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350" windowWidth="15600" windowHeight="6195" tabRatio="887"/>
  </bookViews>
  <sheets>
    <sheet name="Cover" sheetId="34" r:id="rId1"/>
    <sheet name="Glossary" sheetId="35" r:id="rId2"/>
    <sheet name="S.75s &amp; National Conditions" sheetId="5" r:id="rId3"/>
    <sheet name="National Conditions Backsheet" sheetId="25" state="hidden" r:id="rId4"/>
    <sheet name="Summary - National Metric &amp; P4P" sheetId="8" r:id="rId5"/>
    <sheet name="Non-Elective Performance" sheetId="7" r:id="rId6"/>
    <sheet name="Payment for Performance" sheetId="21" r:id="rId7"/>
    <sheet name="NEL &amp; P4P Backsheet" sheetId="30" state="hidden" r:id="rId8"/>
    <sheet name="DTOC Performance" sheetId="22" r:id="rId9"/>
    <sheet name="DTOC backsheet" sheetId="39" state="hidden" r:id="rId10"/>
    <sheet name="Income" sheetId="12" r:id="rId11"/>
    <sheet name="Expenditure" sheetId="13" r:id="rId12"/>
    <sheet name="I&amp;E Backsheet" sheetId="31" state="hidden" r:id="rId13"/>
    <sheet name="Supporting Metrics" sheetId="16" r:id="rId14"/>
    <sheet name="Metrics Backsheet" sheetId="33" state="hidden" r:id="rId15"/>
    <sheet name="Revision Requests" sheetId="53" r:id="rId16"/>
    <sheet name="A1 - CCG to HWB Mapping" sheetId="40" r:id="rId17"/>
    <sheet name="Population - All" sheetId="50" state="hidden" r:id="rId18"/>
    <sheet name="Pooled Fund" sheetId="38" state="hidden" r:id="rId19"/>
    <sheet name="Org list" sheetId="27" state="hidden" r:id="rId20"/>
    <sheet name="Comms by AT" sheetId="26" state="hidden" r:id="rId21"/>
    <sheet name="Metrics Raw" sheetId="32" state="hidden" r:id="rId22"/>
    <sheet name="Q2 Data Collection Raw" sheetId="48" state="hidden" r:id="rId23"/>
  </sheets>
  <externalReferences>
    <externalReference r:id="rId24"/>
    <externalReference r:id="rId25"/>
    <externalReference r:id="rId26"/>
    <externalReference r:id="rId27"/>
    <externalReference r:id="rId28"/>
  </externalReferences>
  <definedNames>
    <definedName name="_xlnm._FilterDatabase" localSheetId="16" hidden="1">'A1 - CCG to HWB Mapping'!$B$8:$G$875</definedName>
    <definedName name="_xlnm._FilterDatabase" localSheetId="20" hidden="1">'Comms by AT'!$C$4:$E$180</definedName>
    <definedName name="_xlnm._FilterDatabase" localSheetId="21" hidden="1">'Metrics Raw'!$A$1:$B$150</definedName>
    <definedName name="_xlnm._FilterDatabase" localSheetId="19" hidden="1">'Org list'!$I$487:$K$487</definedName>
    <definedName name="_xlnm._FilterDatabase" localSheetId="15" hidden="1">'Revision Requests'!$B$5:$G$5</definedName>
    <definedName name="_xlnm._FilterDatabase" localSheetId="2" hidden="1">'S.75s &amp; National Conditions'!$A$27:$N$177</definedName>
    <definedName name="_xlnm._FilterDatabase" localSheetId="13" hidden="1">'Supporting Metrics'!$A$30:$G$180</definedName>
    <definedName name="f" localSheetId="15">#REF!</definedName>
    <definedName name="f" localSheetId="13">#REF!</definedName>
    <definedName name="f">#REF!</definedName>
    <definedName name="MiddlebookData" localSheetId="15">'[1]Tab 4 Backsheet'!$D$11:$AT$160</definedName>
    <definedName name="MiddlebookData">'NEL &amp; P4P Backsheet'!$D$38:$AT$187</definedName>
    <definedName name="Periods">[2]Index!$G$2:$H$5</definedName>
    <definedName name="_xlnm.Print_Area" localSheetId="0">Cover!$A$1:$J$32</definedName>
    <definedName name="_xlnm.Print_Area" localSheetId="8">'DTOC Performance'!$A$1:$P$198</definedName>
    <definedName name="_xlnm.Print_Area" localSheetId="11">Expenditure!$A$1:$S$198</definedName>
    <definedName name="_xlnm.Print_Area" localSheetId="1">Glossary!$A$1:$D$33</definedName>
    <definedName name="_xlnm.Print_Area" localSheetId="10">Income!$A$1:$S$197</definedName>
    <definedName name="_xlnm.Print_Area" localSheetId="5">'Non-Elective Performance'!$A$1:$W$198</definedName>
    <definedName name="_xlnm.Print_Area" localSheetId="15">'Revision Requests'!$A$1:$H$34</definedName>
    <definedName name="_xlnm.Print_Area" localSheetId="2">'S.75s &amp; National Conditions'!$A$1:$O$201</definedName>
    <definedName name="_xlnm.Print_Area" localSheetId="4">'Summary - National Metric &amp; P4P'!$A$1:$K$78</definedName>
    <definedName name="_xlnm.Print_Area" localSheetId="13">'Supporting Metrics'!$A$1:$K$186</definedName>
    <definedName name="_xlnm.Print_Titles" localSheetId="16">'A1 - CCG to HWB Mapping'!$1:$8</definedName>
    <definedName name="_xlnm.Print_Titles" localSheetId="8">'DTOC Performance'!$1:$9</definedName>
    <definedName name="_xlnm.Print_Titles" localSheetId="11">Expenditure!$1:$9</definedName>
    <definedName name="_xlnm.Print_Titles" localSheetId="10">Income!$1:$9</definedName>
    <definedName name="_xlnm.Print_Titles" localSheetId="5">'Non-Elective Performance'!$1:$9</definedName>
    <definedName name="_xlnm.Print_Titles" localSheetId="6">'Payment for Performance'!$1:$9</definedName>
    <definedName name="_xlnm.Print_Titles" localSheetId="2">'S.75s &amp; National Conditions'!$1:$9</definedName>
    <definedName name="_xlnm.Print_Titles" localSheetId="13">'Supporting Metrics'!$1:$9</definedName>
    <definedName name="Recover">[3]Macro1!$A$315</definedName>
    <definedName name="Summary___National_Conditions" localSheetId="2">Glossary!$C$8</definedName>
    <definedName name="Summary___National_Conditions">Glossary!$C$8</definedName>
    <definedName name="Tab5_V2" localSheetId="15">#REF!</definedName>
    <definedName name="Tab5_V2" localSheetId="13">#REF!</definedName>
    <definedName name="Tab5_V2">#REF!</definedName>
    <definedName name="TableName">"Dummy"</definedName>
    <definedName name="Tbl">#REF!</definedName>
    <definedName name="Tbl_BCF_HWB_1_Funding" localSheetId="20">#REF!</definedName>
    <definedName name="Tbl_BCF_HWB_1_Funding" localSheetId="0">#REF!</definedName>
    <definedName name="Tbl_BCF_HWB_1_Funding" localSheetId="9">#REF!</definedName>
    <definedName name="Tbl_BCF_HWB_1_Funding" localSheetId="8">#REF!</definedName>
    <definedName name="Tbl_BCF_HWB_1_Funding" localSheetId="11">#REF!</definedName>
    <definedName name="Tbl_BCF_HWB_1_Funding" localSheetId="1">#REF!</definedName>
    <definedName name="Tbl_BCF_HWB_1_Funding" localSheetId="10">#REF!</definedName>
    <definedName name="Tbl_BCF_HWB_1_Funding" localSheetId="19">#REF!</definedName>
    <definedName name="Tbl_BCF_HWB_1_Funding" localSheetId="15">#REF!</definedName>
    <definedName name="Tbl_BCF_HWB_1_Funding" localSheetId="13">#REF!</definedName>
    <definedName name="Tbl_BCF_HWB_1_Funding">#REF!</definedName>
    <definedName name="Tbl_BCF_HWB_2_Scheme_Ben" localSheetId="20">#REF!</definedName>
    <definedName name="Tbl_BCF_HWB_2_Scheme_Ben" localSheetId="0">#REF!</definedName>
    <definedName name="Tbl_BCF_HWB_2_Scheme_Ben" localSheetId="9">#REF!</definedName>
    <definedName name="Tbl_BCF_HWB_2_Scheme_Ben" localSheetId="8">#REF!</definedName>
    <definedName name="Tbl_BCF_HWB_2_Scheme_Ben" localSheetId="11">#REF!</definedName>
    <definedName name="Tbl_BCF_HWB_2_Scheme_Ben" localSheetId="1">#REF!</definedName>
    <definedName name="Tbl_BCF_HWB_2_Scheme_Ben" localSheetId="10">#REF!</definedName>
    <definedName name="Tbl_BCF_HWB_2_Scheme_Ben" localSheetId="19">#REF!</definedName>
    <definedName name="Tbl_BCF_HWB_2_Scheme_Ben" localSheetId="15">#REF!</definedName>
    <definedName name="Tbl_BCF_HWB_2_Scheme_Ben" localSheetId="13">#REF!</definedName>
    <definedName name="Tbl_BCF_HWB_2_Scheme_Ben">#REF!</definedName>
    <definedName name="Tbl_BCF_HWB_2_Scheme_Exp" localSheetId="20">#REF!</definedName>
    <definedName name="Tbl_BCF_HWB_2_Scheme_Exp" localSheetId="0">#REF!</definedName>
    <definedName name="Tbl_BCF_HWB_2_Scheme_Exp" localSheetId="9">#REF!</definedName>
    <definedName name="Tbl_BCF_HWB_2_Scheme_Exp" localSheetId="8">#REF!</definedName>
    <definedName name="Tbl_BCF_HWB_2_Scheme_Exp" localSheetId="11">#REF!</definedName>
    <definedName name="Tbl_BCF_HWB_2_Scheme_Exp" localSheetId="1">#REF!</definedName>
    <definedName name="Tbl_BCF_HWB_2_Scheme_Exp" localSheetId="10">#REF!</definedName>
    <definedName name="Tbl_BCF_HWB_2_Scheme_Exp" localSheetId="19">#REF!</definedName>
    <definedName name="Tbl_BCF_HWB_2_Scheme_Exp" localSheetId="15">#REF!</definedName>
    <definedName name="Tbl_BCF_HWB_2_Scheme_Exp" localSheetId="13">#REF!</definedName>
    <definedName name="Tbl_BCF_HWB_2_Scheme_Exp">#REF!</definedName>
    <definedName name="Tbl_BCF_HWB_2_Scheme_Min" localSheetId="20">#REF!</definedName>
    <definedName name="Tbl_BCF_HWB_2_Scheme_Min" localSheetId="0">#REF!</definedName>
    <definedName name="Tbl_BCF_HWB_2_Scheme_Min" localSheetId="9">#REF!</definedName>
    <definedName name="Tbl_BCF_HWB_2_Scheme_Min" localSheetId="8">#REF!</definedName>
    <definedName name="Tbl_BCF_HWB_2_Scheme_Min" localSheetId="11">#REF!</definedName>
    <definedName name="Tbl_BCF_HWB_2_Scheme_Min" localSheetId="1">#REF!</definedName>
    <definedName name="Tbl_BCF_HWB_2_Scheme_Min" localSheetId="10">#REF!</definedName>
    <definedName name="Tbl_BCF_HWB_2_Scheme_Min" localSheetId="19">#REF!</definedName>
    <definedName name="Tbl_BCF_HWB_2_Scheme_Min" localSheetId="15">#REF!</definedName>
    <definedName name="Tbl_BCF_HWB_2_Scheme_Min" localSheetId="13">#REF!</definedName>
    <definedName name="Tbl_BCF_HWB_2_Scheme_Min">#REF!</definedName>
    <definedName name="Tbl_BCF_HWB_3_Exp_Plan" localSheetId="20">#REF!</definedName>
    <definedName name="Tbl_BCF_HWB_3_Exp_Plan" localSheetId="0">#REF!</definedName>
    <definedName name="Tbl_BCF_HWB_3_Exp_Plan" localSheetId="9">#REF!</definedName>
    <definedName name="Tbl_BCF_HWB_3_Exp_Plan" localSheetId="8">#REF!</definedName>
    <definedName name="Tbl_BCF_HWB_3_Exp_Plan" localSheetId="11">#REF!</definedName>
    <definedName name="Tbl_BCF_HWB_3_Exp_Plan" localSheetId="1">#REF!</definedName>
    <definedName name="Tbl_BCF_HWB_3_Exp_Plan" localSheetId="10">#REF!</definedName>
    <definedName name="Tbl_BCF_HWB_3_Exp_Plan" localSheetId="19">#REF!</definedName>
    <definedName name="Tbl_BCF_HWB_3_Exp_Plan" localSheetId="15">#REF!</definedName>
    <definedName name="Tbl_BCF_HWB_3_Exp_Plan" localSheetId="13">#REF!</definedName>
    <definedName name="Tbl_BCF_HWB_3_Exp_Plan">#REF!</definedName>
    <definedName name="Tbl_BCF_HWB_4_Benefits_1415" localSheetId="20">#REF!</definedName>
    <definedName name="Tbl_BCF_HWB_4_Benefits_1415" localSheetId="0">#REF!</definedName>
    <definedName name="Tbl_BCF_HWB_4_Benefits_1415" localSheetId="9">#REF!</definedName>
    <definedName name="Tbl_BCF_HWB_4_Benefits_1415" localSheetId="8">#REF!</definedName>
    <definedName name="Tbl_BCF_HWB_4_Benefits_1415" localSheetId="11">#REF!</definedName>
    <definedName name="Tbl_BCF_HWB_4_Benefits_1415" localSheetId="1">#REF!</definedName>
    <definedName name="Tbl_BCF_HWB_4_Benefits_1415" localSheetId="10">#REF!</definedName>
    <definedName name="Tbl_BCF_HWB_4_Benefits_1415" localSheetId="19">#REF!</definedName>
    <definedName name="Tbl_BCF_HWB_4_Benefits_1415" localSheetId="15">#REF!</definedName>
    <definedName name="Tbl_BCF_HWB_4_Benefits_1415" localSheetId="13">#REF!</definedName>
    <definedName name="Tbl_BCF_HWB_4_Benefits_1415">#REF!</definedName>
    <definedName name="Tbl_BCF_HWB_4_Benefits_1516" localSheetId="20">#REF!</definedName>
    <definedName name="Tbl_BCF_HWB_4_Benefits_1516" localSheetId="0">#REF!</definedName>
    <definedName name="Tbl_BCF_HWB_4_Benefits_1516" localSheetId="9">#REF!</definedName>
    <definedName name="Tbl_BCF_HWB_4_Benefits_1516" localSheetId="8">#REF!</definedName>
    <definedName name="Tbl_BCF_HWB_4_Benefits_1516" localSheetId="11">#REF!</definedName>
    <definedName name="Tbl_BCF_HWB_4_Benefits_1516" localSheetId="1">#REF!</definedName>
    <definedName name="Tbl_BCF_HWB_4_Benefits_1516" localSheetId="10">#REF!</definedName>
    <definedName name="Tbl_BCF_HWB_4_Benefits_1516" localSheetId="19">#REF!</definedName>
    <definedName name="Tbl_BCF_HWB_4_Benefits_1516" localSheetId="15">#REF!</definedName>
    <definedName name="Tbl_BCF_HWB_4_Benefits_1516" localSheetId="13">#REF!</definedName>
    <definedName name="Tbl_BCF_HWB_4_Benefits_1516">#REF!</definedName>
    <definedName name="Tbl_BCF_HWB_Auth_CCG" localSheetId="20">[4]Information!#REF!</definedName>
    <definedName name="Tbl_BCF_HWB_Auth_CCG" localSheetId="0">[4]Information!#REF!</definedName>
    <definedName name="Tbl_BCF_HWB_Auth_CCG" localSheetId="9">[4]Information!#REF!</definedName>
    <definedName name="Tbl_BCF_HWB_Auth_CCG" localSheetId="8">[4]Information!#REF!</definedName>
    <definedName name="Tbl_BCF_HWB_Auth_CCG" localSheetId="11">[4]Information!#REF!</definedName>
    <definedName name="Tbl_BCF_HWB_Auth_CCG" localSheetId="1">[4]Information!#REF!</definedName>
    <definedName name="Tbl_BCF_HWB_Auth_CCG" localSheetId="10">[4]Information!#REF!</definedName>
    <definedName name="Tbl_BCF_HWB_Auth_CCG" localSheetId="19">[4]Information!#REF!</definedName>
    <definedName name="Tbl_BCF_HWB_Auth_CCG" localSheetId="15">[5]Information!#REF!</definedName>
    <definedName name="Tbl_BCF_HWB_Auth_CCG" localSheetId="13">[4]Information!#REF!</definedName>
    <definedName name="Tbl_BCF_HWB_Auth_CCG">[4]Information!#REF!</definedName>
    <definedName name="Tbl_BCF_HWB_Auth_Council" localSheetId="20">[4]Information!#REF!</definedName>
    <definedName name="Tbl_BCF_HWB_Auth_Council" localSheetId="0">[4]Information!#REF!</definedName>
    <definedName name="Tbl_BCF_HWB_Auth_Council" localSheetId="9">[4]Information!#REF!</definedName>
    <definedName name="Tbl_BCF_HWB_Auth_Council" localSheetId="8">[4]Information!#REF!</definedName>
    <definedName name="Tbl_BCF_HWB_Auth_Council" localSheetId="11">[4]Information!#REF!</definedName>
    <definedName name="Tbl_BCF_HWB_Auth_Council" localSheetId="1">[4]Information!#REF!</definedName>
    <definedName name="Tbl_BCF_HWB_Auth_Council" localSheetId="10">[4]Information!#REF!</definedName>
    <definedName name="Tbl_BCF_HWB_Auth_Council" localSheetId="19">[4]Information!#REF!</definedName>
    <definedName name="Tbl_BCF_HWB_Auth_Council" localSheetId="15">[5]Information!#REF!</definedName>
    <definedName name="Tbl_BCF_HWB_Auth_Council" localSheetId="13">[4]Information!#REF!</definedName>
    <definedName name="Tbl_BCF_HWB_Auth_Council">[4]Information!#REF!</definedName>
    <definedName name="Tbl_BCF_HWB_Auth_HWB" localSheetId="20">[4]Information!#REF!</definedName>
    <definedName name="Tbl_BCF_HWB_Auth_HWB" localSheetId="0">[4]Information!#REF!</definedName>
    <definedName name="Tbl_BCF_HWB_Auth_HWB" localSheetId="9">[4]Information!#REF!</definedName>
    <definedName name="Tbl_BCF_HWB_Auth_HWB" localSheetId="8">[4]Information!#REF!</definedName>
    <definedName name="Tbl_BCF_HWB_Auth_HWB" localSheetId="11">[4]Information!#REF!</definedName>
    <definedName name="Tbl_BCF_HWB_Auth_HWB" localSheetId="1">[4]Information!#REF!</definedName>
    <definedName name="Tbl_BCF_HWB_Auth_HWB" localSheetId="10">[4]Information!#REF!</definedName>
    <definedName name="Tbl_BCF_HWB_Auth_HWB" localSheetId="19">[4]Information!#REF!</definedName>
    <definedName name="Tbl_BCF_HWB_Auth_HWB" localSheetId="15">[5]Information!#REF!</definedName>
    <definedName name="Tbl_BCF_HWB_Auth_HWB" localSheetId="13">[4]Information!#REF!</definedName>
    <definedName name="Tbl_BCF_HWB_Auth_HWB">[4]Information!#REF!</definedName>
    <definedName name="Tbl_BCF_HWB_PfP_Change" localSheetId="20">#REF!</definedName>
    <definedName name="Tbl_BCF_HWB_PfP_Change" localSheetId="0">#REF!</definedName>
    <definedName name="Tbl_BCF_HWB_PfP_Change" localSheetId="9">#REF!</definedName>
    <definedName name="Tbl_BCF_HWB_PfP_Change" localSheetId="8">#REF!</definedName>
    <definedName name="Tbl_BCF_HWB_PfP_Change" localSheetId="11">#REF!</definedName>
    <definedName name="Tbl_BCF_HWB_PfP_Change" localSheetId="1">#REF!</definedName>
    <definedName name="Tbl_BCF_HWB_PfP_Change" localSheetId="10">#REF!</definedName>
    <definedName name="Tbl_BCF_HWB_PfP_Change" localSheetId="19">#REF!</definedName>
    <definedName name="Tbl_BCF_HWB_PfP_Change" localSheetId="15">#REF!</definedName>
    <definedName name="Tbl_BCF_HWB_PfP_Change" localSheetId="13">#REF!</definedName>
    <definedName name="Tbl_BCF_HWB_PfP_Change">#REF!</definedName>
    <definedName name="Tbl_BCF_HWB_PfP_QBreakdown" localSheetId="20">#REF!</definedName>
    <definedName name="Tbl_BCF_HWB_PfP_QBreakdown" localSheetId="0">#REF!</definedName>
    <definedName name="Tbl_BCF_HWB_PfP_QBreakdown" localSheetId="9">#REF!</definedName>
    <definedName name="Tbl_BCF_HWB_PfP_QBreakdown" localSheetId="8">#REF!</definedName>
    <definedName name="Tbl_BCF_HWB_PfP_QBreakdown" localSheetId="11">#REF!</definedName>
    <definedName name="Tbl_BCF_HWB_PfP_QBreakdown" localSheetId="1">#REF!</definedName>
    <definedName name="Tbl_BCF_HWB_PfP_QBreakdown" localSheetId="10">#REF!</definedName>
    <definedName name="Tbl_BCF_HWB_PfP_QBreakdown" localSheetId="19">#REF!</definedName>
    <definedName name="Tbl_BCF_HWB_PfP_QBreakdown" localSheetId="15">#REF!</definedName>
    <definedName name="Tbl_BCF_HWB_PfP_QBreakdown" localSheetId="13">#REF!</definedName>
    <definedName name="Tbl_BCF_HWB_PfP_QBreakdown">#REF!</definedName>
    <definedName name="version">"V2"</definedName>
  </definedNames>
  <calcPr calcId="145621"/>
</workbook>
</file>

<file path=xl/calcChain.xml><?xml version="1.0" encoding="utf-8"?>
<calcChain xmlns="http://schemas.openxmlformats.org/spreadsheetml/2006/main">
  <c r="E64" i="8" l="1"/>
  <c r="E62" i="8"/>
  <c r="E60" i="8"/>
  <c r="E5" i="25" l="1"/>
  <c r="I6" i="16" l="1"/>
  <c r="R6" i="13"/>
  <c r="R6" i="12"/>
  <c r="J6" i="8"/>
  <c r="O6" i="22"/>
  <c r="U6" i="21"/>
  <c r="W6" i="7"/>
  <c r="N6" i="5"/>
  <c r="B180" i="38" l="1"/>
  <c r="E180" i="38"/>
  <c r="D180" i="38"/>
  <c r="C180" i="38"/>
  <c r="J7" i="27" l="1"/>
  <c r="D7" i="27"/>
  <c r="J6" i="27"/>
  <c r="D6" i="27"/>
  <c r="C9" i="8" l="1"/>
  <c r="D66" i="8" s="1"/>
  <c r="I6" i="21"/>
  <c r="S14" i="21" s="1"/>
  <c r="I6" i="22"/>
  <c r="Q18" i="22" s="1"/>
  <c r="C9" i="12"/>
  <c r="C9" i="13"/>
  <c r="C9" i="7"/>
  <c r="C9" i="21"/>
  <c r="D9" i="22"/>
  <c r="C6" i="8"/>
  <c r="E73" i="8" s="1"/>
  <c r="F6" i="16"/>
  <c r="G6" i="16"/>
  <c r="I6" i="5"/>
  <c r="K6" i="12"/>
  <c r="T18" i="12" s="1"/>
  <c r="K6" i="13"/>
  <c r="I6" i="7"/>
  <c r="X42" i="7" s="1"/>
  <c r="H6" i="21"/>
  <c r="H6" i="5"/>
  <c r="Q15" i="22" l="1"/>
  <c r="E72" i="8"/>
  <c r="E74" i="8"/>
  <c r="Q28" i="5"/>
  <c r="Q31" i="5"/>
  <c r="K31" i="16"/>
  <c r="K34" i="16"/>
  <c r="B20" i="16"/>
  <c r="E9" i="16"/>
  <c r="G9" i="5"/>
  <c r="B17" i="5"/>
  <c r="T15" i="13"/>
  <c r="T18" i="13"/>
  <c r="T15" i="12"/>
  <c r="X45" i="7"/>
  <c r="W29" i="21"/>
  <c r="W32" i="21"/>
  <c r="B16" i="5"/>
  <c r="B15" i="22"/>
  <c r="N15" i="22" l="1"/>
  <c r="I15" i="22"/>
  <c r="F15" i="22"/>
  <c r="D15" i="22"/>
  <c r="C15" i="22"/>
  <c r="K15" i="22"/>
  <c r="M15" i="22"/>
  <c r="G15" i="22"/>
  <c r="J15" i="22"/>
  <c r="E15" i="22"/>
  <c r="H15" i="22"/>
  <c r="L15" i="22"/>
  <c r="D53" i="8" l="1"/>
  <c r="D38" i="8"/>
  <c r="B54" i="8"/>
  <c r="G63" i="8" s="1"/>
  <c r="H64" i="8" s="1"/>
  <c r="B28" i="8"/>
  <c r="C34" i="8" s="1"/>
  <c r="F34" i="8" l="1"/>
  <c r="J34" i="8"/>
  <c r="G34" i="8"/>
  <c r="D34" i="8"/>
  <c r="H34" i="8"/>
  <c r="E34" i="8"/>
  <c r="I34" i="8"/>
  <c r="E49" i="8"/>
  <c r="E48" i="8"/>
  <c r="E43" i="8"/>
  <c r="E41" i="8"/>
  <c r="F63" i="8"/>
  <c r="G64" i="8" s="1"/>
  <c r="E59" i="8"/>
  <c r="C48" i="8"/>
  <c r="D48" i="8"/>
  <c r="D49" i="8"/>
  <c r="D43" i="8"/>
  <c r="C51" i="8"/>
  <c r="C49" i="8"/>
  <c r="C47" i="8"/>
  <c r="C43" i="8"/>
  <c r="D41" i="8"/>
  <c r="C50" i="8"/>
  <c r="C45" i="8"/>
  <c r="C41" i="8"/>
  <c r="G32" i="8"/>
  <c r="E63" i="8"/>
  <c r="F59" i="8"/>
  <c r="G59" i="8"/>
  <c r="H59" i="8"/>
  <c r="D44" i="8" l="1"/>
  <c r="F60" i="8"/>
  <c r="F64" i="8"/>
  <c r="H60" i="8"/>
  <c r="G60" i="8"/>
  <c r="E44" i="8"/>
  <c r="I35" i="8"/>
  <c r="G35" i="8"/>
  <c r="E42" i="8"/>
  <c r="D42" i="8"/>
  <c r="J35" i="8"/>
  <c r="H35" i="8"/>
  <c r="D35" i="8"/>
  <c r="E35" i="8"/>
  <c r="F35" i="8"/>
  <c r="F61" i="8" l="1"/>
  <c r="G61" i="8"/>
  <c r="E61" i="8"/>
  <c r="G62" i="8" l="1"/>
  <c r="F62" i="8"/>
  <c r="H61" i="8"/>
  <c r="H62" i="8" s="1"/>
  <c r="E51" i="8" l="1"/>
  <c r="I32" i="8" l="1"/>
  <c r="E45" i="8"/>
  <c r="J33" i="8" l="1"/>
  <c r="G23" i="16" l="1"/>
  <c r="F22" i="16"/>
  <c r="F20" i="16"/>
  <c r="G21" i="16"/>
  <c r="D20" i="16"/>
  <c r="E20" i="16"/>
  <c r="G20" i="16"/>
  <c r="G24" i="16"/>
  <c r="D23" i="16"/>
  <c r="E24" i="16"/>
  <c r="E23" i="16"/>
  <c r="D24" i="16"/>
  <c r="D22" i="16"/>
  <c r="F21" i="16"/>
  <c r="G22" i="16"/>
  <c r="D21" i="16"/>
  <c r="F24" i="16"/>
  <c r="E21" i="16"/>
  <c r="E22" i="16"/>
  <c r="F23" i="16"/>
  <c r="J16" i="5" l="1"/>
  <c r="M16" i="5"/>
  <c r="I16" i="5"/>
  <c r="K16" i="5"/>
  <c r="N16" i="5"/>
  <c r="H16" i="5"/>
  <c r="L16" i="5"/>
  <c r="D17" i="5"/>
  <c r="J17" i="5"/>
  <c r="J21" i="5"/>
  <c r="J19" i="5"/>
  <c r="I17" i="5"/>
  <c r="L17" i="5"/>
  <c r="M19" i="5"/>
  <c r="M17" i="5"/>
  <c r="N19" i="5"/>
  <c r="N21" i="5"/>
  <c r="N17" i="5"/>
  <c r="L19" i="5"/>
  <c r="E17" i="5"/>
  <c r="G17" i="5"/>
  <c r="I19" i="5"/>
  <c r="H17" i="5"/>
  <c r="G19" i="5"/>
  <c r="M21" i="5"/>
  <c r="I21" i="5"/>
  <c r="H21" i="5"/>
  <c r="D19" i="5"/>
  <c r="G21" i="5"/>
  <c r="K21" i="5"/>
  <c r="K17" i="5"/>
  <c r="K19" i="5"/>
  <c r="L21" i="5"/>
  <c r="H19" i="5"/>
  <c r="B85" i="16"/>
  <c r="B62" i="7"/>
  <c r="B102" i="12"/>
  <c r="B174" i="16"/>
  <c r="B178" i="7"/>
  <c r="B39" i="12"/>
  <c r="B79" i="5"/>
  <c r="B155" i="16"/>
  <c r="B154" i="5"/>
  <c r="B118" i="12"/>
  <c r="B157" i="7"/>
  <c r="B86" i="22"/>
  <c r="B107" i="5"/>
  <c r="B173" i="7"/>
  <c r="B60" i="12"/>
  <c r="B177" i="22"/>
  <c r="B151" i="21"/>
  <c r="B187" i="22"/>
  <c r="B102" i="22"/>
  <c r="B88" i="21"/>
  <c r="B104" i="22"/>
  <c r="B133" i="13"/>
  <c r="B183" i="7"/>
  <c r="B87" i="13"/>
  <c r="B134" i="13"/>
  <c r="B93" i="13"/>
  <c r="B90" i="5"/>
  <c r="B169" i="7"/>
  <c r="B205" i="21"/>
  <c r="B148" i="7"/>
  <c r="B162" i="16"/>
  <c r="B42" i="22"/>
  <c r="B64" i="5"/>
  <c r="B122" i="5"/>
  <c r="B58" i="7"/>
  <c r="B174" i="12"/>
  <c r="B71" i="21"/>
  <c r="B27" i="12"/>
  <c r="B39" i="21"/>
  <c r="B111" i="12"/>
  <c r="B72" i="21"/>
  <c r="B112" i="13"/>
  <c r="B55" i="13"/>
  <c r="B49" i="16"/>
  <c r="B40" i="16"/>
  <c r="B69" i="7"/>
  <c r="B112" i="7"/>
  <c r="B165" i="13"/>
  <c r="B98" i="21"/>
  <c r="B101" i="21"/>
  <c r="B54" i="7"/>
  <c r="B65" i="5"/>
  <c r="B17" i="13"/>
  <c r="B43" i="21"/>
  <c r="B149" i="5"/>
  <c r="B181" i="21"/>
  <c r="B84" i="7"/>
  <c r="B50" i="13"/>
  <c r="B95" i="13"/>
  <c r="B127" i="16"/>
  <c r="B51" i="22"/>
  <c r="B137" i="16"/>
  <c r="B150" i="12"/>
  <c r="B17" i="12"/>
  <c r="B143" i="22"/>
  <c r="B145" i="12"/>
  <c r="B112" i="21"/>
  <c r="B130" i="12"/>
  <c r="B93" i="21"/>
  <c r="B166" i="22"/>
  <c r="B76" i="22"/>
  <c r="B124" i="16"/>
  <c r="B47" i="5"/>
  <c r="B26" i="13"/>
  <c r="B47" i="7"/>
  <c r="B75" i="21"/>
  <c r="B101" i="5"/>
  <c r="B30" i="21"/>
  <c r="B82" i="16"/>
  <c r="B63" i="22"/>
  <c r="B24" i="13"/>
  <c r="B107" i="16"/>
  <c r="B38" i="7"/>
  <c r="B146" i="12"/>
  <c r="B97" i="22"/>
  <c r="B167" i="7"/>
  <c r="B181" i="13"/>
  <c r="B49" i="22"/>
  <c r="B146" i="7"/>
  <c r="B131" i="21"/>
  <c r="B35" i="21"/>
  <c r="B128" i="16"/>
  <c r="B52" i="7"/>
  <c r="B157" i="5"/>
  <c r="B77" i="12"/>
  <c r="B172" i="13"/>
  <c r="B85" i="5"/>
  <c r="B61" i="22"/>
  <c r="B141" i="5"/>
  <c r="B154" i="22"/>
  <c r="B153" i="5"/>
  <c r="B134" i="5"/>
  <c r="B132" i="21"/>
  <c r="B157" i="12"/>
  <c r="B74" i="16"/>
  <c r="B153" i="16"/>
  <c r="B97" i="21"/>
  <c r="B96" i="12"/>
  <c r="B163" i="22"/>
  <c r="B76" i="12"/>
  <c r="B51" i="21"/>
  <c r="B136" i="22"/>
  <c r="B36" i="22"/>
  <c r="B59" i="16"/>
  <c r="B96" i="21"/>
  <c r="B157" i="16"/>
  <c r="B166" i="13"/>
  <c r="B136" i="21"/>
  <c r="B42" i="21"/>
  <c r="B141" i="7"/>
  <c r="B92" i="12"/>
  <c r="B197" i="21"/>
  <c r="B85" i="12"/>
  <c r="B142" i="16"/>
  <c r="B19" i="12"/>
  <c r="B75" i="12"/>
  <c r="B128" i="21"/>
  <c r="B89" i="16"/>
  <c r="B43" i="16"/>
  <c r="B101" i="22"/>
  <c r="B178" i="12"/>
  <c r="B96" i="13"/>
  <c r="B156" i="22"/>
  <c r="B109" i="16"/>
  <c r="B97" i="13"/>
  <c r="B84" i="5"/>
  <c r="B98" i="22"/>
  <c r="B58" i="21"/>
  <c r="B66" i="12"/>
  <c r="B140" i="7"/>
  <c r="B48" i="5"/>
  <c r="B191" i="22"/>
  <c r="B133" i="16"/>
  <c r="B30" i="5"/>
  <c r="B39" i="16"/>
  <c r="B174" i="22"/>
  <c r="B69" i="13"/>
  <c r="B179" i="7"/>
  <c r="B91" i="12"/>
  <c r="B88" i="16"/>
  <c r="B47" i="16"/>
  <c r="B127" i="22"/>
  <c r="B16" i="22"/>
  <c r="B50" i="12"/>
  <c r="B154" i="12"/>
  <c r="B76" i="13"/>
  <c r="B61" i="5"/>
  <c r="B202" i="21"/>
  <c r="B125" i="16"/>
  <c r="B77" i="7"/>
  <c r="B140" i="21"/>
  <c r="B147" i="16"/>
  <c r="B69" i="21"/>
  <c r="B158" i="13"/>
  <c r="B117" i="22"/>
  <c r="B129" i="7"/>
  <c r="B139" i="21"/>
  <c r="B119" i="5"/>
  <c r="B128" i="13"/>
  <c r="B27" i="7"/>
  <c r="B32" i="21"/>
  <c r="B155" i="21"/>
  <c r="B142" i="22"/>
  <c r="B92" i="13"/>
  <c r="B176" i="13"/>
  <c r="B96" i="5"/>
  <c r="B123" i="12"/>
  <c r="B98" i="13"/>
  <c r="B138" i="21"/>
  <c r="B133" i="22"/>
  <c r="B32" i="13"/>
  <c r="B40" i="12"/>
  <c r="B45" i="7"/>
  <c r="B189" i="7"/>
  <c r="B111" i="13"/>
  <c r="B149" i="13"/>
  <c r="B105" i="13"/>
  <c r="B158" i="21"/>
  <c r="B190" i="21"/>
  <c r="B134" i="21"/>
  <c r="B97" i="12"/>
  <c r="B129" i="12"/>
  <c r="B52" i="21"/>
  <c r="B153" i="13"/>
  <c r="B83" i="12"/>
  <c r="B42" i="13"/>
  <c r="B169" i="22"/>
  <c r="B185" i="7"/>
  <c r="B59" i="5"/>
  <c r="B155" i="12"/>
  <c r="B18" i="22"/>
  <c r="B95" i="5"/>
  <c r="B84" i="16"/>
  <c r="B147" i="7"/>
  <c r="B52" i="5"/>
  <c r="B117" i="12"/>
  <c r="B132" i="22"/>
  <c r="B155" i="13"/>
  <c r="B18" i="13"/>
  <c r="B77" i="16"/>
  <c r="B113" i="13"/>
  <c r="B87" i="7"/>
  <c r="B29" i="22"/>
  <c r="B161" i="16"/>
  <c r="B121" i="21"/>
  <c r="B166" i="21"/>
  <c r="B27" i="13"/>
  <c r="B91" i="13"/>
  <c r="B164" i="5"/>
  <c r="B180" i="16"/>
  <c r="B114" i="13"/>
  <c r="B172" i="22"/>
  <c r="B166" i="7"/>
  <c r="B132" i="7"/>
  <c r="B68" i="21"/>
  <c r="B76" i="5"/>
  <c r="B133" i="21"/>
  <c r="B93" i="7"/>
  <c r="B110" i="21"/>
  <c r="B34" i="7"/>
  <c r="B81" i="21"/>
  <c r="B26" i="12"/>
  <c r="B54" i="21"/>
  <c r="B35" i="22"/>
  <c r="B108" i="13"/>
  <c r="B139" i="16"/>
  <c r="B75" i="5"/>
  <c r="B140" i="22"/>
  <c r="B48" i="12"/>
  <c r="B120" i="12"/>
  <c r="B169" i="12"/>
  <c r="B66" i="5"/>
  <c r="B117" i="5"/>
  <c r="B33" i="16"/>
  <c r="B44" i="13"/>
  <c r="B188" i="22"/>
  <c r="B147" i="5"/>
  <c r="B166" i="16"/>
  <c r="B43" i="12"/>
  <c r="B189" i="13"/>
  <c r="B45" i="21"/>
  <c r="B117" i="7"/>
  <c r="B181" i="7"/>
  <c r="B142" i="21"/>
  <c r="B111" i="21"/>
  <c r="B151" i="16"/>
  <c r="B61" i="13"/>
  <c r="B72" i="13"/>
  <c r="B79" i="22"/>
  <c r="B154" i="16"/>
  <c r="B123" i="13"/>
  <c r="B73" i="12"/>
  <c r="B162" i="12"/>
  <c r="B78" i="5"/>
  <c r="B62" i="16"/>
  <c r="B87" i="16"/>
  <c r="B115" i="16"/>
  <c r="B38" i="5"/>
  <c r="B192" i="21"/>
  <c r="B41" i="7"/>
  <c r="B129" i="21"/>
  <c r="B56" i="21"/>
  <c r="B136" i="7"/>
  <c r="B102" i="16"/>
  <c r="B35" i="16"/>
  <c r="B161" i="12"/>
  <c r="B87" i="12"/>
  <c r="B80" i="22"/>
  <c r="B112" i="16"/>
  <c r="B15" i="12"/>
  <c r="B67" i="7"/>
  <c r="B156" i="21"/>
  <c r="B168" i="5"/>
  <c r="B17" i="7"/>
  <c r="B116" i="12"/>
  <c r="B176" i="22"/>
  <c r="B32" i="22"/>
  <c r="B65" i="21"/>
  <c r="B65" i="22"/>
  <c r="B184" i="7"/>
  <c r="B126" i="7"/>
  <c r="B146" i="16"/>
  <c r="B52" i="12"/>
  <c r="B33" i="12"/>
  <c r="B126" i="21"/>
  <c r="B119" i="13"/>
  <c r="B28" i="5"/>
  <c r="B55" i="5"/>
  <c r="B146" i="13"/>
  <c r="B138" i="5"/>
  <c r="B82" i="22"/>
  <c r="B135" i="5"/>
  <c r="B134" i="12"/>
  <c r="B94" i="21"/>
  <c r="B117" i="16"/>
  <c r="B53" i="5"/>
  <c r="B36" i="13"/>
  <c r="B100" i="22"/>
  <c r="B182" i="22"/>
  <c r="B180" i="13"/>
  <c r="B149" i="7"/>
  <c r="B184" i="21"/>
  <c r="B130" i="16"/>
  <c r="B154" i="7"/>
  <c r="B115" i="13"/>
  <c r="B55" i="7"/>
  <c r="B19" i="22"/>
  <c r="B156" i="12"/>
  <c r="B90" i="13"/>
  <c r="B126" i="12"/>
  <c r="B119" i="7"/>
  <c r="B142" i="12"/>
  <c r="B121" i="16"/>
  <c r="B119" i="22"/>
  <c r="B63" i="16"/>
  <c r="B160" i="12"/>
  <c r="B63" i="12"/>
  <c r="B170" i="16"/>
  <c r="B118" i="13"/>
  <c r="B71" i="13"/>
  <c r="B126" i="16"/>
  <c r="B80" i="13"/>
  <c r="B36" i="21"/>
  <c r="B69" i="5"/>
  <c r="B31" i="12"/>
  <c r="B175" i="21"/>
  <c r="B104" i="7"/>
  <c r="B113" i="21"/>
  <c r="B46" i="13"/>
  <c r="B81" i="12"/>
  <c r="B122" i="12"/>
  <c r="B93" i="22"/>
  <c r="B91" i="21"/>
  <c r="B121" i="12"/>
  <c r="B169" i="13"/>
  <c r="B45" i="22"/>
  <c r="B114" i="22"/>
  <c r="B53" i="21"/>
  <c r="B64" i="12"/>
  <c r="B126" i="5"/>
  <c r="B170" i="5"/>
  <c r="B115" i="21"/>
  <c r="B124" i="5"/>
  <c r="B132" i="5"/>
  <c r="B44" i="16"/>
  <c r="B142" i="7"/>
  <c r="B20" i="13"/>
  <c r="B37" i="22"/>
  <c r="B70" i="21"/>
  <c r="B106" i="13"/>
  <c r="B23" i="22"/>
  <c r="B193" i="21"/>
  <c r="B177" i="13"/>
  <c r="B137" i="7"/>
  <c r="B140" i="12"/>
  <c r="B69" i="22"/>
  <c r="B41" i="13"/>
  <c r="B148" i="13"/>
  <c r="B110" i="5"/>
  <c r="B49" i="13"/>
  <c r="B34" i="12"/>
  <c r="B147" i="13"/>
  <c r="B143" i="21"/>
  <c r="B76" i="7"/>
  <c r="B199" i="21"/>
  <c r="B156" i="13"/>
  <c r="B131" i="7"/>
  <c r="B33" i="21"/>
  <c r="B112" i="22"/>
  <c r="B79" i="12"/>
  <c r="B163" i="13"/>
  <c r="B57" i="16"/>
  <c r="B94" i="22"/>
  <c r="B95" i="16"/>
  <c r="B38" i="12"/>
  <c r="B107" i="22"/>
  <c r="B156" i="5"/>
  <c r="B151" i="5"/>
  <c r="B31" i="13"/>
  <c r="B190" i="22"/>
  <c r="B84" i="22"/>
  <c r="B53" i="13"/>
  <c r="B16" i="13"/>
  <c r="B84" i="13"/>
  <c r="B22" i="7"/>
  <c r="B152" i="21"/>
  <c r="B123" i="7"/>
  <c r="B49" i="5"/>
  <c r="B116" i="16"/>
  <c r="B158" i="12"/>
  <c r="B142" i="13"/>
  <c r="B50" i="22"/>
  <c r="B58" i="16"/>
  <c r="B161" i="7"/>
  <c r="B103" i="22"/>
  <c r="B170" i="7"/>
  <c r="B123" i="21"/>
  <c r="B43" i="22"/>
  <c r="B131" i="22"/>
  <c r="B103" i="16"/>
  <c r="B70" i="12"/>
  <c r="B50" i="16"/>
  <c r="B152" i="12"/>
  <c r="B172" i="12"/>
  <c r="B91" i="16"/>
  <c r="B102" i="13"/>
  <c r="B51" i="12"/>
  <c r="B81" i="5"/>
  <c r="B52" i="13"/>
  <c r="B137" i="5"/>
  <c r="B143" i="12"/>
  <c r="B37" i="16"/>
  <c r="B108" i="7"/>
  <c r="B21" i="13"/>
  <c r="B131" i="12"/>
  <c r="B95" i="22"/>
  <c r="B141" i="16"/>
  <c r="B166" i="5"/>
  <c r="B77" i="13"/>
  <c r="B42" i="7"/>
  <c r="B77" i="21"/>
  <c r="B63" i="13"/>
  <c r="B45" i="5"/>
  <c r="B170" i="21"/>
  <c r="B158" i="7"/>
  <c r="B90" i="7"/>
  <c r="B120" i="7"/>
  <c r="B173" i="22"/>
  <c r="B149" i="21"/>
  <c r="B114" i="21"/>
  <c r="B135" i="12"/>
  <c r="B201" i="21"/>
  <c r="B141" i="13"/>
  <c r="B198" i="21"/>
  <c r="B178" i="13"/>
  <c r="B147" i="22"/>
  <c r="B130" i="21"/>
  <c r="B152" i="5"/>
  <c r="B109" i="21"/>
  <c r="B99" i="16"/>
  <c r="B176" i="21"/>
  <c r="B119" i="21"/>
  <c r="B134" i="22"/>
  <c r="B47" i="21"/>
  <c r="B163" i="16"/>
  <c r="B83" i="5"/>
  <c r="B47" i="12"/>
  <c r="B81" i="7"/>
  <c r="B114" i="16"/>
  <c r="B174" i="21"/>
  <c r="B24" i="12"/>
  <c r="B20" i="22"/>
  <c r="B159" i="21"/>
  <c r="B51" i="7"/>
  <c r="B76" i="21"/>
  <c r="B188" i="7"/>
  <c r="B122" i="22"/>
  <c r="B182" i="12"/>
  <c r="B171" i="7"/>
  <c r="B43" i="5"/>
  <c r="B97" i="16"/>
  <c r="B106" i="21"/>
  <c r="B106" i="5"/>
  <c r="B159" i="5"/>
  <c r="B131" i="5"/>
  <c r="B82" i="13"/>
  <c r="B50" i="21"/>
  <c r="B72" i="5"/>
  <c r="B66" i="16"/>
  <c r="B94" i="13"/>
  <c r="B119" i="16"/>
  <c r="B118" i="5"/>
  <c r="B85" i="7"/>
  <c r="B31" i="7"/>
  <c r="B55" i="12"/>
  <c r="B145" i="22"/>
  <c r="B190" i="12"/>
  <c r="B35" i="13"/>
  <c r="B168" i="13"/>
  <c r="B48" i="22"/>
  <c r="B22" i="12"/>
  <c r="B191" i="7"/>
  <c r="B191" i="13"/>
  <c r="B37" i="12"/>
  <c r="B139" i="13"/>
  <c r="B25" i="7"/>
  <c r="B21" i="22"/>
  <c r="B103" i="13"/>
  <c r="B119" i="12"/>
  <c r="B86" i="5"/>
  <c r="B80" i="16"/>
  <c r="B74" i="22"/>
  <c r="B56" i="22"/>
  <c r="B127" i="7"/>
  <c r="B67" i="5"/>
  <c r="B123" i="22"/>
  <c r="B125" i="22"/>
  <c r="B22" i="22"/>
  <c r="B92" i="21"/>
  <c r="B172" i="5"/>
  <c r="B89" i="22"/>
  <c r="B94" i="16"/>
  <c r="B145" i="16"/>
  <c r="B168" i="7"/>
  <c r="B31" i="21"/>
  <c r="B137" i="12"/>
  <c r="B77" i="5"/>
  <c r="B178" i="21"/>
  <c r="B54" i="13"/>
  <c r="B152" i="16"/>
  <c r="B46" i="12"/>
  <c r="B66" i="22"/>
  <c r="B20" i="7"/>
  <c r="B112" i="5"/>
  <c r="B29" i="21"/>
  <c r="B162" i="13"/>
  <c r="B148" i="5"/>
  <c r="B173" i="13"/>
  <c r="B33" i="7"/>
  <c r="B85" i="13"/>
  <c r="B70" i="16"/>
  <c r="B107" i="7"/>
  <c r="B169" i="16"/>
  <c r="B81" i="13"/>
  <c r="B31" i="5"/>
  <c r="B88" i="12"/>
  <c r="B73" i="21"/>
  <c r="B114" i="5"/>
  <c r="B75" i="7"/>
  <c r="B69" i="12"/>
  <c r="B106" i="22"/>
  <c r="B35" i="7"/>
  <c r="B118" i="22"/>
  <c r="B183" i="22"/>
  <c r="B25" i="13"/>
  <c r="B90" i="12"/>
  <c r="B159" i="7"/>
  <c r="B52" i="22"/>
  <c r="B143" i="7"/>
  <c r="B67" i="21"/>
  <c r="B169" i="5"/>
  <c r="B190" i="13"/>
  <c r="B99" i="7"/>
  <c r="B176" i="7"/>
  <c r="B191" i="21"/>
  <c r="B107" i="21"/>
  <c r="B171" i="21"/>
  <c r="B185" i="22"/>
  <c r="B72" i="7"/>
  <c r="B185" i="21"/>
  <c r="B137" i="21"/>
  <c r="B132" i="12"/>
  <c r="B163" i="21"/>
  <c r="B50" i="7"/>
  <c r="B108" i="21"/>
  <c r="B70" i="13"/>
  <c r="B158" i="22"/>
  <c r="B167" i="13"/>
  <c r="B152" i="13"/>
  <c r="B111" i="16"/>
  <c r="B110" i="16"/>
  <c r="B58" i="12"/>
  <c r="B70" i="5"/>
  <c r="B113" i="5"/>
  <c r="B98" i="5"/>
  <c r="B112" i="12"/>
  <c r="B18" i="7"/>
  <c r="B174" i="7"/>
  <c r="B132" i="16"/>
  <c r="B42" i="12"/>
  <c r="B80" i="21"/>
  <c r="B189" i="22"/>
  <c r="B122" i="13"/>
  <c r="B162" i="5"/>
  <c r="B54" i="12"/>
  <c r="B51" i="13"/>
  <c r="B152" i="7"/>
  <c r="B72" i="12"/>
  <c r="B16" i="12"/>
  <c r="B136" i="16"/>
  <c r="B150" i="5"/>
  <c r="B140" i="16"/>
  <c r="B116" i="5"/>
  <c r="B44" i="22"/>
  <c r="B59" i="7"/>
  <c r="B168" i="16"/>
  <c r="B159" i="22"/>
  <c r="B95" i="7"/>
  <c r="B144" i="12"/>
  <c r="B185" i="12"/>
  <c r="B188" i="21"/>
  <c r="B129" i="5"/>
  <c r="B175" i="16"/>
  <c r="B91" i="22"/>
  <c r="B150" i="7"/>
  <c r="B91" i="7"/>
  <c r="B147" i="21"/>
  <c r="B138" i="13"/>
  <c r="B62" i="13"/>
  <c r="B47" i="13"/>
  <c r="B124" i="7"/>
  <c r="B104" i="21"/>
  <c r="B177" i="5"/>
  <c r="B151" i="12"/>
  <c r="B29" i="5"/>
  <c r="B179" i="22"/>
  <c r="B141" i="12"/>
  <c r="B32" i="5"/>
  <c r="B41" i="22"/>
  <c r="B80" i="5"/>
  <c r="B163" i="5"/>
  <c r="B45" i="13"/>
  <c r="B179" i="21"/>
  <c r="B170" i="12"/>
  <c r="B141" i="22"/>
  <c r="B83" i="16"/>
  <c r="B127" i="5"/>
  <c r="B83" i="21"/>
  <c r="B187" i="21"/>
  <c r="B74" i="21"/>
  <c r="B117" i="21"/>
  <c r="B176" i="16"/>
  <c r="B51" i="16"/>
  <c r="B58" i="5"/>
  <c r="B67" i="22"/>
  <c r="B56" i="16"/>
  <c r="B191" i="12"/>
  <c r="B95" i="12"/>
  <c r="B133" i="12"/>
  <c r="B127" i="21"/>
  <c r="B121" i="13"/>
  <c r="B173" i="5"/>
  <c r="B37" i="5"/>
  <c r="B105" i="5"/>
  <c r="B33" i="22"/>
  <c r="B127" i="12"/>
  <c r="B179" i="13"/>
  <c r="B97" i="7"/>
  <c r="B68" i="12"/>
  <c r="B120" i="21"/>
  <c r="B126" i="22"/>
  <c r="B171" i="5"/>
  <c r="B128" i="22"/>
  <c r="B156" i="7"/>
  <c r="B160" i="21"/>
  <c r="B86" i="12"/>
  <c r="B40" i="22"/>
  <c r="B175" i="12"/>
  <c r="B66" i="21"/>
  <c r="B74" i="13"/>
  <c r="B118" i="16"/>
  <c r="B35" i="12"/>
  <c r="B52" i="16"/>
  <c r="B61" i="7"/>
  <c r="B109" i="7"/>
  <c r="B173" i="12"/>
  <c r="B41" i="12"/>
  <c r="B178" i="22"/>
  <c r="B73" i="13"/>
  <c r="B203" i="21"/>
  <c r="B138" i="7"/>
  <c r="B153" i="21"/>
  <c r="B30" i="22"/>
  <c r="B78" i="13"/>
  <c r="B159" i="13"/>
  <c r="B144" i="21"/>
  <c r="B59" i="21"/>
  <c r="B111" i="22"/>
  <c r="B129" i="22"/>
  <c r="B53" i="16"/>
  <c r="B145" i="21"/>
  <c r="B62" i="21"/>
  <c r="B62" i="22"/>
  <c r="B68" i="7"/>
  <c r="B140" i="13"/>
  <c r="B84" i="12"/>
  <c r="B100" i="13"/>
  <c r="B87" i="21"/>
  <c r="B130" i="7"/>
  <c r="B139" i="12"/>
  <c r="B80" i="7"/>
  <c r="B187" i="13"/>
  <c r="B103" i="12"/>
  <c r="B55" i="22"/>
  <c r="B161" i="22"/>
  <c r="B73" i="5"/>
  <c r="B190" i="7"/>
  <c r="B139" i="5"/>
  <c r="B33" i="5"/>
  <c r="B40" i="21"/>
  <c r="B80" i="12"/>
  <c r="B110" i="13"/>
  <c r="B29" i="7"/>
  <c r="B24" i="22"/>
  <c r="B65" i="16"/>
  <c r="B108" i="16"/>
  <c r="B43" i="13"/>
  <c r="B61" i="21"/>
  <c r="B154" i="13"/>
  <c r="B135" i="16"/>
  <c r="B175" i="7"/>
  <c r="B46" i="21"/>
  <c r="B183" i="21"/>
  <c r="B136" i="12"/>
  <c r="B62" i="12"/>
  <c r="B138" i="16"/>
  <c r="B175" i="13"/>
  <c r="B146" i="22"/>
  <c r="B25" i="12"/>
  <c r="B32" i="7"/>
  <c r="B179" i="16"/>
  <c r="B139" i="22"/>
  <c r="B46" i="22"/>
  <c r="B63" i="7"/>
  <c r="B156" i="16"/>
  <c r="B137" i="13"/>
  <c r="B59" i="22"/>
  <c r="B181" i="12"/>
  <c r="B108" i="12"/>
  <c r="B113" i="12"/>
  <c r="B134" i="7"/>
  <c r="B160" i="13"/>
  <c r="B98" i="12"/>
  <c r="B70" i="7"/>
  <c r="B115" i="7"/>
  <c r="B186" i="22"/>
  <c r="B67" i="13"/>
  <c r="B150" i="13"/>
  <c r="B34" i="16"/>
  <c r="B75" i="22"/>
  <c r="B38" i="21"/>
  <c r="B161" i="5"/>
  <c r="B56" i="7"/>
  <c r="B164" i="22"/>
  <c r="B177" i="12"/>
  <c r="B77" i="22"/>
  <c r="B68" i="13"/>
  <c r="B128" i="12"/>
  <c r="B23" i="13"/>
  <c r="B89" i="12"/>
  <c r="B141" i="21"/>
  <c r="B29" i="12"/>
  <c r="B107" i="13"/>
  <c r="B149" i="22"/>
  <c r="B182" i="13"/>
  <c r="B102" i="7"/>
  <c r="B109" i="13"/>
  <c r="B195" i="21"/>
  <c r="B186" i="12"/>
  <c r="B66" i="7"/>
  <c r="B139" i="7"/>
  <c r="B128" i="5"/>
  <c r="B92" i="7"/>
  <c r="B93" i="16"/>
  <c r="B69" i="16"/>
  <c r="B64" i="7"/>
  <c r="B165" i="21"/>
  <c r="B143" i="5"/>
  <c r="B65" i="7"/>
  <c r="B179" i="12"/>
  <c r="B18" i="12"/>
  <c r="B28" i="22"/>
  <c r="B116" i="21"/>
  <c r="B42" i="5"/>
  <c r="B83" i="13"/>
  <c r="B148" i="22"/>
  <c r="B154" i="21"/>
  <c r="B120" i="13"/>
  <c r="B186" i="13"/>
  <c r="B23" i="7"/>
  <c r="B73" i="16"/>
  <c r="B124" i="22"/>
  <c r="B15" i="13"/>
  <c r="B86" i="21"/>
  <c r="B64" i="13"/>
  <c r="B104" i="5"/>
  <c r="B19" i="7"/>
  <c r="B106" i="7"/>
  <c r="B81" i="22"/>
  <c r="B48" i="13"/>
  <c r="B28" i="12"/>
  <c r="B34" i="5"/>
  <c r="B116" i="22"/>
  <c r="B36" i="5"/>
  <c r="B120" i="22"/>
  <c r="B186" i="21"/>
  <c r="B36" i="7"/>
  <c r="B160" i="22"/>
  <c r="B49" i="12"/>
  <c r="B54" i="22"/>
  <c r="B48" i="7"/>
  <c r="B60" i="13"/>
  <c r="B51" i="5"/>
  <c r="B151" i="13"/>
  <c r="B71" i="16"/>
  <c r="B92" i="16"/>
  <c r="B53" i="22"/>
  <c r="B100" i="7"/>
  <c r="B61" i="12"/>
  <c r="B39" i="22"/>
  <c r="B173" i="21"/>
  <c r="B38" i="16"/>
  <c r="B125" i="21"/>
  <c r="B102" i="21"/>
  <c r="B138" i="22"/>
  <c r="B121" i="5"/>
  <c r="B57" i="21"/>
  <c r="B126" i="13"/>
  <c r="B183" i="13"/>
  <c r="B164" i="21"/>
  <c r="B25" i="22"/>
  <c r="B56" i="12"/>
  <c r="B68" i="16"/>
  <c r="B171" i="22"/>
  <c r="B88" i="13"/>
  <c r="B147" i="12"/>
  <c r="B157" i="22"/>
  <c r="B88" i="5"/>
  <c r="B109" i="22"/>
  <c r="B90" i="22"/>
  <c r="B177" i="21"/>
  <c r="B33" i="13"/>
  <c r="B108" i="5"/>
  <c r="B181" i="22"/>
  <c r="B57" i="7"/>
  <c r="B116" i="13"/>
  <c r="B150" i="21"/>
  <c r="B74" i="12"/>
  <c r="B178" i="16"/>
  <c r="B89" i="7"/>
  <c r="B60" i="16"/>
  <c r="B125" i="7"/>
  <c r="B90" i="21"/>
  <c r="B94" i="7"/>
  <c r="B170" i="22"/>
  <c r="B116" i="7"/>
  <c r="B103" i="5"/>
  <c r="B146" i="21"/>
  <c r="B184" i="13"/>
  <c r="B46" i="16"/>
  <c r="B165" i="16"/>
  <c r="B78" i="12"/>
  <c r="B42" i="16"/>
  <c r="B180" i="21"/>
  <c r="B148" i="16"/>
  <c r="B16" i="7"/>
  <c r="B185" i="13"/>
  <c r="B40" i="5"/>
  <c r="B19" i="13"/>
  <c r="B125" i="12"/>
  <c r="B164" i="12"/>
  <c r="B151" i="22"/>
  <c r="B93" i="12"/>
  <c r="B121" i="22"/>
  <c r="B118" i="7"/>
  <c r="B82" i="21"/>
  <c r="B130" i="22"/>
  <c r="B169" i="21"/>
  <c r="B175" i="22"/>
  <c r="B135" i="21"/>
  <c r="B148" i="21"/>
  <c r="B88" i="22"/>
  <c r="B167" i="16"/>
  <c r="B79" i="13"/>
  <c r="B58" i="22"/>
  <c r="B61" i="16"/>
  <c r="B121" i="7"/>
  <c r="B196" i="21"/>
  <c r="B66" i="13"/>
  <c r="B59" i="12"/>
  <c r="B90" i="16"/>
  <c r="B180" i="22"/>
  <c r="B105" i="16"/>
  <c r="B163" i="7"/>
  <c r="B46" i="5"/>
  <c r="B78" i="16"/>
  <c r="B104" i="12"/>
  <c r="B164" i="7"/>
  <c r="B100" i="21"/>
  <c r="B110" i="12"/>
  <c r="B174" i="5"/>
  <c r="B26" i="7"/>
  <c r="B124" i="12"/>
  <c r="B172" i="16"/>
  <c r="B109" i="12"/>
  <c r="B96" i="16"/>
  <c r="B148" i="12"/>
  <c r="B56" i="13"/>
  <c r="B118" i="21"/>
  <c r="B144" i="7"/>
  <c r="B133" i="5"/>
  <c r="B86" i="13"/>
  <c r="B163" i="12"/>
  <c r="B110" i="22"/>
  <c r="B103" i="7"/>
  <c r="B75" i="13"/>
  <c r="B124" i="21"/>
  <c r="B50" i="5"/>
  <c r="B70" i="22"/>
  <c r="B106" i="12"/>
  <c r="B146" i="5"/>
  <c r="B159" i="12"/>
  <c r="B31" i="22"/>
  <c r="B59" i="13"/>
  <c r="B81" i="16"/>
  <c r="B65" i="12"/>
  <c r="B96" i="22"/>
  <c r="B76" i="16"/>
  <c r="B161" i="13"/>
  <c r="B41" i="5"/>
  <c r="B132" i="13"/>
  <c r="B99" i="21"/>
  <c r="B48" i="21"/>
  <c r="B99" i="13"/>
  <c r="B56" i="5"/>
  <c r="B143" i="13"/>
  <c r="B131" i="13"/>
  <c r="B122" i="7"/>
  <c r="B180" i="7"/>
  <c r="B86" i="7"/>
  <c r="B187" i="12"/>
  <c r="B135" i="22"/>
  <c r="B165" i="22"/>
  <c r="B145" i="13"/>
  <c r="B91" i="5"/>
  <c r="B39" i="5"/>
  <c r="B99" i="5"/>
  <c r="B49" i="7"/>
  <c r="B22" i="13"/>
  <c r="B32" i="16"/>
  <c r="B167" i="5"/>
  <c r="B104" i="16"/>
  <c r="B34" i="13"/>
  <c r="B101" i="12"/>
  <c r="B28" i="7"/>
  <c r="B186" i="7"/>
  <c r="B140" i="5"/>
  <c r="B204" i="21"/>
  <c r="B21" i="12"/>
  <c r="B114" i="7"/>
  <c r="B36" i="12"/>
  <c r="B72" i="22"/>
  <c r="B64" i="16"/>
  <c r="B183" i="12"/>
  <c r="B105" i="21"/>
  <c r="B167" i="12"/>
  <c r="B149" i="12"/>
  <c r="B124" i="13"/>
  <c r="B171" i="12"/>
  <c r="B131" i="16"/>
  <c r="B188" i="13"/>
  <c r="B38" i="13"/>
  <c r="B113" i="22"/>
  <c r="B176" i="12"/>
  <c r="B106" i="16"/>
  <c r="B97" i="5"/>
  <c r="B134" i="16"/>
  <c r="B72" i="16"/>
  <c r="B30" i="13"/>
  <c r="B159" i="16"/>
  <c r="B174" i="13"/>
  <c r="B162" i="22"/>
  <c r="B64" i="22"/>
  <c r="B115" i="5"/>
  <c r="B151" i="7"/>
  <c r="B110" i="7"/>
  <c r="B17" i="22"/>
  <c r="B189" i="12"/>
  <c r="B37" i="7"/>
  <c r="B89" i="21"/>
  <c r="B115" i="22"/>
  <c r="B98" i="16"/>
  <c r="B88" i="7"/>
  <c r="B135" i="13"/>
  <c r="B34" i="21"/>
  <c r="B160" i="5"/>
  <c r="B39" i="13"/>
  <c r="B152" i="22"/>
  <c r="B180" i="12"/>
  <c r="B23" i="12"/>
  <c r="B53" i="12"/>
  <c r="B60" i="5"/>
  <c r="B55" i="21"/>
  <c r="B173" i="16"/>
  <c r="B158" i="5"/>
  <c r="B170" i="13"/>
  <c r="B99" i="12"/>
  <c r="B143" i="16"/>
  <c r="B44" i="7"/>
  <c r="B26" i="22"/>
  <c r="B144" i="16"/>
  <c r="B34" i="22"/>
  <c r="B184" i="12"/>
  <c r="B103" i="21"/>
  <c r="B172" i="21"/>
  <c r="B58" i="13"/>
  <c r="B86" i="16"/>
  <c r="B85" i="21"/>
  <c r="B39" i="7"/>
  <c r="B44" i="12"/>
  <c r="B135" i="7"/>
  <c r="B153" i="22"/>
  <c r="B87" i="22"/>
  <c r="B89" i="13"/>
  <c r="B71" i="12"/>
  <c r="B73" i="7"/>
  <c r="B188" i="12"/>
  <c r="B78" i="7"/>
  <c r="B100" i="16"/>
  <c r="B102" i="5"/>
  <c r="B101" i="16"/>
  <c r="B128" i="7"/>
  <c r="B37" i="13"/>
  <c r="B83" i="7"/>
  <c r="B187" i="7"/>
  <c r="B40" i="7"/>
  <c r="B138" i="12"/>
  <c r="B111" i="5"/>
  <c r="B95" i="21"/>
  <c r="B114" i="12"/>
  <c r="B108" i="22"/>
  <c r="B96" i="7"/>
  <c r="B175" i="5"/>
  <c r="B167" i="22"/>
  <c r="B45" i="12"/>
  <c r="B200" i="21"/>
  <c r="B105" i="22"/>
  <c r="B172" i="7"/>
  <c r="B43" i="7"/>
  <c r="B44" i="5"/>
  <c r="B189" i="21"/>
  <c r="B129" i="16"/>
  <c r="B150" i="22"/>
  <c r="B35" i="5"/>
  <c r="B144" i="5"/>
  <c r="B155" i="22"/>
  <c r="B125" i="13"/>
  <c r="B41" i="21"/>
  <c r="B165" i="5"/>
  <c r="B92" i="22"/>
  <c r="B28" i="13"/>
  <c r="B161" i="21"/>
  <c r="B60" i="22"/>
  <c r="B144" i="13"/>
  <c r="B166" i="12"/>
  <c r="B144" i="22"/>
  <c r="B160" i="7"/>
  <c r="B57" i="13"/>
  <c r="B54" i="16"/>
  <c r="B177" i="16"/>
  <c r="B57" i="5"/>
  <c r="B54" i="5"/>
  <c r="B165" i="7"/>
  <c r="B71" i="5"/>
  <c r="B41" i="16"/>
  <c r="B123" i="5"/>
  <c r="B142" i="5"/>
  <c r="B20" i="12"/>
  <c r="B57" i="12"/>
  <c r="B113" i="16"/>
  <c r="B63" i="21"/>
  <c r="B21" i="7"/>
  <c r="B165" i="12"/>
  <c r="B63" i="5"/>
  <c r="B65" i="13"/>
  <c r="B68" i="5"/>
  <c r="B36" i="16"/>
  <c r="B67" i="16"/>
  <c r="B87" i="5"/>
  <c r="B85" i="22"/>
  <c r="B145" i="7"/>
  <c r="B158" i="16"/>
  <c r="B117" i="13"/>
  <c r="B27" i="22"/>
  <c r="B82" i="12"/>
  <c r="B122" i="21"/>
  <c r="B100" i="12"/>
  <c r="B57" i="22"/>
  <c r="B133" i="7"/>
  <c r="B111" i="7"/>
  <c r="B78" i="21"/>
  <c r="B157" i="21"/>
  <c r="B182" i="21"/>
  <c r="B32" i="12"/>
  <c r="B93" i="5"/>
  <c r="B157" i="13"/>
  <c r="B162" i="21"/>
  <c r="B153" i="12"/>
  <c r="B168" i="21"/>
  <c r="B105" i="12"/>
  <c r="B127" i="13"/>
  <c r="B71" i="7"/>
  <c r="B120" i="5"/>
  <c r="B164" i="16"/>
  <c r="B47" i="22"/>
  <c r="B30" i="7"/>
  <c r="B45" i="16"/>
  <c r="B145" i="5"/>
  <c r="B129" i="13"/>
  <c r="B176" i="5"/>
  <c r="B37" i="21"/>
  <c r="B82" i="5"/>
  <c r="B40" i="13"/>
  <c r="B94" i="5"/>
  <c r="B83" i="22"/>
  <c r="B105" i="7"/>
  <c r="B182" i="7"/>
  <c r="B30" i="12"/>
  <c r="B31" i="16"/>
  <c r="B120" i="16"/>
  <c r="B89" i="5"/>
  <c r="B99" i="22"/>
  <c r="B122" i="16"/>
  <c r="B130" i="13"/>
  <c r="B75" i="16"/>
  <c r="B60" i="7"/>
  <c r="B73" i="22"/>
  <c r="B98" i="7"/>
  <c r="B24" i="7"/>
  <c r="B94" i="12"/>
  <c r="B107" i="12"/>
  <c r="B160" i="16"/>
  <c r="B49" i="21"/>
  <c r="B149" i="16"/>
  <c r="B137" i="22"/>
  <c r="B55" i="16"/>
  <c r="B155" i="7"/>
  <c r="B155" i="5"/>
  <c r="B64" i="21"/>
  <c r="B44" i="21"/>
  <c r="B67" i="12"/>
  <c r="B167" i="21"/>
  <c r="B171" i="16"/>
  <c r="B74" i="7"/>
  <c r="B48" i="16"/>
  <c r="B184" i="22"/>
  <c r="B136" i="5"/>
  <c r="B168" i="12"/>
  <c r="B53" i="7"/>
  <c r="B177" i="7"/>
  <c r="B79" i="21"/>
  <c r="B38" i="22"/>
  <c r="B46" i="7"/>
  <c r="B171" i="13"/>
  <c r="B78" i="22"/>
  <c r="B109" i="5"/>
  <c r="B113" i="7"/>
  <c r="B168" i="22"/>
  <c r="B101" i="13"/>
  <c r="B101" i="7"/>
  <c r="B29" i="13"/>
  <c r="B84" i="21"/>
  <c r="B74" i="5"/>
  <c r="B115" i="12"/>
  <c r="B15" i="7"/>
  <c r="B100" i="5"/>
  <c r="B136" i="13"/>
  <c r="B79" i="16"/>
  <c r="B60" i="21"/>
  <c r="B62" i="5"/>
  <c r="B153" i="7"/>
  <c r="B130" i="5"/>
  <c r="B150" i="16"/>
  <c r="B68" i="22"/>
  <c r="B79" i="7"/>
  <c r="B92" i="5"/>
  <c r="B82" i="7"/>
  <c r="B125" i="5"/>
  <c r="B194" i="21"/>
  <c r="B123" i="16"/>
  <c r="B162" i="7"/>
  <c r="B104" i="13"/>
  <c r="B164" i="13"/>
  <c r="B71" i="22"/>
  <c r="N22" i="5" l="1"/>
  <c r="E129" i="16"/>
  <c r="G129" i="16"/>
  <c r="D129" i="16"/>
  <c r="F129" i="16"/>
  <c r="C129" i="16"/>
  <c r="G46" i="7"/>
  <c r="T46" i="7"/>
  <c r="M46" i="7"/>
  <c r="K46" i="7"/>
  <c r="Q46" i="7"/>
  <c r="H46" i="7"/>
  <c r="F46" i="7"/>
  <c r="J46" i="7"/>
  <c r="C46" i="7"/>
  <c r="E46" i="7"/>
  <c r="P46" i="7"/>
  <c r="L46" i="7"/>
  <c r="I46" i="7"/>
  <c r="U46" i="7"/>
  <c r="D46" i="7"/>
  <c r="N46" i="7"/>
  <c r="N128" i="5"/>
  <c r="G128" i="5"/>
  <c r="D128" i="5"/>
  <c r="I128" i="5"/>
  <c r="K128" i="5"/>
  <c r="F128" i="5"/>
  <c r="H128" i="5"/>
  <c r="C128" i="5"/>
  <c r="J128" i="5"/>
  <c r="E128" i="5"/>
  <c r="M128" i="5"/>
  <c r="L128" i="5"/>
  <c r="E93" i="12"/>
  <c r="I93" i="12"/>
  <c r="G93" i="12"/>
  <c r="M93" i="12"/>
  <c r="D93" i="12"/>
  <c r="K93" i="12"/>
  <c r="L93" i="12"/>
  <c r="F93" i="12"/>
  <c r="N93" i="12"/>
  <c r="J93" i="12"/>
  <c r="C93" i="12"/>
  <c r="H93" i="12"/>
  <c r="K17" i="22"/>
  <c r="F17" i="22"/>
  <c r="I17" i="22"/>
  <c r="L17" i="22"/>
  <c r="N17" i="22"/>
  <c r="M17" i="22"/>
  <c r="C17" i="22"/>
  <c r="H17" i="22"/>
  <c r="D17" i="22"/>
  <c r="G17" i="22"/>
  <c r="J17" i="22"/>
  <c r="E17" i="22"/>
  <c r="I166" i="12"/>
  <c r="E166" i="12"/>
  <c r="H166" i="12"/>
  <c r="F166" i="12"/>
  <c r="K166" i="12"/>
  <c r="D166" i="12"/>
  <c r="L166" i="12"/>
  <c r="M166" i="12"/>
  <c r="J166" i="12"/>
  <c r="G166" i="12"/>
  <c r="C166" i="12"/>
  <c r="N166" i="12"/>
  <c r="P166" i="12" s="1"/>
  <c r="L53" i="12"/>
  <c r="I53" i="12"/>
  <c r="C53" i="12"/>
  <c r="G53" i="12"/>
  <c r="F53" i="12"/>
  <c r="J53" i="12"/>
  <c r="E53" i="12"/>
  <c r="M53" i="12"/>
  <c r="K53" i="12"/>
  <c r="D53" i="12"/>
  <c r="N53" i="12"/>
  <c r="H53" i="12"/>
  <c r="M56" i="7"/>
  <c r="Q56" i="7"/>
  <c r="T56" i="7"/>
  <c r="F56" i="7"/>
  <c r="G56" i="7"/>
  <c r="K56" i="7"/>
  <c r="N56" i="7"/>
  <c r="L56" i="7"/>
  <c r="D56" i="7"/>
  <c r="E56" i="7"/>
  <c r="P56" i="7"/>
  <c r="U56" i="7"/>
  <c r="J56" i="7"/>
  <c r="H56" i="7"/>
  <c r="I56" i="7"/>
  <c r="C56" i="7"/>
  <c r="I125" i="5"/>
  <c r="F125" i="5"/>
  <c r="G125" i="5"/>
  <c r="K125" i="5"/>
  <c r="N125" i="5"/>
  <c r="H125" i="5"/>
  <c r="E125" i="5"/>
  <c r="L125" i="5"/>
  <c r="C125" i="5"/>
  <c r="J125" i="5"/>
  <c r="D125" i="5"/>
  <c r="M125" i="5"/>
  <c r="U182" i="21"/>
  <c r="G182" i="21"/>
  <c r="I182" i="21"/>
  <c r="E182" i="21"/>
  <c r="R182" i="21"/>
  <c r="D182" i="21"/>
  <c r="L182" i="21"/>
  <c r="H182" i="21"/>
  <c r="F182" i="21"/>
  <c r="O182" i="21"/>
  <c r="N182" i="21"/>
  <c r="C182" i="21"/>
  <c r="H167" i="21"/>
  <c r="I167" i="21"/>
  <c r="O167" i="21"/>
  <c r="L167" i="21"/>
  <c r="D167" i="21"/>
  <c r="G167" i="21"/>
  <c r="N167" i="21"/>
  <c r="F167" i="21"/>
  <c r="C167" i="21"/>
  <c r="E167" i="21"/>
  <c r="U167" i="21"/>
  <c r="R167" i="21"/>
  <c r="G115" i="5"/>
  <c r="C115" i="5"/>
  <c r="H115" i="5"/>
  <c r="E115" i="5"/>
  <c r="N115" i="5"/>
  <c r="F115" i="5"/>
  <c r="M115" i="5"/>
  <c r="J115" i="5"/>
  <c r="I115" i="5"/>
  <c r="D115" i="5"/>
  <c r="L115" i="5"/>
  <c r="K115" i="5"/>
  <c r="N84" i="21"/>
  <c r="R84" i="21"/>
  <c r="U84" i="21"/>
  <c r="H84" i="21"/>
  <c r="C84" i="21"/>
  <c r="O84" i="21"/>
  <c r="L84" i="21"/>
  <c r="I84" i="21"/>
  <c r="F84" i="21"/>
  <c r="D84" i="21"/>
  <c r="E84" i="21"/>
  <c r="G84" i="21"/>
  <c r="K172" i="7"/>
  <c r="G172" i="7"/>
  <c r="T172" i="7"/>
  <c r="Q172" i="7"/>
  <c r="P172" i="7"/>
  <c r="C172" i="7"/>
  <c r="D172" i="7"/>
  <c r="U172" i="7"/>
  <c r="E172" i="7"/>
  <c r="F172" i="7"/>
  <c r="L172" i="7"/>
  <c r="J172" i="7"/>
  <c r="H172" i="7"/>
  <c r="I172" i="7"/>
  <c r="N172" i="7"/>
  <c r="M172" i="7"/>
  <c r="O196" i="21"/>
  <c r="G196" i="21"/>
  <c r="C196" i="21"/>
  <c r="H196" i="21"/>
  <c r="E196" i="21"/>
  <c r="F196" i="21"/>
  <c r="N196" i="21"/>
  <c r="R196" i="21"/>
  <c r="I196" i="21"/>
  <c r="U196" i="21"/>
  <c r="L196" i="21"/>
  <c r="D196" i="21"/>
  <c r="I187" i="7"/>
  <c r="Q187" i="7"/>
  <c r="P187" i="7"/>
  <c r="J187" i="7"/>
  <c r="U187" i="7"/>
  <c r="K187" i="7"/>
  <c r="L187" i="7"/>
  <c r="T187" i="7"/>
  <c r="G187" i="7"/>
  <c r="M187" i="7"/>
  <c r="H187" i="7"/>
  <c r="D187" i="7"/>
  <c r="N187" i="7"/>
  <c r="E187" i="7"/>
  <c r="F187" i="7"/>
  <c r="C187" i="7"/>
  <c r="G90" i="16"/>
  <c r="F90" i="16"/>
  <c r="D90" i="16"/>
  <c r="C90" i="16"/>
  <c r="E90" i="16"/>
  <c r="E38" i="22"/>
  <c r="I38" i="22"/>
  <c r="K38" i="22"/>
  <c r="M38" i="22"/>
  <c r="C38" i="22"/>
  <c r="D38" i="22"/>
  <c r="L38" i="22"/>
  <c r="H38" i="22"/>
  <c r="F38" i="22"/>
  <c r="G38" i="22"/>
  <c r="J38" i="22"/>
  <c r="N38" i="22"/>
  <c r="G139" i="7"/>
  <c r="L139" i="7"/>
  <c r="C139" i="7"/>
  <c r="Q139" i="7"/>
  <c r="N139" i="7"/>
  <c r="T139" i="7"/>
  <c r="J139" i="7"/>
  <c r="D139" i="7"/>
  <c r="U139" i="7"/>
  <c r="E139" i="7"/>
  <c r="P139" i="7"/>
  <c r="M139" i="7"/>
  <c r="K139" i="7"/>
  <c r="I139" i="7"/>
  <c r="H139" i="7"/>
  <c r="F139" i="7"/>
  <c r="I151" i="22"/>
  <c r="H151" i="22"/>
  <c r="K151" i="22"/>
  <c r="C151" i="22"/>
  <c r="G151" i="22"/>
  <c r="L151" i="22"/>
  <c r="D151" i="22"/>
  <c r="M151" i="22"/>
  <c r="E151" i="22"/>
  <c r="N151" i="22"/>
  <c r="F151" i="22"/>
  <c r="J151" i="22"/>
  <c r="H64" i="21"/>
  <c r="U64" i="21"/>
  <c r="E64" i="21"/>
  <c r="D64" i="21"/>
  <c r="I64" i="21"/>
  <c r="O64" i="21"/>
  <c r="G64" i="21"/>
  <c r="F64" i="21"/>
  <c r="C64" i="21"/>
  <c r="N64" i="21"/>
  <c r="R64" i="21"/>
  <c r="L64" i="21"/>
  <c r="M162" i="7"/>
  <c r="G162" i="7"/>
  <c r="U162" i="7"/>
  <c r="Q162" i="7"/>
  <c r="T162" i="7"/>
  <c r="C162" i="7"/>
  <c r="N162" i="7"/>
  <c r="I162" i="7"/>
  <c r="P162" i="7"/>
  <c r="H162" i="7"/>
  <c r="L162" i="7"/>
  <c r="F162" i="7"/>
  <c r="K162" i="7"/>
  <c r="E162" i="7"/>
  <c r="J162" i="7"/>
  <c r="D162" i="7"/>
  <c r="C23" i="12"/>
  <c r="K23" i="12"/>
  <c r="D23" i="12"/>
  <c r="M23" i="12"/>
  <c r="L23" i="12"/>
  <c r="I23" i="12"/>
  <c r="J23" i="12"/>
  <c r="N23" i="12"/>
  <c r="N161" i="5"/>
  <c r="J161" i="5"/>
  <c r="K161" i="5"/>
  <c r="E161" i="5"/>
  <c r="M161" i="5"/>
  <c r="H161" i="5"/>
  <c r="F161" i="5"/>
  <c r="D161" i="5"/>
  <c r="L161" i="5"/>
  <c r="C161" i="5"/>
  <c r="G161" i="5"/>
  <c r="I161" i="5"/>
  <c r="K71" i="22"/>
  <c r="J71" i="22"/>
  <c r="C71" i="22"/>
  <c r="L71" i="22"/>
  <c r="M71" i="22"/>
  <c r="N71" i="22"/>
  <c r="F71" i="22"/>
  <c r="D71" i="22"/>
  <c r="G71" i="22"/>
  <c r="I71" i="22"/>
  <c r="H71" i="22"/>
  <c r="E71" i="22"/>
  <c r="G157" i="21"/>
  <c r="E157" i="21"/>
  <c r="I157" i="21"/>
  <c r="C157" i="21"/>
  <c r="N157" i="21"/>
  <c r="R157" i="21"/>
  <c r="F157" i="21"/>
  <c r="D157" i="21"/>
  <c r="O157" i="21"/>
  <c r="H157" i="21"/>
  <c r="L157" i="21"/>
  <c r="U157" i="21"/>
  <c r="C145" i="5"/>
  <c r="J145" i="5"/>
  <c r="H145" i="5"/>
  <c r="D145" i="5"/>
  <c r="G145" i="5"/>
  <c r="I145" i="5"/>
  <c r="L145" i="5"/>
  <c r="K145" i="5"/>
  <c r="N145" i="5"/>
  <c r="F145" i="5"/>
  <c r="M145" i="5"/>
  <c r="E145" i="5"/>
  <c r="I35" i="5"/>
  <c r="D35" i="5"/>
  <c r="M35" i="5"/>
  <c r="L35" i="5"/>
  <c r="F35" i="5"/>
  <c r="H35" i="5"/>
  <c r="G35" i="5"/>
  <c r="J35" i="5"/>
  <c r="C35" i="5"/>
  <c r="K35" i="5"/>
  <c r="N35" i="5"/>
  <c r="E35" i="5"/>
  <c r="N74" i="5"/>
  <c r="F74" i="5"/>
  <c r="H74" i="5"/>
  <c r="M74" i="5"/>
  <c r="D74" i="5"/>
  <c r="L74" i="5"/>
  <c r="C74" i="5"/>
  <c r="K74" i="5"/>
  <c r="G74" i="5"/>
  <c r="I74" i="5"/>
  <c r="J74" i="5"/>
  <c r="E74" i="5"/>
  <c r="G121" i="7"/>
  <c r="H121" i="7"/>
  <c r="J121" i="7"/>
  <c r="I121" i="7"/>
  <c r="L121" i="7"/>
  <c r="P121" i="7"/>
  <c r="M121" i="7"/>
  <c r="N121" i="7"/>
  <c r="C121" i="7"/>
  <c r="Q121" i="7"/>
  <c r="T121" i="7"/>
  <c r="E121" i="7"/>
  <c r="K121" i="7"/>
  <c r="U121" i="7"/>
  <c r="D121" i="7"/>
  <c r="F121" i="7"/>
  <c r="F155" i="5"/>
  <c r="C155" i="5"/>
  <c r="J155" i="5"/>
  <c r="L155" i="5"/>
  <c r="D155" i="5"/>
  <c r="H155" i="5"/>
  <c r="K155" i="5"/>
  <c r="N155" i="5"/>
  <c r="M155" i="5"/>
  <c r="E155" i="5"/>
  <c r="G155" i="5"/>
  <c r="I155" i="5"/>
  <c r="G93" i="16"/>
  <c r="F93" i="16"/>
  <c r="D93" i="16"/>
  <c r="E93" i="16"/>
  <c r="C93" i="16"/>
  <c r="E79" i="21"/>
  <c r="R79" i="21"/>
  <c r="L79" i="21"/>
  <c r="F79" i="21"/>
  <c r="I79" i="21"/>
  <c r="N79" i="21"/>
  <c r="C79" i="21"/>
  <c r="G79" i="21"/>
  <c r="H79" i="21"/>
  <c r="D79" i="21"/>
  <c r="O79" i="21"/>
  <c r="U79" i="21"/>
  <c r="P66" i="7"/>
  <c r="D66" i="7"/>
  <c r="F66" i="7"/>
  <c r="E66" i="7"/>
  <c r="L66" i="7"/>
  <c r="U66" i="7"/>
  <c r="H66" i="7"/>
  <c r="Q66" i="7"/>
  <c r="G66" i="7"/>
  <c r="K66" i="7"/>
  <c r="M66" i="7"/>
  <c r="J66" i="7"/>
  <c r="N66" i="7"/>
  <c r="I66" i="7"/>
  <c r="T66" i="7"/>
  <c r="C66" i="7"/>
  <c r="G164" i="12"/>
  <c r="H164" i="12"/>
  <c r="F164" i="12"/>
  <c r="M164" i="12"/>
  <c r="D164" i="12"/>
  <c r="E164" i="12"/>
  <c r="N164" i="12"/>
  <c r="P164" i="12" s="1"/>
  <c r="C164" i="12"/>
  <c r="L164" i="12"/>
  <c r="J164" i="12"/>
  <c r="I164" i="12"/>
  <c r="K164" i="12"/>
  <c r="D37" i="21"/>
  <c r="C37" i="21"/>
  <c r="N37" i="21"/>
  <c r="U37" i="21"/>
  <c r="N180" i="12"/>
  <c r="I180" i="12"/>
  <c r="L180" i="12"/>
  <c r="D180" i="12"/>
  <c r="E180" i="12"/>
  <c r="C180" i="12"/>
  <c r="H180" i="12"/>
  <c r="F180" i="12"/>
  <c r="G180" i="12"/>
  <c r="K180" i="12"/>
  <c r="J180" i="12"/>
  <c r="M180" i="12"/>
  <c r="D38" i="21"/>
  <c r="U38" i="21"/>
  <c r="N38" i="21"/>
  <c r="C38" i="21"/>
  <c r="F79" i="16"/>
  <c r="E79" i="16"/>
  <c r="G79" i="16"/>
  <c r="D79" i="16"/>
  <c r="C79" i="16"/>
  <c r="I78" i="21"/>
  <c r="C78" i="21"/>
  <c r="R78" i="21"/>
  <c r="D78" i="21"/>
  <c r="G78" i="21"/>
  <c r="O78" i="21"/>
  <c r="U78" i="21"/>
  <c r="E78" i="21"/>
  <c r="F78" i="21"/>
  <c r="N78" i="21"/>
  <c r="H78" i="21"/>
  <c r="L78" i="21"/>
  <c r="C158" i="16"/>
  <c r="E158" i="16"/>
  <c r="D158" i="16"/>
  <c r="G158" i="16"/>
  <c r="F158" i="16"/>
  <c r="E64" i="22"/>
  <c r="D64" i="22"/>
  <c r="M64" i="22"/>
  <c r="K64" i="22"/>
  <c r="L64" i="22"/>
  <c r="I64" i="22"/>
  <c r="C64" i="22"/>
  <c r="J64" i="22"/>
  <c r="F64" i="22"/>
  <c r="N64" i="22"/>
  <c r="G64" i="22"/>
  <c r="H64" i="22"/>
  <c r="C55" i="21"/>
  <c r="D55" i="21"/>
  <c r="N55" i="21"/>
  <c r="U55" i="21"/>
  <c r="C105" i="22"/>
  <c r="N105" i="22"/>
  <c r="K105" i="22"/>
  <c r="E105" i="22"/>
  <c r="F105" i="22"/>
  <c r="G105" i="22"/>
  <c r="L105" i="22"/>
  <c r="I105" i="22"/>
  <c r="M105" i="22"/>
  <c r="J105" i="22"/>
  <c r="D105" i="22"/>
  <c r="H105" i="22"/>
  <c r="C61" i="16"/>
  <c r="G61" i="16"/>
  <c r="E61" i="16"/>
  <c r="D61" i="16"/>
  <c r="F61" i="16"/>
  <c r="H92" i="5"/>
  <c r="M92" i="5"/>
  <c r="G92" i="5"/>
  <c r="N92" i="5"/>
  <c r="J92" i="5"/>
  <c r="L92" i="5"/>
  <c r="D92" i="5"/>
  <c r="I92" i="5"/>
  <c r="F92" i="5"/>
  <c r="E92" i="5"/>
  <c r="K92" i="5"/>
  <c r="C92" i="5"/>
  <c r="E177" i="12"/>
  <c r="J177" i="12"/>
  <c r="M177" i="12"/>
  <c r="D177" i="12"/>
  <c r="F177" i="12"/>
  <c r="N177" i="12"/>
  <c r="K177" i="12"/>
  <c r="I177" i="12"/>
  <c r="C177" i="12"/>
  <c r="G177" i="12"/>
  <c r="H177" i="12"/>
  <c r="L177" i="12"/>
  <c r="M177" i="7"/>
  <c r="L177" i="7"/>
  <c r="K177" i="7"/>
  <c r="U177" i="7"/>
  <c r="T177" i="7"/>
  <c r="G177" i="7"/>
  <c r="H177" i="7"/>
  <c r="C177" i="7"/>
  <c r="E177" i="7"/>
  <c r="J177" i="7"/>
  <c r="P177" i="7"/>
  <c r="D177" i="7"/>
  <c r="N177" i="7"/>
  <c r="I177" i="7"/>
  <c r="F177" i="7"/>
  <c r="Q177" i="7"/>
  <c r="I186" i="12"/>
  <c r="M186" i="12"/>
  <c r="D186" i="12"/>
  <c r="E186" i="12"/>
  <c r="G186" i="12"/>
  <c r="K186" i="12"/>
  <c r="F186" i="12"/>
  <c r="H186" i="12"/>
  <c r="N186" i="12"/>
  <c r="J186" i="12"/>
  <c r="C186" i="12"/>
  <c r="L186" i="12"/>
  <c r="C152" i="22"/>
  <c r="K152" i="22"/>
  <c r="J152" i="22"/>
  <c r="H152" i="22"/>
  <c r="E152" i="22"/>
  <c r="D152" i="22"/>
  <c r="L152" i="22"/>
  <c r="N152" i="22"/>
  <c r="I152" i="22"/>
  <c r="M152" i="22"/>
  <c r="F152" i="22"/>
  <c r="G152" i="22"/>
  <c r="D75" i="22"/>
  <c r="K75" i="22"/>
  <c r="H75" i="22"/>
  <c r="N75" i="22"/>
  <c r="G75" i="22"/>
  <c r="C75" i="22"/>
  <c r="J75" i="22"/>
  <c r="E75" i="22"/>
  <c r="I75" i="22"/>
  <c r="L75" i="22"/>
  <c r="F75" i="22"/>
  <c r="M75" i="22"/>
  <c r="L57" i="13"/>
  <c r="E57" i="13"/>
  <c r="M57" i="13"/>
  <c r="G57" i="13"/>
  <c r="F57" i="13"/>
  <c r="H57" i="13"/>
  <c r="D57" i="13"/>
  <c r="J57" i="13"/>
  <c r="N57" i="13"/>
  <c r="I57" i="13"/>
  <c r="C57" i="13"/>
  <c r="K57" i="13"/>
  <c r="F111" i="7"/>
  <c r="H111" i="7"/>
  <c r="I111" i="7"/>
  <c r="L111" i="7"/>
  <c r="G111" i="7"/>
  <c r="M111" i="7"/>
  <c r="N111" i="7"/>
  <c r="K111" i="7"/>
  <c r="T111" i="7"/>
  <c r="C111" i="7"/>
  <c r="P111" i="7"/>
  <c r="E111" i="7"/>
  <c r="U111" i="7"/>
  <c r="D111" i="7"/>
  <c r="J111" i="7"/>
  <c r="Q111" i="7"/>
  <c r="C162" i="22"/>
  <c r="G162" i="22"/>
  <c r="L162" i="22"/>
  <c r="E162" i="22"/>
  <c r="D162" i="22"/>
  <c r="N162" i="22"/>
  <c r="F162" i="22"/>
  <c r="H162" i="22"/>
  <c r="M162" i="22"/>
  <c r="J162" i="22"/>
  <c r="I162" i="22"/>
  <c r="K162" i="22"/>
  <c r="I117" i="13"/>
  <c r="C117" i="13"/>
  <c r="F117" i="13"/>
  <c r="E117" i="13"/>
  <c r="N117" i="13"/>
  <c r="L117" i="13"/>
  <c r="H117" i="13"/>
  <c r="M117" i="13"/>
  <c r="J117" i="13"/>
  <c r="D117" i="13"/>
  <c r="G117" i="13"/>
  <c r="K117" i="13"/>
  <c r="H200" i="21"/>
  <c r="G200" i="21"/>
  <c r="R200" i="21"/>
  <c r="L200" i="21"/>
  <c r="N200" i="21"/>
  <c r="U200" i="21"/>
  <c r="C200" i="21"/>
  <c r="D200" i="21"/>
  <c r="I200" i="21"/>
  <c r="E200" i="21"/>
  <c r="O200" i="21"/>
  <c r="F200" i="21"/>
  <c r="J58" i="22"/>
  <c r="E58" i="22"/>
  <c r="H58" i="22"/>
  <c r="C58" i="22"/>
  <c r="L58" i="22"/>
  <c r="K58" i="22"/>
  <c r="I58" i="22"/>
  <c r="M58" i="22"/>
  <c r="F58" i="22"/>
  <c r="D58" i="22"/>
  <c r="G58" i="22"/>
  <c r="N58" i="22"/>
  <c r="C36" i="16"/>
  <c r="D36" i="16"/>
  <c r="E36" i="16"/>
  <c r="F36" i="16"/>
  <c r="G36" i="16"/>
  <c r="K110" i="7"/>
  <c r="T110" i="7"/>
  <c r="I110" i="7"/>
  <c r="N110" i="7"/>
  <c r="Q110" i="7"/>
  <c r="L110" i="7"/>
  <c r="P110" i="7"/>
  <c r="D110" i="7"/>
  <c r="F110" i="7"/>
  <c r="M110" i="7"/>
  <c r="E110" i="7"/>
  <c r="C110" i="7"/>
  <c r="H110" i="7"/>
  <c r="J110" i="7"/>
  <c r="U110" i="7"/>
  <c r="G110" i="7"/>
  <c r="T53" i="7"/>
  <c r="C53" i="7"/>
  <c r="D53" i="7"/>
  <c r="K53" i="7"/>
  <c r="N53" i="7"/>
  <c r="F53" i="7"/>
  <c r="H53" i="7"/>
  <c r="L53" i="7"/>
  <c r="E53" i="7"/>
  <c r="M53" i="7"/>
  <c r="U53" i="7"/>
  <c r="P53" i="7"/>
  <c r="I53" i="7"/>
  <c r="Q53" i="7"/>
  <c r="J53" i="7"/>
  <c r="G53" i="7"/>
  <c r="O195" i="21"/>
  <c r="L195" i="21"/>
  <c r="F195" i="21"/>
  <c r="H195" i="21"/>
  <c r="I195" i="21"/>
  <c r="D195" i="21"/>
  <c r="N195" i="21"/>
  <c r="U195" i="21"/>
  <c r="E195" i="21"/>
  <c r="G195" i="21"/>
  <c r="R195" i="21"/>
  <c r="C195" i="21"/>
  <c r="E125" i="12"/>
  <c r="J125" i="12"/>
  <c r="N125" i="12"/>
  <c r="L125" i="12"/>
  <c r="C125" i="12"/>
  <c r="G125" i="12"/>
  <c r="K125" i="12"/>
  <c r="D125" i="12"/>
  <c r="H125" i="12"/>
  <c r="I125" i="12"/>
  <c r="F125" i="12"/>
  <c r="M125" i="12"/>
  <c r="H62" i="5"/>
  <c r="L62" i="5"/>
  <c r="D62" i="5"/>
  <c r="F62" i="5"/>
  <c r="N62" i="5"/>
  <c r="K62" i="5"/>
  <c r="M62" i="5"/>
  <c r="E62" i="5"/>
  <c r="G62" i="5"/>
  <c r="I62" i="5"/>
  <c r="J62" i="5"/>
  <c r="C62" i="5"/>
  <c r="C123" i="16"/>
  <c r="G123" i="16"/>
  <c r="F123" i="16"/>
  <c r="E123" i="16"/>
  <c r="D123" i="16"/>
  <c r="F34" i="16"/>
  <c r="D34" i="16"/>
  <c r="C34" i="16"/>
  <c r="E34" i="16"/>
  <c r="G34" i="16"/>
  <c r="F133" i="7"/>
  <c r="J133" i="7"/>
  <c r="D133" i="7"/>
  <c r="L133" i="7"/>
  <c r="G133" i="7"/>
  <c r="P133" i="7"/>
  <c r="E133" i="7"/>
  <c r="T133" i="7"/>
  <c r="H133" i="7"/>
  <c r="K133" i="7"/>
  <c r="U133" i="7"/>
  <c r="N133" i="7"/>
  <c r="C133" i="7"/>
  <c r="Q133" i="7"/>
  <c r="I133" i="7"/>
  <c r="M133" i="7"/>
  <c r="G174" i="13"/>
  <c r="H174" i="13"/>
  <c r="F174" i="13"/>
  <c r="L174" i="13"/>
  <c r="K174" i="13"/>
  <c r="J174" i="13"/>
  <c r="E174" i="13"/>
  <c r="I174" i="13"/>
  <c r="D174" i="13"/>
  <c r="C174" i="13"/>
  <c r="N174" i="13"/>
  <c r="M174" i="13"/>
  <c r="G135" i="7"/>
  <c r="T135" i="7"/>
  <c r="C135" i="7"/>
  <c r="D135" i="7"/>
  <c r="H135" i="7"/>
  <c r="Q135" i="7"/>
  <c r="M135" i="7"/>
  <c r="P135" i="7"/>
  <c r="I135" i="7"/>
  <c r="F135" i="7"/>
  <c r="L135" i="7"/>
  <c r="J135" i="7"/>
  <c r="U135" i="7"/>
  <c r="K135" i="7"/>
  <c r="E135" i="7"/>
  <c r="N135" i="7"/>
  <c r="H59" i="12"/>
  <c r="K59" i="12"/>
  <c r="I59" i="12"/>
  <c r="F59" i="12"/>
  <c r="M59" i="12"/>
  <c r="D59" i="12"/>
  <c r="J59" i="12"/>
  <c r="L59" i="12"/>
  <c r="C59" i="12"/>
  <c r="G59" i="12"/>
  <c r="E59" i="12"/>
  <c r="N59" i="12"/>
  <c r="P59" i="12" s="1"/>
  <c r="D45" i="12"/>
  <c r="F45" i="12"/>
  <c r="C45" i="12"/>
  <c r="G45" i="12"/>
  <c r="I45" i="12"/>
  <c r="J45" i="12"/>
  <c r="K45" i="12"/>
  <c r="M45" i="12"/>
  <c r="N45" i="12"/>
  <c r="L45" i="12"/>
  <c r="E45" i="12"/>
  <c r="H45" i="12"/>
  <c r="E79" i="13"/>
  <c r="M79" i="13"/>
  <c r="H79" i="13"/>
  <c r="G79" i="13"/>
  <c r="I79" i="13"/>
  <c r="K79" i="13"/>
  <c r="C79" i="13"/>
  <c r="F79" i="13"/>
  <c r="L79" i="13"/>
  <c r="D79" i="13"/>
  <c r="N79" i="13"/>
  <c r="J79" i="13"/>
  <c r="G71" i="16"/>
  <c r="C71" i="16"/>
  <c r="D71" i="16"/>
  <c r="E71" i="16"/>
  <c r="F71" i="16"/>
  <c r="K83" i="7"/>
  <c r="C83" i="7"/>
  <c r="M83" i="7"/>
  <c r="L83" i="7"/>
  <c r="N83" i="7"/>
  <c r="I83" i="7"/>
  <c r="T83" i="7"/>
  <c r="E83" i="7"/>
  <c r="G83" i="7"/>
  <c r="Q83" i="7"/>
  <c r="U83" i="7"/>
  <c r="F83" i="7"/>
  <c r="D83" i="7"/>
  <c r="J83" i="7"/>
  <c r="H83" i="7"/>
  <c r="P83" i="7"/>
  <c r="N189" i="21"/>
  <c r="I189" i="21"/>
  <c r="H189" i="21"/>
  <c r="O189" i="21"/>
  <c r="E189" i="21"/>
  <c r="F189" i="21"/>
  <c r="L189" i="21"/>
  <c r="G189" i="21"/>
  <c r="C189" i="21"/>
  <c r="D189" i="21"/>
  <c r="U189" i="21"/>
  <c r="R189" i="21"/>
  <c r="G168" i="12"/>
  <c r="D168" i="12"/>
  <c r="N168" i="12"/>
  <c r="C168" i="12"/>
  <c r="F168" i="12"/>
  <c r="H168" i="12"/>
  <c r="I168" i="12"/>
  <c r="J168" i="12"/>
  <c r="M168" i="12"/>
  <c r="L168" i="12"/>
  <c r="E168" i="12"/>
  <c r="K168" i="12"/>
  <c r="L140" i="13"/>
  <c r="D140" i="13"/>
  <c r="M140" i="13"/>
  <c r="J140" i="13"/>
  <c r="C140" i="13"/>
  <c r="K140" i="13"/>
  <c r="E140" i="13"/>
  <c r="O140" i="13" s="1"/>
  <c r="G140" i="13"/>
  <c r="I140" i="13"/>
  <c r="F140" i="13"/>
  <c r="N140" i="13"/>
  <c r="H140" i="13"/>
  <c r="D109" i="13"/>
  <c r="F109" i="13"/>
  <c r="H109" i="13"/>
  <c r="G109" i="13"/>
  <c r="N109" i="13"/>
  <c r="P109" i="13" s="1"/>
  <c r="J109" i="13"/>
  <c r="K109" i="13"/>
  <c r="I109" i="13"/>
  <c r="C109" i="13"/>
  <c r="E109" i="13"/>
  <c r="M109" i="13"/>
  <c r="L109" i="13"/>
  <c r="N19" i="13"/>
  <c r="K19" i="13"/>
  <c r="L19" i="13"/>
  <c r="M19" i="13"/>
  <c r="C19" i="13"/>
  <c r="I19" i="13"/>
  <c r="D19" i="13"/>
  <c r="J19" i="13"/>
  <c r="E121" i="22"/>
  <c r="F121" i="22"/>
  <c r="C121" i="22"/>
  <c r="I121" i="22"/>
  <c r="L121" i="22"/>
  <c r="D121" i="22"/>
  <c r="M121" i="22"/>
  <c r="H121" i="22"/>
  <c r="G121" i="22"/>
  <c r="J121" i="22"/>
  <c r="K121" i="22"/>
  <c r="N121" i="22"/>
  <c r="I65" i="12"/>
  <c r="N65" i="12"/>
  <c r="E65" i="12"/>
  <c r="K65" i="12"/>
  <c r="F65" i="12"/>
  <c r="C65" i="12"/>
  <c r="G65" i="12"/>
  <c r="D65" i="12"/>
  <c r="L65" i="12"/>
  <c r="H65" i="12"/>
  <c r="M65" i="12"/>
  <c r="J65" i="12"/>
  <c r="D144" i="13"/>
  <c r="E144" i="13"/>
  <c r="N144" i="13"/>
  <c r="K144" i="13"/>
  <c r="F144" i="13"/>
  <c r="I144" i="13"/>
  <c r="H144" i="13"/>
  <c r="J144" i="13"/>
  <c r="C144" i="13"/>
  <c r="G144" i="13"/>
  <c r="L144" i="13"/>
  <c r="M144" i="13"/>
  <c r="J39" i="13"/>
  <c r="N39" i="13"/>
  <c r="L39" i="13"/>
  <c r="K39" i="13"/>
  <c r="D39" i="13"/>
  <c r="M39" i="13"/>
  <c r="C39" i="13"/>
  <c r="I39" i="13"/>
  <c r="F150" i="13"/>
  <c r="D150" i="13"/>
  <c r="K150" i="13"/>
  <c r="E150" i="13"/>
  <c r="M150" i="13"/>
  <c r="L150" i="13"/>
  <c r="I150" i="13"/>
  <c r="G150" i="13"/>
  <c r="H150" i="13"/>
  <c r="J150" i="13"/>
  <c r="N150" i="13"/>
  <c r="C150" i="13"/>
  <c r="C92" i="7"/>
  <c r="P92" i="7"/>
  <c r="E92" i="7"/>
  <c r="F92" i="7"/>
  <c r="N92" i="7"/>
  <c r="M92" i="7"/>
  <c r="L92" i="7"/>
  <c r="H92" i="7"/>
  <c r="T92" i="7"/>
  <c r="Q92" i="7"/>
  <c r="K92" i="7"/>
  <c r="I92" i="7"/>
  <c r="G92" i="7"/>
  <c r="D92" i="7"/>
  <c r="U92" i="7"/>
  <c r="J92" i="7"/>
  <c r="N57" i="22"/>
  <c r="C57" i="22"/>
  <c r="L57" i="22"/>
  <c r="J57" i="22"/>
  <c r="F57" i="22"/>
  <c r="K57" i="22"/>
  <c r="M57" i="22"/>
  <c r="G57" i="22"/>
  <c r="H57" i="22"/>
  <c r="E57" i="22"/>
  <c r="D57" i="22"/>
  <c r="I57" i="22"/>
  <c r="C161" i="21"/>
  <c r="L161" i="21"/>
  <c r="I161" i="21"/>
  <c r="D161" i="21"/>
  <c r="N161" i="21"/>
  <c r="R161" i="21"/>
  <c r="U161" i="21"/>
  <c r="G161" i="21"/>
  <c r="H161" i="21"/>
  <c r="F161" i="21"/>
  <c r="O161" i="21"/>
  <c r="E161" i="21"/>
  <c r="G151" i="13"/>
  <c r="E151" i="13"/>
  <c r="J151" i="13"/>
  <c r="F151" i="13"/>
  <c r="D151" i="13"/>
  <c r="N151" i="13"/>
  <c r="H151" i="13"/>
  <c r="L151" i="13"/>
  <c r="M151" i="13"/>
  <c r="C151" i="13"/>
  <c r="K151" i="13"/>
  <c r="I151" i="13"/>
  <c r="F159" i="16"/>
  <c r="C159" i="16"/>
  <c r="E159" i="16"/>
  <c r="G159" i="16"/>
  <c r="D159" i="16"/>
  <c r="D29" i="13"/>
  <c r="M29" i="13"/>
  <c r="L29" i="13"/>
  <c r="I29" i="13"/>
  <c r="N29" i="13"/>
  <c r="J29" i="13"/>
  <c r="C29" i="13"/>
  <c r="K29" i="13"/>
  <c r="C167" i="22"/>
  <c r="H167" i="22"/>
  <c r="J167" i="22"/>
  <c r="E167" i="22"/>
  <c r="N167" i="22"/>
  <c r="F167" i="22"/>
  <c r="G167" i="22"/>
  <c r="D167" i="22"/>
  <c r="I167" i="22"/>
  <c r="M167" i="22"/>
  <c r="K167" i="22"/>
  <c r="L167" i="22"/>
  <c r="G68" i="7"/>
  <c r="T68" i="7"/>
  <c r="P68" i="7"/>
  <c r="L68" i="7"/>
  <c r="J68" i="7"/>
  <c r="U68" i="7"/>
  <c r="Q68" i="7"/>
  <c r="M68" i="7"/>
  <c r="K68" i="7"/>
  <c r="D68" i="7"/>
  <c r="F68" i="7"/>
  <c r="I68" i="7"/>
  <c r="H68" i="7"/>
  <c r="E68" i="7"/>
  <c r="N68" i="7"/>
  <c r="C68" i="7"/>
  <c r="E167" i="16"/>
  <c r="G167" i="16"/>
  <c r="C167" i="16"/>
  <c r="F167" i="16"/>
  <c r="D167" i="16"/>
  <c r="Q155" i="7"/>
  <c r="D155" i="7"/>
  <c r="E155" i="7"/>
  <c r="K155" i="7"/>
  <c r="F155" i="7"/>
  <c r="I155" i="7"/>
  <c r="T155" i="7"/>
  <c r="M155" i="7"/>
  <c r="C155" i="7"/>
  <c r="L155" i="7"/>
  <c r="P155" i="7"/>
  <c r="U155" i="7"/>
  <c r="G155" i="7"/>
  <c r="J155" i="7"/>
  <c r="N155" i="7"/>
  <c r="H155" i="7"/>
  <c r="D83" i="22"/>
  <c r="K83" i="22"/>
  <c r="J83" i="22"/>
  <c r="L83" i="22"/>
  <c r="G83" i="22"/>
  <c r="F83" i="22"/>
  <c r="E83" i="22"/>
  <c r="I83" i="22"/>
  <c r="M83" i="22"/>
  <c r="H83" i="22"/>
  <c r="C83" i="22"/>
  <c r="N83" i="22"/>
  <c r="G81" i="16"/>
  <c r="E81" i="16"/>
  <c r="D81" i="16"/>
  <c r="C81" i="16"/>
  <c r="F81" i="16"/>
  <c r="D136" i="5"/>
  <c r="C136" i="5"/>
  <c r="F136" i="5"/>
  <c r="J136" i="5"/>
  <c r="N136" i="5"/>
  <c r="I136" i="5"/>
  <c r="K136" i="5"/>
  <c r="E136" i="5"/>
  <c r="G136" i="5"/>
  <c r="M136" i="5"/>
  <c r="H136" i="5"/>
  <c r="L136" i="5"/>
  <c r="E102" i="7"/>
  <c r="Q102" i="7"/>
  <c r="J102" i="7"/>
  <c r="N102" i="7"/>
  <c r="C102" i="7"/>
  <c r="L102" i="7"/>
  <c r="T102" i="7"/>
  <c r="I102" i="7"/>
  <c r="G102" i="7"/>
  <c r="K102" i="7"/>
  <c r="P102" i="7"/>
  <c r="M102" i="7"/>
  <c r="D102" i="7"/>
  <c r="H102" i="7"/>
  <c r="F102" i="7"/>
  <c r="U102" i="7"/>
  <c r="H40" i="5"/>
  <c r="L40" i="5"/>
  <c r="G40" i="5"/>
  <c r="F40" i="5"/>
  <c r="J40" i="5"/>
  <c r="M40" i="5"/>
  <c r="C40" i="5"/>
  <c r="N40" i="5"/>
  <c r="K40" i="5"/>
  <c r="I40" i="5"/>
  <c r="D40" i="5"/>
  <c r="E40" i="5" s="1"/>
  <c r="N60" i="5"/>
  <c r="F60" i="5"/>
  <c r="J60" i="5"/>
  <c r="I60" i="5"/>
  <c r="G60" i="5"/>
  <c r="H60" i="5"/>
  <c r="K60" i="5"/>
  <c r="C60" i="5"/>
  <c r="L60" i="5"/>
  <c r="M60" i="5"/>
  <c r="D60" i="5"/>
  <c r="E60" i="5" s="1"/>
  <c r="K176" i="5"/>
  <c r="C176" i="5"/>
  <c r="J176" i="5"/>
  <c r="F176" i="5"/>
  <c r="E176" i="5"/>
  <c r="D176" i="5"/>
  <c r="H176" i="5"/>
  <c r="G176" i="5"/>
  <c r="M176" i="5"/>
  <c r="L176" i="5"/>
  <c r="I176" i="5"/>
  <c r="N176" i="5"/>
  <c r="K160" i="5"/>
  <c r="N160" i="5"/>
  <c r="I160" i="5"/>
  <c r="M160" i="5"/>
  <c r="F160" i="5"/>
  <c r="L160" i="5"/>
  <c r="C160" i="5"/>
  <c r="E160" i="5"/>
  <c r="D160" i="5"/>
  <c r="J160" i="5"/>
  <c r="H160" i="5"/>
  <c r="G160" i="5"/>
  <c r="G67" i="13"/>
  <c r="K67" i="13"/>
  <c r="N67" i="13"/>
  <c r="F67" i="13"/>
  <c r="I67" i="13"/>
  <c r="L67" i="13"/>
  <c r="D67" i="13"/>
  <c r="E67" i="13"/>
  <c r="M67" i="13"/>
  <c r="H67" i="13"/>
  <c r="C67" i="13"/>
  <c r="J67" i="13"/>
  <c r="F164" i="22"/>
  <c r="H164" i="22"/>
  <c r="K164" i="22"/>
  <c r="C164" i="22"/>
  <c r="I164" i="22"/>
  <c r="J164" i="22"/>
  <c r="M164" i="22"/>
  <c r="E164" i="22"/>
  <c r="G164" i="22"/>
  <c r="D164" i="22"/>
  <c r="L164" i="22"/>
  <c r="N164" i="22"/>
  <c r="N100" i="12"/>
  <c r="H100" i="12"/>
  <c r="G100" i="12"/>
  <c r="J100" i="12"/>
  <c r="F100" i="12"/>
  <c r="E100" i="12"/>
  <c r="I100" i="12"/>
  <c r="L100" i="12"/>
  <c r="D100" i="12"/>
  <c r="K100" i="12"/>
  <c r="M100" i="12"/>
  <c r="C100" i="12"/>
  <c r="H86" i="12"/>
  <c r="C86" i="12"/>
  <c r="D86" i="12"/>
  <c r="E86" i="12"/>
  <c r="I86" i="12"/>
  <c r="G86" i="12"/>
  <c r="N86" i="12"/>
  <c r="F86" i="12"/>
  <c r="J86" i="12"/>
  <c r="M86" i="12"/>
  <c r="L86" i="12"/>
  <c r="K86" i="12"/>
  <c r="F145" i="7"/>
  <c r="L145" i="7"/>
  <c r="H145" i="7"/>
  <c r="D145" i="7"/>
  <c r="E145" i="7"/>
  <c r="N145" i="7"/>
  <c r="T145" i="7"/>
  <c r="G145" i="7"/>
  <c r="P145" i="7"/>
  <c r="U145" i="7"/>
  <c r="J145" i="7"/>
  <c r="K145" i="7"/>
  <c r="M145" i="7"/>
  <c r="I145" i="7"/>
  <c r="Q145" i="7"/>
  <c r="C145" i="7"/>
  <c r="N30" i="13"/>
  <c r="M30" i="13"/>
  <c r="I30" i="13"/>
  <c r="J30" i="13"/>
  <c r="D30" i="13"/>
  <c r="L30" i="13"/>
  <c r="C30" i="13"/>
  <c r="K30" i="13"/>
  <c r="I105" i="12"/>
  <c r="F105" i="12"/>
  <c r="M105" i="12"/>
  <c r="C105" i="12"/>
  <c r="G105" i="12"/>
  <c r="L105" i="12"/>
  <c r="H105" i="12"/>
  <c r="N105" i="12"/>
  <c r="K105" i="12"/>
  <c r="D105" i="12"/>
  <c r="E105" i="12"/>
  <c r="J105" i="12"/>
  <c r="E120" i="5"/>
  <c r="G120" i="5"/>
  <c r="D120" i="5"/>
  <c r="M120" i="5"/>
  <c r="N120" i="5"/>
  <c r="F120" i="5"/>
  <c r="L120" i="5"/>
  <c r="K120" i="5"/>
  <c r="J120" i="5"/>
  <c r="H120" i="5"/>
  <c r="C120" i="5"/>
  <c r="I120" i="5"/>
  <c r="J175" i="5"/>
  <c r="G175" i="5"/>
  <c r="K175" i="5"/>
  <c r="D175" i="5"/>
  <c r="E175" i="5"/>
  <c r="L175" i="5"/>
  <c r="H175" i="5"/>
  <c r="I175" i="5"/>
  <c r="N175" i="5"/>
  <c r="M175" i="5"/>
  <c r="C175" i="5"/>
  <c r="F175" i="5"/>
  <c r="M88" i="22"/>
  <c r="H88" i="22"/>
  <c r="L88" i="22"/>
  <c r="I88" i="22"/>
  <c r="G88" i="22"/>
  <c r="E88" i="22"/>
  <c r="N88" i="22"/>
  <c r="K88" i="22"/>
  <c r="F88" i="22"/>
  <c r="J88" i="22"/>
  <c r="D88" i="22"/>
  <c r="C88" i="22"/>
  <c r="N92" i="22"/>
  <c r="D92" i="22"/>
  <c r="F92" i="22"/>
  <c r="H92" i="22"/>
  <c r="M92" i="22"/>
  <c r="I92" i="22"/>
  <c r="G92" i="22"/>
  <c r="L92" i="22"/>
  <c r="C92" i="22"/>
  <c r="J92" i="22"/>
  <c r="E92" i="22"/>
  <c r="K92" i="22"/>
  <c r="H118" i="22"/>
  <c r="L118" i="22"/>
  <c r="F118" i="22"/>
  <c r="E118" i="22"/>
  <c r="M118" i="22"/>
  <c r="C118" i="22"/>
  <c r="D118" i="22"/>
  <c r="I118" i="22"/>
  <c r="N118" i="22"/>
  <c r="K118" i="22"/>
  <c r="G118" i="22"/>
  <c r="J118" i="22"/>
  <c r="J184" i="22"/>
  <c r="L184" i="22"/>
  <c r="G184" i="22"/>
  <c r="E184" i="22"/>
  <c r="D184" i="22"/>
  <c r="N184" i="22"/>
  <c r="F184" i="22"/>
  <c r="K184" i="22"/>
  <c r="I184" i="22"/>
  <c r="M184" i="22"/>
  <c r="C184" i="22"/>
  <c r="H184" i="22"/>
  <c r="K182" i="13"/>
  <c r="J182" i="13"/>
  <c r="I182" i="13"/>
  <c r="E182" i="13"/>
  <c r="D182" i="13"/>
  <c r="L182" i="13"/>
  <c r="G182" i="13"/>
  <c r="F182" i="13"/>
  <c r="C182" i="13"/>
  <c r="N182" i="13"/>
  <c r="M182" i="13"/>
  <c r="H182" i="13"/>
  <c r="G185" i="13"/>
  <c r="K185" i="13"/>
  <c r="M185" i="13"/>
  <c r="L185" i="13"/>
  <c r="H185" i="13"/>
  <c r="J185" i="13"/>
  <c r="F185" i="13"/>
  <c r="D185" i="13"/>
  <c r="N185" i="13"/>
  <c r="C185" i="13"/>
  <c r="E185" i="13"/>
  <c r="I185" i="13"/>
  <c r="T151" i="7"/>
  <c r="M151" i="7"/>
  <c r="F151" i="7"/>
  <c r="L151" i="7"/>
  <c r="U151" i="7"/>
  <c r="K151" i="7"/>
  <c r="E151" i="7"/>
  <c r="I151" i="7"/>
  <c r="D151" i="7"/>
  <c r="H151" i="7"/>
  <c r="J151" i="7"/>
  <c r="P151" i="7"/>
  <c r="G151" i="7"/>
  <c r="Q151" i="7"/>
  <c r="N151" i="7"/>
  <c r="C151" i="7"/>
  <c r="C194" i="21"/>
  <c r="N194" i="21"/>
  <c r="R194" i="21"/>
  <c r="H194" i="21"/>
  <c r="F194" i="21"/>
  <c r="E194" i="21"/>
  <c r="G194" i="21"/>
  <c r="D194" i="21"/>
  <c r="O194" i="21"/>
  <c r="L194" i="21"/>
  <c r="I194" i="21"/>
  <c r="U194" i="21"/>
  <c r="N160" i="21"/>
  <c r="U160" i="21"/>
  <c r="F160" i="21"/>
  <c r="G160" i="21"/>
  <c r="E160" i="21"/>
  <c r="D160" i="21"/>
  <c r="C160" i="21"/>
  <c r="L160" i="21"/>
  <c r="H160" i="21"/>
  <c r="I160" i="21"/>
  <c r="O160" i="21"/>
  <c r="R160" i="21"/>
  <c r="L186" i="22"/>
  <c r="F186" i="22"/>
  <c r="N186" i="22"/>
  <c r="G186" i="22"/>
  <c r="C186" i="22"/>
  <c r="K186" i="22"/>
  <c r="M186" i="22"/>
  <c r="I186" i="22"/>
  <c r="H186" i="22"/>
  <c r="E186" i="22"/>
  <c r="D186" i="22"/>
  <c r="J186" i="22"/>
  <c r="I95" i="21"/>
  <c r="G95" i="21"/>
  <c r="F95" i="21"/>
  <c r="D95" i="21"/>
  <c r="H95" i="21"/>
  <c r="E95" i="21"/>
  <c r="U95" i="21"/>
  <c r="N95" i="21"/>
  <c r="R95" i="21"/>
  <c r="O95" i="21"/>
  <c r="C95" i="21"/>
  <c r="L95" i="21"/>
  <c r="C51" i="5"/>
  <c r="D51" i="5"/>
  <c r="G51" i="5"/>
  <c r="E51" i="5"/>
  <c r="I51" i="5"/>
  <c r="N51" i="5"/>
  <c r="H51" i="5"/>
  <c r="K51" i="5"/>
  <c r="L51" i="5"/>
  <c r="J51" i="5"/>
  <c r="M51" i="5"/>
  <c r="F51" i="5"/>
  <c r="I122" i="21"/>
  <c r="D122" i="21"/>
  <c r="E122" i="21"/>
  <c r="R122" i="21"/>
  <c r="O122" i="21"/>
  <c r="L122" i="21"/>
  <c r="C122" i="21"/>
  <c r="G122" i="21"/>
  <c r="U122" i="21"/>
  <c r="N122" i="21"/>
  <c r="H122" i="21"/>
  <c r="F122" i="21"/>
  <c r="H111" i="5"/>
  <c r="K111" i="5"/>
  <c r="M111" i="5"/>
  <c r="N111" i="5"/>
  <c r="J111" i="5"/>
  <c r="D111" i="5"/>
  <c r="L111" i="5"/>
  <c r="F111" i="5"/>
  <c r="I111" i="5"/>
  <c r="G111" i="5"/>
  <c r="E111" i="5"/>
  <c r="C111" i="5"/>
  <c r="D72" i="16"/>
  <c r="F72" i="16"/>
  <c r="E72" i="16"/>
  <c r="G72" i="16"/>
  <c r="C72" i="16"/>
  <c r="C35" i="7"/>
  <c r="D35" i="7"/>
  <c r="M35" i="7"/>
  <c r="P35" i="7"/>
  <c r="F101" i="7"/>
  <c r="Q101" i="7"/>
  <c r="M101" i="7"/>
  <c r="T101" i="7"/>
  <c r="E101" i="7"/>
  <c r="J101" i="7"/>
  <c r="C101" i="7"/>
  <c r="I101" i="7"/>
  <c r="U101" i="7"/>
  <c r="P101" i="7"/>
  <c r="D101" i="7"/>
  <c r="L101" i="7"/>
  <c r="K101" i="7"/>
  <c r="H101" i="7"/>
  <c r="G101" i="7"/>
  <c r="N101" i="7"/>
  <c r="M96" i="7"/>
  <c r="L96" i="7"/>
  <c r="E96" i="7"/>
  <c r="I96" i="7"/>
  <c r="J96" i="7"/>
  <c r="N96" i="7"/>
  <c r="K96" i="7"/>
  <c r="G96" i="7"/>
  <c r="U96" i="7"/>
  <c r="F96" i="7"/>
  <c r="Q96" i="7"/>
  <c r="T96" i="7"/>
  <c r="H96" i="7"/>
  <c r="P96" i="7"/>
  <c r="C96" i="7"/>
  <c r="D96" i="7"/>
  <c r="H148" i="21"/>
  <c r="E148" i="21"/>
  <c r="L148" i="21"/>
  <c r="I148" i="21"/>
  <c r="D148" i="21"/>
  <c r="U148" i="21"/>
  <c r="N148" i="21"/>
  <c r="R148" i="21"/>
  <c r="C148" i="21"/>
  <c r="F148" i="21"/>
  <c r="O148" i="21"/>
  <c r="G148" i="21"/>
  <c r="G34" i="22"/>
  <c r="C34" i="22"/>
  <c r="I34" i="22"/>
  <c r="J34" i="22"/>
  <c r="N34" i="22"/>
  <c r="H34" i="22"/>
  <c r="D34" i="22"/>
  <c r="L34" i="22"/>
  <c r="E34" i="22"/>
  <c r="F34" i="22"/>
  <c r="M34" i="22"/>
  <c r="K34" i="22"/>
  <c r="U156" i="7"/>
  <c r="E156" i="7"/>
  <c r="H156" i="7"/>
  <c r="P156" i="7"/>
  <c r="G156" i="7"/>
  <c r="N156" i="7"/>
  <c r="M156" i="7"/>
  <c r="J156" i="7"/>
  <c r="L156" i="7"/>
  <c r="K156" i="7"/>
  <c r="F156" i="7"/>
  <c r="Q156" i="7"/>
  <c r="T156" i="7"/>
  <c r="I156" i="7"/>
  <c r="C156" i="7"/>
  <c r="D156" i="7"/>
  <c r="J149" i="22"/>
  <c r="G149" i="22"/>
  <c r="I149" i="22"/>
  <c r="K149" i="22"/>
  <c r="M149" i="22"/>
  <c r="L149" i="22"/>
  <c r="C149" i="22"/>
  <c r="D149" i="22"/>
  <c r="H149" i="22"/>
  <c r="F149" i="22"/>
  <c r="N149" i="22"/>
  <c r="E149" i="22"/>
  <c r="M16" i="7"/>
  <c r="D16" i="7"/>
  <c r="C16" i="7"/>
  <c r="P16" i="7"/>
  <c r="D66" i="13"/>
  <c r="I66" i="13"/>
  <c r="J66" i="13"/>
  <c r="M66" i="13"/>
  <c r="E66" i="13"/>
  <c r="H66" i="13"/>
  <c r="F66" i="13"/>
  <c r="L66" i="13"/>
  <c r="G66" i="13"/>
  <c r="C66" i="13"/>
  <c r="N66" i="13"/>
  <c r="K66" i="13"/>
  <c r="G62" i="22"/>
  <c r="L62" i="22"/>
  <c r="M62" i="22"/>
  <c r="K62" i="22"/>
  <c r="N62" i="22"/>
  <c r="E62" i="22"/>
  <c r="F62" i="22"/>
  <c r="C62" i="22"/>
  <c r="I62" i="22"/>
  <c r="H62" i="22"/>
  <c r="D62" i="22"/>
  <c r="J62" i="22"/>
  <c r="G48" i="16"/>
  <c r="F48" i="16"/>
  <c r="C48" i="16"/>
  <c r="D48" i="16"/>
  <c r="E48" i="16"/>
  <c r="U34" i="21"/>
  <c r="C34" i="21"/>
  <c r="D34" i="21"/>
  <c r="N34" i="21"/>
  <c r="H115" i="7"/>
  <c r="C115" i="7"/>
  <c r="U115" i="7"/>
  <c r="P115" i="7"/>
  <c r="N115" i="7"/>
  <c r="I115" i="7"/>
  <c r="J115" i="7"/>
  <c r="G115" i="7"/>
  <c r="T115" i="7"/>
  <c r="D115" i="7"/>
  <c r="Q115" i="7"/>
  <c r="E115" i="7"/>
  <c r="M115" i="7"/>
  <c r="K115" i="7"/>
  <c r="F115" i="7"/>
  <c r="L115" i="7"/>
  <c r="G67" i="16"/>
  <c r="D67" i="16"/>
  <c r="C67" i="16"/>
  <c r="F67" i="16"/>
  <c r="E67" i="16"/>
  <c r="L129" i="13"/>
  <c r="M129" i="13"/>
  <c r="F129" i="13"/>
  <c r="I129" i="13"/>
  <c r="H129" i="13"/>
  <c r="K129" i="13"/>
  <c r="E129" i="13"/>
  <c r="G129" i="13"/>
  <c r="D129" i="13"/>
  <c r="C129" i="13"/>
  <c r="J129" i="13"/>
  <c r="N129" i="13"/>
  <c r="G67" i="12"/>
  <c r="H67" i="12"/>
  <c r="E67" i="12"/>
  <c r="C67" i="12"/>
  <c r="D67" i="12"/>
  <c r="K67" i="12"/>
  <c r="L67" i="12"/>
  <c r="N67" i="12"/>
  <c r="I67" i="12"/>
  <c r="M67" i="12"/>
  <c r="J67" i="12"/>
  <c r="F67" i="12"/>
  <c r="J42" i="7"/>
  <c r="C42" i="7"/>
  <c r="D42" i="7"/>
  <c r="N42" i="7"/>
  <c r="F42" i="7"/>
  <c r="E42" i="7"/>
  <c r="I42" i="7"/>
  <c r="K42" i="7"/>
  <c r="Q42" i="7"/>
  <c r="G42" i="7"/>
  <c r="U42" i="7"/>
  <c r="M42" i="7"/>
  <c r="H42" i="7"/>
  <c r="P42" i="7"/>
  <c r="T42" i="7"/>
  <c r="L42" i="7"/>
  <c r="M150" i="22"/>
  <c r="I150" i="22"/>
  <c r="D150" i="22"/>
  <c r="J150" i="22"/>
  <c r="K150" i="22"/>
  <c r="E150" i="22"/>
  <c r="H150" i="22"/>
  <c r="L150" i="22"/>
  <c r="F150" i="22"/>
  <c r="C150" i="22"/>
  <c r="N150" i="22"/>
  <c r="G150" i="22"/>
  <c r="N28" i="22"/>
  <c r="M28" i="22"/>
  <c r="J28" i="22"/>
  <c r="H28" i="22"/>
  <c r="I28" i="22"/>
  <c r="E28" i="22"/>
  <c r="C28" i="22"/>
  <c r="L28" i="22"/>
  <c r="G28" i="22"/>
  <c r="D28" i="22"/>
  <c r="K28" i="22"/>
  <c r="F28" i="22"/>
  <c r="G128" i="22"/>
  <c r="L128" i="22"/>
  <c r="E128" i="22"/>
  <c r="D128" i="22"/>
  <c r="J128" i="22"/>
  <c r="I128" i="22"/>
  <c r="F128" i="22"/>
  <c r="M128" i="22"/>
  <c r="H128" i="22"/>
  <c r="N128" i="22"/>
  <c r="K128" i="22"/>
  <c r="C128" i="22"/>
  <c r="U135" i="21"/>
  <c r="R135" i="21"/>
  <c r="F135" i="21"/>
  <c r="L135" i="21"/>
  <c r="O135" i="21"/>
  <c r="C135" i="21"/>
  <c r="G135" i="21"/>
  <c r="D135" i="21"/>
  <c r="I135" i="21"/>
  <c r="H135" i="21"/>
  <c r="N135" i="21"/>
  <c r="E135" i="21"/>
  <c r="J37" i="13"/>
  <c r="K37" i="13"/>
  <c r="C37" i="13"/>
  <c r="N37" i="13"/>
  <c r="D37" i="13"/>
  <c r="M37" i="13"/>
  <c r="I37" i="13"/>
  <c r="L37" i="13"/>
  <c r="F136" i="13"/>
  <c r="D136" i="13"/>
  <c r="G136" i="13"/>
  <c r="K136" i="13"/>
  <c r="H136" i="13"/>
  <c r="L136" i="13"/>
  <c r="C136" i="13"/>
  <c r="M136" i="13"/>
  <c r="N136" i="13"/>
  <c r="J136" i="13"/>
  <c r="I136" i="13"/>
  <c r="E136" i="13"/>
  <c r="O136" i="13" s="1"/>
  <c r="L59" i="13"/>
  <c r="G59" i="13"/>
  <c r="D59" i="13"/>
  <c r="F59" i="13"/>
  <c r="J59" i="13"/>
  <c r="M59" i="13"/>
  <c r="C59" i="13"/>
  <c r="N59" i="13"/>
  <c r="K59" i="13"/>
  <c r="I59" i="13"/>
  <c r="Q59" i="13" s="1"/>
  <c r="E59" i="13"/>
  <c r="H59" i="13"/>
  <c r="F144" i="16"/>
  <c r="D144" i="16"/>
  <c r="G144" i="16"/>
  <c r="E144" i="16"/>
  <c r="C144" i="16"/>
  <c r="F107" i="13"/>
  <c r="D107" i="13"/>
  <c r="C107" i="13"/>
  <c r="I107" i="13"/>
  <c r="E107" i="13"/>
  <c r="G107" i="13"/>
  <c r="H107" i="13"/>
  <c r="L107" i="13"/>
  <c r="N107" i="13"/>
  <c r="J107" i="13"/>
  <c r="M107" i="13"/>
  <c r="K107" i="13"/>
  <c r="F148" i="16"/>
  <c r="G148" i="16"/>
  <c r="D148" i="16"/>
  <c r="E148" i="16"/>
  <c r="C148" i="16"/>
  <c r="H106" i="22"/>
  <c r="C106" i="22"/>
  <c r="L106" i="22"/>
  <c r="E106" i="22"/>
  <c r="N106" i="22"/>
  <c r="M106" i="22"/>
  <c r="J106" i="22"/>
  <c r="D106" i="22"/>
  <c r="I106" i="22"/>
  <c r="F106" i="22"/>
  <c r="K106" i="22"/>
  <c r="G106" i="22"/>
  <c r="H101" i="13"/>
  <c r="I101" i="13"/>
  <c r="G101" i="13"/>
  <c r="K101" i="13"/>
  <c r="N101" i="13"/>
  <c r="F101" i="13"/>
  <c r="L101" i="13"/>
  <c r="C101" i="13"/>
  <c r="D101" i="13"/>
  <c r="E101" i="13"/>
  <c r="M101" i="13"/>
  <c r="J101" i="13"/>
  <c r="G82" i="12"/>
  <c r="N82" i="12"/>
  <c r="M82" i="12"/>
  <c r="H82" i="12"/>
  <c r="D82" i="12"/>
  <c r="L82" i="12"/>
  <c r="K82" i="12"/>
  <c r="J82" i="12"/>
  <c r="E82" i="12"/>
  <c r="I82" i="12"/>
  <c r="C82" i="12"/>
  <c r="F82" i="12"/>
  <c r="N135" i="13"/>
  <c r="M135" i="13"/>
  <c r="K135" i="13"/>
  <c r="L135" i="13"/>
  <c r="I135" i="13"/>
  <c r="F135" i="13"/>
  <c r="D135" i="13"/>
  <c r="J135" i="13"/>
  <c r="E135" i="13"/>
  <c r="H135" i="13"/>
  <c r="C135" i="13"/>
  <c r="G135" i="13"/>
  <c r="T70" i="7"/>
  <c r="J70" i="7"/>
  <c r="G70" i="7"/>
  <c r="C70" i="7"/>
  <c r="D70" i="7"/>
  <c r="E70" i="7"/>
  <c r="Q70" i="7"/>
  <c r="P70" i="7"/>
  <c r="M70" i="7"/>
  <c r="I70" i="7"/>
  <c r="H70" i="7"/>
  <c r="F70" i="7"/>
  <c r="U70" i="7"/>
  <c r="N70" i="7"/>
  <c r="L70" i="7"/>
  <c r="K70" i="7"/>
  <c r="C160" i="7"/>
  <c r="K160" i="7"/>
  <c r="U160" i="7"/>
  <c r="D160" i="7"/>
  <c r="Q160" i="7"/>
  <c r="E160" i="7"/>
  <c r="G160" i="7"/>
  <c r="I160" i="7"/>
  <c r="N160" i="7"/>
  <c r="H160" i="7"/>
  <c r="M160" i="7"/>
  <c r="T160" i="7"/>
  <c r="L160" i="7"/>
  <c r="F160" i="7"/>
  <c r="J160" i="7"/>
  <c r="P160" i="7"/>
  <c r="H164" i="7"/>
  <c r="M164" i="7"/>
  <c r="N164" i="7"/>
  <c r="I164" i="7"/>
  <c r="D164" i="7"/>
  <c r="K164" i="7"/>
  <c r="P164" i="7"/>
  <c r="Q164" i="7"/>
  <c r="C164" i="7"/>
  <c r="L164" i="7"/>
  <c r="F164" i="7"/>
  <c r="U164" i="7"/>
  <c r="E164" i="7"/>
  <c r="G164" i="7"/>
  <c r="T164" i="7"/>
  <c r="J164" i="7"/>
  <c r="N82" i="7"/>
  <c r="U82" i="7"/>
  <c r="J82" i="7"/>
  <c r="K82" i="7"/>
  <c r="D82" i="7"/>
  <c r="G82" i="7"/>
  <c r="P82" i="7"/>
  <c r="F82" i="7"/>
  <c r="H82" i="7"/>
  <c r="L82" i="7"/>
  <c r="T82" i="7"/>
  <c r="Q82" i="7"/>
  <c r="I82" i="7"/>
  <c r="M82" i="7"/>
  <c r="C82" i="7"/>
  <c r="E82" i="7"/>
  <c r="D146" i="21"/>
  <c r="R146" i="21"/>
  <c r="I146" i="21"/>
  <c r="N146" i="21"/>
  <c r="O146" i="21"/>
  <c r="F146" i="21"/>
  <c r="E146" i="21"/>
  <c r="H146" i="21"/>
  <c r="L146" i="21"/>
  <c r="G146" i="21"/>
  <c r="U146" i="21"/>
  <c r="C146" i="21"/>
  <c r="G134" i="16"/>
  <c r="C134" i="16"/>
  <c r="F134" i="16"/>
  <c r="D134" i="16"/>
  <c r="E134" i="16"/>
  <c r="K165" i="7"/>
  <c r="E165" i="7"/>
  <c r="I165" i="7"/>
  <c r="M165" i="7"/>
  <c r="T165" i="7"/>
  <c r="C165" i="7"/>
  <c r="P165" i="7"/>
  <c r="Q165" i="7"/>
  <c r="J165" i="7"/>
  <c r="N165" i="7"/>
  <c r="H165" i="7"/>
  <c r="L165" i="7"/>
  <c r="G165" i="7"/>
  <c r="U165" i="7"/>
  <c r="D165" i="7"/>
  <c r="F165" i="7"/>
  <c r="F60" i="21"/>
  <c r="O60" i="21"/>
  <c r="N60" i="21"/>
  <c r="G60" i="21"/>
  <c r="U60" i="21"/>
  <c r="R60" i="21"/>
  <c r="L60" i="21"/>
  <c r="E60" i="21"/>
  <c r="H60" i="21"/>
  <c r="C60" i="21"/>
  <c r="D60" i="21"/>
  <c r="I60" i="21"/>
  <c r="K59" i="22"/>
  <c r="N59" i="22"/>
  <c r="D59" i="22"/>
  <c r="C59" i="22"/>
  <c r="G59" i="22"/>
  <c r="J59" i="22"/>
  <c r="L59" i="22"/>
  <c r="I59" i="22"/>
  <c r="F59" i="22"/>
  <c r="H59" i="22"/>
  <c r="E59" i="22"/>
  <c r="M59" i="22"/>
  <c r="C18" i="12"/>
  <c r="J18" i="12"/>
  <c r="D18" i="12"/>
  <c r="I18" i="12"/>
  <c r="M18" i="12"/>
  <c r="L18" i="12"/>
  <c r="N18" i="12"/>
  <c r="K18" i="12"/>
  <c r="K69" i="12"/>
  <c r="J69" i="12"/>
  <c r="L69" i="12"/>
  <c r="E69" i="12"/>
  <c r="H69" i="12"/>
  <c r="F69" i="12"/>
  <c r="D69" i="12"/>
  <c r="C69" i="12"/>
  <c r="I69" i="12"/>
  <c r="M69" i="12"/>
  <c r="G69" i="12"/>
  <c r="N69" i="12"/>
  <c r="J175" i="22"/>
  <c r="F175" i="22"/>
  <c r="N175" i="22"/>
  <c r="H175" i="22"/>
  <c r="K175" i="22"/>
  <c r="I175" i="22"/>
  <c r="C175" i="22"/>
  <c r="E175" i="22"/>
  <c r="L175" i="22"/>
  <c r="D175" i="22"/>
  <c r="G175" i="22"/>
  <c r="M175" i="22"/>
  <c r="J38" i="13"/>
  <c r="I38" i="13"/>
  <c r="M38" i="13"/>
  <c r="K38" i="13"/>
  <c r="D38" i="13"/>
  <c r="L38" i="13"/>
  <c r="C38" i="13"/>
  <c r="N38" i="13"/>
  <c r="E55" i="16"/>
  <c r="F55" i="16"/>
  <c r="D55" i="16"/>
  <c r="G55" i="16"/>
  <c r="C55" i="16"/>
  <c r="E77" i="13"/>
  <c r="D77" i="13"/>
  <c r="G77" i="13"/>
  <c r="N77" i="13"/>
  <c r="L77" i="13"/>
  <c r="H77" i="13"/>
  <c r="F77" i="13"/>
  <c r="I77" i="13"/>
  <c r="K77" i="13"/>
  <c r="M77" i="13"/>
  <c r="C77" i="13"/>
  <c r="J77" i="13"/>
  <c r="R77" i="13" s="1"/>
  <c r="E101" i="16"/>
  <c r="F101" i="16"/>
  <c r="D101" i="16"/>
  <c r="G101" i="16"/>
  <c r="C101" i="16"/>
  <c r="E26" i="22"/>
  <c r="N26" i="22"/>
  <c r="M26" i="22"/>
  <c r="I26" i="22"/>
  <c r="G26" i="22"/>
  <c r="K26" i="22"/>
  <c r="C26" i="22"/>
  <c r="L26" i="22"/>
  <c r="H26" i="22"/>
  <c r="J26" i="22"/>
  <c r="D26" i="22"/>
  <c r="F26" i="22"/>
  <c r="K171" i="5"/>
  <c r="G171" i="5"/>
  <c r="H171" i="5"/>
  <c r="N171" i="5"/>
  <c r="I171" i="5"/>
  <c r="J171" i="5"/>
  <c r="D171" i="5"/>
  <c r="E171" i="5"/>
  <c r="M171" i="5"/>
  <c r="C171" i="5"/>
  <c r="L171" i="5"/>
  <c r="F171" i="5"/>
  <c r="D29" i="12"/>
  <c r="N29" i="12"/>
  <c r="C29" i="12"/>
  <c r="M29" i="12"/>
  <c r="I29" i="12"/>
  <c r="K29" i="12"/>
  <c r="J29" i="12"/>
  <c r="L29" i="12"/>
  <c r="M103" i="5"/>
  <c r="H103" i="5"/>
  <c r="L103" i="5"/>
  <c r="N103" i="5"/>
  <c r="I103" i="5"/>
  <c r="E103" i="5"/>
  <c r="C103" i="5"/>
  <c r="F103" i="5"/>
  <c r="J103" i="5"/>
  <c r="K103" i="5"/>
  <c r="G103" i="5"/>
  <c r="D103" i="5"/>
  <c r="R180" i="21"/>
  <c r="U180" i="21"/>
  <c r="O180" i="21"/>
  <c r="F180" i="21"/>
  <c r="G180" i="21"/>
  <c r="C180" i="21"/>
  <c r="D180" i="21"/>
  <c r="N180" i="21"/>
  <c r="L180" i="21"/>
  <c r="I180" i="21"/>
  <c r="H180" i="21"/>
  <c r="E180" i="21"/>
  <c r="E60" i="13"/>
  <c r="J60" i="13"/>
  <c r="L60" i="13"/>
  <c r="F60" i="13"/>
  <c r="I60" i="13"/>
  <c r="H60" i="13"/>
  <c r="M60" i="13"/>
  <c r="D60" i="13"/>
  <c r="K60" i="13"/>
  <c r="N60" i="13"/>
  <c r="C60" i="13"/>
  <c r="G60" i="13"/>
  <c r="K168" i="22"/>
  <c r="J168" i="22"/>
  <c r="G168" i="22"/>
  <c r="E168" i="22"/>
  <c r="I168" i="22"/>
  <c r="L168" i="22"/>
  <c r="C168" i="22"/>
  <c r="M168" i="22"/>
  <c r="F168" i="22"/>
  <c r="D168" i="22"/>
  <c r="N168" i="22"/>
  <c r="H168" i="22"/>
  <c r="D137" i="13"/>
  <c r="N137" i="13"/>
  <c r="I137" i="13"/>
  <c r="M137" i="13"/>
  <c r="F137" i="13"/>
  <c r="G137" i="13"/>
  <c r="H137" i="13"/>
  <c r="E137" i="13"/>
  <c r="L137" i="13"/>
  <c r="C137" i="13"/>
  <c r="K137" i="13"/>
  <c r="J137" i="13"/>
  <c r="M171" i="22"/>
  <c r="K171" i="22"/>
  <c r="G171" i="22"/>
  <c r="C171" i="22"/>
  <c r="H171" i="22"/>
  <c r="L171" i="22"/>
  <c r="N171" i="22"/>
  <c r="D171" i="22"/>
  <c r="J171" i="22"/>
  <c r="F171" i="22"/>
  <c r="I171" i="22"/>
  <c r="E171" i="22"/>
  <c r="F75" i="7"/>
  <c r="Q75" i="7"/>
  <c r="L75" i="7"/>
  <c r="N75" i="7"/>
  <c r="P75" i="7"/>
  <c r="T75" i="7"/>
  <c r="U75" i="7"/>
  <c r="G75" i="7"/>
  <c r="J75" i="7"/>
  <c r="H75" i="7"/>
  <c r="K75" i="7"/>
  <c r="E75" i="7"/>
  <c r="D75" i="7"/>
  <c r="C75" i="7"/>
  <c r="M75" i="7"/>
  <c r="I75" i="7"/>
  <c r="H108" i="22"/>
  <c r="I108" i="22"/>
  <c r="E108" i="22"/>
  <c r="D108" i="22"/>
  <c r="F108" i="22"/>
  <c r="L108" i="22"/>
  <c r="J108" i="22"/>
  <c r="G108" i="22"/>
  <c r="K108" i="22"/>
  <c r="M108" i="22"/>
  <c r="C108" i="22"/>
  <c r="N108" i="22"/>
  <c r="D188" i="13"/>
  <c r="M188" i="13"/>
  <c r="I188" i="13"/>
  <c r="F188" i="13"/>
  <c r="H188" i="13"/>
  <c r="N188" i="13"/>
  <c r="L188" i="13"/>
  <c r="C188" i="13"/>
  <c r="J188" i="13"/>
  <c r="E188" i="13"/>
  <c r="O188" i="13" s="1"/>
  <c r="K188" i="13"/>
  <c r="G188" i="13"/>
  <c r="F108" i="16"/>
  <c r="E108" i="16"/>
  <c r="D108" i="16"/>
  <c r="G108" i="16"/>
  <c r="C108" i="16"/>
  <c r="F166" i="5"/>
  <c r="G166" i="5"/>
  <c r="K166" i="5"/>
  <c r="J166" i="5"/>
  <c r="C166" i="5"/>
  <c r="N166" i="5"/>
  <c r="H166" i="5"/>
  <c r="M166" i="5"/>
  <c r="L166" i="5"/>
  <c r="I166" i="5"/>
  <c r="D166" i="5"/>
  <c r="E166" i="5"/>
  <c r="L88" i="7"/>
  <c r="D88" i="7"/>
  <c r="E88" i="7"/>
  <c r="K88" i="7"/>
  <c r="F88" i="7"/>
  <c r="H88" i="7"/>
  <c r="J88" i="7"/>
  <c r="U88" i="7"/>
  <c r="T88" i="7"/>
  <c r="P88" i="7"/>
  <c r="N88" i="7"/>
  <c r="G88" i="7"/>
  <c r="Q88" i="7"/>
  <c r="M88" i="7"/>
  <c r="I88" i="7"/>
  <c r="C88" i="7"/>
  <c r="G149" i="16"/>
  <c r="D149" i="16"/>
  <c r="E149" i="16"/>
  <c r="F149" i="16"/>
  <c r="C149" i="16"/>
  <c r="C22" i="13"/>
  <c r="L22" i="13"/>
  <c r="N22" i="13"/>
  <c r="J22" i="13"/>
  <c r="I22" i="13"/>
  <c r="M22" i="13"/>
  <c r="K22" i="13"/>
  <c r="D22" i="13"/>
  <c r="D126" i="22"/>
  <c r="E126" i="22"/>
  <c r="C126" i="22"/>
  <c r="M126" i="22"/>
  <c r="H126" i="22"/>
  <c r="N126" i="22"/>
  <c r="L126" i="22"/>
  <c r="J126" i="22"/>
  <c r="K126" i="22"/>
  <c r="F126" i="22"/>
  <c r="I126" i="22"/>
  <c r="G126" i="22"/>
  <c r="C98" i="12"/>
  <c r="E98" i="12"/>
  <c r="J98" i="12"/>
  <c r="L98" i="12"/>
  <c r="D98" i="12"/>
  <c r="M98" i="12"/>
  <c r="F98" i="12"/>
  <c r="I98" i="12"/>
  <c r="N98" i="12"/>
  <c r="G98" i="12"/>
  <c r="K98" i="12"/>
  <c r="H98" i="12"/>
  <c r="C116" i="7"/>
  <c r="L116" i="7"/>
  <c r="J116" i="7"/>
  <c r="Q116" i="7"/>
  <c r="G116" i="7"/>
  <c r="M116" i="7"/>
  <c r="P116" i="7"/>
  <c r="H116" i="7"/>
  <c r="F116" i="7"/>
  <c r="I116" i="7"/>
  <c r="D116" i="7"/>
  <c r="U116" i="7"/>
  <c r="E116" i="7"/>
  <c r="K116" i="7"/>
  <c r="N116" i="7"/>
  <c r="T116" i="7"/>
  <c r="T98" i="7"/>
  <c r="G98" i="7"/>
  <c r="D98" i="7"/>
  <c r="J98" i="7"/>
  <c r="Q98" i="7"/>
  <c r="C98" i="7"/>
  <c r="F98" i="7"/>
  <c r="L98" i="7"/>
  <c r="E98" i="7"/>
  <c r="P98" i="7"/>
  <c r="I98" i="7"/>
  <c r="H98" i="7"/>
  <c r="N98" i="7"/>
  <c r="K98" i="7"/>
  <c r="U98" i="7"/>
  <c r="M98" i="7"/>
  <c r="N62" i="21"/>
  <c r="O62" i="21"/>
  <c r="H62" i="21"/>
  <c r="L62" i="21"/>
  <c r="E62" i="21"/>
  <c r="D62" i="21"/>
  <c r="U62" i="21"/>
  <c r="I62" i="21"/>
  <c r="G62" i="21"/>
  <c r="C62" i="21"/>
  <c r="F62" i="21"/>
  <c r="R62" i="21"/>
  <c r="K94" i="5"/>
  <c r="L94" i="5"/>
  <c r="J94" i="5"/>
  <c r="G94" i="5"/>
  <c r="I94" i="5"/>
  <c r="D94" i="5"/>
  <c r="F94" i="5"/>
  <c r="H94" i="5"/>
  <c r="C94" i="5"/>
  <c r="M94" i="5"/>
  <c r="E94" i="5"/>
  <c r="N94" i="5"/>
  <c r="C156" i="16"/>
  <c r="F156" i="16"/>
  <c r="E156" i="16"/>
  <c r="G156" i="16"/>
  <c r="D156" i="16"/>
  <c r="G68" i="16"/>
  <c r="F68" i="16"/>
  <c r="E68" i="16"/>
  <c r="C68" i="16"/>
  <c r="D68" i="16"/>
  <c r="G114" i="5"/>
  <c r="C114" i="5"/>
  <c r="J114" i="5"/>
  <c r="E114" i="5"/>
  <c r="N114" i="5"/>
  <c r="F114" i="5"/>
  <c r="I114" i="5"/>
  <c r="H114" i="5"/>
  <c r="L114" i="5"/>
  <c r="D114" i="5"/>
  <c r="K114" i="5"/>
  <c r="M114" i="5"/>
  <c r="E104" i="12"/>
  <c r="M104" i="12"/>
  <c r="J104" i="12"/>
  <c r="F104" i="12"/>
  <c r="I104" i="12"/>
  <c r="K104" i="12"/>
  <c r="G104" i="12"/>
  <c r="D104" i="12"/>
  <c r="H104" i="12"/>
  <c r="L104" i="12"/>
  <c r="N104" i="12"/>
  <c r="C104" i="12"/>
  <c r="F131" i="16"/>
  <c r="E131" i="16"/>
  <c r="D131" i="16"/>
  <c r="G131" i="16"/>
  <c r="C131" i="16"/>
  <c r="D141" i="16"/>
  <c r="E141" i="16"/>
  <c r="G141" i="16"/>
  <c r="F141" i="16"/>
  <c r="C141" i="16"/>
  <c r="I85" i="22"/>
  <c r="F85" i="22"/>
  <c r="C85" i="22"/>
  <c r="M85" i="22"/>
  <c r="H85" i="22"/>
  <c r="J85" i="22"/>
  <c r="L85" i="22"/>
  <c r="G85" i="22"/>
  <c r="E85" i="22"/>
  <c r="N85" i="22"/>
  <c r="D85" i="22"/>
  <c r="K85" i="22"/>
  <c r="N165" i="5"/>
  <c r="K165" i="5"/>
  <c r="D165" i="5"/>
  <c r="M165" i="5"/>
  <c r="C165" i="5"/>
  <c r="G165" i="5"/>
  <c r="I165" i="5"/>
  <c r="L165" i="5"/>
  <c r="H165" i="5"/>
  <c r="J165" i="5"/>
  <c r="E165" i="5"/>
  <c r="F165" i="5"/>
  <c r="D49" i="7"/>
  <c r="J49" i="7"/>
  <c r="N49" i="7"/>
  <c r="G49" i="7"/>
  <c r="F49" i="7"/>
  <c r="K49" i="7"/>
  <c r="U49" i="7"/>
  <c r="C49" i="7"/>
  <c r="T49" i="7"/>
  <c r="P49" i="7"/>
  <c r="I49" i="7"/>
  <c r="E49" i="7"/>
  <c r="Q49" i="7"/>
  <c r="M49" i="7"/>
  <c r="L49" i="7"/>
  <c r="H49" i="7"/>
  <c r="O120" i="21"/>
  <c r="N120" i="21"/>
  <c r="I120" i="21"/>
  <c r="D120" i="21"/>
  <c r="F120" i="21"/>
  <c r="G120" i="21"/>
  <c r="U120" i="21"/>
  <c r="C120" i="21"/>
  <c r="R120" i="21"/>
  <c r="H120" i="21"/>
  <c r="L120" i="21"/>
  <c r="E120" i="21"/>
  <c r="F97" i="5"/>
  <c r="D97" i="5"/>
  <c r="J97" i="5"/>
  <c r="G97" i="5"/>
  <c r="E97" i="5"/>
  <c r="C97" i="5"/>
  <c r="I97" i="5"/>
  <c r="N97" i="5"/>
  <c r="H97" i="5"/>
  <c r="L97" i="5"/>
  <c r="M97" i="5"/>
  <c r="K97" i="5"/>
  <c r="C170" i="22"/>
  <c r="G170" i="22"/>
  <c r="L170" i="22"/>
  <c r="N170" i="22"/>
  <c r="H170" i="22"/>
  <c r="M170" i="22"/>
  <c r="I170" i="22"/>
  <c r="J170" i="22"/>
  <c r="D170" i="22"/>
  <c r="E170" i="22"/>
  <c r="K170" i="22"/>
  <c r="F170" i="22"/>
  <c r="N41" i="21"/>
  <c r="D41" i="21"/>
  <c r="C41" i="21"/>
  <c r="U41" i="21"/>
  <c r="K31" i="22"/>
  <c r="C31" i="22"/>
  <c r="L31" i="22"/>
  <c r="F31" i="22"/>
  <c r="J31" i="22"/>
  <c r="M31" i="22"/>
  <c r="D31" i="22"/>
  <c r="N31" i="22"/>
  <c r="H31" i="22"/>
  <c r="I31" i="22"/>
  <c r="G31" i="22"/>
  <c r="E31" i="22"/>
  <c r="H168" i="21"/>
  <c r="R168" i="21"/>
  <c r="I168" i="21"/>
  <c r="G168" i="21"/>
  <c r="L168" i="21"/>
  <c r="D168" i="21"/>
  <c r="C168" i="21"/>
  <c r="O168" i="21"/>
  <c r="U168" i="21"/>
  <c r="F168" i="21"/>
  <c r="N168" i="21"/>
  <c r="E168" i="21"/>
  <c r="C63" i="7"/>
  <c r="F63" i="7"/>
  <c r="L63" i="7"/>
  <c r="P63" i="7"/>
  <c r="H63" i="7"/>
  <c r="G63" i="7"/>
  <c r="M63" i="7"/>
  <c r="U63" i="7"/>
  <c r="I63" i="7"/>
  <c r="Q63" i="7"/>
  <c r="K63" i="7"/>
  <c r="T63" i="7"/>
  <c r="N63" i="7"/>
  <c r="J63" i="7"/>
  <c r="D63" i="7"/>
  <c r="E63" i="7"/>
  <c r="L56" i="12"/>
  <c r="C56" i="12"/>
  <c r="G56" i="12"/>
  <c r="H56" i="12"/>
  <c r="E56" i="12"/>
  <c r="N56" i="12"/>
  <c r="J56" i="12"/>
  <c r="I56" i="12"/>
  <c r="D56" i="12"/>
  <c r="F56" i="12"/>
  <c r="M56" i="12"/>
  <c r="K56" i="12"/>
  <c r="O73" i="21"/>
  <c r="H73" i="21"/>
  <c r="N73" i="21"/>
  <c r="C73" i="21"/>
  <c r="I73" i="21"/>
  <c r="L73" i="21"/>
  <c r="F73" i="21"/>
  <c r="R73" i="21"/>
  <c r="D73" i="21"/>
  <c r="G73" i="21"/>
  <c r="U73" i="21"/>
  <c r="E73" i="21"/>
  <c r="I179" i="12"/>
  <c r="L179" i="12"/>
  <c r="M179" i="12"/>
  <c r="N179" i="12"/>
  <c r="D179" i="12"/>
  <c r="K179" i="12"/>
  <c r="F179" i="12"/>
  <c r="J179" i="12"/>
  <c r="E179" i="12"/>
  <c r="C179" i="12"/>
  <c r="G179" i="12"/>
  <c r="H179" i="12"/>
  <c r="G171" i="12"/>
  <c r="H171" i="12"/>
  <c r="F171" i="12"/>
  <c r="D171" i="12"/>
  <c r="M171" i="12"/>
  <c r="C171" i="12"/>
  <c r="N171" i="12"/>
  <c r="P171" i="12" s="1"/>
  <c r="I171" i="12"/>
  <c r="K171" i="12"/>
  <c r="L171" i="12"/>
  <c r="J171" i="12"/>
  <c r="E171" i="12"/>
  <c r="C65" i="16"/>
  <c r="F65" i="16"/>
  <c r="E65" i="16"/>
  <c r="D65" i="16"/>
  <c r="G65" i="16"/>
  <c r="E95" i="22"/>
  <c r="H95" i="22"/>
  <c r="F95" i="22"/>
  <c r="M95" i="22"/>
  <c r="D95" i="22"/>
  <c r="I95" i="22"/>
  <c r="G95" i="22"/>
  <c r="K95" i="22"/>
  <c r="J95" i="22"/>
  <c r="L95" i="22"/>
  <c r="C95" i="22"/>
  <c r="N95" i="22"/>
  <c r="H169" i="21"/>
  <c r="G169" i="21"/>
  <c r="O169" i="21"/>
  <c r="F169" i="21"/>
  <c r="U169" i="21"/>
  <c r="C169" i="21"/>
  <c r="N169" i="21"/>
  <c r="E169" i="21"/>
  <c r="I169" i="21"/>
  <c r="R169" i="21"/>
  <c r="L169" i="21"/>
  <c r="D169" i="21"/>
  <c r="F63" i="5"/>
  <c r="D63" i="5"/>
  <c r="G63" i="5"/>
  <c r="L63" i="5"/>
  <c r="H63" i="5"/>
  <c r="J63" i="5"/>
  <c r="K63" i="5"/>
  <c r="N63" i="5"/>
  <c r="C63" i="5"/>
  <c r="E63" i="5"/>
  <c r="M63" i="5"/>
  <c r="I63" i="5"/>
  <c r="F99" i="5"/>
  <c r="H99" i="5"/>
  <c r="C99" i="5"/>
  <c r="J99" i="5"/>
  <c r="M99" i="5"/>
  <c r="N99" i="5"/>
  <c r="I99" i="5"/>
  <c r="D99" i="5"/>
  <c r="E99" i="5" s="1"/>
  <c r="K99" i="5"/>
  <c r="G99" i="5"/>
  <c r="L99" i="5"/>
  <c r="G45" i="16"/>
  <c r="F45" i="16"/>
  <c r="C45" i="16"/>
  <c r="D45" i="16"/>
  <c r="E45" i="16"/>
  <c r="N20" i="12"/>
  <c r="L20" i="12"/>
  <c r="C20" i="12"/>
  <c r="K20" i="12"/>
  <c r="D20" i="12"/>
  <c r="J20" i="12"/>
  <c r="M20" i="12"/>
  <c r="I20" i="12"/>
  <c r="N44" i="12"/>
  <c r="K44" i="12"/>
  <c r="L44" i="12"/>
  <c r="E44" i="12"/>
  <c r="D44" i="12"/>
  <c r="J44" i="12"/>
  <c r="M44" i="12"/>
  <c r="C44" i="12"/>
  <c r="H44" i="12"/>
  <c r="F44" i="12"/>
  <c r="G44" i="12"/>
  <c r="I44" i="12"/>
  <c r="H44" i="5"/>
  <c r="K44" i="5"/>
  <c r="L44" i="5"/>
  <c r="G44" i="5"/>
  <c r="J44" i="5"/>
  <c r="M44" i="5"/>
  <c r="I44" i="5"/>
  <c r="E44" i="5"/>
  <c r="C44" i="5"/>
  <c r="F44" i="5"/>
  <c r="D44" i="5"/>
  <c r="N44" i="5"/>
  <c r="F46" i="22"/>
  <c r="K46" i="22"/>
  <c r="N46" i="22"/>
  <c r="C46" i="22"/>
  <c r="L46" i="22"/>
  <c r="I46" i="22"/>
  <c r="G46" i="22"/>
  <c r="H46" i="22"/>
  <c r="J46" i="22"/>
  <c r="E46" i="22"/>
  <c r="D46" i="22"/>
  <c r="M46" i="22"/>
  <c r="I25" i="22"/>
  <c r="G25" i="22"/>
  <c r="L25" i="22"/>
  <c r="H25" i="22"/>
  <c r="M25" i="22"/>
  <c r="F25" i="22"/>
  <c r="N25" i="22"/>
  <c r="D25" i="22"/>
  <c r="E25" i="22"/>
  <c r="K25" i="22"/>
  <c r="J25" i="22"/>
  <c r="C25" i="22"/>
  <c r="E88" i="12"/>
  <c r="K88" i="12"/>
  <c r="N88" i="12"/>
  <c r="L88" i="12"/>
  <c r="J88" i="12"/>
  <c r="D88" i="12"/>
  <c r="M88" i="12"/>
  <c r="C88" i="12"/>
  <c r="F88" i="12"/>
  <c r="I88" i="12"/>
  <c r="H88" i="12"/>
  <c r="G88" i="12"/>
  <c r="N44" i="7"/>
  <c r="G44" i="7"/>
  <c r="P44" i="7"/>
  <c r="U44" i="7"/>
  <c r="L44" i="7"/>
  <c r="K44" i="7"/>
  <c r="M44" i="7"/>
  <c r="J44" i="7"/>
  <c r="D44" i="7"/>
  <c r="F44" i="7"/>
  <c r="C44" i="7"/>
  <c r="Q44" i="7"/>
  <c r="H44" i="7"/>
  <c r="I44" i="7"/>
  <c r="T44" i="7"/>
  <c r="E44" i="7"/>
  <c r="K124" i="13"/>
  <c r="I124" i="13"/>
  <c r="C124" i="13"/>
  <c r="N124" i="13"/>
  <c r="J124" i="13"/>
  <c r="E124" i="13"/>
  <c r="M124" i="13"/>
  <c r="F124" i="13"/>
  <c r="L124" i="13"/>
  <c r="H124" i="13"/>
  <c r="G124" i="13"/>
  <c r="D124" i="13"/>
  <c r="F24" i="22"/>
  <c r="L24" i="22"/>
  <c r="G24" i="22"/>
  <c r="N24" i="22"/>
  <c r="J24" i="22"/>
  <c r="K24" i="22"/>
  <c r="D24" i="22"/>
  <c r="I24" i="22"/>
  <c r="M24" i="22"/>
  <c r="C24" i="22"/>
  <c r="H24" i="22"/>
  <c r="E24" i="22"/>
  <c r="D131" i="12"/>
  <c r="H131" i="12"/>
  <c r="M131" i="12"/>
  <c r="F131" i="12"/>
  <c r="E131" i="12"/>
  <c r="L131" i="12"/>
  <c r="K131" i="12"/>
  <c r="C131" i="12"/>
  <c r="I131" i="12"/>
  <c r="J131" i="12"/>
  <c r="N131" i="12"/>
  <c r="G131" i="12"/>
  <c r="U141" i="21"/>
  <c r="D141" i="21"/>
  <c r="I141" i="21"/>
  <c r="E141" i="21"/>
  <c r="H141" i="21"/>
  <c r="C141" i="21"/>
  <c r="L141" i="21"/>
  <c r="R141" i="21"/>
  <c r="N141" i="21"/>
  <c r="G141" i="21"/>
  <c r="F141" i="21"/>
  <c r="O141" i="21"/>
  <c r="C102" i="5"/>
  <c r="N102" i="5"/>
  <c r="J102" i="5"/>
  <c r="L102" i="5"/>
  <c r="K102" i="5"/>
  <c r="F102" i="5"/>
  <c r="G102" i="5"/>
  <c r="E102" i="5"/>
  <c r="M102" i="5"/>
  <c r="D102" i="5"/>
  <c r="I102" i="5"/>
  <c r="H102" i="5"/>
  <c r="G39" i="5"/>
  <c r="F39" i="5"/>
  <c r="I39" i="5"/>
  <c r="K39" i="5"/>
  <c r="M39" i="5"/>
  <c r="E39" i="5"/>
  <c r="N39" i="5"/>
  <c r="J39" i="5"/>
  <c r="D39" i="5"/>
  <c r="C39" i="5"/>
  <c r="H39" i="5"/>
  <c r="L39" i="5"/>
  <c r="I68" i="12"/>
  <c r="D68" i="12"/>
  <c r="N68" i="12"/>
  <c r="K68" i="12"/>
  <c r="M68" i="12"/>
  <c r="G68" i="12"/>
  <c r="H68" i="12"/>
  <c r="E68" i="12"/>
  <c r="C68" i="12"/>
  <c r="F68" i="12"/>
  <c r="L68" i="12"/>
  <c r="J68" i="12"/>
  <c r="E42" i="16"/>
  <c r="C42" i="16"/>
  <c r="D42" i="16"/>
  <c r="G42" i="16"/>
  <c r="F42" i="16"/>
  <c r="P94" i="7"/>
  <c r="D94" i="7"/>
  <c r="G94" i="7"/>
  <c r="M94" i="7"/>
  <c r="U94" i="7"/>
  <c r="I94" i="7"/>
  <c r="L94" i="7"/>
  <c r="F94" i="7"/>
  <c r="J94" i="7"/>
  <c r="E94" i="7"/>
  <c r="T94" i="7"/>
  <c r="Q94" i="7"/>
  <c r="N94" i="7"/>
  <c r="H94" i="7"/>
  <c r="K94" i="7"/>
  <c r="C94" i="7"/>
  <c r="L73" i="7"/>
  <c r="H73" i="7"/>
  <c r="E73" i="7"/>
  <c r="J73" i="7"/>
  <c r="T73" i="7"/>
  <c r="K73" i="7"/>
  <c r="I73" i="7"/>
  <c r="N73" i="7"/>
  <c r="P73" i="7"/>
  <c r="G73" i="7"/>
  <c r="D73" i="7"/>
  <c r="U73" i="7"/>
  <c r="M73" i="7"/>
  <c r="F73" i="7"/>
  <c r="C73" i="7"/>
  <c r="Q73" i="7"/>
  <c r="C48" i="7"/>
  <c r="F48" i="7"/>
  <c r="N48" i="7"/>
  <c r="J48" i="7"/>
  <c r="K48" i="7"/>
  <c r="E48" i="7"/>
  <c r="L48" i="7"/>
  <c r="P48" i="7"/>
  <c r="D48" i="7"/>
  <c r="Q48" i="7"/>
  <c r="H48" i="7"/>
  <c r="G48" i="7"/>
  <c r="U48" i="7"/>
  <c r="M48" i="7"/>
  <c r="I48" i="7"/>
  <c r="T48" i="7"/>
  <c r="I139" i="22"/>
  <c r="D139" i="22"/>
  <c r="C139" i="22"/>
  <c r="H139" i="22"/>
  <c r="N139" i="22"/>
  <c r="G139" i="22"/>
  <c r="M139" i="22"/>
  <c r="F139" i="22"/>
  <c r="K139" i="22"/>
  <c r="L139" i="22"/>
  <c r="J139" i="22"/>
  <c r="E139" i="22"/>
  <c r="E164" i="21"/>
  <c r="D164" i="21"/>
  <c r="H164" i="21"/>
  <c r="G164" i="21"/>
  <c r="C164" i="21"/>
  <c r="R164" i="21"/>
  <c r="L164" i="21"/>
  <c r="N164" i="21"/>
  <c r="O164" i="21"/>
  <c r="F164" i="21"/>
  <c r="I164" i="21"/>
  <c r="U164" i="21"/>
  <c r="C31" i="5"/>
  <c r="M31" i="5"/>
  <c r="L31" i="5"/>
  <c r="G31" i="5"/>
  <c r="D31" i="5"/>
  <c r="E31" i="5" s="1"/>
  <c r="H31" i="5"/>
  <c r="N31" i="5"/>
  <c r="I31" i="5"/>
  <c r="J31" i="5"/>
  <c r="F31" i="5"/>
  <c r="K31" i="5"/>
  <c r="M74" i="7"/>
  <c r="J74" i="7"/>
  <c r="N74" i="7"/>
  <c r="Q74" i="7"/>
  <c r="T74" i="7"/>
  <c r="P74" i="7"/>
  <c r="U74" i="7"/>
  <c r="D74" i="7"/>
  <c r="F74" i="7"/>
  <c r="L74" i="7"/>
  <c r="E74" i="7"/>
  <c r="H74" i="7"/>
  <c r="K74" i="7"/>
  <c r="G74" i="7"/>
  <c r="C74" i="7"/>
  <c r="I74" i="7"/>
  <c r="H149" i="12"/>
  <c r="J149" i="12"/>
  <c r="N149" i="12"/>
  <c r="K149" i="12"/>
  <c r="I149" i="12"/>
  <c r="G149" i="12"/>
  <c r="D149" i="12"/>
  <c r="C149" i="12"/>
  <c r="F149" i="12"/>
  <c r="E149" i="12"/>
  <c r="L149" i="12"/>
  <c r="M149" i="12"/>
  <c r="C29" i="7"/>
  <c r="D29" i="7"/>
  <c r="M29" i="7"/>
  <c r="P29" i="7"/>
  <c r="M21" i="13"/>
  <c r="N21" i="13"/>
  <c r="C21" i="13"/>
  <c r="J21" i="13"/>
  <c r="D21" i="13"/>
  <c r="I21" i="13"/>
  <c r="L21" i="13"/>
  <c r="K21" i="13"/>
  <c r="D98" i="16"/>
  <c r="G98" i="16"/>
  <c r="C98" i="16"/>
  <c r="E98" i="16"/>
  <c r="F98" i="16"/>
  <c r="C49" i="21"/>
  <c r="U49" i="21"/>
  <c r="N49" i="21"/>
  <c r="D49" i="21"/>
  <c r="J91" i="5"/>
  <c r="H91" i="5"/>
  <c r="F91" i="5"/>
  <c r="L91" i="5"/>
  <c r="D91" i="5"/>
  <c r="C91" i="5"/>
  <c r="G91" i="5"/>
  <c r="N91" i="5"/>
  <c r="K91" i="5"/>
  <c r="M91" i="5"/>
  <c r="I91" i="5"/>
  <c r="E91" i="5"/>
  <c r="K97" i="7"/>
  <c r="T97" i="7"/>
  <c r="I97" i="7"/>
  <c r="P97" i="7"/>
  <c r="N97" i="7"/>
  <c r="L97" i="7"/>
  <c r="Q97" i="7"/>
  <c r="G97" i="7"/>
  <c r="U97" i="7"/>
  <c r="J97" i="7"/>
  <c r="C97" i="7"/>
  <c r="M97" i="7"/>
  <c r="E97" i="7"/>
  <c r="D97" i="7"/>
  <c r="F97" i="7"/>
  <c r="H97" i="7"/>
  <c r="C160" i="13"/>
  <c r="D160" i="13"/>
  <c r="K160" i="13"/>
  <c r="F160" i="13"/>
  <c r="I160" i="13"/>
  <c r="M160" i="13"/>
  <c r="N160" i="13"/>
  <c r="L160" i="13"/>
  <c r="H160" i="13"/>
  <c r="E160" i="13"/>
  <c r="J160" i="13"/>
  <c r="G160" i="13"/>
  <c r="C90" i="21"/>
  <c r="E90" i="21"/>
  <c r="U90" i="21"/>
  <c r="F90" i="21"/>
  <c r="O90" i="21"/>
  <c r="H90" i="21"/>
  <c r="R90" i="21"/>
  <c r="D90" i="21"/>
  <c r="I90" i="21"/>
  <c r="L90" i="21"/>
  <c r="N90" i="21"/>
  <c r="G90" i="21"/>
  <c r="G73" i="22"/>
  <c r="I73" i="22"/>
  <c r="H73" i="22"/>
  <c r="C73" i="22"/>
  <c r="E73" i="22"/>
  <c r="F73" i="22"/>
  <c r="D73" i="22"/>
  <c r="N73" i="22"/>
  <c r="J73" i="22"/>
  <c r="L73" i="22"/>
  <c r="K73" i="22"/>
  <c r="M73" i="22"/>
  <c r="I145" i="21"/>
  <c r="F145" i="21"/>
  <c r="U145" i="21"/>
  <c r="R145" i="21"/>
  <c r="O145" i="21"/>
  <c r="H145" i="21"/>
  <c r="N145" i="21"/>
  <c r="L145" i="21"/>
  <c r="E145" i="21"/>
  <c r="C145" i="21"/>
  <c r="G145" i="21"/>
  <c r="D145" i="21"/>
  <c r="D164" i="13"/>
  <c r="G164" i="13"/>
  <c r="J164" i="13"/>
  <c r="C164" i="13"/>
  <c r="N164" i="13"/>
  <c r="H164" i="13"/>
  <c r="F164" i="13"/>
  <c r="I164" i="13"/>
  <c r="L164" i="13"/>
  <c r="M164" i="13"/>
  <c r="E164" i="13"/>
  <c r="K164" i="13"/>
  <c r="E179" i="16"/>
  <c r="G179" i="16"/>
  <c r="C179" i="16"/>
  <c r="D179" i="16"/>
  <c r="F179" i="16"/>
  <c r="F183" i="13"/>
  <c r="D183" i="13"/>
  <c r="E183" i="13"/>
  <c r="L183" i="13"/>
  <c r="N183" i="13"/>
  <c r="I183" i="13"/>
  <c r="M183" i="13"/>
  <c r="K183" i="13"/>
  <c r="C183" i="13"/>
  <c r="G183" i="13"/>
  <c r="H183" i="13"/>
  <c r="J183" i="13"/>
  <c r="N81" i="13"/>
  <c r="E81" i="13"/>
  <c r="K81" i="13"/>
  <c r="D81" i="13"/>
  <c r="J81" i="13"/>
  <c r="F81" i="13"/>
  <c r="C81" i="13"/>
  <c r="I81" i="13"/>
  <c r="H81" i="13"/>
  <c r="M81" i="13"/>
  <c r="G81" i="13"/>
  <c r="L81" i="13"/>
  <c r="D78" i="16"/>
  <c r="E78" i="16"/>
  <c r="C78" i="16"/>
  <c r="F78" i="16"/>
  <c r="G78" i="16"/>
  <c r="G167" i="12"/>
  <c r="E167" i="12"/>
  <c r="K167" i="12"/>
  <c r="M167" i="12"/>
  <c r="I167" i="12"/>
  <c r="H167" i="12"/>
  <c r="J167" i="12"/>
  <c r="D167" i="12"/>
  <c r="C167" i="12"/>
  <c r="L167" i="12"/>
  <c r="F167" i="12"/>
  <c r="N167" i="12"/>
  <c r="I110" i="13"/>
  <c r="C110" i="13"/>
  <c r="N110" i="13"/>
  <c r="F110" i="13"/>
  <c r="M110" i="13"/>
  <c r="G110" i="13"/>
  <c r="D110" i="13"/>
  <c r="K110" i="13"/>
  <c r="L110" i="13"/>
  <c r="H110" i="13"/>
  <c r="E110" i="13"/>
  <c r="J110" i="13"/>
  <c r="L108" i="7"/>
  <c r="T108" i="7"/>
  <c r="E108" i="7"/>
  <c r="I108" i="7"/>
  <c r="H108" i="7"/>
  <c r="N108" i="7"/>
  <c r="P108" i="7"/>
  <c r="U108" i="7"/>
  <c r="F108" i="7"/>
  <c r="D108" i="7"/>
  <c r="Q108" i="7"/>
  <c r="C108" i="7"/>
  <c r="K108" i="7"/>
  <c r="G108" i="7"/>
  <c r="J108" i="7"/>
  <c r="M108" i="7"/>
  <c r="G138" i="12"/>
  <c r="J138" i="12"/>
  <c r="N138" i="12"/>
  <c r="M138" i="12"/>
  <c r="E138" i="12"/>
  <c r="L138" i="12"/>
  <c r="F138" i="12"/>
  <c r="H138" i="12"/>
  <c r="C138" i="12"/>
  <c r="I138" i="12"/>
  <c r="K138" i="12"/>
  <c r="D138" i="12"/>
  <c r="M30" i="7"/>
  <c r="P30" i="7"/>
  <c r="C30" i="7"/>
  <c r="D30" i="7"/>
  <c r="J145" i="13"/>
  <c r="M145" i="13"/>
  <c r="K145" i="13"/>
  <c r="D145" i="13"/>
  <c r="E145" i="13"/>
  <c r="L145" i="13"/>
  <c r="H145" i="13"/>
  <c r="N145" i="13"/>
  <c r="C145" i="13"/>
  <c r="I145" i="13"/>
  <c r="F145" i="13"/>
  <c r="G145" i="13"/>
  <c r="G179" i="13"/>
  <c r="I179" i="13"/>
  <c r="L179" i="13"/>
  <c r="M179" i="13"/>
  <c r="H179" i="13"/>
  <c r="E179" i="13"/>
  <c r="D179" i="13"/>
  <c r="F179" i="13"/>
  <c r="C179" i="13"/>
  <c r="N179" i="13"/>
  <c r="K179" i="13"/>
  <c r="J179" i="13"/>
  <c r="J125" i="7"/>
  <c r="P125" i="7"/>
  <c r="K125" i="7"/>
  <c r="H125" i="7"/>
  <c r="U125" i="7"/>
  <c r="E125" i="7"/>
  <c r="I125" i="7"/>
  <c r="T125" i="7"/>
  <c r="Q125" i="7"/>
  <c r="N125" i="7"/>
  <c r="G125" i="7"/>
  <c r="D125" i="7"/>
  <c r="C125" i="7"/>
  <c r="F125" i="7"/>
  <c r="L125" i="7"/>
  <c r="M125" i="7"/>
  <c r="I159" i="12"/>
  <c r="D159" i="12"/>
  <c r="C159" i="12"/>
  <c r="K159" i="12"/>
  <c r="M159" i="12"/>
  <c r="H159" i="12"/>
  <c r="J159" i="12"/>
  <c r="N159" i="12"/>
  <c r="L159" i="12"/>
  <c r="E159" i="12"/>
  <c r="G159" i="12"/>
  <c r="F159" i="12"/>
  <c r="L153" i="12"/>
  <c r="N153" i="12"/>
  <c r="H153" i="12"/>
  <c r="G153" i="12"/>
  <c r="D153" i="12"/>
  <c r="K153" i="12"/>
  <c r="C153" i="12"/>
  <c r="E153" i="12"/>
  <c r="M153" i="12"/>
  <c r="J153" i="12"/>
  <c r="F153" i="12"/>
  <c r="I153" i="12"/>
  <c r="C32" i="7"/>
  <c r="D32" i="7"/>
  <c r="P32" i="7"/>
  <c r="M32" i="7"/>
  <c r="G126" i="13"/>
  <c r="I126" i="13"/>
  <c r="E126" i="13"/>
  <c r="M126" i="13"/>
  <c r="H126" i="13"/>
  <c r="J126" i="13"/>
  <c r="K126" i="13"/>
  <c r="L126" i="13"/>
  <c r="F126" i="13"/>
  <c r="C126" i="13"/>
  <c r="D126" i="13"/>
  <c r="N126" i="13"/>
  <c r="F169" i="16"/>
  <c r="D169" i="16"/>
  <c r="E169" i="16"/>
  <c r="C169" i="16"/>
  <c r="G169" i="16"/>
  <c r="D65" i="7"/>
  <c r="N65" i="7"/>
  <c r="T65" i="7"/>
  <c r="H65" i="7"/>
  <c r="K65" i="7"/>
  <c r="G65" i="7"/>
  <c r="M65" i="7"/>
  <c r="E65" i="7"/>
  <c r="F65" i="7"/>
  <c r="C65" i="7"/>
  <c r="Q65" i="7"/>
  <c r="I65" i="7"/>
  <c r="U65" i="7"/>
  <c r="L65" i="7"/>
  <c r="P65" i="7"/>
  <c r="J65" i="7"/>
  <c r="C80" i="12"/>
  <c r="F80" i="12"/>
  <c r="E80" i="12"/>
  <c r="H80" i="12"/>
  <c r="D80" i="12"/>
  <c r="K80" i="12"/>
  <c r="G80" i="12"/>
  <c r="L80" i="12"/>
  <c r="M80" i="12"/>
  <c r="I80" i="12"/>
  <c r="N80" i="12"/>
  <c r="J80" i="12"/>
  <c r="D37" i="16"/>
  <c r="C37" i="16"/>
  <c r="F37" i="16"/>
  <c r="E37" i="16"/>
  <c r="G37" i="16"/>
  <c r="D165" i="12"/>
  <c r="M165" i="12"/>
  <c r="K165" i="12"/>
  <c r="J165" i="12"/>
  <c r="N165" i="12"/>
  <c r="E165" i="12"/>
  <c r="H165" i="12"/>
  <c r="C165" i="12"/>
  <c r="I165" i="12"/>
  <c r="L165" i="12"/>
  <c r="F165" i="12"/>
  <c r="G165" i="12"/>
  <c r="I165" i="22"/>
  <c r="H165" i="22"/>
  <c r="N165" i="22"/>
  <c r="E165" i="22"/>
  <c r="M165" i="22"/>
  <c r="K165" i="22"/>
  <c r="G165" i="22"/>
  <c r="C165" i="22"/>
  <c r="J165" i="22"/>
  <c r="L165" i="22"/>
  <c r="F165" i="22"/>
  <c r="D165" i="22"/>
  <c r="F127" i="12"/>
  <c r="J127" i="12"/>
  <c r="M127" i="12"/>
  <c r="I127" i="12"/>
  <c r="G127" i="12"/>
  <c r="L127" i="12"/>
  <c r="E127" i="12"/>
  <c r="H127" i="12"/>
  <c r="C127" i="12"/>
  <c r="D127" i="12"/>
  <c r="N127" i="12"/>
  <c r="K127" i="12"/>
  <c r="C68" i="5"/>
  <c r="E68" i="5"/>
  <c r="K68" i="5"/>
  <c r="N68" i="5"/>
  <c r="H68" i="5"/>
  <c r="D68" i="5"/>
  <c r="G68" i="5"/>
  <c r="F68" i="5"/>
  <c r="M68" i="5"/>
  <c r="L68" i="5"/>
  <c r="J68" i="5"/>
  <c r="I68" i="5"/>
  <c r="E60" i="16"/>
  <c r="F60" i="16"/>
  <c r="G60" i="16"/>
  <c r="C60" i="16"/>
  <c r="D60" i="16"/>
  <c r="E142" i="5"/>
  <c r="L142" i="5"/>
  <c r="D142" i="5"/>
  <c r="J142" i="5"/>
  <c r="I142" i="5"/>
  <c r="M142" i="5"/>
  <c r="G142" i="5"/>
  <c r="K142" i="5"/>
  <c r="C142" i="5"/>
  <c r="H142" i="5"/>
  <c r="F142" i="5"/>
  <c r="N142" i="5"/>
  <c r="C122" i="16"/>
  <c r="F122" i="16"/>
  <c r="E122" i="16"/>
  <c r="D122" i="16"/>
  <c r="G122" i="16"/>
  <c r="L100" i="5"/>
  <c r="E100" i="5"/>
  <c r="I100" i="5"/>
  <c r="C100" i="5"/>
  <c r="H100" i="5"/>
  <c r="G100" i="5"/>
  <c r="F100" i="5"/>
  <c r="D100" i="5"/>
  <c r="N100" i="5"/>
  <c r="K100" i="5"/>
  <c r="J100" i="5"/>
  <c r="M100" i="5"/>
  <c r="C25" i="12"/>
  <c r="N25" i="12"/>
  <c r="M25" i="12"/>
  <c r="K25" i="12"/>
  <c r="I25" i="12"/>
  <c r="J25" i="12"/>
  <c r="D25" i="12"/>
  <c r="L25" i="12"/>
  <c r="C57" i="21"/>
  <c r="F57" i="21"/>
  <c r="G57" i="21"/>
  <c r="L57" i="21"/>
  <c r="D57" i="21"/>
  <c r="O57" i="21"/>
  <c r="H57" i="21"/>
  <c r="N57" i="21"/>
  <c r="U57" i="21"/>
  <c r="E57" i="21"/>
  <c r="R57" i="21"/>
  <c r="I57" i="21"/>
  <c r="I107" i="7"/>
  <c r="F107" i="7"/>
  <c r="N107" i="7"/>
  <c r="M107" i="7"/>
  <c r="J107" i="7"/>
  <c r="C107" i="7"/>
  <c r="D107" i="7"/>
  <c r="E107" i="7"/>
  <c r="T107" i="7"/>
  <c r="H107" i="7"/>
  <c r="P107" i="7"/>
  <c r="K107" i="7"/>
  <c r="G107" i="7"/>
  <c r="Q107" i="7"/>
  <c r="U107" i="7"/>
  <c r="L107" i="7"/>
  <c r="G143" i="16"/>
  <c r="F143" i="16"/>
  <c r="E143" i="16"/>
  <c r="C143" i="16"/>
  <c r="D143" i="16"/>
  <c r="O105" i="21"/>
  <c r="R105" i="21"/>
  <c r="E105" i="21"/>
  <c r="S105" i="21"/>
  <c r="U105" i="21"/>
  <c r="G105" i="21"/>
  <c r="N105" i="21"/>
  <c r="M105" i="21"/>
  <c r="I105" i="21"/>
  <c r="D105" i="21"/>
  <c r="L105" i="21"/>
  <c r="C105" i="21"/>
  <c r="F105" i="21"/>
  <c r="H105" i="21"/>
  <c r="C40" i="21"/>
  <c r="D40" i="21"/>
  <c r="N40" i="21"/>
  <c r="U40" i="21"/>
  <c r="D143" i="12"/>
  <c r="N143" i="12"/>
  <c r="G143" i="12"/>
  <c r="H143" i="12"/>
  <c r="F143" i="12"/>
  <c r="C143" i="12"/>
  <c r="E143" i="12"/>
  <c r="K143" i="12"/>
  <c r="M143" i="12"/>
  <c r="L143" i="12"/>
  <c r="J143" i="12"/>
  <c r="I143" i="12"/>
  <c r="I89" i="12"/>
  <c r="C89" i="12"/>
  <c r="L89" i="12"/>
  <c r="J89" i="12"/>
  <c r="D89" i="12"/>
  <c r="M89" i="12"/>
  <c r="G89" i="12"/>
  <c r="K89" i="12"/>
  <c r="E89" i="12"/>
  <c r="H89" i="12"/>
  <c r="F89" i="12"/>
  <c r="N89" i="12"/>
  <c r="R89" i="12" s="1"/>
  <c r="F100" i="16"/>
  <c r="C100" i="16"/>
  <c r="G100" i="16"/>
  <c r="E100" i="16"/>
  <c r="D100" i="16"/>
  <c r="I135" i="22"/>
  <c r="M135" i="22"/>
  <c r="K135" i="22"/>
  <c r="L135" i="22"/>
  <c r="C135" i="22"/>
  <c r="G135" i="22"/>
  <c r="N135" i="22"/>
  <c r="J135" i="22"/>
  <c r="H135" i="22"/>
  <c r="F135" i="22"/>
  <c r="E135" i="22"/>
  <c r="D135" i="22"/>
  <c r="G33" i="22"/>
  <c r="H33" i="22"/>
  <c r="F33" i="22"/>
  <c r="J33" i="22"/>
  <c r="I33" i="22"/>
  <c r="K33" i="22"/>
  <c r="D33" i="22"/>
  <c r="E33" i="22"/>
  <c r="C33" i="22"/>
  <c r="L33" i="22"/>
  <c r="N33" i="22"/>
  <c r="M33" i="22"/>
  <c r="J78" i="12"/>
  <c r="D78" i="12"/>
  <c r="L78" i="12"/>
  <c r="E78" i="12"/>
  <c r="K78" i="12"/>
  <c r="I78" i="12"/>
  <c r="N78" i="12"/>
  <c r="F78" i="12"/>
  <c r="H78" i="12"/>
  <c r="G78" i="12"/>
  <c r="C78" i="12"/>
  <c r="M78" i="12"/>
  <c r="M89" i="7"/>
  <c r="U89" i="7"/>
  <c r="G89" i="7"/>
  <c r="T89" i="7"/>
  <c r="L89" i="7"/>
  <c r="J89" i="7"/>
  <c r="E89" i="7"/>
  <c r="N89" i="7"/>
  <c r="P89" i="7"/>
  <c r="C89" i="7"/>
  <c r="H89" i="7"/>
  <c r="Q89" i="7"/>
  <c r="I89" i="7"/>
  <c r="K89" i="7"/>
  <c r="D89" i="7"/>
  <c r="F89" i="7"/>
  <c r="D71" i="12"/>
  <c r="N71" i="12"/>
  <c r="F71" i="12"/>
  <c r="E71" i="12"/>
  <c r="K71" i="12"/>
  <c r="J71" i="12"/>
  <c r="G71" i="12"/>
  <c r="M71" i="12"/>
  <c r="L71" i="12"/>
  <c r="C71" i="12"/>
  <c r="I71" i="12"/>
  <c r="H71" i="12"/>
  <c r="K54" i="22"/>
  <c r="J54" i="22"/>
  <c r="E54" i="22"/>
  <c r="L54" i="22"/>
  <c r="F54" i="22"/>
  <c r="G54" i="22"/>
  <c r="H54" i="22"/>
  <c r="N54" i="22"/>
  <c r="D54" i="22"/>
  <c r="M54" i="22"/>
  <c r="I54" i="22"/>
  <c r="C54" i="22"/>
  <c r="K113" i="7"/>
  <c r="H113" i="7"/>
  <c r="L113" i="7"/>
  <c r="E113" i="7"/>
  <c r="D113" i="7"/>
  <c r="T113" i="7"/>
  <c r="I113" i="7"/>
  <c r="M113" i="7"/>
  <c r="N113" i="7"/>
  <c r="Q113" i="7"/>
  <c r="G113" i="7"/>
  <c r="U113" i="7"/>
  <c r="J113" i="7"/>
  <c r="P113" i="7"/>
  <c r="C113" i="7"/>
  <c r="F113" i="7"/>
  <c r="G146" i="22"/>
  <c r="K146" i="22"/>
  <c r="D146" i="22"/>
  <c r="L146" i="22"/>
  <c r="H146" i="22"/>
  <c r="N146" i="22"/>
  <c r="E146" i="22"/>
  <c r="F146" i="22"/>
  <c r="I146" i="22"/>
  <c r="C146" i="22"/>
  <c r="M146" i="22"/>
  <c r="J146" i="22"/>
  <c r="C121" i="5"/>
  <c r="L121" i="5"/>
  <c r="G121" i="5"/>
  <c r="I121" i="5"/>
  <c r="F121" i="5"/>
  <c r="D121" i="5"/>
  <c r="E121" i="5" s="1"/>
  <c r="N121" i="5"/>
  <c r="K121" i="5"/>
  <c r="M121" i="5"/>
  <c r="H121" i="5"/>
  <c r="J121" i="5"/>
  <c r="K60" i="22"/>
  <c r="C60" i="22"/>
  <c r="G60" i="22"/>
  <c r="I60" i="22"/>
  <c r="N60" i="22"/>
  <c r="M60" i="22"/>
  <c r="E60" i="22"/>
  <c r="L60" i="22"/>
  <c r="H60" i="22"/>
  <c r="J60" i="22"/>
  <c r="D60" i="22"/>
  <c r="F60" i="22"/>
  <c r="L183" i="12"/>
  <c r="I183" i="12"/>
  <c r="N183" i="12"/>
  <c r="F183" i="12"/>
  <c r="K183" i="12"/>
  <c r="M183" i="12"/>
  <c r="E183" i="12"/>
  <c r="G183" i="12"/>
  <c r="J183" i="12"/>
  <c r="C183" i="12"/>
  <c r="H183" i="12"/>
  <c r="D183" i="12"/>
  <c r="D33" i="5"/>
  <c r="L33" i="5"/>
  <c r="K33" i="5"/>
  <c r="F33" i="5"/>
  <c r="M33" i="5"/>
  <c r="N33" i="5"/>
  <c r="E33" i="5"/>
  <c r="H33" i="5"/>
  <c r="I33" i="5"/>
  <c r="C33" i="5"/>
  <c r="J33" i="5"/>
  <c r="G33" i="5"/>
  <c r="I115" i="22"/>
  <c r="K115" i="22"/>
  <c r="H115" i="22"/>
  <c r="D115" i="22"/>
  <c r="L115" i="22"/>
  <c r="C115" i="22"/>
  <c r="N115" i="22"/>
  <c r="E115" i="22"/>
  <c r="M115" i="22"/>
  <c r="G115" i="22"/>
  <c r="J115" i="22"/>
  <c r="F115" i="22"/>
  <c r="G160" i="16"/>
  <c r="E160" i="16"/>
  <c r="D160" i="16"/>
  <c r="C160" i="16"/>
  <c r="F160" i="16"/>
  <c r="K187" i="12"/>
  <c r="I187" i="12"/>
  <c r="F187" i="12"/>
  <c r="M187" i="12"/>
  <c r="C187" i="12"/>
  <c r="E187" i="12"/>
  <c r="H187" i="12"/>
  <c r="J187" i="12"/>
  <c r="D187" i="12"/>
  <c r="L187" i="12"/>
  <c r="G187" i="12"/>
  <c r="N187" i="12"/>
  <c r="L105" i="5"/>
  <c r="M105" i="5"/>
  <c r="K105" i="5"/>
  <c r="J105" i="5"/>
  <c r="E105" i="5"/>
  <c r="F105" i="5"/>
  <c r="C105" i="5"/>
  <c r="H105" i="5"/>
  <c r="N105" i="5"/>
  <c r="D105" i="5"/>
  <c r="G105" i="5"/>
  <c r="I105" i="5"/>
  <c r="P134" i="7"/>
  <c r="C134" i="7"/>
  <c r="I134" i="7"/>
  <c r="N134" i="7"/>
  <c r="U134" i="7"/>
  <c r="E134" i="7"/>
  <c r="T134" i="7"/>
  <c r="K134" i="7"/>
  <c r="J134" i="7"/>
  <c r="D134" i="7"/>
  <c r="Q134" i="7"/>
  <c r="L134" i="7"/>
  <c r="H134" i="7"/>
  <c r="F134" i="7"/>
  <c r="G134" i="7"/>
  <c r="M134" i="7"/>
  <c r="G178" i="16"/>
  <c r="F178" i="16"/>
  <c r="C178" i="16"/>
  <c r="D178" i="16"/>
  <c r="E178" i="16"/>
  <c r="U60" i="7"/>
  <c r="F60" i="7"/>
  <c r="D60" i="7"/>
  <c r="I60" i="7"/>
  <c r="M60" i="7"/>
  <c r="N60" i="7"/>
  <c r="H60" i="7"/>
  <c r="P60" i="7"/>
  <c r="E60" i="7"/>
  <c r="T60" i="7"/>
  <c r="L60" i="7"/>
  <c r="Q60" i="7"/>
  <c r="K60" i="7"/>
  <c r="G60" i="7"/>
  <c r="C60" i="7"/>
  <c r="J60" i="7"/>
  <c r="F53" i="16"/>
  <c r="D53" i="16"/>
  <c r="G53" i="16"/>
  <c r="E53" i="16"/>
  <c r="C53" i="16"/>
  <c r="E144" i="22"/>
  <c r="N144" i="22"/>
  <c r="K144" i="22"/>
  <c r="C144" i="22"/>
  <c r="L144" i="22"/>
  <c r="F144" i="22"/>
  <c r="H144" i="22"/>
  <c r="M144" i="22"/>
  <c r="J144" i="22"/>
  <c r="D144" i="22"/>
  <c r="G144" i="22"/>
  <c r="I144" i="22"/>
  <c r="M138" i="22"/>
  <c r="J138" i="22"/>
  <c r="I138" i="22"/>
  <c r="L138" i="22"/>
  <c r="E138" i="22"/>
  <c r="N138" i="22"/>
  <c r="F138" i="22"/>
  <c r="D138" i="22"/>
  <c r="G138" i="22"/>
  <c r="K138" i="22"/>
  <c r="C138" i="22"/>
  <c r="H138" i="22"/>
  <c r="D70" i="16"/>
  <c r="E70" i="16"/>
  <c r="F70" i="16"/>
  <c r="G70" i="16"/>
  <c r="C70" i="16"/>
  <c r="E46" i="5"/>
  <c r="N46" i="5"/>
  <c r="J46" i="5"/>
  <c r="K46" i="5"/>
  <c r="D46" i="5"/>
  <c r="L46" i="5"/>
  <c r="C46" i="5"/>
  <c r="G46" i="5"/>
  <c r="H46" i="5"/>
  <c r="I46" i="5"/>
  <c r="M46" i="5"/>
  <c r="F46" i="5"/>
  <c r="E64" i="16"/>
  <c r="G64" i="16"/>
  <c r="F64" i="16"/>
  <c r="D64" i="16"/>
  <c r="C64" i="16"/>
  <c r="L137" i="5"/>
  <c r="E137" i="5"/>
  <c r="I137" i="5"/>
  <c r="G137" i="5"/>
  <c r="H137" i="5"/>
  <c r="D137" i="5"/>
  <c r="F137" i="5"/>
  <c r="M137" i="5"/>
  <c r="J137" i="5"/>
  <c r="K137" i="5"/>
  <c r="C137" i="5"/>
  <c r="N137" i="5"/>
  <c r="N44" i="21"/>
  <c r="U44" i="21"/>
  <c r="C44" i="21"/>
  <c r="D44" i="21"/>
  <c r="M37" i="5"/>
  <c r="N37" i="5"/>
  <c r="F37" i="5"/>
  <c r="C37" i="5"/>
  <c r="L37" i="5"/>
  <c r="I37" i="5"/>
  <c r="D37" i="5"/>
  <c r="E37" i="5"/>
  <c r="H37" i="5"/>
  <c r="G37" i="5"/>
  <c r="K37" i="5"/>
  <c r="J37" i="5"/>
  <c r="D106" i="16"/>
  <c r="G106" i="16"/>
  <c r="F106" i="16"/>
  <c r="E106" i="16"/>
  <c r="C106" i="16"/>
  <c r="K74" i="12"/>
  <c r="N74" i="12"/>
  <c r="G74" i="12"/>
  <c r="J74" i="12"/>
  <c r="F74" i="12"/>
  <c r="D74" i="12"/>
  <c r="M74" i="12"/>
  <c r="C74" i="12"/>
  <c r="I74" i="12"/>
  <c r="E74" i="12"/>
  <c r="L74" i="12"/>
  <c r="H74" i="12"/>
  <c r="F164" i="16"/>
  <c r="D164" i="16"/>
  <c r="G164" i="16"/>
  <c r="C164" i="16"/>
  <c r="E164" i="16"/>
  <c r="F146" i="5"/>
  <c r="G146" i="5"/>
  <c r="H146" i="5"/>
  <c r="C146" i="5"/>
  <c r="L146" i="5"/>
  <c r="E146" i="5"/>
  <c r="D146" i="5"/>
  <c r="K146" i="5"/>
  <c r="M146" i="5"/>
  <c r="N146" i="5"/>
  <c r="J146" i="5"/>
  <c r="I146" i="5"/>
  <c r="L186" i="21"/>
  <c r="H186" i="21"/>
  <c r="F186" i="21"/>
  <c r="G186" i="21"/>
  <c r="E186" i="21"/>
  <c r="I186" i="21"/>
  <c r="U186" i="21"/>
  <c r="O186" i="21"/>
  <c r="N186" i="21"/>
  <c r="C186" i="21"/>
  <c r="D186" i="21"/>
  <c r="R186" i="21"/>
  <c r="D162" i="21"/>
  <c r="N162" i="21"/>
  <c r="E162" i="21"/>
  <c r="L162" i="21"/>
  <c r="F162" i="21"/>
  <c r="G162" i="21"/>
  <c r="C162" i="21"/>
  <c r="U162" i="21"/>
  <c r="O162" i="21"/>
  <c r="R162" i="21"/>
  <c r="H162" i="21"/>
  <c r="I162" i="21"/>
  <c r="M175" i="13"/>
  <c r="J175" i="13"/>
  <c r="E175" i="13"/>
  <c r="L175" i="13"/>
  <c r="C175" i="13"/>
  <c r="D175" i="13"/>
  <c r="I175" i="13"/>
  <c r="G175" i="13"/>
  <c r="H175" i="13"/>
  <c r="K175" i="13"/>
  <c r="F175" i="13"/>
  <c r="N175" i="13"/>
  <c r="G102" i="21"/>
  <c r="U102" i="21"/>
  <c r="O102" i="21"/>
  <c r="I102" i="21"/>
  <c r="D102" i="21"/>
  <c r="L102" i="21"/>
  <c r="C102" i="21"/>
  <c r="N102" i="21"/>
  <c r="E102" i="21"/>
  <c r="H102" i="21"/>
  <c r="R102" i="21"/>
  <c r="F102" i="21"/>
  <c r="F85" i="13"/>
  <c r="K85" i="13"/>
  <c r="J85" i="13"/>
  <c r="L85" i="13"/>
  <c r="M85" i="13"/>
  <c r="I85" i="13"/>
  <c r="N85" i="13"/>
  <c r="G85" i="13"/>
  <c r="D85" i="13"/>
  <c r="C85" i="13"/>
  <c r="H85" i="13"/>
  <c r="E85" i="13"/>
  <c r="J143" i="5"/>
  <c r="H143" i="5"/>
  <c r="D143" i="5"/>
  <c r="F143" i="5"/>
  <c r="C143" i="5"/>
  <c r="N143" i="5"/>
  <c r="M143" i="5"/>
  <c r="G143" i="5"/>
  <c r="K143" i="5"/>
  <c r="E143" i="5"/>
  <c r="I143" i="5"/>
  <c r="L143" i="5"/>
  <c r="L72" i="22"/>
  <c r="K72" i="22"/>
  <c r="F72" i="22"/>
  <c r="G72" i="22"/>
  <c r="I72" i="22"/>
  <c r="D72" i="22"/>
  <c r="H72" i="22"/>
  <c r="C72" i="22"/>
  <c r="E72" i="22"/>
  <c r="J72" i="22"/>
  <c r="N72" i="22"/>
  <c r="M72" i="22"/>
  <c r="G103" i="22"/>
  <c r="L103" i="22"/>
  <c r="J103" i="22"/>
  <c r="I103" i="22"/>
  <c r="H103" i="22"/>
  <c r="C103" i="22"/>
  <c r="D103" i="22"/>
  <c r="N103" i="22"/>
  <c r="M103" i="22"/>
  <c r="K103" i="22"/>
  <c r="E103" i="22"/>
  <c r="F103" i="22"/>
  <c r="F139" i="5"/>
  <c r="J139" i="5"/>
  <c r="K139" i="5"/>
  <c r="H139" i="5"/>
  <c r="N139" i="5"/>
  <c r="E139" i="5"/>
  <c r="M139" i="5"/>
  <c r="G139" i="5"/>
  <c r="D139" i="5"/>
  <c r="I139" i="5"/>
  <c r="C139" i="5"/>
  <c r="L139" i="5"/>
  <c r="I52" i="13"/>
  <c r="G52" i="13"/>
  <c r="M52" i="13"/>
  <c r="D52" i="13"/>
  <c r="C52" i="13"/>
  <c r="N52" i="13"/>
  <c r="L52" i="13"/>
  <c r="H52" i="13"/>
  <c r="J52" i="13"/>
  <c r="E52" i="13"/>
  <c r="K52" i="13"/>
  <c r="F52" i="13"/>
  <c r="F130" i="22"/>
  <c r="J130" i="22"/>
  <c r="E130" i="22"/>
  <c r="I130" i="22"/>
  <c r="G130" i="22"/>
  <c r="L130" i="22"/>
  <c r="N130" i="22"/>
  <c r="D130" i="22"/>
  <c r="H130" i="22"/>
  <c r="C130" i="22"/>
  <c r="K130" i="22"/>
  <c r="M130" i="22"/>
  <c r="I74" i="21"/>
  <c r="E74" i="21"/>
  <c r="R74" i="21"/>
  <c r="O74" i="21"/>
  <c r="N74" i="21"/>
  <c r="C74" i="21"/>
  <c r="L74" i="21"/>
  <c r="U74" i="21"/>
  <c r="H74" i="21"/>
  <c r="D74" i="21"/>
  <c r="F74" i="21"/>
  <c r="G74" i="21"/>
  <c r="P21" i="7"/>
  <c r="C21" i="7"/>
  <c r="D21" i="7"/>
  <c r="M21" i="7"/>
  <c r="H86" i="7"/>
  <c r="F86" i="7"/>
  <c r="U86" i="7"/>
  <c r="L86" i="7"/>
  <c r="M86" i="7"/>
  <c r="I86" i="7"/>
  <c r="K86" i="7"/>
  <c r="N86" i="7"/>
  <c r="E86" i="7"/>
  <c r="Q86" i="7"/>
  <c r="D86" i="7"/>
  <c r="J86" i="7"/>
  <c r="G86" i="7"/>
  <c r="C86" i="7"/>
  <c r="P86" i="7"/>
  <c r="T86" i="7"/>
  <c r="M173" i="5"/>
  <c r="F173" i="5"/>
  <c r="L173" i="5"/>
  <c r="N173" i="5"/>
  <c r="H173" i="5"/>
  <c r="K173" i="5"/>
  <c r="I173" i="5"/>
  <c r="D173" i="5"/>
  <c r="J173" i="5"/>
  <c r="E173" i="5"/>
  <c r="G173" i="5"/>
  <c r="C173" i="5"/>
  <c r="I144" i="21"/>
  <c r="U144" i="21"/>
  <c r="D144" i="21"/>
  <c r="L144" i="21"/>
  <c r="R144" i="21"/>
  <c r="E144" i="21"/>
  <c r="G144" i="21"/>
  <c r="N144" i="21"/>
  <c r="F144" i="21"/>
  <c r="O144" i="21"/>
  <c r="H144" i="21"/>
  <c r="C144" i="21"/>
  <c r="C128" i="7"/>
  <c r="H128" i="7"/>
  <c r="P128" i="7"/>
  <c r="I128" i="7"/>
  <c r="E128" i="7"/>
  <c r="Q128" i="7"/>
  <c r="K128" i="7"/>
  <c r="N128" i="7"/>
  <c r="D128" i="7"/>
  <c r="F128" i="7"/>
  <c r="M128" i="7"/>
  <c r="G128" i="7"/>
  <c r="U128" i="7"/>
  <c r="T128" i="7"/>
  <c r="L128" i="7"/>
  <c r="J128" i="7"/>
  <c r="D150" i="21"/>
  <c r="E150" i="21"/>
  <c r="O150" i="21"/>
  <c r="H150" i="21"/>
  <c r="L150" i="21"/>
  <c r="G150" i="21"/>
  <c r="R150" i="21"/>
  <c r="U150" i="21"/>
  <c r="F150" i="21"/>
  <c r="C150" i="21"/>
  <c r="N150" i="21"/>
  <c r="I150" i="21"/>
  <c r="F123" i="5"/>
  <c r="I123" i="5"/>
  <c r="E123" i="5"/>
  <c r="M123" i="5"/>
  <c r="K123" i="5"/>
  <c r="G123" i="5"/>
  <c r="N123" i="5"/>
  <c r="C123" i="5"/>
  <c r="H123" i="5"/>
  <c r="J123" i="5"/>
  <c r="D123" i="5"/>
  <c r="L123" i="5"/>
  <c r="F77" i="5"/>
  <c r="I77" i="5"/>
  <c r="G77" i="5"/>
  <c r="M77" i="5"/>
  <c r="L77" i="5"/>
  <c r="K77" i="5"/>
  <c r="J77" i="5"/>
  <c r="H77" i="5"/>
  <c r="D77" i="5"/>
  <c r="E77" i="5" s="1"/>
  <c r="N77" i="5"/>
  <c r="C77" i="5"/>
  <c r="N125" i="13"/>
  <c r="E125" i="13"/>
  <c r="D125" i="13"/>
  <c r="C125" i="13"/>
  <c r="H125" i="13"/>
  <c r="I125" i="13"/>
  <c r="G125" i="13"/>
  <c r="L125" i="13"/>
  <c r="J125" i="13"/>
  <c r="R125" i="13" s="1"/>
  <c r="F125" i="13"/>
  <c r="M125" i="13"/>
  <c r="K125" i="13"/>
  <c r="M43" i="7"/>
  <c r="N43" i="7"/>
  <c r="J43" i="7"/>
  <c r="E43" i="7"/>
  <c r="U43" i="7"/>
  <c r="G43" i="7"/>
  <c r="H43" i="7"/>
  <c r="Q43" i="7"/>
  <c r="L43" i="7"/>
  <c r="T43" i="7"/>
  <c r="C43" i="7"/>
  <c r="I43" i="7"/>
  <c r="P43" i="7"/>
  <c r="K43" i="7"/>
  <c r="F43" i="7"/>
  <c r="D43" i="7"/>
  <c r="C138" i="16"/>
  <c r="E138" i="16"/>
  <c r="F138" i="16"/>
  <c r="D138" i="16"/>
  <c r="G138" i="16"/>
  <c r="E161" i="7"/>
  <c r="K161" i="7"/>
  <c r="G161" i="7"/>
  <c r="M161" i="7"/>
  <c r="N161" i="7"/>
  <c r="D161" i="7"/>
  <c r="I161" i="7"/>
  <c r="J161" i="7"/>
  <c r="L161" i="7"/>
  <c r="F161" i="7"/>
  <c r="U161" i="7"/>
  <c r="P161" i="7"/>
  <c r="C161" i="7"/>
  <c r="Q161" i="7"/>
  <c r="T161" i="7"/>
  <c r="H161" i="7"/>
  <c r="C33" i="7"/>
  <c r="D33" i="7"/>
  <c r="P33" i="7"/>
  <c r="M33" i="7"/>
  <c r="D99" i="12"/>
  <c r="F99" i="12"/>
  <c r="G99" i="12"/>
  <c r="J99" i="12"/>
  <c r="E99" i="12"/>
  <c r="M99" i="12"/>
  <c r="C99" i="12"/>
  <c r="I99" i="12"/>
  <c r="L99" i="12"/>
  <c r="K99" i="12"/>
  <c r="H99" i="12"/>
  <c r="N99" i="12"/>
  <c r="D187" i="21"/>
  <c r="L187" i="21"/>
  <c r="O187" i="21"/>
  <c r="E187" i="21"/>
  <c r="N187" i="21"/>
  <c r="H187" i="21"/>
  <c r="C187" i="21"/>
  <c r="I187" i="21"/>
  <c r="G187" i="21"/>
  <c r="F187" i="21"/>
  <c r="R187" i="21"/>
  <c r="U187" i="21"/>
  <c r="J36" i="12"/>
  <c r="I36" i="12"/>
  <c r="N36" i="12"/>
  <c r="L36" i="12"/>
  <c r="D36" i="12"/>
  <c r="K36" i="12"/>
  <c r="C36" i="12"/>
  <c r="M36" i="12"/>
  <c r="M190" i="7"/>
  <c r="N190" i="7"/>
  <c r="K190" i="7"/>
  <c r="E190" i="7"/>
  <c r="T190" i="7"/>
  <c r="F190" i="7"/>
  <c r="G190" i="7"/>
  <c r="P190" i="7"/>
  <c r="L190" i="7"/>
  <c r="U190" i="7"/>
  <c r="Q190" i="7"/>
  <c r="H190" i="7"/>
  <c r="J190" i="7"/>
  <c r="C190" i="7"/>
  <c r="D190" i="7"/>
  <c r="I190" i="7"/>
  <c r="D81" i="5"/>
  <c r="I81" i="5"/>
  <c r="M81" i="5"/>
  <c r="J81" i="5"/>
  <c r="G81" i="5"/>
  <c r="N81" i="5"/>
  <c r="C81" i="5"/>
  <c r="F81" i="5"/>
  <c r="E81" i="5"/>
  <c r="H81" i="5"/>
  <c r="L81" i="5"/>
  <c r="K81" i="5"/>
  <c r="I124" i="21"/>
  <c r="R124" i="21"/>
  <c r="N124" i="21"/>
  <c r="H124" i="21"/>
  <c r="F124" i="21"/>
  <c r="G124" i="21"/>
  <c r="E124" i="21"/>
  <c r="O124" i="21"/>
  <c r="C124" i="21"/>
  <c r="D124" i="21"/>
  <c r="L124" i="21"/>
  <c r="U124" i="21"/>
  <c r="C23" i="13"/>
  <c r="M23" i="13"/>
  <c r="D23" i="13"/>
  <c r="J23" i="13"/>
  <c r="L23" i="13"/>
  <c r="I23" i="13"/>
  <c r="N23" i="13"/>
  <c r="K23" i="13"/>
  <c r="N78" i="7"/>
  <c r="J78" i="7"/>
  <c r="M78" i="7"/>
  <c r="H78" i="7"/>
  <c r="U78" i="7"/>
  <c r="G78" i="7"/>
  <c r="F78" i="7"/>
  <c r="L78" i="7"/>
  <c r="T78" i="7"/>
  <c r="I78" i="7"/>
  <c r="E78" i="7"/>
  <c r="P78" i="7"/>
  <c r="C78" i="7"/>
  <c r="D78" i="7"/>
  <c r="K78" i="7"/>
  <c r="Q78" i="7"/>
  <c r="C180" i="7"/>
  <c r="N180" i="7"/>
  <c r="K180" i="7"/>
  <c r="H180" i="7"/>
  <c r="P180" i="7"/>
  <c r="T180" i="7"/>
  <c r="U180" i="7"/>
  <c r="G180" i="7"/>
  <c r="D180" i="7"/>
  <c r="I180" i="7"/>
  <c r="E180" i="7"/>
  <c r="L180" i="7"/>
  <c r="M180" i="7"/>
  <c r="F180" i="7"/>
  <c r="J180" i="7"/>
  <c r="Q180" i="7"/>
  <c r="I137" i="12"/>
  <c r="G137" i="12"/>
  <c r="L137" i="12"/>
  <c r="K137" i="12"/>
  <c r="H137" i="12"/>
  <c r="J137" i="12"/>
  <c r="N137" i="12"/>
  <c r="M137" i="12"/>
  <c r="D137" i="12"/>
  <c r="C137" i="12"/>
  <c r="F137" i="12"/>
  <c r="E137" i="12"/>
  <c r="J121" i="13"/>
  <c r="C121" i="13"/>
  <c r="G121" i="13"/>
  <c r="N121" i="13"/>
  <c r="I121" i="13"/>
  <c r="F121" i="13"/>
  <c r="K121" i="13"/>
  <c r="M121" i="13"/>
  <c r="L121" i="13"/>
  <c r="E121" i="13"/>
  <c r="D121" i="13"/>
  <c r="H121" i="13"/>
  <c r="F165" i="16"/>
  <c r="G165" i="16"/>
  <c r="D165" i="16"/>
  <c r="C165" i="16"/>
  <c r="E165" i="16"/>
  <c r="H116" i="13"/>
  <c r="L116" i="13"/>
  <c r="D116" i="13"/>
  <c r="M116" i="13"/>
  <c r="J116" i="13"/>
  <c r="F116" i="13"/>
  <c r="C116" i="13"/>
  <c r="N116" i="13"/>
  <c r="I116" i="13"/>
  <c r="E116" i="13"/>
  <c r="K116" i="13"/>
  <c r="G116" i="13"/>
  <c r="L89" i="13"/>
  <c r="C89" i="13"/>
  <c r="F89" i="13"/>
  <c r="D89" i="13"/>
  <c r="K89" i="13"/>
  <c r="M89" i="13"/>
  <c r="E89" i="13"/>
  <c r="N89" i="13"/>
  <c r="G89" i="13"/>
  <c r="I89" i="13"/>
  <c r="J89" i="13"/>
  <c r="H89" i="13"/>
  <c r="M49" i="12"/>
  <c r="C49" i="12"/>
  <c r="G49" i="12"/>
  <c r="K49" i="12"/>
  <c r="E49" i="12"/>
  <c r="L49" i="12"/>
  <c r="F49" i="12"/>
  <c r="N49" i="12"/>
  <c r="J49" i="12"/>
  <c r="D49" i="12"/>
  <c r="H49" i="12"/>
  <c r="I49" i="12"/>
  <c r="H109" i="5"/>
  <c r="N109" i="5"/>
  <c r="L109" i="5"/>
  <c r="D109" i="5"/>
  <c r="E109" i="5" s="1"/>
  <c r="M109" i="5"/>
  <c r="G109" i="5"/>
  <c r="F109" i="5"/>
  <c r="J109" i="5"/>
  <c r="I109" i="5"/>
  <c r="C109" i="5"/>
  <c r="K109" i="5"/>
  <c r="F62" i="12"/>
  <c r="D62" i="12"/>
  <c r="I62" i="12"/>
  <c r="J62" i="12"/>
  <c r="M62" i="12"/>
  <c r="N62" i="12"/>
  <c r="E62" i="12"/>
  <c r="L62" i="12"/>
  <c r="K62" i="12"/>
  <c r="G62" i="12"/>
  <c r="H62" i="12"/>
  <c r="C62" i="12"/>
  <c r="O125" i="21"/>
  <c r="N125" i="21"/>
  <c r="I125" i="21"/>
  <c r="F125" i="21"/>
  <c r="C125" i="21"/>
  <c r="L125" i="21"/>
  <c r="E125" i="21"/>
  <c r="G125" i="21"/>
  <c r="U125" i="21"/>
  <c r="R125" i="21"/>
  <c r="D125" i="21"/>
  <c r="H125" i="21"/>
  <c r="L173" i="13"/>
  <c r="K173" i="13"/>
  <c r="G173" i="13"/>
  <c r="H173" i="13"/>
  <c r="I173" i="13"/>
  <c r="C173" i="13"/>
  <c r="N173" i="13"/>
  <c r="M173" i="13"/>
  <c r="D173" i="13"/>
  <c r="F173" i="13"/>
  <c r="E173" i="13"/>
  <c r="J173" i="13"/>
  <c r="N130" i="5"/>
  <c r="M130" i="5"/>
  <c r="H130" i="5"/>
  <c r="J130" i="5"/>
  <c r="I130" i="5"/>
  <c r="L130" i="5"/>
  <c r="K130" i="5"/>
  <c r="C130" i="5"/>
  <c r="G130" i="5"/>
  <c r="F130" i="5"/>
  <c r="E130" i="5"/>
  <c r="D130" i="5"/>
  <c r="L27" i="22"/>
  <c r="E27" i="22"/>
  <c r="D27" i="22"/>
  <c r="C27" i="22"/>
  <c r="G27" i="22"/>
  <c r="N27" i="22"/>
  <c r="K27" i="22"/>
  <c r="J27" i="22"/>
  <c r="M27" i="22"/>
  <c r="I27" i="22"/>
  <c r="H27" i="22"/>
  <c r="F27" i="22"/>
  <c r="M114" i="7"/>
  <c r="L114" i="7"/>
  <c r="H114" i="7"/>
  <c r="G114" i="7"/>
  <c r="N114" i="7"/>
  <c r="D114" i="7"/>
  <c r="T114" i="7"/>
  <c r="U114" i="7"/>
  <c r="P114" i="7"/>
  <c r="C114" i="7"/>
  <c r="I114" i="7"/>
  <c r="K114" i="7"/>
  <c r="F114" i="7"/>
  <c r="E114" i="7"/>
  <c r="Q114" i="7"/>
  <c r="J114" i="7"/>
  <c r="C73" i="5"/>
  <c r="H73" i="5"/>
  <c r="M73" i="5"/>
  <c r="L73" i="5"/>
  <c r="K73" i="5"/>
  <c r="I73" i="5"/>
  <c r="G73" i="5"/>
  <c r="E73" i="5"/>
  <c r="J73" i="5"/>
  <c r="F73" i="5"/>
  <c r="N73" i="5"/>
  <c r="D73" i="5"/>
  <c r="C31" i="21"/>
  <c r="D31" i="21"/>
  <c r="U31" i="21"/>
  <c r="N31" i="21"/>
  <c r="N51" i="12"/>
  <c r="K51" i="12"/>
  <c r="F51" i="12"/>
  <c r="I51" i="12"/>
  <c r="H51" i="12"/>
  <c r="L51" i="12"/>
  <c r="D51" i="12"/>
  <c r="C51" i="12"/>
  <c r="E51" i="12"/>
  <c r="M51" i="12"/>
  <c r="G51" i="12"/>
  <c r="J51" i="12"/>
  <c r="H89" i="21"/>
  <c r="D89" i="21"/>
  <c r="I89" i="21"/>
  <c r="U89" i="21"/>
  <c r="N89" i="21"/>
  <c r="E89" i="21"/>
  <c r="R89" i="21"/>
  <c r="G89" i="21"/>
  <c r="L89" i="21"/>
  <c r="F89" i="21"/>
  <c r="C89" i="21"/>
  <c r="O89" i="21"/>
  <c r="C107" i="12"/>
  <c r="K107" i="12"/>
  <c r="H107" i="12"/>
  <c r="G107" i="12"/>
  <c r="J107" i="12"/>
  <c r="E107" i="12"/>
  <c r="M107" i="12"/>
  <c r="L107" i="12"/>
  <c r="N107" i="12"/>
  <c r="F107" i="12"/>
  <c r="I107" i="12"/>
  <c r="D107" i="12"/>
  <c r="F58" i="16"/>
  <c r="D58" i="16"/>
  <c r="E58" i="16"/>
  <c r="G58" i="16"/>
  <c r="C58" i="16"/>
  <c r="U122" i="7"/>
  <c r="J122" i="7"/>
  <c r="I122" i="7"/>
  <c r="F122" i="7"/>
  <c r="P122" i="7"/>
  <c r="C122" i="7"/>
  <c r="D122" i="7"/>
  <c r="T122" i="7"/>
  <c r="H122" i="7"/>
  <c r="E122" i="7"/>
  <c r="M122" i="7"/>
  <c r="K122" i="7"/>
  <c r="G122" i="7"/>
  <c r="N122" i="7"/>
  <c r="L122" i="7"/>
  <c r="Q122" i="7"/>
  <c r="H113" i="12"/>
  <c r="I113" i="12"/>
  <c r="G113" i="12"/>
  <c r="J113" i="12"/>
  <c r="L113" i="12"/>
  <c r="N113" i="12"/>
  <c r="M113" i="12"/>
  <c r="D113" i="12"/>
  <c r="K113" i="12"/>
  <c r="E113" i="12"/>
  <c r="F113" i="12"/>
  <c r="C113" i="12"/>
  <c r="L83" i="21"/>
  <c r="O83" i="21"/>
  <c r="U83" i="21"/>
  <c r="D83" i="21"/>
  <c r="R83" i="21"/>
  <c r="N83" i="21"/>
  <c r="C83" i="21"/>
  <c r="F83" i="21"/>
  <c r="I83" i="21"/>
  <c r="E83" i="21"/>
  <c r="G83" i="21"/>
  <c r="H83" i="21"/>
  <c r="P57" i="7"/>
  <c r="K57" i="7"/>
  <c r="D57" i="7"/>
  <c r="U57" i="7"/>
  <c r="N57" i="7"/>
  <c r="E57" i="7"/>
  <c r="J57" i="7"/>
  <c r="C57" i="7"/>
  <c r="F57" i="7"/>
  <c r="Q57" i="7"/>
  <c r="G57" i="7"/>
  <c r="L57" i="7"/>
  <c r="M57" i="7"/>
  <c r="T57" i="7"/>
  <c r="H57" i="7"/>
  <c r="I57" i="7"/>
  <c r="D75" i="16"/>
  <c r="C75" i="16"/>
  <c r="E75" i="16"/>
  <c r="F75" i="16"/>
  <c r="G75" i="16"/>
  <c r="L129" i="22"/>
  <c r="E129" i="22"/>
  <c r="F129" i="22"/>
  <c r="M129" i="22"/>
  <c r="J129" i="22"/>
  <c r="G129" i="22"/>
  <c r="H129" i="22"/>
  <c r="N129" i="22"/>
  <c r="C129" i="22"/>
  <c r="D129" i="22"/>
  <c r="K129" i="22"/>
  <c r="I129" i="22"/>
  <c r="N120" i="22"/>
  <c r="L120" i="22"/>
  <c r="H120" i="22"/>
  <c r="E120" i="22"/>
  <c r="F120" i="22"/>
  <c r="J120" i="22"/>
  <c r="G120" i="22"/>
  <c r="I120" i="22"/>
  <c r="K120" i="22"/>
  <c r="C120" i="22"/>
  <c r="D120" i="22"/>
  <c r="M120" i="22"/>
  <c r="C40" i="13"/>
  <c r="K40" i="13"/>
  <c r="D40" i="13"/>
  <c r="N40" i="13"/>
  <c r="M40" i="13"/>
  <c r="I40" i="13"/>
  <c r="L40" i="13"/>
  <c r="J40" i="13"/>
  <c r="G136" i="12"/>
  <c r="F136" i="12"/>
  <c r="K136" i="12"/>
  <c r="M136" i="12"/>
  <c r="H136" i="12"/>
  <c r="E136" i="12"/>
  <c r="D136" i="12"/>
  <c r="N136" i="12"/>
  <c r="L136" i="12"/>
  <c r="C136" i="12"/>
  <c r="I136" i="12"/>
  <c r="J136" i="12"/>
  <c r="G168" i="7"/>
  <c r="L168" i="7"/>
  <c r="C168" i="7"/>
  <c r="T168" i="7"/>
  <c r="K168" i="7"/>
  <c r="H168" i="7"/>
  <c r="N168" i="7"/>
  <c r="M168" i="7"/>
  <c r="J168" i="7"/>
  <c r="U168" i="7"/>
  <c r="F168" i="7"/>
  <c r="D168" i="7"/>
  <c r="I168" i="7"/>
  <c r="Q168" i="7"/>
  <c r="P168" i="7"/>
  <c r="E168" i="7"/>
  <c r="L148" i="5"/>
  <c r="D148" i="5"/>
  <c r="N148" i="5"/>
  <c r="J148" i="5"/>
  <c r="G148" i="5"/>
  <c r="C148" i="5"/>
  <c r="F148" i="5"/>
  <c r="K148" i="5"/>
  <c r="H148" i="5"/>
  <c r="I148" i="5"/>
  <c r="E148" i="5"/>
  <c r="M148" i="5"/>
  <c r="F163" i="7"/>
  <c r="J163" i="7"/>
  <c r="E163" i="7"/>
  <c r="C163" i="7"/>
  <c r="M163" i="7"/>
  <c r="G163" i="7"/>
  <c r="R163" i="7"/>
  <c r="H163" i="7"/>
  <c r="Q163" i="7"/>
  <c r="K163" i="7"/>
  <c r="O163" i="7"/>
  <c r="L163" i="7"/>
  <c r="V163" i="7"/>
  <c r="P163" i="7"/>
  <c r="T163" i="7"/>
  <c r="U163" i="7"/>
  <c r="I163" i="7"/>
  <c r="D163" i="7"/>
  <c r="N163" i="7"/>
  <c r="J21" i="12"/>
  <c r="N21" i="12"/>
  <c r="D21" i="12"/>
  <c r="I21" i="12"/>
  <c r="C21" i="12"/>
  <c r="K21" i="12"/>
  <c r="L21" i="12"/>
  <c r="M21" i="12"/>
  <c r="D50" i="22"/>
  <c r="E50" i="22"/>
  <c r="M50" i="22"/>
  <c r="G50" i="22"/>
  <c r="H50" i="22"/>
  <c r="C50" i="22"/>
  <c r="F50" i="22"/>
  <c r="J50" i="22"/>
  <c r="N50" i="22"/>
  <c r="I50" i="22"/>
  <c r="L50" i="22"/>
  <c r="K50" i="22"/>
  <c r="G161" i="22"/>
  <c r="H161" i="22"/>
  <c r="E161" i="22"/>
  <c r="C161" i="22"/>
  <c r="N161" i="22"/>
  <c r="M161" i="22"/>
  <c r="D161" i="22"/>
  <c r="J161" i="22"/>
  <c r="F161" i="22"/>
  <c r="K161" i="22"/>
  <c r="L161" i="22"/>
  <c r="I161" i="22"/>
  <c r="I102" i="13"/>
  <c r="N102" i="13"/>
  <c r="J102" i="13"/>
  <c r="E102" i="13"/>
  <c r="M102" i="13"/>
  <c r="K102" i="13"/>
  <c r="L102" i="13"/>
  <c r="F102" i="13"/>
  <c r="G102" i="13"/>
  <c r="D102" i="13"/>
  <c r="C102" i="13"/>
  <c r="H102" i="13"/>
  <c r="I28" i="13"/>
  <c r="L28" i="13"/>
  <c r="N28" i="13"/>
  <c r="M28" i="13"/>
  <c r="D28" i="13"/>
  <c r="J28" i="13"/>
  <c r="C28" i="13"/>
  <c r="K28" i="13"/>
  <c r="D127" i="5"/>
  <c r="N127" i="5"/>
  <c r="G127" i="5"/>
  <c r="C127" i="5"/>
  <c r="E127" i="5"/>
  <c r="K127" i="5"/>
  <c r="L127" i="5"/>
  <c r="F127" i="5"/>
  <c r="I127" i="5"/>
  <c r="J127" i="5"/>
  <c r="H127" i="5"/>
  <c r="M127" i="5"/>
  <c r="M68" i="22"/>
  <c r="D68" i="22"/>
  <c r="N68" i="22"/>
  <c r="I68" i="22"/>
  <c r="C68" i="22"/>
  <c r="G68" i="22"/>
  <c r="E68" i="22"/>
  <c r="F68" i="22"/>
  <c r="H68" i="22"/>
  <c r="K68" i="22"/>
  <c r="L68" i="22"/>
  <c r="J68" i="22"/>
  <c r="F131" i="13"/>
  <c r="E131" i="13"/>
  <c r="J131" i="13"/>
  <c r="D131" i="13"/>
  <c r="C131" i="13"/>
  <c r="K131" i="13"/>
  <c r="H131" i="13"/>
  <c r="N131" i="13"/>
  <c r="L131" i="13"/>
  <c r="I131" i="13"/>
  <c r="M131" i="13"/>
  <c r="G131" i="13"/>
  <c r="N127" i="21"/>
  <c r="O127" i="21"/>
  <c r="I127" i="21"/>
  <c r="G127" i="21"/>
  <c r="E127" i="21"/>
  <c r="D127" i="21"/>
  <c r="C127" i="21"/>
  <c r="R127" i="21"/>
  <c r="F127" i="21"/>
  <c r="L127" i="21"/>
  <c r="H127" i="21"/>
  <c r="U127" i="21"/>
  <c r="N159" i="13"/>
  <c r="E159" i="13"/>
  <c r="C159" i="13"/>
  <c r="F159" i="13"/>
  <c r="G159" i="13"/>
  <c r="I159" i="13"/>
  <c r="D159" i="13"/>
  <c r="J159" i="13"/>
  <c r="K159" i="13"/>
  <c r="L159" i="13"/>
  <c r="M159" i="13"/>
  <c r="H159" i="13"/>
  <c r="D181" i="22"/>
  <c r="G181" i="22"/>
  <c r="K181" i="22"/>
  <c r="I181" i="22"/>
  <c r="F181" i="22"/>
  <c r="M181" i="22"/>
  <c r="C181" i="22"/>
  <c r="L181" i="22"/>
  <c r="J181" i="22"/>
  <c r="N181" i="22"/>
  <c r="H181" i="22"/>
  <c r="E181" i="22"/>
  <c r="C145" i="16"/>
  <c r="F145" i="16"/>
  <c r="E145" i="16"/>
  <c r="G145" i="16"/>
  <c r="D145" i="16"/>
  <c r="F106" i="12"/>
  <c r="E106" i="12"/>
  <c r="K106" i="12"/>
  <c r="H106" i="12"/>
  <c r="L106" i="12"/>
  <c r="C106" i="12"/>
  <c r="I106" i="12"/>
  <c r="M106" i="12"/>
  <c r="D106" i="12"/>
  <c r="N106" i="12"/>
  <c r="J106" i="12"/>
  <c r="G106" i="12"/>
  <c r="I157" i="13"/>
  <c r="G157" i="13"/>
  <c r="L157" i="13"/>
  <c r="N157" i="13"/>
  <c r="F157" i="13"/>
  <c r="D157" i="13"/>
  <c r="K157" i="13"/>
  <c r="E157" i="13"/>
  <c r="M157" i="13"/>
  <c r="J157" i="13"/>
  <c r="H157" i="13"/>
  <c r="C157" i="13"/>
  <c r="U183" i="21"/>
  <c r="F183" i="21"/>
  <c r="E183" i="21"/>
  <c r="H183" i="21"/>
  <c r="N183" i="21"/>
  <c r="G183" i="21"/>
  <c r="C183" i="21"/>
  <c r="L183" i="21"/>
  <c r="D183" i="21"/>
  <c r="I183" i="21"/>
  <c r="O183" i="21"/>
  <c r="R183" i="21"/>
  <c r="F38" i="16"/>
  <c r="C38" i="16"/>
  <c r="D38" i="16"/>
  <c r="E38" i="16"/>
  <c r="G38" i="16"/>
  <c r="L162" i="13"/>
  <c r="K162" i="13"/>
  <c r="H162" i="13"/>
  <c r="F162" i="13"/>
  <c r="I162" i="13"/>
  <c r="G162" i="13"/>
  <c r="E162" i="13"/>
  <c r="M162" i="13"/>
  <c r="J162" i="13"/>
  <c r="C162" i="13"/>
  <c r="N162" i="13"/>
  <c r="D162" i="13"/>
  <c r="E165" i="21"/>
  <c r="I165" i="21"/>
  <c r="R165" i="21"/>
  <c r="G165" i="21"/>
  <c r="D165" i="21"/>
  <c r="N165" i="21"/>
  <c r="F165" i="21"/>
  <c r="C165" i="21"/>
  <c r="U165" i="21"/>
  <c r="L165" i="21"/>
  <c r="O165" i="21"/>
  <c r="H165" i="21"/>
  <c r="E83" i="16"/>
  <c r="D83" i="16"/>
  <c r="C83" i="16"/>
  <c r="F83" i="16"/>
  <c r="G83" i="16"/>
  <c r="O204" i="21"/>
  <c r="H204" i="21"/>
  <c r="U204" i="21"/>
  <c r="G204" i="21"/>
  <c r="D204" i="21"/>
  <c r="L204" i="21"/>
  <c r="F204" i="21"/>
  <c r="N204" i="21"/>
  <c r="R204" i="21"/>
  <c r="C204" i="21"/>
  <c r="E204" i="21"/>
  <c r="I204" i="21"/>
  <c r="K55" i="22"/>
  <c r="D55" i="22"/>
  <c r="N55" i="22"/>
  <c r="H55" i="22"/>
  <c r="I55" i="22"/>
  <c r="G55" i="22"/>
  <c r="L55" i="22"/>
  <c r="C55" i="22"/>
  <c r="M55" i="22"/>
  <c r="J55" i="22"/>
  <c r="E55" i="22"/>
  <c r="F55" i="22"/>
  <c r="D91" i="16"/>
  <c r="G91" i="16"/>
  <c r="F91" i="16"/>
  <c r="E91" i="16"/>
  <c r="C91" i="16"/>
  <c r="M75" i="13"/>
  <c r="N75" i="13"/>
  <c r="L75" i="13"/>
  <c r="I75" i="13"/>
  <c r="J75" i="13"/>
  <c r="G75" i="13"/>
  <c r="K75" i="13"/>
  <c r="D75" i="13"/>
  <c r="F75" i="13"/>
  <c r="C75" i="13"/>
  <c r="E75" i="13"/>
  <c r="H75" i="13"/>
  <c r="F63" i="21"/>
  <c r="I63" i="21"/>
  <c r="L63" i="21"/>
  <c r="D63" i="21"/>
  <c r="C63" i="21"/>
  <c r="O63" i="21"/>
  <c r="H63" i="21"/>
  <c r="R63" i="21"/>
  <c r="N63" i="21"/>
  <c r="U63" i="21"/>
  <c r="E63" i="21"/>
  <c r="G63" i="21"/>
  <c r="L143" i="13"/>
  <c r="E143" i="13"/>
  <c r="C143" i="13"/>
  <c r="F143" i="13"/>
  <c r="G143" i="13"/>
  <c r="K143" i="13"/>
  <c r="J143" i="13"/>
  <c r="H143" i="13"/>
  <c r="N143" i="13"/>
  <c r="D143" i="13"/>
  <c r="I143" i="13"/>
  <c r="M143" i="13"/>
  <c r="F94" i="16"/>
  <c r="D94" i="16"/>
  <c r="E94" i="16"/>
  <c r="G94" i="16"/>
  <c r="C94" i="16"/>
  <c r="N133" i="12"/>
  <c r="C133" i="12"/>
  <c r="H133" i="12"/>
  <c r="D133" i="12"/>
  <c r="K133" i="12"/>
  <c r="G133" i="12"/>
  <c r="E133" i="12"/>
  <c r="M133" i="12"/>
  <c r="I133" i="12"/>
  <c r="F133" i="12"/>
  <c r="J133" i="12"/>
  <c r="L133" i="12"/>
  <c r="L137" i="22"/>
  <c r="E137" i="22"/>
  <c r="G137" i="22"/>
  <c r="I137" i="22"/>
  <c r="F137" i="22"/>
  <c r="H137" i="22"/>
  <c r="N137" i="22"/>
  <c r="K137" i="22"/>
  <c r="C137" i="22"/>
  <c r="J137" i="22"/>
  <c r="M137" i="22"/>
  <c r="D137" i="22"/>
  <c r="M108" i="5"/>
  <c r="E108" i="5"/>
  <c r="L108" i="5"/>
  <c r="G108" i="5"/>
  <c r="H108" i="5"/>
  <c r="D108" i="5"/>
  <c r="F108" i="5"/>
  <c r="I108" i="5"/>
  <c r="N108" i="5"/>
  <c r="J108" i="5"/>
  <c r="C108" i="5"/>
  <c r="K108" i="5"/>
  <c r="C142" i="13"/>
  <c r="I142" i="13"/>
  <c r="L142" i="13"/>
  <c r="G142" i="13"/>
  <c r="M142" i="13"/>
  <c r="F142" i="13"/>
  <c r="K142" i="13"/>
  <c r="D142" i="13"/>
  <c r="E142" i="13"/>
  <c r="N142" i="13"/>
  <c r="J142" i="13"/>
  <c r="H142" i="13"/>
  <c r="K54" i="5"/>
  <c r="I54" i="5"/>
  <c r="F54" i="5"/>
  <c r="N54" i="5"/>
  <c r="M54" i="5"/>
  <c r="H54" i="5"/>
  <c r="J54" i="5"/>
  <c r="D54" i="5"/>
  <c r="G54" i="5"/>
  <c r="E54" i="5"/>
  <c r="L54" i="5"/>
  <c r="C54" i="5"/>
  <c r="D15" i="7"/>
  <c r="C15" i="7"/>
  <c r="M15" i="7"/>
  <c r="P15" i="7"/>
  <c r="K141" i="22"/>
  <c r="L141" i="22"/>
  <c r="J141" i="22"/>
  <c r="F141" i="22"/>
  <c r="G141" i="22"/>
  <c r="M141" i="22"/>
  <c r="C141" i="22"/>
  <c r="I141" i="22"/>
  <c r="N141" i="22"/>
  <c r="E141" i="22"/>
  <c r="H141" i="22"/>
  <c r="D141" i="22"/>
  <c r="U46" i="21"/>
  <c r="D46" i="21"/>
  <c r="N46" i="21"/>
  <c r="C46" i="21"/>
  <c r="C173" i="21"/>
  <c r="H173" i="21"/>
  <c r="O173" i="21"/>
  <c r="D173" i="21"/>
  <c r="E173" i="21"/>
  <c r="I173" i="21"/>
  <c r="G173" i="21"/>
  <c r="R173" i="21"/>
  <c r="U173" i="21"/>
  <c r="F173" i="21"/>
  <c r="N173" i="21"/>
  <c r="L173" i="21"/>
  <c r="N29" i="21"/>
  <c r="C29" i="21"/>
  <c r="D29" i="21"/>
  <c r="U29" i="21"/>
  <c r="M57" i="5"/>
  <c r="E57" i="5"/>
  <c r="L57" i="5"/>
  <c r="K57" i="5"/>
  <c r="J57" i="5"/>
  <c r="G57" i="5"/>
  <c r="H57" i="5"/>
  <c r="I57" i="5"/>
  <c r="N57" i="5"/>
  <c r="F57" i="5"/>
  <c r="C57" i="5"/>
  <c r="D57" i="5"/>
  <c r="J170" i="13"/>
  <c r="G170" i="13"/>
  <c r="I170" i="13"/>
  <c r="H170" i="13"/>
  <c r="K170" i="13"/>
  <c r="E170" i="13"/>
  <c r="D170" i="13"/>
  <c r="M170" i="13"/>
  <c r="L170" i="13"/>
  <c r="C170" i="13"/>
  <c r="F170" i="13"/>
  <c r="N170" i="13"/>
  <c r="D140" i="5"/>
  <c r="E140" i="5"/>
  <c r="G140" i="5"/>
  <c r="K140" i="5"/>
  <c r="H140" i="5"/>
  <c r="F140" i="5"/>
  <c r="I140" i="5"/>
  <c r="N140" i="5"/>
  <c r="L140" i="5"/>
  <c r="M140" i="5"/>
  <c r="C140" i="5"/>
  <c r="J140" i="5"/>
  <c r="G103" i="12"/>
  <c r="I103" i="12"/>
  <c r="J103" i="12"/>
  <c r="F103" i="12"/>
  <c r="D103" i="12"/>
  <c r="K103" i="12"/>
  <c r="C103" i="12"/>
  <c r="H103" i="12"/>
  <c r="M103" i="12"/>
  <c r="N103" i="12"/>
  <c r="E103" i="12"/>
  <c r="L103" i="12"/>
  <c r="J89" i="22"/>
  <c r="D89" i="22"/>
  <c r="I89" i="22"/>
  <c r="K89" i="22"/>
  <c r="G89" i="22"/>
  <c r="C89" i="22"/>
  <c r="N89" i="22"/>
  <c r="M89" i="22"/>
  <c r="E89" i="22"/>
  <c r="F89" i="22"/>
  <c r="L89" i="22"/>
  <c r="H89" i="22"/>
  <c r="H172" i="12"/>
  <c r="L172" i="12"/>
  <c r="D172" i="12"/>
  <c r="N172" i="12"/>
  <c r="E172" i="12"/>
  <c r="M172" i="12"/>
  <c r="K172" i="12"/>
  <c r="I172" i="12"/>
  <c r="J172" i="12"/>
  <c r="F172" i="12"/>
  <c r="C172" i="12"/>
  <c r="G172" i="12"/>
  <c r="I128" i="12"/>
  <c r="K128" i="12"/>
  <c r="F128" i="12"/>
  <c r="G128" i="12"/>
  <c r="C128" i="12"/>
  <c r="D128" i="12"/>
  <c r="J128" i="12"/>
  <c r="N128" i="12"/>
  <c r="M128" i="12"/>
  <c r="Q128" i="12" s="1"/>
  <c r="L128" i="12"/>
  <c r="H128" i="12"/>
  <c r="E128" i="12"/>
  <c r="K158" i="12"/>
  <c r="H158" i="12"/>
  <c r="L158" i="12"/>
  <c r="N158" i="12"/>
  <c r="I158" i="12"/>
  <c r="C158" i="12"/>
  <c r="E158" i="12"/>
  <c r="J158" i="12"/>
  <c r="M158" i="12"/>
  <c r="D158" i="12"/>
  <c r="F158" i="12"/>
  <c r="G158" i="12"/>
  <c r="L56" i="5"/>
  <c r="M56" i="5"/>
  <c r="G56" i="5"/>
  <c r="N56" i="5"/>
  <c r="C56" i="5"/>
  <c r="H56" i="5"/>
  <c r="D56" i="5"/>
  <c r="I56" i="5"/>
  <c r="F56" i="5"/>
  <c r="E56" i="5"/>
  <c r="J56" i="5"/>
  <c r="K56" i="5"/>
  <c r="L95" i="12"/>
  <c r="N95" i="12"/>
  <c r="H95" i="12"/>
  <c r="C95" i="12"/>
  <c r="K95" i="12"/>
  <c r="J95" i="12"/>
  <c r="M95" i="12"/>
  <c r="D95" i="12"/>
  <c r="I95" i="12"/>
  <c r="G95" i="12"/>
  <c r="F95" i="12"/>
  <c r="E95" i="12"/>
  <c r="G46" i="16"/>
  <c r="D46" i="16"/>
  <c r="E46" i="16"/>
  <c r="C46" i="16"/>
  <c r="F46" i="16"/>
  <c r="E170" i="12"/>
  <c r="F170" i="12"/>
  <c r="L170" i="12"/>
  <c r="K170" i="12"/>
  <c r="M170" i="12"/>
  <c r="G170" i="12"/>
  <c r="D170" i="12"/>
  <c r="N170" i="12"/>
  <c r="C170" i="12"/>
  <c r="I170" i="12"/>
  <c r="J170" i="12"/>
  <c r="H170" i="12"/>
  <c r="C110" i="5"/>
  <c r="K110" i="5"/>
  <c r="L110" i="5"/>
  <c r="M110" i="5"/>
  <c r="D110" i="5"/>
  <c r="G110" i="5"/>
  <c r="F110" i="5"/>
  <c r="E110" i="5"/>
  <c r="I110" i="5"/>
  <c r="J110" i="5"/>
  <c r="N110" i="5"/>
  <c r="H110" i="5"/>
  <c r="C144" i="5"/>
  <c r="E144" i="5"/>
  <c r="G144" i="5"/>
  <c r="L144" i="5"/>
  <c r="K144" i="5"/>
  <c r="M144" i="5"/>
  <c r="D144" i="5"/>
  <c r="J144" i="5"/>
  <c r="H144" i="5"/>
  <c r="F144" i="5"/>
  <c r="N144" i="5"/>
  <c r="I144" i="5"/>
  <c r="N33" i="13"/>
  <c r="K33" i="13"/>
  <c r="M33" i="13"/>
  <c r="C33" i="13"/>
  <c r="L33" i="13"/>
  <c r="J33" i="13"/>
  <c r="D33" i="13"/>
  <c r="I33" i="13"/>
  <c r="H44" i="22"/>
  <c r="C44" i="22"/>
  <c r="D44" i="22"/>
  <c r="I44" i="22"/>
  <c r="L44" i="22"/>
  <c r="F44" i="22"/>
  <c r="E44" i="22"/>
  <c r="K44" i="22"/>
  <c r="G44" i="22"/>
  <c r="J44" i="22"/>
  <c r="M44" i="22"/>
  <c r="N44" i="22"/>
  <c r="I180" i="13"/>
  <c r="N180" i="13"/>
  <c r="L180" i="13"/>
  <c r="K180" i="13"/>
  <c r="C180" i="13"/>
  <c r="G180" i="13"/>
  <c r="F180" i="13"/>
  <c r="D180" i="13"/>
  <c r="M180" i="13"/>
  <c r="J180" i="13"/>
  <c r="H180" i="13"/>
  <c r="E180" i="13"/>
  <c r="C87" i="22"/>
  <c r="K87" i="22"/>
  <c r="M87" i="22"/>
  <c r="D87" i="22"/>
  <c r="E87" i="22"/>
  <c r="F87" i="22"/>
  <c r="H87" i="22"/>
  <c r="G87" i="22"/>
  <c r="J87" i="22"/>
  <c r="I87" i="22"/>
  <c r="L87" i="22"/>
  <c r="N87" i="22"/>
  <c r="N172" i="5"/>
  <c r="F172" i="5"/>
  <c r="C172" i="5"/>
  <c r="L172" i="5"/>
  <c r="H172" i="5"/>
  <c r="M172" i="5"/>
  <c r="D172" i="5"/>
  <c r="K172" i="5"/>
  <c r="J172" i="5"/>
  <c r="E172" i="5"/>
  <c r="G172" i="5"/>
  <c r="I172" i="5"/>
  <c r="D19" i="7"/>
  <c r="M19" i="7"/>
  <c r="C19" i="7"/>
  <c r="P19" i="7"/>
  <c r="N81" i="7"/>
  <c r="M81" i="7"/>
  <c r="F81" i="7"/>
  <c r="T81" i="7"/>
  <c r="H81" i="7"/>
  <c r="I81" i="7"/>
  <c r="C81" i="7"/>
  <c r="E81" i="7"/>
  <c r="P81" i="7"/>
  <c r="G81" i="7"/>
  <c r="J81" i="7"/>
  <c r="U81" i="7"/>
  <c r="L81" i="7"/>
  <c r="Q81" i="7"/>
  <c r="K81" i="7"/>
  <c r="D81" i="7"/>
  <c r="D160" i="22"/>
  <c r="M160" i="22"/>
  <c r="K160" i="22"/>
  <c r="E160" i="22"/>
  <c r="N160" i="22"/>
  <c r="F160" i="22"/>
  <c r="G160" i="22"/>
  <c r="J160" i="22"/>
  <c r="L160" i="22"/>
  <c r="I160" i="22"/>
  <c r="C160" i="22"/>
  <c r="H160" i="22"/>
  <c r="G116" i="16"/>
  <c r="E116" i="16"/>
  <c r="D116" i="16"/>
  <c r="F116" i="16"/>
  <c r="C116" i="16"/>
  <c r="M31" i="7"/>
  <c r="D31" i="7"/>
  <c r="C31" i="7"/>
  <c r="P31" i="7"/>
  <c r="U132" i="21"/>
  <c r="H132" i="21"/>
  <c r="L132" i="21"/>
  <c r="I132" i="21"/>
  <c r="D132" i="21"/>
  <c r="N132" i="21"/>
  <c r="E132" i="21"/>
  <c r="G132" i="21"/>
  <c r="O132" i="21"/>
  <c r="F132" i="21"/>
  <c r="C132" i="21"/>
  <c r="R132" i="21"/>
  <c r="E78" i="22"/>
  <c r="F78" i="22"/>
  <c r="M78" i="22"/>
  <c r="K78" i="22"/>
  <c r="J78" i="22"/>
  <c r="C78" i="22"/>
  <c r="L78" i="22"/>
  <c r="I78" i="22"/>
  <c r="G78" i="22"/>
  <c r="D78" i="22"/>
  <c r="H78" i="22"/>
  <c r="N78" i="22"/>
  <c r="I179" i="21"/>
  <c r="R179" i="21"/>
  <c r="H179" i="21"/>
  <c r="F179" i="21"/>
  <c r="D179" i="21"/>
  <c r="U179" i="21"/>
  <c r="E179" i="21"/>
  <c r="N179" i="21"/>
  <c r="O179" i="21"/>
  <c r="L179" i="21"/>
  <c r="C179" i="21"/>
  <c r="G179" i="21"/>
  <c r="G148" i="13"/>
  <c r="D148" i="13"/>
  <c r="K148" i="13"/>
  <c r="H148" i="13"/>
  <c r="L148" i="13"/>
  <c r="N148" i="13"/>
  <c r="E148" i="13"/>
  <c r="J148" i="13"/>
  <c r="I148" i="13"/>
  <c r="M148" i="13"/>
  <c r="F148" i="13"/>
  <c r="C148" i="13"/>
  <c r="C91" i="21"/>
  <c r="L91" i="21"/>
  <c r="N91" i="21"/>
  <c r="E91" i="21"/>
  <c r="F91" i="21"/>
  <c r="O91" i="21"/>
  <c r="I91" i="21"/>
  <c r="U91" i="21"/>
  <c r="R91" i="21"/>
  <c r="D91" i="21"/>
  <c r="G91" i="21"/>
  <c r="H91" i="21"/>
  <c r="T175" i="7"/>
  <c r="H175" i="7"/>
  <c r="E175" i="7"/>
  <c r="D175" i="7"/>
  <c r="L175" i="7"/>
  <c r="K175" i="7"/>
  <c r="F175" i="7"/>
  <c r="N175" i="7"/>
  <c r="M175" i="7"/>
  <c r="I175" i="7"/>
  <c r="P175" i="7"/>
  <c r="U175" i="7"/>
  <c r="G175" i="7"/>
  <c r="J175" i="7"/>
  <c r="Q175" i="7"/>
  <c r="C175" i="7"/>
  <c r="H116" i="5"/>
  <c r="G116" i="5"/>
  <c r="M116" i="5"/>
  <c r="K116" i="5"/>
  <c r="J116" i="5"/>
  <c r="I116" i="5"/>
  <c r="N116" i="5"/>
  <c r="E116" i="5"/>
  <c r="F116" i="5"/>
  <c r="D116" i="5"/>
  <c r="C116" i="5"/>
  <c r="L116" i="5"/>
  <c r="H92" i="21"/>
  <c r="N92" i="21"/>
  <c r="I92" i="21"/>
  <c r="O92" i="21"/>
  <c r="G92" i="21"/>
  <c r="E92" i="21"/>
  <c r="R92" i="21"/>
  <c r="F92" i="21"/>
  <c r="L92" i="21"/>
  <c r="U92" i="21"/>
  <c r="C92" i="21"/>
  <c r="D92" i="21"/>
  <c r="N178" i="22"/>
  <c r="K178" i="22"/>
  <c r="E178" i="22"/>
  <c r="C178" i="22"/>
  <c r="M178" i="22"/>
  <c r="L178" i="22"/>
  <c r="F178" i="22"/>
  <c r="J178" i="22"/>
  <c r="H178" i="22"/>
  <c r="D178" i="22"/>
  <c r="G178" i="22"/>
  <c r="I178" i="22"/>
  <c r="E161" i="16"/>
  <c r="D161" i="16"/>
  <c r="F161" i="16"/>
  <c r="G161" i="16"/>
  <c r="C161" i="16"/>
  <c r="K112" i="5"/>
  <c r="E112" i="5"/>
  <c r="C112" i="5"/>
  <c r="D112" i="5"/>
  <c r="H112" i="5"/>
  <c r="F112" i="5"/>
  <c r="N112" i="5"/>
  <c r="G112" i="5"/>
  <c r="J112" i="5"/>
  <c r="L112" i="5"/>
  <c r="I112" i="5"/>
  <c r="M112" i="5"/>
  <c r="E49" i="5"/>
  <c r="C49" i="5"/>
  <c r="I49" i="5"/>
  <c r="H49" i="5"/>
  <c r="M49" i="5"/>
  <c r="L49" i="5"/>
  <c r="N49" i="5"/>
  <c r="J49" i="5"/>
  <c r="K49" i="5"/>
  <c r="F49" i="5"/>
  <c r="G49" i="5"/>
  <c r="D49" i="5"/>
  <c r="E85" i="7"/>
  <c r="N85" i="7"/>
  <c r="F85" i="7"/>
  <c r="C85" i="7"/>
  <c r="I85" i="7"/>
  <c r="K85" i="7"/>
  <c r="Q85" i="7"/>
  <c r="L85" i="7"/>
  <c r="P85" i="7"/>
  <c r="H85" i="7"/>
  <c r="G85" i="7"/>
  <c r="D85" i="7"/>
  <c r="U85" i="7"/>
  <c r="T85" i="7"/>
  <c r="J85" i="7"/>
  <c r="M85" i="7"/>
  <c r="F134" i="5"/>
  <c r="K134" i="5"/>
  <c r="H134" i="5"/>
  <c r="I134" i="5"/>
  <c r="M134" i="5"/>
  <c r="N134" i="5"/>
  <c r="G134" i="5"/>
  <c r="C134" i="5"/>
  <c r="J134" i="5"/>
  <c r="E134" i="5"/>
  <c r="D134" i="5"/>
  <c r="L134" i="5"/>
  <c r="F114" i="12"/>
  <c r="E114" i="12"/>
  <c r="J114" i="12"/>
  <c r="M114" i="12"/>
  <c r="D114" i="12"/>
  <c r="I114" i="12"/>
  <c r="K114" i="12"/>
  <c r="G114" i="12"/>
  <c r="L114" i="12"/>
  <c r="H114" i="12"/>
  <c r="N114" i="12"/>
  <c r="R114" i="12" s="1"/>
  <c r="C114" i="12"/>
  <c r="E45" i="13"/>
  <c r="D45" i="13"/>
  <c r="I45" i="13"/>
  <c r="N45" i="13"/>
  <c r="F45" i="13"/>
  <c r="M45" i="13"/>
  <c r="G45" i="13"/>
  <c r="H45" i="13"/>
  <c r="J45" i="13"/>
  <c r="K45" i="13"/>
  <c r="C45" i="13"/>
  <c r="L45" i="13"/>
  <c r="L41" i="13"/>
  <c r="J41" i="13"/>
  <c r="D41" i="13"/>
  <c r="M41" i="13"/>
  <c r="N41" i="13"/>
  <c r="I41" i="13"/>
  <c r="K41" i="13"/>
  <c r="C41" i="13"/>
  <c r="F110" i="16"/>
  <c r="C110" i="16"/>
  <c r="G110" i="16"/>
  <c r="D110" i="16"/>
  <c r="E110" i="16"/>
  <c r="M186" i="7"/>
  <c r="F186" i="7"/>
  <c r="E186" i="7"/>
  <c r="H186" i="7"/>
  <c r="Q186" i="7"/>
  <c r="K186" i="7"/>
  <c r="J186" i="7"/>
  <c r="G186" i="7"/>
  <c r="U186" i="7"/>
  <c r="N186" i="7"/>
  <c r="C186" i="7"/>
  <c r="P186" i="7"/>
  <c r="T186" i="7"/>
  <c r="D186" i="7"/>
  <c r="I186" i="7"/>
  <c r="L186" i="7"/>
  <c r="D140" i="16"/>
  <c r="F140" i="16"/>
  <c r="E140" i="16"/>
  <c r="C140" i="16"/>
  <c r="G140" i="16"/>
  <c r="I182" i="22"/>
  <c r="E182" i="22"/>
  <c r="H182" i="22"/>
  <c r="C182" i="22"/>
  <c r="N182" i="22"/>
  <c r="G182" i="22"/>
  <c r="D182" i="22"/>
  <c r="J182" i="22"/>
  <c r="F182" i="22"/>
  <c r="K182" i="22"/>
  <c r="L182" i="22"/>
  <c r="M182" i="22"/>
  <c r="I187" i="13"/>
  <c r="L187" i="13"/>
  <c r="F187" i="13"/>
  <c r="E187" i="13"/>
  <c r="D187" i="13"/>
  <c r="M187" i="13"/>
  <c r="C187" i="13"/>
  <c r="N187" i="13"/>
  <c r="H187" i="13"/>
  <c r="K187" i="13"/>
  <c r="J187" i="13"/>
  <c r="G187" i="13"/>
  <c r="J22" i="22"/>
  <c r="G22" i="22"/>
  <c r="E22" i="22"/>
  <c r="L22" i="22"/>
  <c r="K22" i="22"/>
  <c r="M22" i="22"/>
  <c r="I22" i="22"/>
  <c r="C22" i="22"/>
  <c r="N22" i="22"/>
  <c r="H22" i="22"/>
  <c r="D22" i="22"/>
  <c r="F22" i="22"/>
  <c r="H118" i="21"/>
  <c r="E118" i="21"/>
  <c r="I118" i="21"/>
  <c r="L118" i="21"/>
  <c r="F118" i="21"/>
  <c r="U118" i="21"/>
  <c r="G118" i="21"/>
  <c r="D118" i="21"/>
  <c r="N118" i="21"/>
  <c r="R118" i="21"/>
  <c r="O118" i="21"/>
  <c r="C118" i="21"/>
  <c r="E152" i="12"/>
  <c r="H152" i="12"/>
  <c r="J152" i="12"/>
  <c r="K152" i="12"/>
  <c r="I152" i="12"/>
  <c r="N152" i="12"/>
  <c r="F152" i="12"/>
  <c r="G152" i="12"/>
  <c r="L152" i="12"/>
  <c r="C152" i="12"/>
  <c r="M152" i="12"/>
  <c r="D152" i="12"/>
  <c r="Q123" i="7"/>
  <c r="K123" i="7"/>
  <c r="L123" i="7"/>
  <c r="H123" i="7"/>
  <c r="U123" i="7"/>
  <c r="G123" i="7"/>
  <c r="P123" i="7"/>
  <c r="J123" i="7"/>
  <c r="C123" i="7"/>
  <c r="N123" i="7"/>
  <c r="M123" i="7"/>
  <c r="T123" i="7"/>
  <c r="D123" i="7"/>
  <c r="E123" i="7"/>
  <c r="I123" i="7"/>
  <c r="F123" i="7"/>
  <c r="I118" i="5"/>
  <c r="M118" i="5"/>
  <c r="H118" i="5"/>
  <c r="G118" i="5"/>
  <c r="L118" i="5"/>
  <c r="E118" i="5"/>
  <c r="N118" i="5"/>
  <c r="K118" i="5"/>
  <c r="D118" i="5"/>
  <c r="F118" i="5"/>
  <c r="C118" i="5"/>
  <c r="J118" i="5"/>
  <c r="D153" i="5"/>
  <c r="N153" i="5"/>
  <c r="F153" i="5"/>
  <c r="K153" i="5"/>
  <c r="C153" i="5"/>
  <c r="G153" i="5"/>
  <c r="H153" i="5"/>
  <c r="L153" i="5"/>
  <c r="E153" i="5"/>
  <c r="J153" i="5"/>
  <c r="I153" i="5"/>
  <c r="M153" i="5"/>
  <c r="M37" i="7"/>
  <c r="P37" i="7"/>
  <c r="D37" i="7"/>
  <c r="C37" i="7"/>
  <c r="K163" i="5"/>
  <c r="F163" i="5"/>
  <c r="E163" i="5"/>
  <c r="J163" i="5"/>
  <c r="D163" i="5"/>
  <c r="G163" i="5"/>
  <c r="N163" i="5"/>
  <c r="I163" i="5"/>
  <c r="H163" i="5"/>
  <c r="L163" i="5"/>
  <c r="C163" i="5"/>
  <c r="M163" i="5"/>
  <c r="G69" i="22"/>
  <c r="H69" i="22"/>
  <c r="N69" i="22"/>
  <c r="E69" i="22"/>
  <c r="K69" i="22"/>
  <c r="J69" i="22"/>
  <c r="I69" i="22"/>
  <c r="F69" i="22"/>
  <c r="M69" i="22"/>
  <c r="L69" i="22"/>
  <c r="D69" i="22"/>
  <c r="C69" i="22"/>
  <c r="M23" i="7"/>
  <c r="P23" i="7"/>
  <c r="D23" i="7"/>
  <c r="C23" i="7"/>
  <c r="I94" i="12"/>
  <c r="K94" i="12"/>
  <c r="F94" i="12"/>
  <c r="J94" i="12"/>
  <c r="E94" i="12"/>
  <c r="D94" i="12"/>
  <c r="M94" i="12"/>
  <c r="N94" i="12"/>
  <c r="H94" i="12"/>
  <c r="G94" i="12"/>
  <c r="L94" i="12"/>
  <c r="C94" i="12"/>
  <c r="I85" i="21"/>
  <c r="E85" i="21"/>
  <c r="O85" i="21"/>
  <c r="F85" i="21"/>
  <c r="U85" i="21"/>
  <c r="H85" i="21"/>
  <c r="C85" i="21"/>
  <c r="R85" i="21"/>
  <c r="G85" i="21"/>
  <c r="N85" i="21"/>
  <c r="L85" i="21"/>
  <c r="D85" i="21"/>
  <c r="N150" i="5"/>
  <c r="E150" i="5"/>
  <c r="H150" i="5"/>
  <c r="I150" i="5"/>
  <c r="L150" i="5"/>
  <c r="D150" i="5"/>
  <c r="M150" i="5"/>
  <c r="G150" i="5"/>
  <c r="C150" i="5"/>
  <c r="J150" i="5"/>
  <c r="F150" i="5"/>
  <c r="K150" i="5"/>
  <c r="K100" i="22"/>
  <c r="H100" i="22"/>
  <c r="J100" i="22"/>
  <c r="L100" i="22"/>
  <c r="D100" i="22"/>
  <c r="E100" i="22"/>
  <c r="I100" i="22"/>
  <c r="F100" i="22"/>
  <c r="C100" i="22"/>
  <c r="M100" i="22"/>
  <c r="N100" i="22"/>
  <c r="G100" i="22"/>
  <c r="I99" i="13"/>
  <c r="M99" i="13"/>
  <c r="K99" i="13"/>
  <c r="E99" i="13"/>
  <c r="C99" i="13"/>
  <c r="J99" i="13"/>
  <c r="H99" i="13"/>
  <c r="G99" i="13"/>
  <c r="D99" i="13"/>
  <c r="N99" i="13"/>
  <c r="F99" i="13"/>
  <c r="L99" i="13"/>
  <c r="J125" i="22"/>
  <c r="C125" i="22"/>
  <c r="H125" i="22"/>
  <c r="I125" i="22"/>
  <c r="E125" i="22"/>
  <c r="K125" i="22"/>
  <c r="D125" i="22"/>
  <c r="F125" i="22"/>
  <c r="N125" i="22"/>
  <c r="M125" i="22"/>
  <c r="L125" i="22"/>
  <c r="G125" i="22"/>
  <c r="L58" i="13"/>
  <c r="E58" i="13"/>
  <c r="N58" i="13"/>
  <c r="K58" i="13"/>
  <c r="J58" i="13"/>
  <c r="M58" i="13"/>
  <c r="I58" i="13"/>
  <c r="C58" i="13"/>
  <c r="G58" i="13"/>
  <c r="F58" i="13"/>
  <c r="H58" i="13"/>
  <c r="D58" i="13"/>
  <c r="L29" i="22"/>
  <c r="I29" i="22"/>
  <c r="F29" i="22"/>
  <c r="J29" i="22"/>
  <c r="E29" i="22"/>
  <c r="G29" i="22"/>
  <c r="D29" i="22"/>
  <c r="M29" i="22"/>
  <c r="H29" i="22"/>
  <c r="N29" i="22"/>
  <c r="C29" i="22"/>
  <c r="K29" i="22"/>
  <c r="H191" i="12"/>
  <c r="J191" i="12"/>
  <c r="G191" i="12"/>
  <c r="C191" i="12"/>
  <c r="I191" i="12"/>
  <c r="L191" i="12"/>
  <c r="E191" i="12"/>
  <c r="D191" i="12"/>
  <c r="M191" i="12"/>
  <c r="K191" i="12"/>
  <c r="N191" i="12"/>
  <c r="F191" i="12"/>
  <c r="D152" i="21"/>
  <c r="U152" i="21"/>
  <c r="L152" i="21"/>
  <c r="C152" i="21"/>
  <c r="G152" i="21"/>
  <c r="R152" i="21"/>
  <c r="H152" i="21"/>
  <c r="E152" i="21"/>
  <c r="I152" i="21"/>
  <c r="O152" i="21"/>
  <c r="N152" i="21"/>
  <c r="F152" i="21"/>
  <c r="G119" i="16"/>
  <c r="F119" i="16"/>
  <c r="D119" i="16"/>
  <c r="E119" i="16"/>
  <c r="C119" i="16"/>
  <c r="J154" i="22"/>
  <c r="L154" i="22"/>
  <c r="G154" i="22"/>
  <c r="D154" i="22"/>
  <c r="F154" i="22"/>
  <c r="E154" i="22"/>
  <c r="H154" i="22"/>
  <c r="M154" i="22"/>
  <c r="N154" i="22"/>
  <c r="I154" i="22"/>
  <c r="C154" i="22"/>
  <c r="K154" i="22"/>
  <c r="K108" i="12"/>
  <c r="F108" i="12"/>
  <c r="D108" i="12"/>
  <c r="I108" i="12"/>
  <c r="E108" i="12"/>
  <c r="C108" i="12"/>
  <c r="G108" i="12"/>
  <c r="L108" i="12"/>
  <c r="H108" i="12"/>
  <c r="N108" i="12"/>
  <c r="P108" i="12" s="1"/>
  <c r="M108" i="12"/>
  <c r="J108" i="12"/>
  <c r="D80" i="5"/>
  <c r="H80" i="5"/>
  <c r="M80" i="5"/>
  <c r="I80" i="5"/>
  <c r="J80" i="5"/>
  <c r="E80" i="5"/>
  <c r="G80" i="5"/>
  <c r="N80" i="5"/>
  <c r="K80" i="5"/>
  <c r="L80" i="5"/>
  <c r="C80" i="5"/>
  <c r="F80" i="5"/>
  <c r="H140" i="12"/>
  <c r="F140" i="12"/>
  <c r="L140" i="12"/>
  <c r="I140" i="12"/>
  <c r="J140" i="12"/>
  <c r="N140" i="12"/>
  <c r="M140" i="12"/>
  <c r="K140" i="12"/>
  <c r="E140" i="12"/>
  <c r="C140" i="12"/>
  <c r="G140" i="12"/>
  <c r="D140" i="12"/>
  <c r="D47" i="12"/>
  <c r="E47" i="12"/>
  <c r="M47" i="12"/>
  <c r="L47" i="12"/>
  <c r="C47" i="12"/>
  <c r="H47" i="12"/>
  <c r="N47" i="12"/>
  <c r="I47" i="12"/>
  <c r="F47" i="12"/>
  <c r="G47" i="12"/>
  <c r="J47" i="12"/>
  <c r="K47" i="12"/>
  <c r="I177" i="21"/>
  <c r="G177" i="21"/>
  <c r="L177" i="21"/>
  <c r="U177" i="21"/>
  <c r="R177" i="21"/>
  <c r="D177" i="21"/>
  <c r="E177" i="21"/>
  <c r="F177" i="21"/>
  <c r="H177" i="21"/>
  <c r="N177" i="21"/>
  <c r="O177" i="21"/>
  <c r="C177" i="21"/>
  <c r="N36" i="5"/>
  <c r="G36" i="5"/>
  <c r="L36" i="5"/>
  <c r="E36" i="5"/>
  <c r="I36" i="5"/>
  <c r="D36" i="5"/>
  <c r="F36" i="5"/>
  <c r="K36" i="5"/>
  <c r="J36" i="5"/>
  <c r="C36" i="5"/>
  <c r="M36" i="5"/>
  <c r="H36" i="5"/>
  <c r="G136" i="16"/>
  <c r="F136" i="16"/>
  <c r="E136" i="16"/>
  <c r="D136" i="16"/>
  <c r="C136" i="16"/>
  <c r="E130" i="13"/>
  <c r="G130" i="13"/>
  <c r="L130" i="13"/>
  <c r="H130" i="13"/>
  <c r="K130" i="13"/>
  <c r="C130" i="13"/>
  <c r="J130" i="13"/>
  <c r="N130" i="13"/>
  <c r="D130" i="13"/>
  <c r="F130" i="13"/>
  <c r="M130" i="13"/>
  <c r="I130" i="13"/>
  <c r="E123" i="22"/>
  <c r="G123" i="22"/>
  <c r="M123" i="22"/>
  <c r="I123" i="22"/>
  <c r="D123" i="22"/>
  <c r="J123" i="22"/>
  <c r="H123" i="22"/>
  <c r="F123" i="22"/>
  <c r="C123" i="22"/>
  <c r="L123" i="22"/>
  <c r="K123" i="22"/>
  <c r="N123" i="22"/>
  <c r="F104" i="5"/>
  <c r="L104" i="5"/>
  <c r="I104" i="5"/>
  <c r="N104" i="5"/>
  <c r="J104" i="5"/>
  <c r="K104" i="5"/>
  <c r="M104" i="5"/>
  <c r="C104" i="5"/>
  <c r="G104" i="5"/>
  <c r="E104" i="5"/>
  <c r="D104" i="5"/>
  <c r="H104" i="5"/>
  <c r="G87" i="7"/>
  <c r="Q87" i="7"/>
  <c r="U87" i="7"/>
  <c r="H87" i="7"/>
  <c r="N87" i="7"/>
  <c r="L87" i="7"/>
  <c r="F87" i="7"/>
  <c r="C87" i="7"/>
  <c r="K87" i="7"/>
  <c r="T87" i="7"/>
  <c r="J87" i="7"/>
  <c r="P87" i="7"/>
  <c r="I87" i="7"/>
  <c r="E87" i="7"/>
  <c r="M87" i="7"/>
  <c r="D87" i="7"/>
  <c r="M111" i="22"/>
  <c r="C111" i="22"/>
  <c r="D111" i="22"/>
  <c r="G111" i="22"/>
  <c r="E111" i="22"/>
  <c r="K111" i="22"/>
  <c r="I111" i="22"/>
  <c r="F111" i="22"/>
  <c r="L111" i="22"/>
  <c r="J111" i="22"/>
  <c r="N111" i="22"/>
  <c r="H111" i="22"/>
  <c r="D22" i="7"/>
  <c r="M22" i="7"/>
  <c r="P22" i="7"/>
  <c r="C22" i="7"/>
  <c r="M94" i="13"/>
  <c r="H94" i="13"/>
  <c r="G94" i="13"/>
  <c r="I94" i="13"/>
  <c r="C94" i="13"/>
  <c r="D94" i="13"/>
  <c r="J94" i="13"/>
  <c r="E94" i="13"/>
  <c r="F94" i="13"/>
  <c r="N94" i="13"/>
  <c r="K94" i="13"/>
  <c r="L94" i="13"/>
  <c r="E141" i="5"/>
  <c r="I141" i="5"/>
  <c r="M141" i="5"/>
  <c r="L141" i="5"/>
  <c r="N141" i="5"/>
  <c r="F141" i="5"/>
  <c r="J141" i="5"/>
  <c r="C141" i="5"/>
  <c r="D141" i="5"/>
  <c r="K141" i="5"/>
  <c r="H141" i="5"/>
  <c r="G141" i="5"/>
  <c r="K104" i="13"/>
  <c r="L104" i="13"/>
  <c r="C104" i="13"/>
  <c r="D104" i="13"/>
  <c r="N104" i="13"/>
  <c r="I104" i="13"/>
  <c r="F104" i="13"/>
  <c r="H104" i="13"/>
  <c r="E104" i="13"/>
  <c r="G104" i="13"/>
  <c r="J104" i="13"/>
  <c r="M104" i="13"/>
  <c r="M41" i="22"/>
  <c r="K41" i="22"/>
  <c r="N41" i="22"/>
  <c r="J41" i="22"/>
  <c r="H41" i="22"/>
  <c r="F41" i="22"/>
  <c r="L41" i="22"/>
  <c r="C41" i="22"/>
  <c r="E41" i="22"/>
  <c r="G41" i="22"/>
  <c r="D41" i="22"/>
  <c r="I41" i="22"/>
  <c r="N137" i="7"/>
  <c r="F137" i="7"/>
  <c r="E137" i="7"/>
  <c r="T137" i="7"/>
  <c r="K137" i="7"/>
  <c r="C137" i="7"/>
  <c r="D137" i="7"/>
  <c r="Q137" i="7"/>
  <c r="J137" i="7"/>
  <c r="I137" i="7"/>
  <c r="P137" i="7"/>
  <c r="L137" i="7"/>
  <c r="G137" i="7"/>
  <c r="H137" i="7"/>
  <c r="M137" i="7"/>
  <c r="U137" i="7"/>
  <c r="J93" i="22"/>
  <c r="N93" i="22"/>
  <c r="C93" i="22"/>
  <c r="E93" i="22"/>
  <c r="F93" i="22"/>
  <c r="G93" i="22"/>
  <c r="I93" i="22"/>
  <c r="K93" i="22"/>
  <c r="M93" i="22"/>
  <c r="L93" i="22"/>
  <c r="D93" i="22"/>
  <c r="H93" i="22"/>
  <c r="K78" i="13"/>
  <c r="I78" i="13"/>
  <c r="F78" i="13"/>
  <c r="J78" i="13"/>
  <c r="C78" i="13"/>
  <c r="G78" i="13"/>
  <c r="H78" i="13"/>
  <c r="D78" i="13"/>
  <c r="N78" i="13"/>
  <c r="M78" i="13"/>
  <c r="L78" i="13"/>
  <c r="E78" i="13"/>
  <c r="C36" i="13"/>
  <c r="N36" i="13"/>
  <c r="J36" i="13"/>
  <c r="L36" i="13"/>
  <c r="K36" i="13"/>
  <c r="M36" i="13"/>
  <c r="D36" i="13"/>
  <c r="I36" i="13"/>
  <c r="C39" i="22"/>
  <c r="L39" i="22"/>
  <c r="J39" i="22"/>
  <c r="E39" i="22"/>
  <c r="G39" i="22"/>
  <c r="D39" i="22"/>
  <c r="M39" i="22"/>
  <c r="H39" i="22"/>
  <c r="F39" i="22"/>
  <c r="N39" i="22"/>
  <c r="I39" i="22"/>
  <c r="K39" i="22"/>
  <c r="M113" i="13"/>
  <c r="J113" i="13"/>
  <c r="G113" i="13"/>
  <c r="F113" i="13"/>
  <c r="L113" i="13"/>
  <c r="I113" i="13"/>
  <c r="D113" i="13"/>
  <c r="C113" i="13"/>
  <c r="H113" i="13"/>
  <c r="N113" i="13"/>
  <c r="E113" i="13"/>
  <c r="K113" i="13"/>
  <c r="P20" i="7"/>
  <c r="D20" i="7"/>
  <c r="C20" i="7"/>
  <c r="M20" i="7"/>
  <c r="D84" i="13"/>
  <c r="G84" i="13"/>
  <c r="J84" i="13"/>
  <c r="K84" i="13"/>
  <c r="M84" i="13"/>
  <c r="C84" i="13"/>
  <c r="L84" i="13"/>
  <c r="I84" i="13"/>
  <c r="F84" i="13"/>
  <c r="N84" i="13"/>
  <c r="H84" i="13"/>
  <c r="E84" i="13"/>
  <c r="E66" i="16"/>
  <c r="G66" i="16"/>
  <c r="C66" i="16"/>
  <c r="F66" i="16"/>
  <c r="D66" i="16"/>
  <c r="J61" i="22"/>
  <c r="E61" i="22"/>
  <c r="F61" i="22"/>
  <c r="L61" i="22"/>
  <c r="G61" i="22"/>
  <c r="N61" i="22"/>
  <c r="M61" i="22"/>
  <c r="H61" i="22"/>
  <c r="K61" i="22"/>
  <c r="C61" i="22"/>
  <c r="D61" i="22"/>
  <c r="I61" i="22"/>
  <c r="E105" i="16"/>
  <c r="C105" i="16"/>
  <c r="F105" i="16"/>
  <c r="G105" i="16"/>
  <c r="D105" i="16"/>
  <c r="D32" i="5"/>
  <c r="E32" i="5" s="1"/>
  <c r="L32" i="5"/>
  <c r="J32" i="5"/>
  <c r="M32" i="5"/>
  <c r="K32" i="5"/>
  <c r="F32" i="5"/>
  <c r="N32" i="5"/>
  <c r="I32" i="5"/>
  <c r="C32" i="5"/>
  <c r="G32" i="5"/>
  <c r="H32" i="5"/>
  <c r="H177" i="13"/>
  <c r="N177" i="13"/>
  <c r="L177" i="13"/>
  <c r="E177" i="13"/>
  <c r="F177" i="13"/>
  <c r="M177" i="13"/>
  <c r="C177" i="13"/>
  <c r="K177" i="13"/>
  <c r="D177" i="13"/>
  <c r="I177" i="13"/>
  <c r="J177" i="13"/>
  <c r="G177" i="13"/>
  <c r="G111" i="16"/>
  <c r="C111" i="16"/>
  <c r="F111" i="16"/>
  <c r="E111" i="16"/>
  <c r="D111" i="16"/>
  <c r="M28" i="7"/>
  <c r="D28" i="7"/>
  <c r="C28" i="7"/>
  <c r="P28" i="7"/>
  <c r="J16" i="12"/>
  <c r="K16" i="12"/>
  <c r="I16" i="12"/>
  <c r="L16" i="12"/>
  <c r="C16" i="12"/>
  <c r="N16" i="12"/>
  <c r="M16" i="12"/>
  <c r="Q16" i="12" s="1"/>
  <c r="D16" i="12"/>
  <c r="F53" i="5"/>
  <c r="H53" i="5"/>
  <c r="K53" i="5"/>
  <c r="D53" i="5"/>
  <c r="E53" i="5" s="1"/>
  <c r="M53" i="5"/>
  <c r="J53" i="5"/>
  <c r="C53" i="5"/>
  <c r="N53" i="5"/>
  <c r="I53" i="5"/>
  <c r="L53" i="5"/>
  <c r="G53" i="5"/>
  <c r="F67" i="5"/>
  <c r="L67" i="5"/>
  <c r="J67" i="5"/>
  <c r="D67" i="5"/>
  <c r="E67" i="5" s="1"/>
  <c r="K67" i="5"/>
  <c r="N67" i="5"/>
  <c r="G67" i="5"/>
  <c r="H67" i="5"/>
  <c r="C67" i="5"/>
  <c r="M67" i="5"/>
  <c r="I67" i="5"/>
  <c r="J56" i="13"/>
  <c r="H56" i="13"/>
  <c r="N56" i="13"/>
  <c r="E56" i="13"/>
  <c r="K56" i="13"/>
  <c r="I56" i="13"/>
  <c r="L56" i="13"/>
  <c r="G56" i="13"/>
  <c r="D56" i="13"/>
  <c r="C56" i="13"/>
  <c r="M56" i="13"/>
  <c r="F56" i="13"/>
  <c r="D50" i="16"/>
  <c r="F50" i="16"/>
  <c r="G50" i="16"/>
  <c r="C50" i="16"/>
  <c r="E50" i="16"/>
  <c r="C16" i="13"/>
  <c r="J16" i="13"/>
  <c r="N16" i="13"/>
  <c r="L16" i="13"/>
  <c r="M16" i="13"/>
  <c r="I16" i="13"/>
  <c r="D16" i="13"/>
  <c r="K16" i="13"/>
  <c r="G72" i="5"/>
  <c r="K72" i="5"/>
  <c r="I72" i="5"/>
  <c r="N72" i="5"/>
  <c r="E72" i="5"/>
  <c r="F72" i="5"/>
  <c r="H72" i="5"/>
  <c r="L72" i="5"/>
  <c r="M72" i="5"/>
  <c r="D72" i="5"/>
  <c r="J72" i="5"/>
  <c r="C72" i="5"/>
  <c r="D85" i="5"/>
  <c r="F85" i="5"/>
  <c r="L85" i="5"/>
  <c r="C85" i="5"/>
  <c r="G85" i="5"/>
  <c r="E85" i="5"/>
  <c r="K85" i="5"/>
  <c r="M85" i="5"/>
  <c r="H85" i="5"/>
  <c r="I85" i="5"/>
  <c r="J85" i="5"/>
  <c r="N85" i="5"/>
  <c r="D87" i="5"/>
  <c r="E87" i="5"/>
  <c r="C87" i="5"/>
  <c r="N87" i="5"/>
  <c r="H87" i="5"/>
  <c r="I87" i="5"/>
  <c r="G87" i="5"/>
  <c r="F87" i="5"/>
  <c r="L87" i="5"/>
  <c r="J87" i="5"/>
  <c r="M87" i="5"/>
  <c r="K87" i="5"/>
  <c r="G141" i="12"/>
  <c r="J141" i="12"/>
  <c r="C141" i="12"/>
  <c r="D141" i="12"/>
  <c r="E141" i="12"/>
  <c r="K141" i="12"/>
  <c r="H141" i="12"/>
  <c r="M141" i="12"/>
  <c r="L141" i="12"/>
  <c r="I141" i="12"/>
  <c r="N141" i="12"/>
  <c r="F141" i="12"/>
  <c r="F193" i="21"/>
  <c r="I193" i="21"/>
  <c r="O193" i="21"/>
  <c r="R193" i="21"/>
  <c r="N193" i="21"/>
  <c r="G193" i="21"/>
  <c r="U193" i="21"/>
  <c r="H193" i="21"/>
  <c r="C193" i="21"/>
  <c r="E193" i="21"/>
  <c r="L193" i="21"/>
  <c r="D193" i="21"/>
  <c r="D35" i="12"/>
  <c r="I35" i="12"/>
  <c r="C35" i="12"/>
  <c r="K35" i="12"/>
  <c r="L35" i="12"/>
  <c r="M35" i="12"/>
  <c r="Q35" i="12" s="1"/>
  <c r="N35" i="12"/>
  <c r="J35" i="12"/>
  <c r="H47" i="22"/>
  <c r="C47" i="22"/>
  <c r="D47" i="22"/>
  <c r="L47" i="22"/>
  <c r="I47" i="22"/>
  <c r="G47" i="22"/>
  <c r="E47" i="22"/>
  <c r="K47" i="22"/>
  <c r="N47" i="22"/>
  <c r="J47" i="22"/>
  <c r="F47" i="22"/>
  <c r="M47" i="22"/>
  <c r="D89" i="5"/>
  <c r="K89" i="5"/>
  <c r="C89" i="5"/>
  <c r="H89" i="5"/>
  <c r="G89" i="5"/>
  <c r="N89" i="5"/>
  <c r="E89" i="5"/>
  <c r="L89" i="5"/>
  <c r="M89" i="5"/>
  <c r="I89" i="5"/>
  <c r="J89" i="5"/>
  <c r="F89" i="5"/>
  <c r="N48" i="21"/>
  <c r="U48" i="21"/>
  <c r="C48" i="21"/>
  <c r="D48" i="21"/>
  <c r="N127" i="7"/>
  <c r="J127" i="7"/>
  <c r="D127" i="7"/>
  <c r="Q127" i="7"/>
  <c r="K127" i="7"/>
  <c r="I127" i="7"/>
  <c r="G127" i="7"/>
  <c r="U127" i="7"/>
  <c r="F127" i="7"/>
  <c r="L127" i="7"/>
  <c r="E127" i="7"/>
  <c r="M127" i="7"/>
  <c r="T127" i="7"/>
  <c r="P127" i="7"/>
  <c r="H127" i="7"/>
  <c r="C127" i="7"/>
  <c r="C31" i="16"/>
  <c r="E31" i="16"/>
  <c r="D31" i="16"/>
  <c r="F31" i="16"/>
  <c r="G31" i="16"/>
  <c r="G77" i="16"/>
  <c r="E77" i="16"/>
  <c r="D77" i="16"/>
  <c r="F77" i="16"/>
  <c r="C77" i="16"/>
  <c r="F56" i="16"/>
  <c r="G56" i="16"/>
  <c r="D56" i="16"/>
  <c r="E56" i="16"/>
  <c r="C56" i="16"/>
  <c r="D50" i="21"/>
  <c r="C50" i="21"/>
  <c r="N50" i="21"/>
  <c r="U50" i="21"/>
  <c r="K172" i="13"/>
  <c r="F172" i="13"/>
  <c r="C172" i="13"/>
  <c r="J172" i="13"/>
  <c r="L172" i="13"/>
  <c r="N172" i="13"/>
  <c r="D172" i="13"/>
  <c r="I172" i="13"/>
  <c r="H172" i="13"/>
  <c r="E172" i="13"/>
  <c r="M172" i="13"/>
  <c r="G172" i="13"/>
  <c r="H176" i="12"/>
  <c r="D176" i="12"/>
  <c r="F176" i="12"/>
  <c r="M176" i="12"/>
  <c r="I176" i="12"/>
  <c r="N176" i="12"/>
  <c r="J176" i="12"/>
  <c r="C176" i="12"/>
  <c r="G176" i="12"/>
  <c r="E176" i="12"/>
  <c r="K176" i="12"/>
  <c r="L176" i="12"/>
  <c r="I179" i="22"/>
  <c r="N179" i="22"/>
  <c r="H179" i="22"/>
  <c r="M179" i="22"/>
  <c r="F179" i="22"/>
  <c r="G179" i="22"/>
  <c r="K179" i="22"/>
  <c r="L179" i="22"/>
  <c r="C179" i="22"/>
  <c r="D179" i="22"/>
  <c r="E179" i="22"/>
  <c r="J179" i="22"/>
  <c r="E23" i="22"/>
  <c r="G23" i="22"/>
  <c r="K23" i="22"/>
  <c r="L23" i="22"/>
  <c r="D23" i="22"/>
  <c r="M23" i="22"/>
  <c r="H23" i="22"/>
  <c r="N23" i="22"/>
  <c r="I23" i="22"/>
  <c r="J23" i="22"/>
  <c r="F23" i="22"/>
  <c r="C23" i="22"/>
  <c r="L83" i="5"/>
  <c r="G83" i="5"/>
  <c r="H83" i="5"/>
  <c r="D83" i="5"/>
  <c r="C83" i="5"/>
  <c r="M83" i="5"/>
  <c r="N83" i="5"/>
  <c r="J83" i="5"/>
  <c r="E83" i="5"/>
  <c r="K83" i="5"/>
  <c r="F83" i="5"/>
  <c r="I83" i="5"/>
  <c r="M90" i="22"/>
  <c r="L90" i="22"/>
  <c r="N90" i="22"/>
  <c r="E90" i="22"/>
  <c r="D90" i="22"/>
  <c r="H90" i="22"/>
  <c r="K90" i="22"/>
  <c r="J90" i="22"/>
  <c r="I90" i="22"/>
  <c r="G90" i="22"/>
  <c r="C90" i="22"/>
  <c r="F90" i="22"/>
  <c r="H116" i="22"/>
  <c r="E116" i="22"/>
  <c r="G116" i="22"/>
  <c r="D116" i="22"/>
  <c r="M116" i="22"/>
  <c r="N116" i="22"/>
  <c r="K116" i="22"/>
  <c r="F116" i="22"/>
  <c r="L116" i="22"/>
  <c r="I116" i="22"/>
  <c r="C116" i="22"/>
  <c r="J116" i="22"/>
  <c r="C72" i="12"/>
  <c r="G72" i="12"/>
  <c r="E72" i="12"/>
  <c r="K72" i="12"/>
  <c r="L72" i="12"/>
  <c r="J72" i="12"/>
  <c r="M72" i="12"/>
  <c r="H72" i="12"/>
  <c r="F72" i="12"/>
  <c r="D72" i="12"/>
  <c r="I72" i="12"/>
  <c r="N72" i="12"/>
  <c r="D117" i="16"/>
  <c r="C117" i="16"/>
  <c r="E117" i="16"/>
  <c r="G117" i="16"/>
  <c r="F117" i="16"/>
  <c r="E64" i="13"/>
  <c r="J64" i="13"/>
  <c r="I64" i="13"/>
  <c r="L64" i="13"/>
  <c r="N64" i="13"/>
  <c r="M64" i="13"/>
  <c r="C64" i="13"/>
  <c r="D64" i="13"/>
  <c r="H64" i="13"/>
  <c r="G64" i="13"/>
  <c r="K64" i="13"/>
  <c r="F64" i="13"/>
  <c r="D18" i="13"/>
  <c r="J18" i="13"/>
  <c r="N18" i="13"/>
  <c r="I18" i="13"/>
  <c r="L18" i="13"/>
  <c r="M18" i="13"/>
  <c r="C18" i="13"/>
  <c r="K18" i="13"/>
  <c r="K70" i="22"/>
  <c r="M70" i="22"/>
  <c r="H70" i="22"/>
  <c r="I70" i="22"/>
  <c r="C70" i="22"/>
  <c r="J70" i="22"/>
  <c r="E70" i="22"/>
  <c r="D70" i="22"/>
  <c r="F70" i="22"/>
  <c r="L70" i="22"/>
  <c r="G70" i="22"/>
  <c r="N70" i="22"/>
  <c r="M53" i="13"/>
  <c r="K53" i="13"/>
  <c r="C53" i="13"/>
  <c r="L53" i="13"/>
  <c r="J53" i="13"/>
  <c r="H53" i="13"/>
  <c r="I53" i="13"/>
  <c r="E53" i="13"/>
  <c r="F53" i="13"/>
  <c r="G53" i="13"/>
  <c r="N53" i="13"/>
  <c r="D53" i="13"/>
  <c r="F77" i="12"/>
  <c r="L77" i="12"/>
  <c r="H77" i="12"/>
  <c r="G77" i="12"/>
  <c r="E77" i="12"/>
  <c r="K77" i="12"/>
  <c r="N77" i="12"/>
  <c r="M77" i="12"/>
  <c r="I77" i="12"/>
  <c r="J77" i="12"/>
  <c r="C77" i="12"/>
  <c r="D77" i="12"/>
  <c r="G93" i="5"/>
  <c r="H93" i="5"/>
  <c r="N93" i="5"/>
  <c r="C93" i="5"/>
  <c r="D93" i="5"/>
  <c r="E93" i="5"/>
  <c r="F93" i="5"/>
  <c r="K93" i="5"/>
  <c r="M93" i="5"/>
  <c r="I93" i="5"/>
  <c r="L93" i="5"/>
  <c r="J93" i="5"/>
  <c r="F29" i="5"/>
  <c r="H29" i="5"/>
  <c r="M29" i="5"/>
  <c r="C29" i="5"/>
  <c r="J29" i="5"/>
  <c r="L29" i="5"/>
  <c r="D29" i="5"/>
  <c r="K29" i="5"/>
  <c r="E29" i="5"/>
  <c r="I29" i="5"/>
  <c r="N29" i="5"/>
  <c r="G29" i="5"/>
  <c r="K106" i="13"/>
  <c r="M106" i="13"/>
  <c r="E106" i="13"/>
  <c r="D106" i="13"/>
  <c r="C106" i="13"/>
  <c r="N106" i="13"/>
  <c r="I106" i="13"/>
  <c r="H106" i="13"/>
  <c r="F106" i="13"/>
  <c r="J106" i="13"/>
  <c r="R106" i="13" s="1"/>
  <c r="L106" i="13"/>
  <c r="G106" i="13"/>
  <c r="G122" i="12"/>
  <c r="D122" i="12"/>
  <c r="F122" i="12"/>
  <c r="I122" i="12"/>
  <c r="C122" i="12"/>
  <c r="E122" i="12"/>
  <c r="H122" i="12"/>
  <c r="J122" i="12"/>
  <c r="L122" i="12"/>
  <c r="N122" i="12"/>
  <c r="K122" i="12"/>
  <c r="M122" i="12"/>
  <c r="F30" i="22"/>
  <c r="M30" i="22"/>
  <c r="D30" i="22"/>
  <c r="E30" i="22"/>
  <c r="C30" i="22"/>
  <c r="H30" i="22"/>
  <c r="J30" i="22"/>
  <c r="N30" i="22"/>
  <c r="I30" i="22"/>
  <c r="G30" i="22"/>
  <c r="K30" i="22"/>
  <c r="L30" i="22"/>
  <c r="N152" i="7"/>
  <c r="F152" i="7"/>
  <c r="Q152" i="7"/>
  <c r="D152" i="7"/>
  <c r="U152" i="7"/>
  <c r="P152" i="7"/>
  <c r="J152" i="7"/>
  <c r="E152" i="7"/>
  <c r="K152" i="7"/>
  <c r="L152" i="7"/>
  <c r="C152" i="7"/>
  <c r="T152" i="7"/>
  <c r="G152" i="7"/>
  <c r="H152" i="7"/>
  <c r="M152" i="7"/>
  <c r="I152" i="7"/>
  <c r="R94" i="21"/>
  <c r="F94" i="21"/>
  <c r="O94" i="21"/>
  <c r="L94" i="21"/>
  <c r="N94" i="21"/>
  <c r="U94" i="21"/>
  <c r="E94" i="21"/>
  <c r="D94" i="21"/>
  <c r="I94" i="21"/>
  <c r="G94" i="21"/>
  <c r="H94" i="21"/>
  <c r="C94" i="21"/>
  <c r="H61" i="12"/>
  <c r="K61" i="12"/>
  <c r="I61" i="12"/>
  <c r="E61" i="12"/>
  <c r="J61" i="12"/>
  <c r="C61" i="12"/>
  <c r="M61" i="12"/>
  <c r="L61" i="12"/>
  <c r="F61" i="12"/>
  <c r="G61" i="12"/>
  <c r="D61" i="12"/>
  <c r="N61" i="12"/>
  <c r="F56" i="22"/>
  <c r="J56" i="22"/>
  <c r="C56" i="22"/>
  <c r="M56" i="22"/>
  <c r="E56" i="22"/>
  <c r="L56" i="22"/>
  <c r="H56" i="22"/>
  <c r="K56" i="22"/>
  <c r="I56" i="22"/>
  <c r="G56" i="22"/>
  <c r="D56" i="22"/>
  <c r="N56" i="22"/>
  <c r="K41" i="12"/>
  <c r="M41" i="12"/>
  <c r="I41" i="12"/>
  <c r="L41" i="12"/>
  <c r="D41" i="12"/>
  <c r="N41" i="12"/>
  <c r="C41" i="12"/>
  <c r="J41" i="12"/>
  <c r="E155" i="13"/>
  <c r="C155" i="13"/>
  <c r="M155" i="13"/>
  <c r="H155" i="13"/>
  <c r="K155" i="13"/>
  <c r="G155" i="13"/>
  <c r="I155" i="13"/>
  <c r="D155" i="13"/>
  <c r="F155" i="13"/>
  <c r="N155" i="13"/>
  <c r="L155" i="13"/>
  <c r="J155" i="13"/>
  <c r="L66" i="22"/>
  <c r="N66" i="22"/>
  <c r="G66" i="22"/>
  <c r="F66" i="22"/>
  <c r="C66" i="22"/>
  <c r="D66" i="22"/>
  <c r="K66" i="22"/>
  <c r="H66" i="22"/>
  <c r="J66" i="22"/>
  <c r="M66" i="22"/>
  <c r="E66" i="22"/>
  <c r="I66" i="22"/>
  <c r="N84" i="22"/>
  <c r="F84" i="22"/>
  <c r="G84" i="22"/>
  <c r="K84" i="22"/>
  <c r="M84" i="22"/>
  <c r="H84" i="22"/>
  <c r="L84" i="22"/>
  <c r="I84" i="22"/>
  <c r="C84" i="22"/>
  <c r="J84" i="22"/>
  <c r="D84" i="22"/>
  <c r="E84" i="22"/>
  <c r="N82" i="13"/>
  <c r="K82" i="13"/>
  <c r="E82" i="13"/>
  <c r="H82" i="13"/>
  <c r="J82" i="13"/>
  <c r="D82" i="13"/>
  <c r="C82" i="13"/>
  <c r="F82" i="13"/>
  <c r="G82" i="13"/>
  <c r="I82" i="13"/>
  <c r="L82" i="13"/>
  <c r="M82" i="13"/>
  <c r="D157" i="5"/>
  <c r="F157" i="5"/>
  <c r="I157" i="5"/>
  <c r="J157" i="5"/>
  <c r="E157" i="5"/>
  <c r="L157" i="5"/>
  <c r="C157" i="5"/>
  <c r="K157" i="5"/>
  <c r="G157" i="5"/>
  <c r="M157" i="5"/>
  <c r="N157" i="5"/>
  <c r="H157" i="5"/>
  <c r="J64" i="7"/>
  <c r="F64" i="7"/>
  <c r="G64" i="7"/>
  <c r="M64" i="7"/>
  <c r="L64" i="7"/>
  <c r="I64" i="7"/>
  <c r="Q64" i="7"/>
  <c r="U64" i="7"/>
  <c r="N64" i="7"/>
  <c r="D64" i="7"/>
  <c r="K64" i="7"/>
  <c r="P64" i="7"/>
  <c r="H64" i="7"/>
  <c r="C64" i="7"/>
  <c r="T64" i="7"/>
  <c r="E64" i="7"/>
  <c r="U70" i="21"/>
  <c r="C70" i="21"/>
  <c r="I70" i="21"/>
  <c r="L70" i="21"/>
  <c r="R70" i="21"/>
  <c r="N70" i="21"/>
  <c r="H70" i="21"/>
  <c r="E70" i="21"/>
  <c r="F70" i="21"/>
  <c r="D70" i="21"/>
  <c r="G70" i="21"/>
  <c r="O70" i="21"/>
  <c r="H152" i="13"/>
  <c r="F152" i="13"/>
  <c r="M152" i="13"/>
  <c r="G152" i="13"/>
  <c r="C152" i="13"/>
  <c r="K152" i="13"/>
  <c r="E152" i="13"/>
  <c r="J152" i="13"/>
  <c r="I152" i="13"/>
  <c r="L152" i="13"/>
  <c r="N152" i="13"/>
  <c r="D152" i="13"/>
  <c r="M101" i="12"/>
  <c r="F101" i="12"/>
  <c r="E101" i="12"/>
  <c r="K101" i="12"/>
  <c r="N101" i="12"/>
  <c r="G101" i="12"/>
  <c r="I101" i="12"/>
  <c r="L101" i="12"/>
  <c r="J101" i="12"/>
  <c r="D101" i="12"/>
  <c r="H101" i="12"/>
  <c r="C101" i="12"/>
  <c r="U103" i="7"/>
  <c r="G103" i="7"/>
  <c r="M103" i="7"/>
  <c r="J103" i="7"/>
  <c r="N103" i="7"/>
  <c r="K103" i="7"/>
  <c r="H103" i="7"/>
  <c r="C103" i="7"/>
  <c r="I103" i="7"/>
  <c r="F103" i="7"/>
  <c r="D103" i="7"/>
  <c r="Q103" i="7"/>
  <c r="L103" i="7"/>
  <c r="T103" i="7"/>
  <c r="E103" i="7"/>
  <c r="P103" i="7"/>
  <c r="I51" i="13"/>
  <c r="H51" i="13"/>
  <c r="D51" i="13"/>
  <c r="J51" i="13"/>
  <c r="C51" i="13"/>
  <c r="K51" i="13"/>
  <c r="F51" i="13"/>
  <c r="M51" i="13"/>
  <c r="L51" i="13"/>
  <c r="N51" i="13"/>
  <c r="E51" i="13"/>
  <c r="G51" i="13"/>
  <c r="N134" i="12"/>
  <c r="D134" i="12"/>
  <c r="G134" i="12"/>
  <c r="J134" i="12"/>
  <c r="F134" i="12"/>
  <c r="K134" i="12"/>
  <c r="L134" i="12"/>
  <c r="H134" i="12"/>
  <c r="E134" i="12"/>
  <c r="M134" i="12"/>
  <c r="C134" i="12"/>
  <c r="I134" i="12"/>
  <c r="J80" i="7"/>
  <c r="Q80" i="7"/>
  <c r="L80" i="7"/>
  <c r="H80" i="7"/>
  <c r="F80" i="7"/>
  <c r="N80" i="7"/>
  <c r="K80" i="7"/>
  <c r="M80" i="7"/>
  <c r="D80" i="7"/>
  <c r="G80" i="7"/>
  <c r="U80" i="7"/>
  <c r="I80" i="7"/>
  <c r="P80" i="7"/>
  <c r="E80" i="7"/>
  <c r="C80" i="7"/>
  <c r="T80" i="7"/>
  <c r="K74" i="22"/>
  <c r="F74" i="22"/>
  <c r="G74" i="22"/>
  <c r="J74" i="22"/>
  <c r="L74" i="22"/>
  <c r="I74" i="22"/>
  <c r="D74" i="22"/>
  <c r="N74" i="22"/>
  <c r="C74" i="22"/>
  <c r="M74" i="22"/>
  <c r="E74" i="22"/>
  <c r="H74" i="22"/>
  <c r="G148" i="12"/>
  <c r="E148" i="12"/>
  <c r="N148" i="12"/>
  <c r="I148" i="12"/>
  <c r="J148" i="12"/>
  <c r="K148" i="12"/>
  <c r="M148" i="12"/>
  <c r="F148" i="12"/>
  <c r="D148" i="12"/>
  <c r="C148" i="12"/>
  <c r="H148" i="12"/>
  <c r="L148" i="12"/>
  <c r="M132" i="22"/>
  <c r="I132" i="22"/>
  <c r="N132" i="22"/>
  <c r="J132" i="22"/>
  <c r="H132" i="22"/>
  <c r="D132" i="22"/>
  <c r="L132" i="22"/>
  <c r="G132" i="22"/>
  <c r="K132" i="22"/>
  <c r="C132" i="22"/>
  <c r="F132" i="22"/>
  <c r="E132" i="22"/>
  <c r="M70" i="12"/>
  <c r="D70" i="12"/>
  <c r="N70" i="12"/>
  <c r="H70" i="12"/>
  <c r="C70" i="12"/>
  <c r="L70" i="12"/>
  <c r="E70" i="12"/>
  <c r="K70" i="12"/>
  <c r="J70" i="12"/>
  <c r="I70" i="12"/>
  <c r="G70" i="12"/>
  <c r="F70" i="12"/>
  <c r="I190" i="22"/>
  <c r="E190" i="22"/>
  <c r="N190" i="22"/>
  <c r="J190" i="22"/>
  <c r="K190" i="22"/>
  <c r="C190" i="22"/>
  <c r="H190" i="22"/>
  <c r="M190" i="22"/>
  <c r="G190" i="22"/>
  <c r="F190" i="22"/>
  <c r="L190" i="22"/>
  <c r="D190" i="22"/>
  <c r="I131" i="5"/>
  <c r="K131" i="5"/>
  <c r="D131" i="5"/>
  <c r="E131" i="5"/>
  <c r="C131" i="5"/>
  <c r="J131" i="5"/>
  <c r="G131" i="5"/>
  <c r="F131" i="5"/>
  <c r="M131" i="5"/>
  <c r="N131" i="5"/>
  <c r="L131" i="5"/>
  <c r="H131" i="5"/>
  <c r="K52" i="7"/>
  <c r="U52" i="7"/>
  <c r="I52" i="7"/>
  <c r="P52" i="7"/>
  <c r="D52" i="7"/>
  <c r="F52" i="7"/>
  <c r="N52" i="7"/>
  <c r="J52" i="7"/>
  <c r="E52" i="7"/>
  <c r="M52" i="7"/>
  <c r="T52" i="7"/>
  <c r="G52" i="7"/>
  <c r="H52" i="7"/>
  <c r="L52" i="7"/>
  <c r="C52" i="7"/>
  <c r="Q52" i="7"/>
  <c r="O82" i="21"/>
  <c r="F82" i="21"/>
  <c r="L82" i="21"/>
  <c r="I82" i="21"/>
  <c r="E82" i="21"/>
  <c r="U82" i="21"/>
  <c r="G82" i="21"/>
  <c r="D82" i="21"/>
  <c r="C82" i="21"/>
  <c r="H82" i="21"/>
  <c r="N82" i="21"/>
  <c r="R82" i="21"/>
  <c r="H151" i="12"/>
  <c r="L151" i="12"/>
  <c r="E151" i="12"/>
  <c r="M151" i="12"/>
  <c r="I151" i="12"/>
  <c r="G151" i="12"/>
  <c r="K151" i="12"/>
  <c r="D151" i="12"/>
  <c r="C151" i="12"/>
  <c r="N151" i="12"/>
  <c r="F151" i="12"/>
  <c r="J151" i="12"/>
  <c r="D37" i="22"/>
  <c r="J37" i="22"/>
  <c r="G37" i="22"/>
  <c r="F37" i="22"/>
  <c r="L37" i="22"/>
  <c r="N37" i="22"/>
  <c r="H37" i="22"/>
  <c r="M37" i="22"/>
  <c r="I37" i="22"/>
  <c r="K37" i="22"/>
  <c r="C37" i="22"/>
  <c r="E37" i="22"/>
  <c r="C113" i="16"/>
  <c r="G113" i="16"/>
  <c r="D113" i="16"/>
  <c r="E113" i="16"/>
  <c r="F113" i="16"/>
  <c r="G71" i="7"/>
  <c r="J71" i="7"/>
  <c r="H71" i="7"/>
  <c r="F71" i="7"/>
  <c r="N71" i="7"/>
  <c r="D71" i="7"/>
  <c r="I71" i="7"/>
  <c r="L71" i="7"/>
  <c r="M71" i="7"/>
  <c r="E71" i="7"/>
  <c r="C71" i="7"/>
  <c r="T71" i="7"/>
  <c r="K71" i="7"/>
  <c r="P71" i="7"/>
  <c r="U71" i="7"/>
  <c r="Q71" i="7"/>
  <c r="F54" i="12"/>
  <c r="M54" i="12"/>
  <c r="H54" i="12"/>
  <c r="J54" i="12"/>
  <c r="E54" i="12"/>
  <c r="L54" i="12"/>
  <c r="N54" i="12"/>
  <c r="D54" i="12"/>
  <c r="I54" i="12"/>
  <c r="G54" i="12"/>
  <c r="K54" i="12"/>
  <c r="C54" i="12"/>
  <c r="L135" i="5"/>
  <c r="H135" i="5"/>
  <c r="D135" i="5"/>
  <c r="G135" i="5"/>
  <c r="K135" i="5"/>
  <c r="F135" i="5"/>
  <c r="C135" i="5"/>
  <c r="M135" i="5"/>
  <c r="N135" i="5"/>
  <c r="I135" i="5"/>
  <c r="E135" i="5"/>
  <c r="J135" i="5"/>
  <c r="G99" i="21"/>
  <c r="D99" i="21"/>
  <c r="I99" i="21"/>
  <c r="L99" i="21"/>
  <c r="F99" i="21"/>
  <c r="H99" i="21"/>
  <c r="N99" i="21"/>
  <c r="E99" i="21"/>
  <c r="U99" i="21"/>
  <c r="R99" i="21"/>
  <c r="O99" i="21"/>
  <c r="C99" i="21"/>
  <c r="C80" i="16"/>
  <c r="E80" i="16"/>
  <c r="D80" i="16"/>
  <c r="G80" i="16"/>
  <c r="F80" i="16"/>
  <c r="J153" i="7"/>
  <c r="P153" i="7"/>
  <c r="H153" i="7"/>
  <c r="T153" i="7"/>
  <c r="I153" i="7"/>
  <c r="Q153" i="7"/>
  <c r="U153" i="7"/>
  <c r="L153" i="7"/>
  <c r="F153" i="7"/>
  <c r="M153" i="7"/>
  <c r="N153" i="7"/>
  <c r="D153" i="7"/>
  <c r="K153" i="7"/>
  <c r="E153" i="7"/>
  <c r="G153" i="7"/>
  <c r="C153" i="7"/>
  <c r="L117" i="12"/>
  <c r="G117" i="12"/>
  <c r="C117" i="12"/>
  <c r="H117" i="12"/>
  <c r="M117" i="12"/>
  <c r="F117" i="12"/>
  <c r="I117" i="12"/>
  <c r="J117" i="12"/>
  <c r="E117" i="12"/>
  <c r="K117" i="12"/>
  <c r="N117" i="12"/>
  <c r="D117" i="12"/>
  <c r="C67" i="22"/>
  <c r="G67" i="22"/>
  <c r="M67" i="22"/>
  <c r="E67" i="22"/>
  <c r="N67" i="22"/>
  <c r="J67" i="22"/>
  <c r="F67" i="22"/>
  <c r="I67" i="22"/>
  <c r="D67" i="22"/>
  <c r="L67" i="22"/>
  <c r="K67" i="22"/>
  <c r="H67" i="22"/>
  <c r="L31" i="13"/>
  <c r="K31" i="13"/>
  <c r="M31" i="13"/>
  <c r="J31" i="13"/>
  <c r="D31" i="13"/>
  <c r="I31" i="13"/>
  <c r="C31" i="13"/>
  <c r="N31" i="13"/>
  <c r="I159" i="5"/>
  <c r="E159" i="5"/>
  <c r="J159" i="5"/>
  <c r="N159" i="5"/>
  <c r="D159" i="5"/>
  <c r="H159" i="5"/>
  <c r="M159" i="5"/>
  <c r="C159" i="5"/>
  <c r="K159" i="5"/>
  <c r="F159" i="5"/>
  <c r="L159" i="5"/>
  <c r="G159" i="5"/>
  <c r="C128" i="16"/>
  <c r="G128" i="16"/>
  <c r="F128" i="16"/>
  <c r="E128" i="16"/>
  <c r="D128" i="16"/>
  <c r="G79" i="7"/>
  <c r="K79" i="7"/>
  <c r="J79" i="7"/>
  <c r="T79" i="7"/>
  <c r="P79" i="7"/>
  <c r="D79" i="7"/>
  <c r="M79" i="7"/>
  <c r="H79" i="7"/>
  <c r="N79" i="7"/>
  <c r="F79" i="7"/>
  <c r="U79" i="7"/>
  <c r="Q79" i="7"/>
  <c r="L79" i="7"/>
  <c r="E79" i="7"/>
  <c r="C79" i="7"/>
  <c r="I79" i="7"/>
  <c r="C177" i="5"/>
  <c r="L177" i="5"/>
  <c r="I177" i="5"/>
  <c r="H177" i="5"/>
  <c r="M177" i="5"/>
  <c r="F177" i="5"/>
  <c r="K177" i="5"/>
  <c r="G177" i="5"/>
  <c r="J177" i="5"/>
  <c r="N177" i="5"/>
  <c r="D177" i="5"/>
  <c r="E177" i="5" s="1"/>
  <c r="M20" i="13"/>
  <c r="I20" i="13"/>
  <c r="J20" i="13"/>
  <c r="K20" i="13"/>
  <c r="D20" i="13"/>
  <c r="L20" i="13"/>
  <c r="C20" i="13"/>
  <c r="N20" i="13"/>
  <c r="E163" i="16"/>
  <c r="D163" i="16"/>
  <c r="F163" i="16"/>
  <c r="G163" i="16"/>
  <c r="C163" i="16"/>
  <c r="F109" i="22"/>
  <c r="M109" i="22"/>
  <c r="K109" i="22"/>
  <c r="E109" i="22"/>
  <c r="G109" i="22"/>
  <c r="D109" i="22"/>
  <c r="I109" i="22"/>
  <c r="C109" i="22"/>
  <c r="L109" i="22"/>
  <c r="H109" i="22"/>
  <c r="J109" i="22"/>
  <c r="N109" i="22"/>
  <c r="J34" i="5"/>
  <c r="D34" i="5"/>
  <c r="E34" i="5" s="1"/>
  <c r="L34" i="5"/>
  <c r="I34" i="5"/>
  <c r="N34" i="5"/>
  <c r="C34" i="5"/>
  <c r="M34" i="5"/>
  <c r="F34" i="5"/>
  <c r="K34" i="5"/>
  <c r="G34" i="5"/>
  <c r="H34" i="5"/>
  <c r="C162" i="5"/>
  <c r="N162" i="5"/>
  <c r="M162" i="5"/>
  <c r="J162" i="5"/>
  <c r="I162" i="5"/>
  <c r="G162" i="5"/>
  <c r="F162" i="5"/>
  <c r="K162" i="5"/>
  <c r="L162" i="5"/>
  <c r="H162" i="5"/>
  <c r="E162" i="5"/>
  <c r="D162" i="5"/>
  <c r="J82" i="22"/>
  <c r="L82" i="22"/>
  <c r="H82" i="22"/>
  <c r="M82" i="22"/>
  <c r="K82" i="22"/>
  <c r="F82" i="22"/>
  <c r="I82" i="22"/>
  <c r="E82" i="22"/>
  <c r="G82" i="22"/>
  <c r="D82" i="22"/>
  <c r="C82" i="22"/>
  <c r="N82" i="22"/>
  <c r="F41" i="16"/>
  <c r="E41" i="16"/>
  <c r="G41" i="16"/>
  <c r="C41" i="16"/>
  <c r="D41" i="16"/>
  <c r="H86" i="5"/>
  <c r="J86" i="5"/>
  <c r="C86" i="5"/>
  <c r="G86" i="5"/>
  <c r="L86" i="5"/>
  <c r="I86" i="5"/>
  <c r="M86" i="5"/>
  <c r="N86" i="5"/>
  <c r="F86" i="5"/>
  <c r="E86" i="5"/>
  <c r="D86" i="5"/>
  <c r="K86" i="5"/>
  <c r="F86" i="21"/>
  <c r="G86" i="21"/>
  <c r="D86" i="21"/>
  <c r="N86" i="21"/>
  <c r="I86" i="21"/>
  <c r="U86" i="21"/>
  <c r="C86" i="21"/>
  <c r="O86" i="21"/>
  <c r="E86" i="21"/>
  <c r="R86" i="21"/>
  <c r="H86" i="21"/>
  <c r="L86" i="21"/>
  <c r="D39" i="7"/>
  <c r="P39" i="7"/>
  <c r="M39" i="7"/>
  <c r="C39" i="7"/>
  <c r="M151" i="5"/>
  <c r="L151" i="5"/>
  <c r="I151" i="5"/>
  <c r="C151" i="5"/>
  <c r="G151" i="5"/>
  <c r="K151" i="5"/>
  <c r="J151" i="5"/>
  <c r="D151" i="5"/>
  <c r="E151" i="5" s="1"/>
  <c r="F151" i="5"/>
  <c r="N151" i="5"/>
  <c r="H151" i="5"/>
  <c r="I106" i="5"/>
  <c r="K106" i="5"/>
  <c r="H106" i="5"/>
  <c r="C106" i="5"/>
  <c r="G106" i="5"/>
  <c r="D106" i="5"/>
  <c r="F106" i="5"/>
  <c r="E106" i="5"/>
  <c r="N106" i="5"/>
  <c r="M106" i="5"/>
  <c r="L106" i="5"/>
  <c r="J106" i="5"/>
  <c r="U35" i="21"/>
  <c r="C35" i="21"/>
  <c r="N35" i="21"/>
  <c r="D35" i="21"/>
  <c r="L104" i="21"/>
  <c r="G104" i="21"/>
  <c r="N104" i="21"/>
  <c r="U104" i="21"/>
  <c r="D104" i="21"/>
  <c r="O104" i="21"/>
  <c r="F104" i="21"/>
  <c r="R104" i="21"/>
  <c r="C104" i="21"/>
  <c r="E104" i="21"/>
  <c r="H104" i="21"/>
  <c r="I104" i="21"/>
  <c r="H142" i="7"/>
  <c r="M142" i="7"/>
  <c r="I142" i="7"/>
  <c r="D142" i="7"/>
  <c r="T142" i="7"/>
  <c r="U142" i="7"/>
  <c r="E142" i="7"/>
  <c r="G142" i="7"/>
  <c r="J142" i="7"/>
  <c r="P142" i="7"/>
  <c r="N142" i="7"/>
  <c r="K142" i="7"/>
  <c r="C142" i="7"/>
  <c r="F142" i="7"/>
  <c r="L142" i="7"/>
  <c r="Q142" i="7"/>
  <c r="E81" i="12"/>
  <c r="C81" i="12"/>
  <c r="H81" i="12"/>
  <c r="K81" i="12"/>
  <c r="F81" i="12"/>
  <c r="I81" i="12"/>
  <c r="M81" i="12"/>
  <c r="D81" i="12"/>
  <c r="J81" i="12"/>
  <c r="G81" i="12"/>
  <c r="L81" i="12"/>
  <c r="N81" i="12"/>
  <c r="D135" i="16"/>
  <c r="E135" i="16"/>
  <c r="C135" i="16"/>
  <c r="F135" i="16"/>
  <c r="G135" i="16"/>
  <c r="D153" i="21"/>
  <c r="C153" i="21"/>
  <c r="L153" i="21"/>
  <c r="R153" i="21"/>
  <c r="I153" i="21"/>
  <c r="F153" i="21"/>
  <c r="N153" i="21"/>
  <c r="O153" i="21"/>
  <c r="H153" i="21"/>
  <c r="E153" i="21"/>
  <c r="G153" i="21"/>
  <c r="U153" i="21"/>
  <c r="F122" i="13"/>
  <c r="I122" i="13"/>
  <c r="H122" i="13"/>
  <c r="C122" i="13"/>
  <c r="E122" i="13"/>
  <c r="N122" i="13"/>
  <c r="M122" i="13"/>
  <c r="G122" i="13"/>
  <c r="L122" i="13"/>
  <c r="J122" i="13"/>
  <c r="K122" i="13"/>
  <c r="D122" i="13"/>
  <c r="I138" i="5"/>
  <c r="M138" i="5"/>
  <c r="L138" i="5"/>
  <c r="K138" i="5"/>
  <c r="D138" i="5"/>
  <c r="E138" i="5" s="1"/>
  <c r="H138" i="5"/>
  <c r="G138" i="5"/>
  <c r="F138" i="5"/>
  <c r="J138" i="5"/>
  <c r="N138" i="5"/>
  <c r="C138" i="5"/>
  <c r="H100" i="7"/>
  <c r="P100" i="7"/>
  <c r="T100" i="7"/>
  <c r="M100" i="7"/>
  <c r="U100" i="7"/>
  <c r="Q100" i="7"/>
  <c r="I100" i="7"/>
  <c r="C100" i="7"/>
  <c r="K100" i="7"/>
  <c r="E100" i="7"/>
  <c r="J100" i="7"/>
  <c r="F100" i="7"/>
  <c r="L100" i="7"/>
  <c r="D100" i="7"/>
  <c r="N100" i="7"/>
  <c r="G100" i="7"/>
  <c r="K173" i="12"/>
  <c r="L173" i="12"/>
  <c r="C173" i="12"/>
  <c r="J173" i="12"/>
  <c r="E173" i="12"/>
  <c r="I173" i="12"/>
  <c r="G173" i="12"/>
  <c r="N173" i="12"/>
  <c r="M173" i="12"/>
  <c r="H173" i="12"/>
  <c r="D173" i="12"/>
  <c r="F173" i="12"/>
  <c r="N52" i="5"/>
  <c r="C52" i="5"/>
  <c r="H52" i="5"/>
  <c r="F52" i="5"/>
  <c r="I52" i="5"/>
  <c r="G52" i="5"/>
  <c r="L52" i="5"/>
  <c r="D52" i="5"/>
  <c r="E52" i="5" s="1"/>
  <c r="J52" i="5"/>
  <c r="M52" i="5"/>
  <c r="K52" i="5"/>
  <c r="L46" i="12"/>
  <c r="C46" i="12"/>
  <c r="F46" i="12"/>
  <c r="K46" i="12"/>
  <c r="D46" i="12"/>
  <c r="J46" i="12"/>
  <c r="E46" i="12"/>
  <c r="H46" i="12"/>
  <c r="N46" i="12"/>
  <c r="I46" i="12"/>
  <c r="G46" i="12"/>
  <c r="M46" i="12"/>
  <c r="F156" i="5"/>
  <c r="E156" i="5"/>
  <c r="M156" i="5"/>
  <c r="G156" i="5"/>
  <c r="D156" i="5"/>
  <c r="J156" i="5"/>
  <c r="C156" i="5"/>
  <c r="N156" i="5"/>
  <c r="H156" i="5"/>
  <c r="K156" i="5"/>
  <c r="I156" i="5"/>
  <c r="L156" i="5"/>
  <c r="I106" i="21"/>
  <c r="C106" i="21"/>
  <c r="R106" i="21"/>
  <c r="U106" i="21"/>
  <c r="N106" i="21"/>
  <c r="G106" i="21"/>
  <c r="O106" i="21"/>
  <c r="L106" i="21"/>
  <c r="E106" i="21"/>
  <c r="F106" i="21"/>
  <c r="H106" i="21"/>
  <c r="D106" i="21"/>
  <c r="O131" i="21"/>
  <c r="I131" i="21"/>
  <c r="E131" i="21"/>
  <c r="R131" i="21"/>
  <c r="N131" i="21"/>
  <c r="H131" i="21"/>
  <c r="U131" i="21"/>
  <c r="F131" i="21"/>
  <c r="C131" i="21"/>
  <c r="D131" i="21"/>
  <c r="L131" i="21"/>
  <c r="G131" i="21"/>
  <c r="L158" i="5"/>
  <c r="J158" i="5"/>
  <c r="H158" i="5"/>
  <c r="M158" i="5"/>
  <c r="K158" i="5"/>
  <c r="C158" i="5"/>
  <c r="D158" i="5"/>
  <c r="E158" i="5" s="1"/>
  <c r="I158" i="5"/>
  <c r="G158" i="5"/>
  <c r="N158" i="5"/>
  <c r="F158" i="5"/>
  <c r="I124" i="7"/>
  <c r="M124" i="7"/>
  <c r="F124" i="7"/>
  <c r="U124" i="7"/>
  <c r="C124" i="7"/>
  <c r="L124" i="7"/>
  <c r="D124" i="7"/>
  <c r="T124" i="7"/>
  <c r="J124" i="7"/>
  <c r="N124" i="7"/>
  <c r="G124" i="7"/>
  <c r="E124" i="7"/>
  <c r="K124" i="7"/>
  <c r="H124" i="7"/>
  <c r="Q124" i="7"/>
  <c r="P124" i="7"/>
  <c r="C44" i="16"/>
  <c r="F44" i="16"/>
  <c r="E44" i="16"/>
  <c r="G44" i="16"/>
  <c r="D44" i="16"/>
  <c r="I34" i="13"/>
  <c r="M34" i="13"/>
  <c r="J34" i="13"/>
  <c r="N34" i="13"/>
  <c r="D34" i="13"/>
  <c r="L34" i="13"/>
  <c r="C34" i="13"/>
  <c r="K34" i="13"/>
  <c r="F110" i="22"/>
  <c r="E110" i="22"/>
  <c r="J110" i="22"/>
  <c r="L110" i="22"/>
  <c r="I110" i="22"/>
  <c r="M110" i="22"/>
  <c r="K110" i="22"/>
  <c r="N110" i="22"/>
  <c r="G110" i="22"/>
  <c r="D110" i="22"/>
  <c r="C110" i="22"/>
  <c r="H110" i="22"/>
  <c r="M189" i="22"/>
  <c r="D189" i="22"/>
  <c r="C189" i="22"/>
  <c r="N189" i="22"/>
  <c r="H189" i="22"/>
  <c r="K189" i="22"/>
  <c r="E189" i="22"/>
  <c r="F189" i="22"/>
  <c r="I189" i="22"/>
  <c r="L189" i="22"/>
  <c r="G189" i="22"/>
  <c r="J189" i="22"/>
  <c r="N146" i="13"/>
  <c r="C146" i="13"/>
  <c r="F146" i="13"/>
  <c r="M146" i="13"/>
  <c r="K146" i="13"/>
  <c r="H146" i="13"/>
  <c r="I146" i="13"/>
  <c r="L146" i="13"/>
  <c r="D146" i="13"/>
  <c r="E146" i="13"/>
  <c r="G146" i="13"/>
  <c r="J146" i="13"/>
  <c r="F139" i="12"/>
  <c r="L139" i="12"/>
  <c r="M139" i="12"/>
  <c r="J139" i="12"/>
  <c r="C139" i="12"/>
  <c r="G139" i="12"/>
  <c r="E139" i="12"/>
  <c r="H139" i="12"/>
  <c r="I139" i="12"/>
  <c r="N139" i="12"/>
  <c r="K139" i="12"/>
  <c r="D139" i="12"/>
  <c r="I119" i="12"/>
  <c r="F119" i="12"/>
  <c r="D119" i="12"/>
  <c r="H119" i="12"/>
  <c r="C119" i="12"/>
  <c r="L119" i="12"/>
  <c r="G119" i="12"/>
  <c r="J119" i="12"/>
  <c r="N119" i="12"/>
  <c r="K119" i="12"/>
  <c r="M119" i="12"/>
  <c r="E119" i="12"/>
  <c r="C96" i="16"/>
  <c r="E96" i="16"/>
  <c r="D96" i="16"/>
  <c r="F96" i="16"/>
  <c r="G96" i="16"/>
  <c r="C147" i="7"/>
  <c r="G147" i="7"/>
  <c r="K147" i="7"/>
  <c r="T147" i="7"/>
  <c r="I147" i="7"/>
  <c r="Q147" i="7"/>
  <c r="E147" i="7"/>
  <c r="M147" i="7"/>
  <c r="L147" i="7"/>
  <c r="D147" i="7"/>
  <c r="N147" i="7"/>
  <c r="H147" i="7"/>
  <c r="P147" i="7"/>
  <c r="J147" i="7"/>
  <c r="U147" i="7"/>
  <c r="F147" i="7"/>
  <c r="C103" i="16"/>
  <c r="F103" i="16"/>
  <c r="E103" i="16"/>
  <c r="D103" i="16"/>
  <c r="G103" i="16"/>
  <c r="F107" i="22"/>
  <c r="E107" i="22"/>
  <c r="H107" i="22"/>
  <c r="D107" i="22"/>
  <c r="K107" i="22"/>
  <c r="I107" i="22"/>
  <c r="N107" i="22"/>
  <c r="G107" i="22"/>
  <c r="M107" i="22"/>
  <c r="C107" i="22"/>
  <c r="J107" i="22"/>
  <c r="L107" i="22"/>
  <c r="E97" i="16"/>
  <c r="D97" i="16"/>
  <c r="G97" i="16"/>
  <c r="F97" i="16"/>
  <c r="C97" i="16"/>
  <c r="U146" i="7"/>
  <c r="T146" i="7"/>
  <c r="I146" i="7"/>
  <c r="F146" i="7"/>
  <c r="K146" i="7"/>
  <c r="D146" i="7"/>
  <c r="Q146" i="7"/>
  <c r="L146" i="7"/>
  <c r="J146" i="7"/>
  <c r="P146" i="7"/>
  <c r="N146" i="7"/>
  <c r="M146" i="7"/>
  <c r="C146" i="7"/>
  <c r="E146" i="7"/>
  <c r="G146" i="7"/>
  <c r="H146" i="7"/>
  <c r="F68" i="13"/>
  <c r="D68" i="13"/>
  <c r="M68" i="13"/>
  <c r="G68" i="13"/>
  <c r="C68" i="13"/>
  <c r="K68" i="13"/>
  <c r="N68" i="13"/>
  <c r="H68" i="13"/>
  <c r="J68" i="13"/>
  <c r="I68" i="13"/>
  <c r="E68" i="13"/>
  <c r="L68" i="13"/>
  <c r="L47" i="13"/>
  <c r="M47" i="13"/>
  <c r="J47" i="13"/>
  <c r="K47" i="13"/>
  <c r="F47" i="13"/>
  <c r="G47" i="13"/>
  <c r="E47" i="13"/>
  <c r="H47" i="13"/>
  <c r="D47" i="13"/>
  <c r="C47" i="13"/>
  <c r="N47" i="13"/>
  <c r="I47" i="13"/>
  <c r="K132" i="5"/>
  <c r="F132" i="5"/>
  <c r="M132" i="5"/>
  <c r="C132" i="5"/>
  <c r="E132" i="5"/>
  <c r="L132" i="5"/>
  <c r="I132" i="5"/>
  <c r="G132" i="5"/>
  <c r="J132" i="5"/>
  <c r="H132" i="5"/>
  <c r="D132" i="5"/>
  <c r="N132" i="5"/>
  <c r="G177" i="16"/>
  <c r="F177" i="16"/>
  <c r="E177" i="16"/>
  <c r="D177" i="16"/>
  <c r="C177" i="16"/>
  <c r="D80" i="21"/>
  <c r="I80" i="21"/>
  <c r="C80" i="21"/>
  <c r="E80" i="21"/>
  <c r="L80" i="21"/>
  <c r="N80" i="21"/>
  <c r="G80" i="21"/>
  <c r="O80" i="21"/>
  <c r="R80" i="21"/>
  <c r="F80" i="21"/>
  <c r="H80" i="21"/>
  <c r="U80" i="21"/>
  <c r="N55" i="5"/>
  <c r="H55" i="5"/>
  <c r="C55" i="5"/>
  <c r="L55" i="5"/>
  <c r="J55" i="5"/>
  <c r="E55" i="5"/>
  <c r="I55" i="5"/>
  <c r="K55" i="5"/>
  <c r="M55" i="5"/>
  <c r="F55" i="5"/>
  <c r="G55" i="5"/>
  <c r="D55" i="5"/>
  <c r="M132" i="13"/>
  <c r="F132" i="13"/>
  <c r="H132" i="13"/>
  <c r="D132" i="13"/>
  <c r="I132" i="13"/>
  <c r="G132" i="13"/>
  <c r="L132" i="13"/>
  <c r="J132" i="13"/>
  <c r="N132" i="13"/>
  <c r="K132" i="13"/>
  <c r="E132" i="13"/>
  <c r="C132" i="13"/>
  <c r="G103" i="13"/>
  <c r="J103" i="13"/>
  <c r="N103" i="13"/>
  <c r="L103" i="13"/>
  <c r="D103" i="13"/>
  <c r="H103" i="13"/>
  <c r="C103" i="13"/>
  <c r="M103" i="13"/>
  <c r="F103" i="13"/>
  <c r="I103" i="13"/>
  <c r="E103" i="13"/>
  <c r="K103" i="13"/>
  <c r="C84" i="16"/>
  <c r="G84" i="16"/>
  <c r="D84" i="16"/>
  <c r="F84" i="16"/>
  <c r="E84" i="16"/>
  <c r="H58" i="5"/>
  <c r="N58" i="5"/>
  <c r="K58" i="5"/>
  <c r="F58" i="5"/>
  <c r="E58" i="5"/>
  <c r="L58" i="5"/>
  <c r="I58" i="5"/>
  <c r="G58" i="5"/>
  <c r="C58" i="5"/>
  <c r="J58" i="5"/>
  <c r="M58" i="5"/>
  <c r="D58" i="5"/>
  <c r="C38" i="12"/>
  <c r="K38" i="12"/>
  <c r="D38" i="12"/>
  <c r="I38" i="12"/>
  <c r="L38" i="12"/>
  <c r="N38" i="12"/>
  <c r="M38" i="12"/>
  <c r="J38" i="12"/>
  <c r="J43" i="5"/>
  <c r="N43" i="5"/>
  <c r="K43" i="5"/>
  <c r="G43" i="5"/>
  <c r="C43" i="5"/>
  <c r="L43" i="5"/>
  <c r="I43" i="5"/>
  <c r="D43" i="5"/>
  <c r="E43" i="5"/>
  <c r="M43" i="5"/>
  <c r="H43" i="5"/>
  <c r="F43" i="5"/>
  <c r="E49" i="22"/>
  <c r="M49" i="22"/>
  <c r="N49" i="22"/>
  <c r="J49" i="22"/>
  <c r="H49" i="22"/>
  <c r="K49" i="22"/>
  <c r="L49" i="22"/>
  <c r="C49" i="22"/>
  <c r="F49" i="22"/>
  <c r="I49" i="22"/>
  <c r="D49" i="22"/>
  <c r="G49" i="22"/>
  <c r="C184" i="13"/>
  <c r="F184" i="13"/>
  <c r="D184" i="13"/>
  <c r="I184" i="13"/>
  <c r="L184" i="13"/>
  <c r="E184" i="13"/>
  <c r="G184" i="13"/>
  <c r="N184" i="13"/>
  <c r="K184" i="13"/>
  <c r="J184" i="13"/>
  <c r="H184" i="13"/>
  <c r="M184" i="13"/>
  <c r="G62" i="13"/>
  <c r="M62" i="13"/>
  <c r="K62" i="13"/>
  <c r="F62" i="13"/>
  <c r="I62" i="13"/>
  <c r="N62" i="13"/>
  <c r="L62" i="13"/>
  <c r="E62" i="13"/>
  <c r="J62" i="13"/>
  <c r="C62" i="13"/>
  <c r="D62" i="13"/>
  <c r="H62" i="13"/>
  <c r="I124" i="5"/>
  <c r="J124" i="5"/>
  <c r="H124" i="5"/>
  <c r="M124" i="5"/>
  <c r="K124" i="5"/>
  <c r="C124" i="5"/>
  <c r="N124" i="5"/>
  <c r="G124" i="5"/>
  <c r="F124" i="5"/>
  <c r="D124" i="5"/>
  <c r="E124" i="5"/>
  <c r="L124" i="5"/>
  <c r="D47" i="21"/>
  <c r="C47" i="21"/>
  <c r="N47" i="21"/>
  <c r="U47" i="21"/>
  <c r="H88" i="5"/>
  <c r="K88" i="5"/>
  <c r="D88" i="5"/>
  <c r="E88" i="5" s="1"/>
  <c r="I88" i="5"/>
  <c r="C88" i="5"/>
  <c r="J88" i="5"/>
  <c r="G88" i="5"/>
  <c r="L88" i="5"/>
  <c r="F88" i="5"/>
  <c r="M88" i="5"/>
  <c r="N88" i="5"/>
  <c r="C28" i="12"/>
  <c r="J28" i="12"/>
  <c r="D28" i="12"/>
  <c r="K28" i="12"/>
  <c r="L28" i="12"/>
  <c r="N28" i="12"/>
  <c r="R28" i="12" s="1"/>
  <c r="I28" i="12"/>
  <c r="M28" i="12"/>
  <c r="D42" i="12"/>
  <c r="E42" i="12"/>
  <c r="G42" i="12"/>
  <c r="I42" i="12"/>
  <c r="J42" i="12"/>
  <c r="H42" i="12"/>
  <c r="K42" i="12"/>
  <c r="F42" i="12"/>
  <c r="L42" i="12"/>
  <c r="M42" i="12"/>
  <c r="O42" i="12" s="1"/>
  <c r="C42" i="12"/>
  <c r="N42" i="12"/>
  <c r="D28" i="5"/>
  <c r="H28" i="5"/>
  <c r="L28" i="5"/>
  <c r="G28" i="5"/>
  <c r="K28" i="5"/>
  <c r="E28" i="5"/>
  <c r="N28" i="5"/>
  <c r="C28" i="5"/>
  <c r="F28" i="5"/>
  <c r="J28" i="5"/>
  <c r="I28" i="5"/>
  <c r="M28" i="5"/>
  <c r="M153" i="22"/>
  <c r="C153" i="22"/>
  <c r="D153" i="22"/>
  <c r="K153" i="22"/>
  <c r="L153" i="22"/>
  <c r="J153" i="22"/>
  <c r="G153" i="22"/>
  <c r="N153" i="22"/>
  <c r="H153" i="22"/>
  <c r="E153" i="22"/>
  <c r="I153" i="22"/>
  <c r="F153" i="22"/>
  <c r="E21" i="22"/>
  <c r="M21" i="22"/>
  <c r="G21" i="22"/>
  <c r="D21" i="22"/>
  <c r="J21" i="22"/>
  <c r="K21" i="22"/>
  <c r="L21" i="22"/>
  <c r="N21" i="22"/>
  <c r="F21" i="22"/>
  <c r="I21" i="22"/>
  <c r="C21" i="22"/>
  <c r="H21" i="22"/>
  <c r="D15" i="13"/>
  <c r="C15" i="13"/>
  <c r="I15" i="13"/>
  <c r="L15" i="13"/>
  <c r="M15" i="13"/>
  <c r="J15" i="13"/>
  <c r="K15" i="13"/>
  <c r="N15" i="13"/>
  <c r="C36" i="7"/>
  <c r="P36" i="7"/>
  <c r="M36" i="7"/>
  <c r="D36" i="7"/>
  <c r="F95" i="16"/>
  <c r="D95" i="16"/>
  <c r="C95" i="16"/>
  <c r="G95" i="16"/>
  <c r="E95" i="16"/>
  <c r="L171" i="7"/>
  <c r="U171" i="7"/>
  <c r="E171" i="7"/>
  <c r="J171" i="7"/>
  <c r="T171" i="7"/>
  <c r="Q171" i="7"/>
  <c r="D171" i="7"/>
  <c r="H171" i="7"/>
  <c r="P171" i="7"/>
  <c r="F171" i="7"/>
  <c r="K171" i="7"/>
  <c r="R171" i="7"/>
  <c r="C171" i="7"/>
  <c r="O171" i="7"/>
  <c r="V171" i="7"/>
  <c r="M171" i="7"/>
  <c r="G171" i="7"/>
  <c r="I171" i="7"/>
  <c r="N171" i="7"/>
  <c r="E181" i="13"/>
  <c r="N181" i="13"/>
  <c r="H181" i="13"/>
  <c r="J181" i="13"/>
  <c r="G181" i="13"/>
  <c r="M181" i="13"/>
  <c r="K181" i="13"/>
  <c r="F181" i="13"/>
  <c r="I181" i="13"/>
  <c r="L181" i="13"/>
  <c r="D181" i="13"/>
  <c r="C181" i="13"/>
  <c r="I171" i="13"/>
  <c r="G171" i="13"/>
  <c r="H171" i="13"/>
  <c r="E171" i="13"/>
  <c r="J171" i="13"/>
  <c r="C171" i="13"/>
  <c r="M171" i="13"/>
  <c r="L171" i="13"/>
  <c r="K171" i="13"/>
  <c r="D171" i="13"/>
  <c r="N171" i="13"/>
  <c r="F171" i="13"/>
  <c r="I138" i="13"/>
  <c r="G138" i="13"/>
  <c r="F138" i="13"/>
  <c r="K138" i="13"/>
  <c r="J138" i="13"/>
  <c r="H138" i="13"/>
  <c r="M138" i="13"/>
  <c r="C138" i="13"/>
  <c r="L138" i="13"/>
  <c r="E138" i="13"/>
  <c r="N138" i="13"/>
  <c r="D138" i="13"/>
  <c r="L115" i="21"/>
  <c r="I115" i="21"/>
  <c r="R115" i="21"/>
  <c r="H115" i="21"/>
  <c r="N115" i="21"/>
  <c r="O115" i="21"/>
  <c r="G115" i="21"/>
  <c r="E115" i="21"/>
  <c r="C115" i="21"/>
  <c r="U115" i="21"/>
  <c r="D115" i="21"/>
  <c r="F115" i="21"/>
  <c r="F46" i="13"/>
  <c r="H46" i="13"/>
  <c r="G46" i="13"/>
  <c r="C46" i="13"/>
  <c r="I46" i="13"/>
  <c r="D46" i="13"/>
  <c r="E46" i="13"/>
  <c r="N46" i="13"/>
  <c r="L46" i="13"/>
  <c r="J46" i="13"/>
  <c r="K46" i="13"/>
  <c r="M46" i="13"/>
  <c r="C154" i="13"/>
  <c r="E154" i="13"/>
  <c r="L154" i="13"/>
  <c r="M154" i="13"/>
  <c r="J154" i="13"/>
  <c r="G154" i="13"/>
  <c r="D154" i="13"/>
  <c r="I154" i="13"/>
  <c r="H154" i="13"/>
  <c r="N154" i="13"/>
  <c r="F154" i="13"/>
  <c r="K154" i="13"/>
  <c r="N138" i="7"/>
  <c r="D138" i="7"/>
  <c r="C138" i="7"/>
  <c r="E138" i="7"/>
  <c r="G138" i="7"/>
  <c r="J138" i="7"/>
  <c r="Q138" i="7"/>
  <c r="M138" i="7"/>
  <c r="L138" i="7"/>
  <c r="K138" i="7"/>
  <c r="P138" i="7"/>
  <c r="F138" i="7"/>
  <c r="H138" i="7"/>
  <c r="I138" i="7"/>
  <c r="U138" i="7"/>
  <c r="T138" i="7"/>
  <c r="D132" i="16"/>
  <c r="G132" i="16"/>
  <c r="E132" i="16"/>
  <c r="F132" i="16"/>
  <c r="C132" i="16"/>
  <c r="C119" i="13"/>
  <c r="D119" i="13"/>
  <c r="I119" i="13"/>
  <c r="J119" i="13"/>
  <c r="G119" i="13"/>
  <c r="M119" i="13"/>
  <c r="N119" i="13"/>
  <c r="H119" i="13"/>
  <c r="F119" i="13"/>
  <c r="E119" i="13"/>
  <c r="L119" i="13"/>
  <c r="K119" i="13"/>
  <c r="E53" i="22"/>
  <c r="H53" i="22"/>
  <c r="G53" i="22"/>
  <c r="M53" i="22"/>
  <c r="L53" i="22"/>
  <c r="F53" i="22"/>
  <c r="K53" i="22"/>
  <c r="N53" i="22"/>
  <c r="J53" i="22"/>
  <c r="I53" i="22"/>
  <c r="D53" i="22"/>
  <c r="C53" i="22"/>
  <c r="G109" i="7"/>
  <c r="D109" i="7"/>
  <c r="T109" i="7"/>
  <c r="K109" i="7"/>
  <c r="F109" i="7"/>
  <c r="H109" i="7"/>
  <c r="N109" i="7"/>
  <c r="I109" i="7"/>
  <c r="P109" i="7"/>
  <c r="C109" i="7"/>
  <c r="U109" i="7"/>
  <c r="L109" i="7"/>
  <c r="J109" i="7"/>
  <c r="M109" i="7"/>
  <c r="Q109" i="7"/>
  <c r="E109" i="7"/>
  <c r="H95" i="5"/>
  <c r="N95" i="5"/>
  <c r="K95" i="5"/>
  <c r="G95" i="5"/>
  <c r="J95" i="5"/>
  <c r="E95" i="5"/>
  <c r="C95" i="5"/>
  <c r="D95" i="5"/>
  <c r="I95" i="5"/>
  <c r="F95" i="5"/>
  <c r="L95" i="5"/>
  <c r="M95" i="5"/>
  <c r="D152" i="16"/>
  <c r="C152" i="16"/>
  <c r="E152" i="16"/>
  <c r="F152" i="16"/>
  <c r="G152" i="16"/>
  <c r="F94" i="22"/>
  <c r="L94" i="22"/>
  <c r="H94" i="22"/>
  <c r="G94" i="22"/>
  <c r="K94" i="22"/>
  <c r="E94" i="22"/>
  <c r="C94" i="22"/>
  <c r="J94" i="22"/>
  <c r="D94" i="22"/>
  <c r="N94" i="22"/>
  <c r="M94" i="22"/>
  <c r="I94" i="22"/>
  <c r="L182" i="12"/>
  <c r="G182" i="12"/>
  <c r="M182" i="12"/>
  <c r="F182" i="12"/>
  <c r="H182" i="12"/>
  <c r="I182" i="12"/>
  <c r="K182" i="12"/>
  <c r="J182" i="12"/>
  <c r="E182" i="12"/>
  <c r="N182" i="12"/>
  <c r="C182" i="12"/>
  <c r="D182" i="12"/>
  <c r="G167" i="7"/>
  <c r="D167" i="7"/>
  <c r="U167" i="7"/>
  <c r="J167" i="7"/>
  <c r="I167" i="7"/>
  <c r="C167" i="7"/>
  <c r="K167" i="7"/>
  <c r="L167" i="7"/>
  <c r="N167" i="7"/>
  <c r="P167" i="7"/>
  <c r="M167" i="7"/>
  <c r="T167" i="7"/>
  <c r="E167" i="7"/>
  <c r="F167" i="7"/>
  <c r="H167" i="7"/>
  <c r="Q167" i="7"/>
  <c r="F171" i="16"/>
  <c r="C171" i="16"/>
  <c r="D171" i="16"/>
  <c r="G171" i="16"/>
  <c r="E171" i="16"/>
  <c r="O147" i="21"/>
  <c r="L147" i="21"/>
  <c r="H147" i="21"/>
  <c r="D147" i="21"/>
  <c r="N147" i="21"/>
  <c r="C147" i="21"/>
  <c r="U147" i="21"/>
  <c r="E147" i="21"/>
  <c r="G147" i="21"/>
  <c r="R147" i="21"/>
  <c r="F147" i="21"/>
  <c r="I147" i="21"/>
  <c r="D170" i="5"/>
  <c r="H170" i="5"/>
  <c r="L170" i="5"/>
  <c r="J170" i="5"/>
  <c r="E170" i="5"/>
  <c r="I170" i="5"/>
  <c r="G170" i="5"/>
  <c r="N170" i="5"/>
  <c r="F170" i="5"/>
  <c r="K170" i="5"/>
  <c r="M170" i="5"/>
  <c r="C170" i="5"/>
  <c r="M167" i="13"/>
  <c r="L167" i="13"/>
  <c r="J167" i="13"/>
  <c r="K167" i="13"/>
  <c r="I167" i="13"/>
  <c r="E167" i="13"/>
  <c r="H167" i="13"/>
  <c r="C167" i="13"/>
  <c r="N167" i="13"/>
  <c r="D167" i="13"/>
  <c r="F167" i="13"/>
  <c r="G167" i="13"/>
  <c r="F104" i="16"/>
  <c r="G104" i="16"/>
  <c r="E104" i="16"/>
  <c r="C104" i="16"/>
  <c r="D104" i="16"/>
  <c r="F163" i="12"/>
  <c r="K163" i="12"/>
  <c r="C163" i="12"/>
  <c r="I163" i="12"/>
  <c r="L163" i="12"/>
  <c r="D163" i="12"/>
  <c r="M163" i="12"/>
  <c r="N163" i="12"/>
  <c r="H163" i="12"/>
  <c r="J163" i="12"/>
  <c r="G163" i="12"/>
  <c r="E163" i="12"/>
  <c r="D174" i="7"/>
  <c r="M174" i="7"/>
  <c r="F174" i="7"/>
  <c r="C174" i="7"/>
  <c r="G174" i="7"/>
  <c r="Q174" i="7"/>
  <c r="E174" i="7"/>
  <c r="U174" i="7"/>
  <c r="P174" i="7"/>
  <c r="J174" i="7"/>
  <c r="H174" i="7"/>
  <c r="L174" i="7"/>
  <c r="I174" i="7"/>
  <c r="T174" i="7"/>
  <c r="K174" i="7"/>
  <c r="N174" i="7"/>
  <c r="U126" i="21"/>
  <c r="H126" i="21"/>
  <c r="R126" i="21"/>
  <c r="L126" i="21"/>
  <c r="I126" i="21"/>
  <c r="C126" i="21"/>
  <c r="G126" i="21"/>
  <c r="O126" i="21"/>
  <c r="E126" i="21"/>
  <c r="D126" i="21"/>
  <c r="N126" i="21"/>
  <c r="F126" i="21"/>
  <c r="L130" i="7"/>
  <c r="C130" i="7"/>
  <c r="E130" i="7"/>
  <c r="T130" i="7"/>
  <c r="J130" i="7"/>
  <c r="D130" i="7"/>
  <c r="N130" i="7"/>
  <c r="G130" i="7"/>
  <c r="U130" i="7"/>
  <c r="P130" i="7"/>
  <c r="M130" i="7"/>
  <c r="H130" i="7"/>
  <c r="F130" i="7"/>
  <c r="Q130" i="7"/>
  <c r="I130" i="7"/>
  <c r="K130" i="7"/>
  <c r="C25" i="7"/>
  <c r="P25" i="7"/>
  <c r="M25" i="7"/>
  <c r="D25" i="7"/>
  <c r="I109" i="12"/>
  <c r="J109" i="12"/>
  <c r="N109" i="12"/>
  <c r="E109" i="12"/>
  <c r="F109" i="12"/>
  <c r="C109" i="12"/>
  <c r="K109" i="12"/>
  <c r="D109" i="12"/>
  <c r="H109" i="12"/>
  <c r="L109" i="12"/>
  <c r="M109" i="12"/>
  <c r="G109" i="12"/>
  <c r="J18" i="22"/>
  <c r="L18" i="22"/>
  <c r="H18" i="22"/>
  <c r="D18" i="22"/>
  <c r="E18" i="22"/>
  <c r="I18" i="22"/>
  <c r="K18" i="22"/>
  <c r="C18" i="22"/>
  <c r="G18" i="22"/>
  <c r="N18" i="22"/>
  <c r="M18" i="22"/>
  <c r="F18" i="22"/>
  <c r="C131" i="22"/>
  <c r="G131" i="22"/>
  <c r="K131" i="22"/>
  <c r="I131" i="22"/>
  <c r="H131" i="22"/>
  <c r="E131" i="22"/>
  <c r="N131" i="22"/>
  <c r="D131" i="22"/>
  <c r="J131" i="22"/>
  <c r="M131" i="22"/>
  <c r="L131" i="22"/>
  <c r="F131" i="22"/>
  <c r="F57" i="16"/>
  <c r="D57" i="16"/>
  <c r="C57" i="16"/>
  <c r="E57" i="16"/>
  <c r="G57" i="16"/>
  <c r="H122" i="22"/>
  <c r="L122" i="22"/>
  <c r="C122" i="22"/>
  <c r="M122" i="22"/>
  <c r="D122" i="22"/>
  <c r="N122" i="22"/>
  <c r="F122" i="22"/>
  <c r="I122" i="22"/>
  <c r="J122" i="22"/>
  <c r="G122" i="22"/>
  <c r="K122" i="22"/>
  <c r="E122" i="22"/>
  <c r="F97" i="22"/>
  <c r="L97" i="22"/>
  <c r="E97" i="22"/>
  <c r="J97" i="22"/>
  <c r="H97" i="22"/>
  <c r="D97" i="22"/>
  <c r="M97" i="22"/>
  <c r="N97" i="22"/>
  <c r="G97" i="22"/>
  <c r="I97" i="22"/>
  <c r="K97" i="22"/>
  <c r="C97" i="22"/>
  <c r="G189" i="12"/>
  <c r="C189" i="12"/>
  <c r="M189" i="12"/>
  <c r="H189" i="12"/>
  <c r="N189" i="12"/>
  <c r="D189" i="12"/>
  <c r="E189" i="12"/>
  <c r="J189" i="12"/>
  <c r="I189" i="12"/>
  <c r="F189" i="12"/>
  <c r="L189" i="12"/>
  <c r="K189" i="12"/>
  <c r="C91" i="7"/>
  <c r="Q91" i="7"/>
  <c r="L91" i="7"/>
  <c r="P91" i="7"/>
  <c r="F91" i="7"/>
  <c r="J91" i="7"/>
  <c r="U91" i="7"/>
  <c r="G91" i="7"/>
  <c r="D91" i="7"/>
  <c r="M91" i="7"/>
  <c r="T91" i="7"/>
  <c r="E91" i="7"/>
  <c r="N91" i="7"/>
  <c r="H91" i="7"/>
  <c r="I91" i="7"/>
  <c r="K91" i="7"/>
  <c r="I126" i="5"/>
  <c r="G126" i="5"/>
  <c r="C126" i="5"/>
  <c r="J126" i="5"/>
  <c r="N126" i="5"/>
  <c r="F126" i="5"/>
  <c r="K126" i="5"/>
  <c r="H126" i="5"/>
  <c r="L126" i="5"/>
  <c r="M126" i="5"/>
  <c r="E126" i="5"/>
  <c r="D126" i="5"/>
  <c r="E186" i="13"/>
  <c r="J186" i="13"/>
  <c r="I186" i="13"/>
  <c r="K186" i="13"/>
  <c r="L186" i="13"/>
  <c r="H186" i="13"/>
  <c r="M186" i="13"/>
  <c r="N186" i="13"/>
  <c r="F186" i="13"/>
  <c r="D186" i="13"/>
  <c r="G186" i="13"/>
  <c r="C186" i="13"/>
  <c r="P24" i="7"/>
  <c r="M24" i="7"/>
  <c r="D24" i="7"/>
  <c r="C24" i="7"/>
  <c r="F86" i="16"/>
  <c r="G86" i="16"/>
  <c r="C86" i="16"/>
  <c r="D86" i="16"/>
  <c r="E86" i="16"/>
  <c r="D18" i="7"/>
  <c r="C18" i="7"/>
  <c r="M18" i="7"/>
  <c r="P18" i="7"/>
  <c r="C33" i="12"/>
  <c r="K33" i="12"/>
  <c r="L33" i="12"/>
  <c r="N33" i="12"/>
  <c r="M33" i="12"/>
  <c r="I33" i="12"/>
  <c r="D33" i="12"/>
  <c r="J33" i="12"/>
  <c r="M41" i="5"/>
  <c r="K41" i="5"/>
  <c r="N41" i="5"/>
  <c r="F41" i="5"/>
  <c r="J41" i="5"/>
  <c r="D41" i="5"/>
  <c r="E41" i="5"/>
  <c r="H41" i="5"/>
  <c r="L41" i="5"/>
  <c r="C41" i="5"/>
  <c r="I41" i="5"/>
  <c r="G41" i="5"/>
  <c r="J139" i="13"/>
  <c r="E139" i="13"/>
  <c r="D139" i="13"/>
  <c r="C139" i="13"/>
  <c r="L139" i="13"/>
  <c r="G139" i="13"/>
  <c r="F139" i="13"/>
  <c r="H139" i="13"/>
  <c r="K139" i="13"/>
  <c r="N139" i="13"/>
  <c r="M139" i="13"/>
  <c r="I139" i="13"/>
  <c r="O172" i="21"/>
  <c r="L172" i="21"/>
  <c r="N172" i="21"/>
  <c r="R172" i="21"/>
  <c r="G172" i="21"/>
  <c r="H172" i="21"/>
  <c r="F172" i="21"/>
  <c r="I172" i="21"/>
  <c r="E172" i="21"/>
  <c r="C172" i="21"/>
  <c r="D172" i="21"/>
  <c r="U172" i="21"/>
  <c r="H155" i="12"/>
  <c r="I155" i="12"/>
  <c r="D155" i="12"/>
  <c r="G155" i="12"/>
  <c r="C155" i="12"/>
  <c r="M155" i="12"/>
  <c r="J155" i="12"/>
  <c r="L155" i="12"/>
  <c r="E155" i="12"/>
  <c r="N155" i="12"/>
  <c r="K155" i="12"/>
  <c r="F155" i="12"/>
  <c r="E51" i="16"/>
  <c r="C51" i="16"/>
  <c r="D51" i="16"/>
  <c r="F51" i="16"/>
  <c r="G51" i="16"/>
  <c r="G163" i="13"/>
  <c r="L163" i="13"/>
  <c r="E163" i="13"/>
  <c r="I163" i="13"/>
  <c r="F163" i="13"/>
  <c r="D163" i="13"/>
  <c r="K163" i="13"/>
  <c r="C163" i="13"/>
  <c r="N163" i="13"/>
  <c r="H163" i="13"/>
  <c r="M163" i="13"/>
  <c r="J163" i="13"/>
  <c r="N188" i="7"/>
  <c r="E188" i="7"/>
  <c r="I188" i="7"/>
  <c r="M188" i="7"/>
  <c r="U188" i="7"/>
  <c r="F188" i="7"/>
  <c r="L188" i="7"/>
  <c r="C188" i="7"/>
  <c r="P188" i="7"/>
  <c r="G188" i="7"/>
  <c r="K188" i="7"/>
  <c r="D188" i="7"/>
  <c r="J188" i="7"/>
  <c r="Q188" i="7"/>
  <c r="T188" i="7"/>
  <c r="H188" i="7"/>
  <c r="K146" i="12"/>
  <c r="G146" i="12"/>
  <c r="H146" i="12"/>
  <c r="M146" i="12"/>
  <c r="F146" i="12"/>
  <c r="J146" i="12"/>
  <c r="I146" i="12"/>
  <c r="E146" i="12"/>
  <c r="C146" i="12"/>
  <c r="D146" i="12"/>
  <c r="N146" i="12"/>
  <c r="L146" i="12"/>
  <c r="F181" i="12"/>
  <c r="J181" i="12"/>
  <c r="N181" i="12"/>
  <c r="H181" i="12"/>
  <c r="C181" i="12"/>
  <c r="L181" i="12"/>
  <c r="M181" i="12"/>
  <c r="I181" i="12"/>
  <c r="D181" i="12"/>
  <c r="G181" i="12"/>
  <c r="E181" i="12"/>
  <c r="K181" i="12"/>
  <c r="T150" i="7"/>
  <c r="F150" i="7"/>
  <c r="D150" i="7"/>
  <c r="K150" i="7"/>
  <c r="P150" i="7"/>
  <c r="C150" i="7"/>
  <c r="E150" i="7"/>
  <c r="M150" i="7"/>
  <c r="J150" i="7"/>
  <c r="I150" i="7"/>
  <c r="G150" i="7"/>
  <c r="L150" i="7"/>
  <c r="H150" i="7"/>
  <c r="N150" i="7"/>
  <c r="U150" i="7"/>
  <c r="Q150" i="7"/>
  <c r="C134" i="22"/>
  <c r="K134" i="22"/>
  <c r="D134" i="22"/>
  <c r="G134" i="22"/>
  <c r="J134" i="22"/>
  <c r="H134" i="22"/>
  <c r="M134" i="22"/>
  <c r="F134" i="22"/>
  <c r="L134" i="22"/>
  <c r="E134" i="22"/>
  <c r="I134" i="22"/>
  <c r="N134" i="22"/>
  <c r="L157" i="22"/>
  <c r="C157" i="22"/>
  <c r="M157" i="22"/>
  <c r="J157" i="22"/>
  <c r="K157" i="22"/>
  <c r="E157" i="22"/>
  <c r="G157" i="22"/>
  <c r="D157" i="22"/>
  <c r="N157" i="22"/>
  <c r="I157" i="22"/>
  <c r="H157" i="22"/>
  <c r="F157" i="22"/>
  <c r="I48" i="13"/>
  <c r="D48" i="13"/>
  <c r="E48" i="13"/>
  <c r="J48" i="13"/>
  <c r="C48" i="13"/>
  <c r="H48" i="13"/>
  <c r="G48" i="13"/>
  <c r="K48" i="13"/>
  <c r="F48" i="13"/>
  <c r="N48" i="13"/>
  <c r="L48" i="13"/>
  <c r="M48" i="13"/>
  <c r="D112" i="12"/>
  <c r="N112" i="12"/>
  <c r="I112" i="12"/>
  <c r="E112" i="12"/>
  <c r="L112" i="12"/>
  <c r="C112" i="12"/>
  <c r="M112" i="12"/>
  <c r="G112" i="12"/>
  <c r="J112" i="12"/>
  <c r="F112" i="12"/>
  <c r="H112" i="12"/>
  <c r="K112" i="12"/>
  <c r="K37" i="12"/>
  <c r="I37" i="12"/>
  <c r="L37" i="12"/>
  <c r="M37" i="12"/>
  <c r="D37" i="12"/>
  <c r="J37" i="12"/>
  <c r="C37" i="12"/>
  <c r="N37" i="12"/>
  <c r="K124" i="22"/>
  <c r="C124" i="22"/>
  <c r="I124" i="22"/>
  <c r="N124" i="22"/>
  <c r="J124" i="22"/>
  <c r="H124" i="22"/>
  <c r="D124" i="22"/>
  <c r="L124" i="22"/>
  <c r="F124" i="22"/>
  <c r="M124" i="22"/>
  <c r="G124" i="22"/>
  <c r="E124" i="22"/>
  <c r="H59" i="5"/>
  <c r="I59" i="5"/>
  <c r="K59" i="5"/>
  <c r="N59" i="5"/>
  <c r="G59" i="5"/>
  <c r="E59" i="5"/>
  <c r="C59" i="5"/>
  <c r="J59" i="5"/>
  <c r="D59" i="5"/>
  <c r="F59" i="5"/>
  <c r="M59" i="5"/>
  <c r="L59" i="5"/>
  <c r="F59" i="21"/>
  <c r="H59" i="21"/>
  <c r="L59" i="21"/>
  <c r="U59" i="21"/>
  <c r="E59" i="21"/>
  <c r="N59" i="21"/>
  <c r="O59" i="21"/>
  <c r="C59" i="21"/>
  <c r="I59" i="21"/>
  <c r="G59" i="21"/>
  <c r="R59" i="21"/>
  <c r="D59" i="21"/>
  <c r="I79" i="12"/>
  <c r="F79" i="12"/>
  <c r="D79" i="12"/>
  <c r="C79" i="12"/>
  <c r="E79" i="12"/>
  <c r="H79" i="12"/>
  <c r="N79" i="12"/>
  <c r="J79" i="12"/>
  <c r="M79" i="12"/>
  <c r="G79" i="12"/>
  <c r="L79" i="12"/>
  <c r="K79" i="12"/>
  <c r="N76" i="21"/>
  <c r="L76" i="21"/>
  <c r="R76" i="21"/>
  <c r="E76" i="21"/>
  <c r="U76" i="21"/>
  <c r="O76" i="21"/>
  <c r="C76" i="21"/>
  <c r="H76" i="21"/>
  <c r="F76" i="21"/>
  <c r="G76" i="21"/>
  <c r="D76" i="21"/>
  <c r="I76" i="21"/>
  <c r="P38" i="7"/>
  <c r="C38" i="7"/>
  <c r="D38" i="7"/>
  <c r="M38" i="7"/>
  <c r="C82" i="5"/>
  <c r="H82" i="5"/>
  <c r="K82" i="5"/>
  <c r="N82" i="5"/>
  <c r="J82" i="5"/>
  <c r="L82" i="5"/>
  <c r="I82" i="5"/>
  <c r="G82" i="5"/>
  <c r="M82" i="5"/>
  <c r="E82" i="5"/>
  <c r="F82" i="5"/>
  <c r="D82" i="5"/>
  <c r="J91" i="22"/>
  <c r="C91" i="22"/>
  <c r="I91" i="22"/>
  <c r="L91" i="22"/>
  <c r="F91" i="22"/>
  <c r="D91" i="22"/>
  <c r="E91" i="22"/>
  <c r="H91" i="22"/>
  <c r="G91" i="22"/>
  <c r="M91" i="22"/>
  <c r="K91" i="22"/>
  <c r="N91" i="22"/>
  <c r="C64" i="12"/>
  <c r="I64" i="12"/>
  <c r="J64" i="12"/>
  <c r="F64" i="12"/>
  <c r="L64" i="12"/>
  <c r="N64" i="12"/>
  <c r="M64" i="12"/>
  <c r="G64" i="12"/>
  <c r="K64" i="12"/>
  <c r="H64" i="12"/>
  <c r="D64" i="12"/>
  <c r="E64" i="12"/>
  <c r="O203" i="21"/>
  <c r="G203" i="21"/>
  <c r="L203" i="21"/>
  <c r="I203" i="21"/>
  <c r="E203" i="21"/>
  <c r="H203" i="21"/>
  <c r="R203" i="21"/>
  <c r="C203" i="21"/>
  <c r="N203" i="21"/>
  <c r="F203" i="21"/>
  <c r="U203" i="21"/>
  <c r="D203" i="21"/>
  <c r="E52" i="12"/>
  <c r="D52" i="12"/>
  <c r="M52" i="12"/>
  <c r="J52" i="12"/>
  <c r="I52" i="12"/>
  <c r="K52" i="12"/>
  <c r="L52" i="12"/>
  <c r="N52" i="12"/>
  <c r="F52" i="12"/>
  <c r="C52" i="12"/>
  <c r="H52" i="12"/>
  <c r="G52" i="12"/>
  <c r="C191" i="13"/>
  <c r="M191" i="13"/>
  <c r="H191" i="13"/>
  <c r="E191" i="13"/>
  <c r="G191" i="13"/>
  <c r="D191" i="13"/>
  <c r="F191" i="13"/>
  <c r="I191" i="13"/>
  <c r="J191" i="13"/>
  <c r="N191" i="13"/>
  <c r="K191" i="13"/>
  <c r="L191" i="13"/>
  <c r="P61" i="7"/>
  <c r="Q61" i="7"/>
  <c r="H61" i="7"/>
  <c r="U61" i="7"/>
  <c r="G61" i="7"/>
  <c r="J61" i="7"/>
  <c r="N61" i="7"/>
  <c r="C61" i="7"/>
  <c r="F61" i="7"/>
  <c r="L61" i="7"/>
  <c r="M61" i="7"/>
  <c r="D61" i="7"/>
  <c r="T61" i="7"/>
  <c r="I61" i="7"/>
  <c r="E61" i="7"/>
  <c r="K61" i="7"/>
  <c r="J185" i="7"/>
  <c r="H185" i="7"/>
  <c r="K185" i="7"/>
  <c r="T185" i="7"/>
  <c r="F185" i="7"/>
  <c r="P185" i="7"/>
  <c r="D185" i="7"/>
  <c r="L185" i="7"/>
  <c r="Q185" i="7"/>
  <c r="C185" i="7"/>
  <c r="G185" i="7"/>
  <c r="I185" i="7"/>
  <c r="E185" i="7"/>
  <c r="M185" i="7"/>
  <c r="U185" i="7"/>
  <c r="N185" i="7"/>
  <c r="E54" i="13"/>
  <c r="K54" i="13"/>
  <c r="F54" i="13"/>
  <c r="C54" i="13"/>
  <c r="J54" i="13"/>
  <c r="D54" i="13"/>
  <c r="M54" i="13"/>
  <c r="I54" i="13"/>
  <c r="G54" i="13"/>
  <c r="L54" i="13"/>
  <c r="N54" i="13"/>
  <c r="H54" i="13"/>
  <c r="E112" i="22"/>
  <c r="N112" i="22"/>
  <c r="K112" i="22"/>
  <c r="J112" i="22"/>
  <c r="D112" i="22"/>
  <c r="H112" i="22"/>
  <c r="L112" i="22"/>
  <c r="F112" i="22"/>
  <c r="C112" i="22"/>
  <c r="I112" i="22"/>
  <c r="M112" i="22"/>
  <c r="G112" i="22"/>
  <c r="K51" i="7"/>
  <c r="J51" i="7"/>
  <c r="D51" i="7"/>
  <c r="E51" i="7"/>
  <c r="I51" i="7"/>
  <c r="P51" i="7"/>
  <c r="L51" i="7"/>
  <c r="G51" i="7"/>
  <c r="U51" i="7"/>
  <c r="F51" i="7"/>
  <c r="M51" i="7"/>
  <c r="H51" i="7"/>
  <c r="N51" i="7"/>
  <c r="C51" i="7"/>
  <c r="Q51" i="7"/>
  <c r="T51" i="7"/>
  <c r="J47" i="5"/>
  <c r="M47" i="5"/>
  <c r="L47" i="5"/>
  <c r="N47" i="5"/>
  <c r="D47" i="5"/>
  <c r="E47" i="5" s="1"/>
  <c r="F47" i="5"/>
  <c r="C47" i="5"/>
  <c r="K47" i="5"/>
  <c r="G47" i="5"/>
  <c r="I47" i="5"/>
  <c r="H47" i="5"/>
  <c r="C107" i="16"/>
  <c r="D107" i="16"/>
  <c r="F107" i="16"/>
  <c r="G107" i="16"/>
  <c r="E107" i="16"/>
  <c r="H180" i="22"/>
  <c r="F180" i="22"/>
  <c r="L180" i="22"/>
  <c r="E180" i="22"/>
  <c r="C180" i="22"/>
  <c r="G180" i="22"/>
  <c r="N180" i="22"/>
  <c r="D180" i="22"/>
  <c r="M180" i="22"/>
  <c r="J180" i="22"/>
  <c r="K180" i="22"/>
  <c r="I180" i="22"/>
  <c r="C99" i="16"/>
  <c r="G99" i="16"/>
  <c r="D99" i="16"/>
  <c r="E99" i="16"/>
  <c r="F99" i="16"/>
  <c r="N53" i="21"/>
  <c r="D53" i="21"/>
  <c r="U53" i="21"/>
  <c r="C53" i="21"/>
  <c r="M158" i="22"/>
  <c r="J158" i="22"/>
  <c r="H158" i="22"/>
  <c r="K158" i="22"/>
  <c r="I158" i="22"/>
  <c r="G158" i="22"/>
  <c r="L158" i="22"/>
  <c r="C158" i="22"/>
  <c r="E158" i="22"/>
  <c r="D158" i="22"/>
  <c r="N158" i="22"/>
  <c r="F158" i="22"/>
  <c r="M167" i="5"/>
  <c r="J167" i="5"/>
  <c r="K167" i="5"/>
  <c r="D167" i="5"/>
  <c r="N167" i="5"/>
  <c r="I167" i="5"/>
  <c r="F167" i="5"/>
  <c r="H167" i="5"/>
  <c r="C167" i="5"/>
  <c r="L167" i="5"/>
  <c r="G167" i="5"/>
  <c r="E167" i="5"/>
  <c r="H116" i="12"/>
  <c r="L116" i="12"/>
  <c r="I116" i="12"/>
  <c r="M116" i="12"/>
  <c r="F116" i="12"/>
  <c r="J116" i="12"/>
  <c r="K116" i="12"/>
  <c r="C116" i="12"/>
  <c r="G116" i="12"/>
  <c r="E116" i="12"/>
  <c r="N116" i="12"/>
  <c r="D116" i="12"/>
  <c r="C86" i="13"/>
  <c r="F86" i="13"/>
  <c r="L86" i="13"/>
  <c r="N86" i="13"/>
  <c r="E86" i="13"/>
  <c r="D86" i="13"/>
  <c r="K86" i="13"/>
  <c r="I86" i="13"/>
  <c r="G86" i="13"/>
  <c r="M86" i="13"/>
  <c r="H86" i="13"/>
  <c r="J86" i="13"/>
  <c r="L105" i="13"/>
  <c r="N105" i="13"/>
  <c r="E105" i="13"/>
  <c r="M105" i="13"/>
  <c r="D105" i="13"/>
  <c r="H105" i="13"/>
  <c r="J105" i="13"/>
  <c r="C105" i="13"/>
  <c r="I105" i="13"/>
  <c r="F105" i="13"/>
  <c r="G105" i="13"/>
  <c r="K105" i="13"/>
  <c r="H87" i="21"/>
  <c r="F87" i="21"/>
  <c r="G87" i="21"/>
  <c r="N87" i="21"/>
  <c r="I87" i="21"/>
  <c r="E87" i="21"/>
  <c r="U87" i="21"/>
  <c r="D87" i="21"/>
  <c r="C87" i="21"/>
  <c r="L87" i="21"/>
  <c r="R87" i="21"/>
  <c r="O87" i="21"/>
  <c r="N191" i="7"/>
  <c r="E191" i="7"/>
  <c r="Q191" i="7"/>
  <c r="H191" i="7"/>
  <c r="F191" i="7"/>
  <c r="M191" i="7"/>
  <c r="I191" i="7"/>
  <c r="P191" i="7"/>
  <c r="C191" i="7"/>
  <c r="L191" i="7"/>
  <c r="U191" i="7"/>
  <c r="J191" i="7"/>
  <c r="D191" i="7"/>
  <c r="T191" i="7"/>
  <c r="G191" i="7"/>
  <c r="K191" i="7"/>
  <c r="F172" i="16"/>
  <c r="C172" i="16"/>
  <c r="G172" i="16"/>
  <c r="D172" i="16"/>
  <c r="E172" i="16"/>
  <c r="E124" i="16"/>
  <c r="C124" i="16"/>
  <c r="F124" i="16"/>
  <c r="G124" i="16"/>
  <c r="D124" i="16"/>
  <c r="I169" i="22"/>
  <c r="E169" i="22"/>
  <c r="J169" i="22"/>
  <c r="N169" i="22"/>
  <c r="M169" i="22"/>
  <c r="H169" i="22"/>
  <c r="L169" i="22"/>
  <c r="C169" i="22"/>
  <c r="K169" i="22"/>
  <c r="G169" i="22"/>
  <c r="F169" i="22"/>
  <c r="D169" i="22"/>
  <c r="J43" i="22"/>
  <c r="E43" i="22"/>
  <c r="N43" i="22"/>
  <c r="D43" i="22"/>
  <c r="H43" i="22"/>
  <c r="C43" i="22"/>
  <c r="G43" i="22"/>
  <c r="L43" i="22"/>
  <c r="I43" i="22"/>
  <c r="K43" i="22"/>
  <c r="M43" i="22"/>
  <c r="F43" i="22"/>
  <c r="D33" i="21"/>
  <c r="N33" i="21"/>
  <c r="U33" i="21"/>
  <c r="C33" i="21"/>
  <c r="R175" i="21"/>
  <c r="H175" i="21"/>
  <c r="G175" i="21"/>
  <c r="U175" i="21"/>
  <c r="I175" i="21"/>
  <c r="C175" i="21"/>
  <c r="N175" i="21"/>
  <c r="F175" i="21"/>
  <c r="E175" i="21"/>
  <c r="O175" i="21"/>
  <c r="D175" i="21"/>
  <c r="L175" i="21"/>
  <c r="L159" i="21"/>
  <c r="F159" i="21"/>
  <c r="D159" i="21"/>
  <c r="C159" i="21"/>
  <c r="R159" i="21"/>
  <c r="G159" i="21"/>
  <c r="U159" i="21"/>
  <c r="H159" i="21"/>
  <c r="N159" i="21"/>
  <c r="I159" i="21"/>
  <c r="O159" i="21"/>
  <c r="E159" i="21"/>
  <c r="K24" i="13"/>
  <c r="N24" i="13"/>
  <c r="L24" i="13"/>
  <c r="M24" i="13"/>
  <c r="D24" i="13"/>
  <c r="I24" i="13"/>
  <c r="J24" i="13"/>
  <c r="C24" i="13"/>
  <c r="P40" i="7"/>
  <c r="M40" i="7"/>
  <c r="C40" i="7"/>
  <c r="D40" i="7"/>
  <c r="M17" i="7"/>
  <c r="P17" i="7"/>
  <c r="D17" i="7"/>
  <c r="C17" i="7"/>
  <c r="E175" i="16"/>
  <c r="G175" i="16"/>
  <c r="D175" i="16"/>
  <c r="F175" i="16"/>
  <c r="C175" i="16"/>
  <c r="N114" i="22"/>
  <c r="M114" i="22"/>
  <c r="C114" i="22"/>
  <c r="F114" i="22"/>
  <c r="E114" i="22"/>
  <c r="L114" i="22"/>
  <c r="J114" i="22"/>
  <c r="G114" i="22"/>
  <c r="I114" i="22"/>
  <c r="D114" i="22"/>
  <c r="H114" i="22"/>
  <c r="K114" i="22"/>
  <c r="F149" i="13"/>
  <c r="M149" i="13"/>
  <c r="K149" i="13"/>
  <c r="I149" i="13"/>
  <c r="J149" i="13"/>
  <c r="H149" i="13"/>
  <c r="E149" i="13"/>
  <c r="D149" i="13"/>
  <c r="G149" i="13"/>
  <c r="C149" i="13"/>
  <c r="L149" i="13"/>
  <c r="N149" i="13"/>
  <c r="D120" i="16"/>
  <c r="E120" i="16"/>
  <c r="C120" i="16"/>
  <c r="G120" i="16"/>
  <c r="F120" i="16"/>
  <c r="C146" i="16"/>
  <c r="E146" i="16"/>
  <c r="G146" i="16"/>
  <c r="D146" i="16"/>
  <c r="F146" i="16"/>
  <c r="H161" i="13"/>
  <c r="C161" i="13"/>
  <c r="N161" i="13"/>
  <c r="E161" i="13"/>
  <c r="J161" i="13"/>
  <c r="I161" i="13"/>
  <c r="D161" i="13"/>
  <c r="G161" i="13"/>
  <c r="L161" i="13"/>
  <c r="M161" i="13"/>
  <c r="F161" i="13"/>
  <c r="K161" i="13"/>
  <c r="I22" i="12"/>
  <c r="K22" i="12"/>
  <c r="D22" i="12"/>
  <c r="N22" i="12"/>
  <c r="C22" i="12"/>
  <c r="L22" i="12"/>
  <c r="M22" i="12"/>
  <c r="J22" i="12"/>
  <c r="C136" i="22"/>
  <c r="G136" i="22"/>
  <c r="I136" i="22"/>
  <c r="D136" i="22"/>
  <c r="J136" i="22"/>
  <c r="H136" i="22"/>
  <c r="F136" i="22"/>
  <c r="M136" i="22"/>
  <c r="K136" i="22"/>
  <c r="L136" i="22"/>
  <c r="N136" i="22"/>
  <c r="E136" i="22"/>
  <c r="H42" i="13"/>
  <c r="N42" i="13"/>
  <c r="C42" i="13"/>
  <c r="D42" i="13"/>
  <c r="I42" i="13"/>
  <c r="E42" i="13"/>
  <c r="J42" i="13"/>
  <c r="M42" i="13"/>
  <c r="L42" i="13"/>
  <c r="G42" i="13"/>
  <c r="K42" i="13"/>
  <c r="F42" i="13"/>
  <c r="M168" i="5"/>
  <c r="H168" i="5"/>
  <c r="L168" i="5"/>
  <c r="D168" i="5"/>
  <c r="E168" i="5"/>
  <c r="J168" i="5"/>
  <c r="N168" i="5"/>
  <c r="C168" i="5"/>
  <c r="I168" i="5"/>
  <c r="G168" i="5"/>
  <c r="K168" i="5"/>
  <c r="F168" i="5"/>
  <c r="U131" i="7"/>
  <c r="N131" i="7"/>
  <c r="P131" i="7"/>
  <c r="I131" i="7"/>
  <c r="J131" i="7"/>
  <c r="F131" i="7"/>
  <c r="K131" i="7"/>
  <c r="M131" i="7"/>
  <c r="T131" i="7"/>
  <c r="C131" i="7"/>
  <c r="Q131" i="7"/>
  <c r="D131" i="7"/>
  <c r="L131" i="7"/>
  <c r="H131" i="7"/>
  <c r="G131" i="7"/>
  <c r="E131" i="7"/>
  <c r="L30" i="12"/>
  <c r="N30" i="12"/>
  <c r="I30" i="12"/>
  <c r="M30" i="12"/>
  <c r="D30" i="12"/>
  <c r="K30" i="12"/>
  <c r="C30" i="12"/>
  <c r="J30" i="12"/>
  <c r="N63" i="22"/>
  <c r="I63" i="22"/>
  <c r="F63" i="22"/>
  <c r="D63" i="22"/>
  <c r="E63" i="22"/>
  <c r="J63" i="22"/>
  <c r="G63" i="22"/>
  <c r="H63" i="22"/>
  <c r="K63" i="22"/>
  <c r="M63" i="22"/>
  <c r="C63" i="22"/>
  <c r="L63" i="22"/>
  <c r="M113" i="22"/>
  <c r="G113" i="22"/>
  <c r="F113" i="22"/>
  <c r="L113" i="22"/>
  <c r="H113" i="22"/>
  <c r="I113" i="22"/>
  <c r="E113" i="22"/>
  <c r="K113" i="22"/>
  <c r="J113" i="22"/>
  <c r="D113" i="22"/>
  <c r="C113" i="22"/>
  <c r="N113" i="22"/>
  <c r="G129" i="5"/>
  <c r="J129" i="5"/>
  <c r="K129" i="5"/>
  <c r="E129" i="5"/>
  <c r="F129" i="5"/>
  <c r="M129" i="5"/>
  <c r="C129" i="5"/>
  <c r="L129" i="5"/>
  <c r="D129" i="5"/>
  <c r="I129" i="5"/>
  <c r="N129" i="5"/>
  <c r="H129" i="5"/>
  <c r="F55" i="7"/>
  <c r="D55" i="7"/>
  <c r="U55" i="7"/>
  <c r="J55" i="7"/>
  <c r="C55" i="7"/>
  <c r="I55" i="7"/>
  <c r="Q55" i="7"/>
  <c r="E55" i="7"/>
  <c r="T55" i="7"/>
  <c r="K55" i="7"/>
  <c r="H55" i="7"/>
  <c r="M55" i="7"/>
  <c r="L55" i="7"/>
  <c r="P55" i="7"/>
  <c r="N55" i="7"/>
  <c r="G55" i="7"/>
  <c r="F119" i="21"/>
  <c r="R119" i="21"/>
  <c r="G119" i="21"/>
  <c r="I119" i="21"/>
  <c r="H119" i="21"/>
  <c r="L119" i="21"/>
  <c r="C119" i="21"/>
  <c r="U119" i="21"/>
  <c r="D119" i="21"/>
  <c r="E119" i="21"/>
  <c r="O119" i="21"/>
  <c r="N119" i="21"/>
  <c r="L147" i="12"/>
  <c r="G147" i="12"/>
  <c r="I147" i="12"/>
  <c r="M147" i="12"/>
  <c r="H147" i="12"/>
  <c r="J147" i="12"/>
  <c r="E147" i="12"/>
  <c r="K147" i="12"/>
  <c r="N147" i="12"/>
  <c r="D147" i="12"/>
  <c r="C147" i="12"/>
  <c r="F147" i="12"/>
  <c r="J81" i="22"/>
  <c r="C81" i="22"/>
  <c r="G81" i="22"/>
  <c r="K81" i="22"/>
  <c r="F81" i="22"/>
  <c r="I81" i="22"/>
  <c r="M81" i="22"/>
  <c r="L81" i="22"/>
  <c r="N81" i="22"/>
  <c r="D81" i="22"/>
  <c r="H81" i="22"/>
  <c r="E81" i="22"/>
  <c r="K120" i="13"/>
  <c r="G120" i="13"/>
  <c r="C120" i="13"/>
  <c r="I120" i="13"/>
  <c r="E120" i="13"/>
  <c r="D120" i="13"/>
  <c r="L120" i="13"/>
  <c r="H120" i="13"/>
  <c r="J120" i="13"/>
  <c r="N120" i="13"/>
  <c r="F120" i="13"/>
  <c r="M120" i="13"/>
  <c r="F20" i="22"/>
  <c r="H20" i="22"/>
  <c r="C20" i="22"/>
  <c r="N20" i="22"/>
  <c r="M20" i="22"/>
  <c r="E20" i="22"/>
  <c r="L20" i="22"/>
  <c r="D20" i="22"/>
  <c r="K20" i="22"/>
  <c r="I20" i="22"/>
  <c r="J20" i="22"/>
  <c r="G20" i="22"/>
  <c r="J126" i="7"/>
  <c r="G126" i="7"/>
  <c r="U126" i="7"/>
  <c r="D126" i="7"/>
  <c r="T126" i="7"/>
  <c r="H126" i="7"/>
  <c r="N126" i="7"/>
  <c r="P126" i="7"/>
  <c r="M126" i="7"/>
  <c r="C126" i="7"/>
  <c r="Q126" i="7"/>
  <c r="L126" i="7"/>
  <c r="E126" i="7"/>
  <c r="F126" i="7"/>
  <c r="K126" i="7"/>
  <c r="I126" i="7"/>
  <c r="D150" i="16"/>
  <c r="F150" i="16"/>
  <c r="C150" i="16"/>
  <c r="E150" i="16"/>
  <c r="G150" i="16"/>
  <c r="G48" i="22"/>
  <c r="K48" i="22"/>
  <c r="H48" i="22"/>
  <c r="J48" i="22"/>
  <c r="C48" i="22"/>
  <c r="L48" i="22"/>
  <c r="E48" i="22"/>
  <c r="D48" i="22"/>
  <c r="N48" i="22"/>
  <c r="F48" i="22"/>
  <c r="I48" i="22"/>
  <c r="M48" i="22"/>
  <c r="D51" i="21"/>
  <c r="U51" i="21"/>
  <c r="N51" i="21"/>
  <c r="C51" i="21"/>
  <c r="J83" i="12"/>
  <c r="N83" i="12"/>
  <c r="H83" i="12"/>
  <c r="I83" i="12"/>
  <c r="E83" i="12"/>
  <c r="G83" i="12"/>
  <c r="D83" i="12"/>
  <c r="L83" i="12"/>
  <c r="C83" i="12"/>
  <c r="K83" i="12"/>
  <c r="M83" i="12"/>
  <c r="F83" i="12"/>
  <c r="C111" i="13"/>
  <c r="H111" i="13"/>
  <c r="M111" i="13"/>
  <c r="D111" i="13"/>
  <c r="N111" i="13"/>
  <c r="J111" i="13"/>
  <c r="I111" i="13"/>
  <c r="G111" i="13"/>
  <c r="E111" i="13"/>
  <c r="K111" i="13"/>
  <c r="F111" i="13"/>
  <c r="L111" i="13"/>
  <c r="G50" i="5"/>
  <c r="D50" i="5"/>
  <c r="E50" i="5" s="1"/>
  <c r="L50" i="5"/>
  <c r="I50" i="5"/>
  <c r="K50" i="5"/>
  <c r="J50" i="5"/>
  <c r="N50" i="5"/>
  <c r="C50" i="5"/>
  <c r="F50" i="5"/>
  <c r="M50" i="5"/>
  <c r="H50" i="5"/>
  <c r="C156" i="13"/>
  <c r="F156" i="13"/>
  <c r="E156" i="13"/>
  <c r="I156" i="13"/>
  <c r="N156" i="13"/>
  <c r="D156" i="13"/>
  <c r="J156" i="13"/>
  <c r="L156" i="13"/>
  <c r="H156" i="13"/>
  <c r="K156" i="13"/>
  <c r="G156" i="13"/>
  <c r="M156" i="13"/>
  <c r="J76" i="22"/>
  <c r="E76" i="22"/>
  <c r="D76" i="22"/>
  <c r="H76" i="22"/>
  <c r="F76" i="22"/>
  <c r="N76" i="22"/>
  <c r="C76" i="22"/>
  <c r="K76" i="22"/>
  <c r="M76" i="22"/>
  <c r="L76" i="22"/>
  <c r="I76" i="22"/>
  <c r="G76" i="22"/>
  <c r="N202" i="21"/>
  <c r="F202" i="21"/>
  <c r="C202" i="21"/>
  <c r="R202" i="21"/>
  <c r="D202" i="21"/>
  <c r="E202" i="21"/>
  <c r="L202" i="21"/>
  <c r="I202" i="21"/>
  <c r="G202" i="21"/>
  <c r="O202" i="21"/>
  <c r="U202" i="21"/>
  <c r="H202" i="21"/>
  <c r="I100" i="21"/>
  <c r="O100" i="21"/>
  <c r="G100" i="21"/>
  <c r="C100" i="21"/>
  <c r="L100" i="21"/>
  <c r="N100" i="21"/>
  <c r="E100" i="21"/>
  <c r="F100" i="21"/>
  <c r="R100" i="21"/>
  <c r="U100" i="21"/>
  <c r="D100" i="21"/>
  <c r="H100" i="21"/>
  <c r="F82" i="16"/>
  <c r="C82" i="16"/>
  <c r="G82" i="16"/>
  <c r="E82" i="16"/>
  <c r="D82" i="16"/>
  <c r="R109" i="21"/>
  <c r="E109" i="21"/>
  <c r="O109" i="21"/>
  <c r="H109" i="21"/>
  <c r="C109" i="21"/>
  <c r="L109" i="21"/>
  <c r="D109" i="21"/>
  <c r="N109" i="21"/>
  <c r="F109" i="21"/>
  <c r="I109" i="21"/>
  <c r="U109" i="21"/>
  <c r="G109" i="21"/>
  <c r="I165" i="13"/>
  <c r="N165" i="13"/>
  <c r="E165" i="13"/>
  <c r="D165" i="13"/>
  <c r="K165" i="13"/>
  <c r="C165" i="13"/>
  <c r="G165" i="13"/>
  <c r="H165" i="13"/>
  <c r="L165" i="13"/>
  <c r="F165" i="13"/>
  <c r="J165" i="13"/>
  <c r="M165" i="13"/>
  <c r="C32" i="12"/>
  <c r="N32" i="12"/>
  <c r="M32" i="12"/>
  <c r="I32" i="12"/>
  <c r="J32" i="12"/>
  <c r="K32" i="12"/>
  <c r="D32" i="12"/>
  <c r="L32" i="12"/>
  <c r="R156" i="21"/>
  <c r="N156" i="21"/>
  <c r="I156" i="21"/>
  <c r="G156" i="21"/>
  <c r="U156" i="21"/>
  <c r="D156" i="21"/>
  <c r="H156" i="21"/>
  <c r="F156" i="21"/>
  <c r="E156" i="21"/>
  <c r="L156" i="21"/>
  <c r="C156" i="21"/>
  <c r="O156" i="21"/>
  <c r="D201" i="21"/>
  <c r="R201" i="21"/>
  <c r="L201" i="21"/>
  <c r="E201" i="21"/>
  <c r="C201" i="21"/>
  <c r="I201" i="21"/>
  <c r="F201" i="21"/>
  <c r="O201" i="21"/>
  <c r="H201" i="21"/>
  <c r="U201" i="21"/>
  <c r="N201" i="21"/>
  <c r="G201" i="21"/>
  <c r="I98" i="22"/>
  <c r="N98" i="22"/>
  <c r="L98" i="22"/>
  <c r="G98" i="22"/>
  <c r="E98" i="22"/>
  <c r="J98" i="22"/>
  <c r="C98" i="22"/>
  <c r="M98" i="22"/>
  <c r="F98" i="22"/>
  <c r="D98" i="22"/>
  <c r="H98" i="22"/>
  <c r="K98" i="22"/>
  <c r="F188" i="21"/>
  <c r="E188" i="21"/>
  <c r="L188" i="21"/>
  <c r="U188" i="21"/>
  <c r="D188" i="21"/>
  <c r="H188" i="21"/>
  <c r="O188" i="21"/>
  <c r="I188" i="21"/>
  <c r="R188" i="21"/>
  <c r="N188" i="21"/>
  <c r="G188" i="21"/>
  <c r="C188" i="21"/>
  <c r="M189" i="7"/>
  <c r="T189" i="7"/>
  <c r="C189" i="7"/>
  <c r="J189" i="7"/>
  <c r="I189" i="7"/>
  <c r="G189" i="7"/>
  <c r="K189" i="7"/>
  <c r="N189" i="7"/>
  <c r="D189" i="7"/>
  <c r="P189" i="7"/>
  <c r="L189" i="7"/>
  <c r="E189" i="7"/>
  <c r="U189" i="7"/>
  <c r="F189" i="7"/>
  <c r="H189" i="7"/>
  <c r="Q189" i="7"/>
  <c r="C154" i="16"/>
  <c r="G154" i="16"/>
  <c r="F154" i="16"/>
  <c r="D154" i="16"/>
  <c r="E154" i="16"/>
  <c r="H133" i="13"/>
  <c r="C133" i="13"/>
  <c r="G133" i="13"/>
  <c r="E133" i="13"/>
  <c r="N133" i="13"/>
  <c r="K133" i="13"/>
  <c r="D133" i="13"/>
  <c r="J133" i="13"/>
  <c r="I133" i="13"/>
  <c r="L133" i="13"/>
  <c r="F133" i="13"/>
  <c r="M133" i="13"/>
  <c r="I115" i="13"/>
  <c r="C115" i="13"/>
  <c r="E115" i="13"/>
  <c r="G115" i="13"/>
  <c r="H115" i="13"/>
  <c r="D115" i="13"/>
  <c r="M115" i="13"/>
  <c r="F115" i="13"/>
  <c r="N115" i="13"/>
  <c r="K115" i="13"/>
  <c r="L115" i="13"/>
  <c r="J115" i="13"/>
  <c r="M166" i="22"/>
  <c r="J166" i="22"/>
  <c r="L166" i="22"/>
  <c r="F166" i="22"/>
  <c r="I166" i="22"/>
  <c r="H166" i="22"/>
  <c r="G166" i="22"/>
  <c r="E166" i="22"/>
  <c r="K166" i="22"/>
  <c r="C166" i="22"/>
  <c r="D166" i="22"/>
  <c r="N166" i="22"/>
  <c r="G61" i="5"/>
  <c r="N61" i="5"/>
  <c r="E61" i="5"/>
  <c r="I61" i="5"/>
  <c r="F61" i="5"/>
  <c r="L61" i="5"/>
  <c r="K61" i="5"/>
  <c r="D61" i="5"/>
  <c r="H61" i="5"/>
  <c r="M61" i="5"/>
  <c r="C61" i="5"/>
  <c r="J61" i="5"/>
  <c r="I120" i="7"/>
  <c r="F120" i="7"/>
  <c r="M120" i="7"/>
  <c r="T120" i="7"/>
  <c r="L120" i="7"/>
  <c r="P120" i="7"/>
  <c r="N120" i="7"/>
  <c r="K120" i="7"/>
  <c r="C120" i="7"/>
  <c r="H120" i="7"/>
  <c r="Q120" i="7"/>
  <c r="U120" i="7"/>
  <c r="J120" i="7"/>
  <c r="G120" i="7"/>
  <c r="E120" i="7"/>
  <c r="D120" i="7"/>
  <c r="F113" i="21"/>
  <c r="I113" i="21"/>
  <c r="H113" i="21"/>
  <c r="U113" i="21"/>
  <c r="S113" i="21"/>
  <c r="L113" i="21"/>
  <c r="R113" i="21"/>
  <c r="E113" i="21"/>
  <c r="N113" i="21"/>
  <c r="M113" i="21"/>
  <c r="D113" i="21"/>
  <c r="O113" i="21"/>
  <c r="C113" i="21"/>
  <c r="G113" i="21"/>
  <c r="D31" i="12"/>
  <c r="I31" i="12"/>
  <c r="K31" i="12"/>
  <c r="L31" i="12"/>
  <c r="M31" i="12"/>
  <c r="J31" i="12"/>
  <c r="C31" i="12"/>
  <c r="N31" i="12"/>
  <c r="N112" i="7"/>
  <c r="F112" i="7"/>
  <c r="I112" i="7"/>
  <c r="U112" i="7"/>
  <c r="Q112" i="7"/>
  <c r="P112" i="7"/>
  <c r="E112" i="7"/>
  <c r="J112" i="7"/>
  <c r="T112" i="7"/>
  <c r="H112" i="7"/>
  <c r="C112" i="7"/>
  <c r="D112" i="7"/>
  <c r="L112" i="7"/>
  <c r="M112" i="7"/>
  <c r="K112" i="7"/>
  <c r="G112" i="7"/>
  <c r="N140" i="22"/>
  <c r="J140" i="22"/>
  <c r="I140" i="22"/>
  <c r="K140" i="22"/>
  <c r="D140" i="22"/>
  <c r="E140" i="22"/>
  <c r="L140" i="22"/>
  <c r="C140" i="22"/>
  <c r="M140" i="22"/>
  <c r="G140" i="22"/>
  <c r="F140" i="22"/>
  <c r="H140" i="22"/>
  <c r="O61" i="21"/>
  <c r="L61" i="21"/>
  <c r="R61" i="21"/>
  <c r="D61" i="21"/>
  <c r="U61" i="21"/>
  <c r="G61" i="21"/>
  <c r="H61" i="21"/>
  <c r="N61" i="21"/>
  <c r="F61" i="21"/>
  <c r="E61" i="21"/>
  <c r="C61" i="21"/>
  <c r="I61" i="21"/>
  <c r="K84" i="5"/>
  <c r="D84" i="5"/>
  <c r="C84" i="5"/>
  <c r="J84" i="5"/>
  <c r="N84" i="5"/>
  <c r="I84" i="5"/>
  <c r="F84" i="5"/>
  <c r="L84" i="5"/>
  <c r="H84" i="5"/>
  <c r="G84" i="5"/>
  <c r="M84" i="5"/>
  <c r="E84" i="5"/>
  <c r="H73" i="13"/>
  <c r="F73" i="13"/>
  <c r="M73" i="13"/>
  <c r="E73" i="13"/>
  <c r="G73" i="13"/>
  <c r="C73" i="13"/>
  <c r="K73" i="13"/>
  <c r="N73" i="13"/>
  <c r="J73" i="13"/>
  <c r="I73" i="13"/>
  <c r="D73" i="13"/>
  <c r="L73" i="13"/>
  <c r="F45" i="7"/>
  <c r="K45" i="7"/>
  <c r="M45" i="7"/>
  <c r="I45" i="7"/>
  <c r="U45" i="7"/>
  <c r="Q45" i="7"/>
  <c r="C45" i="7"/>
  <c r="D45" i="7"/>
  <c r="G45" i="7"/>
  <c r="N45" i="7"/>
  <c r="E45" i="7"/>
  <c r="L45" i="7"/>
  <c r="H45" i="7"/>
  <c r="P45" i="7"/>
  <c r="J45" i="7"/>
  <c r="T45" i="7"/>
  <c r="M79" i="22"/>
  <c r="L79" i="22"/>
  <c r="E79" i="22"/>
  <c r="J79" i="22"/>
  <c r="C79" i="22"/>
  <c r="D79" i="22"/>
  <c r="F79" i="22"/>
  <c r="K79" i="22"/>
  <c r="G79" i="22"/>
  <c r="H79" i="22"/>
  <c r="N79" i="22"/>
  <c r="I79" i="22"/>
  <c r="M104" i="22"/>
  <c r="J104" i="22"/>
  <c r="I104" i="22"/>
  <c r="H104" i="22"/>
  <c r="D104" i="22"/>
  <c r="C104" i="22"/>
  <c r="E104" i="22"/>
  <c r="G104" i="22"/>
  <c r="L104" i="22"/>
  <c r="K104" i="22"/>
  <c r="N104" i="22"/>
  <c r="F104" i="22"/>
  <c r="I98" i="5"/>
  <c r="D98" i="5"/>
  <c r="E98" i="5" s="1"/>
  <c r="G98" i="5"/>
  <c r="J98" i="5"/>
  <c r="H98" i="5"/>
  <c r="K98" i="5"/>
  <c r="C98" i="5"/>
  <c r="F98" i="5"/>
  <c r="N98" i="5"/>
  <c r="L98" i="5"/>
  <c r="M98" i="5"/>
  <c r="F93" i="21"/>
  <c r="E93" i="21"/>
  <c r="D93" i="21"/>
  <c r="R93" i="21"/>
  <c r="C93" i="21"/>
  <c r="I93" i="21"/>
  <c r="H93" i="21"/>
  <c r="N93" i="21"/>
  <c r="U93" i="21"/>
  <c r="O93" i="21"/>
  <c r="L93" i="21"/>
  <c r="G93" i="21"/>
  <c r="H76" i="13"/>
  <c r="C76" i="13"/>
  <c r="K76" i="13"/>
  <c r="G76" i="13"/>
  <c r="I76" i="13"/>
  <c r="L76" i="13"/>
  <c r="N76" i="13"/>
  <c r="F76" i="13"/>
  <c r="J76" i="13"/>
  <c r="D76" i="13"/>
  <c r="M76" i="13"/>
  <c r="E76" i="13"/>
  <c r="L142" i="12"/>
  <c r="K142" i="12"/>
  <c r="G142" i="12"/>
  <c r="M142" i="12"/>
  <c r="E142" i="12"/>
  <c r="F142" i="12"/>
  <c r="I142" i="12"/>
  <c r="J142" i="12"/>
  <c r="D142" i="12"/>
  <c r="H142" i="12"/>
  <c r="N142" i="12"/>
  <c r="C142" i="12"/>
  <c r="Q184" i="7"/>
  <c r="T184" i="7"/>
  <c r="L184" i="7"/>
  <c r="D184" i="7"/>
  <c r="I184" i="7"/>
  <c r="H184" i="7"/>
  <c r="N184" i="7"/>
  <c r="M184" i="7"/>
  <c r="F184" i="7"/>
  <c r="G184" i="7"/>
  <c r="P184" i="7"/>
  <c r="K184" i="7"/>
  <c r="U184" i="7"/>
  <c r="C184" i="7"/>
  <c r="E184" i="7"/>
  <c r="J184" i="7"/>
  <c r="J50" i="7"/>
  <c r="T50" i="7"/>
  <c r="K50" i="7"/>
  <c r="U50" i="7"/>
  <c r="Q50" i="7"/>
  <c r="L50" i="7"/>
  <c r="I50" i="7"/>
  <c r="M50" i="7"/>
  <c r="H50" i="7"/>
  <c r="D50" i="7"/>
  <c r="P50" i="7"/>
  <c r="E50" i="7"/>
  <c r="N50" i="7"/>
  <c r="F50" i="7"/>
  <c r="C50" i="7"/>
  <c r="G50" i="7"/>
  <c r="H75" i="5"/>
  <c r="I75" i="5"/>
  <c r="C75" i="5"/>
  <c r="N75" i="5"/>
  <c r="G75" i="5"/>
  <c r="M75" i="5"/>
  <c r="J75" i="5"/>
  <c r="K75" i="5"/>
  <c r="D75" i="5"/>
  <c r="E75" i="5"/>
  <c r="L75" i="5"/>
  <c r="F75" i="5"/>
  <c r="C92" i="16"/>
  <c r="G92" i="16"/>
  <c r="E92" i="16"/>
  <c r="F92" i="16"/>
  <c r="D92" i="16"/>
  <c r="D67" i="7"/>
  <c r="J67" i="7"/>
  <c r="N67" i="7"/>
  <c r="E67" i="7"/>
  <c r="M67" i="7"/>
  <c r="F67" i="7"/>
  <c r="U67" i="7"/>
  <c r="K67" i="7"/>
  <c r="P67" i="7"/>
  <c r="Q67" i="7"/>
  <c r="L67" i="7"/>
  <c r="I67" i="7"/>
  <c r="H67" i="7"/>
  <c r="C67" i="7"/>
  <c r="T67" i="7"/>
  <c r="G67" i="7"/>
  <c r="I171" i="21"/>
  <c r="G171" i="21"/>
  <c r="E171" i="21"/>
  <c r="L171" i="21"/>
  <c r="O171" i="21"/>
  <c r="D171" i="21"/>
  <c r="N171" i="21"/>
  <c r="F171" i="21"/>
  <c r="C171" i="21"/>
  <c r="R171" i="21"/>
  <c r="H171" i="21"/>
  <c r="U171" i="21"/>
  <c r="N97" i="13"/>
  <c r="F97" i="13"/>
  <c r="J97" i="13"/>
  <c r="K97" i="13"/>
  <c r="G97" i="13"/>
  <c r="H97" i="13"/>
  <c r="C97" i="13"/>
  <c r="D97" i="13"/>
  <c r="M97" i="13"/>
  <c r="I97" i="13"/>
  <c r="L97" i="13"/>
  <c r="E97" i="13"/>
  <c r="E168" i="13"/>
  <c r="H168" i="13"/>
  <c r="M168" i="13"/>
  <c r="L168" i="13"/>
  <c r="N168" i="13"/>
  <c r="F168" i="13"/>
  <c r="D168" i="13"/>
  <c r="G168" i="13"/>
  <c r="J168" i="13"/>
  <c r="K168" i="13"/>
  <c r="C168" i="13"/>
  <c r="I168" i="13"/>
  <c r="J40" i="12"/>
  <c r="L40" i="12"/>
  <c r="D40" i="12"/>
  <c r="K40" i="12"/>
  <c r="C40" i="12"/>
  <c r="I40" i="12"/>
  <c r="N40" i="12"/>
  <c r="M40" i="12"/>
  <c r="G72" i="13"/>
  <c r="H72" i="13"/>
  <c r="E72" i="13"/>
  <c r="F72" i="13"/>
  <c r="M72" i="13"/>
  <c r="J72" i="13"/>
  <c r="C72" i="13"/>
  <c r="I72" i="13"/>
  <c r="K72" i="13"/>
  <c r="L72" i="13"/>
  <c r="N72" i="13"/>
  <c r="D72" i="13"/>
  <c r="I88" i="21"/>
  <c r="G88" i="21"/>
  <c r="D88" i="21"/>
  <c r="L88" i="21"/>
  <c r="O88" i="21"/>
  <c r="H88" i="21"/>
  <c r="U88" i="21"/>
  <c r="R88" i="21"/>
  <c r="N88" i="21"/>
  <c r="F88" i="21"/>
  <c r="C88" i="21"/>
  <c r="E88" i="21"/>
  <c r="G76" i="12"/>
  <c r="F76" i="12"/>
  <c r="C76" i="12"/>
  <c r="H76" i="12"/>
  <c r="L76" i="12"/>
  <c r="E76" i="12"/>
  <c r="N76" i="12"/>
  <c r="I76" i="12"/>
  <c r="J76" i="12"/>
  <c r="D76" i="12"/>
  <c r="K76" i="12"/>
  <c r="M76" i="12"/>
  <c r="O67" i="21"/>
  <c r="H67" i="21"/>
  <c r="G67" i="21"/>
  <c r="I67" i="21"/>
  <c r="D67" i="21"/>
  <c r="R67" i="21"/>
  <c r="F67" i="21"/>
  <c r="C67" i="21"/>
  <c r="L67" i="21"/>
  <c r="U67" i="21"/>
  <c r="E67" i="21"/>
  <c r="N67" i="21"/>
  <c r="L153" i="13"/>
  <c r="G153" i="13"/>
  <c r="K153" i="13"/>
  <c r="C153" i="13"/>
  <c r="E153" i="13"/>
  <c r="H153" i="13"/>
  <c r="I153" i="13"/>
  <c r="F153" i="13"/>
  <c r="D153" i="13"/>
  <c r="N153" i="13"/>
  <c r="M153" i="13"/>
  <c r="J153" i="13"/>
  <c r="D118" i="16"/>
  <c r="G118" i="16"/>
  <c r="E118" i="16"/>
  <c r="F118" i="16"/>
  <c r="C118" i="16"/>
  <c r="T69" i="7"/>
  <c r="Q69" i="7"/>
  <c r="I69" i="7"/>
  <c r="K69" i="7"/>
  <c r="L69" i="7"/>
  <c r="E69" i="7"/>
  <c r="G69" i="7"/>
  <c r="D69" i="7"/>
  <c r="F69" i="7"/>
  <c r="J69" i="7"/>
  <c r="P69" i="7"/>
  <c r="H69" i="7"/>
  <c r="N69" i="7"/>
  <c r="U69" i="7"/>
  <c r="C69" i="7"/>
  <c r="M69" i="7"/>
  <c r="G139" i="16"/>
  <c r="C139" i="16"/>
  <c r="D139" i="16"/>
  <c r="F139" i="16"/>
  <c r="E139" i="16"/>
  <c r="D178" i="21"/>
  <c r="G178" i="21"/>
  <c r="L178" i="21"/>
  <c r="U178" i="21"/>
  <c r="F178" i="21"/>
  <c r="R178" i="21"/>
  <c r="O178" i="21"/>
  <c r="E178" i="21"/>
  <c r="C178" i="21"/>
  <c r="I178" i="21"/>
  <c r="H178" i="21"/>
  <c r="N178" i="21"/>
  <c r="C15" i="12"/>
  <c r="D15" i="12"/>
  <c r="K15" i="12"/>
  <c r="N15" i="12"/>
  <c r="J15" i="12"/>
  <c r="M15" i="12"/>
  <c r="I15" i="12"/>
  <c r="L15" i="12"/>
  <c r="I148" i="22"/>
  <c r="L148" i="22"/>
  <c r="K148" i="22"/>
  <c r="N148" i="22"/>
  <c r="E148" i="22"/>
  <c r="J148" i="22"/>
  <c r="M148" i="22"/>
  <c r="H148" i="22"/>
  <c r="G148" i="22"/>
  <c r="F148" i="22"/>
  <c r="C148" i="22"/>
  <c r="D148" i="22"/>
  <c r="G109" i="16"/>
  <c r="E109" i="16"/>
  <c r="F109" i="16"/>
  <c r="D109" i="16"/>
  <c r="C109" i="16"/>
  <c r="G199" i="21"/>
  <c r="R199" i="21"/>
  <c r="H199" i="21"/>
  <c r="N199" i="21"/>
  <c r="L199" i="21"/>
  <c r="E199" i="21"/>
  <c r="F199" i="21"/>
  <c r="C199" i="21"/>
  <c r="I199" i="21"/>
  <c r="D199" i="21"/>
  <c r="U199" i="21"/>
  <c r="O199" i="21"/>
  <c r="N32" i="13"/>
  <c r="J32" i="13"/>
  <c r="D32" i="13"/>
  <c r="M32" i="13"/>
  <c r="C32" i="13"/>
  <c r="K32" i="13"/>
  <c r="I32" i="13"/>
  <c r="L32" i="13"/>
  <c r="M61" i="13"/>
  <c r="F61" i="13"/>
  <c r="G61" i="13"/>
  <c r="C61" i="13"/>
  <c r="L61" i="13"/>
  <c r="H61" i="13"/>
  <c r="E61" i="13"/>
  <c r="D61" i="13"/>
  <c r="K61" i="13"/>
  <c r="N61" i="13"/>
  <c r="J61" i="13"/>
  <c r="I61" i="13"/>
  <c r="D102" i="22"/>
  <c r="N102" i="22"/>
  <c r="E102" i="22"/>
  <c r="G102" i="22"/>
  <c r="M102" i="22"/>
  <c r="L102" i="22"/>
  <c r="J102" i="22"/>
  <c r="C102" i="22"/>
  <c r="H102" i="22"/>
  <c r="K102" i="22"/>
  <c r="I102" i="22"/>
  <c r="F102" i="22"/>
  <c r="D73" i="16"/>
  <c r="C73" i="16"/>
  <c r="F73" i="16"/>
  <c r="E73" i="16"/>
  <c r="G73" i="16"/>
  <c r="C154" i="12"/>
  <c r="M154" i="12"/>
  <c r="F154" i="12"/>
  <c r="N154" i="12"/>
  <c r="K154" i="12"/>
  <c r="J154" i="12"/>
  <c r="E154" i="12"/>
  <c r="H154" i="12"/>
  <c r="D154" i="12"/>
  <c r="I154" i="12"/>
  <c r="L154" i="12"/>
  <c r="G154" i="12"/>
  <c r="H184" i="12"/>
  <c r="C184" i="12"/>
  <c r="I184" i="12"/>
  <c r="G184" i="12"/>
  <c r="M184" i="12"/>
  <c r="F184" i="12"/>
  <c r="D184" i="12"/>
  <c r="K184" i="12"/>
  <c r="L184" i="12"/>
  <c r="N184" i="12"/>
  <c r="E184" i="12"/>
  <c r="J184" i="12"/>
  <c r="D30" i="21"/>
  <c r="N30" i="21"/>
  <c r="U30" i="21"/>
  <c r="C30" i="21"/>
  <c r="F152" i="5"/>
  <c r="N152" i="5"/>
  <c r="L152" i="5"/>
  <c r="G152" i="5"/>
  <c r="C152" i="5"/>
  <c r="I152" i="5"/>
  <c r="H152" i="5"/>
  <c r="J152" i="5"/>
  <c r="M152" i="5"/>
  <c r="D152" i="5"/>
  <c r="E152" i="5" s="1"/>
  <c r="K152" i="5"/>
  <c r="F40" i="16"/>
  <c r="G40" i="16"/>
  <c r="E40" i="16"/>
  <c r="C40" i="16"/>
  <c r="D40" i="16"/>
  <c r="C108" i="13"/>
  <c r="K108" i="13"/>
  <c r="M108" i="13"/>
  <c r="E108" i="13"/>
  <c r="D108" i="13"/>
  <c r="I108" i="13"/>
  <c r="N108" i="13"/>
  <c r="G108" i="13"/>
  <c r="F108" i="13"/>
  <c r="H108" i="13"/>
  <c r="J108" i="13"/>
  <c r="L108" i="13"/>
  <c r="C69" i="16"/>
  <c r="E69" i="16"/>
  <c r="G69" i="16"/>
  <c r="D69" i="16"/>
  <c r="F69" i="16"/>
  <c r="C112" i="16"/>
  <c r="D112" i="16"/>
  <c r="E112" i="16"/>
  <c r="G112" i="16"/>
  <c r="F112" i="16"/>
  <c r="C135" i="12"/>
  <c r="E135" i="12"/>
  <c r="F135" i="12"/>
  <c r="H135" i="12"/>
  <c r="G135" i="12"/>
  <c r="I135" i="12"/>
  <c r="K135" i="12"/>
  <c r="M135" i="12"/>
  <c r="L135" i="12"/>
  <c r="D135" i="12"/>
  <c r="N135" i="12"/>
  <c r="P135" i="12" s="1"/>
  <c r="J135" i="12"/>
  <c r="N156" i="22"/>
  <c r="G156" i="22"/>
  <c r="H156" i="22"/>
  <c r="E156" i="22"/>
  <c r="C156" i="22"/>
  <c r="L156" i="22"/>
  <c r="M156" i="22"/>
  <c r="K156" i="22"/>
  <c r="F156" i="22"/>
  <c r="I156" i="22"/>
  <c r="J156" i="22"/>
  <c r="D156" i="22"/>
  <c r="J185" i="12"/>
  <c r="L185" i="12"/>
  <c r="M185" i="12"/>
  <c r="C185" i="12"/>
  <c r="D185" i="12"/>
  <c r="E185" i="12"/>
  <c r="H185" i="12"/>
  <c r="N185" i="12"/>
  <c r="F185" i="12"/>
  <c r="I185" i="12"/>
  <c r="G185" i="12"/>
  <c r="K185" i="12"/>
  <c r="F133" i="22"/>
  <c r="I133" i="22"/>
  <c r="E133" i="22"/>
  <c r="G133" i="22"/>
  <c r="J133" i="22"/>
  <c r="N133" i="22"/>
  <c r="K133" i="22"/>
  <c r="L133" i="22"/>
  <c r="M133" i="22"/>
  <c r="C133" i="22"/>
  <c r="D133" i="22"/>
  <c r="H133" i="22"/>
  <c r="D151" i="16"/>
  <c r="C151" i="16"/>
  <c r="F151" i="16"/>
  <c r="E151" i="16"/>
  <c r="G151" i="16"/>
  <c r="H187" i="22"/>
  <c r="M187" i="22"/>
  <c r="K187" i="22"/>
  <c r="C187" i="22"/>
  <c r="I187" i="22"/>
  <c r="N187" i="22"/>
  <c r="L187" i="22"/>
  <c r="D187" i="22"/>
  <c r="F187" i="22"/>
  <c r="E187" i="22"/>
  <c r="J187" i="22"/>
  <c r="G187" i="22"/>
  <c r="P154" i="7"/>
  <c r="K154" i="7"/>
  <c r="G154" i="7"/>
  <c r="L154" i="7"/>
  <c r="Q154" i="7"/>
  <c r="H154" i="7"/>
  <c r="D154" i="7"/>
  <c r="E154" i="7"/>
  <c r="C154" i="7"/>
  <c r="T154" i="7"/>
  <c r="I154" i="7"/>
  <c r="M154" i="7"/>
  <c r="N154" i="7"/>
  <c r="U154" i="7"/>
  <c r="J154" i="7"/>
  <c r="F154" i="7"/>
  <c r="D130" i="12"/>
  <c r="G130" i="12"/>
  <c r="K130" i="12"/>
  <c r="M130" i="12"/>
  <c r="J130" i="12"/>
  <c r="I130" i="12"/>
  <c r="E130" i="12"/>
  <c r="F130" i="12"/>
  <c r="L130" i="12"/>
  <c r="C130" i="12"/>
  <c r="N130" i="12"/>
  <c r="H130" i="12"/>
  <c r="H50" i="12"/>
  <c r="D50" i="12"/>
  <c r="J50" i="12"/>
  <c r="E50" i="12"/>
  <c r="N50" i="12"/>
  <c r="K50" i="12"/>
  <c r="C50" i="12"/>
  <c r="L50" i="12"/>
  <c r="F50" i="12"/>
  <c r="I50" i="12"/>
  <c r="G50" i="12"/>
  <c r="M50" i="12"/>
  <c r="H90" i="7"/>
  <c r="J90" i="7"/>
  <c r="L90" i="7"/>
  <c r="F90" i="7"/>
  <c r="E90" i="7"/>
  <c r="I90" i="7"/>
  <c r="Q90" i="7"/>
  <c r="N90" i="7"/>
  <c r="P90" i="7"/>
  <c r="G90" i="7"/>
  <c r="U90" i="7"/>
  <c r="M90" i="7"/>
  <c r="D90" i="7"/>
  <c r="T90" i="7"/>
  <c r="K90" i="7"/>
  <c r="C90" i="7"/>
  <c r="L70" i="13"/>
  <c r="E70" i="13"/>
  <c r="C70" i="13"/>
  <c r="J70" i="13"/>
  <c r="I70" i="13"/>
  <c r="D70" i="13"/>
  <c r="N70" i="13"/>
  <c r="M70" i="13"/>
  <c r="H70" i="13"/>
  <c r="G70" i="13"/>
  <c r="F70" i="13"/>
  <c r="K70" i="13"/>
  <c r="I69" i="5"/>
  <c r="H69" i="5"/>
  <c r="D69" i="5"/>
  <c r="L69" i="5"/>
  <c r="N69" i="5"/>
  <c r="M69" i="5"/>
  <c r="K69" i="5"/>
  <c r="F69" i="5"/>
  <c r="J69" i="5"/>
  <c r="G69" i="5"/>
  <c r="C69" i="5"/>
  <c r="E69" i="5"/>
  <c r="G49" i="16"/>
  <c r="C49" i="16"/>
  <c r="D49" i="16"/>
  <c r="E49" i="16"/>
  <c r="F49" i="16"/>
  <c r="J80" i="22"/>
  <c r="N80" i="22"/>
  <c r="F80" i="22"/>
  <c r="D80" i="22"/>
  <c r="L80" i="22"/>
  <c r="G80" i="22"/>
  <c r="M80" i="22"/>
  <c r="I80" i="22"/>
  <c r="K80" i="22"/>
  <c r="E80" i="22"/>
  <c r="H80" i="22"/>
  <c r="C80" i="22"/>
  <c r="D170" i="16"/>
  <c r="F170" i="16"/>
  <c r="C170" i="16"/>
  <c r="E170" i="16"/>
  <c r="G170" i="16"/>
  <c r="M96" i="13"/>
  <c r="L96" i="13"/>
  <c r="N96" i="13"/>
  <c r="K96" i="13"/>
  <c r="H96" i="13"/>
  <c r="I96" i="13"/>
  <c r="G96" i="13"/>
  <c r="J96" i="13"/>
  <c r="C96" i="13"/>
  <c r="F96" i="13"/>
  <c r="D96" i="13"/>
  <c r="E96" i="13"/>
  <c r="J133" i="5"/>
  <c r="M133" i="5"/>
  <c r="H133" i="5"/>
  <c r="C133" i="5"/>
  <c r="G133" i="5"/>
  <c r="D133" i="5"/>
  <c r="E133" i="5"/>
  <c r="L133" i="5"/>
  <c r="I133" i="5"/>
  <c r="F133" i="5"/>
  <c r="K133" i="5"/>
  <c r="N133" i="5"/>
  <c r="G138" i="21"/>
  <c r="F138" i="21"/>
  <c r="D138" i="21"/>
  <c r="U138" i="21"/>
  <c r="C138" i="21"/>
  <c r="R138" i="21"/>
  <c r="I138" i="21"/>
  <c r="E138" i="21"/>
  <c r="H138" i="21"/>
  <c r="L138" i="21"/>
  <c r="O138" i="21"/>
  <c r="N138" i="21"/>
  <c r="E111" i="21"/>
  <c r="D111" i="21"/>
  <c r="N111" i="21"/>
  <c r="G111" i="21"/>
  <c r="C111" i="21"/>
  <c r="O111" i="21"/>
  <c r="R111" i="21"/>
  <c r="I111" i="21"/>
  <c r="L111" i="21"/>
  <c r="U111" i="21"/>
  <c r="H111" i="21"/>
  <c r="F111" i="21"/>
  <c r="L151" i="21"/>
  <c r="G151" i="21"/>
  <c r="O151" i="21"/>
  <c r="C151" i="21"/>
  <c r="E151" i="21"/>
  <c r="H151" i="21"/>
  <c r="I151" i="21"/>
  <c r="U151" i="21"/>
  <c r="D151" i="21"/>
  <c r="F151" i="21"/>
  <c r="R151" i="21"/>
  <c r="N151" i="21"/>
  <c r="N24" i="12"/>
  <c r="J24" i="12"/>
  <c r="L24" i="12"/>
  <c r="I24" i="12"/>
  <c r="C24" i="12"/>
  <c r="K24" i="12"/>
  <c r="D24" i="12"/>
  <c r="M24" i="12"/>
  <c r="Q24" i="12" s="1"/>
  <c r="L16" i="22"/>
  <c r="M16" i="22"/>
  <c r="N16" i="22"/>
  <c r="F16" i="22"/>
  <c r="H16" i="22"/>
  <c r="I16" i="22"/>
  <c r="G16" i="22"/>
  <c r="C16" i="22"/>
  <c r="E16" i="22"/>
  <c r="J16" i="22"/>
  <c r="K16" i="22"/>
  <c r="D16" i="22"/>
  <c r="H119" i="7"/>
  <c r="T119" i="7"/>
  <c r="I119" i="7"/>
  <c r="J119" i="7"/>
  <c r="K119" i="7"/>
  <c r="P119" i="7"/>
  <c r="L119" i="7"/>
  <c r="M119" i="7"/>
  <c r="C119" i="7"/>
  <c r="E119" i="7"/>
  <c r="F119" i="7"/>
  <c r="D119" i="7"/>
  <c r="U119" i="7"/>
  <c r="Q119" i="7"/>
  <c r="N119" i="7"/>
  <c r="G119" i="7"/>
  <c r="C65" i="22"/>
  <c r="M65" i="22"/>
  <c r="L65" i="22"/>
  <c r="D65" i="22"/>
  <c r="H65" i="22"/>
  <c r="F65" i="22"/>
  <c r="G65" i="22"/>
  <c r="K65" i="22"/>
  <c r="J65" i="22"/>
  <c r="N65" i="22"/>
  <c r="E65" i="22"/>
  <c r="I65" i="22"/>
  <c r="I163" i="21"/>
  <c r="H163" i="21"/>
  <c r="N163" i="21"/>
  <c r="G163" i="21"/>
  <c r="O163" i="21"/>
  <c r="L163" i="21"/>
  <c r="R163" i="21"/>
  <c r="C163" i="21"/>
  <c r="D163" i="21"/>
  <c r="F163" i="21"/>
  <c r="E163" i="21"/>
  <c r="U163" i="21"/>
  <c r="F55" i="13"/>
  <c r="L55" i="13"/>
  <c r="N55" i="13"/>
  <c r="J55" i="13"/>
  <c r="C55" i="13"/>
  <c r="H55" i="13"/>
  <c r="K55" i="13"/>
  <c r="D55" i="13"/>
  <c r="E55" i="13"/>
  <c r="M55" i="13"/>
  <c r="G55" i="13"/>
  <c r="I55" i="13"/>
  <c r="H35" i="22"/>
  <c r="L35" i="22"/>
  <c r="F35" i="22"/>
  <c r="I35" i="22"/>
  <c r="E35" i="22"/>
  <c r="K35" i="22"/>
  <c r="C35" i="22"/>
  <c r="J35" i="22"/>
  <c r="M35" i="22"/>
  <c r="G35" i="22"/>
  <c r="N35" i="22"/>
  <c r="D35" i="22"/>
  <c r="L100" i="13"/>
  <c r="C100" i="13"/>
  <c r="D100" i="13"/>
  <c r="E100" i="13"/>
  <c r="I100" i="13"/>
  <c r="G100" i="13"/>
  <c r="N100" i="13"/>
  <c r="K100" i="13"/>
  <c r="H100" i="13"/>
  <c r="F100" i="13"/>
  <c r="M100" i="13"/>
  <c r="J100" i="13"/>
  <c r="R107" i="21"/>
  <c r="O107" i="21"/>
  <c r="L107" i="21"/>
  <c r="U107" i="21"/>
  <c r="F107" i="21"/>
  <c r="H107" i="21"/>
  <c r="N107" i="21"/>
  <c r="D107" i="21"/>
  <c r="C107" i="21"/>
  <c r="G107" i="21"/>
  <c r="E107" i="21"/>
  <c r="I107" i="21"/>
  <c r="L35" i="13"/>
  <c r="M35" i="13"/>
  <c r="C35" i="13"/>
  <c r="J35" i="13"/>
  <c r="D35" i="13"/>
  <c r="I35" i="13"/>
  <c r="Q35" i="13" s="1"/>
  <c r="N35" i="13"/>
  <c r="K35" i="13"/>
  <c r="L98" i="13"/>
  <c r="J98" i="13"/>
  <c r="M98" i="13"/>
  <c r="K98" i="13"/>
  <c r="D98" i="13"/>
  <c r="G98" i="13"/>
  <c r="I98" i="13"/>
  <c r="E98" i="13"/>
  <c r="C98" i="13"/>
  <c r="F98" i="13"/>
  <c r="H98" i="13"/>
  <c r="N98" i="13"/>
  <c r="C142" i="21"/>
  <c r="F142" i="21"/>
  <c r="G142" i="21"/>
  <c r="E142" i="21"/>
  <c r="L142" i="21"/>
  <c r="O142" i="21"/>
  <c r="R142" i="21"/>
  <c r="D142" i="21"/>
  <c r="I142" i="21"/>
  <c r="H142" i="21"/>
  <c r="N142" i="21"/>
  <c r="U142" i="21"/>
  <c r="M177" i="22"/>
  <c r="E177" i="22"/>
  <c r="N177" i="22"/>
  <c r="C177" i="22"/>
  <c r="K177" i="22"/>
  <c r="J177" i="22"/>
  <c r="H177" i="22"/>
  <c r="I177" i="22"/>
  <c r="D177" i="22"/>
  <c r="F177" i="22"/>
  <c r="G177" i="22"/>
  <c r="L177" i="22"/>
  <c r="D163" i="22"/>
  <c r="J163" i="22"/>
  <c r="I163" i="22"/>
  <c r="M163" i="22"/>
  <c r="G163" i="22"/>
  <c r="C163" i="22"/>
  <c r="K163" i="22"/>
  <c r="L163" i="22"/>
  <c r="F163" i="22"/>
  <c r="E163" i="22"/>
  <c r="N163" i="22"/>
  <c r="H163" i="22"/>
  <c r="L112" i="21"/>
  <c r="C112" i="21"/>
  <c r="O112" i="21"/>
  <c r="I112" i="21"/>
  <c r="G112" i="21"/>
  <c r="E112" i="21"/>
  <c r="U112" i="21"/>
  <c r="R112" i="21"/>
  <c r="N112" i="21"/>
  <c r="D112" i="21"/>
  <c r="F112" i="21"/>
  <c r="H112" i="21"/>
  <c r="K127" i="22"/>
  <c r="F127" i="22"/>
  <c r="M127" i="22"/>
  <c r="E127" i="22"/>
  <c r="I127" i="22"/>
  <c r="N127" i="22"/>
  <c r="L127" i="22"/>
  <c r="J127" i="22"/>
  <c r="C127" i="22"/>
  <c r="D127" i="22"/>
  <c r="G127" i="22"/>
  <c r="H127" i="22"/>
  <c r="U143" i="7"/>
  <c r="K143" i="7"/>
  <c r="J143" i="7"/>
  <c r="Q143" i="7"/>
  <c r="F143" i="7"/>
  <c r="N143" i="7"/>
  <c r="P143" i="7"/>
  <c r="I143" i="7"/>
  <c r="M143" i="7"/>
  <c r="H143" i="7"/>
  <c r="T143" i="7"/>
  <c r="C143" i="7"/>
  <c r="E143" i="7"/>
  <c r="L143" i="7"/>
  <c r="G143" i="7"/>
  <c r="D143" i="7"/>
  <c r="C52" i="21"/>
  <c r="U52" i="21"/>
  <c r="D52" i="21"/>
  <c r="N52" i="21"/>
  <c r="D112" i="13"/>
  <c r="M112" i="13"/>
  <c r="F112" i="13"/>
  <c r="C112" i="13"/>
  <c r="K112" i="13"/>
  <c r="N112" i="13"/>
  <c r="H112" i="13"/>
  <c r="L112" i="13"/>
  <c r="J112" i="13"/>
  <c r="G112" i="13"/>
  <c r="I112" i="13"/>
  <c r="E112" i="13"/>
  <c r="N54" i="21"/>
  <c r="D54" i="21"/>
  <c r="C54" i="21"/>
  <c r="U54" i="21"/>
  <c r="O123" i="21"/>
  <c r="N123" i="21"/>
  <c r="U123" i="21"/>
  <c r="F123" i="21"/>
  <c r="D123" i="21"/>
  <c r="E123" i="21"/>
  <c r="L123" i="21"/>
  <c r="H123" i="21"/>
  <c r="I123" i="21"/>
  <c r="R123" i="21"/>
  <c r="G123" i="21"/>
  <c r="C123" i="21"/>
  <c r="G87" i="12"/>
  <c r="M87" i="12"/>
  <c r="N87" i="12"/>
  <c r="L87" i="12"/>
  <c r="E87" i="12"/>
  <c r="J87" i="12"/>
  <c r="K87" i="12"/>
  <c r="I87" i="12"/>
  <c r="H87" i="12"/>
  <c r="F87" i="12"/>
  <c r="D87" i="12"/>
  <c r="C87" i="12"/>
  <c r="O66" i="21"/>
  <c r="U66" i="21"/>
  <c r="C66" i="21"/>
  <c r="G66" i="21"/>
  <c r="F66" i="21"/>
  <c r="R66" i="21"/>
  <c r="H66" i="21"/>
  <c r="L66" i="21"/>
  <c r="D66" i="21"/>
  <c r="I66" i="21"/>
  <c r="E66" i="21"/>
  <c r="N66" i="21"/>
  <c r="K178" i="12"/>
  <c r="H178" i="12"/>
  <c r="E178" i="12"/>
  <c r="D178" i="12"/>
  <c r="F178" i="12"/>
  <c r="J178" i="12"/>
  <c r="I178" i="12"/>
  <c r="M178" i="12"/>
  <c r="L178" i="12"/>
  <c r="N178" i="12"/>
  <c r="G178" i="12"/>
  <c r="C178" i="12"/>
  <c r="L76" i="7"/>
  <c r="T76" i="7"/>
  <c r="K76" i="7"/>
  <c r="E76" i="7"/>
  <c r="I76" i="7"/>
  <c r="D76" i="7"/>
  <c r="U76" i="7"/>
  <c r="G76" i="7"/>
  <c r="P76" i="7"/>
  <c r="Q76" i="7"/>
  <c r="C76" i="7"/>
  <c r="J76" i="7"/>
  <c r="H76" i="7"/>
  <c r="N76" i="7"/>
  <c r="F76" i="7"/>
  <c r="M76" i="7"/>
  <c r="C123" i="12"/>
  <c r="J123" i="12"/>
  <c r="F123" i="12"/>
  <c r="H123" i="12"/>
  <c r="D123" i="12"/>
  <c r="N123" i="12"/>
  <c r="G123" i="12"/>
  <c r="E123" i="12"/>
  <c r="M123" i="12"/>
  <c r="L123" i="12"/>
  <c r="I123" i="12"/>
  <c r="K123" i="12"/>
  <c r="M181" i="7"/>
  <c r="E181" i="7"/>
  <c r="I181" i="7"/>
  <c r="L181" i="7"/>
  <c r="C181" i="7"/>
  <c r="N181" i="7"/>
  <c r="G181" i="7"/>
  <c r="H181" i="7"/>
  <c r="F181" i="7"/>
  <c r="Q181" i="7"/>
  <c r="J181" i="7"/>
  <c r="P181" i="7"/>
  <c r="T181" i="7"/>
  <c r="K181" i="7"/>
  <c r="U181" i="7"/>
  <c r="D181" i="7"/>
  <c r="G60" i="12"/>
  <c r="H60" i="12"/>
  <c r="D60" i="12"/>
  <c r="E60" i="12"/>
  <c r="N60" i="12"/>
  <c r="L60" i="12"/>
  <c r="J60" i="12"/>
  <c r="M60" i="12"/>
  <c r="O60" i="12" s="1"/>
  <c r="I60" i="12"/>
  <c r="K60" i="12"/>
  <c r="F60" i="12"/>
  <c r="C60" i="12"/>
  <c r="J45" i="22"/>
  <c r="N45" i="22"/>
  <c r="K45" i="22"/>
  <c r="H45" i="22"/>
  <c r="I45" i="22"/>
  <c r="E45" i="22"/>
  <c r="D45" i="22"/>
  <c r="C45" i="22"/>
  <c r="L45" i="22"/>
  <c r="G45" i="22"/>
  <c r="M45" i="22"/>
  <c r="F45" i="22"/>
  <c r="L145" i="12"/>
  <c r="G145" i="12"/>
  <c r="E145" i="12"/>
  <c r="K145" i="12"/>
  <c r="I145" i="12"/>
  <c r="D145" i="12"/>
  <c r="J145" i="12"/>
  <c r="C145" i="12"/>
  <c r="F145" i="12"/>
  <c r="N145" i="12"/>
  <c r="M145" i="12"/>
  <c r="H145" i="12"/>
  <c r="F42" i="5"/>
  <c r="G42" i="5"/>
  <c r="L42" i="5"/>
  <c r="I42" i="5"/>
  <c r="K42" i="5"/>
  <c r="N42" i="5"/>
  <c r="H42" i="5"/>
  <c r="C42" i="5"/>
  <c r="D42" i="5"/>
  <c r="E42" i="5" s="1"/>
  <c r="M42" i="5"/>
  <c r="J42" i="5"/>
  <c r="H130" i="21"/>
  <c r="D130" i="21"/>
  <c r="I130" i="21"/>
  <c r="G130" i="21"/>
  <c r="E130" i="21"/>
  <c r="C130" i="21"/>
  <c r="F130" i="21"/>
  <c r="U130" i="21"/>
  <c r="N130" i="21"/>
  <c r="L130" i="21"/>
  <c r="O130" i="21"/>
  <c r="R130" i="21"/>
  <c r="R72" i="21"/>
  <c r="C72" i="21"/>
  <c r="I72" i="21"/>
  <c r="E72" i="21"/>
  <c r="H72" i="21"/>
  <c r="F72" i="21"/>
  <c r="U72" i="21"/>
  <c r="O72" i="21"/>
  <c r="N72" i="21"/>
  <c r="G72" i="21"/>
  <c r="D72" i="21"/>
  <c r="L72" i="21"/>
  <c r="I26" i="12"/>
  <c r="J26" i="12"/>
  <c r="K26" i="12"/>
  <c r="M26" i="12"/>
  <c r="C26" i="12"/>
  <c r="L26" i="12"/>
  <c r="D26" i="12"/>
  <c r="N26" i="12"/>
  <c r="L118" i="7"/>
  <c r="D118" i="7"/>
  <c r="K118" i="7"/>
  <c r="E118" i="7"/>
  <c r="N118" i="7"/>
  <c r="I118" i="7"/>
  <c r="C118" i="7"/>
  <c r="P118" i="7"/>
  <c r="J118" i="7"/>
  <c r="T118" i="7"/>
  <c r="G118" i="7"/>
  <c r="M118" i="7"/>
  <c r="F118" i="7"/>
  <c r="Q118" i="7"/>
  <c r="H118" i="7"/>
  <c r="U118" i="7"/>
  <c r="M161" i="12"/>
  <c r="H161" i="12"/>
  <c r="N161" i="12"/>
  <c r="C161" i="12"/>
  <c r="E161" i="12"/>
  <c r="L161" i="12"/>
  <c r="G161" i="12"/>
  <c r="K161" i="12"/>
  <c r="D161" i="12"/>
  <c r="F161" i="12"/>
  <c r="J161" i="12"/>
  <c r="I161" i="12"/>
  <c r="O114" i="21"/>
  <c r="L114" i="21"/>
  <c r="U114" i="21"/>
  <c r="I114" i="21"/>
  <c r="G114" i="21"/>
  <c r="H114" i="21"/>
  <c r="E114" i="21"/>
  <c r="F114" i="21"/>
  <c r="N114" i="21"/>
  <c r="D114" i="21"/>
  <c r="R114" i="21"/>
  <c r="C114" i="21"/>
  <c r="H101" i="22"/>
  <c r="D101" i="22"/>
  <c r="E101" i="22"/>
  <c r="N101" i="22"/>
  <c r="K101" i="22"/>
  <c r="M101" i="22"/>
  <c r="J101" i="22"/>
  <c r="L101" i="22"/>
  <c r="G101" i="22"/>
  <c r="C101" i="22"/>
  <c r="I101" i="22"/>
  <c r="F101" i="22"/>
  <c r="D144" i="12"/>
  <c r="E144" i="12"/>
  <c r="C144" i="12"/>
  <c r="I144" i="12"/>
  <c r="L144" i="12"/>
  <c r="F144" i="12"/>
  <c r="N144" i="12"/>
  <c r="K144" i="12"/>
  <c r="M144" i="12"/>
  <c r="J144" i="12"/>
  <c r="H144" i="12"/>
  <c r="G144" i="12"/>
  <c r="E96" i="5"/>
  <c r="F96" i="5"/>
  <c r="M96" i="5"/>
  <c r="D96" i="5"/>
  <c r="N96" i="5"/>
  <c r="C96" i="5"/>
  <c r="L96" i="5"/>
  <c r="G96" i="5"/>
  <c r="H96" i="5"/>
  <c r="K96" i="5"/>
  <c r="J96" i="5"/>
  <c r="I96" i="5"/>
  <c r="K117" i="7"/>
  <c r="G117" i="7"/>
  <c r="J117" i="7"/>
  <c r="F117" i="7"/>
  <c r="P117" i="7"/>
  <c r="E117" i="7"/>
  <c r="I117" i="7"/>
  <c r="C117" i="7"/>
  <c r="H117" i="7"/>
  <c r="L117" i="7"/>
  <c r="U117" i="7"/>
  <c r="T117" i="7"/>
  <c r="Q117" i="7"/>
  <c r="D117" i="7"/>
  <c r="N117" i="7"/>
  <c r="M117" i="7"/>
  <c r="G130" i="16"/>
  <c r="F130" i="16"/>
  <c r="E130" i="16"/>
  <c r="C130" i="16"/>
  <c r="D130" i="16"/>
  <c r="F143" i="22"/>
  <c r="I143" i="22"/>
  <c r="G143" i="22"/>
  <c r="C143" i="22"/>
  <c r="N143" i="22"/>
  <c r="M143" i="22"/>
  <c r="H143" i="22"/>
  <c r="E143" i="22"/>
  <c r="D143" i="22"/>
  <c r="J143" i="22"/>
  <c r="L143" i="22"/>
  <c r="K143" i="22"/>
  <c r="F47" i="16"/>
  <c r="E47" i="16"/>
  <c r="D47" i="16"/>
  <c r="C47" i="16"/>
  <c r="G47" i="16"/>
  <c r="K158" i="7"/>
  <c r="Q158" i="7"/>
  <c r="N158" i="7"/>
  <c r="U158" i="7"/>
  <c r="M158" i="7"/>
  <c r="D158" i="7"/>
  <c r="G158" i="7"/>
  <c r="T158" i="7"/>
  <c r="H158" i="7"/>
  <c r="L158" i="7"/>
  <c r="P158" i="7"/>
  <c r="C158" i="7"/>
  <c r="I158" i="7"/>
  <c r="J158" i="7"/>
  <c r="E158" i="7"/>
  <c r="F158" i="7"/>
  <c r="C26" i="7"/>
  <c r="M26" i="7"/>
  <c r="P26" i="7"/>
  <c r="D26" i="7"/>
  <c r="C36" i="21"/>
  <c r="D36" i="21"/>
  <c r="N36" i="21"/>
  <c r="U36" i="21"/>
  <c r="H111" i="12"/>
  <c r="K111" i="12"/>
  <c r="D111" i="12"/>
  <c r="I111" i="12"/>
  <c r="E111" i="12"/>
  <c r="L111" i="12"/>
  <c r="M111" i="12"/>
  <c r="G111" i="12"/>
  <c r="F111" i="12"/>
  <c r="C111" i="12"/>
  <c r="N111" i="12"/>
  <c r="J111" i="12"/>
  <c r="O81" i="21"/>
  <c r="H81" i="21"/>
  <c r="G81" i="21"/>
  <c r="R81" i="21"/>
  <c r="I81" i="21"/>
  <c r="L81" i="21"/>
  <c r="F81" i="21"/>
  <c r="C81" i="21"/>
  <c r="U81" i="21"/>
  <c r="N81" i="21"/>
  <c r="E81" i="21"/>
  <c r="D81" i="21"/>
  <c r="K57" i="12"/>
  <c r="H57" i="12"/>
  <c r="C57" i="12"/>
  <c r="M57" i="12"/>
  <c r="I57" i="12"/>
  <c r="E57" i="12"/>
  <c r="N57" i="12"/>
  <c r="F57" i="12"/>
  <c r="L57" i="12"/>
  <c r="G57" i="12"/>
  <c r="D57" i="12"/>
  <c r="J57" i="12"/>
  <c r="F35" i="16"/>
  <c r="G35" i="16"/>
  <c r="D35" i="16"/>
  <c r="C35" i="16"/>
  <c r="E35" i="16"/>
  <c r="K63" i="12"/>
  <c r="J63" i="12"/>
  <c r="E63" i="12"/>
  <c r="G63" i="12"/>
  <c r="H63" i="12"/>
  <c r="M63" i="12"/>
  <c r="F63" i="12"/>
  <c r="L63" i="12"/>
  <c r="C63" i="12"/>
  <c r="I63" i="12"/>
  <c r="D63" i="12"/>
  <c r="N63" i="12"/>
  <c r="D43" i="16"/>
  <c r="F43" i="16"/>
  <c r="G43" i="16"/>
  <c r="C43" i="16"/>
  <c r="E43" i="16"/>
  <c r="M155" i="22"/>
  <c r="H155" i="22"/>
  <c r="E155" i="22"/>
  <c r="J155" i="22"/>
  <c r="D155" i="22"/>
  <c r="G155" i="22"/>
  <c r="N155" i="22"/>
  <c r="C155" i="22"/>
  <c r="K155" i="22"/>
  <c r="L155" i="22"/>
  <c r="F155" i="22"/>
  <c r="I155" i="22"/>
  <c r="H176" i="13"/>
  <c r="M176" i="13"/>
  <c r="E176" i="13"/>
  <c r="K176" i="13"/>
  <c r="I176" i="13"/>
  <c r="F176" i="13"/>
  <c r="G176" i="13"/>
  <c r="C176" i="13"/>
  <c r="L176" i="13"/>
  <c r="N176" i="13"/>
  <c r="J176" i="13"/>
  <c r="D176" i="13"/>
  <c r="N45" i="21"/>
  <c r="U45" i="21"/>
  <c r="C45" i="21"/>
  <c r="D45" i="21"/>
  <c r="H173" i="7"/>
  <c r="C173" i="7"/>
  <c r="K173" i="7"/>
  <c r="G173" i="7"/>
  <c r="J173" i="7"/>
  <c r="Q173" i="7"/>
  <c r="I173" i="7"/>
  <c r="E173" i="7"/>
  <c r="T173" i="7"/>
  <c r="N173" i="7"/>
  <c r="L173" i="7"/>
  <c r="P173" i="7"/>
  <c r="M173" i="7"/>
  <c r="F173" i="7"/>
  <c r="U173" i="7"/>
  <c r="D173" i="7"/>
  <c r="G113" i="5"/>
  <c r="C113" i="5"/>
  <c r="M113" i="5"/>
  <c r="L113" i="5"/>
  <c r="H113" i="5"/>
  <c r="K113" i="5"/>
  <c r="J113" i="5"/>
  <c r="F113" i="5"/>
  <c r="E113" i="5"/>
  <c r="I113" i="5"/>
  <c r="D113" i="5"/>
  <c r="N113" i="5"/>
  <c r="L17" i="12"/>
  <c r="I17" i="12"/>
  <c r="C17" i="12"/>
  <c r="J17" i="12"/>
  <c r="D17" i="12"/>
  <c r="M17" i="12"/>
  <c r="N17" i="12"/>
  <c r="K17" i="12"/>
  <c r="C65" i="21"/>
  <c r="D65" i="21"/>
  <c r="F65" i="21"/>
  <c r="H65" i="21"/>
  <c r="I65" i="21"/>
  <c r="E65" i="21"/>
  <c r="R65" i="21"/>
  <c r="N65" i="21"/>
  <c r="L65" i="21"/>
  <c r="O65" i="21"/>
  <c r="U65" i="21"/>
  <c r="G65" i="21"/>
  <c r="H132" i="12"/>
  <c r="F132" i="12"/>
  <c r="C132" i="12"/>
  <c r="J132" i="12"/>
  <c r="L132" i="12"/>
  <c r="K132" i="12"/>
  <c r="E132" i="12"/>
  <c r="N132" i="12"/>
  <c r="D132" i="12"/>
  <c r="G132" i="12"/>
  <c r="I132" i="12"/>
  <c r="M132" i="12"/>
  <c r="D39" i="21"/>
  <c r="U39" i="21"/>
  <c r="N39" i="21"/>
  <c r="C39" i="21"/>
  <c r="D34" i="7"/>
  <c r="M34" i="7"/>
  <c r="P34" i="7"/>
  <c r="C34" i="7"/>
  <c r="E76" i="16"/>
  <c r="G76" i="16"/>
  <c r="D76" i="16"/>
  <c r="F76" i="16"/>
  <c r="C76" i="16"/>
  <c r="E102" i="16"/>
  <c r="G102" i="16"/>
  <c r="C102" i="16"/>
  <c r="F102" i="16"/>
  <c r="D102" i="16"/>
  <c r="D191" i="21"/>
  <c r="N191" i="21"/>
  <c r="E191" i="21"/>
  <c r="U191" i="21"/>
  <c r="G191" i="21"/>
  <c r="F191" i="21"/>
  <c r="O191" i="21"/>
  <c r="H191" i="21"/>
  <c r="C191" i="21"/>
  <c r="R191" i="21"/>
  <c r="L191" i="21"/>
  <c r="I191" i="21"/>
  <c r="D89" i="16"/>
  <c r="F89" i="16"/>
  <c r="G89" i="16"/>
  <c r="C89" i="16"/>
  <c r="E89" i="16"/>
  <c r="L92" i="13"/>
  <c r="J92" i="13"/>
  <c r="C92" i="13"/>
  <c r="M92" i="13"/>
  <c r="E92" i="13"/>
  <c r="I92" i="13"/>
  <c r="H92" i="13"/>
  <c r="N92" i="13"/>
  <c r="F92" i="13"/>
  <c r="K92" i="13"/>
  <c r="D92" i="13"/>
  <c r="G92" i="13"/>
  <c r="J107" i="5"/>
  <c r="N107" i="5"/>
  <c r="D107" i="5"/>
  <c r="F107" i="5"/>
  <c r="G107" i="5"/>
  <c r="H107" i="5"/>
  <c r="I107" i="5"/>
  <c r="K107" i="5"/>
  <c r="E107" i="5"/>
  <c r="C107" i="5"/>
  <c r="M107" i="5"/>
  <c r="L107" i="5"/>
  <c r="I96" i="12"/>
  <c r="M96" i="12"/>
  <c r="H96" i="12"/>
  <c r="D96" i="12"/>
  <c r="C96" i="12"/>
  <c r="G96" i="12"/>
  <c r="N96" i="12"/>
  <c r="J96" i="12"/>
  <c r="E96" i="12"/>
  <c r="L96" i="12"/>
  <c r="F96" i="12"/>
  <c r="K96" i="12"/>
  <c r="D150" i="12"/>
  <c r="N150" i="12"/>
  <c r="J150" i="12"/>
  <c r="M150" i="12"/>
  <c r="E150" i="12"/>
  <c r="L150" i="12"/>
  <c r="F150" i="12"/>
  <c r="C150" i="12"/>
  <c r="K150" i="12"/>
  <c r="I150" i="12"/>
  <c r="G150" i="12"/>
  <c r="H150" i="12"/>
  <c r="F88" i="16"/>
  <c r="G88" i="16"/>
  <c r="E88" i="16"/>
  <c r="C88" i="16"/>
  <c r="D88" i="16"/>
  <c r="E52" i="22"/>
  <c r="H52" i="22"/>
  <c r="G52" i="22"/>
  <c r="C52" i="22"/>
  <c r="I52" i="22"/>
  <c r="N52" i="22"/>
  <c r="F52" i="22"/>
  <c r="K52" i="22"/>
  <c r="J52" i="22"/>
  <c r="M52" i="22"/>
  <c r="D52" i="22"/>
  <c r="L52" i="22"/>
  <c r="D129" i="12"/>
  <c r="C129" i="12"/>
  <c r="G129" i="12"/>
  <c r="L129" i="12"/>
  <c r="J129" i="12"/>
  <c r="I129" i="12"/>
  <c r="E129" i="12"/>
  <c r="K129" i="12"/>
  <c r="H129" i="12"/>
  <c r="M129" i="12"/>
  <c r="F129" i="12"/>
  <c r="N129" i="12"/>
  <c r="P182" i="7"/>
  <c r="Q182" i="7"/>
  <c r="H182" i="7"/>
  <c r="U182" i="7"/>
  <c r="C182" i="7"/>
  <c r="I182" i="7"/>
  <c r="K182" i="7"/>
  <c r="M182" i="7"/>
  <c r="J182" i="7"/>
  <c r="E182" i="7"/>
  <c r="D182" i="7"/>
  <c r="F182" i="7"/>
  <c r="L182" i="7"/>
  <c r="T182" i="7"/>
  <c r="N182" i="7"/>
  <c r="G182" i="7"/>
  <c r="D27" i="12"/>
  <c r="I27" i="12"/>
  <c r="C27" i="12"/>
  <c r="K27" i="12"/>
  <c r="L27" i="12"/>
  <c r="J27" i="12"/>
  <c r="M27" i="12"/>
  <c r="N27" i="12"/>
  <c r="G176" i="16"/>
  <c r="E176" i="16"/>
  <c r="C176" i="16"/>
  <c r="F176" i="16"/>
  <c r="D176" i="16"/>
  <c r="E136" i="7"/>
  <c r="L136" i="7"/>
  <c r="Q136" i="7"/>
  <c r="T136" i="7"/>
  <c r="J136" i="7"/>
  <c r="U136" i="7"/>
  <c r="C136" i="7"/>
  <c r="K136" i="7"/>
  <c r="I136" i="7"/>
  <c r="H136" i="7"/>
  <c r="G136" i="7"/>
  <c r="M136" i="7"/>
  <c r="D136" i="7"/>
  <c r="F136" i="7"/>
  <c r="N136" i="7"/>
  <c r="P136" i="7"/>
  <c r="G110" i="12"/>
  <c r="F110" i="12"/>
  <c r="C110" i="12"/>
  <c r="E110" i="12"/>
  <c r="K110" i="12"/>
  <c r="H110" i="12"/>
  <c r="N110" i="12"/>
  <c r="M110" i="12"/>
  <c r="D110" i="12"/>
  <c r="L110" i="12"/>
  <c r="J110" i="12"/>
  <c r="I110" i="12"/>
  <c r="R128" i="21"/>
  <c r="D128" i="21"/>
  <c r="F128" i="21"/>
  <c r="G128" i="21"/>
  <c r="I128" i="21"/>
  <c r="L128" i="21"/>
  <c r="U128" i="21"/>
  <c r="C128" i="21"/>
  <c r="N128" i="21"/>
  <c r="E128" i="21"/>
  <c r="O128" i="21"/>
  <c r="H128" i="21"/>
  <c r="G143" i="21"/>
  <c r="H143" i="21"/>
  <c r="R143" i="21"/>
  <c r="O143" i="21"/>
  <c r="U143" i="21"/>
  <c r="I143" i="21"/>
  <c r="E143" i="21"/>
  <c r="C143" i="21"/>
  <c r="F143" i="21"/>
  <c r="N143" i="21"/>
  <c r="D143" i="21"/>
  <c r="L143" i="21"/>
  <c r="D189" i="13"/>
  <c r="C189" i="13"/>
  <c r="L189" i="13"/>
  <c r="F189" i="13"/>
  <c r="K189" i="13"/>
  <c r="G189" i="13"/>
  <c r="H189" i="13"/>
  <c r="N189" i="13"/>
  <c r="I189" i="13"/>
  <c r="J189" i="13"/>
  <c r="E189" i="13"/>
  <c r="M189" i="13"/>
  <c r="H86" i="22"/>
  <c r="L86" i="22"/>
  <c r="I86" i="22"/>
  <c r="N86" i="22"/>
  <c r="G86" i="22"/>
  <c r="C86" i="22"/>
  <c r="E86" i="22"/>
  <c r="D86" i="22"/>
  <c r="F86" i="22"/>
  <c r="K86" i="22"/>
  <c r="J86" i="22"/>
  <c r="M86" i="22"/>
  <c r="F52" i="16"/>
  <c r="G52" i="16"/>
  <c r="E52" i="16"/>
  <c r="C52" i="16"/>
  <c r="D52" i="16"/>
  <c r="C137" i="16"/>
  <c r="E137" i="16"/>
  <c r="D137" i="16"/>
  <c r="F137" i="16"/>
  <c r="G137" i="16"/>
  <c r="N91" i="12"/>
  <c r="J91" i="12"/>
  <c r="E91" i="12"/>
  <c r="F91" i="12"/>
  <c r="I91" i="12"/>
  <c r="L91" i="12"/>
  <c r="K91" i="12"/>
  <c r="C91" i="12"/>
  <c r="D91" i="12"/>
  <c r="M91" i="12"/>
  <c r="H91" i="12"/>
  <c r="G91" i="12"/>
  <c r="D40" i="22"/>
  <c r="F40" i="22"/>
  <c r="M40" i="22"/>
  <c r="E40" i="22"/>
  <c r="G40" i="22"/>
  <c r="L40" i="22"/>
  <c r="I40" i="22"/>
  <c r="K40" i="22"/>
  <c r="C40" i="22"/>
  <c r="H40" i="22"/>
  <c r="J40" i="22"/>
  <c r="N40" i="22"/>
  <c r="K101" i="5"/>
  <c r="E101" i="5"/>
  <c r="H101" i="5"/>
  <c r="J101" i="5"/>
  <c r="M101" i="5"/>
  <c r="L101" i="5"/>
  <c r="C101" i="5"/>
  <c r="I101" i="5"/>
  <c r="F101" i="5"/>
  <c r="D101" i="5"/>
  <c r="N101" i="5"/>
  <c r="G101" i="5"/>
  <c r="H147" i="22"/>
  <c r="G147" i="22"/>
  <c r="C147" i="22"/>
  <c r="E147" i="22"/>
  <c r="J147" i="22"/>
  <c r="F147" i="22"/>
  <c r="M147" i="22"/>
  <c r="I147" i="22"/>
  <c r="N147" i="22"/>
  <c r="D147" i="22"/>
  <c r="K147" i="22"/>
  <c r="L147" i="22"/>
  <c r="O110" i="21"/>
  <c r="H110" i="21"/>
  <c r="F110" i="21"/>
  <c r="N110" i="21"/>
  <c r="G110" i="21"/>
  <c r="R110" i="21"/>
  <c r="D110" i="21"/>
  <c r="I110" i="21"/>
  <c r="C110" i="21"/>
  <c r="L110" i="21"/>
  <c r="E110" i="21"/>
  <c r="U110" i="21"/>
  <c r="K65" i="13"/>
  <c r="G65" i="13"/>
  <c r="E65" i="13"/>
  <c r="C65" i="13"/>
  <c r="L65" i="13"/>
  <c r="I65" i="13"/>
  <c r="M65" i="13"/>
  <c r="F65" i="13"/>
  <c r="N65" i="13"/>
  <c r="H65" i="13"/>
  <c r="J65" i="13"/>
  <c r="D65" i="13"/>
  <c r="N56" i="21"/>
  <c r="H56" i="21"/>
  <c r="O56" i="21"/>
  <c r="R56" i="21"/>
  <c r="D56" i="21"/>
  <c r="U56" i="21"/>
  <c r="L56" i="21"/>
  <c r="F56" i="21"/>
  <c r="E56" i="21"/>
  <c r="I56" i="21"/>
  <c r="C56" i="21"/>
  <c r="G56" i="21"/>
  <c r="I75" i="12"/>
  <c r="G75" i="12"/>
  <c r="L75" i="12"/>
  <c r="J75" i="12"/>
  <c r="F75" i="12"/>
  <c r="H75" i="12"/>
  <c r="K75" i="12"/>
  <c r="D75" i="12"/>
  <c r="C75" i="12"/>
  <c r="N75" i="12"/>
  <c r="E75" i="12"/>
  <c r="M75" i="12"/>
  <c r="C95" i="7"/>
  <c r="I95" i="7"/>
  <c r="E95" i="7"/>
  <c r="U95" i="7"/>
  <c r="D95" i="7"/>
  <c r="T95" i="7"/>
  <c r="F95" i="7"/>
  <c r="G95" i="7"/>
  <c r="O95" i="7"/>
  <c r="Q95" i="7"/>
  <c r="K95" i="7"/>
  <c r="J95" i="7"/>
  <c r="M95" i="7"/>
  <c r="V95" i="7"/>
  <c r="P95" i="7"/>
  <c r="R95" i="7"/>
  <c r="L95" i="7"/>
  <c r="N95" i="7"/>
  <c r="H95" i="7"/>
  <c r="I142" i="22"/>
  <c r="J142" i="22"/>
  <c r="M142" i="22"/>
  <c r="F142" i="22"/>
  <c r="E142" i="22"/>
  <c r="N142" i="22"/>
  <c r="L142" i="22"/>
  <c r="H142" i="22"/>
  <c r="C142" i="22"/>
  <c r="D142" i="22"/>
  <c r="G142" i="22"/>
  <c r="K142" i="22"/>
  <c r="D43" i="12"/>
  <c r="G43" i="12"/>
  <c r="N43" i="12"/>
  <c r="E43" i="12"/>
  <c r="F43" i="12"/>
  <c r="L43" i="12"/>
  <c r="I43" i="12"/>
  <c r="M43" i="12"/>
  <c r="H43" i="12"/>
  <c r="C43" i="12"/>
  <c r="J43" i="12"/>
  <c r="K43" i="12"/>
  <c r="T157" i="7"/>
  <c r="D157" i="7"/>
  <c r="H157" i="7"/>
  <c r="L157" i="7"/>
  <c r="I157" i="7"/>
  <c r="F157" i="7"/>
  <c r="Q157" i="7"/>
  <c r="P157" i="7"/>
  <c r="E157" i="7"/>
  <c r="J157" i="7"/>
  <c r="N157" i="7"/>
  <c r="G157" i="7"/>
  <c r="U157" i="7"/>
  <c r="K157" i="7"/>
  <c r="M157" i="7"/>
  <c r="C157" i="7"/>
  <c r="F184" i="21"/>
  <c r="L184" i="21"/>
  <c r="R184" i="21"/>
  <c r="D184" i="21"/>
  <c r="U184" i="21"/>
  <c r="H184" i="21"/>
  <c r="O184" i="21"/>
  <c r="C184" i="21"/>
  <c r="G184" i="21"/>
  <c r="I184" i="21"/>
  <c r="E184" i="21"/>
  <c r="N184" i="21"/>
  <c r="K51" i="22"/>
  <c r="I51" i="22"/>
  <c r="E51" i="22"/>
  <c r="F51" i="22"/>
  <c r="M51" i="22"/>
  <c r="D51" i="22"/>
  <c r="C51" i="22"/>
  <c r="G51" i="22"/>
  <c r="H51" i="22"/>
  <c r="N51" i="22"/>
  <c r="L51" i="22"/>
  <c r="J51" i="22"/>
  <c r="F179" i="7"/>
  <c r="M179" i="7"/>
  <c r="L179" i="7"/>
  <c r="I179" i="7"/>
  <c r="T179" i="7"/>
  <c r="P179" i="7"/>
  <c r="Q179" i="7"/>
  <c r="U179" i="7"/>
  <c r="D179" i="7"/>
  <c r="E179" i="7"/>
  <c r="J179" i="7"/>
  <c r="H179" i="7"/>
  <c r="G179" i="7"/>
  <c r="N179" i="7"/>
  <c r="C179" i="7"/>
  <c r="K179" i="7"/>
  <c r="N170" i="21"/>
  <c r="D170" i="21"/>
  <c r="L170" i="21"/>
  <c r="F170" i="21"/>
  <c r="O170" i="21"/>
  <c r="R170" i="21"/>
  <c r="C170" i="21"/>
  <c r="G170" i="21"/>
  <c r="U170" i="21"/>
  <c r="E170" i="21"/>
  <c r="H170" i="21"/>
  <c r="I170" i="21"/>
  <c r="R176" i="21"/>
  <c r="L176" i="21"/>
  <c r="U176" i="21"/>
  <c r="N176" i="21"/>
  <c r="F176" i="21"/>
  <c r="E176" i="21"/>
  <c r="O176" i="21"/>
  <c r="C176" i="21"/>
  <c r="G176" i="21"/>
  <c r="D176" i="21"/>
  <c r="I176" i="21"/>
  <c r="H176" i="21"/>
  <c r="E80" i="13"/>
  <c r="C80" i="13"/>
  <c r="I80" i="13"/>
  <c r="N80" i="13"/>
  <c r="H80" i="13"/>
  <c r="L80" i="13"/>
  <c r="J80" i="13"/>
  <c r="D80" i="13"/>
  <c r="M80" i="13"/>
  <c r="F80" i="13"/>
  <c r="G80" i="13"/>
  <c r="K80" i="13"/>
  <c r="C71" i="21"/>
  <c r="U71" i="21"/>
  <c r="E71" i="21"/>
  <c r="F71" i="21"/>
  <c r="G71" i="21"/>
  <c r="H71" i="21"/>
  <c r="N71" i="21"/>
  <c r="R71" i="21"/>
  <c r="L71" i="21"/>
  <c r="O71" i="21"/>
  <c r="D71" i="21"/>
  <c r="I71" i="21"/>
  <c r="F93" i="7"/>
  <c r="T93" i="7"/>
  <c r="N93" i="7"/>
  <c r="L93" i="7"/>
  <c r="U93" i="7"/>
  <c r="E93" i="7"/>
  <c r="D93" i="7"/>
  <c r="J93" i="7"/>
  <c r="P93" i="7"/>
  <c r="K93" i="7"/>
  <c r="G93" i="7"/>
  <c r="H93" i="7"/>
  <c r="C93" i="7"/>
  <c r="M93" i="7"/>
  <c r="Q93" i="7"/>
  <c r="I93" i="7"/>
  <c r="C88" i="13"/>
  <c r="H88" i="13"/>
  <c r="G88" i="13"/>
  <c r="J88" i="13"/>
  <c r="E88" i="13"/>
  <c r="K88" i="13"/>
  <c r="I88" i="13"/>
  <c r="D88" i="13"/>
  <c r="L88" i="13"/>
  <c r="N88" i="13"/>
  <c r="M88" i="13"/>
  <c r="F88" i="13"/>
  <c r="C129" i="21"/>
  <c r="R129" i="21"/>
  <c r="F129" i="21"/>
  <c r="U129" i="21"/>
  <c r="I129" i="21"/>
  <c r="O129" i="21"/>
  <c r="G129" i="21"/>
  <c r="D129" i="21"/>
  <c r="L129" i="21"/>
  <c r="H129" i="21"/>
  <c r="N129" i="21"/>
  <c r="E129" i="21"/>
  <c r="K160" i="12"/>
  <c r="D160" i="12"/>
  <c r="H160" i="12"/>
  <c r="N160" i="12"/>
  <c r="C160" i="12"/>
  <c r="F160" i="12"/>
  <c r="L160" i="12"/>
  <c r="G160" i="12"/>
  <c r="J160" i="12"/>
  <c r="E160" i="12"/>
  <c r="M160" i="12"/>
  <c r="I160" i="12"/>
  <c r="K19" i="12"/>
  <c r="L19" i="12"/>
  <c r="M19" i="12"/>
  <c r="I19" i="12"/>
  <c r="C19" i="12"/>
  <c r="J19" i="12"/>
  <c r="N19" i="12"/>
  <c r="D19" i="12"/>
  <c r="C106" i="7"/>
  <c r="G106" i="7"/>
  <c r="T106" i="7"/>
  <c r="H106" i="7"/>
  <c r="J106" i="7"/>
  <c r="K106" i="7"/>
  <c r="L106" i="7"/>
  <c r="Q106" i="7"/>
  <c r="I106" i="7"/>
  <c r="U106" i="7"/>
  <c r="F106" i="7"/>
  <c r="E106" i="7"/>
  <c r="N106" i="7"/>
  <c r="M106" i="7"/>
  <c r="P106" i="7"/>
  <c r="D106" i="7"/>
  <c r="I155" i="21"/>
  <c r="E155" i="21"/>
  <c r="F155" i="21"/>
  <c r="U155" i="21"/>
  <c r="G155" i="21"/>
  <c r="N155" i="21"/>
  <c r="H155" i="21"/>
  <c r="D155" i="21"/>
  <c r="L155" i="21"/>
  <c r="R155" i="21"/>
  <c r="O155" i="21"/>
  <c r="C155" i="21"/>
  <c r="D166" i="16"/>
  <c r="E166" i="16"/>
  <c r="C166" i="16"/>
  <c r="G166" i="16"/>
  <c r="F166" i="16"/>
  <c r="N118" i="12"/>
  <c r="F118" i="12"/>
  <c r="I118" i="12"/>
  <c r="E118" i="12"/>
  <c r="C118" i="12"/>
  <c r="L118" i="12"/>
  <c r="M118" i="12"/>
  <c r="K118" i="12"/>
  <c r="J118" i="12"/>
  <c r="H118" i="12"/>
  <c r="D118" i="12"/>
  <c r="G118" i="12"/>
  <c r="R174" i="21"/>
  <c r="H174" i="21"/>
  <c r="C174" i="21"/>
  <c r="G174" i="21"/>
  <c r="O174" i="21"/>
  <c r="E174" i="21"/>
  <c r="D174" i="21"/>
  <c r="L174" i="21"/>
  <c r="U174" i="21"/>
  <c r="I174" i="21"/>
  <c r="N174" i="21"/>
  <c r="F174" i="21"/>
  <c r="F127" i="16"/>
  <c r="D127" i="16"/>
  <c r="G127" i="16"/>
  <c r="C127" i="16"/>
  <c r="E127" i="16"/>
  <c r="F69" i="13"/>
  <c r="K69" i="13"/>
  <c r="D69" i="13"/>
  <c r="N69" i="13"/>
  <c r="I69" i="13"/>
  <c r="M69" i="13"/>
  <c r="H69" i="13"/>
  <c r="L69" i="13"/>
  <c r="E69" i="13"/>
  <c r="C69" i="13"/>
  <c r="J69" i="13"/>
  <c r="G69" i="13"/>
  <c r="K126" i="12"/>
  <c r="F126" i="12"/>
  <c r="J126" i="12"/>
  <c r="G126" i="12"/>
  <c r="E126" i="12"/>
  <c r="M126" i="12"/>
  <c r="C126" i="12"/>
  <c r="H126" i="12"/>
  <c r="N126" i="12"/>
  <c r="L126" i="12"/>
  <c r="I126" i="12"/>
  <c r="D126" i="12"/>
  <c r="I137" i="21"/>
  <c r="G137" i="21"/>
  <c r="D137" i="21"/>
  <c r="O137" i="21"/>
  <c r="E137" i="21"/>
  <c r="H137" i="21"/>
  <c r="N137" i="21"/>
  <c r="R137" i="21"/>
  <c r="C137" i="21"/>
  <c r="L137" i="21"/>
  <c r="F137" i="21"/>
  <c r="U137" i="21"/>
  <c r="G174" i="12"/>
  <c r="M174" i="12"/>
  <c r="I174" i="12"/>
  <c r="J174" i="12"/>
  <c r="D174" i="12"/>
  <c r="H174" i="12"/>
  <c r="L174" i="12"/>
  <c r="K174" i="12"/>
  <c r="N174" i="12"/>
  <c r="F174" i="12"/>
  <c r="E174" i="12"/>
  <c r="C174" i="12"/>
  <c r="G133" i="21"/>
  <c r="I133" i="21"/>
  <c r="O133" i="21"/>
  <c r="R133" i="21"/>
  <c r="H133" i="21"/>
  <c r="L133" i="21"/>
  <c r="C133" i="21"/>
  <c r="F133" i="21"/>
  <c r="U133" i="21"/>
  <c r="D133" i="21"/>
  <c r="N133" i="21"/>
  <c r="E133" i="21"/>
  <c r="F71" i="5"/>
  <c r="L71" i="5"/>
  <c r="G71" i="5"/>
  <c r="J71" i="5"/>
  <c r="C71" i="5"/>
  <c r="D71" i="5"/>
  <c r="I71" i="5"/>
  <c r="K71" i="5"/>
  <c r="M71" i="5"/>
  <c r="E71" i="5"/>
  <c r="H71" i="5"/>
  <c r="N71" i="5"/>
  <c r="U176" i="7"/>
  <c r="I176" i="7"/>
  <c r="J176" i="7"/>
  <c r="P176" i="7"/>
  <c r="Q176" i="7"/>
  <c r="K176" i="7"/>
  <c r="L176" i="7"/>
  <c r="F176" i="7"/>
  <c r="H176" i="7"/>
  <c r="E176" i="7"/>
  <c r="M176" i="7"/>
  <c r="C176" i="7"/>
  <c r="N176" i="7"/>
  <c r="T176" i="7"/>
  <c r="D176" i="7"/>
  <c r="G176" i="7"/>
  <c r="F142" i="16"/>
  <c r="G142" i="16"/>
  <c r="C142" i="16"/>
  <c r="D142" i="16"/>
  <c r="E142" i="16"/>
  <c r="G190" i="12"/>
  <c r="M190" i="12"/>
  <c r="J190" i="12"/>
  <c r="E190" i="12"/>
  <c r="I190" i="12"/>
  <c r="K190" i="12"/>
  <c r="L190" i="12"/>
  <c r="F190" i="12"/>
  <c r="D190" i="12"/>
  <c r="H190" i="12"/>
  <c r="N190" i="12"/>
  <c r="C190" i="12"/>
  <c r="U32" i="21"/>
  <c r="D32" i="21"/>
  <c r="N32" i="21"/>
  <c r="C32" i="21"/>
  <c r="G147" i="5"/>
  <c r="J147" i="5"/>
  <c r="I147" i="5"/>
  <c r="C147" i="5"/>
  <c r="L147" i="5"/>
  <c r="M147" i="5"/>
  <c r="K147" i="5"/>
  <c r="N147" i="5"/>
  <c r="H147" i="5"/>
  <c r="D147" i="5"/>
  <c r="F147" i="5"/>
  <c r="E147" i="5"/>
  <c r="I154" i="5"/>
  <c r="F154" i="5"/>
  <c r="L154" i="5"/>
  <c r="G154" i="5"/>
  <c r="E154" i="5"/>
  <c r="K154" i="5"/>
  <c r="N154" i="5"/>
  <c r="M154" i="5"/>
  <c r="C154" i="5"/>
  <c r="J154" i="5"/>
  <c r="H154" i="5"/>
  <c r="D154" i="5"/>
  <c r="L97" i="21"/>
  <c r="N97" i="21"/>
  <c r="R97" i="21"/>
  <c r="H97" i="21"/>
  <c r="F97" i="21"/>
  <c r="I97" i="21"/>
  <c r="G97" i="21"/>
  <c r="C97" i="21"/>
  <c r="D97" i="21"/>
  <c r="O97" i="21"/>
  <c r="E97" i="21"/>
  <c r="U97" i="21"/>
  <c r="D174" i="22"/>
  <c r="L174" i="22"/>
  <c r="E174" i="22"/>
  <c r="K174" i="22"/>
  <c r="M174" i="22"/>
  <c r="G174" i="22"/>
  <c r="I174" i="22"/>
  <c r="H174" i="22"/>
  <c r="J174" i="22"/>
  <c r="N174" i="22"/>
  <c r="F174" i="22"/>
  <c r="C174" i="22"/>
  <c r="C159" i="7"/>
  <c r="H159" i="7"/>
  <c r="E159" i="7"/>
  <c r="T159" i="7"/>
  <c r="D159" i="7"/>
  <c r="L159" i="7"/>
  <c r="I159" i="7"/>
  <c r="U159" i="7"/>
  <c r="F159" i="7"/>
  <c r="G159" i="7"/>
  <c r="P159" i="7"/>
  <c r="K159" i="7"/>
  <c r="Q159" i="7"/>
  <c r="N159" i="7"/>
  <c r="M159" i="7"/>
  <c r="J159" i="7"/>
  <c r="K97" i="12"/>
  <c r="M97" i="12"/>
  <c r="F97" i="12"/>
  <c r="H97" i="12"/>
  <c r="L97" i="12"/>
  <c r="G97" i="12"/>
  <c r="D97" i="12"/>
  <c r="E97" i="12"/>
  <c r="I97" i="12"/>
  <c r="N97" i="12"/>
  <c r="C97" i="12"/>
  <c r="J97" i="12"/>
  <c r="C154" i="21"/>
  <c r="O154" i="21"/>
  <c r="N154" i="21"/>
  <c r="G154" i="21"/>
  <c r="D154" i="21"/>
  <c r="U154" i="21"/>
  <c r="L154" i="21"/>
  <c r="H154" i="21"/>
  <c r="E154" i="21"/>
  <c r="F154" i="21"/>
  <c r="R154" i="21"/>
  <c r="I154" i="21"/>
  <c r="G58" i="7"/>
  <c r="Q58" i="7"/>
  <c r="U58" i="7"/>
  <c r="M58" i="7"/>
  <c r="L58" i="7"/>
  <c r="H58" i="7"/>
  <c r="E58" i="7"/>
  <c r="N58" i="7"/>
  <c r="C58" i="7"/>
  <c r="I58" i="7"/>
  <c r="P58" i="7"/>
  <c r="T58" i="7"/>
  <c r="K58" i="7"/>
  <c r="F58" i="7"/>
  <c r="J58" i="7"/>
  <c r="D58" i="7"/>
  <c r="K76" i="5"/>
  <c r="J76" i="5"/>
  <c r="H76" i="5"/>
  <c r="F76" i="5"/>
  <c r="D76" i="5"/>
  <c r="E76" i="5" s="1"/>
  <c r="M76" i="5"/>
  <c r="I76" i="5"/>
  <c r="L76" i="5"/>
  <c r="G76" i="5"/>
  <c r="C76" i="5"/>
  <c r="N76" i="5"/>
  <c r="F99" i="22"/>
  <c r="E99" i="22"/>
  <c r="H99" i="22"/>
  <c r="N99" i="22"/>
  <c r="G99" i="22"/>
  <c r="J99" i="22"/>
  <c r="L99" i="22"/>
  <c r="D99" i="22"/>
  <c r="K99" i="22"/>
  <c r="I99" i="22"/>
  <c r="M99" i="22"/>
  <c r="C99" i="22"/>
  <c r="C41" i="7"/>
  <c r="P41" i="7"/>
  <c r="M41" i="7"/>
  <c r="D41" i="7"/>
  <c r="I85" i="12"/>
  <c r="F85" i="12"/>
  <c r="C85" i="12"/>
  <c r="H85" i="12"/>
  <c r="D85" i="12"/>
  <c r="K85" i="12"/>
  <c r="E85" i="12"/>
  <c r="J85" i="12"/>
  <c r="G85" i="12"/>
  <c r="M85" i="12"/>
  <c r="L85" i="12"/>
  <c r="N85" i="12"/>
  <c r="I147" i="13"/>
  <c r="K147" i="13"/>
  <c r="F147" i="13"/>
  <c r="L147" i="13"/>
  <c r="J147" i="13"/>
  <c r="D147" i="13"/>
  <c r="E147" i="13"/>
  <c r="G147" i="13"/>
  <c r="M147" i="13"/>
  <c r="H147" i="13"/>
  <c r="C147" i="13"/>
  <c r="N147" i="13"/>
  <c r="P27" i="7"/>
  <c r="C27" i="7"/>
  <c r="D27" i="7"/>
  <c r="M27" i="7"/>
  <c r="E188" i="22"/>
  <c r="K188" i="22"/>
  <c r="H188" i="22"/>
  <c r="C188" i="22"/>
  <c r="J188" i="22"/>
  <c r="D188" i="22"/>
  <c r="N188" i="22"/>
  <c r="G188" i="22"/>
  <c r="M188" i="22"/>
  <c r="L188" i="22"/>
  <c r="I188" i="22"/>
  <c r="F188" i="22"/>
  <c r="C155" i="16"/>
  <c r="G155" i="16"/>
  <c r="F155" i="16"/>
  <c r="D155" i="16"/>
  <c r="E155" i="16"/>
  <c r="F169" i="13"/>
  <c r="H169" i="13"/>
  <c r="L169" i="13"/>
  <c r="E169" i="13"/>
  <c r="M169" i="13"/>
  <c r="N169" i="13"/>
  <c r="D169" i="13"/>
  <c r="K169" i="13"/>
  <c r="G169" i="13"/>
  <c r="J169" i="13"/>
  <c r="C169" i="13"/>
  <c r="I169" i="13"/>
  <c r="G95" i="13"/>
  <c r="D95" i="13"/>
  <c r="C95" i="13"/>
  <c r="H95" i="13"/>
  <c r="I95" i="13"/>
  <c r="E95" i="13"/>
  <c r="N95" i="13"/>
  <c r="K95" i="13"/>
  <c r="L95" i="13"/>
  <c r="J95" i="13"/>
  <c r="M95" i="13"/>
  <c r="F95" i="13"/>
  <c r="C39" i="16"/>
  <c r="D39" i="16"/>
  <c r="G39" i="16"/>
  <c r="F39" i="16"/>
  <c r="E39" i="16"/>
  <c r="G75" i="21"/>
  <c r="F75" i="21"/>
  <c r="H75" i="21"/>
  <c r="E75" i="21"/>
  <c r="R75" i="21"/>
  <c r="O75" i="21"/>
  <c r="L75" i="21"/>
  <c r="D75" i="21"/>
  <c r="I75" i="21"/>
  <c r="C75" i="21"/>
  <c r="U75" i="21"/>
  <c r="N75" i="21"/>
  <c r="G178" i="13"/>
  <c r="J178" i="13"/>
  <c r="H178" i="13"/>
  <c r="L178" i="13"/>
  <c r="C178" i="13"/>
  <c r="I178" i="13"/>
  <c r="D178" i="13"/>
  <c r="F178" i="13"/>
  <c r="N178" i="13"/>
  <c r="K178" i="13"/>
  <c r="E178" i="13"/>
  <c r="M178" i="13"/>
  <c r="G122" i="5"/>
  <c r="M122" i="5"/>
  <c r="L122" i="5"/>
  <c r="D122" i="5"/>
  <c r="K122" i="5"/>
  <c r="I122" i="5"/>
  <c r="F122" i="5"/>
  <c r="N122" i="5"/>
  <c r="H122" i="5"/>
  <c r="C122" i="5"/>
  <c r="J122" i="5"/>
  <c r="E122" i="5"/>
  <c r="K115" i="12"/>
  <c r="I115" i="12"/>
  <c r="F115" i="12"/>
  <c r="H115" i="12"/>
  <c r="D115" i="12"/>
  <c r="E115" i="12"/>
  <c r="J115" i="12"/>
  <c r="C115" i="12"/>
  <c r="N115" i="12"/>
  <c r="L115" i="12"/>
  <c r="G115" i="12"/>
  <c r="M115" i="12"/>
  <c r="F149" i="21"/>
  <c r="R149" i="21"/>
  <c r="U149" i="21"/>
  <c r="N149" i="21"/>
  <c r="I149" i="21"/>
  <c r="E149" i="21"/>
  <c r="D149" i="21"/>
  <c r="L149" i="21"/>
  <c r="O149" i="21"/>
  <c r="G149" i="21"/>
  <c r="H149" i="21"/>
  <c r="C149" i="21"/>
  <c r="E197" i="21"/>
  <c r="D197" i="21"/>
  <c r="C197" i="21"/>
  <c r="G197" i="21"/>
  <c r="N197" i="21"/>
  <c r="F197" i="21"/>
  <c r="R197" i="21"/>
  <c r="U197" i="21"/>
  <c r="L197" i="21"/>
  <c r="H197" i="21"/>
  <c r="O197" i="21"/>
  <c r="I197" i="21"/>
  <c r="M159" i="22"/>
  <c r="G159" i="22"/>
  <c r="J159" i="22"/>
  <c r="E159" i="22"/>
  <c r="C159" i="22"/>
  <c r="H159" i="22"/>
  <c r="F159" i="22"/>
  <c r="K159" i="22"/>
  <c r="L159" i="22"/>
  <c r="N159" i="22"/>
  <c r="D159" i="22"/>
  <c r="I159" i="22"/>
  <c r="G128" i="13"/>
  <c r="C128" i="13"/>
  <c r="J128" i="13"/>
  <c r="F128" i="13"/>
  <c r="H128" i="13"/>
  <c r="K128" i="13"/>
  <c r="N128" i="13"/>
  <c r="I128" i="13"/>
  <c r="M128" i="13"/>
  <c r="E128" i="13"/>
  <c r="L128" i="13"/>
  <c r="D128" i="13"/>
  <c r="N44" i="13"/>
  <c r="L44" i="13"/>
  <c r="K44" i="13"/>
  <c r="D44" i="13"/>
  <c r="J44" i="13"/>
  <c r="G44" i="13"/>
  <c r="M44" i="13"/>
  <c r="I44" i="13"/>
  <c r="E44" i="13"/>
  <c r="C44" i="13"/>
  <c r="H44" i="13"/>
  <c r="F44" i="13"/>
  <c r="E149" i="7"/>
  <c r="P149" i="7"/>
  <c r="N149" i="7"/>
  <c r="H149" i="7"/>
  <c r="L149" i="7"/>
  <c r="Q149" i="7"/>
  <c r="I149" i="7"/>
  <c r="C149" i="7"/>
  <c r="G149" i="7"/>
  <c r="U149" i="7"/>
  <c r="J149" i="7"/>
  <c r="F149" i="7"/>
  <c r="D149" i="7"/>
  <c r="M149" i="7"/>
  <c r="K149" i="7"/>
  <c r="T149" i="7"/>
  <c r="L50" i="13"/>
  <c r="E50" i="13"/>
  <c r="I50" i="13"/>
  <c r="M50" i="13"/>
  <c r="F50" i="13"/>
  <c r="K50" i="13"/>
  <c r="G50" i="13"/>
  <c r="D50" i="13"/>
  <c r="N50" i="13"/>
  <c r="C50" i="13"/>
  <c r="J50" i="13"/>
  <c r="H50" i="13"/>
  <c r="D45" i="5"/>
  <c r="E45" i="5"/>
  <c r="C45" i="5"/>
  <c r="J45" i="5"/>
  <c r="K45" i="5"/>
  <c r="M45" i="5"/>
  <c r="F45" i="5"/>
  <c r="N45" i="5"/>
  <c r="I45" i="5"/>
  <c r="G45" i="5"/>
  <c r="L45" i="5"/>
  <c r="H45" i="5"/>
  <c r="H104" i="7"/>
  <c r="Q104" i="7"/>
  <c r="L104" i="7"/>
  <c r="T104" i="7"/>
  <c r="C104" i="7"/>
  <c r="G104" i="7"/>
  <c r="E104" i="7"/>
  <c r="D104" i="7"/>
  <c r="I104" i="7"/>
  <c r="U104" i="7"/>
  <c r="J104" i="7"/>
  <c r="M104" i="7"/>
  <c r="P104" i="7"/>
  <c r="K104" i="7"/>
  <c r="N104" i="7"/>
  <c r="F104" i="7"/>
  <c r="C126" i="16"/>
  <c r="F126" i="16"/>
  <c r="G126" i="16"/>
  <c r="E126" i="16"/>
  <c r="D126" i="16"/>
  <c r="K64" i="5"/>
  <c r="J64" i="5"/>
  <c r="L64" i="5"/>
  <c r="C64" i="5"/>
  <c r="M64" i="5"/>
  <c r="I64" i="5"/>
  <c r="E64" i="5"/>
  <c r="H64" i="5"/>
  <c r="G64" i="5"/>
  <c r="D64" i="5"/>
  <c r="N64" i="5"/>
  <c r="F64" i="5"/>
  <c r="O68" i="21"/>
  <c r="L68" i="21"/>
  <c r="I68" i="21"/>
  <c r="H68" i="21"/>
  <c r="D68" i="21"/>
  <c r="N68" i="21"/>
  <c r="U68" i="21"/>
  <c r="C68" i="21"/>
  <c r="F68" i="21"/>
  <c r="R68" i="21"/>
  <c r="G68" i="21"/>
  <c r="E68" i="21"/>
  <c r="H43" i="13"/>
  <c r="F43" i="13"/>
  <c r="M43" i="13"/>
  <c r="G43" i="13"/>
  <c r="K43" i="13"/>
  <c r="I43" i="13"/>
  <c r="D43" i="13"/>
  <c r="N43" i="13"/>
  <c r="C43" i="13"/>
  <c r="E43" i="13"/>
  <c r="L43" i="13"/>
  <c r="J43" i="13"/>
  <c r="G63" i="16"/>
  <c r="D63" i="16"/>
  <c r="E63" i="16"/>
  <c r="F63" i="16"/>
  <c r="C63" i="16"/>
  <c r="N92" i="12"/>
  <c r="F92" i="12"/>
  <c r="K92" i="12"/>
  <c r="J92" i="12"/>
  <c r="L92" i="12"/>
  <c r="M92" i="12"/>
  <c r="G92" i="12"/>
  <c r="E92" i="12"/>
  <c r="I92" i="12"/>
  <c r="H92" i="12"/>
  <c r="D92" i="12"/>
  <c r="C92" i="12"/>
  <c r="C119" i="5"/>
  <c r="M119" i="5"/>
  <c r="N119" i="5"/>
  <c r="F119" i="5"/>
  <c r="G119" i="5"/>
  <c r="L119" i="5"/>
  <c r="E119" i="5"/>
  <c r="K119" i="5"/>
  <c r="H119" i="5"/>
  <c r="I119" i="5"/>
  <c r="J119" i="5"/>
  <c r="D119" i="5"/>
  <c r="H79" i="5"/>
  <c r="K79" i="5"/>
  <c r="L79" i="5"/>
  <c r="G79" i="5"/>
  <c r="I79" i="5"/>
  <c r="C79" i="5"/>
  <c r="J79" i="5"/>
  <c r="N79" i="5"/>
  <c r="D79" i="5"/>
  <c r="F79" i="5"/>
  <c r="E79" i="5"/>
  <c r="M79" i="5"/>
  <c r="G70" i="5"/>
  <c r="M70" i="5"/>
  <c r="E70" i="5"/>
  <c r="H70" i="5"/>
  <c r="N70" i="5"/>
  <c r="F70" i="5"/>
  <c r="D70" i="5"/>
  <c r="J70" i="5"/>
  <c r="L70" i="5"/>
  <c r="C70" i="5"/>
  <c r="I70" i="5"/>
  <c r="K70" i="5"/>
  <c r="D84" i="7"/>
  <c r="F84" i="7"/>
  <c r="N84" i="7"/>
  <c r="J84" i="7"/>
  <c r="I84" i="7"/>
  <c r="G84" i="7"/>
  <c r="M84" i="7"/>
  <c r="K84" i="7"/>
  <c r="U84" i="7"/>
  <c r="E84" i="7"/>
  <c r="L84" i="7"/>
  <c r="C84" i="7"/>
  <c r="H84" i="7"/>
  <c r="Q84" i="7"/>
  <c r="P84" i="7"/>
  <c r="T84" i="7"/>
  <c r="C30" i="5"/>
  <c r="D30" i="5"/>
  <c r="E30" i="5" s="1"/>
  <c r="J30" i="5"/>
  <c r="G30" i="5"/>
  <c r="N30" i="5"/>
  <c r="M30" i="5"/>
  <c r="H30" i="5"/>
  <c r="I30" i="5"/>
  <c r="F30" i="5"/>
  <c r="K30" i="5"/>
  <c r="L30" i="5"/>
  <c r="K90" i="13"/>
  <c r="D90" i="13"/>
  <c r="E90" i="13"/>
  <c r="H90" i="13"/>
  <c r="J90" i="13"/>
  <c r="L90" i="13"/>
  <c r="C90" i="13"/>
  <c r="M90" i="13"/>
  <c r="F90" i="13"/>
  <c r="I90" i="13"/>
  <c r="G90" i="13"/>
  <c r="N90" i="13"/>
  <c r="I185" i="21"/>
  <c r="U185" i="21"/>
  <c r="D185" i="21"/>
  <c r="G185" i="21"/>
  <c r="M185" i="21"/>
  <c r="O185" i="21"/>
  <c r="S185" i="21"/>
  <c r="E185" i="21"/>
  <c r="C185" i="21"/>
  <c r="L185" i="21"/>
  <c r="N185" i="21"/>
  <c r="H185" i="21"/>
  <c r="R185" i="21"/>
  <c r="F185" i="21"/>
  <c r="E42" i="22"/>
  <c r="K42" i="22"/>
  <c r="C42" i="22"/>
  <c r="N42" i="22"/>
  <c r="D42" i="22"/>
  <c r="I42" i="22"/>
  <c r="G42" i="22"/>
  <c r="H42" i="22"/>
  <c r="M42" i="22"/>
  <c r="J42" i="22"/>
  <c r="L42" i="22"/>
  <c r="F42" i="22"/>
  <c r="L132" i="7"/>
  <c r="T132" i="7"/>
  <c r="K132" i="7"/>
  <c r="J132" i="7"/>
  <c r="N132" i="7"/>
  <c r="G132" i="7"/>
  <c r="F132" i="7"/>
  <c r="H132" i="7"/>
  <c r="D132" i="7"/>
  <c r="M132" i="7"/>
  <c r="E132" i="7"/>
  <c r="U132" i="7"/>
  <c r="C132" i="7"/>
  <c r="I132" i="7"/>
  <c r="Q132" i="7"/>
  <c r="P132" i="7"/>
  <c r="G192" i="21"/>
  <c r="C192" i="21"/>
  <c r="I192" i="21"/>
  <c r="D192" i="21"/>
  <c r="R192" i="21"/>
  <c r="L192" i="21"/>
  <c r="H192" i="21"/>
  <c r="N192" i="21"/>
  <c r="U192" i="21"/>
  <c r="E192" i="21"/>
  <c r="O192" i="21"/>
  <c r="F192" i="21"/>
  <c r="M99" i="7"/>
  <c r="T99" i="7"/>
  <c r="P99" i="7"/>
  <c r="L99" i="7"/>
  <c r="N99" i="7"/>
  <c r="I99" i="7"/>
  <c r="K99" i="7"/>
  <c r="D99" i="7"/>
  <c r="F99" i="7"/>
  <c r="G99" i="7"/>
  <c r="H99" i="7"/>
  <c r="C99" i="7"/>
  <c r="E99" i="7"/>
  <c r="U99" i="7"/>
  <c r="Q99" i="7"/>
  <c r="J99" i="7"/>
  <c r="G141" i="7"/>
  <c r="N141" i="7"/>
  <c r="I141" i="7"/>
  <c r="F141" i="7"/>
  <c r="M141" i="7"/>
  <c r="E141" i="7"/>
  <c r="K141" i="7"/>
  <c r="Q141" i="7"/>
  <c r="C141" i="7"/>
  <c r="P141" i="7"/>
  <c r="H141" i="7"/>
  <c r="T141" i="7"/>
  <c r="J141" i="7"/>
  <c r="U141" i="7"/>
  <c r="L141" i="7"/>
  <c r="D141" i="7"/>
  <c r="L145" i="22"/>
  <c r="K145" i="22"/>
  <c r="E145" i="22"/>
  <c r="F145" i="22"/>
  <c r="M145" i="22"/>
  <c r="N145" i="22"/>
  <c r="I145" i="22"/>
  <c r="C145" i="22"/>
  <c r="J145" i="22"/>
  <c r="G145" i="22"/>
  <c r="D145" i="22"/>
  <c r="H145" i="22"/>
  <c r="I139" i="21"/>
  <c r="N139" i="21"/>
  <c r="O139" i="21"/>
  <c r="G139" i="21"/>
  <c r="U139" i="21"/>
  <c r="C139" i="21"/>
  <c r="H139" i="21"/>
  <c r="E139" i="21"/>
  <c r="L139" i="21"/>
  <c r="F139" i="21"/>
  <c r="D139" i="21"/>
  <c r="R139" i="21"/>
  <c r="G33" i="16"/>
  <c r="F33" i="16"/>
  <c r="C33" i="16"/>
  <c r="E33" i="16"/>
  <c r="D33" i="16"/>
  <c r="D153" i="16"/>
  <c r="F153" i="16"/>
  <c r="E153" i="16"/>
  <c r="G153" i="16"/>
  <c r="C153" i="16"/>
  <c r="O181" i="21"/>
  <c r="H181" i="21"/>
  <c r="F181" i="21"/>
  <c r="E181" i="21"/>
  <c r="N181" i="21"/>
  <c r="G181" i="21"/>
  <c r="L181" i="21"/>
  <c r="C181" i="21"/>
  <c r="I181" i="21"/>
  <c r="U181" i="21"/>
  <c r="D181" i="21"/>
  <c r="R181" i="21"/>
  <c r="D133" i="16"/>
  <c r="E133" i="16"/>
  <c r="F133" i="16"/>
  <c r="C133" i="16"/>
  <c r="G133" i="16"/>
  <c r="I90" i="12"/>
  <c r="N90" i="12"/>
  <c r="D90" i="12"/>
  <c r="G90" i="12"/>
  <c r="J90" i="12"/>
  <c r="K90" i="12"/>
  <c r="C90" i="12"/>
  <c r="L90" i="12"/>
  <c r="E90" i="12"/>
  <c r="F90" i="12"/>
  <c r="H90" i="12"/>
  <c r="M90" i="12"/>
  <c r="R134" i="21"/>
  <c r="U134" i="21"/>
  <c r="G134" i="21"/>
  <c r="F134" i="21"/>
  <c r="O134" i="21"/>
  <c r="H134" i="21"/>
  <c r="N134" i="21"/>
  <c r="D134" i="21"/>
  <c r="L134" i="21"/>
  <c r="C134" i="21"/>
  <c r="E134" i="21"/>
  <c r="I134" i="21"/>
  <c r="H74" i="13"/>
  <c r="M74" i="13"/>
  <c r="N74" i="13"/>
  <c r="I74" i="13"/>
  <c r="K74" i="13"/>
  <c r="J74" i="13"/>
  <c r="L74" i="13"/>
  <c r="G74" i="13"/>
  <c r="F74" i="13"/>
  <c r="E74" i="13"/>
  <c r="O74" i="13" s="1"/>
  <c r="D74" i="13"/>
  <c r="C74" i="13"/>
  <c r="E162" i="16"/>
  <c r="C162" i="16"/>
  <c r="D162" i="16"/>
  <c r="G162" i="16"/>
  <c r="F162" i="16"/>
  <c r="H166" i="7"/>
  <c r="G166" i="7"/>
  <c r="N166" i="7"/>
  <c r="M166" i="7"/>
  <c r="J166" i="7"/>
  <c r="I166" i="7"/>
  <c r="L166" i="7"/>
  <c r="P166" i="7"/>
  <c r="C166" i="7"/>
  <c r="T166" i="7"/>
  <c r="E166" i="7"/>
  <c r="U166" i="7"/>
  <c r="K166" i="7"/>
  <c r="F166" i="7"/>
  <c r="D166" i="7"/>
  <c r="Q166" i="7"/>
  <c r="L38" i="5"/>
  <c r="K38" i="5"/>
  <c r="H38" i="5"/>
  <c r="N38" i="5"/>
  <c r="J38" i="5"/>
  <c r="I38" i="5"/>
  <c r="E38" i="5"/>
  <c r="F38" i="5"/>
  <c r="D38" i="5"/>
  <c r="M38" i="5"/>
  <c r="G38" i="5"/>
  <c r="C38" i="5"/>
  <c r="L83" i="13"/>
  <c r="G83" i="13"/>
  <c r="M83" i="13"/>
  <c r="F83" i="13"/>
  <c r="I83" i="13"/>
  <c r="D83" i="13"/>
  <c r="J83" i="13"/>
  <c r="K83" i="13"/>
  <c r="E83" i="13"/>
  <c r="C83" i="13"/>
  <c r="H83" i="13"/>
  <c r="N83" i="13"/>
  <c r="N42" i="21"/>
  <c r="C42" i="21"/>
  <c r="U42" i="21"/>
  <c r="D42" i="21"/>
  <c r="M34" i="12"/>
  <c r="N34" i="12"/>
  <c r="K34" i="12"/>
  <c r="J34" i="12"/>
  <c r="C34" i="12"/>
  <c r="L34" i="12"/>
  <c r="D34" i="12"/>
  <c r="I34" i="12"/>
  <c r="K129" i="7"/>
  <c r="P129" i="7"/>
  <c r="D129" i="7"/>
  <c r="I129" i="7"/>
  <c r="Q129" i="7"/>
  <c r="E129" i="7"/>
  <c r="L129" i="7"/>
  <c r="J129" i="7"/>
  <c r="F129" i="7"/>
  <c r="H129" i="7"/>
  <c r="M129" i="7"/>
  <c r="N129" i="7"/>
  <c r="C129" i="7"/>
  <c r="T129" i="7"/>
  <c r="U129" i="7"/>
  <c r="G129" i="7"/>
  <c r="C39" i="12"/>
  <c r="N39" i="12"/>
  <c r="D39" i="12"/>
  <c r="I39" i="12"/>
  <c r="M39" i="12"/>
  <c r="K39" i="12"/>
  <c r="J39" i="12"/>
  <c r="L39" i="12"/>
  <c r="E124" i="12"/>
  <c r="G124" i="12"/>
  <c r="J124" i="12"/>
  <c r="C124" i="12"/>
  <c r="K124" i="12"/>
  <c r="L124" i="12"/>
  <c r="F124" i="12"/>
  <c r="M124" i="12"/>
  <c r="D124" i="12"/>
  <c r="I124" i="12"/>
  <c r="N124" i="12"/>
  <c r="H124" i="12"/>
  <c r="D149" i="5"/>
  <c r="K149" i="5"/>
  <c r="L149" i="5"/>
  <c r="I149" i="5"/>
  <c r="M149" i="5"/>
  <c r="J149" i="5"/>
  <c r="F149" i="5"/>
  <c r="E149" i="5"/>
  <c r="N149" i="5"/>
  <c r="H149" i="5"/>
  <c r="G149" i="5"/>
  <c r="C149" i="5"/>
  <c r="M191" i="22"/>
  <c r="F191" i="22"/>
  <c r="L191" i="22"/>
  <c r="N191" i="22"/>
  <c r="D191" i="22"/>
  <c r="H191" i="22"/>
  <c r="J191" i="22"/>
  <c r="K191" i="22"/>
  <c r="I191" i="22"/>
  <c r="G191" i="22"/>
  <c r="E191" i="22"/>
  <c r="C191" i="22"/>
  <c r="G105" i="7"/>
  <c r="E105" i="7"/>
  <c r="H105" i="7"/>
  <c r="M105" i="7"/>
  <c r="C105" i="7"/>
  <c r="K105" i="7"/>
  <c r="U105" i="7"/>
  <c r="J105" i="7"/>
  <c r="D105" i="7"/>
  <c r="F105" i="7"/>
  <c r="N105" i="7"/>
  <c r="P105" i="7"/>
  <c r="I105" i="7"/>
  <c r="T105" i="7"/>
  <c r="Q105" i="7"/>
  <c r="L105" i="7"/>
  <c r="E47" i="7"/>
  <c r="G47" i="7"/>
  <c r="U47" i="7"/>
  <c r="K47" i="7"/>
  <c r="I47" i="7"/>
  <c r="P47" i="7"/>
  <c r="T47" i="7"/>
  <c r="N47" i="7"/>
  <c r="J47" i="7"/>
  <c r="C47" i="7"/>
  <c r="L47" i="7"/>
  <c r="F47" i="7"/>
  <c r="H47" i="7"/>
  <c r="D47" i="7"/>
  <c r="Q47" i="7"/>
  <c r="M47" i="7"/>
  <c r="L198" i="21"/>
  <c r="D198" i="21"/>
  <c r="R198" i="21"/>
  <c r="G198" i="21"/>
  <c r="E198" i="21"/>
  <c r="F198" i="21"/>
  <c r="N198" i="21"/>
  <c r="O198" i="21"/>
  <c r="U198" i="21"/>
  <c r="H198" i="21"/>
  <c r="C198" i="21"/>
  <c r="I198" i="21"/>
  <c r="K148" i="7"/>
  <c r="D148" i="7"/>
  <c r="H148" i="7"/>
  <c r="E148" i="7"/>
  <c r="J148" i="7"/>
  <c r="T148" i="7"/>
  <c r="Q148" i="7"/>
  <c r="U148" i="7"/>
  <c r="M148" i="7"/>
  <c r="P148" i="7"/>
  <c r="N148" i="7"/>
  <c r="G148" i="7"/>
  <c r="C148" i="7"/>
  <c r="F148" i="7"/>
  <c r="L148" i="7"/>
  <c r="I148" i="7"/>
  <c r="K172" i="22"/>
  <c r="C172" i="22"/>
  <c r="N172" i="22"/>
  <c r="H172" i="22"/>
  <c r="J172" i="22"/>
  <c r="G172" i="22"/>
  <c r="D172" i="22"/>
  <c r="M172" i="22"/>
  <c r="L172" i="22"/>
  <c r="F172" i="22"/>
  <c r="I172" i="22"/>
  <c r="E172" i="22"/>
  <c r="G173" i="16"/>
  <c r="D173" i="16"/>
  <c r="E173" i="16"/>
  <c r="F173" i="16"/>
  <c r="C173" i="16"/>
  <c r="D115" i="16"/>
  <c r="F115" i="16"/>
  <c r="G115" i="16"/>
  <c r="C115" i="16"/>
  <c r="E115" i="16"/>
  <c r="J173" i="22"/>
  <c r="D173" i="22"/>
  <c r="N173" i="22"/>
  <c r="C173" i="22"/>
  <c r="L173" i="22"/>
  <c r="H173" i="22"/>
  <c r="K173" i="22"/>
  <c r="G173" i="22"/>
  <c r="I173" i="22"/>
  <c r="E173" i="22"/>
  <c r="M173" i="22"/>
  <c r="F173" i="22"/>
  <c r="D136" i="21"/>
  <c r="G136" i="21"/>
  <c r="U136" i="21"/>
  <c r="C136" i="21"/>
  <c r="L136" i="21"/>
  <c r="F136" i="21"/>
  <c r="I136" i="21"/>
  <c r="E136" i="21"/>
  <c r="O136" i="21"/>
  <c r="N136" i="21"/>
  <c r="R136" i="21"/>
  <c r="H136" i="21"/>
  <c r="G168" i="16"/>
  <c r="D168" i="16"/>
  <c r="F168" i="16"/>
  <c r="C168" i="16"/>
  <c r="E168" i="16"/>
  <c r="N117" i="22"/>
  <c r="J117" i="22"/>
  <c r="I117" i="22"/>
  <c r="E117" i="22"/>
  <c r="M117" i="22"/>
  <c r="L117" i="22"/>
  <c r="H117" i="22"/>
  <c r="C117" i="22"/>
  <c r="D117" i="22"/>
  <c r="F117" i="22"/>
  <c r="K117" i="22"/>
  <c r="G117" i="22"/>
  <c r="N117" i="5"/>
  <c r="K117" i="5"/>
  <c r="L117" i="5"/>
  <c r="C117" i="5"/>
  <c r="I117" i="5"/>
  <c r="E117" i="5"/>
  <c r="M117" i="5"/>
  <c r="G117" i="5"/>
  <c r="D117" i="5"/>
  <c r="J117" i="5"/>
  <c r="F117" i="5"/>
  <c r="H117" i="5"/>
  <c r="C43" i="21"/>
  <c r="N43" i="21"/>
  <c r="U43" i="21"/>
  <c r="D43" i="21"/>
  <c r="D63" i="13"/>
  <c r="M63" i="13"/>
  <c r="F63" i="13"/>
  <c r="N63" i="13"/>
  <c r="E63" i="13"/>
  <c r="K63" i="13"/>
  <c r="G63" i="13"/>
  <c r="J63" i="13"/>
  <c r="L63" i="13"/>
  <c r="H63" i="13"/>
  <c r="C63" i="13"/>
  <c r="I63" i="13"/>
  <c r="F108" i="21"/>
  <c r="N108" i="21"/>
  <c r="L108" i="21"/>
  <c r="C108" i="21"/>
  <c r="I108" i="21"/>
  <c r="O108" i="21"/>
  <c r="G108" i="21"/>
  <c r="H108" i="21"/>
  <c r="E108" i="21"/>
  <c r="D108" i="21"/>
  <c r="U108" i="21"/>
  <c r="R108" i="21"/>
  <c r="I71" i="13"/>
  <c r="H71" i="13"/>
  <c r="E71" i="13"/>
  <c r="G71" i="13"/>
  <c r="M71" i="13"/>
  <c r="N71" i="13"/>
  <c r="L71" i="13"/>
  <c r="C71" i="13"/>
  <c r="J71" i="13"/>
  <c r="F71" i="13"/>
  <c r="D71" i="13"/>
  <c r="K71" i="13"/>
  <c r="D205" i="21"/>
  <c r="F205" i="21"/>
  <c r="N205" i="21"/>
  <c r="U205" i="21"/>
  <c r="L205" i="21"/>
  <c r="G205" i="21"/>
  <c r="C205" i="21"/>
  <c r="R205" i="21"/>
  <c r="H205" i="21"/>
  <c r="E205" i="21"/>
  <c r="O205" i="21"/>
  <c r="I205" i="21"/>
  <c r="K114" i="13"/>
  <c r="J114" i="13"/>
  <c r="L114" i="13"/>
  <c r="I114" i="13"/>
  <c r="M114" i="13"/>
  <c r="H114" i="13"/>
  <c r="D114" i="13"/>
  <c r="E114" i="13"/>
  <c r="G114" i="13"/>
  <c r="N114" i="13"/>
  <c r="F114" i="13"/>
  <c r="C114" i="13"/>
  <c r="D32" i="16"/>
  <c r="F32" i="16"/>
  <c r="C32" i="16"/>
  <c r="G32" i="16"/>
  <c r="E32" i="16"/>
  <c r="G87" i="16"/>
  <c r="E87" i="16"/>
  <c r="D87" i="16"/>
  <c r="F87" i="16"/>
  <c r="C87" i="16"/>
  <c r="G119" i="22"/>
  <c r="D119" i="22"/>
  <c r="F119" i="22"/>
  <c r="H119" i="22"/>
  <c r="I119" i="22"/>
  <c r="L119" i="22"/>
  <c r="M119" i="22"/>
  <c r="C119" i="22"/>
  <c r="N119" i="22"/>
  <c r="K119" i="22"/>
  <c r="E119" i="22"/>
  <c r="J119" i="22"/>
  <c r="I166" i="13"/>
  <c r="N166" i="13"/>
  <c r="J166" i="13"/>
  <c r="D166" i="13"/>
  <c r="G166" i="13"/>
  <c r="E166" i="13"/>
  <c r="L166" i="13"/>
  <c r="K166" i="13"/>
  <c r="M166" i="13"/>
  <c r="H166" i="13"/>
  <c r="C166" i="13"/>
  <c r="F166" i="13"/>
  <c r="C144" i="7"/>
  <c r="E144" i="7"/>
  <c r="G144" i="7"/>
  <c r="J144" i="7"/>
  <c r="F144" i="7"/>
  <c r="L144" i="7"/>
  <c r="P144" i="7"/>
  <c r="N144" i="7"/>
  <c r="M144" i="7"/>
  <c r="U144" i="7"/>
  <c r="K144" i="7"/>
  <c r="H144" i="7"/>
  <c r="T144" i="7"/>
  <c r="I144" i="7"/>
  <c r="Q144" i="7"/>
  <c r="D144" i="7"/>
  <c r="H158" i="13"/>
  <c r="M158" i="13"/>
  <c r="I158" i="13"/>
  <c r="E158" i="13"/>
  <c r="F158" i="13"/>
  <c r="K158" i="13"/>
  <c r="G158" i="13"/>
  <c r="N158" i="13"/>
  <c r="L158" i="13"/>
  <c r="J158" i="13"/>
  <c r="C158" i="13"/>
  <c r="D158" i="13"/>
  <c r="H66" i="5"/>
  <c r="E66" i="5"/>
  <c r="N66" i="5"/>
  <c r="C66" i="5"/>
  <c r="L66" i="5"/>
  <c r="I66" i="5"/>
  <c r="K66" i="5"/>
  <c r="J66" i="5"/>
  <c r="F66" i="5"/>
  <c r="D66" i="5"/>
  <c r="G66" i="5"/>
  <c r="M66" i="5"/>
  <c r="K178" i="7"/>
  <c r="J178" i="7"/>
  <c r="M178" i="7"/>
  <c r="E178" i="7"/>
  <c r="Q178" i="7"/>
  <c r="H178" i="7"/>
  <c r="P178" i="7"/>
  <c r="D178" i="7"/>
  <c r="F178" i="7"/>
  <c r="C178" i="7"/>
  <c r="I178" i="7"/>
  <c r="G178" i="7"/>
  <c r="N178" i="7"/>
  <c r="U178" i="7"/>
  <c r="L178" i="7"/>
  <c r="T178" i="7"/>
  <c r="E114" i="16"/>
  <c r="D114" i="16"/>
  <c r="C114" i="16"/>
  <c r="F114" i="16"/>
  <c r="G114" i="16"/>
  <c r="I17" i="13"/>
  <c r="L17" i="13"/>
  <c r="C17" i="13"/>
  <c r="M17" i="13"/>
  <c r="D17" i="13"/>
  <c r="J17" i="13"/>
  <c r="N17" i="13"/>
  <c r="K17" i="13"/>
  <c r="F156" i="12"/>
  <c r="E156" i="12"/>
  <c r="K156" i="12"/>
  <c r="N156" i="12"/>
  <c r="M156" i="12"/>
  <c r="H156" i="12"/>
  <c r="G156" i="12"/>
  <c r="L156" i="12"/>
  <c r="J156" i="12"/>
  <c r="C156" i="12"/>
  <c r="D156" i="12"/>
  <c r="I156" i="12"/>
  <c r="K32" i="22"/>
  <c r="N32" i="22"/>
  <c r="E32" i="22"/>
  <c r="J32" i="22"/>
  <c r="D32" i="22"/>
  <c r="M32" i="22"/>
  <c r="F32" i="22"/>
  <c r="C32" i="22"/>
  <c r="G32" i="22"/>
  <c r="I32" i="22"/>
  <c r="H32" i="22"/>
  <c r="L32" i="22"/>
  <c r="P72" i="7"/>
  <c r="E72" i="7"/>
  <c r="T72" i="7"/>
  <c r="U72" i="7"/>
  <c r="L72" i="7"/>
  <c r="H72" i="7"/>
  <c r="K72" i="7"/>
  <c r="J72" i="7"/>
  <c r="I72" i="7"/>
  <c r="Q72" i="7"/>
  <c r="C72" i="7"/>
  <c r="D72" i="7"/>
  <c r="F72" i="7"/>
  <c r="M72" i="7"/>
  <c r="G72" i="7"/>
  <c r="N72" i="7"/>
  <c r="P169" i="7"/>
  <c r="K169" i="7"/>
  <c r="D169" i="7"/>
  <c r="T169" i="7"/>
  <c r="E169" i="7"/>
  <c r="U169" i="7"/>
  <c r="G169" i="7"/>
  <c r="I169" i="7"/>
  <c r="N169" i="7"/>
  <c r="C169" i="7"/>
  <c r="Q169" i="7"/>
  <c r="H169" i="7"/>
  <c r="M169" i="7"/>
  <c r="J169" i="7"/>
  <c r="L169" i="7"/>
  <c r="F169" i="7"/>
  <c r="G180" i="16"/>
  <c r="D180" i="16"/>
  <c r="F180" i="16"/>
  <c r="C180" i="16"/>
  <c r="E180" i="16"/>
  <c r="K84" i="12"/>
  <c r="G84" i="12"/>
  <c r="H84" i="12"/>
  <c r="M84" i="12"/>
  <c r="D84" i="12"/>
  <c r="I84" i="12"/>
  <c r="F84" i="12"/>
  <c r="N84" i="12"/>
  <c r="J84" i="12"/>
  <c r="E84" i="12"/>
  <c r="C84" i="12"/>
  <c r="L84" i="12"/>
  <c r="N190" i="13"/>
  <c r="C190" i="13"/>
  <c r="G190" i="13"/>
  <c r="I190" i="13"/>
  <c r="D190" i="13"/>
  <c r="F190" i="13"/>
  <c r="J190" i="13"/>
  <c r="E190" i="13"/>
  <c r="H190" i="13"/>
  <c r="L190" i="13"/>
  <c r="M190" i="13"/>
  <c r="K190" i="13"/>
  <c r="G157" i="16"/>
  <c r="C157" i="16"/>
  <c r="D157" i="16"/>
  <c r="E157" i="16"/>
  <c r="F157" i="16"/>
  <c r="M55" i="12"/>
  <c r="I55" i="12"/>
  <c r="L55" i="12"/>
  <c r="N55" i="12"/>
  <c r="G55" i="12"/>
  <c r="K55" i="12"/>
  <c r="C55" i="12"/>
  <c r="F55" i="12"/>
  <c r="J55" i="12"/>
  <c r="D55" i="12"/>
  <c r="E55" i="12"/>
  <c r="H55" i="12"/>
  <c r="E69" i="21"/>
  <c r="G69" i="21"/>
  <c r="I69" i="21"/>
  <c r="C69" i="21"/>
  <c r="L69" i="21"/>
  <c r="D69" i="21"/>
  <c r="R69" i="21"/>
  <c r="F69" i="21"/>
  <c r="H69" i="21"/>
  <c r="M69" i="21"/>
  <c r="N69" i="21"/>
  <c r="O69" i="21"/>
  <c r="S69" i="21"/>
  <c r="U69" i="21"/>
  <c r="H169" i="12"/>
  <c r="G169" i="12"/>
  <c r="E169" i="12"/>
  <c r="L169" i="12"/>
  <c r="M169" i="12"/>
  <c r="F169" i="12"/>
  <c r="C169" i="12"/>
  <c r="I169" i="12"/>
  <c r="K169" i="12"/>
  <c r="N169" i="12"/>
  <c r="D169" i="12"/>
  <c r="J169" i="12"/>
  <c r="E174" i="16"/>
  <c r="C174" i="16"/>
  <c r="G174" i="16"/>
  <c r="D174" i="16"/>
  <c r="F174" i="16"/>
  <c r="D74" i="16"/>
  <c r="C74" i="16"/>
  <c r="F74" i="16"/>
  <c r="E74" i="16"/>
  <c r="G74" i="16"/>
  <c r="C48" i="5"/>
  <c r="J48" i="5"/>
  <c r="K48" i="5"/>
  <c r="N48" i="5"/>
  <c r="M48" i="5"/>
  <c r="F48" i="5"/>
  <c r="G48" i="5"/>
  <c r="E48" i="5"/>
  <c r="I48" i="5"/>
  <c r="H48" i="5"/>
  <c r="L48" i="5"/>
  <c r="D48" i="5"/>
  <c r="C25" i="13"/>
  <c r="L25" i="13"/>
  <c r="I25" i="13"/>
  <c r="J25" i="13"/>
  <c r="K25" i="13"/>
  <c r="N25" i="13"/>
  <c r="D25" i="13"/>
  <c r="M25" i="13"/>
  <c r="R190" i="21"/>
  <c r="I190" i="21"/>
  <c r="N190" i="21"/>
  <c r="O190" i="21"/>
  <c r="L190" i="21"/>
  <c r="E190" i="21"/>
  <c r="U190" i="21"/>
  <c r="C190" i="21"/>
  <c r="G190" i="21"/>
  <c r="H190" i="21"/>
  <c r="D190" i="21"/>
  <c r="F190" i="21"/>
  <c r="I174" i="5"/>
  <c r="D174" i="5"/>
  <c r="L174" i="5"/>
  <c r="K174" i="5"/>
  <c r="C174" i="5"/>
  <c r="G174" i="5"/>
  <c r="F174" i="5"/>
  <c r="M174" i="5"/>
  <c r="J174" i="5"/>
  <c r="N174" i="5"/>
  <c r="H174" i="5"/>
  <c r="E174" i="5"/>
  <c r="I90" i="5"/>
  <c r="G90" i="5"/>
  <c r="H90" i="5"/>
  <c r="C90" i="5"/>
  <c r="M90" i="5"/>
  <c r="L90" i="5"/>
  <c r="J90" i="5"/>
  <c r="E90" i="5"/>
  <c r="D90" i="5"/>
  <c r="F90" i="5"/>
  <c r="N90" i="5"/>
  <c r="K90" i="5"/>
  <c r="H164" i="5"/>
  <c r="J164" i="5"/>
  <c r="F164" i="5"/>
  <c r="D164" i="5"/>
  <c r="E164" i="5" s="1"/>
  <c r="C164" i="5"/>
  <c r="I164" i="5"/>
  <c r="G164" i="5"/>
  <c r="M164" i="5"/>
  <c r="L164" i="5"/>
  <c r="K164" i="5"/>
  <c r="N164" i="5"/>
  <c r="E170" i="7"/>
  <c r="D170" i="7"/>
  <c r="G170" i="7"/>
  <c r="N170" i="7"/>
  <c r="L170" i="7"/>
  <c r="M170" i="7"/>
  <c r="K170" i="7"/>
  <c r="O170" i="7"/>
  <c r="Q170" i="7"/>
  <c r="U170" i="7"/>
  <c r="R170" i="7"/>
  <c r="J170" i="7"/>
  <c r="I170" i="7"/>
  <c r="V170" i="7"/>
  <c r="H170" i="7"/>
  <c r="T170" i="7"/>
  <c r="F170" i="7"/>
  <c r="P170" i="7"/>
  <c r="C170" i="7"/>
  <c r="E62" i="16"/>
  <c r="G62" i="16"/>
  <c r="F62" i="16"/>
  <c r="C62" i="16"/>
  <c r="D62" i="16"/>
  <c r="G175" i="12"/>
  <c r="M175" i="12"/>
  <c r="E175" i="12"/>
  <c r="H175" i="12"/>
  <c r="F175" i="12"/>
  <c r="N175" i="12"/>
  <c r="D175" i="12"/>
  <c r="C175" i="12"/>
  <c r="L175" i="12"/>
  <c r="J175" i="12"/>
  <c r="K175" i="12"/>
  <c r="I175" i="12"/>
  <c r="F96" i="21"/>
  <c r="H96" i="21"/>
  <c r="D96" i="21"/>
  <c r="G96" i="21"/>
  <c r="C96" i="21"/>
  <c r="O96" i="21"/>
  <c r="N96" i="21"/>
  <c r="R96" i="21"/>
  <c r="E96" i="21"/>
  <c r="I96" i="21"/>
  <c r="U96" i="21"/>
  <c r="L96" i="21"/>
  <c r="J49" i="13"/>
  <c r="M49" i="13"/>
  <c r="I49" i="13"/>
  <c r="K49" i="13"/>
  <c r="L49" i="13"/>
  <c r="F49" i="13"/>
  <c r="N49" i="13"/>
  <c r="D49" i="13"/>
  <c r="C49" i="13"/>
  <c r="E49" i="13"/>
  <c r="O49" i="13" s="1"/>
  <c r="G49" i="13"/>
  <c r="H49" i="13"/>
  <c r="D147" i="16"/>
  <c r="G147" i="16"/>
  <c r="E147" i="16"/>
  <c r="F147" i="16"/>
  <c r="C147" i="16"/>
  <c r="E121" i="12"/>
  <c r="I121" i="12"/>
  <c r="L121" i="12"/>
  <c r="H121" i="12"/>
  <c r="D121" i="12"/>
  <c r="G121" i="12"/>
  <c r="C121" i="12"/>
  <c r="K121" i="12"/>
  <c r="J121" i="12"/>
  <c r="N121" i="12"/>
  <c r="M121" i="12"/>
  <c r="F121" i="12"/>
  <c r="G65" i="5"/>
  <c r="F65" i="5"/>
  <c r="C65" i="5"/>
  <c r="E65" i="5"/>
  <c r="D65" i="5"/>
  <c r="N65" i="5"/>
  <c r="H65" i="5"/>
  <c r="M65" i="5"/>
  <c r="I65" i="5"/>
  <c r="K65" i="5"/>
  <c r="L65" i="5"/>
  <c r="J65" i="5"/>
  <c r="H116" i="21"/>
  <c r="L116" i="21"/>
  <c r="D116" i="21"/>
  <c r="G116" i="21"/>
  <c r="O116" i="21"/>
  <c r="U116" i="21"/>
  <c r="E116" i="21"/>
  <c r="N116" i="21"/>
  <c r="F116" i="21"/>
  <c r="R116" i="21"/>
  <c r="I116" i="21"/>
  <c r="C116" i="21"/>
  <c r="C26" i="13"/>
  <c r="M26" i="13"/>
  <c r="D26" i="13"/>
  <c r="N26" i="13"/>
  <c r="I26" i="13"/>
  <c r="J26" i="13"/>
  <c r="K26" i="13"/>
  <c r="L26" i="13"/>
  <c r="H141" i="13"/>
  <c r="M141" i="13"/>
  <c r="G141" i="13"/>
  <c r="D141" i="13"/>
  <c r="C141" i="13"/>
  <c r="N141" i="13"/>
  <c r="E141" i="13"/>
  <c r="J141" i="13"/>
  <c r="I141" i="13"/>
  <c r="F141" i="13"/>
  <c r="K141" i="13"/>
  <c r="L141" i="13"/>
  <c r="L93" i="13"/>
  <c r="H93" i="13"/>
  <c r="E93" i="13"/>
  <c r="F93" i="13"/>
  <c r="J93" i="13"/>
  <c r="D93" i="13"/>
  <c r="G93" i="13"/>
  <c r="C93" i="13"/>
  <c r="I93" i="13"/>
  <c r="N93" i="13"/>
  <c r="M93" i="13"/>
  <c r="K93" i="13"/>
  <c r="J91" i="13"/>
  <c r="F91" i="13"/>
  <c r="G91" i="13"/>
  <c r="E91" i="13"/>
  <c r="L91" i="13"/>
  <c r="D91" i="13"/>
  <c r="I91" i="13"/>
  <c r="K91" i="13"/>
  <c r="M91" i="13"/>
  <c r="H91" i="13"/>
  <c r="C91" i="13"/>
  <c r="N91" i="13"/>
  <c r="E77" i="22"/>
  <c r="F77" i="22"/>
  <c r="N77" i="22"/>
  <c r="C77" i="22"/>
  <c r="D77" i="22"/>
  <c r="M77" i="22"/>
  <c r="H77" i="22"/>
  <c r="I77" i="22"/>
  <c r="J77" i="22"/>
  <c r="K77" i="22"/>
  <c r="G77" i="22"/>
  <c r="L77" i="22"/>
  <c r="N78" i="5"/>
  <c r="F78" i="5"/>
  <c r="D78" i="5"/>
  <c r="I78" i="5"/>
  <c r="L78" i="5"/>
  <c r="M78" i="5"/>
  <c r="H78" i="5"/>
  <c r="C78" i="5"/>
  <c r="J78" i="5"/>
  <c r="E78" i="5"/>
  <c r="G78" i="5"/>
  <c r="K78" i="5"/>
  <c r="G59" i="16"/>
  <c r="F59" i="16"/>
  <c r="C59" i="16"/>
  <c r="D59" i="16"/>
  <c r="E59" i="16"/>
  <c r="D59" i="7"/>
  <c r="J59" i="7"/>
  <c r="K59" i="7"/>
  <c r="H59" i="7"/>
  <c r="U59" i="7"/>
  <c r="T59" i="7"/>
  <c r="Q59" i="7"/>
  <c r="E59" i="7"/>
  <c r="M59" i="7"/>
  <c r="C59" i="7"/>
  <c r="N59" i="7"/>
  <c r="F59" i="7"/>
  <c r="G59" i="7"/>
  <c r="I59" i="7"/>
  <c r="L59" i="7"/>
  <c r="P59" i="7"/>
  <c r="D140" i="21"/>
  <c r="U140" i="21"/>
  <c r="R140" i="21"/>
  <c r="H140" i="21"/>
  <c r="N140" i="21"/>
  <c r="G140" i="21"/>
  <c r="E140" i="21"/>
  <c r="F140" i="21"/>
  <c r="L140" i="21"/>
  <c r="O140" i="21"/>
  <c r="C140" i="21"/>
  <c r="I140" i="21"/>
  <c r="J120" i="12"/>
  <c r="I120" i="12"/>
  <c r="C120" i="12"/>
  <c r="K120" i="12"/>
  <c r="L120" i="12"/>
  <c r="E120" i="12"/>
  <c r="F120" i="12"/>
  <c r="D120" i="12"/>
  <c r="G120" i="12"/>
  <c r="N120" i="12"/>
  <c r="H120" i="12"/>
  <c r="M120" i="12"/>
  <c r="M102" i="12"/>
  <c r="L102" i="12"/>
  <c r="I102" i="12"/>
  <c r="N102" i="12"/>
  <c r="F102" i="12"/>
  <c r="C102" i="12"/>
  <c r="E102" i="12"/>
  <c r="H102" i="12"/>
  <c r="J102" i="12"/>
  <c r="G102" i="12"/>
  <c r="D102" i="12"/>
  <c r="K102" i="12"/>
  <c r="J54" i="7"/>
  <c r="C54" i="7"/>
  <c r="K54" i="7"/>
  <c r="E54" i="7"/>
  <c r="M54" i="7"/>
  <c r="T54" i="7"/>
  <c r="G54" i="7"/>
  <c r="F54" i="7"/>
  <c r="N54" i="7"/>
  <c r="Q54" i="7"/>
  <c r="H54" i="7"/>
  <c r="P54" i="7"/>
  <c r="I54" i="7"/>
  <c r="U54" i="7"/>
  <c r="D54" i="7"/>
  <c r="L54" i="7"/>
  <c r="N140" i="7"/>
  <c r="J140" i="7"/>
  <c r="D140" i="7"/>
  <c r="C140" i="7"/>
  <c r="R140" i="7"/>
  <c r="Q140" i="7"/>
  <c r="G140" i="7"/>
  <c r="O140" i="7"/>
  <c r="U140" i="7"/>
  <c r="P140" i="7"/>
  <c r="F140" i="7"/>
  <c r="E140" i="7"/>
  <c r="L140" i="7"/>
  <c r="M140" i="7"/>
  <c r="T140" i="7"/>
  <c r="V140" i="7"/>
  <c r="H140" i="7"/>
  <c r="I140" i="7"/>
  <c r="K140" i="7"/>
  <c r="U77" i="21"/>
  <c r="O77" i="21"/>
  <c r="E77" i="21"/>
  <c r="C77" i="21"/>
  <c r="I77" i="21"/>
  <c r="N77" i="21"/>
  <c r="R77" i="21"/>
  <c r="H77" i="21"/>
  <c r="G77" i="21"/>
  <c r="D77" i="21"/>
  <c r="F77" i="21"/>
  <c r="L77" i="21"/>
  <c r="F103" i="21"/>
  <c r="N103" i="21"/>
  <c r="G103" i="21"/>
  <c r="I103" i="21"/>
  <c r="L103" i="21"/>
  <c r="H103" i="21"/>
  <c r="R103" i="21"/>
  <c r="O103" i="21"/>
  <c r="C103" i="21"/>
  <c r="U103" i="21"/>
  <c r="D103" i="21"/>
  <c r="E103" i="21"/>
  <c r="H118" i="13"/>
  <c r="M118" i="13"/>
  <c r="K118" i="13"/>
  <c r="N118" i="13"/>
  <c r="L118" i="13"/>
  <c r="J118" i="13"/>
  <c r="I118" i="13"/>
  <c r="E118" i="13"/>
  <c r="G118" i="13"/>
  <c r="D118" i="13"/>
  <c r="C118" i="13"/>
  <c r="F118" i="13"/>
  <c r="P118" i="13" s="1"/>
  <c r="M134" i="13"/>
  <c r="I134" i="13"/>
  <c r="F134" i="13"/>
  <c r="J134" i="13"/>
  <c r="G134" i="13"/>
  <c r="K134" i="13"/>
  <c r="H134" i="13"/>
  <c r="E134" i="13"/>
  <c r="N134" i="13"/>
  <c r="L134" i="13"/>
  <c r="D134" i="13"/>
  <c r="C134" i="13"/>
  <c r="D27" i="13"/>
  <c r="L27" i="13"/>
  <c r="I27" i="13"/>
  <c r="K27" i="13"/>
  <c r="N27" i="13"/>
  <c r="M27" i="13"/>
  <c r="J27" i="13"/>
  <c r="C27" i="13"/>
  <c r="M188" i="12"/>
  <c r="L188" i="12"/>
  <c r="I188" i="12"/>
  <c r="H188" i="12"/>
  <c r="C188" i="12"/>
  <c r="J188" i="12"/>
  <c r="F188" i="12"/>
  <c r="K188" i="12"/>
  <c r="G188" i="12"/>
  <c r="D188" i="12"/>
  <c r="E188" i="12"/>
  <c r="N188" i="12"/>
  <c r="E162" i="12"/>
  <c r="D162" i="12"/>
  <c r="H162" i="12"/>
  <c r="I162" i="12"/>
  <c r="K162" i="12"/>
  <c r="C162" i="12"/>
  <c r="G162" i="12"/>
  <c r="N162" i="12"/>
  <c r="L162" i="12"/>
  <c r="M162" i="12"/>
  <c r="J162" i="12"/>
  <c r="F162" i="12"/>
  <c r="F121" i="16"/>
  <c r="D121" i="16"/>
  <c r="E121" i="16"/>
  <c r="C121" i="16"/>
  <c r="G121" i="16"/>
  <c r="E36" i="22"/>
  <c r="H36" i="22"/>
  <c r="J36" i="22"/>
  <c r="N36" i="22"/>
  <c r="M36" i="22"/>
  <c r="G36" i="22"/>
  <c r="L36" i="22"/>
  <c r="C36" i="22"/>
  <c r="K36" i="22"/>
  <c r="D36" i="22"/>
  <c r="F36" i="22"/>
  <c r="I36" i="22"/>
  <c r="G54" i="16"/>
  <c r="C54" i="16"/>
  <c r="F54" i="16"/>
  <c r="E54" i="16"/>
  <c r="D54" i="16"/>
  <c r="L77" i="7"/>
  <c r="M77" i="7"/>
  <c r="C77" i="7"/>
  <c r="U77" i="7"/>
  <c r="H77" i="7"/>
  <c r="D77" i="7"/>
  <c r="I77" i="7"/>
  <c r="N77" i="7"/>
  <c r="J77" i="7"/>
  <c r="K77" i="7"/>
  <c r="E77" i="7"/>
  <c r="P77" i="7"/>
  <c r="T77" i="7"/>
  <c r="Q77" i="7"/>
  <c r="F77" i="7"/>
  <c r="G77" i="7"/>
  <c r="H48" i="12"/>
  <c r="E48" i="12"/>
  <c r="G48" i="12"/>
  <c r="I48" i="12"/>
  <c r="M48" i="12"/>
  <c r="F48" i="12"/>
  <c r="K48" i="12"/>
  <c r="C48" i="12"/>
  <c r="N48" i="12"/>
  <c r="D48" i="12"/>
  <c r="L48" i="12"/>
  <c r="J48" i="12"/>
  <c r="J62" i="7"/>
  <c r="T62" i="7"/>
  <c r="L62" i="7"/>
  <c r="H62" i="7"/>
  <c r="K62" i="7"/>
  <c r="Q62" i="7"/>
  <c r="P62" i="7"/>
  <c r="E62" i="7"/>
  <c r="C62" i="7"/>
  <c r="N62" i="7"/>
  <c r="M62" i="7"/>
  <c r="D62" i="7"/>
  <c r="F62" i="7"/>
  <c r="U62" i="7"/>
  <c r="I62" i="7"/>
  <c r="G62" i="7"/>
  <c r="E58" i="12"/>
  <c r="G58" i="12"/>
  <c r="J58" i="12"/>
  <c r="F58" i="12"/>
  <c r="I58" i="12"/>
  <c r="L58" i="12"/>
  <c r="N58" i="12"/>
  <c r="D58" i="12"/>
  <c r="C58" i="12"/>
  <c r="M58" i="12"/>
  <c r="H58" i="12"/>
  <c r="K58" i="12"/>
  <c r="U101" i="21"/>
  <c r="R101" i="21"/>
  <c r="C101" i="21"/>
  <c r="O101" i="21"/>
  <c r="I101" i="21"/>
  <c r="N101" i="21"/>
  <c r="E101" i="21"/>
  <c r="L101" i="21"/>
  <c r="G101" i="21"/>
  <c r="F101" i="21"/>
  <c r="H101" i="21"/>
  <c r="D101" i="21"/>
  <c r="M66" i="12"/>
  <c r="K66" i="12"/>
  <c r="F66" i="12"/>
  <c r="H66" i="12"/>
  <c r="E66" i="12"/>
  <c r="N66" i="12"/>
  <c r="I66" i="12"/>
  <c r="G66" i="12"/>
  <c r="C66" i="12"/>
  <c r="J66" i="12"/>
  <c r="L66" i="12"/>
  <c r="D66" i="12"/>
  <c r="E19" i="22"/>
  <c r="G19" i="22"/>
  <c r="N19" i="22"/>
  <c r="D19" i="22"/>
  <c r="K19" i="22"/>
  <c r="F19" i="22"/>
  <c r="I19" i="22"/>
  <c r="C19" i="22"/>
  <c r="H19" i="22"/>
  <c r="M19" i="22"/>
  <c r="J19" i="22"/>
  <c r="L19" i="22"/>
  <c r="C176" i="22"/>
  <c r="H176" i="22"/>
  <c r="J176" i="22"/>
  <c r="G176" i="22"/>
  <c r="I176" i="22"/>
  <c r="D176" i="22"/>
  <c r="F176" i="22"/>
  <c r="L176" i="22"/>
  <c r="K176" i="22"/>
  <c r="M176" i="22"/>
  <c r="E176" i="22"/>
  <c r="N176" i="22"/>
  <c r="K185" i="22"/>
  <c r="I185" i="22"/>
  <c r="H185" i="22"/>
  <c r="J185" i="22"/>
  <c r="F185" i="22"/>
  <c r="G185" i="22"/>
  <c r="M185" i="22"/>
  <c r="L185" i="22"/>
  <c r="D185" i="22"/>
  <c r="C185" i="22"/>
  <c r="E185" i="22"/>
  <c r="N185" i="22"/>
  <c r="J87" i="13"/>
  <c r="G87" i="13"/>
  <c r="I87" i="13"/>
  <c r="H87" i="13"/>
  <c r="F87" i="13"/>
  <c r="D87" i="13"/>
  <c r="L87" i="13"/>
  <c r="N87" i="13"/>
  <c r="K87" i="13"/>
  <c r="E87" i="13"/>
  <c r="M87" i="13"/>
  <c r="C87" i="13"/>
  <c r="L166" i="21"/>
  <c r="R166" i="21"/>
  <c r="D166" i="21"/>
  <c r="F166" i="21"/>
  <c r="N166" i="21"/>
  <c r="I166" i="21"/>
  <c r="E166" i="21"/>
  <c r="C166" i="21"/>
  <c r="U166" i="21"/>
  <c r="H166" i="21"/>
  <c r="O166" i="21"/>
  <c r="G166" i="21"/>
  <c r="N96" i="22"/>
  <c r="D96" i="22"/>
  <c r="L96" i="22"/>
  <c r="J96" i="22"/>
  <c r="C96" i="22"/>
  <c r="E96" i="22"/>
  <c r="G96" i="22"/>
  <c r="M96" i="22"/>
  <c r="H96" i="22"/>
  <c r="F96" i="22"/>
  <c r="K96" i="22"/>
  <c r="I96" i="22"/>
  <c r="N73" i="12"/>
  <c r="E73" i="12"/>
  <c r="L73" i="12"/>
  <c r="G73" i="12"/>
  <c r="M73" i="12"/>
  <c r="K73" i="12"/>
  <c r="F73" i="12"/>
  <c r="D73" i="12"/>
  <c r="I73" i="12"/>
  <c r="C73" i="12"/>
  <c r="J73" i="12"/>
  <c r="H73" i="12"/>
  <c r="N169" i="5"/>
  <c r="M169" i="5"/>
  <c r="I169" i="5"/>
  <c r="L169" i="5"/>
  <c r="K169" i="5"/>
  <c r="C169" i="5"/>
  <c r="G169" i="5"/>
  <c r="J169" i="5"/>
  <c r="D169" i="5"/>
  <c r="E169" i="5" s="1"/>
  <c r="H169" i="5"/>
  <c r="F169" i="5"/>
  <c r="E125" i="16"/>
  <c r="F125" i="16"/>
  <c r="C125" i="16"/>
  <c r="D125" i="16"/>
  <c r="G125" i="16"/>
  <c r="D85" i="16"/>
  <c r="F85" i="16"/>
  <c r="C85" i="16"/>
  <c r="G85" i="16"/>
  <c r="E85" i="16"/>
  <c r="F157" i="12"/>
  <c r="G157" i="12"/>
  <c r="L157" i="12"/>
  <c r="N157" i="12"/>
  <c r="K157" i="12"/>
  <c r="C157" i="12"/>
  <c r="D157" i="12"/>
  <c r="I157" i="12"/>
  <c r="H157" i="12"/>
  <c r="E157" i="12"/>
  <c r="J157" i="12"/>
  <c r="M157" i="12"/>
  <c r="N98" i="21"/>
  <c r="C98" i="21"/>
  <c r="R98" i="21"/>
  <c r="U98" i="21"/>
  <c r="H98" i="21"/>
  <c r="O98" i="21"/>
  <c r="L98" i="21"/>
  <c r="G98" i="21"/>
  <c r="E98" i="21"/>
  <c r="D98" i="21"/>
  <c r="F98" i="21"/>
  <c r="I98" i="21"/>
  <c r="N58" i="21"/>
  <c r="E58" i="21"/>
  <c r="I58" i="21"/>
  <c r="F58" i="21"/>
  <c r="H58" i="21"/>
  <c r="U58" i="21"/>
  <c r="L58" i="21"/>
  <c r="C58" i="21"/>
  <c r="G58" i="21"/>
  <c r="D58" i="21"/>
  <c r="R58" i="21"/>
  <c r="O58" i="21"/>
  <c r="C183" i="22"/>
  <c r="I183" i="22"/>
  <c r="N183" i="22"/>
  <c r="L183" i="22"/>
  <c r="F183" i="22"/>
  <c r="J183" i="22"/>
  <c r="D183" i="22"/>
  <c r="G183" i="22"/>
  <c r="M183" i="22"/>
  <c r="K183" i="22"/>
  <c r="E183" i="22"/>
  <c r="H183" i="22"/>
  <c r="D158" i="21"/>
  <c r="F158" i="21"/>
  <c r="N158" i="21"/>
  <c r="R158" i="21"/>
  <c r="C158" i="21"/>
  <c r="H158" i="21"/>
  <c r="U158" i="21"/>
  <c r="E158" i="21"/>
  <c r="O158" i="21"/>
  <c r="L158" i="21"/>
  <c r="I158" i="21"/>
  <c r="G158" i="21"/>
  <c r="E127" i="13"/>
  <c r="F127" i="13"/>
  <c r="H127" i="13"/>
  <c r="I127" i="13"/>
  <c r="J127" i="13"/>
  <c r="G127" i="13"/>
  <c r="D127" i="13"/>
  <c r="N127" i="13"/>
  <c r="C127" i="13"/>
  <c r="M127" i="13"/>
  <c r="K127" i="13"/>
  <c r="L127" i="13"/>
  <c r="M183" i="7"/>
  <c r="C183" i="7"/>
  <c r="G183" i="7"/>
  <c r="J183" i="7"/>
  <c r="L183" i="7"/>
  <c r="P183" i="7"/>
  <c r="D183" i="7"/>
  <c r="E183" i="7"/>
  <c r="F183" i="7"/>
  <c r="U183" i="7"/>
  <c r="Q183" i="7"/>
  <c r="K183" i="7"/>
  <c r="H183" i="7"/>
  <c r="T183" i="7"/>
  <c r="I183" i="7"/>
  <c r="N183" i="7"/>
  <c r="N121" i="21"/>
  <c r="O121" i="21"/>
  <c r="I121" i="21"/>
  <c r="E121" i="21"/>
  <c r="L121" i="21"/>
  <c r="C121" i="21"/>
  <c r="H121" i="21"/>
  <c r="F121" i="21"/>
  <c r="R121" i="21"/>
  <c r="U121" i="21"/>
  <c r="G121" i="21"/>
  <c r="D121" i="21"/>
  <c r="D117" i="21"/>
  <c r="O117" i="21"/>
  <c r="F117" i="21"/>
  <c r="R117" i="21"/>
  <c r="U117" i="21"/>
  <c r="G117" i="21"/>
  <c r="H117" i="21"/>
  <c r="I117" i="21"/>
  <c r="E117" i="21"/>
  <c r="C117" i="21"/>
  <c r="L117" i="21"/>
  <c r="N117" i="21"/>
  <c r="K123" i="13"/>
  <c r="D123" i="13"/>
  <c r="H123" i="13"/>
  <c r="N123" i="13"/>
  <c r="L123" i="13"/>
  <c r="E123" i="13"/>
  <c r="J123" i="13"/>
  <c r="I123" i="13"/>
  <c r="G123" i="13"/>
  <c r="F123" i="13"/>
  <c r="M123" i="13"/>
  <c r="C123" i="13"/>
  <c r="J18" i="5"/>
  <c r="N18" i="5"/>
  <c r="I22" i="5"/>
  <c r="I20" i="5"/>
  <c r="L22" i="5"/>
  <c r="L18" i="5"/>
  <c r="N20" i="5"/>
  <c r="I18" i="5"/>
  <c r="L20" i="5"/>
  <c r="J20" i="5"/>
  <c r="K20" i="5"/>
  <c r="J22" i="5"/>
  <c r="K22" i="5"/>
  <c r="H18" i="5"/>
  <c r="M20" i="5"/>
  <c r="M22" i="5"/>
  <c r="H20" i="5"/>
  <c r="K18" i="5"/>
  <c r="H22" i="5"/>
  <c r="M18" i="5"/>
  <c r="G16" i="5"/>
  <c r="G20" i="5" s="1"/>
  <c r="E19" i="5"/>
  <c r="D16" i="5"/>
  <c r="D22" i="5" s="1"/>
  <c r="P161" i="13" l="1"/>
  <c r="R124" i="12"/>
  <c r="R190" i="12"/>
  <c r="Q191" i="12"/>
  <c r="R169" i="13"/>
  <c r="P159" i="12"/>
  <c r="Q17" i="12"/>
  <c r="R60" i="13"/>
  <c r="O145" i="12"/>
  <c r="O43" i="12"/>
  <c r="Q145" i="13"/>
  <c r="P105" i="13"/>
  <c r="O71" i="12"/>
  <c r="P140" i="12"/>
  <c r="O119" i="13"/>
  <c r="Q132" i="13"/>
  <c r="O160" i="13"/>
  <c r="O142" i="13"/>
  <c r="Q159" i="12"/>
  <c r="R160" i="13"/>
  <c r="R173" i="12"/>
  <c r="R104" i="12"/>
  <c r="Q45" i="12"/>
  <c r="P56" i="12"/>
  <c r="O165" i="12"/>
  <c r="O183" i="13"/>
  <c r="Q174" i="13"/>
  <c r="P57" i="13"/>
  <c r="Q68" i="12"/>
  <c r="R63" i="13"/>
  <c r="O152" i="13"/>
  <c r="O170" i="12"/>
  <c r="O78" i="12"/>
  <c r="P169" i="12"/>
  <c r="O185" i="13"/>
  <c r="R182" i="13"/>
  <c r="R105" i="12"/>
  <c r="O72" i="12"/>
  <c r="P42" i="12"/>
  <c r="Q143" i="13"/>
  <c r="R187" i="12"/>
  <c r="Q129" i="12"/>
  <c r="R180" i="13"/>
  <c r="Q154" i="13"/>
  <c r="Q177" i="13"/>
  <c r="R99" i="12"/>
  <c r="O79" i="12"/>
  <c r="Q112" i="12"/>
  <c r="Q184" i="13"/>
  <c r="R158" i="12"/>
  <c r="R103" i="12"/>
  <c r="R136" i="12"/>
  <c r="O49" i="12"/>
  <c r="P173" i="12"/>
  <c r="Q72" i="12"/>
  <c r="R85" i="12"/>
  <c r="P70" i="13"/>
  <c r="R117" i="13"/>
  <c r="P50" i="12"/>
  <c r="P84" i="13"/>
  <c r="O68" i="13"/>
  <c r="O164" i="13"/>
  <c r="R29" i="12"/>
  <c r="P77" i="13"/>
  <c r="Q38" i="13"/>
  <c r="P135" i="13"/>
  <c r="Q135" i="13"/>
  <c r="P101" i="13"/>
  <c r="Q136" i="13"/>
  <c r="Q67" i="12"/>
  <c r="R30" i="13"/>
  <c r="R100" i="12"/>
  <c r="O67" i="13"/>
  <c r="P65" i="12"/>
  <c r="Q177" i="12"/>
  <c r="P183" i="12"/>
  <c r="O138" i="12"/>
  <c r="O125" i="12"/>
  <c r="R44" i="13"/>
  <c r="P182" i="13"/>
  <c r="R86" i="13"/>
  <c r="Q167" i="13"/>
  <c r="R132" i="12"/>
  <c r="O99" i="12"/>
  <c r="Q125" i="13"/>
  <c r="O125" i="13"/>
  <c r="P175" i="13"/>
  <c r="O74" i="12"/>
  <c r="Q71" i="12"/>
  <c r="Q69" i="12"/>
  <c r="R135" i="13"/>
  <c r="R101" i="13"/>
  <c r="O59" i="13"/>
  <c r="Q37" i="13"/>
  <c r="Q185" i="13"/>
  <c r="P86" i="12"/>
  <c r="R67" i="13"/>
  <c r="O150" i="13"/>
  <c r="R19" i="13"/>
  <c r="P79" i="13"/>
  <c r="O45" i="12"/>
  <c r="R59" i="12"/>
  <c r="O174" i="13"/>
  <c r="R57" i="13"/>
  <c r="R93" i="12"/>
  <c r="O137" i="13"/>
  <c r="R109" i="12"/>
  <c r="Q46" i="13"/>
  <c r="P46" i="13"/>
  <c r="Q38" i="12"/>
  <c r="R132" i="13"/>
  <c r="R119" i="12"/>
  <c r="R20" i="13"/>
  <c r="O134" i="12"/>
  <c r="O82" i="13"/>
  <c r="R176" i="12"/>
  <c r="O172" i="13"/>
  <c r="Q56" i="13"/>
  <c r="O84" i="13"/>
  <c r="O94" i="13"/>
  <c r="Q94" i="13"/>
  <c r="R140" i="12"/>
  <c r="Q45" i="13"/>
  <c r="P180" i="13"/>
  <c r="P158" i="12"/>
  <c r="Q103" i="12"/>
  <c r="O133" i="12"/>
  <c r="Q75" i="13"/>
  <c r="Q106" i="12"/>
  <c r="Q159" i="13"/>
  <c r="O159" i="13"/>
  <c r="Q131" i="13"/>
  <c r="O131" i="13"/>
  <c r="R28" i="13"/>
  <c r="Q136" i="12"/>
  <c r="O113" i="12"/>
  <c r="P113" i="12"/>
  <c r="Q113" i="12"/>
  <c r="Q49" i="12"/>
  <c r="P82" i="13"/>
  <c r="P56" i="13"/>
  <c r="Q133" i="12"/>
  <c r="O157" i="13"/>
  <c r="P106" i="12"/>
  <c r="P180" i="12"/>
  <c r="Q157" i="13"/>
  <c r="Q182" i="13"/>
  <c r="P141" i="13"/>
  <c r="P42" i="13"/>
  <c r="R164" i="12"/>
  <c r="R95" i="13"/>
  <c r="P123" i="12"/>
  <c r="Q70" i="13"/>
  <c r="R108" i="13"/>
  <c r="O173" i="12"/>
  <c r="R122" i="13"/>
  <c r="R82" i="13"/>
  <c r="Q158" i="12"/>
  <c r="R107" i="12"/>
  <c r="Q89" i="13"/>
  <c r="R171" i="12"/>
  <c r="R39" i="12"/>
  <c r="Q92" i="12"/>
  <c r="O43" i="13"/>
  <c r="Q65" i="13"/>
  <c r="O150" i="12"/>
  <c r="P87" i="12"/>
  <c r="P112" i="13"/>
  <c r="Q97" i="13"/>
  <c r="P97" i="13"/>
  <c r="Q31" i="12"/>
  <c r="R120" i="13"/>
  <c r="R147" i="12"/>
  <c r="P124" i="12"/>
  <c r="O133" i="13"/>
  <c r="Q161" i="13"/>
  <c r="P60" i="13"/>
  <c r="P69" i="12"/>
  <c r="O69" i="12"/>
  <c r="O82" i="12"/>
  <c r="O166" i="12"/>
  <c r="Q165" i="12"/>
  <c r="P80" i="12"/>
  <c r="O126" i="13"/>
  <c r="R159" i="12"/>
  <c r="P145" i="13"/>
  <c r="P167" i="12"/>
  <c r="R167" i="12"/>
  <c r="Q183" i="13"/>
  <c r="Q160" i="13"/>
  <c r="Q149" i="12"/>
  <c r="O68" i="12"/>
  <c r="Q104" i="12"/>
  <c r="O104" i="12"/>
  <c r="R188" i="13"/>
  <c r="P137" i="13"/>
  <c r="O83" i="13"/>
  <c r="O50" i="13"/>
  <c r="O115" i="12"/>
  <c r="Q95" i="13"/>
  <c r="P160" i="12"/>
  <c r="P88" i="13"/>
  <c r="R88" i="13"/>
  <c r="P80" i="13"/>
  <c r="R27" i="12"/>
  <c r="Q145" i="12"/>
  <c r="P60" i="12"/>
  <c r="Q100" i="13"/>
  <c r="R184" i="12"/>
  <c r="R154" i="12"/>
  <c r="O61" i="13"/>
  <c r="P153" i="13"/>
  <c r="O76" i="12"/>
  <c r="Q40" i="12"/>
  <c r="Q76" i="13"/>
  <c r="P73" i="13"/>
  <c r="R31" i="12"/>
  <c r="P111" i="13"/>
  <c r="R30" i="12"/>
  <c r="O42" i="13"/>
  <c r="O161" i="13"/>
  <c r="Q149" i="13"/>
  <c r="Q191" i="13"/>
  <c r="P64" i="12"/>
  <c r="R37" i="12"/>
  <c r="R48" i="13"/>
  <c r="R186" i="13"/>
  <c r="P109" i="12"/>
  <c r="Q109" i="12"/>
  <c r="R138" i="13"/>
  <c r="Q138" i="13"/>
  <c r="R171" i="13"/>
  <c r="Q171" i="13"/>
  <c r="Q15" i="13"/>
  <c r="P62" i="13"/>
  <c r="O62" i="13"/>
  <c r="R184" i="13"/>
  <c r="O184" i="13"/>
  <c r="P184" i="13"/>
  <c r="R38" i="12"/>
  <c r="P103" i="13"/>
  <c r="O132" i="13"/>
  <c r="Q47" i="13"/>
  <c r="Q119" i="12"/>
  <c r="Q139" i="12"/>
  <c r="P46" i="12"/>
  <c r="O122" i="13"/>
  <c r="R151" i="12"/>
  <c r="Q134" i="12"/>
  <c r="R51" i="13"/>
  <c r="R41" i="12"/>
  <c r="O122" i="12"/>
  <c r="R122" i="12"/>
  <c r="Q18" i="13"/>
  <c r="R56" i="13"/>
  <c r="O177" i="13"/>
  <c r="O113" i="13"/>
  <c r="P78" i="13"/>
  <c r="R104" i="13"/>
  <c r="P104" i="13"/>
  <c r="R108" i="12"/>
  <c r="O191" i="12"/>
  <c r="Q152" i="12"/>
  <c r="P114" i="12"/>
  <c r="Q172" i="12"/>
  <c r="P172" i="12"/>
  <c r="P103" i="12"/>
  <c r="O75" i="13"/>
  <c r="R162" i="13"/>
  <c r="R157" i="13"/>
  <c r="O106" i="12"/>
  <c r="O136" i="12"/>
  <c r="P136" i="12"/>
  <c r="R62" i="12"/>
  <c r="Q36" i="12"/>
  <c r="Q99" i="12"/>
  <c r="P52" i="13"/>
  <c r="R175" i="13"/>
  <c r="Q74" i="12"/>
  <c r="Q187" i="12"/>
  <c r="R183" i="12"/>
  <c r="Q78" i="12"/>
  <c r="O143" i="12"/>
  <c r="R126" i="13"/>
  <c r="Q126" i="13"/>
  <c r="P179" i="13"/>
  <c r="Q179" i="13"/>
  <c r="Q138" i="12"/>
  <c r="O167" i="12"/>
  <c r="Q164" i="13"/>
  <c r="O131" i="12"/>
  <c r="O88" i="12"/>
  <c r="R88" i="12"/>
  <c r="Q98" i="12"/>
  <c r="P188" i="13"/>
  <c r="O58" i="12"/>
  <c r="P188" i="12"/>
  <c r="O156" i="12"/>
  <c r="O176" i="13"/>
  <c r="Q144" i="12"/>
  <c r="Q108" i="13"/>
  <c r="O76" i="13"/>
  <c r="P115" i="13"/>
  <c r="Q32" i="12"/>
  <c r="R83" i="12"/>
  <c r="Q42" i="13"/>
  <c r="O149" i="13"/>
  <c r="R181" i="12"/>
  <c r="O155" i="12"/>
  <c r="R189" i="12"/>
  <c r="O109" i="12"/>
  <c r="O163" i="12"/>
  <c r="Q163" i="12"/>
  <c r="Q119" i="13"/>
  <c r="O181" i="13"/>
  <c r="P132" i="13"/>
  <c r="P119" i="12"/>
  <c r="P139" i="12"/>
  <c r="Q34" i="13"/>
  <c r="R46" i="12"/>
  <c r="P122" i="13"/>
  <c r="R81" i="12"/>
  <c r="Q31" i="13"/>
  <c r="P117" i="12"/>
  <c r="Q54" i="12"/>
  <c r="O148" i="12"/>
  <c r="P152" i="13"/>
  <c r="P61" i="12"/>
  <c r="P122" i="12"/>
  <c r="Q106" i="13"/>
  <c r="R77" i="12"/>
  <c r="O53" i="13"/>
  <c r="P64" i="13"/>
  <c r="Q172" i="13"/>
  <c r="R141" i="12"/>
  <c r="R16" i="13"/>
  <c r="O56" i="13"/>
  <c r="Q113" i="13"/>
  <c r="P94" i="13"/>
  <c r="O47" i="12"/>
  <c r="Q99" i="13"/>
  <c r="P187" i="13"/>
  <c r="Q170" i="12"/>
  <c r="P75" i="13"/>
  <c r="O162" i="13"/>
  <c r="P162" i="13"/>
  <c r="R131" i="13"/>
  <c r="R51" i="12"/>
  <c r="Q173" i="13"/>
  <c r="R137" i="12"/>
  <c r="O52" i="13"/>
  <c r="P89" i="12"/>
  <c r="R127" i="12"/>
  <c r="R80" i="12"/>
  <c r="P126" i="13"/>
  <c r="O153" i="12"/>
  <c r="R145" i="13"/>
  <c r="Q167" i="12"/>
  <c r="Q21" i="13"/>
  <c r="P44" i="12"/>
  <c r="R44" i="12"/>
  <c r="R20" i="12"/>
  <c r="R56" i="12"/>
  <c r="Q188" i="13"/>
  <c r="R53" i="12"/>
  <c r="P165" i="12"/>
  <c r="O110" i="13"/>
  <c r="Q81" i="13"/>
  <c r="R164" i="13"/>
  <c r="R21" i="13"/>
  <c r="O179" i="12"/>
  <c r="Q179" i="12"/>
  <c r="O56" i="12"/>
  <c r="P98" i="12"/>
  <c r="R98" i="12"/>
  <c r="Q60" i="13"/>
  <c r="O60" i="13"/>
  <c r="Q77" i="13"/>
  <c r="P82" i="12"/>
  <c r="R82" i="12"/>
  <c r="Q129" i="13"/>
  <c r="Q66" i="13"/>
  <c r="O186" i="12"/>
  <c r="R180" i="12"/>
  <c r="Q23" i="12"/>
  <c r="O101" i="12"/>
  <c r="R170" i="12"/>
  <c r="P185" i="13"/>
  <c r="Q39" i="13"/>
  <c r="R65" i="12"/>
  <c r="O59" i="12"/>
  <c r="Q59" i="12"/>
  <c r="P53" i="12"/>
  <c r="R47" i="12"/>
  <c r="R75" i="13"/>
  <c r="O137" i="12"/>
  <c r="R71" i="12"/>
  <c r="P81" i="13"/>
  <c r="P183" i="13"/>
  <c r="P67" i="13"/>
  <c r="P67" i="12"/>
  <c r="R113" i="13"/>
  <c r="P47" i="12"/>
  <c r="R99" i="13"/>
  <c r="P137" i="12"/>
  <c r="R85" i="13"/>
  <c r="Q110" i="13"/>
  <c r="P107" i="13"/>
  <c r="P59" i="13"/>
  <c r="P100" i="12"/>
  <c r="Q67" i="13"/>
  <c r="R109" i="13"/>
  <c r="O117" i="13"/>
  <c r="O180" i="12"/>
  <c r="P71" i="13"/>
  <c r="Q111" i="13"/>
  <c r="R81" i="13"/>
  <c r="P162" i="12"/>
  <c r="P99" i="12"/>
  <c r="R86" i="12"/>
  <c r="O135" i="13"/>
  <c r="O147" i="12"/>
  <c r="Q162" i="13"/>
  <c r="O89" i="13"/>
  <c r="O145" i="13"/>
  <c r="P160" i="13"/>
  <c r="R107" i="13"/>
  <c r="O129" i="13"/>
  <c r="P105" i="12"/>
  <c r="Q29" i="13"/>
  <c r="P150" i="13"/>
  <c r="P144" i="13"/>
  <c r="Q65" i="12"/>
  <c r="P140" i="13"/>
  <c r="O168" i="12"/>
  <c r="Q168" i="12"/>
  <c r="P168" i="12"/>
  <c r="R45" i="12"/>
  <c r="Q125" i="12"/>
  <c r="P117" i="13"/>
  <c r="P186" i="12"/>
  <c r="O177" i="12"/>
  <c r="Q180" i="12"/>
  <c r="O164" i="12"/>
  <c r="R182" i="12"/>
  <c r="Q79" i="12"/>
  <c r="Q153" i="12"/>
  <c r="O65" i="12"/>
  <c r="O187" i="12"/>
  <c r="Q76" i="12"/>
  <c r="R69" i="12"/>
  <c r="Q88" i="12"/>
  <c r="R147" i="13"/>
  <c r="R174" i="12"/>
  <c r="P118" i="12"/>
  <c r="R149" i="13"/>
  <c r="P149" i="13"/>
  <c r="Q77" i="12"/>
  <c r="Q64" i="13"/>
  <c r="R16" i="12"/>
  <c r="O148" i="13"/>
  <c r="O128" i="12"/>
  <c r="R170" i="13"/>
  <c r="R142" i="13"/>
  <c r="R21" i="12"/>
  <c r="O107" i="12"/>
  <c r="P89" i="13"/>
  <c r="Q121" i="13"/>
  <c r="R121" i="13"/>
  <c r="P125" i="13"/>
  <c r="P74" i="12"/>
  <c r="P71" i="12"/>
  <c r="P153" i="12"/>
  <c r="R68" i="12"/>
  <c r="Q44" i="12"/>
  <c r="Q171" i="12"/>
  <c r="Q18" i="12"/>
  <c r="R136" i="13"/>
  <c r="R67" i="12"/>
  <c r="O151" i="13"/>
  <c r="Q109" i="13"/>
  <c r="R140" i="13"/>
  <c r="R174" i="13"/>
  <c r="R186" i="12"/>
  <c r="P177" i="12"/>
  <c r="O93" i="12"/>
  <c r="R72" i="12"/>
  <c r="O58" i="13"/>
  <c r="O127" i="12"/>
  <c r="P68" i="12"/>
  <c r="P104" i="12"/>
  <c r="Q164" i="12"/>
  <c r="O147" i="13"/>
  <c r="P61" i="13"/>
  <c r="Q153" i="13"/>
  <c r="R102" i="12"/>
  <c r="R93" i="13"/>
  <c r="O190" i="13"/>
  <c r="P87" i="13"/>
  <c r="Q118" i="13"/>
  <c r="P91" i="13"/>
  <c r="O71" i="13"/>
  <c r="Q124" i="12"/>
  <c r="O97" i="12"/>
  <c r="R126" i="12"/>
  <c r="R189" i="13"/>
  <c r="R92" i="13"/>
  <c r="P111" i="12"/>
  <c r="Q87" i="12"/>
  <c r="Q184" i="12"/>
  <c r="O153" i="13"/>
  <c r="R76" i="12"/>
  <c r="Q115" i="13"/>
  <c r="P86" i="13"/>
  <c r="O186" i="13"/>
  <c r="Q189" i="12"/>
  <c r="P182" i="12"/>
  <c r="P181" i="13"/>
  <c r="O146" i="13"/>
  <c r="Q46" i="12"/>
  <c r="R70" i="12"/>
  <c r="O70" i="12"/>
  <c r="Q101" i="12"/>
  <c r="O155" i="13"/>
  <c r="P77" i="12"/>
  <c r="Q53" i="13"/>
  <c r="O176" i="12"/>
  <c r="P130" i="13"/>
  <c r="O187" i="13"/>
  <c r="Q114" i="12"/>
  <c r="P170" i="12"/>
  <c r="O158" i="12"/>
  <c r="O143" i="13"/>
  <c r="P102" i="13"/>
  <c r="Q62" i="12"/>
  <c r="R36" i="12"/>
  <c r="Q52" i="13"/>
  <c r="P85" i="13"/>
  <c r="O81" i="13"/>
  <c r="R43" i="13"/>
  <c r="Q155" i="12"/>
  <c r="R48" i="12"/>
  <c r="R25" i="13"/>
  <c r="R156" i="12"/>
  <c r="P43" i="13"/>
  <c r="O184" i="12"/>
  <c r="O72" i="13"/>
  <c r="O168" i="13"/>
  <c r="P133" i="13"/>
  <c r="P83" i="12"/>
  <c r="Q22" i="12"/>
  <c r="R161" i="13"/>
  <c r="Q86" i="13"/>
  <c r="O116" i="12"/>
  <c r="R54" i="13"/>
  <c r="O54" i="13"/>
  <c r="Q52" i="12"/>
  <c r="P181" i="12"/>
  <c r="P146" i="12"/>
  <c r="Q186" i="13"/>
  <c r="R163" i="12"/>
  <c r="O154" i="13"/>
  <c r="R181" i="13"/>
  <c r="R15" i="13"/>
  <c r="Q42" i="12"/>
  <c r="P68" i="13"/>
  <c r="O81" i="12"/>
  <c r="P134" i="12"/>
  <c r="Q152" i="13"/>
  <c r="Q155" i="13"/>
  <c r="P53" i="13"/>
  <c r="R172" i="13"/>
  <c r="P113" i="13"/>
  <c r="Q36" i="13"/>
  <c r="O140" i="12"/>
  <c r="O108" i="12"/>
  <c r="O99" i="13"/>
  <c r="R94" i="12"/>
  <c r="O114" i="12"/>
  <c r="R133" i="12"/>
  <c r="P51" i="12"/>
  <c r="O62" i="12"/>
  <c r="P116" i="13"/>
  <c r="Q175" i="13"/>
  <c r="P127" i="12"/>
  <c r="P138" i="12"/>
  <c r="O105" i="12"/>
  <c r="P174" i="13"/>
  <c r="Q105" i="12"/>
  <c r="R113" i="12"/>
  <c r="R165" i="12"/>
  <c r="R74" i="12"/>
  <c r="O149" i="12"/>
  <c r="Q127" i="13"/>
  <c r="R157" i="12"/>
  <c r="Q66" i="12"/>
  <c r="P66" i="12"/>
  <c r="Q188" i="12"/>
  <c r="R27" i="13"/>
  <c r="P134" i="13"/>
  <c r="Q91" i="13"/>
  <c r="O141" i="13"/>
  <c r="Q175" i="12"/>
  <c r="Q169" i="12"/>
  <c r="O84" i="12"/>
  <c r="P166" i="13"/>
  <c r="R71" i="13"/>
  <c r="R110" i="12"/>
  <c r="Q132" i="12"/>
  <c r="O63" i="12"/>
  <c r="O96" i="13"/>
  <c r="O108" i="13"/>
  <c r="P72" i="13"/>
  <c r="Q168" i="13"/>
  <c r="O142" i="12"/>
  <c r="R165" i="13"/>
  <c r="O156" i="13"/>
  <c r="Q156" i="13"/>
  <c r="Q147" i="12"/>
  <c r="R112" i="12"/>
  <c r="Q181" i="12"/>
  <c r="Q163" i="13"/>
  <c r="R155" i="12"/>
  <c r="P139" i="13"/>
  <c r="P189" i="12"/>
  <c r="P163" i="12"/>
  <c r="Q173" i="12"/>
  <c r="Q122" i="13"/>
  <c r="R117" i="12"/>
  <c r="P70" i="12"/>
  <c r="P148" i="12"/>
  <c r="Q148" i="12"/>
  <c r="O51" i="13"/>
  <c r="R152" i="13"/>
  <c r="P155" i="13"/>
  <c r="O64" i="13"/>
  <c r="R64" i="13"/>
  <c r="P72" i="12"/>
  <c r="Q176" i="12"/>
  <c r="P141" i="12"/>
  <c r="P177" i="13"/>
  <c r="R84" i="13"/>
  <c r="R36" i="13"/>
  <c r="R78" i="13"/>
  <c r="R94" i="13"/>
  <c r="Q47" i="12"/>
  <c r="Q140" i="12"/>
  <c r="Q108" i="12"/>
  <c r="R191" i="12"/>
  <c r="Q58" i="13"/>
  <c r="P58" i="13"/>
  <c r="P152" i="12"/>
  <c r="R152" i="12"/>
  <c r="Q148" i="13"/>
  <c r="O180" i="13"/>
  <c r="P128" i="12"/>
  <c r="P142" i="13"/>
  <c r="Q142" i="13"/>
  <c r="P133" i="12"/>
  <c r="R159" i="13"/>
  <c r="P131" i="13"/>
  <c r="Q28" i="13"/>
  <c r="O102" i="13"/>
  <c r="Q102" i="13"/>
  <c r="P107" i="12"/>
  <c r="O51" i="12"/>
  <c r="P62" i="12"/>
  <c r="Q116" i="13"/>
  <c r="R116" i="13"/>
  <c r="R23" i="13"/>
  <c r="P187" i="12"/>
  <c r="Q143" i="12"/>
  <c r="R25" i="12"/>
  <c r="Q127" i="12"/>
  <c r="R153" i="12"/>
  <c r="O159" i="12"/>
  <c r="R149" i="12"/>
  <c r="R131" i="12"/>
  <c r="O124" i="13"/>
  <c r="R179" i="12"/>
  <c r="Q56" i="12"/>
  <c r="Q137" i="13"/>
  <c r="P136" i="13"/>
  <c r="O67" i="12"/>
  <c r="P66" i="13"/>
  <c r="R185" i="13"/>
  <c r="O182" i="13"/>
  <c r="Q86" i="12"/>
  <c r="O109" i="13"/>
  <c r="P45" i="12"/>
  <c r="Q117" i="13"/>
  <c r="Q57" i="13"/>
  <c r="Q53" i="12"/>
  <c r="Q93" i="12"/>
  <c r="O80" i="13"/>
  <c r="R161" i="12"/>
  <c r="O61" i="12"/>
  <c r="Q61" i="12"/>
  <c r="Q78" i="13"/>
  <c r="R49" i="12"/>
  <c r="P49" i="12"/>
  <c r="R110" i="13"/>
  <c r="P110" i="13"/>
  <c r="P55" i="12"/>
  <c r="P83" i="13"/>
  <c r="Q147" i="13"/>
  <c r="O110" i="12"/>
  <c r="R178" i="12"/>
  <c r="R168" i="13"/>
  <c r="O115" i="13"/>
  <c r="O117" i="12"/>
  <c r="Q117" i="12"/>
  <c r="R101" i="12"/>
  <c r="P101" i="12"/>
  <c r="P172" i="13"/>
  <c r="O104" i="13"/>
  <c r="Q104" i="13"/>
  <c r="Q95" i="12"/>
  <c r="O95" i="12"/>
  <c r="Q183" i="12"/>
  <c r="O183" i="12"/>
  <c r="O89" i="12"/>
  <c r="Q89" i="12"/>
  <c r="P143" i="12"/>
  <c r="R143" i="12"/>
  <c r="P124" i="13"/>
  <c r="R125" i="12"/>
  <c r="P125" i="12"/>
  <c r="O171" i="12"/>
  <c r="Q70" i="12"/>
  <c r="R127" i="13"/>
  <c r="Q87" i="13"/>
  <c r="Q134" i="13"/>
  <c r="P120" i="12"/>
  <c r="R120" i="12"/>
  <c r="O93" i="13"/>
  <c r="R121" i="12"/>
  <c r="R114" i="13"/>
  <c r="U17" i="21"/>
  <c r="O90" i="12"/>
  <c r="P44" i="13"/>
  <c r="Q128" i="13"/>
  <c r="P178" i="13"/>
  <c r="P190" i="12"/>
  <c r="R118" i="12"/>
  <c r="O87" i="12"/>
  <c r="Q98" i="13"/>
  <c r="R35" i="13"/>
  <c r="R100" i="13"/>
  <c r="R70" i="13"/>
  <c r="O130" i="12"/>
  <c r="Q185" i="12"/>
  <c r="Q32" i="13"/>
  <c r="Q15" i="12"/>
  <c r="O97" i="13"/>
  <c r="O83" i="12"/>
  <c r="Q83" i="12"/>
  <c r="P147" i="12"/>
  <c r="R42" i="13"/>
  <c r="R22" i="12"/>
  <c r="O105" i="13"/>
  <c r="Q116" i="12"/>
  <c r="R52" i="12"/>
  <c r="Q64" i="12"/>
  <c r="P79" i="12"/>
  <c r="Q146" i="13"/>
  <c r="R31" i="13"/>
  <c r="R54" i="12"/>
  <c r="P54" i="12"/>
  <c r="R106" i="12"/>
  <c r="Q137" i="12"/>
  <c r="Q80" i="12"/>
  <c r="Q29" i="12"/>
  <c r="R129" i="13"/>
  <c r="P129" i="13"/>
  <c r="R168" i="12"/>
  <c r="O107" i="13"/>
  <c r="Q107" i="13"/>
  <c r="Q100" i="12"/>
  <c r="O100" i="12"/>
  <c r="P58" i="12"/>
  <c r="R84" i="12"/>
  <c r="R83" i="13"/>
  <c r="P169" i="13"/>
  <c r="R129" i="12"/>
  <c r="R96" i="12"/>
  <c r="R144" i="12"/>
  <c r="Q123" i="12"/>
  <c r="O123" i="12"/>
  <c r="R24" i="12"/>
  <c r="P130" i="12"/>
  <c r="R130" i="12"/>
  <c r="P191" i="13"/>
  <c r="R163" i="13"/>
  <c r="O103" i="13"/>
  <c r="Q68" i="13"/>
  <c r="R58" i="12"/>
  <c r="Q107" i="12"/>
  <c r="P164" i="13"/>
  <c r="P176" i="12"/>
  <c r="R138" i="12"/>
  <c r="R123" i="12"/>
  <c r="Q50" i="12"/>
  <c r="O50" i="12"/>
  <c r="P167" i="13"/>
  <c r="R167" i="13"/>
  <c r="R47" i="13"/>
  <c r="P78" i="12"/>
  <c r="R78" i="12"/>
  <c r="P151" i="13"/>
  <c r="R151" i="13"/>
  <c r="Q144" i="13"/>
  <c r="O144" i="13"/>
  <c r="O103" i="12"/>
  <c r="Q157" i="12"/>
  <c r="O157" i="12"/>
  <c r="P158" i="13"/>
  <c r="R92" i="12"/>
  <c r="Q97" i="12"/>
  <c r="P161" i="12"/>
  <c r="P145" i="12"/>
  <c r="P178" i="12"/>
  <c r="R112" i="13"/>
  <c r="O98" i="13"/>
  <c r="Q154" i="12"/>
  <c r="O120" i="13"/>
  <c r="R116" i="12"/>
  <c r="P116" i="12"/>
  <c r="Q146" i="12"/>
  <c r="O146" i="12"/>
  <c r="O46" i="13"/>
  <c r="P138" i="13"/>
  <c r="R34" i="13"/>
  <c r="Q81" i="12"/>
  <c r="R42" i="12"/>
  <c r="Q110" i="12"/>
  <c r="R177" i="12"/>
  <c r="P93" i="12"/>
  <c r="Q186" i="12"/>
  <c r="R53" i="13"/>
  <c r="O77" i="12"/>
  <c r="Q151" i="12"/>
  <c r="R18" i="13"/>
  <c r="O141" i="12"/>
  <c r="R130" i="13"/>
  <c r="P94" i="12"/>
  <c r="Q180" i="13"/>
  <c r="P95" i="12"/>
  <c r="R172" i="12"/>
  <c r="O170" i="13"/>
  <c r="Q170" i="13"/>
  <c r="R143" i="13"/>
  <c r="P143" i="13"/>
  <c r="P131" i="12"/>
  <c r="Q122" i="12"/>
  <c r="R128" i="12"/>
  <c r="O80" i="12"/>
  <c r="Q82" i="12"/>
  <c r="O57" i="13"/>
  <c r="R95" i="12"/>
  <c r="P179" i="12"/>
  <c r="R166" i="12"/>
  <c r="R134" i="12"/>
  <c r="Q51" i="13"/>
  <c r="Q41" i="12"/>
  <c r="Q94" i="12"/>
  <c r="O94" i="12"/>
  <c r="Q187" i="13"/>
  <c r="O45" i="13"/>
  <c r="P148" i="13"/>
  <c r="O44" i="12"/>
  <c r="Q101" i="13"/>
  <c r="O101" i="13"/>
  <c r="O79" i="13"/>
  <c r="Q79" i="13"/>
  <c r="P149" i="12"/>
  <c r="O151" i="12"/>
  <c r="O98" i="12"/>
  <c r="Q124" i="13"/>
  <c r="Q166" i="12"/>
  <c r="P191" i="12"/>
  <c r="P159" i="13"/>
  <c r="O86" i="12"/>
  <c r="O53" i="12"/>
  <c r="Q51" i="12"/>
  <c r="Q162" i="12"/>
  <c r="R188" i="12"/>
  <c r="O118" i="13"/>
  <c r="O102" i="12"/>
  <c r="R141" i="13"/>
  <c r="R26" i="13"/>
  <c r="P121" i="12"/>
  <c r="O123" i="13"/>
  <c r="O73" i="12"/>
  <c r="P73" i="12"/>
  <c r="R87" i="13"/>
  <c r="P48" i="12"/>
  <c r="Q48" i="12"/>
  <c r="Q27" i="13"/>
  <c r="P102" i="12"/>
  <c r="Q120" i="12"/>
  <c r="O91" i="13"/>
  <c r="R91" i="13"/>
  <c r="O175" i="12"/>
  <c r="Q25" i="13"/>
  <c r="R55" i="12"/>
  <c r="Q190" i="13"/>
  <c r="Q156" i="12"/>
  <c r="R17" i="13"/>
  <c r="O166" i="13"/>
  <c r="Q63" i="13"/>
  <c r="P63" i="13"/>
  <c r="Q34" i="12"/>
  <c r="O90" i="13"/>
  <c r="O92" i="12"/>
  <c r="P92" i="12"/>
  <c r="Q50" i="13"/>
  <c r="O128" i="13"/>
  <c r="Q115" i="12"/>
  <c r="R178" i="13"/>
  <c r="O95" i="13"/>
  <c r="Q85" i="12"/>
  <c r="P97" i="12"/>
  <c r="U20" i="21"/>
  <c r="O174" i="12"/>
  <c r="O118" i="12"/>
  <c r="Q75" i="12"/>
  <c r="R65" i="13"/>
  <c r="P91" i="12"/>
  <c r="O96" i="12"/>
  <c r="R57" i="12"/>
  <c r="Q57" i="12"/>
  <c r="R111" i="12"/>
  <c r="Q111" i="12"/>
  <c r="R145" i="12"/>
  <c r="R87" i="12"/>
  <c r="Q112" i="13"/>
  <c r="R185" i="12"/>
  <c r="R135" i="12"/>
  <c r="P154" i="12"/>
  <c r="Q61" i="13"/>
  <c r="R15" i="12"/>
  <c r="R72" i="13"/>
  <c r="P168" i="13"/>
  <c r="P142" i="12"/>
  <c r="Q73" i="13"/>
  <c r="Q133" i="13"/>
  <c r="P156" i="13"/>
  <c r="P120" i="13"/>
  <c r="O121" i="13"/>
  <c r="P121" i="13"/>
  <c r="Q120" i="13"/>
  <c r="Q182" i="12"/>
  <c r="O182" i="12"/>
  <c r="P132" i="12"/>
  <c r="Q62" i="13"/>
  <c r="Q84" i="12"/>
  <c r="P127" i="13"/>
  <c r="O66" i="12"/>
  <c r="O169" i="12"/>
  <c r="O55" i="12"/>
  <c r="R158" i="13"/>
  <c r="P90" i="12"/>
  <c r="Q178" i="13"/>
  <c r="P176" i="13"/>
  <c r="R26" i="12"/>
  <c r="R50" i="12"/>
  <c r="O135" i="12"/>
  <c r="Q118" i="12"/>
  <c r="Q135" i="12"/>
  <c r="Q174" i="12"/>
  <c r="R60" i="12"/>
  <c r="P112" i="12"/>
  <c r="R58" i="13"/>
  <c r="R91" i="12"/>
  <c r="P48" i="13"/>
  <c r="P171" i="13"/>
  <c r="O139" i="12"/>
  <c r="R177" i="13"/>
  <c r="O138" i="13"/>
  <c r="P96" i="12"/>
  <c r="P185" i="12"/>
  <c r="Q141" i="12"/>
  <c r="P184" i="12"/>
  <c r="O188" i="12"/>
  <c r="R90" i="12"/>
  <c r="O152" i="12"/>
  <c r="R64" i="12"/>
  <c r="Q90" i="12"/>
  <c r="Q123" i="13"/>
  <c r="R123" i="13"/>
  <c r="P123" i="13"/>
  <c r="Q73" i="12"/>
  <c r="R73" i="12"/>
  <c r="O120" i="12"/>
  <c r="Q93" i="13"/>
  <c r="Q121" i="12"/>
  <c r="O121" i="12"/>
  <c r="R175" i="12"/>
  <c r="P175" i="12"/>
  <c r="Q83" i="13"/>
  <c r="P85" i="12"/>
  <c r="U21" i="21"/>
  <c r="O65" i="13"/>
  <c r="O57" i="12"/>
  <c r="P55" i="13"/>
  <c r="O111" i="13"/>
  <c r="O127" i="13"/>
  <c r="P157" i="12"/>
  <c r="O162" i="12"/>
  <c r="P93" i="13"/>
  <c r="R169" i="12"/>
  <c r="P156" i="12"/>
  <c r="Q166" i="13"/>
  <c r="P114" i="13"/>
  <c r="Q43" i="13"/>
  <c r="P174" i="12"/>
  <c r="Q126" i="12"/>
  <c r="R69" i="13"/>
  <c r="R160" i="12"/>
  <c r="O87" i="13"/>
  <c r="R66" i="12"/>
  <c r="Q58" i="12"/>
  <c r="O48" i="12"/>
  <c r="R162" i="12"/>
  <c r="O134" i="13"/>
  <c r="R134" i="13"/>
  <c r="Q141" i="13"/>
  <c r="Q26" i="13"/>
  <c r="P49" i="13"/>
  <c r="Q49" i="13"/>
  <c r="Q55" i="12"/>
  <c r="R190" i="13"/>
  <c r="P84" i="12"/>
  <c r="Q17" i="13"/>
  <c r="Q158" i="13"/>
  <c r="R166" i="13"/>
  <c r="Q114" i="13"/>
  <c r="Q71" i="13"/>
  <c r="O63" i="13"/>
  <c r="U22" i="21"/>
  <c r="O124" i="12"/>
  <c r="Q39" i="12"/>
  <c r="P74" i="13"/>
  <c r="P90" i="13"/>
  <c r="Q90" i="13"/>
  <c r="R50" i="13"/>
  <c r="P50" i="13"/>
  <c r="O44" i="13"/>
  <c r="P128" i="13"/>
  <c r="R128" i="13"/>
  <c r="R115" i="12"/>
  <c r="O178" i="13"/>
  <c r="P95" i="13"/>
  <c r="Q169" i="13"/>
  <c r="O169" i="13"/>
  <c r="P147" i="13"/>
  <c r="O85" i="12"/>
  <c r="R97" i="12"/>
  <c r="O190" i="12"/>
  <c r="P126" i="12"/>
  <c r="O69" i="13"/>
  <c r="Q69" i="13"/>
  <c r="P69" i="13"/>
  <c r="R19" i="12"/>
  <c r="Q19" i="12"/>
  <c r="Q160" i="12"/>
  <c r="O88" i="13"/>
  <c r="Q88" i="13"/>
  <c r="R80" i="13"/>
  <c r="O191" i="13"/>
  <c r="Q37" i="12"/>
  <c r="O75" i="12"/>
  <c r="Q176" i="13"/>
  <c r="P63" i="12"/>
  <c r="P57" i="12"/>
  <c r="P144" i="12"/>
  <c r="O100" i="13"/>
  <c r="R55" i="13"/>
  <c r="P96" i="13"/>
  <c r="Q96" i="13"/>
  <c r="O185" i="12"/>
  <c r="U15" i="21"/>
  <c r="O154" i="12"/>
  <c r="Q72" i="13"/>
  <c r="R73" i="13"/>
  <c r="R32" i="12"/>
  <c r="R24" i="13"/>
  <c r="P54" i="13"/>
  <c r="P52" i="12"/>
  <c r="O64" i="12"/>
  <c r="R79" i="12"/>
  <c r="O112" i="12"/>
  <c r="O48" i="13"/>
  <c r="P163" i="13"/>
  <c r="Q139" i="13"/>
  <c r="R33" i="12"/>
  <c r="O189" i="12"/>
  <c r="O167" i="13"/>
  <c r="Q28" i="12"/>
  <c r="O47" i="13"/>
  <c r="O119" i="12"/>
  <c r="R146" i="13"/>
  <c r="O46" i="12"/>
  <c r="P106" i="13"/>
  <c r="Q84" i="13"/>
  <c r="Q130" i="13"/>
  <c r="Q33" i="13"/>
  <c r="O173" i="13"/>
  <c r="R52" i="13"/>
  <c r="R38" i="13"/>
  <c r="Q30" i="13"/>
  <c r="R144" i="13"/>
  <c r="Q80" i="13"/>
  <c r="Q43" i="12"/>
  <c r="R43" i="12"/>
  <c r="P75" i="12"/>
  <c r="P65" i="13"/>
  <c r="O91" i="12"/>
  <c r="Q189" i="13"/>
  <c r="P189" i="13"/>
  <c r="P110" i="12"/>
  <c r="Q27" i="12"/>
  <c r="P129" i="12"/>
  <c r="O129" i="12"/>
  <c r="Q150" i="12"/>
  <c r="P150" i="12"/>
  <c r="Q96" i="12"/>
  <c r="P92" i="13"/>
  <c r="O132" i="12"/>
  <c r="R176" i="13"/>
  <c r="Q63" i="12"/>
  <c r="R63" i="12"/>
  <c r="O111" i="12"/>
  <c r="O144" i="12"/>
  <c r="O161" i="12"/>
  <c r="Q60" i="12"/>
  <c r="O178" i="12"/>
  <c r="O112" i="13"/>
  <c r="P98" i="13"/>
  <c r="R98" i="13"/>
  <c r="P100" i="13"/>
  <c r="O55" i="13"/>
  <c r="R96" i="13"/>
  <c r="O70" i="13"/>
  <c r="Q130" i="12"/>
  <c r="R32" i="13"/>
  <c r="P76" i="12"/>
  <c r="R40" i="12"/>
  <c r="R97" i="13"/>
  <c r="R142" i="12"/>
  <c r="Q142" i="12"/>
  <c r="P76" i="13"/>
  <c r="O73" i="13"/>
  <c r="R115" i="13"/>
  <c r="R133" i="13"/>
  <c r="R156" i="13"/>
  <c r="R111" i="13"/>
  <c r="R105" i="13"/>
  <c r="O86" i="13"/>
  <c r="R191" i="13"/>
  <c r="O52" i="12"/>
  <c r="Q48" i="13"/>
  <c r="O181" i="12"/>
  <c r="R146" i="12"/>
  <c r="P155" i="12"/>
  <c r="O139" i="13"/>
  <c r="Q33" i="12"/>
  <c r="P186" i="13"/>
  <c r="R119" i="13"/>
  <c r="R154" i="13"/>
  <c r="R46" i="13"/>
  <c r="R62" i="13"/>
  <c r="Q103" i="13"/>
  <c r="R103" i="13"/>
  <c r="P47" i="13"/>
  <c r="R68" i="13"/>
  <c r="R139" i="12"/>
  <c r="P81" i="12"/>
  <c r="Q20" i="13"/>
  <c r="O54" i="12"/>
  <c r="P151" i="12"/>
  <c r="R148" i="12"/>
  <c r="P51" i="13"/>
  <c r="R61" i="12"/>
  <c r="O106" i="13"/>
  <c r="R35" i="12"/>
  <c r="O78" i="13"/>
  <c r="Q41" i="13"/>
  <c r="R33" i="13"/>
  <c r="P170" i="13"/>
  <c r="P157" i="13"/>
  <c r="Q25" i="12"/>
  <c r="R183" i="13"/>
  <c r="Q22" i="13"/>
  <c r="R59" i="13"/>
  <c r="Q151" i="13"/>
  <c r="R150" i="13"/>
  <c r="R155" i="13"/>
  <c r="O130" i="13"/>
  <c r="R148" i="13"/>
  <c r="R179" i="13"/>
  <c r="Q131" i="12"/>
  <c r="P88" i="12"/>
  <c r="Q140" i="13"/>
  <c r="R49" i="13"/>
  <c r="Q55" i="13"/>
  <c r="U18" i="21"/>
  <c r="R75" i="12"/>
  <c r="R150" i="12"/>
  <c r="Q91" i="12"/>
  <c r="R118" i="13"/>
  <c r="R34" i="12"/>
  <c r="P108" i="13"/>
  <c r="Q24" i="13"/>
  <c r="P119" i="13"/>
  <c r="O116" i="13"/>
  <c r="O175" i="13"/>
  <c r="O160" i="12"/>
  <c r="U19" i="21"/>
  <c r="R90" i="13"/>
  <c r="O114" i="13"/>
  <c r="Q178" i="12"/>
  <c r="P115" i="12"/>
  <c r="U23" i="21"/>
  <c r="P43" i="12"/>
  <c r="Q190" i="12"/>
  <c r="Q161" i="12"/>
  <c r="Q102" i="12"/>
  <c r="Q92" i="13"/>
  <c r="U16" i="21"/>
  <c r="P190" i="13"/>
  <c r="O158" i="13"/>
  <c r="Q74" i="13"/>
  <c r="Q44" i="13"/>
  <c r="O126" i="12"/>
  <c r="O92" i="13"/>
  <c r="R17" i="12"/>
  <c r="R61" i="13"/>
  <c r="R153" i="13"/>
  <c r="R76" i="13"/>
  <c r="O165" i="13"/>
  <c r="Q30" i="12"/>
  <c r="P154" i="13"/>
  <c r="O171" i="13"/>
  <c r="P146" i="13"/>
  <c r="Q82" i="13"/>
  <c r="P99" i="13"/>
  <c r="R41" i="13"/>
  <c r="R45" i="13"/>
  <c r="P45" i="13"/>
  <c r="Q40" i="13"/>
  <c r="P173" i="13"/>
  <c r="R89" i="13"/>
  <c r="O85" i="13"/>
  <c r="O179" i="13"/>
  <c r="Q20" i="12"/>
  <c r="R137" i="13"/>
  <c r="O77" i="13"/>
  <c r="R37" i="13"/>
  <c r="R66" i="13"/>
  <c r="R29" i="13"/>
  <c r="Q150" i="13"/>
  <c r="P165" i="13"/>
  <c r="O163" i="13"/>
  <c r="Q21" i="12"/>
  <c r="Q19" i="13"/>
  <c r="R23" i="12"/>
  <c r="R74" i="13"/>
  <c r="O189" i="13"/>
  <c r="Q26" i="12"/>
  <c r="Q165" i="13"/>
  <c r="Q105" i="13"/>
  <c r="Q54" i="13"/>
  <c r="R139" i="13"/>
  <c r="Q181" i="13"/>
  <c r="Q16" i="13"/>
  <c r="R187" i="13"/>
  <c r="O172" i="12"/>
  <c r="R102" i="13"/>
  <c r="R40" i="13"/>
  <c r="R173" i="13"/>
  <c r="Q23" i="13"/>
  <c r="Q85" i="13"/>
  <c r="R124" i="13"/>
  <c r="R22" i="13"/>
  <c r="R18" i="12"/>
  <c r="O66" i="13"/>
  <c r="R39" i="13"/>
  <c r="R79" i="13"/>
  <c r="G18" i="5"/>
  <c r="G22" i="5"/>
  <c r="D20" i="5"/>
  <c r="D18" i="5"/>
  <c r="E16" i="5"/>
  <c r="E22" i="5" s="1"/>
  <c r="U14" i="21" l="1"/>
  <c r="E20" i="5"/>
  <c r="E18" i="5"/>
  <c r="T16" i="7"/>
  <c r="T17" i="7"/>
  <c r="T18" i="7"/>
  <c r="T19" i="7"/>
  <c r="T20" i="7"/>
  <c r="T21" i="7"/>
  <c r="T22" i="7"/>
  <c r="T23" i="7"/>
  <c r="T24" i="7"/>
  <c r="T25" i="7"/>
  <c r="T26" i="7"/>
  <c r="T27" i="7"/>
  <c r="T28" i="7"/>
  <c r="T29" i="7"/>
  <c r="T30" i="7"/>
  <c r="T31" i="7"/>
  <c r="T32" i="7"/>
  <c r="T33" i="7"/>
  <c r="T34" i="7"/>
  <c r="T35" i="7"/>
  <c r="T36" i="7"/>
  <c r="T37" i="7"/>
  <c r="T38" i="7"/>
  <c r="T39" i="7"/>
  <c r="T40" i="7"/>
  <c r="T41" i="7"/>
  <c r="T15" i="7" l="1"/>
  <c r="R24" i="33" l="1"/>
  <c r="R21" i="33"/>
  <c r="R17" i="33"/>
  <c r="R22" i="33"/>
  <c r="R18" i="33"/>
  <c r="R19" i="33"/>
  <c r="R23" i="33"/>
  <c r="R16" i="33"/>
  <c r="R20" i="33"/>
  <c r="R34" i="33"/>
  <c r="R35" i="33"/>
  <c r="R31" i="33"/>
  <c r="R32" i="33"/>
  <c r="R28" i="33"/>
  <c r="R36" i="33"/>
  <c r="R30" i="33"/>
  <c r="R33" i="33"/>
  <c r="R27" i="33"/>
  <c r="R25" i="33"/>
  <c r="R37" i="33"/>
  <c r="R29" i="33"/>
  <c r="R26" i="33"/>
  <c r="R12" i="33"/>
  <c r="R13" i="33"/>
  <c r="R14" i="33"/>
  <c r="R15" i="33"/>
  <c r="E16" i="13" l="1"/>
  <c r="O16" i="13" s="1"/>
  <c r="G17" i="13"/>
  <c r="E18" i="12"/>
  <c r="O18" i="12" s="1"/>
  <c r="E19" i="13"/>
  <c r="O19" i="13" s="1"/>
  <c r="F18" i="12"/>
  <c r="P18" i="12" s="1"/>
  <c r="F18" i="13"/>
  <c r="P18" i="13" s="1"/>
  <c r="H17" i="12"/>
  <c r="E31" i="12"/>
  <c r="O31" i="12" s="1"/>
  <c r="E38" i="13"/>
  <c r="O38" i="13" s="1"/>
  <c r="H40" i="13"/>
  <c r="G32" i="12"/>
  <c r="G39" i="13"/>
  <c r="E37" i="12"/>
  <c r="O37" i="12" s="1"/>
  <c r="G30" i="12"/>
  <c r="G37" i="13"/>
  <c r="G29" i="12"/>
  <c r="G37" i="12"/>
  <c r="G34" i="13"/>
  <c r="E30" i="12"/>
  <c r="O30" i="12" s="1"/>
  <c r="E38" i="12"/>
  <c r="O38" i="12" s="1"/>
  <c r="E35" i="13"/>
  <c r="O35" i="13" s="1"/>
  <c r="F29" i="12"/>
  <c r="P29" i="12" s="1"/>
  <c r="F33" i="12"/>
  <c r="P33" i="12" s="1"/>
  <c r="F37" i="12"/>
  <c r="P37" i="12" s="1"/>
  <c r="F41" i="12"/>
  <c r="P41" i="12" s="1"/>
  <c r="F31" i="13"/>
  <c r="P31" i="13" s="1"/>
  <c r="F35" i="13"/>
  <c r="P35" i="13" s="1"/>
  <c r="F39" i="13"/>
  <c r="P39" i="13" s="1"/>
  <c r="H29" i="13"/>
  <c r="H32" i="12"/>
  <c r="H36" i="12"/>
  <c r="H40" i="12"/>
  <c r="E26" i="13"/>
  <c r="O26" i="13" s="1"/>
  <c r="H24" i="13"/>
  <c r="G24" i="12"/>
  <c r="G23" i="13"/>
  <c r="E21" i="12"/>
  <c r="O21" i="12" s="1"/>
  <c r="E20" i="13"/>
  <c r="O20" i="13" s="1"/>
  <c r="G25" i="13"/>
  <c r="G25" i="12"/>
  <c r="G24" i="13"/>
  <c r="H26" i="13"/>
  <c r="E26" i="12"/>
  <c r="O26" i="12" s="1"/>
  <c r="E25" i="13"/>
  <c r="O25" i="13" s="1"/>
  <c r="F21" i="12"/>
  <c r="P21" i="12" s="1"/>
  <c r="F25" i="12"/>
  <c r="P25" i="12" s="1"/>
  <c r="F23" i="13"/>
  <c r="P23" i="13" s="1"/>
  <c r="F27" i="13"/>
  <c r="P27" i="13" s="1"/>
  <c r="H25" i="13"/>
  <c r="H21" i="12"/>
  <c r="H25" i="12"/>
  <c r="H27" i="13"/>
  <c r="E18" i="13"/>
  <c r="O18" i="13" s="1"/>
  <c r="G19" i="13"/>
  <c r="F19" i="12"/>
  <c r="P19" i="12" s="1"/>
  <c r="F19" i="13"/>
  <c r="P19" i="13" s="1"/>
  <c r="H18" i="12"/>
  <c r="E35" i="12"/>
  <c r="O35" i="12" s="1"/>
  <c r="G36" i="12"/>
  <c r="H30" i="13"/>
  <c r="E41" i="12"/>
  <c r="O41" i="12" s="1"/>
  <c r="E32" i="13"/>
  <c r="O32" i="13" s="1"/>
  <c r="G34" i="12"/>
  <c r="G41" i="13"/>
  <c r="H38" i="13"/>
  <c r="G31" i="12"/>
  <c r="G39" i="12"/>
  <c r="G36" i="13"/>
  <c r="E32" i="12"/>
  <c r="O32" i="12" s="1"/>
  <c r="E40" i="12"/>
  <c r="O40" i="12" s="1"/>
  <c r="E29" i="13"/>
  <c r="O29" i="13" s="1"/>
  <c r="E37" i="13"/>
  <c r="O37" i="13" s="1"/>
  <c r="F30" i="12"/>
  <c r="P30" i="12" s="1"/>
  <c r="F34" i="12"/>
  <c r="P34" i="12" s="1"/>
  <c r="F38" i="12"/>
  <c r="P38" i="12" s="1"/>
  <c r="F32" i="13"/>
  <c r="P32" i="13" s="1"/>
  <c r="F36" i="13"/>
  <c r="P36" i="13" s="1"/>
  <c r="F40" i="13"/>
  <c r="P40" i="13" s="1"/>
  <c r="H33" i="13"/>
  <c r="H29" i="12"/>
  <c r="H33" i="12"/>
  <c r="H37" i="12"/>
  <c r="H41" i="12"/>
  <c r="H31" i="13"/>
  <c r="G28" i="12"/>
  <c r="G27" i="13"/>
  <c r="E25" i="12"/>
  <c r="O25" i="12" s="1"/>
  <c r="E24" i="13"/>
  <c r="O24" i="13" s="1"/>
  <c r="G27" i="12"/>
  <c r="G26" i="13"/>
  <c r="E20" i="12"/>
  <c r="O20" i="12" s="1"/>
  <c r="E28" i="12"/>
  <c r="O28" i="12" s="1"/>
  <c r="E27" i="13"/>
  <c r="O27" i="13" s="1"/>
  <c r="F22" i="12"/>
  <c r="P22" i="12" s="1"/>
  <c r="F26" i="12"/>
  <c r="P26" i="12" s="1"/>
  <c r="F20" i="13"/>
  <c r="P20" i="13" s="1"/>
  <c r="F24" i="13"/>
  <c r="P24" i="13" s="1"/>
  <c r="F28" i="13"/>
  <c r="P28" i="13" s="1"/>
  <c r="H22" i="12"/>
  <c r="H26" i="12"/>
  <c r="E17" i="12"/>
  <c r="O17" i="12" s="1"/>
  <c r="H16" i="13"/>
  <c r="G18" i="12"/>
  <c r="G17" i="12"/>
  <c r="G16" i="13"/>
  <c r="H18" i="13"/>
  <c r="F16" i="12"/>
  <c r="P16" i="12" s="1"/>
  <c r="F16" i="13"/>
  <c r="P16" i="13" s="1"/>
  <c r="H17" i="13"/>
  <c r="H19" i="12"/>
  <c r="E39" i="12"/>
  <c r="O39" i="12" s="1"/>
  <c r="E30" i="13"/>
  <c r="O30" i="13" s="1"/>
  <c r="G40" i="12"/>
  <c r="G31" i="13"/>
  <c r="E29" i="12"/>
  <c r="O29" i="12" s="1"/>
  <c r="E36" i="13"/>
  <c r="O36" i="13" s="1"/>
  <c r="G38" i="12"/>
  <c r="G29" i="13"/>
  <c r="G33" i="12"/>
  <c r="G41" i="12"/>
  <c r="G30" i="13"/>
  <c r="G38" i="13"/>
  <c r="H34" i="13"/>
  <c r="E34" i="12"/>
  <c r="O34" i="12" s="1"/>
  <c r="E31" i="13"/>
  <c r="O31" i="13" s="1"/>
  <c r="E39" i="13"/>
  <c r="O39" i="13" s="1"/>
  <c r="F31" i="12"/>
  <c r="P31" i="12" s="1"/>
  <c r="F35" i="12"/>
  <c r="P35" i="12" s="1"/>
  <c r="F39" i="12"/>
  <c r="P39" i="12" s="1"/>
  <c r="F29" i="13"/>
  <c r="P29" i="13" s="1"/>
  <c r="F33" i="13"/>
  <c r="P33" i="13" s="1"/>
  <c r="F37" i="13"/>
  <c r="P37" i="13" s="1"/>
  <c r="F41" i="13"/>
  <c r="P41" i="13" s="1"/>
  <c r="H37" i="13"/>
  <c r="H30" i="12"/>
  <c r="H34" i="12"/>
  <c r="H38" i="12"/>
  <c r="H35" i="13"/>
  <c r="E23" i="12"/>
  <c r="O23" i="12" s="1"/>
  <c r="E28" i="13"/>
  <c r="O28" i="13" s="1"/>
  <c r="G22" i="12"/>
  <c r="G21" i="12"/>
  <c r="G20" i="13"/>
  <c r="G28" i="13"/>
  <c r="E22" i="12"/>
  <c r="O22" i="12" s="1"/>
  <c r="E21" i="13"/>
  <c r="O21" i="13" s="1"/>
  <c r="H20" i="13"/>
  <c r="F23" i="12"/>
  <c r="P23" i="12" s="1"/>
  <c r="F27" i="12"/>
  <c r="P27" i="12" s="1"/>
  <c r="F21" i="13"/>
  <c r="P21" i="13" s="1"/>
  <c r="F25" i="13"/>
  <c r="P25" i="13" s="1"/>
  <c r="H23" i="12"/>
  <c r="H27" i="12"/>
  <c r="E19" i="12"/>
  <c r="O19" i="12" s="1"/>
  <c r="G16" i="12"/>
  <c r="G19" i="12"/>
  <c r="G18" i="13"/>
  <c r="E16" i="12"/>
  <c r="O16" i="12" s="1"/>
  <c r="E17" i="13"/>
  <c r="O17" i="13" s="1"/>
  <c r="F17" i="12"/>
  <c r="P17" i="12" s="1"/>
  <c r="F17" i="13"/>
  <c r="P17" i="13" s="1"/>
  <c r="H16" i="12"/>
  <c r="H19" i="13"/>
  <c r="E34" i="13"/>
  <c r="O34" i="13" s="1"/>
  <c r="G35" i="13"/>
  <c r="E33" i="12"/>
  <c r="O33" i="12" s="1"/>
  <c r="E40" i="13"/>
  <c r="O40" i="13" s="1"/>
  <c r="H32" i="13"/>
  <c r="G33" i="13"/>
  <c r="G35" i="12"/>
  <c r="G32" i="13"/>
  <c r="G40" i="13"/>
  <c r="E36" i="12"/>
  <c r="O36" i="12" s="1"/>
  <c r="E33" i="13"/>
  <c r="O33" i="13" s="1"/>
  <c r="E41" i="13"/>
  <c r="O41" i="13" s="1"/>
  <c r="H36" i="13"/>
  <c r="F32" i="12"/>
  <c r="P32" i="12" s="1"/>
  <c r="F36" i="12"/>
  <c r="P36" i="12" s="1"/>
  <c r="F40" i="12"/>
  <c r="P40" i="12" s="1"/>
  <c r="F30" i="13"/>
  <c r="P30" i="13" s="1"/>
  <c r="F34" i="13"/>
  <c r="P34" i="13" s="1"/>
  <c r="F38" i="13"/>
  <c r="P38" i="13" s="1"/>
  <c r="H41" i="13"/>
  <c r="H31" i="12"/>
  <c r="H35" i="12"/>
  <c r="H39" i="12"/>
  <c r="H39" i="13"/>
  <c r="E27" i="12"/>
  <c r="O27" i="12" s="1"/>
  <c r="E22" i="13"/>
  <c r="O22" i="13" s="1"/>
  <c r="G20" i="12"/>
  <c r="G26" i="12"/>
  <c r="G21" i="13"/>
  <c r="H22" i="13"/>
  <c r="G23" i="12"/>
  <c r="G22" i="13"/>
  <c r="E24" i="12"/>
  <c r="O24" i="12" s="1"/>
  <c r="E23" i="13"/>
  <c r="O23" i="13" s="1"/>
  <c r="H28" i="13"/>
  <c r="F20" i="12"/>
  <c r="P20" i="12" s="1"/>
  <c r="F24" i="12"/>
  <c r="P24" i="12" s="1"/>
  <c r="F28" i="12"/>
  <c r="P28" i="12" s="1"/>
  <c r="F22" i="13"/>
  <c r="P22" i="13" s="1"/>
  <c r="F26" i="13"/>
  <c r="P26" i="13" s="1"/>
  <c r="H21" i="13"/>
  <c r="H20" i="12"/>
  <c r="H24" i="12"/>
  <c r="H28" i="12"/>
  <c r="H23" i="13"/>
  <c r="R11" i="33"/>
  <c r="F15" i="13" l="1"/>
  <c r="P15" i="13" s="1"/>
  <c r="F15" i="12"/>
  <c r="P15" i="12" s="1"/>
  <c r="G15" i="12"/>
  <c r="H15" i="13"/>
  <c r="E15" i="13"/>
  <c r="O15" i="13" s="1"/>
  <c r="E15" i="12"/>
  <c r="O15" i="12" s="1"/>
  <c r="G15" i="13"/>
  <c r="H15" i="12"/>
  <c r="M202" i="21" l="1"/>
  <c r="O184" i="7"/>
  <c r="M194" i="21"/>
  <c r="O176" i="7"/>
  <c r="M186" i="21"/>
  <c r="O168" i="7"/>
  <c r="M178" i="21"/>
  <c r="O160" i="7"/>
  <c r="O156" i="7"/>
  <c r="M166" i="21"/>
  <c r="O148" i="7"/>
  <c r="O144" i="7"/>
  <c r="O138" i="7"/>
  <c r="O134" i="7"/>
  <c r="M144" i="21"/>
  <c r="O126" i="7"/>
  <c r="O122" i="7"/>
  <c r="M132" i="21"/>
  <c r="M128" i="21"/>
  <c r="M124" i="21"/>
  <c r="O106" i="7"/>
  <c r="M116" i="21"/>
  <c r="M112" i="21"/>
  <c r="M108" i="21"/>
  <c r="O90" i="7"/>
  <c r="M100" i="21"/>
  <c r="M96" i="21"/>
  <c r="M92" i="21"/>
  <c r="O74" i="7"/>
  <c r="O70" i="7"/>
  <c r="M80" i="21"/>
  <c r="M76" i="21"/>
  <c r="O58" i="7"/>
  <c r="O54" i="7"/>
  <c r="M64" i="21"/>
  <c r="M60" i="21"/>
  <c r="O189" i="7"/>
  <c r="O185" i="7"/>
  <c r="O181" i="7"/>
  <c r="O177" i="7"/>
  <c r="O173" i="7"/>
  <c r="M183" i="21"/>
  <c r="M179" i="21"/>
  <c r="M173" i="21"/>
  <c r="M169" i="21"/>
  <c r="M165" i="21"/>
  <c r="M161" i="21"/>
  <c r="M157" i="21"/>
  <c r="M153" i="21"/>
  <c r="M149" i="21"/>
  <c r="M145" i="21"/>
  <c r="M141" i="21"/>
  <c r="M137" i="21"/>
  <c r="M133" i="21"/>
  <c r="M129" i="21"/>
  <c r="M125" i="21"/>
  <c r="M121" i="21"/>
  <c r="M117" i="21"/>
  <c r="M109" i="21"/>
  <c r="O89" i="7"/>
  <c r="O85" i="7"/>
  <c r="O81" i="7"/>
  <c r="M91" i="21"/>
  <c r="O73" i="7"/>
  <c r="O69" i="7"/>
  <c r="O65" i="7"/>
  <c r="M75" i="21"/>
  <c r="O57" i="7"/>
  <c r="O53" i="7"/>
  <c r="O49" i="7"/>
  <c r="M59" i="21"/>
  <c r="O188" i="7"/>
  <c r="M198" i="21"/>
  <c r="O180" i="7"/>
  <c r="M190" i="21"/>
  <c r="O172" i="7"/>
  <c r="O166" i="7"/>
  <c r="M176" i="21"/>
  <c r="O158" i="7"/>
  <c r="O154" i="7"/>
  <c r="M164" i="21"/>
  <c r="O146" i="7"/>
  <c r="M156" i="21"/>
  <c r="M152" i="21"/>
  <c r="M148" i="21"/>
  <c r="O130" i="7"/>
  <c r="M140" i="21"/>
  <c r="M136" i="21"/>
  <c r="O118" i="7"/>
  <c r="O114" i="7"/>
  <c r="O110" i="7"/>
  <c r="M120" i="21"/>
  <c r="O102" i="7"/>
  <c r="O98" i="7"/>
  <c r="O94" i="7"/>
  <c r="M104" i="21"/>
  <c r="O86" i="7"/>
  <c r="O82" i="7"/>
  <c r="O78" i="7"/>
  <c r="M88" i="21"/>
  <c r="M84" i="21"/>
  <c r="O66" i="7"/>
  <c r="O62" i="7"/>
  <c r="M72" i="21"/>
  <c r="M68" i="21"/>
  <c r="O50" i="7"/>
  <c r="O46" i="7"/>
  <c r="O42" i="7"/>
  <c r="M203" i="21"/>
  <c r="M199" i="21"/>
  <c r="M195" i="21"/>
  <c r="M191" i="21"/>
  <c r="M187" i="21"/>
  <c r="M181" i="21"/>
  <c r="M177" i="21"/>
  <c r="O159" i="7"/>
  <c r="O155" i="7"/>
  <c r="O151" i="7"/>
  <c r="O147" i="7"/>
  <c r="O143" i="7"/>
  <c r="O139" i="7"/>
  <c r="O135" i="7"/>
  <c r="O131" i="7"/>
  <c r="O127" i="7"/>
  <c r="O123" i="7"/>
  <c r="O119" i="7"/>
  <c r="O115" i="7"/>
  <c r="O111" i="7"/>
  <c r="O107" i="7"/>
  <c r="O103" i="7"/>
  <c r="O99" i="7"/>
  <c r="M107" i="21"/>
  <c r="M103" i="21"/>
  <c r="M99" i="21"/>
  <c r="M95" i="21"/>
  <c r="O77" i="7"/>
  <c r="M87" i="21"/>
  <c r="M83" i="21"/>
  <c r="M79" i="21"/>
  <c r="O61" i="7"/>
  <c r="M71" i="21"/>
  <c r="M67" i="21"/>
  <c r="M63" i="21"/>
  <c r="O45" i="7"/>
  <c r="O190" i="7"/>
  <c r="M200" i="21"/>
  <c r="O182" i="7"/>
  <c r="O178" i="7"/>
  <c r="M188" i="21"/>
  <c r="M184" i="21"/>
  <c r="M180" i="21"/>
  <c r="O162" i="7"/>
  <c r="M172" i="21"/>
  <c r="M168" i="21"/>
  <c r="O150" i="7"/>
  <c r="M160" i="21"/>
  <c r="O142" i="7"/>
  <c r="M150" i="21"/>
  <c r="M146" i="21"/>
  <c r="O128" i="7"/>
  <c r="M138" i="21"/>
  <c r="O120" i="7"/>
  <c r="M130" i="21"/>
  <c r="O112" i="7"/>
  <c r="O108" i="7"/>
  <c r="M118" i="21"/>
  <c r="M114" i="21"/>
  <c r="O96" i="7"/>
  <c r="M106" i="21"/>
  <c r="M102" i="21"/>
  <c r="O84" i="7"/>
  <c r="M94" i="21"/>
  <c r="O76" i="7"/>
  <c r="M86" i="21"/>
  <c r="M82" i="21"/>
  <c r="M78" i="21"/>
  <c r="O60" i="7"/>
  <c r="M70" i="21"/>
  <c r="O52" i="7"/>
  <c r="O48" i="7"/>
  <c r="O44" i="7"/>
  <c r="M205" i="21"/>
  <c r="M201" i="21"/>
  <c r="M197" i="21"/>
  <c r="M193" i="21"/>
  <c r="M189" i="21"/>
  <c r="O167" i="7"/>
  <c r="O161" i="7"/>
  <c r="O157" i="7"/>
  <c r="O153" i="7"/>
  <c r="O149" i="7"/>
  <c r="O145" i="7"/>
  <c r="O141" i="7"/>
  <c r="O137" i="7"/>
  <c r="O133" i="7"/>
  <c r="O129" i="7"/>
  <c r="O125" i="7"/>
  <c r="O121" i="7"/>
  <c r="O117" i="7"/>
  <c r="O113" i="7"/>
  <c r="M123" i="21"/>
  <c r="O105" i="7"/>
  <c r="O101" i="7"/>
  <c r="O97" i="7"/>
  <c r="O93" i="7"/>
  <c r="M101" i="21"/>
  <c r="M97" i="21"/>
  <c r="M93" i="21"/>
  <c r="M89" i="21"/>
  <c r="M85" i="21"/>
  <c r="M81" i="21"/>
  <c r="M77" i="21"/>
  <c r="M73" i="21"/>
  <c r="M65" i="21"/>
  <c r="M61" i="21"/>
  <c r="M57" i="21"/>
  <c r="M204" i="21"/>
  <c r="O186" i="7"/>
  <c r="M196" i="21"/>
  <c r="M40" i="21"/>
  <c r="M192" i="21"/>
  <c r="O174" i="7"/>
  <c r="M182" i="21"/>
  <c r="O164" i="7"/>
  <c r="M174" i="21"/>
  <c r="M170" i="21"/>
  <c r="O152" i="7"/>
  <c r="M162" i="21"/>
  <c r="M158" i="21"/>
  <c r="M154" i="21"/>
  <c r="O136" i="7"/>
  <c r="O132" i="7"/>
  <c r="M142" i="21"/>
  <c r="O124" i="7"/>
  <c r="M134" i="21"/>
  <c r="O116" i="7"/>
  <c r="M126" i="21"/>
  <c r="M122" i="21"/>
  <c r="O104" i="7"/>
  <c r="O100" i="7"/>
  <c r="M110" i="21"/>
  <c r="O92" i="7"/>
  <c r="O88" i="7"/>
  <c r="M98" i="21"/>
  <c r="O80" i="7"/>
  <c r="M51" i="21"/>
  <c r="M90" i="21"/>
  <c r="O72" i="7"/>
  <c r="O68" i="7"/>
  <c r="O64" i="7"/>
  <c r="M74" i="21"/>
  <c r="O56" i="7"/>
  <c r="M66" i="21"/>
  <c r="M62" i="21"/>
  <c r="M58" i="21"/>
  <c r="O191" i="7"/>
  <c r="O187" i="7"/>
  <c r="O183" i="7"/>
  <c r="O179" i="7"/>
  <c r="O175" i="7"/>
  <c r="O169" i="7"/>
  <c r="O165" i="7"/>
  <c r="M175" i="21"/>
  <c r="M171" i="21"/>
  <c r="M167" i="21"/>
  <c r="M163" i="21"/>
  <c r="M159" i="21"/>
  <c r="M155" i="21"/>
  <c r="M151" i="21"/>
  <c r="M147" i="21"/>
  <c r="M143" i="21"/>
  <c r="M139" i="21"/>
  <c r="M135" i="21"/>
  <c r="M131" i="21"/>
  <c r="M127" i="21"/>
  <c r="O109" i="7"/>
  <c r="M119" i="21"/>
  <c r="M115" i="21"/>
  <c r="M111" i="21"/>
  <c r="O91" i="7"/>
  <c r="O87" i="7"/>
  <c r="O83" i="7"/>
  <c r="O79" i="7"/>
  <c r="O75" i="7"/>
  <c r="O71" i="7"/>
  <c r="O67" i="7"/>
  <c r="O63" i="7"/>
  <c r="O59" i="7"/>
  <c r="O55" i="7"/>
  <c r="O51" i="7"/>
  <c r="O47" i="7"/>
  <c r="O43" i="7"/>
  <c r="M53" i="21"/>
  <c r="M49" i="21"/>
  <c r="M46" i="21"/>
  <c r="M35" i="21"/>
  <c r="M44" i="21"/>
  <c r="M43" i="21"/>
  <c r="M48" i="21"/>
  <c r="W190" i="7"/>
  <c r="W139" i="7"/>
  <c r="W137" i="7"/>
  <c r="W133" i="7"/>
  <c r="W127" i="7"/>
  <c r="W121" i="7"/>
  <c r="W113" i="7"/>
  <c r="W101" i="7"/>
  <c r="W43" i="7"/>
  <c r="W186" i="7"/>
  <c r="W172" i="7"/>
  <c r="W166" i="7"/>
  <c r="W164" i="7"/>
  <c r="W150" i="7"/>
  <c r="W124" i="7"/>
  <c r="W114" i="7"/>
  <c r="W102" i="7"/>
  <c r="W100" i="7"/>
  <c r="W96" i="7"/>
  <c r="W92" i="7"/>
  <c r="W86" i="7"/>
  <c r="W82" i="7"/>
  <c r="W80" i="7"/>
  <c r="W76" i="7"/>
  <c r="W74" i="7"/>
  <c r="W64" i="7"/>
  <c r="W151" i="7"/>
  <c r="W45" i="7"/>
  <c r="W158" i="7"/>
  <c r="W138" i="7"/>
  <c r="W136" i="7"/>
  <c r="W130" i="7"/>
  <c r="W108" i="7"/>
  <c r="W84" i="7"/>
  <c r="W62" i="7"/>
  <c r="W56" i="7"/>
  <c r="W48" i="7"/>
  <c r="W185" i="7"/>
  <c r="W173" i="7"/>
  <c r="W145" i="7"/>
  <c r="W135" i="7"/>
  <c r="W123" i="7"/>
  <c r="W119" i="7"/>
  <c r="W111" i="7"/>
  <c r="W103" i="7"/>
  <c r="W99" i="7"/>
  <c r="W97" i="7"/>
  <c r="W91" i="7"/>
  <c r="W87" i="7"/>
  <c r="W83" i="7"/>
  <c r="W79" i="7"/>
  <c r="W63" i="7"/>
  <c r="W57" i="7"/>
  <c r="W55" i="7"/>
  <c r="W53" i="7"/>
  <c r="W47" i="7"/>
  <c r="W188" i="7"/>
  <c r="W182" i="7"/>
  <c r="W180" i="7"/>
  <c r="W178" i="7"/>
  <c r="W176" i="7"/>
  <c r="W168" i="7"/>
  <c r="W160" i="7"/>
  <c r="W118" i="7"/>
  <c r="W112" i="7"/>
  <c r="W98" i="7"/>
  <c r="W88" i="7"/>
  <c r="W70" i="7"/>
  <c r="W68" i="7"/>
  <c r="W42" i="7"/>
  <c r="W71" i="7"/>
  <c r="W46" i="7"/>
  <c r="W152" i="7"/>
  <c r="W142" i="7"/>
  <c r="W189" i="7"/>
  <c r="W183" i="7"/>
  <c r="W181" i="7"/>
  <c r="W177" i="7"/>
  <c r="W171" i="7"/>
  <c r="W167" i="7"/>
  <c r="W163" i="7"/>
  <c r="W157" i="7"/>
  <c r="W153" i="7"/>
  <c r="W147" i="7"/>
  <c r="W105" i="7"/>
  <c r="W95" i="7"/>
  <c r="W93" i="7"/>
  <c r="W75" i="7"/>
  <c r="W67" i="7"/>
  <c r="W59" i="7"/>
  <c r="W170" i="7"/>
  <c r="W156" i="7"/>
  <c r="W154" i="7"/>
  <c r="W140" i="7"/>
  <c r="W132" i="7"/>
  <c r="W116" i="7"/>
  <c r="W90" i="7"/>
  <c r="W78" i="7"/>
  <c r="W58" i="7"/>
  <c r="W52" i="7"/>
  <c r="R99" i="7"/>
  <c r="R176" i="7"/>
  <c r="R83" i="7"/>
  <c r="R45" i="7"/>
  <c r="R188" i="7"/>
  <c r="R97" i="7"/>
  <c r="R124" i="7"/>
  <c r="R92" i="7"/>
  <c r="R42" i="7"/>
  <c r="R153" i="7"/>
  <c r="R147" i="7"/>
  <c r="R137" i="7"/>
  <c r="R133" i="7"/>
  <c r="R180" i="7"/>
  <c r="R164" i="7"/>
  <c r="R157" i="7"/>
  <c r="R121" i="7"/>
  <c r="R102" i="7"/>
  <c r="R167" i="7"/>
  <c r="R123" i="7"/>
  <c r="R57" i="7"/>
  <c r="R116" i="7"/>
  <c r="R98" i="7"/>
  <c r="R84" i="7"/>
  <c r="R111" i="7"/>
  <c r="R156" i="7"/>
  <c r="R108" i="7"/>
  <c r="R68" i="7"/>
  <c r="R63" i="7"/>
  <c r="R55" i="7"/>
  <c r="R118" i="7"/>
  <c r="R76" i="7"/>
  <c r="R62" i="7"/>
  <c r="R183" i="7"/>
  <c r="R181" i="7"/>
  <c r="R127" i="7"/>
  <c r="R105" i="7"/>
  <c r="R103" i="7"/>
  <c r="R87" i="7"/>
  <c r="R75" i="7"/>
  <c r="R71" i="7"/>
  <c r="R47" i="7"/>
  <c r="R46" i="7"/>
  <c r="R182" i="7"/>
  <c r="R178" i="7"/>
  <c r="R172" i="7"/>
  <c r="R168" i="7"/>
  <c r="R160" i="7"/>
  <c r="R154" i="7"/>
  <c r="R138" i="7"/>
  <c r="R132" i="7"/>
  <c r="R100" i="7"/>
  <c r="R96" i="7"/>
  <c r="R74" i="7"/>
  <c r="R58" i="7"/>
  <c r="R56" i="7"/>
  <c r="R52" i="7"/>
  <c r="R48" i="7"/>
  <c r="R185" i="7"/>
  <c r="R177" i="7"/>
  <c r="R173" i="7"/>
  <c r="R145" i="7"/>
  <c r="R67" i="7"/>
  <c r="R53" i="7"/>
  <c r="R43" i="7"/>
  <c r="R78" i="7"/>
  <c r="R70" i="7"/>
  <c r="R139" i="7"/>
  <c r="R113" i="7"/>
  <c r="R101" i="7"/>
  <c r="R79" i="7"/>
  <c r="R59" i="7"/>
  <c r="R186" i="7"/>
  <c r="R158" i="7"/>
  <c r="R150" i="7"/>
  <c r="R90" i="7"/>
  <c r="R88" i="7"/>
  <c r="R82" i="7"/>
  <c r="R189" i="7"/>
  <c r="R151" i="7"/>
  <c r="R135" i="7"/>
  <c r="R119" i="7"/>
  <c r="R93" i="7"/>
  <c r="R91" i="7"/>
  <c r="R190" i="7"/>
  <c r="R166" i="7"/>
  <c r="R152" i="7"/>
  <c r="R142" i="7"/>
  <c r="R136" i="7"/>
  <c r="R130" i="7"/>
  <c r="R114" i="7"/>
  <c r="R112" i="7"/>
  <c r="R86" i="7"/>
  <c r="R80" i="7"/>
  <c r="R64" i="7"/>
  <c r="M42" i="21" l="1"/>
  <c r="M30" i="21"/>
  <c r="M31" i="21"/>
  <c r="M34" i="21"/>
  <c r="M41" i="21"/>
  <c r="M55" i="21"/>
  <c r="M39" i="21"/>
  <c r="M47" i="21"/>
  <c r="M50" i="21"/>
  <c r="M38" i="21"/>
  <c r="M37" i="21"/>
  <c r="M36" i="21"/>
  <c r="M45" i="21"/>
  <c r="M32" i="21"/>
  <c r="M54" i="21"/>
  <c r="M52" i="21"/>
  <c r="M33" i="21"/>
  <c r="V166" i="7"/>
  <c r="V75" i="7"/>
  <c r="V62" i="7"/>
  <c r="V80" i="7"/>
  <c r="V142" i="7"/>
  <c r="V190" i="7"/>
  <c r="V83" i="7"/>
  <c r="V48" i="7"/>
  <c r="V176" i="7"/>
  <c r="V79" i="7"/>
  <c r="V133" i="7"/>
  <c r="V157" i="7"/>
  <c r="V185" i="7"/>
  <c r="V86" i="7"/>
  <c r="V150" i="7"/>
  <c r="V92" i="7"/>
  <c r="V116" i="7"/>
  <c r="V183" i="7"/>
  <c r="V53" i="7"/>
  <c r="V71" i="7"/>
  <c r="V121" i="7"/>
  <c r="V84" i="7"/>
  <c r="V111" i="7"/>
  <c r="V99" i="7"/>
  <c r="V52" i="7"/>
  <c r="V45" i="7"/>
  <c r="V180" i="7"/>
  <c r="V118" i="7"/>
  <c r="V47" i="7"/>
  <c r="V91" i="7"/>
  <c r="V70" i="7"/>
  <c r="V96" i="7"/>
  <c r="V46" i="7"/>
  <c r="V132" i="7"/>
  <c r="V101" i="7"/>
  <c r="V153" i="7"/>
  <c r="V76" i="7"/>
  <c r="V108" i="7"/>
  <c r="V59" i="7"/>
  <c r="V135" i="7"/>
  <c r="V167" i="7"/>
  <c r="V154" i="7"/>
  <c r="V87" i="7"/>
  <c r="V100" i="7"/>
  <c r="V55" i="7"/>
  <c r="V112" i="7"/>
  <c r="V172" i="7"/>
  <c r="V103" i="7"/>
  <c r="H32" i="8"/>
  <c r="D45" i="8"/>
  <c r="V57" i="7"/>
  <c r="V74" i="7"/>
  <c r="V114" i="7"/>
  <c r="V43" i="7"/>
  <c r="V68" i="7"/>
  <c r="V156" i="7"/>
  <c r="V123" i="7"/>
  <c r="V189" i="7"/>
  <c r="V90" i="7"/>
  <c r="V130" i="7"/>
  <c r="V152" i="7"/>
  <c r="V168" i="7"/>
  <c r="V93" i="7"/>
  <c r="V113" i="7"/>
  <c r="V139" i="7"/>
  <c r="V64" i="7"/>
  <c r="V124" i="7"/>
  <c r="V186" i="7"/>
  <c r="V42" i="7"/>
  <c r="V102" i="7"/>
  <c r="V173" i="7"/>
  <c r="V105" i="7"/>
  <c r="D47" i="8"/>
  <c r="V98" i="7"/>
  <c r="V127" i="7"/>
  <c r="V164" i="7"/>
  <c r="V67" i="7"/>
  <c r="V181" i="7"/>
  <c r="V82" i="7"/>
  <c r="V178" i="7"/>
  <c r="V97" i="7"/>
  <c r="D51" i="8"/>
  <c r="M56" i="21"/>
  <c r="V56" i="7"/>
  <c r="V136" i="7"/>
  <c r="V158" i="7"/>
  <c r="V182" i="7"/>
  <c r="V63" i="7"/>
  <c r="V145" i="7"/>
  <c r="V58" i="7"/>
  <c r="V78" i="7"/>
  <c r="V88" i="7"/>
  <c r="V138" i="7"/>
  <c r="V119" i="7"/>
  <c r="V160" i="7"/>
  <c r="V137" i="7"/>
  <c r="V151" i="7"/>
  <c r="V177" i="7"/>
  <c r="V147" i="7"/>
  <c r="V188" i="7"/>
  <c r="S56" i="7"/>
  <c r="S68" i="7"/>
  <c r="S168" i="7"/>
  <c r="S178" i="7"/>
  <c r="S173" i="7"/>
  <c r="S43" i="7"/>
  <c r="S74" i="7"/>
  <c r="S108" i="7"/>
  <c r="S124" i="7"/>
  <c r="S140" i="7"/>
  <c r="S166" i="7"/>
  <c r="S121" i="7"/>
  <c r="S183" i="7"/>
  <c r="S64" i="7"/>
  <c r="S67" i="7"/>
  <c r="S93" i="7"/>
  <c r="S133" i="7"/>
  <c r="S185" i="7"/>
  <c r="S92" i="7"/>
  <c r="S96" i="7"/>
  <c r="S132" i="7"/>
  <c r="S188" i="7"/>
  <c r="S45" i="7"/>
  <c r="S97" i="7"/>
  <c r="S103" i="7"/>
  <c r="S70" i="7"/>
  <c r="S190" i="7"/>
  <c r="S55" i="7"/>
  <c r="S59" i="7"/>
  <c r="S99" i="7"/>
  <c r="S78" i="7"/>
  <c r="S86" i="7"/>
  <c r="S46" i="7"/>
  <c r="S71" i="7"/>
  <c r="S177" i="7"/>
  <c r="S82" i="7"/>
  <c r="S142" i="7"/>
  <c r="S75" i="7"/>
  <c r="S119" i="7"/>
  <c r="S147" i="7"/>
  <c r="S76" i="7"/>
  <c r="S116" i="7"/>
  <c r="S53" i="7"/>
  <c r="S123" i="7"/>
  <c r="S111" i="7"/>
  <c r="S48" i="7"/>
  <c r="S88" i="7"/>
  <c r="S47" i="7"/>
  <c r="S95" i="7"/>
  <c r="S135" i="7"/>
  <c r="S153" i="7"/>
  <c r="S167" i="7"/>
  <c r="S158" i="7"/>
  <c r="S91" i="7"/>
  <c r="S80" i="7"/>
  <c r="S100" i="7"/>
  <c r="S160" i="7"/>
  <c r="S176" i="7"/>
  <c r="S101" i="7"/>
  <c r="S105" i="7"/>
  <c r="S113" i="7"/>
  <c r="S114" i="7"/>
  <c r="S152" i="7"/>
  <c r="S170" i="7"/>
  <c r="S62" i="7"/>
  <c r="S90" i="7"/>
  <c r="S57" i="7"/>
  <c r="S83" i="7"/>
  <c r="S181" i="7"/>
  <c r="S137" i="7"/>
  <c r="S42" i="7"/>
  <c r="S84" i="7"/>
  <c r="S150" i="7"/>
  <c r="S127" i="7"/>
  <c r="S145" i="7"/>
  <c r="S151" i="7"/>
  <c r="S157" i="7"/>
  <c r="S154" i="7"/>
  <c r="S79" i="7"/>
  <c r="S58" i="7"/>
  <c r="S102" i="7"/>
  <c r="S112" i="7"/>
  <c r="S136" i="7"/>
  <c r="S164" i="7"/>
  <c r="S182" i="7"/>
  <c r="S139" i="7"/>
  <c r="S171" i="7"/>
  <c r="S52" i="7"/>
  <c r="S118" i="7"/>
  <c r="S163" i="7"/>
  <c r="S189" i="7"/>
  <c r="S98" i="7"/>
  <c r="S130" i="7"/>
  <c r="S138" i="7"/>
  <c r="S156" i="7"/>
  <c r="S180" i="7"/>
  <c r="S186" i="7"/>
  <c r="S63" i="7"/>
  <c r="S87" i="7"/>
  <c r="S172" i="7"/>
  <c r="I35" i="7"/>
  <c r="I38" i="7"/>
  <c r="O26" i="7"/>
  <c r="O18" i="7"/>
  <c r="O41" i="7"/>
  <c r="O36" i="7"/>
  <c r="M29" i="21"/>
  <c r="O28" i="7"/>
  <c r="O39" i="7"/>
  <c r="O19" i="7"/>
  <c r="O30" i="7"/>
  <c r="O21" i="7"/>
  <c r="O27" i="7"/>
  <c r="O37" i="7"/>
  <c r="O32" i="7"/>
  <c r="O31" i="7"/>
  <c r="O20" i="7"/>
  <c r="O22" i="7"/>
  <c r="O29" i="7"/>
  <c r="O16" i="7"/>
  <c r="O24" i="7"/>
  <c r="O34" i="7"/>
  <c r="O40" i="7"/>
  <c r="O17" i="7"/>
  <c r="O35" i="7"/>
  <c r="O25" i="7"/>
  <c r="O38" i="7"/>
  <c r="O33" i="7"/>
  <c r="O23" i="7"/>
  <c r="L52" i="21"/>
  <c r="I24" i="7"/>
  <c r="L40" i="21"/>
  <c r="L51" i="21"/>
  <c r="L50" i="21"/>
  <c r="I40" i="7"/>
  <c r="I19" i="7"/>
  <c r="L47" i="21"/>
  <c r="I34" i="7"/>
  <c r="L41" i="21"/>
  <c r="I33" i="7"/>
  <c r="I28" i="7"/>
  <c r="L33" i="21"/>
  <c r="L39" i="21"/>
  <c r="I25" i="7"/>
  <c r="H36" i="7"/>
  <c r="I37" i="7"/>
  <c r="L53" i="21"/>
  <c r="I17" i="7"/>
  <c r="L38" i="21"/>
  <c r="L54" i="21"/>
  <c r="L37" i="21"/>
  <c r="I39" i="7"/>
  <c r="I23" i="7"/>
  <c r="I27" i="7"/>
  <c r="L31" i="21"/>
  <c r="I36" i="7"/>
  <c r="L42" i="21"/>
  <c r="L55" i="21"/>
  <c r="L49" i="21"/>
  <c r="L48" i="21"/>
  <c r="L32" i="21"/>
  <c r="G38" i="7"/>
  <c r="L40" i="7"/>
  <c r="V36" i="7"/>
  <c r="V40" i="7"/>
  <c r="F36" i="7"/>
  <c r="J19" i="7"/>
  <c r="E18" i="7"/>
  <c r="F28" i="7"/>
  <c r="F19" i="7"/>
  <c r="J37" i="7"/>
  <c r="J40" i="7"/>
  <c r="K27" i="7"/>
  <c r="E26" i="7"/>
  <c r="N35" i="7"/>
  <c r="N25" i="7"/>
  <c r="N17" i="7"/>
  <c r="J18" i="7"/>
  <c r="J26" i="7"/>
  <c r="J41" i="7"/>
  <c r="J23" i="7"/>
  <c r="J33" i="7"/>
  <c r="J25" i="7"/>
  <c r="J17" i="7"/>
  <c r="J35" i="7"/>
  <c r="E28" i="7"/>
  <c r="E39" i="7"/>
  <c r="E19" i="7"/>
  <c r="K34" i="7"/>
  <c r="K24" i="7"/>
  <c r="F38" i="7"/>
  <c r="N38" i="7"/>
  <c r="N39" i="7"/>
  <c r="N19" i="7"/>
  <c r="N28" i="7"/>
  <c r="G27" i="7"/>
  <c r="V27" i="7"/>
  <c r="V17" i="7"/>
  <c r="V25" i="7"/>
  <c r="V35" i="7"/>
  <c r="U26" i="7"/>
  <c r="U41" i="7"/>
  <c r="U18" i="7"/>
  <c r="U24" i="7"/>
  <c r="U34" i="7"/>
  <c r="U35" i="7"/>
  <c r="U25" i="7"/>
  <c r="U17" i="7"/>
  <c r="U37" i="7"/>
  <c r="U40" i="7"/>
  <c r="U27" i="7"/>
  <c r="G24" i="7"/>
  <c r="G34" i="7"/>
  <c r="J38" i="7"/>
  <c r="E33" i="7"/>
  <c r="E23" i="7"/>
  <c r="E17" i="7"/>
  <c r="E35" i="7"/>
  <c r="E25" i="7"/>
  <c r="H27" i="7"/>
  <c r="H28" i="7"/>
  <c r="H39" i="7"/>
  <c r="H19" i="7"/>
  <c r="F27" i="7"/>
  <c r="H37" i="7"/>
  <c r="K26" i="7"/>
  <c r="K41" i="7"/>
  <c r="K18" i="7"/>
  <c r="N36" i="7"/>
  <c r="J39" i="7"/>
  <c r="E27" i="7"/>
  <c r="E41" i="7"/>
  <c r="L34" i="7"/>
  <c r="L24" i="7"/>
  <c r="G40" i="7"/>
  <c r="K36" i="7"/>
  <c r="L18" i="7"/>
  <c r="L41" i="7"/>
  <c r="L26" i="7"/>
  <c r="F24" i="7"/>
  <c r="F34" i="7"/>
  <c r="N24" i="7"/>
  <c r="N34" i="7"/>
  <c r="F40" i="7"/>
  <c r="G36" i="7"/>
  <c r="K33" i="7"/>
  <c r="K23" i="7"/>
  <c r="H25" i="7"/>
  <c r="H17" i="7"/>
  <c r="H35" i="7"/>
  <c r="N27" i="7"/>
  <c r="G37" i="7"/>
  <c r="V24" i="7"/>
  <c r="V34" i="7"/>
  <c r="V28" i="7"/>
  <c r="V39" i="7"/>
  <c r="V19" i="7"/>
  <c r="V37" i="7"/>
  <c r="V33" i="7"/>
  <c r="V23" i="7"/>
  <c r="V41" i="7"/>
  <c r="V26" i="7"/>
  <c r="V18" i="7"/>
  <c r="U36" i="7"/>
  <c r="G41" i="7"/>
  <c r="G26" i="7"/>
  <c r="G18" i="7"/>
  <c r="K40" i="7"/>
  <c r="L39" i="7"/>
  <c r="L28" i="7"/>
  <c r="L19" i="7"/>
  <c r="N37" i="7"/>
  <c r="K25" i="7"/>
  <c r="K35" i="7"/>
  <c r="K17" i="7"/>
  <c r="E24" i="7"/>
  <c r="E34" i="7"/>
  <c r="E40" i="7"/>
  <c r="H38" i="7"/>
  <c r="G33" i="7"/>
  <c r="G23" i="7"/>
  <c r="L27" i="7"/>
  <c r="H40" i="7"/>
  <c r="K38" i="7"/>
  <c r="E36" i="7"/>
  <c r="N33" i="7"/>
  <c r="N23" i="7"/>
  <c r="E38" i="7"/>
  <c r="L36" i="7"/>
  <c r="F33" i="7"/>
  <c r="F23" i="7"/>
  <c r="E37" i="7"/>
  <c r="V38" i="7"/>
  <c r="U38" i="7"/>
  <c r="U39" i="7"/>
  <c r="U19" i="7"/>
  <c r="U28" i="7"/>
  <c r="U23" i="7"/>
  <c r="U33" i="7"/>
  <c r="N18" i="7"/>
  <c r="N26" i="7"/>
  <c r="N41" i="7"/>
  <c r="H24" i="7"/>
  <c r="H34" i="7"/>
  <c r="L23" i="7"/>
  <c r="L33" i="7"/>
  <c r="H33" i="7"/>
  <c r="H23" i="7"/>
  <c r="L17" i="7"/>
  <c r="L35" i="7"/>
  <c r="L25" i="7"/>
  <c r="J27" i="7"/>
  <c r="F37" i="7"/>
  <c r="J36" i="7"/>
  <c r="G35" i="7"/>
  <c r="G25" i="7"/>
  <c r="G17" i="7"/>
  <c r="F39" i="7"/>
  <c r="J28" i="7"/>
  <c r="K37" i="7"/>
  <c r="I41" i="7"/>
  <c r="I18" i="7"/>
  <c r="I26" i="7"/>
  <c r="L38" i="7"/>
  <c r="K28" i="7"/>
  <c r="K19" i="7"/>
  <c r="K39" i="7"/>
  <c r="F18" i="7"/>
  <c r="F41" i="7"/>
  <c r="F26" i="7"/>
  <c r="H26" i="7"/>
  <c r="H41" i="7"/>
  <c r="H18" i="7"/>
  <c r="J24" i="7"/>
  <c r="J34" i="7"/>
  <c r="N40" i="7"/>
  <c r="F17" i="7"/>
  <c r="F25" i="7"/>
  <c r="F35" i="7"/>
  <c r="G19" i="7"/>
  <c r="G28" i="7"/>
  <c r="G39" i="7"/>
  <c r="L37" i="7"/>
  <c r="D46" i="8" l="1"/>
  <c r="E46" i="8"/>
  <c r="H33" i="8"/>
  <c r="I33" i="8"/>
  <c r="E47" i="8"/>
  <c r="W19" i="7"/>
  <c r="W41" i="7"/>
  <c r="W35" i="7"/>
  <c r="W40" i="7"/>
  <c r="W38" i="7"/>
  <c r="W23" i="7"/>
  <c r="W18" i="7"/>
  <c r="W25" i="7"/>
  <c r="W36" i="7"/>
  <c r="W34" i="7"/>
  <c r="W37" i="7"/>
  <c r="W39" i="7"/>
  <c r="W27" i="7"/>
  <c r="W33" i="7"/>
  <c r="W26" i="7"/>
  <c r="W24" i="7"/>
  <c r="W17" i="7"/>
  <c r="W28" i="7"/>
  <c r="O15" i="7"/>
  <c r="R33" i="7"/>
  <c r="Q37" i="7"/>
  <c r="Q36" i="7"/>
  <c r="R34" i="7"/>
  <c r="R23" i="7"/>
  <c r="R37" i="7"/>
  <c r="R19" i="7"/>
  <c r="Q35" i="7"/>
  <c r="S39" i="7"/>
  <c r="Q27" i="7"/>
  <c r="S35" i="7"/>
  <c r="Q33" i="7"/>
  <c r="Q40" i="7"/>
  <c r="S26" i="7"/>
  <c r="R27" i="7"/>
  <c r="S34" i="7"/>
  <c r="R36" i="7"/>
  <c r="R40" i="7"/>
  <c r="Q26" i="7"/>
  <c r="S37" i="7"/>
  <c r="S36" i="7"/>
  <c r="S28" i="7"/>
  <c r="S24" i="7"/>
  <c r="S38" i="7"/>
  <c r="Q17" i="7"/>
  <c r="S41" i="7"/>
  <c r="R25" i="7"/>
  <c r="R24" i="7"/>
  <c r="R39" i="7"/>
  <c r="Q39" i="7"/>
  <c r="Q34" i="7"/>
  <c r="Q38" i="7"/>
  <c r="Q23" i="7"/>
  <c r="Q41" i="7"/>
  <c r="S33" i="7"/>
  <c r="R38" i="7"/>
  <c r="S23" i="7"/>
  <c r="Q25" i="7"/>
  <c r="R35" i="7"/>
  <c r="Q28" i="7"/>
  <c r="S19" i="7"/>
  <c r="S25" i="7"/>
  <c r="R28" i="7"/>
  <c r="S18" i="7"/>
  <c r="S40" i="7"/>
  <c r="S27" i="7"/>
  <c r="R17" i="7"/>
  <c r="Q19" i="7"/>
  <c r="S17" i="7"/>
  <c r="Q24" i="7"/>
  <c r="Q18" i="7"/>
  <c r="R104" i="7"/>
  <c r="W44" i="7"/>
  <c r="W72" i="7"/>
  <c r="W106" i="7"/>
  <c r="W125" i="7"/>
  <c r="W144" i="7"/>
  <c r="W165" i="7"/>
  <c r="W50" i="7"/>
  <c r="W89" i="7"/>
  <c r="W117" i="7"/>
  <c r="W134" i="7"/>
  <c r="W159" i="7"/>
  <c r="W184" i="7"/>
  <c r="W51" i="7"/>
  <c r="W66" i="7"/>
  <c r="W94" i="7"/>
  <c r="W120" i="7"/>
  <c r="W141" i="7"/>
  <c r="W161" i="7"/>
  <c r="W187" i="7"/>
  <c r="W81" i="7"/>
  <c r="W110" i="7"/>
  <c r="W129" i="7"/>
  <c r="W149" i="7"/>
  <c r="W175" i="7"/>
  <c r="W49" i="7"/>
  <c r="W54" i="7"/>
  <c r="W85" i="7"/>
  <c r="W115" i="7"/>
  <c r="W131" i="7"/>
  <c r="W155" i="7"/>
  <c r="W179" i="7"/>
  <c r="W61" i="7"/>
  <c r="W73" i="7"/>
  <c r="W107" i="7"/>
  <c r="W126" i="7"/>
  <c r="W146" i="7"/>
  <c r="W169" i="7"/>
  <c r="W65" i="7"/>
  <c r="W77" i="7"/>
  <c r="W109" i="7"/>
  <c r="W128" i="7"/>
  <c r="W148" i="7"/>
  <c r="W174" i="7"/>
  <c r="W69" i="7"/>
  <c r="W104" i="7"/>
  <c r="W122" i="7"/>
  <c r="W143" i="7"/>
  <c r="W162" i="7"/>
  <c r="W191" i="7"/>
  <c r="W60" i="7"/>
  <c r="R41" i="7"/>
  <c r="R26" i="7"/>
  <c r="R18" i="7"/>
  <c r="R149" i="7"/>
  <c r="R50" i="7"/>
  <c r="R165" i="7"/>
  <c r="R174" i="7"/>
  <c r="R73" i="7"/>
  <c r="R184" i="7"/>
  <c r="R72" i="7"/>
  <c r="R128" i="7"/>
  <c r="R44" i="7"/>
  <c r="R162" i="7"/>
  <c r="R159" i="7"/>
  <c r="R120" i="7"/>
  <c r="R66" i="7"/>
  <c r="R129" i="7"/>
  <c r="R106" i="7"/>
  <c r="R109" i="7"/>
  <c r="R148" i="7"/>
  <c r="R54" i="7"/>
  <c r="R110" i="7"/>
  <c r="R107" i="7"/>
  <c r="R77" i="7"/>
  <c r="R69" i="7"/>
  <c r="R122" i="7"/>
  <c r="R51" i="7"/>
  <c r="R126" i="7"/>
  <c r="R169" i="7"/>
  <c r="R65" i="7"/>
  <c r="R94" i="7"/>
  <c r="R141" i="7"/>
  <c r="R187" i="7"/>
  <c r="R81" i="7"/>
  <c r="R125" i="7"/>
  <c r="R49" i="7"/>
  <c r="R144" i="7"/>
  <c r="R60" i="7"/>
  <c r="R115" i="7"/>
  <c r="R155" i="7"/>
  <c r="R61" i="7"/>
  <c r="R117" i="7"/>
  <c r="R146" i="7"/>
  <c r="R85" i="7"/>
  <c r="R131" i="7"/>
  <c r="R179" i="7"/>
  <c r="R89" i="7"/>
  <c r="R134" i="7"/>
  <c r="S93" i="21" l="1"/>
  <c r="V117" i="7"/>
  <c r="V155" i="7"/>
  <c r="V60" i="7"/>
  <c r="V107" i="7"/>
  <c r="V144" i="7"/>
  <c r="V49" i="7"/>
  <c r="V94" i="7"/>
  <c r="V120" i="7"/>
  <c r="V175" i="7"/>
  <c r="V134" i="7"/>
  <c r="V143" i="7"/>
  <c r="V187" i="7"/>
  <c r="R175" i="7"/>
  <c r="V89" i="7"/>
  <c r="V131" i="7"/>
  <c r="V73" i="7"/>
  <c r="V125" i="7"/>
  <c r="V149" i="7"/>
  <c r="V77" i="7"/>
  <c r="V169" i="7"/>
  <c r="V69" i="7"/>
  <c r="V191" i="7"/>
  <c r="V54" i="7"/>
  <c r="V128" i="7"/>
  <c r="V162" i="7"/>
  <c r="V109" i="7"/>
  <c r="V61" i="7"/>
  <c r="V115" i="7"/>
  <c r="V146" i="7"/>
  <c r="V50" i="7"/>
  <c r="V106" i="7"/>
  <c r="V104" i="7"/>
  <c r="V129" i="7"/>
  <c r="V159" i="7"/>
  <c r="V51" i="7"/>
  <c r="V122" i="7"/>
  <c r="V174" i="7"/>
  <c r="V65" i="7"/>
  <c r="R191" i="7"/>
  <c r="V179" i="7"/>
  <c r="V85" i="7"/>
  <c r="V126" i="7"/>
  <c r="V165" i="7"/>
  <c r="V72" i="7"/>
  <c r="V161" i="7"/>
  <c r="V110" i="7"/>
  <c r="V44" i="7"/>
  <c r="V148" i="7"/>
  <c r="V66" i="7"/>
  <c r="V184" i="7"/>
  <c r="V141" i="7"/>
  <c r="V81" i="7"/>
  <c r="R143" i="7"/>
  <c r="R161" i="7"/>
  <c r="S141" i="7"/>
  <c r="S51" i="7"/>
  <c r="S159" i="7"/>
  <c r="S106" i="7"/>
  <c r="S191" i="7"/>
  <c r="S104" i="7"/>
  <c r="S109" i="7"/>
  <c r="S146" i="7"/>
  <c r="S61" i="7"/>
  <c r="S155" i="7"/>
  <c r="S175" i="7"/>
  <c r="S81" i="7"/>
  <c r="S161" i="7"/>
  <c r="S66" i="7"/>
  <c r="S184" i="7"/>
  <c r="S89" i="7"/>
  <c r="S125" i="7"/>
  <c r="S122" i="7"/>
  <c r="S128" i="7"/>
  <c r="S73" i="7"/>
  <c r="S179" i="7"/>
  <c r="S85" i="7"/>
  <c r="S110" i="7"/>
  <c r="S187" i="7"/>
  <c r="S94" i="7"/>
  <c r="S117" i="7"/>
  <c r="S50" i="7"/>
  <c r="S144" i="7"/>
  <c r="S143" i="7"/>
  <c r="S148" i="7"/>
  <c r="S65" i="7"/>
  <c r="S169" i="7"/>
  <c r="S107" i="7"/>
  <c r="S115" i="7"/>
  <c r="S54" i="7"/>
  <c r="S129" i="7"/>
  <c r="S120" i="7"/>
  <c r="S134" i="7"/>
  <c r="S165" i="7"/>
  <c r="S72" i="7"/>
  <c r="S44" i="7"/>
  <c r="S60" i="7"/>
  <c r="S162" i="7"/>
  <c r="S69" i="7"/>
  <c r="S174" i="7"/>
  <c r="S77" i="7"/>
  <c r="S126" i="7"/>
  <c r="S131" i="7"/>
  <c r="S49" i="7"/>
  <c r="S149" i="7"/>
  <c r="K32" i="7"/>
  <c r="E16" i="7"/>
  <c r="L46" i="21"/>
  <c r="L30" i="21"/>
  <c r="N32" i="7"/>
  <c r="F20" i="7"/>
  <c r="I32" i="7"/>
  <c r="I22" i="7"/>
  <c r="I20" i="7"/>
  <c r="I31" i="7"/>
  <c r="K22" i="7"/>
  <c r="H22" i="7"/>
  <c r="N21" i="7"/>
  <c r="L29" i="7"/>
  <c r="J32" i="7"/>
  <c r="I30" i="7"/>
  <c r="G20" i="7"/>
  <c r="G30" i="7"/>
  <c r="G32" i="7"/>
  <c r="L22" i="7"/>
  <c r="F32" i="7"/>
  <c r="K16" i="7"/>
  <c r="J16" i="7"/>
  <c r="K31" i="7"/>
  <c r="N20" i="7"/>
  <c r="G31" i="7"/>
  <c r="J22" i="7"/>
  <c r="E29" i="7"/>
  <c r="E21" i="7"/>
  <c r="G29" i="7"/>
  <c r="E22" i="7"/>
  <c r="E54" i="21"/>
  <c r="N22" i="7"/>
  <c r="H16" i="7"/>
  <c r="K21" i="7"/>
  <c r="J20" i="7"/>
  <c r="H20" i="7"/>
  <c r="J31" i="7"/>
  <c r="H31" i="7"/>
  <c r="H29" i="7"/>
  <c r="E32" i="7"/>
  <c r="N30" i="7"/>
  <c r="F31" i="7"/>
  <c r="E31" i="7"/>
  <c r="J21" i="7"/>
  <c r="I29" i="7"/>
  <c r="L43" i="21"/>
  <c r="E50" i="21"/>
  <c r="I21" i="7"/>
  <c r="L45" i="21"/>
  <c r="L44" i="21"/>
  <c r="F22" i="7"/>
  <c r="F30" i="7"/>
  <c r="L21" i="7"/>
  <c r="N31" i="7"/>
  <c r="L20" i="7"/>
  <c r="F29" i="7"/>
  <c r="I16" i="7"/>
  <c r="G22" i="7"/>
  <c r="N16" i="7"/>
  <c r="K30" i="7"/>
  <c r="J29" i="7"/>
  <c r="H30" i="7"/>
  <c r="G16" i="7"/>
  <c r="L32" i="7"/>
  <c r="K29" i="7"/>
  <c r="J30" i="7"/>
  <c r="L16" i="7"/>
  <c r="L30" i="7"/>
  <c r="N29" i="7"/>
  <c r="L31" i="7"/>
  <c r="K20" i="7"/>
  <c r="E52" i="21"/>
  <c r="L35" i="21"/>
  <c r="L34" i="21"/>
  <c r="R52" i="21"/>
  <c r="V32" i="7"/>
  <c r="F16" i="7"/>
  <c r="H21" i="7"/>
  <c r="G21" i="7"/>
  <c r="F21" i="7"/>
  <c r="E30" i="7"/>
  <c r="E20" i="7"/>
  <c r="L36" i="21"/>
  <c r="E51" i="21"/>
  <c r="E49" i="21"/>
  <c r="E39" i="21"/>
  <c r="R54" i="21"/>
  <c r="R41" i="21"/>
  <c r="R40" i="21"/>
  <c r="R55" i="21"/>
  <c r="R32" i="21"/>
  <c r="R50" i="21"/>
  <c r="R37" i="21"/>
  <c r="R47" i="21"/>
  <c r="R48" i="21"/>
  <c r="R38" i="21"/>
  <c r="R51" i="21"/>
  <c r="E40" i="21"/>
  <c r="E55" i="21"/>
  <c r="E32" i="21"/>
  <c r="E38" i="21"/>
  <c r="E48" i="21"/>
  <c r="E31" i="21"/>
  <c r="T93" i="21"/>
  <c r="R39" i="21"/>
  <c r="R49" i="21"/>
  <c r="R31" i="21"/>
  <c r="E53" i="21"/>
  <c r="E42" i="21"/>
  <c r="E33" i="21"/>
  <c r="H32" i="7"/>
  <c r="R33" i="21"/>
  <c r="R42" i="21"/>
  <c r="R53" i="21"/>
  <c r="E41" i="21"/>
  <c r="E47" i="21"/>
  <c r="E37" i="21"/>
  <c r="V30" i="7"/>
  <c r="V21" i="7"/>
  <c r="V20" i="7"/>
  <c r="V31" i="7"/>
  <c r="V16" i="7"/>
  <c r="V29" i="7"/>
  <c r="V22" i="7"/>
  <c r="U20" i="7"/>
  <c r="U31" i="7"/>
  <c r="U32" i="7"/>
  <c r="U16" i="7"/>
  <c r="U22" i="7"/>
  <c r="U29" i="7"/>
  <c r="U21" i="7"/>
  <c r="U30" i="7"/>
  <c r="S107" i="21" l="1"/>
  <c r="S149" i="21"/>
  <c r="S138" i="21"/>
  <c r="S168" i="21"/>
  <c r="S92" i="21"/>
  <c r="S130" i="21"/>
  <c r="S77" i="21"/>
  <c r="S117" i="21"/>
  <c r="S141" i="21"/>
  <c r="S152" i="21"/>
  <c r="S153" i="21"/>
  <c r="S191" i="21"/>
  <c r="S115" i="21"/>
  <c r="S100" i="21"/>
  <c r="S73" i="21"/>
  <c r="S81" i="21"/>
  <c r="S167" i="21"/>
  <c r="S132" i="21"/>
  <c r="S178" i="21"/>
  <c r="S202" i="21"/>
  <c r="S182" i="21"/>
  <c r="S97" i="21"/>
  <c r="S57" i="21"/>
  <c r="S199" i="21"/>
  <c r="S172" i="21"/>
  <c r="S186" i="21"/>
  <c r="S200" i="21"/>
  <c r="S102" i="21"/>
  <c r="S164" i="21"/>
  <c r="S165" i="21"/>
  <c r="S147" i="21"/>
  <c r="S126" i="21"/>
  <c r="S90" i="21"/>
  <c r="S114" i="21"/>
  <c r="S119" i="21"/>
  <c r="S180" i="21"/>
  <c r="S184" i="21"/>
  <c r="S85" i="21"/>
  <c r="S151" i="21"/>
  <c r="S96" i="21"/>
  <c r="S194" i="21"/>
  <c r="S72" i="21"/>
  <c r="S122" i="21"/>
  <c r="S101" i="21"/>
  <c r="S135" i="21"/>
  <c r="S111" i="21"/>
  <c r="S181" i="21"/>
  <c r="S204" i="21"/>
  <c r="S116" i="21"/>
  <c r="S159" i="21"/>
  <c r="S70" i="21"/>
  <c r="S154" i="21"/>
  <c r="S110" i="21"/>
  <c r="S156" i="21"/>
  <c r="S106" i="21"/>
  <c r="S94" i="21"/>
  <c r="S89" i="21"/>
  <c r="S98" i="21"/>
  <c r="S127" i="21"/>
  <c r="S195" i="21"/>
  <c r="S146" i="21"/>
  <c r="S133" i="21"/>
  <c r="S170" i="21"/>
  <c r="S56" i="21"/>
  <c r="S62" i="21"/>
  <c r="S82" i="21"/>
  <c r="S137" i="21"/>
  <c r="S88" i="21"/>
  <c r="S171" i="21"/>
  <c r="S71" i="21"/>
  <c r="S192" i="21"/>
  <c r="S59" i="21"/>
  <c r="S166" i="21"/>
  <c r="S109" i="21"/>
  <c r="S61" i="21"/>
  <c r="S197" i="21"/>
  <c r="S84" i="21"/>
  <c r="S60" i="21"/>
  <c r="S196" i="21"/>
  <c r="S78" i="21"/>
  <c r="S67" i="21"/>
  <c r="S66" i="21"/>
  <c r="S144" i="21"/>
  <c r="S203" i="21"/>
  <c r="S190" i="21"/>
  <c r="S177" i="21"/>
  <c r="S76" i="21"/>
  <c r="S112" i="21"/>
  <c r="S187" i="21"/>
  <c r="S174" i="21"/>
  <c r="S150" i="21"/>
  <c r="S161" i="21"/>
  <c r="S104" i="21"/>
  <c r="S128" i="21"/>
  <c r="S125" i="21"/>
  <c r="W30" i="7"/>
  <c r="W29" i="7"/>
  <c r="W31" i="7"/>
  <c r="W22" i="7"/>
  <c r="W21" i="7"/>
  <c r="W20" i="7"/>
  <c r="W32" i="7"/>
  <c r="U15" i="7"/>
  <c r="V15" i="7"/>
  <c r="F15" i="7"/>
  <c r="K15" i="7"/>
  <c r="G15" i="7"/>
  <c r="N15" i="7"/>
  <c r="H15" i="7"/>
  <c r="L29" i="21"/>
  <c r="E15" i="7"/>
  <c r="L15" i="7"/>
  <c r="I15" i="7"/>
  <c r="J15" i="7"/>
  <c r="S21" i="7"/>
  <c r="Q20" i="7"/>
  <c r="R30" i="7"/>
  <c r="J150" i="21"/>
  <c r="I47" i="21"/>
  <c r="I52" i="21"/>
  <c r="J85" i="21"/>
  <c r="J69" i="21"/>
  <c r="J141" i="21"/>
  <c r="S29" i="7"/>
  <c r="Q31" i="7"/>
  <c r="F53" i="21"/>
  <c r="R20" i="7"/>
  <c r="S22" i="7"/>
  <c r="Q30" i="7"/>
  <c r="F38" i="21"/>
  <c r="R29" i="7"/>
  <c r="Q29" i="7"/>
  <c r="I37" i="21"/>
  <c r="R22" i="7"/>
  <c r="S30" i="7"/>
  <c r="R31" i="7"/>
  <c r="F51" i="21"/>
  <c r="F50" i="21"/>
  <c r="R32" i="7"/>
  <c r="S32" i="7"/>
  <c r="S31" i="7"/>
  <c r="Q32" i="7"/>
  <c r="Q16" i="7"/>
  <c r="R21" i="7"/>
  <c r="F54" i="21"/>
  <c r="F42" i="21"/>
  <c r="F48" i="21"/>
  <c r="R16" i="7"/>
  <c r="Q22" i="7"/>
  <c r="F33" i="21"/>
  <c r="S20" i="7"/>
  <c r="S16" i="7"/>
  <c r="F52" i="21"/>
  <c r="Q21" i="7"/>
  <c r="O54" i="21"/>
  <c r="I48" i="21"/>
  <c r="I53" i="21"/>
  <c r="F49" i="21"/>
  <c r="I33" i="21"/>
  <c r="T114" i="21"/>
  <c r="T191" i="21"/>
  <c r="T112" i="21"/>
  <c r="T89" i="21"/>
  <c r="T105" i="21"/>
  <c r="T177" i="21"/>
  <c r="T199" i="21"/>
  <c r="T106" i="21"/>
  <c r="T90" i="21"/>
  <c r="T192" i="21"/>
  <c r="T182" i="21"/>
  <c r="T110" i="21"/>
  <c r="T130" i="21"/>
  <c r="T184" i="21"/>
  <c r="T168" i="21"/>
  <c r="T82" i="21"/>
  <c r="T203" i="21"/>
  <c r="T172" i="21"/>
  <c r="T77" i="21"/>
  <c r="T84" i="21"/>
  <c r="T138" i="21"/>
  <c r="T113" i="21"/>
  <c r="T152" i="21"/>
  <c r="S52" i="21"/>
  <c r="T92" i="21"/>
  <c r="T117" i="21"/>
  <c r="T164" i="21"/>
  <c r="O51" i="21"/>
  <c r="T141" i="21"/>
  <c r="T185" i="21"/>
  <c r="O50" i="21"/>
  <c r="O55" i="21"/>
  <c r="O40" i="21"/>
  <c r="O32" i="21"/>
  <c r="T94" i="21"/>
  <c r="T171" i="21"/>
  <c r="T151" i="21"/>
  <c r="T167" i="21"/>
  <c r="T181" i="21"/>
  <c r="O42" i="21"/>
  <c r="O53" i="21"/>
  <c r="O33" i="21"/>
  <c r="T71" i="21"/>
  <c r="T161" i="21"/>
  <c r="T195" i="21"/>
  <c r="T128" i="21"/>
  <c r="T170" i="21"/>
  <c r="F39" i="21"/>
  <c r="I51" i="21"/>
  <c r="I38" i="21"/>
  <c r="I32" i="21"/>
  <c r="I40" i="21"/>
  <c r="I55" i="21"/>
  <c r="I50" i="21"/>
  <c r="T166" i="21"/>
  <c r="T156" i="21"/>
  <c r="T190" i="21"/>
  <c r="T204" i="21"/>
  <c r="T144" i="21"/>
  <c r="T81" i="21"/>
  <c r="T72" i="21"/>
  <c r="S49" i="21"/>
  <c r="S39" i="21"/>
  <c r="S31" i="21"/>
  <c r="S50" i="21"/>
  <c r="T85" i="21"/>
  <c r="T135" i="21"/>
  <c r="T67" i="21"/>
  <c r="T149" i="21"/>
  <c r="O39" i="21"/>
  <c r="O31" i="21"/>
  <c r="O49" i="21"/>
  <c r="T104" i="21"/>
  <c r="T133" i="21"/>
  <c r="I31" i="21"/>
  <c r="I49" i="21"/>
  <c r="I39" i="21"/>
  <c r="I41" i="21"/>
  <c r="T194" i="21"/>
  <c r="T178" i="21"/>
  <c r="T153" i="21"/>
  <c r="T101" i="21"/>
  <c r="T132" i="21"/>
  <c r="T165" i="21"/>
  <c r="T137" i="21"/>
  <c r="S41" i="21"/>
  <c r="T62" i="21"/>
  <c r="T115" i="21"/>
  <c r="O47" i="21"/>
  <c r="O37" i="21"/>
  <c r="T61" i="21"/>
  <c r="T147" i="21"/>
  <c r="O52" i="21"/>
  <c r="T111" i="21"/>
  <c r="O41" i="21"/>
  <c r="T69" i="21"/>
  <c r="T174" i="21"/>
  <c r="S32" i="21"/>
  <c r="S40" i="21"/>
  <c r="S55" i="21"/>
  <c r="F37" i="21"/>
  <c r="F47" i="21"/>
  <c r="T159" i="21"/>
  <c r="T154" i="21"/>
  <c r="T186" i="21"/>
  <c r="T109" i="21"/>
  <c r="T200" i="21"/>
  <c r="T96" i="21"/>
  <c r="T60" i="21"/>
  <c r="T78" i="21"/>
  <c r="T98" i="21"/>
  <c r="S38" i="21"/>
  <c r="S48" i="21"/>
  <c r="T187" i="21"/>
  <c r="T107" i="21"/>
  <c r="T66" i="21"/>
  <c r="T100" i="21"/>
  <c r="T102" i="21"/>
  <c r="T76" i="21"/>
  <c r="T116" i="21"/>
  <c r="T180" i="21"/>
  <c r="T196" i="21"/>
  <c r="T202" i="21"/>
  <c r="T73" i="21"/>
  <c r="T126" i="21"/>
  <c r="T97" i="21"/>
  <c r="T59" i="21"/>
  <c r="T70" i="21"/>
  <c r="T122" i="21"/>
  <c r="S51" i="21"/>
  <c r="S42" i="21"/>
  <c r="S53" i="21"/>
  <c r="S33" i="21"/>
  <c r="S37" i="21"/>
  <c r="S47" i="21"/>
  <c r="S54" i="21"/>
  <c r="T127" i="21"/>
  <c r="T119" i="21"/>
  <c r="T57" i="21"/>
  <c r="T197" i="21"/>
  <c r="T150" i="21"/>
  <c r="O38" i="21"/>
  <c r="O48" i="21"/>
  <c r="T125" i="21"/>
  <c r="T56" i="21"/>
  <c r="F55" i="21"/>
  <c r="F40" i="21"/>
  <c r="F32" i="21"/>
  <c r="T146" i="21"/>
  <c r="I54" i="21"/>
  <c r="T88" i="21"/>
  <c r="F31" i="21"/>
  <c r="I42" i="21"/>
  <c r="F41" i="21"/>
  <c r="J117" i="21"/>
  <c r="J180" i="21"/>
  <c r="J59" i="21"/>
  <c r="J130" i="21"/>
  <c r="K186" i="21"/>
  <c r="J151" i="21"/>
  <c r="J93" i="21"/>
  <c r="J166" i="21"/>
  <c r="S99" i="21" l="1"/>
  <c r="S80" i="21"/>
  <c r="S131" i="21"/>
  <c r="S179" i="21"/>
  <c r="S129" i="21"/>
  <c r="S68" i="21"/>
  <c r="S95" i="21"/>
  <c r="S162" i="21"/>
  <c r="S205" i="21"/>
  <c r="S108" i="21"/>
  <c r="S173" i="21"/>
  <c r="S65" i="21"/>
  <c r="S120" i="21"/>
  <c r="S136" i="21"/>
  <c r="S175" i="21"/>
  <c r="S123" i="21"/>
  <c r="S193" i="21"/>
  <c r="S169" i="21"/>
  <c r="S75" i="21"/>
  <c r="S145" i="21"/>
  <c r="S183" i="21"/>
  <c r="S139" i="21"/>
  <c r="S64" i="21"/>
  <c r="S63" i="21"/>
  <c r="S163" i="21"/>
  <c r="S189" i="21"/>
  <c r="S188" i="21"/>
  <c r="S121" i="21"/>
  <c r="S157" i="21"/>
  <c r="W15" i="7"/>
  <c r="W16" i="7"/>
  <c r="R15" i="7"/>
  <c r="Q15" i="7"/>
  <c r="S15" i="7"/>
  <c r="J105" i="21"/>
  <c r="T163" i="21"/>
  <c r="P69" i="21"/>
  <c r="K69" i="21"/>
  <c r="P141" i="21"/>
  <c r="E34" i="21"/>
  <c r="E36" i="21"/>
  <c r="E44" i="21"/>
  <c r="E45" i="21"/>
  <c r="G54" i="21"/>
  <c r="E43" i="21"/>
  <c r="G50" i="21"/>
  <c r="T157" i="21"/>
  <c r="T176" i="21"/>
  <c r="T188" i="21"/>
  <c r="T139" i="21"/>
  <c r="G37" i="21"/>
  <c r="G47" i="21"/>
  <c r="T131" i="21"/>
  <c r="T75" i="21"/>
  <c r="T155" i="21"/>
  <c r="T129" i="21"/>
  <c r="T118" i="21"/>
  <c r="T189" i="21"/>
  <c r="T162" i="21"/>
  <c r="T83" i="21"/>
  <c r="T136" i="21"/>
  <c r="G42" i="21"/>
  <c r="G53" i="21"/>
  <c r="G33" i="21"/>
  <c r="T68" i="21"/>
  <c r="T65" i="21"/>
  <c r="T183" i="21"/>
  <c r="T74" i="21"/>
  <c r="Q186" i="21"/>
  <c r="G40" i="21"/>
  <c r="G55" i="21"/>
  <c r="G32" i="21"/>
  <c r="G52" i="21"/>
  <c r="G48" i="21"/>
  <c r="G38" i="21"/>
  <c r="G41" i="21"/>
  <c r="T145" i="21"/>
  <c r="T169" i="21"/>
  <c r="T99" i="21"/>
  <c r="T123" i="21"/>
  <c r="T205" i="21"/>
  <c r="T134" i="21"/>
  <c r="T175" i="21"/>
  <c r="T120" i="21"/>
  <c r="T63" i="21"/>
  <c r="T108" i="21"/>
  <c r="T173" i="21"/>
  <c r="T179" i="21"/>
  <c r="T193" i="21"/>
  <c r="G31" i="21"/>
  <c r="G39" i="21"/>
  <c r="G49" i="21"/>
  <c r="G51" i="21"/>
  <c r="J127" i="21"/>
  <c r="J61" i="21"/>
  <c r="J115" i="21"/>
  <c r="J67" i="21"/>
  <c r="J172" i="21"/>
  <c r="J170" i="21"/>
  <c r="J100" i="21"/>
  <c r="J88" i="21"/>
  <c r="K105" i="21"/>
  <c r="P59" i="21"/>
  <c r="K59" i="21"/>
  <c r="P150" i="21"/>
  <c r="K150" i="21"/>
  <c r="P117" i="21"/>
  <c r="P151" i="21"/>
  <c r="K151" i="21"/>
  <c r="P180" i="21"/>
  <c r="K180" i="21"/>
  <c r="P130" i="21"/>
  <c r="K130" i="21"/>
  <c r="P85" i="21"/>
  <c r="K85" i="21"/>
  <c r="P93" i="21"/>
  <c r="K93" i="21"/>
  <c r="P166" i="21"/>
  <c r="K166" i="21"/>
  <c r="R36" i="21"/>
  <c r="R43" i="21"/>
  <c r="R44" i="21"/>
  <c r="R34" i="21"/>
  <c r="R45" i="21"/>
  <c r="J111" i="21"/>
  <c r="J167" i="21"/>
  <c r="J96" i="21"/>
  <c r="J161" i="21"/>
  <c r="J185" i="21"/>
  <c r="J60" i="21"/>
  <c r="J187" i="21"/>
  <c r="J204" i="21"/>
  <c r="J112" i="21"/>
  <c r="J122" i="21"/>
  <c r="J71" i="21"/>
  <c r="J137" i="21"/>
  <c r="J89" i="21"/>
  <c r="J77" i="21"/>
  <c r="J107" i="21"/>
  <c r="J194" i="21"/>
  <c r="J195" i="21"/>
  <c r="J190" i="21"/>
  <c r="J138" i="21"/>
  <c r="J113" i="21"/>
  <c r="J184" i="21"/>
  <c r="J178" i="21"/>
  <c r="J146" i="21"/>
  <c r="J101" i="21"/>
  <c r="J125" i="21"/>
  <c r="J164" i="21"/>
  <c r="J110" i="21"/>
  <c r="J116" i="21"/>
  <c r="J156" i="21"/>
  <c r="J84" i="21"/>
  <c r="J81" i="21"/>
  <c r="J109" i="21"/>
  <c r="J90" i="21"/>
  <c r="J197" i="21"/>
  <c r="J153" i="21"/>
  <c r="J200" i="21"/>
  <c r="J174" i="21"/>
  <c r="J182" i="21"/>
  <c r="J76" i="21"/>
  <c r="J203" i="21"/>
  <c r="J144" i="21"/>
  <c r="J149" i="21"/>
  <c r="J114" i="21"/>
  <c r="J70" i="21"/>
  <c r="J168" i="21"/>
  <c r="J78" i="21"/>
  <c r="J57" i="21"/>
  <c r="J191" i="21"/>
  <c r="J98" i="21"/>
  <c r="J135" i="21"/>
  <c r="J128" i="21"/>
  <c r="J202" i="21"/>
  <c r="J192" i="21"/>
  <c r="J119" i="21"/>
  <c r="J177" i="21"/>
  <c r="J106" i="21"/>
  <c r="J82" i="21"/>
  <c r="J66" i="21"/>
  <c r="J132" i="21"/>
  <c r="J102" i="21"/>
  <c r="J152" i="21"/>
  <c r="J73" i="21"/>
  <c r="J133" i="21"/>
  <c r="J196" i="21"/>
  <c r="J154" i="21"/>
  <c r="J181" i="21"/>
  <c r="J104" i="21"/>
  <c r="J94" i="21"/>
  <c r="J159" i="21"/>
  <c r="J72" i="21"/>
  <c r="J199" i="21"/>
  <c r="J97" i="21"/>
  <c r="J126" i="21"/>
  <c r="J171" i="21"/>
  <c r="J92" i="21"/>
  <c r="J147" i="21"/>
  <c r="S148" i="21" l="1"/>
  <c r="S124" i="21"/>
  <c r="S142" i="21"/>
  <c r="S201" i="21"/>
  <c r="S87" i="21"/>
  <c r="S58" i="21"/>
  <c r="S74" i="21"/>
  <c r="S158" i="21"/>
  <c r="S143" i="21"/>
  <c r="S103" i="21"/>
  <c r="S155" i="21"/>
  <c r="S140" i="21"/>
  <c r="S160" i="21"/>
  <c r="S176" i="21"/>
  <c r="S83" i="21"/>
  <c r="S91" i="21"/>
  <c r="S134" i="21"/>
  <c r="S86" i="21"/>
  <c r="S118" i="21"/>
  <c r="S198" i="21"/>
  <c r="J186" i="21"/>
  <c r="J56" i="21"/>
  <c r="D50" i="8"/>
  <c r="P165" i="21"/>
  <c r="J165" i="21"/>
  <c r="K62" i="21"/>
  <c r="J62" i="21"/>
  <c r="T198" i="21"/>
  <c r="T80" i="21"/>
  <c r="K141" i="21"/>
  <c r="T47" i="21"/>
  <c r="J148" i="21"/>
  <c r="T50" i="21"/>
  <c r="T33" i="21"/>
  <c r="T37" i="21"/>
  <c r="T54" i="21"/>
  <c r="T48" i="21"/>
  <c r="T42" i="21"/>
  <c r="T40" i="21"/>
  <c r="T39" i="21"/>
  <c r="T41" i="21"/>
  <c r="T52" i="21"/>
  <c r="T32" i="21"/>
  <c r="T51" i="21"/>
  <c r="T49" i="21"/>
  <c r="T53" i="21"/>
  <c r="T55" i="21"/>
  <c r="T31" i="21"/>
  <c r="T38" i="21"/>
  <c r="P186" i="21"/>
  <c r="P105" i="21"/>
  <c r="K127" i="21"/>
  <c r="T58" i="21"/>
  <c r="J74" i="21"/>
  <c r="P62" i="21"/>
  <c r="F34" i="21"/>
  <c r="H52" i="21"/>
  <c r="J83" i="21"/>
  <c r="J175" i="21"/>
  <c r="F44" i="21"/>
  <c r="T201" i="21"/>
  <c r="I43" i="21"/>
  <c r="F36" i="21"/>
  <c r="F45" i="21"/>
  <c r="K67" i="21"/>
  <c r="H33" i="21"/>
  <c r="H54" i="21"/>
  <c r="H31" i="21"/>
  <c r="H40" i="21"/>
  <c r="H51" i="21"/>
  <c r="H37" i="21"/>
  <c r="P61" i="21"/>
  <c r="K165" i="21"/>
  <c r="I44" i="21"/>
  <c r="F43" i="21"/>
  <c r="I34" i="21"/>
  <c r="H49" i="21"/>
  <c r="H41" i="21"/>
  <c r="I36" i="21"/>
  <c r="I45" i="21"/>
  <c r="H38" i="21"/>
  <c r="H39" i="21"/>
  <c r="H55" i="21"/>
  <c r="H42" i="21"/>
  <c r="P170" i="21"/>
  <c r="H32" i="21"/>
  <c r="H47" i="21"/>
  <c r="E46" i="21"/>
  <c r="P127" i="21"/>
  <c r="H48" i="21"/>
  <c r="H53" i="21"/>
  <c r="H50" i="21"/>
  <c r="K115" i="21"/>
  <c r="T86" i="21"/>
  <c r="T158" i="21"/>
  <c r="Q150" i="21"/>
  <c r="Q59" i="21"/>
  <c r="K88" i="21"/>
  <c r="K100" i="21"/>
  <c r="T95" i="21"/>
  <c r="T148" i="21"/>
  <c r="Q166" i="21"/>
  <c r="Q85" i="21"/>
  <c r="Q105" i="21"/>
  <c r="T103" i="21"/>
  <c r="T143" i="21"/>
  <c r="K172" i="21"/>
  <c r="P115" i="21"/>
  <c r="T142" i="21"/>
  <c r="T140" i="21"/>
  <c r="Q141" i="21"/>
  <c r="P67" i="21"/>
  <c r="K61" i="21"/>
  <c r="T124" i="21"/>
  <c r="T64" i="21"/>
  <c r="Q93" i="21"/>
  <c r="Q130" i="21"/>
  <c r="Q180" i="21"/>
  <c r="Q151" i="21"/>
  <c r="Q62" i="21"/>
  <c r="Q69" i="21"/>
  <c r="K170" i="21"/>
  <c r="J157" i="21"/>
  <c r="P88" i="21"/>
  <c r="P100" i="21"/>
  <c r="P172" i="21"/>
  <c r="J87" i="21"/>
  <c r="J188" i="21"/>
  <c r="J160" i="21"/>
  <c r="J193" i="21"/>
  <c r="J145" i="21"/>
  <c r="J142" i="21"/>
  <c r="J134" i="21"/>
  <c r="J179" i="21"/>
  <c r="P92" i="21"/>
  <c r="K92" i="21"/>
  <c r="P126" i="21"/>
  <c r="K126" i="21"/>
  <c r="P97" i="21"/>
  <c r="K97" i="21"/>
  <c r="P159" i="21"/>
  <c r="P104" i="21"/>
  <c r="K104" i="21"/>
  <c r="P133" i="21"/>
  <c r="K133" i="21"/>
  <c r="P152" i="21"/>
  <c r="K152" i="21"/>
  <c r="P102" i="21"/>
  <c r="P66" i="21"/>
  <c r="K66" i="21"/>
  <c r="P106" i="21"/>
  <c r="P119" i="21"/>
  <c r="K119" i="21"/>
  <c r="P202" i="21"/>
  <c r="K202" i="21"/>
  <c r="P135" i="21"/>
  <c r="K135" i="21"/>
  <c r="P90" i="21"/>
  <c r="K90" i="21"/>
  <c r="P146" i="21"/>
  <c r="K146" i="21"/>
  <c r="P184" i="21"/>
  <c r="P89" i="21"/>
  <c r="K89" i="21"/>
  <c r="P71" i="21"/>
  <c r="K71" i="21"/>
  <c r="P204" i="21"/>
  <c r="P111" i="21"/>
  <c r="K111" i="21"/>
  <c r="K117" i="21"/>
  <c r="P147" i="21"/>
  <c r="K147" i="21"/>
  <c r="P128" i="21"/>
  <c r="K128" i="21"/>
  <c r="P191" i="21"/>
  <c r="P78" i="21"/>
  <c r="K78" i="21"/>
  <c r="P70" i="21"/>
  <c r="P144" i="21"/>
  <c r="K144" i="21"/>
  <c r="P76" i="21"/>
  <c r="K76" i="21"/>
  <c r="P174" i="21"/>
  <c r="P153" i="21"/>
  <c r="K153" i="21"/>
  <c r="P81" i="21"/>
  <c r="P84" i="21"/>
  <c r="P156" i="21"/>
  <c r="K156" i="21"/>
  <c r="P110" i="21"/>
  <c r="P125" i="21"/>
  <c r="K125" i="21"/>
  <c r="P113" i="21"/>
  <c r="K113" i="21"/>
  <c r="P138" i="21"/>
  <c r="K138" i="21"/>
  <c r="P195" i="21"/>
  <c r="K195" i="21"/>
  <c r="P107" i="21"/>
  <c r="P185" i="21"/>
  <c r="P161" i="21"/>
  <c r="K161" i="21"/>
  <c r="P96" i="21"/>
  <c r="K96" i="21"/>
  <c r="P167" i="21"/>
  <c r="K167" i="21"/>
  <c r="P72" i="21"/>
  <c r="K72" i="21"/>
  <c r="P181" i="21"/>
  <c r="K181" i="21"/>
  <c r="P132" i="21"/>
  <c r="K132" i="21"/>
  <c r="P82" i="21"/>
  <c r="K82" i="21"/>
  <c r="P177" i="21"/>
  <c r="K177" i="21"/>
  <c r="P56" i="21"/>
  <c r="P192" i="21"/>
  <c r="P98" i="21"/>
  <c r="K98" i="21"/>
  <c r="P149" i="21"/>
  <c r="K149" i="21"/>
  <c r="P109" i="21"/>
  <c r="K109" i="21"/>
  <c r="P178" i="21"/>
  <c r="K178" i="21"/>
  <c r="P194" i="21"/>
  <c r="P137" i="21"/>
  <c r="P122" i="21"/>
  <c r="K122" i="21"/>
  <c r="P112" i="21"/>
  <c r="K112" i="21"/>
  <c r="P187" i="21"/>
  <c r="K187" i="21"/>
  <c r="K148" i="21"/>
  <c r="P171" i="21"/>
  <c r="K171" i="21"/>
  <c r="P199" i="21"/>
  <c r="K199" i="21"/>
  <c r="P94" i="21"/>
  <c r="K94" i="21"/>
  <c r="P196" i="21"/>
  <c r="K196" i="21"/>
  <c r="P73" i="21"/>
  <c r="K73" i="21"/>
  <c r="P154" i="21"/>
  <c r="K154" i="21"/>
  <c r="P57" i="21"/>
  <c r="K57" i="21"/>
  <c r="P168" i="21"/>
  <c r="K168" i="21"/>
  <c r="P114" i="21"/>
  <c r="K114" i="21"/>
  <c r="P203" i="21"/>
  <c r="K203" i="21"/>
  <c r="P182" i="21"/>
  <c r="K182" i="21"/>
  <c r="P200" i="21"/>
  <c r="K200" i="21"/>
  <c r="P197" i="21"/>
  <c r="K197" i="21"/>
  <c r="P116" i="21"/>
  <c r="K116" i="21"/>
  <c r="P164" i="21"/>
  <c r="K164" i="21"/>
  <c r="P101" i="21"/>
  <c r="K101" i="21"/>
  <c r="P190" i="21"/>
  <c r="K190" i="21"/>
  <c r="P77" i="21"/>
  <c r="K77" i="21"/>
  <c r="P60" i="21"/>
  <c r="K60" i="21"/>
  <c r="O36" i="21"/>
  <c r="O43" i="21"/>
  <c r="O44" i="21"/>
  <c r="O34" i="21"/>
  <c r="O45" i="21"/>
  <c r="S36" i="21"/>
  <c r="S44" i="21"/>
  <c r="S43" i="21"/>
  <c r="S34" i="21"/>
  <c r="S45" i="21"/>
  <c r="J205" i="21"/>
  <c r="J123" i="21"/>
  <c r="J65" i="21"/>
  <c r="J162" i="21"/>
  <c r="J75" i="21"/>
  <c r="J158" i="21"/>
  <c r="J155" i="21"/>
  <c r="J169" i="21"/>
  <c r="J99" i="21"/>
  <c r="J139" i="21"/>
  <c r="J121" i="21"/>
  <c r="J129" i="21"/>
  <c r="J183" i="21"/>
  <c r="J173" i="21"/>
  <c r="J143" i="21"/>
  <c r="J63" i="21"/>
  <c r="J58" i="21"/>
  <c r="J136" i="21"/>
  <c r="J201" i="21"/>
  <c r="J108" i="21"/>
  <c r="J68" i="21"/>
  <c r="J120" i="21"/>
  <c r="J91" i="21"/>
  <c r="J163" i="21"/>
  <c r="J198" i="21"/>
  <c r="K56" i="21" l="1"/>
  <c r="E50" i="8"/>
  <c r="T91" i="21"/>
  <c r="T160" i="21"/>
  <c r="T87" i="21"/>
  <c r="T121" i="21"/>
  <c r="G34" i="21"/>
  <c r="Q165" i="21"/>
  <c r="Q127" i="21"/>
  <c r="J131" i="21"/>
  <c r="T44" i="21"/>
  <c r="T34" i="21"/>
  <c r="K87" i="21"/>
  <c r="P157" i="21"/>
  <c r="Q67" i="21"/>
  <c r="P134" i="21"/>
  <c r="J80" i="21"/>
  <c r="E30" i="21"/>
  <c r="G44" i="21"/>
  <c r="E35" i="21"/>
  <c r="J31" i="21"/>
  <c r="J33" i="21"/>
  <c r="G43" i="21"/>
  <c r="J51" i="21"/>
  <c r="J49" i="21"/>
  <c r="G36" i="21"/>
  <c r="G45" i="21"/>
  <c r="K188" i="21"/>
  <c r="J42" i="21"/>
  <c r="J41" i="21"/>
  <c r="J38" i="21"/>
  <c r="J50" i="21"/>
  <c r="J52" i="21"/>
  <c r="F46" i="21"/>
  <c r="J39" i="21"/>
  <c r="Q115" i="21"/>
  <c r="J48" i="21"/>
  <c r="H34" i="21"/>
  <c r="J55" i="21"/>
  <c r="J32" i="21"/>
  <c r="J53" i="21"/>
  <c r="J40" i="21"/>
  <c r="Q60" i="21"/>
  <c r="Q164" i="21"/>
  <c r="Q203" i="21"/>
  <c r="Q149" i="21"/>
  <c r="Q177" i="21"/>
  <c r="Q132" i="21"/>
  <c r="Q72" i="21"/>
  <c r="Q96" i="21"/>
  <c r="Q195" i="21"/>
  <c r="Q113" i="21"/>
  <c r="Q153" i="21"/>
  <c r="Q76" i="21"/>
  <c r="Q147" i="21"/>
  <c r="Q117" i="21"/>
  <c r="Q111" i="21"/>
  <c r="Q89" i="21"/>
  <c r="Q146" i="21"/>
  <c r="Q202" i="21"/>
  <c r="Q133" i="21"/>
  <c r="Q126" i="21"/>
  <c r="P193" i="21"/>
  <c r="P87" i="21"/>
  <c r="Q200" i="21"/>
  <c r="Q168" i="21"/>
  <c r="Q73" i="21"/>
  <c r="Q94" i="21"/>
  <c r="Q171" i="21"/>
  <c r="Q148" i="21"/>
  <c r="Q112" i="21"/>
  <c r="K157" i="21"/>
  <c r="Q170" i="21"/>
  <c r="Q100" i="21"/>
  <c r="Q77" i="21"/>
  <c r="Q190" i="21"/>
  <c r="Q101" i="21"/>
  <c r="Q116" i="21"/>
  <c r="Q197" i="21"/>
  <c r="Q182" i="21"/>
  <c r="Q114" i="21"/>
  <c r="Q57" i="21"/>
  <c r="Q109" i="21"/>
  <c r="Q98" i="21"/>
  <c r="Q56" i="21"/>
  <c r="Q82" i="21"/>
  <c r="Q181" i="21"/>
  <c r="Q167" i="21"/>
  <c r="Q161" i="21"/>
  <c r="Q138" i="21"/>
  <c r="Q125" i="21"/>
  <c r="Q156" i="21"/>
  <c r="Q144" i="21"/>
  <c r="Q78" i="21"/>
  <c r="Q128" i="21"/>
  <c r="Q71" i="21"/>
  <c r="Q90" i="21"/>
  <c r="Q135" i="21"/>
  <c r="Q119" i="21"/>
  <c r="Q66" i="21"/>
  <c r="Q152" i="21"/>
  <c r="Q104" i="21"/>
  <c r="Q97" i="21"/>
  <c r="Q92" i="21"/>
  <c r="P179" i="21"/>
  <c r="Q61" i="21"/>
  <c r="J37" i="21"/>
  <c r="J47" i="21"/>
  <c r="J54" i="21"/>
  <c r="I35" i="21"/>
  <c r="Q154" i="21"/>
  <c r="Q196" i="21"/>
  <c r="Q199" i="21"/>
  <c r="Q187" i="21"/>
  <c r="Q122" i="21"/>
  <c r="Q178" i="21"/>
  <c r="K145" i="21"/>
  <c r="P188" i="21"/>
  <c r="Q172" i="21"/>
  <c r="Q88" i="21"/>
  <c r="J118" i="21"/>
  <c r="K193" i="21"/>
  <c r="J95" i="21"/>
  <c r="P148" i="21"/>
  <c r="P145" i="21"/>
  <c r="J64" i="21"/>
  <c r="K179" i="21"/>
  <c r="K107" i="21"/>
  <c r="K81" i="21"/>
  <c r="K174" i="21"/>
  <c r="K204" i="21"/>
  <c r="K106" i="21"/>
  <c r="K102" i="21"/>
  <c r="K159" i="21"/>
  <c r="P108" i="21"/>
  <c r="K108" i="21"/>
  <c r="P136" i="21"/>
  <c r="K136" i="21"/>
  <c r="P175" i="21"/>
  <c r="K175" i="21"/>
  <c r="P63" i="21"/>
  <c r="P173" i="21"/>
  <c r="K173" i="21"/>
  <c r="P129" i="21"/>
  <c r="K129" i="21"/>
  <c r="P139" i="21"/>
  <c r="K139" i="21"/>
  <c r="P83" i="21"/>
  <c r="K83" i="21"/>
  <c r="P99" i="21"/>
  <c r="K99" i="21"/>
  <c r="P169" i="21"/>
  <c r="K169" i="21"/>
  <c r="P158" i="21"/>
  <c r="K158" i="21"/>
  <c r="P162" i="21"/>
  <c r="K162" i="21"/>
  <c r="P65" i="21"/>
  <c r="K65" i="21"/>
  <c r="P205" i="21"/>
  <c r="K205" i="21"/>
  <c r="P142" i="21"/>
  <c r="K142" i="21"/>
  <c r="K137" i="21"/>
  <c r="K192" i="21"/>
  <c r="P91" i="21"/>
  <c r="K91" i="21"/>
  <c r="K185" i="21"/>
  <c r="K110" i="21"/>
  <c r="K84" i="21"/>
  <c r="K70" i="21"/>
  <c r="K191" i="21"/>
  <c r="K184" i="21"/>
  <c r="P163" i="21"/>
  <c r="K163" i="21"/>
  <c r="P198" i="21"/>
  <c r="P120" i="21"/>
  <c r="K120" i="21"/>
  <c r="P68" i="21"/>
  <c r="P201" i="21"/>
  <c r="K201" i="21"/>
  <c r="P58" i="21"/>
  <c r="K58" i="21"/>
  <c r="P143" i="21"/>
  <c r="K143" i="21"/>
  <c r="P183" i="21"/>
  <c r="K183" i="21"/>
  <c r="P121" i="21"/>
  <c r="K121" i="21"/>
  <c r="P74" i="21"/>
  <c r="K74" i="21"/>
  <c r="P155" i="21"/>
  <c r="P75" i="21"/>
  <c r="P160" i="21"/>
  <c r="P123" i="21"/>
  <c r="K123" i="21"/>
  <c r="J86" i="21"/>
  <c r="K194" i="21"/>
  <c r="R46" i="21"/>
  <c r="R30" i="21"/>
  <c r="R35" i="21"/>
  <c r="J140" i="21"/>
  <c r="S79" i="21" l="1"/>
  <c r="J103" i="21"/>
  <c r="P176" i="21"/>
  <c r="J176" i="21"/>
  <c r="P124" i="21"/>
  <c r="J124" i="21"/>
  <c r="K189" i="21"/>
  <c r="J189" i="21"/>
  <c r="P189" i="21"/>
  <c r="J34" i="21"/>
  <c r="T45" i="21"/>
  <c r="Q87" i="21"/>
  <c r="P52" i="21"/>
  <c r="P55" i="21"/>
  <c r="P38" i="21"/>
  <c r="P42" i="21"/>
  <c r="T43" i="21"/>
  <c r="P54" i="21"/>
  <c r="T36" i="21"/>
  <c r="P32" i="21"/>
  <c r="P53" i="21"/>
  <c r="P41" i="21"/>
  <c r="P47" i="21"/>
  <c r="P37" i="21"/>
  <c r="P48" i="21"/>
  <c r="P50" i="21"/>
  <c r="K80" i="21"/>
  <c r="K131" i="21"/>
  <c r="P51" i="21"/>
  <c r="P39" i="21"/>
  <c r="P33" i="21"/>
  <c r="P40" i="21"/>
  <c r="P31" i="21"/>
  <c r="P49" i="21"/>
  <c r="P118" i="21"/>
  <c r="E29" i="21"/>
  <c r="K124" i="21"/>
  <c r="R29" i="21"/>
  <c r="K134" i="21"/>
  <c r="I30" i="21"/>
  <c r="H45" i="21"/>
  <c r="H44" i="21"/>
  <c r="F30" i="21"/>
  <c r="I46" i="21"/>
  <c r="F35" i="21"/>
  <c r="Q188" i="21"/>
  <c r="K53" i="21"/>
  <c r="K51" i="21"/>
  <c r="Q191" i="21"/>
  <c r="Q84" i="21"/>
  <c r="Q185" i="21"/>
  <c r="K39" i="21"/>
  <c r="Q91" i="21"/>
  <c r="Q192" i="21"/>
  <c r="Q142" i="21"/>
  <c r="Q65" i="21"/>
  <c r="Q158" i="21"/>
  <c r="Q99" i="21"/>
  <c r="Q139" i="21"/>
  <c r="Q173" i="21"/>
  <c r="Q175" i="21"/>
  <c r="Q108" i="21"/>
  <c r="Q102" i="21"/>
  <c r="Q204" i="21"/>
  <c r="Q81" i="21"/>
  <c r="Q157" i="21"/>
  <c r="G30" i="21"/>
  <c r="T79" i="21"/>
  <c r="Q123" i="21"/>
  <c r="Q183" i="21"/>
  <c r="Q58" i="21"/>
  <c r="Q201" i="21"/>
  <c r="Q120" i="21"/>
  <c r="Q145" i="21"/>
  <c r="K54" i="21"/>
  <c r="K42" i="21"/>
  <c r="Q194" i="21"/>
  <c r="Q184" i="21"/>
  <c r="Q70" i="21"/>
  <c r="Q110" i="21"/>
  <c r="Q137" i="21"/>
  <c r="Q205" i="21"/>
  <c r="Q162" i="21"/>
  <c r="Q169" i="21"/>
  <c r="Q83" i="21"/>
  <c r="Q129" i="21"/>
  <c r="Q136" i="21"/>
  <c r="Q159" i="21"/>
  <c r="K49" i="21"/>
  <c r="Q106" i="21"/>
  <c r="Q174" i="21"/>
  <c r="Q107" i="21"/>
  <c r="Q179" i="21"/>
  <c r="P95" i="21"/>
  <c r="Q74" i="21"/>
  <c r="Q121" i="21"/>
  <c r="Q143" i="21"/>
  <c r="Q163" i="21"/>
  <c r="P64" i="21"/>
  <c r="Q193" i="21"/>
  <c r="H43" i="21"/>
  <c r="H36" i="21"/>
  <c r="K95" i="21"/>
  <c r="K64" i="21"/>
  <c r="P86" i="21"/>
  <c r="K63" i="21"/>
  <c r="P140" i="21"/>
  <c r="K140" i="21"/>
  <c r="K103" i="21"/>
  <c r="K160" i="21"/>
  <c r="K155" i="21"/>
  <c r="K68" i="21"/>
  <c r="K198" i="21"/>
  <c r="K75" i="21"/>
  <c r="O46" i="21"/>
  <c r="O35" i="21"/>
  <c r="O30" i="21"/>
  <c r="S46" i="21"/>
  <c r="S30" i="21"/>
  <c r="S35" i="21"/>
  <c r="P131" i="21" l="1"/>
  <c r="P103" i="21"/>
  <c r="Q189" i="21"/>
  <c r="Q176" i="21"/>
  <c r="K176" i="21"/>
  <c r="P80" i="21"/>
  <c r="J45" i="21"/>
  <c r="Q124" i="21"/>
  <c r="Q51" i="21"/>
  <c r="Q42" i="21"/>
  <c r="Q54" i="21"/>
  <c r="J44" i="21"/>
  <c r="P34" i="21"/>
  <c r="Q53" i="21"/>
  <c r="G46" i="21"/>
  <c r="K50" i="21"/>
  <c r="T35" i="21"/>
  <c r="F29" i="21"/>
  <c r="I29" i="21"/>
  <c r="P45" i="21"/>
  <c r="O29" i="21"/>
  <c r="P44" i="21"/>
  <c r="G29" i="21"/>
  <c r="S29" i="21"/>
  <c r="Q37" i="21"/>
  <c r="Q52" i="21"/>
  <c r="G35" i="21"/>
  <c r="K47" i="21"/>
  <c r="K37" i="21"/>
  <c r="K55" i="21"/>
  <c r="H46" i="21"/>
  <c r="K40" i="21"/>
  <c r="K32" i="21"/>
  <c r="K31" i="21"/>
  <c r="Q95" i="21"/>
  <c r="Q198" i="21"/>
  <c r="Q103" i="21"/>
  <c r="Q75" i="21"/>
  <c r="Q63" i="21"/>
  <c r="Q155" i="21"/>
  <c r="Q64" i="21"/>
  <c r="K52" i="21"/>
  <c r="K41" i="21"/>
  <c r="K48" i="21"/>
  <c r="K38" i="21"/>
  <c r="K33" i="21"/>
  <c r="Q68" i="21"/>
  <c r="Q160" i="21"/>
  <c r="Q140" i="21"/>
  <c r="J43" i="21"/>
  <c r="J36" i="21"/>
  <c r="K86" i="21"/>
  <c r="J79" i="21"/>
  <c r="Q80" i="21" l="1"/>
  <c r="Q131" i="21"/>
  <c r="Q134" i="21"/>
  <c r="K118" i="21"/>
  <c r="K34" i="21"/>
  <c r="T46" i="21"/>
  <c r="Q47" i="21"/>
  <c r="P43" i="21"/>
  <c r="P36" i="21"/>
  <c r="Q55" i="21"/>
  <c r="Q32" i="21"/>
  <c r="Q38" i="21"/>
  <c r="Q33" i="21"/>
  <c r="Q48" i="21"/>
  <c r="Q41" i="21"/>
  <c r="Q31" i="21"/>
  <c r="Q50" i="21"/>
  <c r="Q39" i="21"/>
  <c r="Q34" i="21"/>
  <c r="Q40" i="21"/>
  <c r="Q49" i="21"/>
  <c r="H35" i="21"/>
  <c r="H30" i="21"/>
  <c r="J46" i="21"/>
  <c r="K43" i="21"/>
  <c r="K44" i="21"/>
  <c r="Q86" i="21"/>
  <c r="K45" i="21"/>
  <c r="K36" i="21"/>
  <c r="P79" i="21"/>
  <c r="K79" i="21"/>
  <c r="Q36" i="21" l="1"/>
  <c r="Q118" i="21"/>
  <c r="T29" i="21"/>
  <c r="T30" i="21"/>
  <c r="Q43" i="21"/>
  <c r="Q44" i="21"/>
  <c r="P46" i="21"/>
  <c r="Q45" i="21"/>
  <c r="H29" i="21"/>
  <c r="J35" i="21"/>
  <c r="J30" i="21"/>
  <c r="Q79" i="21"/>
  <c r="P35" i="21" l="1"/>
  <c r="J29" i="21"/>
  <c r="Q46" i="21"/>
  <c r="K46" i="21"/>
  <c r="K30" i="21"/>
  <c r="K35" i="21"/>
  <c r="P29" i="21" l="1"/>
  <c r="P30" i="21"/>
  <c r="Q35" i="21"/>
  <c r="K29" i="21"/>
  <c r="Q29" i="21" l="1"/>
  <c r="Q30" i="21"/>
</calcChain>
</file>

<file path=xl/sharedStrings.xml><?xml version="1.0" encoding="utf-8"?>
<sst xmlns="http://schemas.openxmlformats.org/spreadsheetml/2006/main" count="37433" uniqueCount="2271">
  <si>
    <t>Performance HWB Detail</t>
  </si>
  <si>
    <t xml:space="preserve">Latest data: </t>
  </si>
  <si>
    <t>Q4 2014/15</t>
  </si>
  <si>
    <t xml:space="preserve">Name </t>
  </si>
  <si>
    <t>Are the plans still jointly agreed?</t>
  </si>
  <si>
    <t>Are Social Care Services (not spending) being protected?</t>
  </si>
  <si>
    <t>Are the 7 day services to support patients being discharged and prevent unnecessary admission at weekends in place and delivering?</t>
  </si>
  <si>
    <t>Is the NHS Number being used as the primary identifier for health and care services?</t>
  </si>
  <si>
    <t>Are you pursuing open APIs (i.e. systems that speak to each other)?</t>
  </si>
  <si>
    <t>Are the appropriate Information Governance controls in place for information sharing in line with Caldicott 2?</t>
  </si>
  <si>
    <t>Is a joint approach to assessments and care planning taking place and where funding is being used for integrated packages of care, is there an accountable professional?</t>
  </si>
  <si>
    <t>Is an agreement on the consequential impact of changes in the acute sector in place?</t>
  </si>
  <si>
    <t>Total count</t>
  </si>
  <si>
    <t>Yes count</t>
  </si>
  <si>
    <t>Yes percentage</t>
  </si>
  <si>
    <t>No count</t>
  </si>
  <si>
    <t>No percentage</t>
  </si>
  <si>
    <t>No - In progress count</t>
  </si>
  <si>
    <t>No - In progress percentage</t>
  </si>
  <si>
    <t>Code</t>
  </si>
  <si>
    <t>Name</t>
  </si>
  <si>
    <t xml:space="preserve">Footnotes </t>
  </si>
  <si>
    <t>Narrative</t>
  </si>
  <si>
    <t>Latest data:</t>
  </si>
  <si>
    <t>Performance against plan</t>
  </si>
  <si>
    <t>Performance against baseline</t>
  </si>
  <si>
    <t xml:space="preserve">Non Elective Summary - </t>
  </si>
  <si>
    <t xml:space="preserve">Non-Elective Timeseries Graph - </t>
  </si>
  <si>
    <t>Indicator</t>
  </si>
  <si>
    <t>Q4 2013/14</t>
  </si>
  <si>
    <t>Q1  2014/15</t>
  </si>
  <si>
    <t>Q2 2014/15</t>
  </si>
  <si>
    <t>Q3 2014/15</t>
  </si>
  <si>
    <t>Q1 2015/16</t>
  </si>
  <si>
    <t>Q2 2015/16</t>
  </si>
  <si>
    <t>Q3 2015/16</t>
  </si>
  <si>
    <t xml:space="preserve">Payment for Performance Summary </t>
  </si>
  <si>
    <t>Delayed Transfer of Care Summary</t>
  </si>
  <si>
    <t>Period</t>
  </si>
  <si>
    <t>Q1</t>
  </si>
  <si>
    <t>Q2</t>
  </si>
  <si>
    <t>Q3</t>
  </si>
  <si>
    <t>Q4</t>
  </si>
  <si>
    <t>Delayed transfers of care (delayed days) from hospital per 100,000 population</t>
  </si>
  <si>
    <t>York</t>
  </si>
  <si>
    <t>E06000014</t>
  </si>
  <si>
    <t>Q72</t>
  </si>
  <si>
    <t>E12000003</t>
  </si>
  <si>
    <t>Y54</t>
  </si>
  <si>
    <t>Worcestershire</t>
  </si>
  <si>
    <t>E10000034</t>
  </si>
  <si>
    <t>Q77</t>
  </si>
  <si>
    <t>E12000005</t>
  </si>
  <si>
    <t>Y55</t>
  </si>
  <si>
    <t>Wolverhampton</t>
  </si>
  <si>
    <t>E08000031</t>
  </si>
  <si>
    <t>Wokingham</t>
  </si>
  <si>
    <t>E06000041</t>
  </si>
  <si>
    <t>Q82</t>
  </si>
  <si>
    <t>E12000008</t>
  </si>
  <si>
    <t>Y57</t>
  </si>
  <si>
    <t>Wirral</t>
  </si>
  <si>
    <t>E08000015</t>
  </si>
  <si>
    <t>Q75</t>
  </si>
  <si>
    <t>E12000002</t>
  </si>
  <si>
    <t>Windsor and Maidenhead</t>
  </si>
  <si>
    <t>E06000040</t>
  </si>
  <si>
    <t>Wiltshire</t>
  </si>
  <si>
    <t>E06000054</t>
  </si>
  <si>
    <t>E12000009</t>
  </si>
  <si>
    <t>Wigan</t>
  </si>
  <si>
    <t>E08000010</t>
  </si>
  <si>
    <t>Q73</t>
  </si>
  <si>
    <t>Westminster</t>
  </si>
  <si>
    <t>E09000033</t>
  </si>
  <si>
    <t>Q71</t>
  </si>
  <si>
    <t>E12000007</t>
  </si>
  <si>
    <t>Y56</t>
  </si>
  <si>
    <t>West Sussex</t>
  </si>
  <si>
    <t>E10000032</t>
  </si>
  <si>
    <t>Q81</t>
  </si>
  <si>
    <t>West Berkshire</t>
  </si>
  <si>
    <t>E06000037</t>
  </si>
  <si>
    <t>Warwickshire</t>
  </si>
  <si>
    <t>E10000031</t>
  </si>
  <si>
    <t>Warrington</t>
  </si>
  <si>
    <t>E06000007</t>
  </si>
  <si>
    <t>Wandsworth</t>
  </si>
  <si>
    <t>E09000032</t>
  </si>
  <si>
    <t>Waltham Forest</t>
  </si>
  <si>
    <t>E09000031</t>
  </si>
  <si>
    <t>Walsall</t>
  </si>
  <si>
    <t>E08000030</t>
  </si>
  <si>
    <t>Wakefield</t>
  </si>
  <si>
    <t>E08000036</t>
  </si>
  <si>
    <t>Trafford</t>
  </si>
  <si>
    <t>E08000009</t>
  </si>
  <si>
    <t>Tower Hamlets</t>
  </si>
  <si>
    <t>E09000030</t>
  </si>
  <si>
    <t>Torbay</t>
  </si>
  <si>
    <t>E06000027</t>
  </si>
  <si>
    <t>Q80</t>
  </si>
  <si>
    <t>Thurrock</t>
  </si>
  <si>
    <t>E06000034</t>
  </si>
  <si>
    <t>Q79</t>
  </si>
  <si>
    <t>E12000006</t>
  </si>
  <si>
    <t>Telford and Wrekin</t>
  </si>
  <si>
    <t>E06000020</t>
  </si>
  <si>
    <t>Q76</t>
  </si>
  <si>
    <t>Tameside</t>
  </si>
  <si>
    <t>E08000008</t>
  </si>
  <si>
    <t>Swindon</t>
  </si>
  <si>
    <t>E06000030</t>
  </si>
  <si>
    <t>Sutton</t>
  </si>
  <si>
    <t>E09000029</t>
  </si>
  <si>
    <t>Surrey</t>
  </si>
  <si>
    <t>E10000030</t>
  </si>
  <si>
    <t>Sunderland</t>
  </si>
  <si>
    <t>E08000024</t>
  </si>
  <si>
    <t>Q74</t>
  </si>
  <si>
    <t>E12000001</t>
  </si>
  <si>
    <t>Suffolk</t>
  </si>
  <si>
    <t>E10000029</t>
  </si>
  <si>
    <t>Stoke-on-Trent</t>
  </si>
  <si>
    <t>E06000021</t>
  </si>
  <si>
    <t>Stockton-on-Tees</t>
  </si>
  <si>
    <t>E06000004</t>
  </si>
  <si>
    <t>Stockport</t>
  </si>
  <si>
    <t>E08000007</t>
  </si>
  <si>
    <t>Staffordshire</t>
  </si>
  <si>
    <t>E10000028</t>
  </si>
  <si>
    <t>St. Helens</t>
  </si>
  <si>
    <t>E08000013</t>
  </si>
  <si>
    <t>Southwark</t>
  </si>
  <si>
    <t>E09000028</t>
  </si>
  <si>
    <t>Southend-on-Sea</t>
  </si>
  <si>
    <t>E06000033</t>
  </si>
  <si>
    <t>Southampton</t>
  </si>
  <si>
    <t>E06000045</t>
  </si>
  <si>
    <t>Q70</t>
  </si>
  <si>
    <t>South Tyneside</t>
  </si>
  <si>
    <t>E08000023</t>
  </si>
  <si>
    <t>South Gloucestershire</t>
  </si>
  <si>
    <t>E06000025</t>
  </si>
  <si>
    <t>Somerset</t>
  </si>
  <si>
    <t>E10000027</t>
  </si>
  <si>
    <t>Solihull</t>
  </si>
  <si>
    <t>E08000029</t>
  </si>
  <si>
    <t>Slough</t>
  </si>
  <si>
    <t>E06000039</t>
  </si>
  <si>
    <t>Shropshire</t>
  </si>
  <si>
    <t>E06000051</t>
  </si>
  <si>
    <t>Sheffield</t>
  </si>
  <si>
    <t>E08000019</t>
  </si>
  <si>
    <t>Sefton</t>
  </si>
  <si>
    <t>E08000014</t>
  </si>
  <si>
    <t>Sandwell</t>
  </si>
  <si>
    <t>E08000028</t>
  </si>
  <si>
    <t>Salford</t>
  </si>
  <si>
    <t>E08000006</t>
  </si>
  <si>
    <t>Rutland</t>
  </si>
  <si>
    <t>E06000017</t>
  </si>
  <si>
    <t>Q78</t>
  </si>
  <si>
    <t>E12000004</t>
  </si>
  <si>
    <t>Rotherham</t>
  </si>
  <si>
    <t>E08000018</t>
  </si>
  <si>
    <t>Rochdale</t>
  </si>
  <si>
    <t>E08000005</t>
  </si>
  <si>
    <t>Richmond upon Thames</t>
  </si>
  <si>
    <t>E09000027</t>
  </si>
  <si>
    <t>Redcar and Cleveland</t>
  </si>
  <si>
    <t>E06000003</t>
  </si>
  <si>
    <t>Redbridge</t>
  </si>
  <si>
    <t>E09000026</t>
  </si>
  <si>
    <t>Reading</t>
  </si>
  <si>
    <t>E06000038</t>
  </si>
  <si>
    <t>Portsmouth</t>
  </si>
  <si>
    <t>E06000044</t>
  </si>
  <si>
    <t>Plymouth</t>
  </si>
  <si>
    <t>E06000026</t>
  </si>
  <si>
    <t>Peterborough</t>
  </si>
  <si>
    <t>E06000031</t>
  </si>
  <si>
    <t>Oxfordshire</t>
  </si>
  <si>
    <t>E10000025</t>
  </si>
  <si>
    <t>Oldham</t>
  </si>
  <si>
    <t>E08000004</t>
  </si>
  <si>
    <t>Nottinghamshire</t>
  </si>
  <si>
    <t>E10000024</t>
  </si>
  <si>
    <t>Nottingham</t>
  </si>
  <si>
    <t>E06000018</t>
  </si>
  <si>
    <t>Northumberland</t>
  </si>
  <si>
    <t>E06000057</t>
  </si>
  <si>
    <t>Northamptonshire</t>
  </si>
  <si>
    <t>E10000021</t>
  </si>
  <si>
    <t>North Yorkshire</t>
  </si>
  <si>
    <t>E10000023</t>
  </si>
  <si>
    <t>North Tyneside</t>
  </si>
  <si>
    <t>E08000022</t>
  </si>
  <si>
    <t>North Somerset</t>
  </si>
  <si>
    <t>E06000024</t>
  </si>
  <si>
    <t>North Lincolnshire</t>
  </si>
  <si>
    <t>E06000013</t>
  </si>
  <si>
    <t>North East Lincolnshire</t>
  </si>
  <si>
    <t>E06000012</t>
  </si>
  <si>
    <t>Norfolk</t>
  </si>
  <si>
    <t>E10000020</t>
  </si>
  <si>
    <t>Newham</t>
  </si>
  <si>
    <t>E09000025</t>
  </si>
  <si>
    <t>Newcastle upon Tyne</t>
  </si>
  <si>
    <t>E08000021</t>
  </si>
  <si>
    <t>Milton Keynes</t>
  </si>
  <si>
    <t>E06000042</t>
  </si>
  <si>
    <t>Middlesbrough</t>
  </si>
  <si>
    <t>E06000002</t>
  </si>
  <si>
    <t>Merton</t>
  </si>
  <si>
    <t>E09000024</t>
  </si>
  <si>
    <t>Medway</t>
  </si>
  <si>
    <t>E06000035</t>
  </si>
  <si>
    <t>Manchester</t>
  </si>
  <si>
    <t>E08000003</t>
  </si>
  <si>
    <t>Luton</t>
  </si>
  <si>
    <t>E06000032</t>
  </si>
  <si>
    <t>Liverpool</t>
  </si>
  <si>
    <t>E08000012</t>
  </si>
  <si>
    <t>Lincolnshire</t>
  </si>
  <si>
    <t>E10000019</t>
  </si>
  <si>
    <t>Lewisham</t>
  </si>
  <si>
    <t>E09000023</t>
  </si>
  <si>
    <t>Leicestershire</t>
  </si>
  <si>
    <t>E10000018</t>
  </si>
  <si>
    <t>Leicester</t>
  </si>
  <si>
    <t>E06000016</t>
  </si>
  <si>
    <t>Leeds</t>
  </si>
  <si>
    <t>E08000035</t>
  </si>
  <si>
    <t>Lancashire</t>
  </si>
  <si>
    <t>E10000017</t>
  </si>
  <si>
    <t>Lambeth</t>
  </si>
  <si>
    <t>E09000022</t>
  </si>
  <si>
    <t>Knowsley</t>
  </si>
  <si>
    <t>E08000011</t>
  </si>
  <si>
    <t>Kirklees</t>
  </si>
  <si>
    <t>E08000034</t>
  </si>
  <si>
    <t>Kingston upon Thames</t>
  </si>
  <si>
    <t>E09000021</t>
  </si>
  <si>
    <t>Kingston upon Hull, City of</t>
  </si>
  <si>
    <t>E06000010</t>
  </si>
  <si>
    <t>Kent</t>
  </si>
  <si>
    <t>E10000016</t>
  </si>
  <si>
    <t>Kensington and Chelsea</t>
  </si>
  <si>
    <t>E09000020</t>
  </si>
  <si>
    <t>Islington</t>
  </si>
  <si>
    <t>E09000019</t>
  </si>
  <si>
    <t>Isle of Wight</t>
  </si>
  <si>
    <t>E06000046</t>
  </si>
  <si>
    <t>Hounslow</t>
  </si>
  <si>
    <t>E09000018</t>
  </si>
  <si>
    <t>Hillingdon</t>
  </si>
  <si>
    <t>E09000017</t>
  </si>
  <si>
    <t>Hertfordshire</t>
  </si>
  <si>
    <t>E10000015</t>
  </si>
  <si>
    <t>Herefordshire, County of</t>
  </si>
  <si>
    <t>E06000019</t>
  </si>
  <si>
    <t>Havering</t>
  </si>
  <si>
    <t>E09000016</t>
  </si>
  <si>
    <t>Hartlepool</t>
  </si>
  <si>
    <t>E06000001</t>
  </si>
  <si>
    <t>Harrow</t>
  </si>
  <si>
    <t>E09000015</t>
  </si>
  <si>
    <t>Haringey</t>
  </si>
  <si>
    <t>E09000014</t>
  </si>
  <si>
    <t>Hampshire</t>
  </si>
  <si>
    <t>E10000014</t>
  </si>
  <si>
    <t>Hammersmith and Fulham</t>
  </si>
  <si>
    <t>E09000013</t>
  </si>
  <si>
    <t>Halton</t>
  </si>
  <si>
    <t>E06000006</t>
  </si>
  <si>
    <t>Hackney</t>
  </si>
  <si>
    <t>E09000012</t>
  </si>
  <si>
    <t>Greenwich</t>
  </si>
  <si>
    <t>E09000011</t>
  </si>
  <si>
    <t>Gloucestershire</t>
  </si>
  <si>
    <t>E10000013</t>
  </si>
  <si>
    <t>Gateshead</t>
  </si>
  <si>
    <t>E08000037</t>
  </si>
  <si>
    <t>Essex</t>
  </si>
  <si>
    <t>E10000012</t>
  </si>
  <si>
    <t>Enfield</t>
  </si>
  <si>
    <t>E09000010</t>
  </si>
  <si>
    <t>East Sussex</t>
  </si>
  <si>
    <t>E10000011</t>
  </si>
  <si>
    <t>East Riding of Yorkshire</t>
  </si>
  <si>
    <t>E06000011</t>
  </si>
  <si>
    <t>Ealing</t>
  </si>
  <si>
    <t>E09000009</t>
  </si>
  <si>
    <t>Dudley</t>
  </si>
  <si>
    <t>E08000027</t>
  </si>
  <si>
    <t>Dorset</t>
  </si>
  <si>
    <t>E10000009</t>
  </si>
  <si>
    <t>Doncaster</t>
  </si>
  <si>
    <t>E08000017</t>
  </si>
  <si>
    <t>Devon</t>
  </si>
  <si>
    <t>E10000008</t>
  </si>
  <si>
    <t>Derbyshire</t>
  </si>
  <si>
    <t>E10000007</t>
  </si>
  <si>
    <t>Derby</t>
  </si>
  <si>
    <t>E06000015</t>
  </si>
  <si>
    <t>Darlington</t>
  </si>
  <si>
    <t>E06000005</t>
  </si>
  <si>
    <t>Cumbria</t>
  </si>
  <si>
    <t>E10000006</t>
  </si>
  <si>
    <t>Croydon</t>
  </si>
  <si>
    <t>E09000008</t>
  </si>
  <si>
    <t>Coventry</t>
  </si>
  <si>
    <t>E08000026</t>
  </si>
  <si>
    <t>County Durham</t>
  </si>
  <si>
    <t>E06000047</t>
  </si>
  <si>
    <t>Cornwall &amp; Scilly</t>
  </si>
  <si>
    <t>E06000052</t>
  </si>
  <si>
    <t>City of London</t>
  </si>
  <si>
    <t>E09000001</t>
  </si>
  <si>
    <t>Cheshire West and Chester</t>
  </si>
  <si>
    <t>E06000050</t>
  </si>
  <si>
    <t>Cheshire East</t>
  </si>
  <si>
    <t>E06000049</t>
  </si>
  <si>
    <t>Central Bedfordshire</t>
  </si>
  <si>
    <t>E06000056</t>
  </si>
  <si>
    <t>Camden</t>
  </si>
  <si>
    <t>E09000007</t>
  </si>
  <si>
    <t>Cambridgeshire</t>
  </si>
  <si>
    <t>E10000003</t>
  </si>
  <si>
    <t>Calderdale</t>
  </si>
  <si>
    <t>E08000033</t>
  </si>
  <si>
    <t>Bury</t>
  </si>
  <si>
    <t>E08000002</t>
  </si>
  <si>
    <t>Buckinghamshire</t>
  </si>
  <si>
    <t>E10000002</t>
  </si>
  <si>
    <t>Bromley</t>
  </si>
  <si>
    <t>E09000006</t>
  </si>
  <si>
    <t>Bristol, City of</t>
  </si>
  <si>
    <t>E06000023</t>
  </si>
  <si>
    <t>Brighton and Hove</t>
  </si>
  <si>
    <t>E06000043</t>
  </si>
  <si>
    <t>Brent</t>
  </si>
  <si>
    <t>E09000005</t>
  </si>
  <si>
    <t>Bradford</t>
  </si>
  <si>
    <t>E08000032</t>
  </si>
  <si>
    <t>Bracknell Forest</t>
  </si>
  <si>
    <t>E06000036</t>
  </si>
  <si>
    <t>Bournemouth &amp; Poole</t>
  </si>
  <si>
    <t>E06000028 &amp; E06000029</t>
  </si>
  <si>
    <t>Bolton</t>
  </si>
  <si>
    <t>E08000001</t>
  </si>
  <si>
    <t>Blackpool</t>
  </si>
  <si>
    <t>E06000009</t>
  </si>
  <si>
    <t>Blackburn with Darwen</t>
  </si>
  <si>
    <t>E06000008</t>
  </si>
  <si>
    <t>Birmingham</t>
  </si>
  <si>
    <t>E08000025</t>
  </si>
  <si>
    <t>Bexley</t>
  </si>
  <si>
    <t>E09000004</t>
  </si>
  <si>
    <t>Bedford</t>
  </si>
  <si>
    <t>E06000055</t>
  </si>
  <si>
    <t>Bath and North East Somerset</t>
  </si>
  <si>
    <t>E06000022</t>
  </si>
  <si>
    <t>Barnsley</t>
  </si>
  <si>
    <t>E08000016</t>
  </si>
  <si>
    <t>Barnet</t>
  </si>
  <si>
    <t>E09000003</t>
  </si>
  <si>
    <t>Barking and Dagenham</t>
  </si>
  <si>
    <t>E09000002</t>
  </si>
  <si>
    <t>Condition 6,Comment</t>
  </si>
  <si>
    <t>Condition 5,Comment</t>
  </si>
  <si>
    <t>Condition 4iii,Comment</t>
  </si>
  <si>
    <t>Condition 4ii,Comment</t>
  </si>
  <si>
    <t>Condition 4i,Comment</t>
  </si>
  <si>
    <t>Condition 3,Comment</t>
  </si>
  <si>
    <t>Condition 2,Comment</t>
  </si>
  <si>
    <t>Condition 1,Comment</t>
  </si>
  <si>
    <t>Area team code</t>
  </si>
  <si>
    <t>Local gov reg code</t>
  </si>
  <si>
    <t>Comm reg code</t>
  </si>
  <si>
    <t>signed off on behalf of HWB:</t>
  </si>
  <si>
    <t>contact number:</t>
  </si>
  <si>
    <t>e-mail:</t>
  </si>
  <si>
    <t>completed by:</t>
  </si>
  <si>
    <t>Health and Well Being Board</t>
  </si>
  <si>
    <t>code</t>
  </si>
  <si>
    <t>If it has not been previously stated that the funds had been pooled can you now confirm that they have?</t>
  </si>
  <si>
    <t>If the answer to the above is 'No' please indicate when this will happen (DD/MM/YYYY)</t>
  </si>
  <si>
    <t>Non-Elective &amp; P4P Summary</t>
  </si>
  <si>
    <t>Income</t>
  </si>
  <si>
    <t>Plan</t>
  </si>
  <si>
    <t>Expenditure</t>
  </si>
  <si>
    <t>Q4 14/15</t>
  </si>
  <si>
    <t>Q1 15/16</t>
  </si>
  <si>
    <t>Q2 15/16</t>
  </si>
  <si>
    <t>Q3 15/16</t>
  </si>
  <si>
    <t>Baseline</t>
  </si>
  <si>
    <t>Q4 13/14</t>
  </si>
  <si>
    <t>Q1 14/15</t>
  </si>
  <si>
    <t>Q2 14/15</t>
  </si>
  <si>
    <t>Q3 14/15</t>
  </si>
  <si>
    <t>Maximum Quarterly Payment</t>
  </si>
  <si>
    <t>Suggested Quarterly Payment</t>
  </si>
  <si>
    <t>Actual payment locally agreed</t>
  </si>
  <si>
    <t>Actual amount of locally agreed unreleased funds</t>
  </si>
  <si>
    <t>not applicable</t>
  </si>
  <si>
    <t>acute care</t>
  </si>
  <si>
    <t>community care</t>
  </si>
  <si>
    <t>social care</t>
  </si>
  <si>
    <t>primary care</t>
  </si>
  <si>
    <t>mental health services</t>
  </si>
  <si>
    <t xml:space="preserve">continuing care </t>
  </si>
  <si>
    <t>other</t>
  </si>
  <si>
    <t>Confirmation of what if any unreleased funds were used for</t>
  </si>
  <si>
    <t>Delayed Transfers of Care Summary</t>
  </si>
  <si>
    <t xml:space="preserve">Delayed Transfers of Care Summary - </t>
  </si>
  <si>
    <t>-</t>
  </si>
  <si>
    <t>Pooled Fund</t>
  </si>
  <si>
    <t>Not Applicable</t>
  </si>
  <si>
    <t>HWB</t>
  </si>
  <si>
    <t>E06000048</t>
  </si>
  <si>
    <t>E06000053</t>
  </si>
  <si>
    <t>Isles of Scilly</t>
  </si>
  <si>
    <t>London</t>
  </si>
  <si>
    <t>Midlands &amp; East</t>
  </si>
  <si>
    <t>North</t>
  </si>
  <si>
    <t>South</t>
  </si>
  <si>
    <t>East Midlands</t>
  </si>
  <si>
    <t>East of England</t>
  </si>
  <si>
    <t>North East</t>
  </si>
  <si>
    <t>North West</t>
  </si>
  <si>
    <t>South East</t>
  </si>
  <si>
    <t>South West</t>
  </si>
  <si>
    <t>West Midlands</t>
  </si>
  <si>
    <t>Yorkshire and The Humber</t>
  </si>
  <si>
    <t>Q44</t>
  </si>
  <si>
    <t>Cheshire, Warrington And Wirral Area Team</t>
  </si>
  <si>
    <t>Q45</t>
  </si>
  <si>
    <t>Durham, Darlington And Tees Area Team</t>
  </si>
  <si>
    <t>Q46</t>
  </si>
  <si>
    <t>Greater Manchester Area Team</t>
  </si>
  <si>
    <t>Q47</t>
  </si>
  <si>
    <t>Lancashire Area Team</t>
  </si>
  <si>
    <t>Q48</t>
  </si>
  <si>
    <t>Merseyside Area Team</t>
  </si>
  <si>
    <t>Q49</t>
  </si>
  <si>
    <t>Cumbria, Northumberland, Tyne And Wear Area Team</t>
  </si>
  <si>
    <t>Q50</t>
  </si>
  <si>
    <t>North Yorkshire And Humber Area Team</t>
  </si>
  <si>
    <t>Q51</t>
  </si>
  <si>
    <t>South Yorkshire And Bassetlaw Area Team</t>
  </si>
  <si>
    <t>Q52</t>
  </si>
  <si>
    <t>West Yorkshire Area Team</t>
  </si>
  <si>
    <t>Q53</t>
  </si>
  <si>
    <t>Arden, Herefordshire And Worcestershire Area Team</t>
  </si>
  <si>
    <t>Q54</t>
  </si>
  <si>
    <t>Birmingham And The Black Country Area Team</t>
  </si>
  <si>
    <t>Q55</t>
  </si>
  <si>
    <t>Derbyshire And Nottinghamshire Area Team</t>
  </si>
  <si>
    <t>Q56</t>
  </si>
  <si>
    <t>East Anglia Area Team</t>
  </si>
  <si>
    <t>Q57</t>
  </si>
  <si>
    <t>Essex Area Team</t>
  </si>
  <si>
    <t>Q58</t>
  </si>
  <si>
    <t>Hertfordshire And The South Midlands Area Team</t>
  </si>
  <si>
    <t>Q59</t>
  </si>
  <si>
    <t>Leicestershire And Lincolnshire Area Team</t>
  </si>
  <si>
    <t>Q60</t>
  </si>
  <si>
    <t>Shropshire And Staffordshire Area Team</t>
  </si>
  <si>
    <t>Q64</t>
  </si>
  <si>
    <t>Bath, Gloucestershire, Swindon And Wiltshire Area Team</t>
  </si>
  <si>
    <t>Q65</t>
  </si>
  <si>
    <t>Bristol, North Somerset, Somerset And South Gloucestershire Area Team</t>
  </si>
  <si>
    <t>Q66</t>
  </si>
  <si>
    <t>Devon, Cornwall And Isles Of Scilly Area Team</t>
  </si>
  <si>
    <t>Q67</t>
  </si>
  <si>
    <t>Kent And Medway Area Team</t>
  </si>
  <si>
    <t>Q68</t>
  </si>
  <si>
    <t>Surrey And Sussex Area Team</t>
  </si>
  <si>
    <t>Q69</t>
  </si>
  <si>
    <t>Thames Valley Area Team</t>
  </si>
  <si>
    <t>Wessex Area Team</t>
  </si>
  <si>
    <t>London Area Team</t>
  </si>
  <si>
    <t>DTOC Summary</t>
  </si>
  <si>
    <t>Offset</t>
  </si>
  <si>
    <t>Selected org:</t>
  </si>
  <si>
    <t>Selected org code:</t>
  </si>
  <si>
    <t>Health and Wellbeing Board</t>
  </si>
  <si>
    <t>07L</t>
  </si>
  <si>
    <t>NHS Barking and Dagenham CCG</t>
  </si>
  <si>
    <t>North of England Commissioning Region</t>
  </si>
  <si>
    <t>07M</t>
  </si>
  <si>
    <t>NHS Barnet CCG</t>
  </si>
  <si>
    <t>Midlands and East of England Commissioning Region</t>
  </si>
  <si>
    <t>02P</t>
  </si>
  <si>
    <t>NHS Barnsley CCG</t>
  </si>
  <si>
    <t>London Commissioning Region</t>
  </si>
  <si>
    <t>11E</t>
  </si>
  <si>
    <t>NHS Bath and North East Somerset CCG</t>
  </si>
  <si>
    <t>South of England Commissioning Region</t>
  </si>
  <si>
    <t>06F</t>
  </si>
  <si>
    <t>NHS Bedfordshire CCG</t>
  </si>
  <si>
    <t>07N</t>
  </si>
  <si>
    <t>NHS Bexley CCG</t>
  </si>
  <si>
    <t>13P</t>
  </si>
  <si>
    <t>NHS Birmingham Crosscity CCG</t>
  </si>
  <si>
    <t>00Q</t>
  </si>
  <si>
    <t>NHS Blackburn with Darwen CCG</t>
  </si>
  <si>
    <t>00R</t>
  </si>
  <si>
    <t>NHS Blackpool CCG</t>
  </si>
  <si>
    <t>00T</t>
  </si>
  <si>
    <t>NHS Bolton CCG</t>
  </si>
  <si>
    <t>11J</t>
  </si>
  <si>
    <t>NHS Dorset CCG</t>
  </si>
  <si>
    <t>10G</t>
  </si>
  <si>
    <t>NHS Bracknell and Ascot CCG</t>
  </si>
  <si>
    <t>02N</t>
  </si>
  <si>
    <t>NHS Airedale, Wharfdale and Craven CCG</t>
  </si>
  <si>
    <t>NHS England North (Yorkshire And Humber)</t>
  </si>
  <si>
    <t>09D</t>
  </si>
  <si>
    <t>NHS Brighton and Hove CCG</t>
  </si>
  <si>
    <t>NHS England North (Lancashire And Greater Manchester)</t>
  </si>
  <si>
    <t>11H</t>
  </si>
  <si>
    <t>NHS Bristol CCG</t>
  </si>
  <si>
    <t>NHS England North (Cumbria And North East)</t>
  </si>
  <si>
    <t>NHS England North (Cheshire And Merseyside)</t>
  </si>
  <si>
    <t>10Y</t>
  </si>
  <si>
    <t>NHS Aylesbury Vale CCG</t>
  </si>
  <si>
    <t>NHS England Midlands And East (North Midlands)</t>
  </si>
  <si>
    <t>NHS England Midlands And East (West Midlands)</t>
  </si>
  <si>
    <t>02R</t>
  </si>
  <si>
    <t>NHS Bradford Districts CCG</t>
  </si>
  <si>
    <t>NHS England Midlands And East (Central Midlands)</t>
  </si>
  <si>
    <t>NHS England Midlands And East (East)</t>
  </si>
  <si>
    <t>NHS England South (South West)</t>
  </si>
  <si>
    <t>NHS England South (South East)</t>
  </si>
  <si>
    <t>01C</t>
  </si>
  <si>
    <t>NHS Eastern Cheshire CCG</t>
  </si>
  <si>
    <t>NHS England South (South Central)</t>
  </si>
  <si>
    <t>NHS England South (Wessex)</t>
  </si>
  <si>
    <t>07R</t>
  </si>
  <si>
    <t>NHS Camden CCG</t>
  </si>
  <si>
    <t>NHS England London</t>
  </si>
  <si>
    <t>11N</t>
  </si>
  <si>
    <t>NHS Kernow CCG</t>
  </si>
  <si>
    <t>00D</t>
  </si>
  <si>
    <t>NHS Durham Dales, Easington and Sedgefield CCG</t>
  </si>
  <si>
    <t>05A</t>
  </si>
  <si>
    <t>NHS Coventry and Rugby CCG</t>
  </si>
  <si>
    <t>07Q</t>
  </si>
  <si>
    <t>NHS Bromley CCG</t>
  </si>
  <si>
    <t>01H</t>
  </si>
  <si>
    <t>NHS Cumbria CCG</t>
  </si>
  <si>
    <t>00C</t>
  </si>
  <si>
    <t>NHS Darlington CCG</t>
  </si>
  <si>
    <t>04R</t>
  </si>
  <si>
    <t>NHS Southern Derbyshire CCG</t>
  </si>
  <si>
    <t>02Q</t>
  </si>
  <si>
    <t>NHS Bassetlaw CCG</t>
  </si>
  <si>
    <t>07P</t>
  </si>
  <si>
    <t>NHS Brent CCG</t>
  </si>
  <si>
    <t>02Y</t>
  </si>
  <si>
    <t>NHS East Riding of Yorkshire CCG</t>
  </si>
  <si>
    <t>99E</t>
  </si>
  <si>
    <t>NHS Basildon and Brentwood CCG</t>
  </si>
  <si>
    <t>00F</t>
  </si>
  <si>
    <t>NHS Gateshead CCG</t>
  </si>
  <si>
    <t>11M</t>
  </si>
  <si>
    <t>NHS Gloucestershire CCG</t>
  </si>
  <si>
    <t>01F</t>
  </si>
  <si>
    <t>NHS Halton CCG</t>
  </si>
  <si>
    <t>10H</t>
  </si>
  <si>
    <t>NHS Chiltern CCG</t>
  </si>
  <si>
    <t>07W</t>
  </si>
  <si>
    <t>NHS Ealing CCG</t>
  </si>
  <si>
    <t>10L</t>
  </si>
  <si>
    <t>NHS Isle of Wight CCG</t>
  </si>
  <si>
    <t>09C</t>
  </si>
  <si>
    <t>NHS Ashford CCG</t>
  </si>
  <si>
    <t>08J</t>
  </si>
  <si>
    <t>NHS Kingston CCG</t>
  </si>
  <si>
    <t>09A</t>
  </si>
  <si>
    <t>NHS Central London (Westminster) CCG</t>
  </si>
  <si>
    <t>02W</t>
  </si>
  <si>
    <t>NHS Bradford City CCG</t>
  </si>
  <si>
    <t>03W</t>
  </si>
  <si>
    <t>NHS East Leicestershire and Rutland CCG</t>
  </si>
  <si>
    <t>03V</t>
  </si>
  <si>
    <t>NHS Corby CCG</t>
  </si>
  <si>
    <t>06H</t>
  </si>
  <si>
    <t>NHS Cambridgeshire and Peterborough CCG</t>
  </si>
  <si>
    <t>01J</t>
  </si>
  <si>
    <t>NHS Knowsley CCG</t>
  </si>
  <si>
    <t>00V</t>
  </si>
  <si>
    <t>NHS Bury CCG</t>
  </si>
  <si>
    <t>09J</t>
  </si>
  <si>
    <t>NHS Dartford, Gravesham and Swanley CCG</t>
  </si>
  <si>
    <t>07V</t>
  </si>
  <si>
    <t>NHS Croydon CCG</t>
  </si>
  <si>
    <t>03D</t>
  </si>
  <si>
    <t>NHS Hambleton, Richmondshire and Whitby CCG</t>
  </si>
  <si>
    <t>00G</t>
  </si>
  <si>
    <t>NHS Newcastle North and East CCG</t>
  </si>
  <si>
    <t>03T</t>
  </si>
  <si>
    <t>NHS Lincolnshire East CCG</t>
  </si>
  <si>
    <t>04K</t>
  </si>
  <si>
    <t>NHS Nottingham City CCG</t>
  </si>
  <si>
    <t>01D</t>
  </si>
  <si>
    <t>NHS Heywood, Middleton and Rochdale CCG</t>
  </si>
  <si>
    <t>99P</t>
  </si>
  <si>
    <t>NHS North, East, West Devon CCG</t>
  </si>
  <si>
    <t>10K</t>
  </si>
  <si>
    <t>NHS Fareham and Gosport CCG</t>
  </si>
  <si>
    <t>10N</t>
  </si>
  <si>
    <t>NHS North &amp; West Reading CCG</t>
  </si>
  <si>
    <t>08C</t>
  </si>
  <si>
    <t>NHS Hammersmith and Fulham CCG</t>
  </si>
  <si>
    <t>05F</t>
  </si>
  <si>
    <t>NHS Herefordshire CCG</t>
  </si>
  <si>
    <t>10X</t>
  </si>
  <si>
    <t>NHS Southampton CCG</t>
  </si>
  <si>
    <t>99F</t>
  </si>
  <si>
    <t>NHS Castle Point and Rochford CCG</t>
  </si>
  <si>
    <t>00W</t>
  </si>
  <si>
    <t>NHS Central Manchester CCG</t>
  </si>
  <si>
    <t>05G</t>
  </si>
  <si>
    <t>NHS North Staffordshire CCG</t>
  </si>
  <si>
    <t>05N</t>
  </si>
  <si>
    <t>NHS Shropshire CCG</t>
  </si>
  <si>
    <t>99Q</t>
  </si>
  <si>
    <t>NHS South Devon and Torbay CCG</t>
  </si>
  <si>
    <t>07T</t>
  </si>
  <si>
    <t>NHS City and Hackney CCG</t>
  </si>
  <si>
    <t>10M</t>
  </si>
  <si>
    <t>NHS Newbury and District CCG</t>
  </si>
  <si>
    <t>02F</t>
  </si>
  <si>
    <t>NHS West Cheshire CCG</t>
  </si>
  <si>
    <t>05C</t>
  </si>
  <si>
    <t>NHS Dudley CCG</t>
  </si>
  <si>
    <t>03E</t>
  </si>
  <si>
    <t>NHS Harrogate and Rural District CCG</t>
  </si>
  <si>
    <t>Section 4</t>
  </si>
  <si>
    <t>Section 5</t>
  </si>
  <si>
    <t>2. Budget Arrangements</t>
  </si>
  <si>
    <t>3. National Conditions</t>
  </si>
  <si>
    <t>4. Non-Elective and P4P</t>
  </si>
  <si>
    <t>Cover</t>
  </si>
  <si>
    <t>Budget Arrangements</t>
  </si>
  <si>
    <t>National Conditions</t>
  </si>
  <si>
    <t>Non-Elective</t>
  </si>
  <si>
    <t>I&amp;E</t>
  </si>
  <si>
    <t>C9</t>
  </si>
  <si>
    <t>C12</t>
  </si>
  <si>
    <t>C14</t>
  </si>
  <si>
    <t>C16</t>
  </si>
  <si>
    <t>C18</t>
  </si>
  <si>
    <t>C25</t>
  </si>
  <si>
    <t>C26</t>
  </si>
  <si>
    <t>C27</t>
  </si>
  <si>
    <t>C28</t>
  </si>
  <si>
    <t>C29</t>
  </si>
  <si>
    <t>C30</t>
  </si>
  <si>
    <t>C31</t>
  </si>
  <si>
    <t>C32</t>
  </si>
  <si>
    <t>C15</t>
  </si>
  <si>
    <t>C17</t>
  </si>
  <si>
    <t>C19</t>
  </si>
  <si>
    <t>C20</t>
  </si>
  <si>
    <t>D18</t>
  </si>
  <si>
    <t>D19</t>
  </si>
  <si>
    <t>D20</t>
  </si>
  <si>
    <t>E18</t>
  </si>
  <si>
    <t>E19</t>
  </si>
  <si>
    <t>E20</t>
  </si>
  <si>
    <t>E22</t>
  </si>
  <si>
    <t>E23</t>
  </si>
  <si>
    <t>E24</t>
  </si>
  <si>
    <t>E25</t>
  </si>
  <si>
    <t>E26</t>
  </si>
  <si>
    <t>C8</t>
  </si>
  <si>
    <t>D8</t>
  </si>
  <si>
    <t>E8</t>
  </si>
  <si>
    <t>F8</t>
  </si>
  <si>
    <t>B12</t>
  </si>
  <si>
    <t>D9</t>
  </si>
  <si>
    <t>E9</t>
  </si>
  <si>
    <t>F9</t>
  </si>
  <si>
    <t>C10</t>
  </si>
  <si>
    <t>D16</t>
  </si>
  <si>
    <t>E16</t>
  </si>
  <si>
    <t>F16</t>
  </si>
  <si>
    <t>B20</t>
  </si>
  <si>
    <t>D17</t>
  </si>
  <si>
    <t>B11</t>
  </si>
  <si>
    <t>B7</t>
  </si>
  <si>
    <t>B8</t>
  </si>
  <si>
    <t>B16</t>
  </si>
  <si>
    <t>B21</t>
  </si>
  <si>
    <t>B25</t>
  </si>
  <si>
    <t>F25</t>
  </si>
  <si>
    <t>G25</t>
  </si>
  <si>
    <t>B28</t>
  </si>
  <si>
    <t>B9</t>
  </si>
  <si>
    <t>B17</t>
  </si>
  <si>
    <t>B18</t>
  </si>
  <si>
    <t>B19</t>
  </si>
  <si>
    <t>C21</t>
  </si>
  <si>
    <t>D21</t>
  </si>
  <si>
    <t>1. Cover</t>
  </si>
  <si>
    <t>5. I&amp;E</t>
  </si>
  <si>
    <t>Were the funds pooled via a s.75 pooled budget in the Q4  data collection?</t>
  </si>
  <si>
    <t>If it has not been previously stated that the funds had not pooled can you now confirm that they have</t>
  </si>
  <si>
    <t>Condition 1,On Track?</t>
  </si>
  <si>
    <t>Condition 2,On Track?</t>
  </si>
  <si>
    <t>Condition 3,On Track?</t>
  </si>
  <si>
    <t>Condition 4i,On Track?</t>
  </si>
  <si>
    <t>Condition 4ii,On Track?</t>
  </si>
  <si>
    <t>Condition 4iii,On Track?</t>
  </si>
  <si>
    <t>Condition 5,On Track?</t>
  </si>
  <si>
    <t>Condition 6,On Track?</t>
  </si>
  <si>
    <t>Condition 1, Date will be met if ANSWER NO</t>
  </si>
  <si>
    <t>Condition 2, Date will be met if ANSWER NO</t>
  </si>
  <si>
    <t>Condition 3, Date will be met if ANSWER NO</t>
  </si>
  <si>
    <t>Condition 4i, Date will be met if ANSWER NO</t>
  </si>
  <si>
    <t>Condition 4ii, Date will be met if ANSWER NO</t>
  </si>
  <si>
    <t>Condition 4iii, Date will be met if ANSWER NO</t>
  </si>
  <si>
    <t>Condition 5, Date will be met if ANSWER NO</t>
  </si>
  <si>
    <t>Condition 6, Date will be met if ANSWER NO</t>
  </si>
  <si>
    <t>If the actual payment locally agreed is different from the quarterly payment taken from above please explain in the comments box (max 750 characters)</t>
  </si>
  <si>
    <t>Income into Plan Q1 2015/16</t>
  </si>
  <si>
    <t>Income into Plan Q2 2015/16</t>
  </si>
  <si>
    <t>Income into Plan Q3 2015/16</t>
  </si>
  <si>
    <t>Income into Plan Q4 2015/16</t>
  </si>
  <si>
    <t>Diff between income into yearly plan and pooled fund</t>
  </si>
  <si>
    <t>Income into Forecast Q1 2015/16</t>
  </si>
  <si>
    <t>Income into Forecast Q2 2015/16</t>
  </si>
  <si>
    <t>Income into Forecast Q3 2015/16</t>
  </si>
  <si>
    <t>Income into Forecast Q4 2015/16</t>
  </si>
  <si>
    <t>Income into Actual Q1 2015/16</t>
  </si>
  <si>
    <t>Expenditure from Plan Q1 2015/16</t>
  </si>
  <si>
    <t>Expenditure from Plan Q2 2015/16</t>
  </si>
  <si>
    <t>Expenditure from Plan Q3 2015/16</t>
  </si>
  <si>
    <t>Expenditure from Plan Q4 2015/16</t>
  </si>
  <si>
    <t>Diff between expenditure from yearly plan and pooled fund</t>
  </si>
  <si>
    <t>Expenditure from Forecast Q1 2015/16</t>
  </si>
  <si>
    <t>Expenditure from Forecast Q2 2015/16</t>
  </si>
  <si>
    <t>Expenditure from Forecast Q3 2015/16</t>
  </si>
  <si>
    <t>Expenditure from Forecast Q4 2015/16</t>
  </si>
  <si>
    <t>Expenditure from Actual Q1 2015/16</t>
  </si>
  <si>
    <t>Commentary on plan</t>
  </si>
  <si>
    <t>Local Performance metric</t>
  </si>
  <si>
    <t>Please provide any additional information you feel is appropriate to support the return including explanation of any material variances against the plan and associated performance trajectory that was approved by NHS England.</t>
  </si>
  <si>
    <t>Actual Activity locally reported</t>
  </si>
  <si>
    <t>different formula to take into account updated non-elective costs</t>
  </si>
  <si>
    <t>* - need to allow HWBs to claw back money from Q1 if they haven't got any</t>
  </si>
  <si>
    <t>they can get more than the max quarterly payment</t>
  </si>
  <si>
    <t>Planned Absolute Reduction (cumulative) [negative values indicate the plan is larger than the baseline]</t>
  </si>
  <si>
    <t>Generated Quarterly Payment</t>
  </si>
  <si>
    <t>% change [negative values indicate the plan is larger than the baseline]</t>
  </si>
  <si>
    <t>Absolute reduction in non elective performance</t>
  </si>
  <si>
    <t>Total Performance Fund Available</t>
  </si>
  <si>
    <t>Total Performance fund</t>
  </si>
  <si>
    <t>Total Performance and ringfenced funds</t>
  </si>
  <si>
    <t>Cost per non elective</t>
  </si>
  <si>
    <t>Sum Baseline from BCF July Collection (Q4-Q3)</t>
  </si>
  <si>
    <t>Sum Planfrom BCF July Collection (Q4-Q3)</t>
  </si>
  <si>
    <t>Sum Baseline from BCF July Collection (Q1-Q3)</t>
  </si>
  <si>
    <t>Sum Planfrom BCF July Collection (Q1-Q3)</t>
  </si>
  <si>
    <t>Suggested amount of unreleased funds</t>
  </si>
  <si>
    <t>Patient Experience Metric</t>
  </si>
  <si>
    <t>Local Metric (as quoted in BCF plan)</t>
  </si>
  <si>
    <t>Better Care Fund : Data Collection and Performance Report</t>
  </si>
  <si>
    <t>Purpose</t>
  </si>
  <si>
    <t>Data Sources</t>
  </si>
  <si>
    <t>Period covered</t>
  </si>
  <si>
    <t>Source</t>
  </si>
  <si>
    <t>Better Care Fund Data Collection</t>
  </si>
  <si>
    <t>NHS England</t>
  </si>
  <si>
    <t>Monthly DTOC Return</t>
  </si>
  <si>
    <t>General Footnotes</t>
  </si>
  <si>
    <t>List of Tab Indicators</t>
  </si>
  <si>
    <t>Tab Name</t>
  </si>
  <si>
    <t>No Selection</t>
  </si>
  <si>
    <t>Total Contribution 15/16</t>
  </si>
  <si>
    <t>HWB Expenditure Plan Total 15/16</t>
  </si>
  <si>
    <t xml:space="preserve">National Metrics &amp; P4P - </t>
  </si>
  <si>
    <t>Non-Elective Performance</t>
  </si>
  <si>
    <t>Payment for Performance</t>
  </si>
  <si>
    <t>DTOC Performance</t>
  </si>
  <si>
    <t xml:space="preserve">Income &amp; Expenditure - </t>
  </si>
  <si>
    <t xml:space="preserve">Cover - </t>
  </si>
  <si>
    <t>HWB code</t>
  </si>
  <si>
    <t>HWB name</t>
  </si>
  <si>
    <t>Q4 15/16</t>
  </si>
  <si>
    <t>Plans</t>
  </si>
  <si>
    <t>this sheet summarises the answers around the national conditions for each HWB providing totals for the selected geography</t>
  </si>
  <si>
    <t>this sheet details the Non-Elective performance for each HWB within the selected geography</t>
  </si>
  <si>
    <t>this sheet details the quarterly payments for each HWB within the selected geography</t>
  </si>
  <si>
    <t>this sheet details the quarterly DTOC performance for each HWB within the selected geography</t>
  </si>
  <si>
    <t>this sheet details the planned and forecast income for each HWB within the selected geography</t>
  </si>
  <si>
    <t>this sheet details the planned and forecast expenditure for each HWB within the selected geography</t>
  </si>
  <si>
    <t>Actual Performance (see footnote below)</t>
  </si>
  <si>
    <t>Plan (see footnote below)</t>
  </si>
  <si>
    <t>Baseline (see footnote below)</t>
  </si>
  <si>
    <t>Activity</t>
  </si>
  <si>
    <t>Limited data cleaning has been undertaken on the data.</t>
  </si>
  <si>
    <t>Better Care Fund Revised Non-Elective targets - Q4 Playback and Final Re-Validation of Baseline and Plans Collection</t>
  </si>
  <si>
    <t>Data Source Used</t>
  </si>
  <si>
    <t>data source used</t>
  </si>
  <si>
    <t>this sheet details the mapping that it used to derive Health and Well Being board figures using CCG based data</t>
  </si>
  <si>
    <t>Appendix -</t>
  </si>
  <si>
    <t>A1 - CCG to HWB Mapping</t>
  </si>
  <si>
    <t xml:space="preserve">% CCG in HWB - this shows the proportion of the CCG data that is used to create a figure for the associated Health and Well Being Board </t>
  </si>
  <si>
    <t>% HWB in CCG - this shows the proportion of the Health and Well Being Board that is contained within the CCG boundary</t>
  </si>
  <si>
    <t>CCG</t>
  </si>
  <si>
    <t>CCG Name</t>
  </si>
  <si>
    <t>HWB Code</t>
  </si>
  <si>
    <t>LA Name</t>
  </si>
  <si>
    <t>% CCG in HWB</t>
  </si>
  <si>
    <t>% HWB in CCG</t>
  </si>
  <si>
    <t>04X</t>
  </si>
  <si>
    <t>NHS Birmingham South and Central CCG</t>
  </si>
  <si>
    <t>02T</t>
  </si>
  <si>
    <t>NHS Calderdale CCG</t>
  </si>
  <si>
    <t>04Y</t>
  </si>
  <si>
    <t>NHS Cannock Chase CCG</t>
  </si>
  <si>
    <t>09E</t>
  </si>
  <si>
    <t>NHS Canterbury and Coastal CCG</t>
  </si>
  <si>
    <t>00X</t>
  </si>
  <si>
    <t>NHS Chorley and South Ribble CCG</t>
  </si>
  <si>
    <t>09G</t>
  </si>
  <si>
    <t>NHS Coastal West Sussex CCG</t>
  </si>
  <si>
    <t>09H</t>
  </si>
  <si>
    <t>NHS Crawley CCG</t>
  </si>
  <si>
    <t>02X</t>
  </si>
  <si>
    <t>NHS Doncaster CCG</t>
  </si>
  <si>
    <t>06K</t>
  </si>
  <si>
    <t>NHS East and North Hertfordshire CCG</t>
  </si>
  <si>
    <t>01A</t>
  </si>
  <si>
    <t>NHS East Lancashire CCG</t>
  </si>
  <si>
    <t>05D</t>
  </si>
  <si>
    <t>NHS East Staffordshire CCG</t>
  </si>
  <si>
    <t>09L</t>
  </si>
  <si>
    <t>NHS East Surrey CCG</t>
  </si>
  <si>
    <t>09F</t>
  </si>
  <si>
    <t>NHS Eastbourne, Hailsham and Seaford CCG</t>
  </si>
  <si>
    <t>07X</t>
  </si>
  <si>
    <t>NHS Enfield CCG</t>
  </si>
  <si>
    <t>03X</t>
  </si>
  <si>
    <t>NHS Erewash CCG</t>
  </si>
  <si>
    <t>02M</t>
  </si>
  <si>
    <t>NHS Fylde &amp; Wyre CCG</t>
  </si>
  <si>
    <t>06M</t>
  </si>
  <si>
    <t>NHS Great Yarmouth and Waveney CCG</t>
  </si>
  <si>
    <t>03A</t>
  </si>
  <si>
    <t>NHS Greater Huddersfield CCG</t>
  </si>
  <si>
    <t>01E</t>
  </si>
  <si>
    <t>NHS Greater Preston CCG</t>
  </si>
  <si>
    <t>08A</t>
  </si>
  <si>
    <t>NHS Greenwich CCG</t>
  </si>
  <si>
    <t>09N</t>
  </si>
  <si>
    <t>NHS Guildford and Waverley CCG</t>
  </si>
  <si>
    <t>03Y</t>
  </si>
  <si>
    <t>NHS Hardwick CCG</t>
  </si>
  <si>
    <t>08D</t>
  </si>
  <si>
    <t>NHS Haringey CCG</t>
  </si>
  <si>
    <t>08E</t>
  </si>
  <si>
    <t>NHS Harrow CCG</t>
  </si>
  <si>
    <t>00K</t>
  </si>
  <si>
    <t>NHS Hartlepool and Stockton-On-Tees CCG</t>
  </si>
  <si>
    <t>09P</t>
  </si>
  <si>
    <t>NHS Hastings and Rother CCG</t>
  </si>
  <si>
    <t>08F</t>
  </si>
  <si>
    <t>NHS Havering CCG</t>
  </si>
  <si>
    <t>06N</t>
  </si>
  <si>
    <t>NHS Herts Valleys CCG</t>
  </si>
  <si>
    <t>99K</t>
  </si>
  <si>
    <t>NHS High Weald Lewes Havens CCG</t>
  </si>
  <si>
    <t>08G</t>
  </si>
  <si>
    <t>NHS Hillingdon CCG</t>
  </si>
  <si>
    <t>09X</t>
  </si>
  <si>
    <t>NHS Horsham and Mid Sussex CCG</t>
  </si>
  <si>
    <t>07Y</t>
  </si>
  <si>
    <t>NHS Hounslow CCG</t>
  </si>
  <si>
    <t>03F</t>
  </si>
  <si>
    <t>NHS Hull CCG</t>
  </si>
  <si>
    <t>06L</t>
  </si>
  <si>
    <t>NHS Ipswich and East Suffolk CCG</t>
  </si>
  <si>
    <t>08H</t>
  </si>
  <si>
    <t>NHS Islington CCG</t>
  </si>
  <si>
    <t>08K</t>
  </si>
  <si>
    <t>NHS Lambeth CCG</t>
  </si>
  <si>
    <t>01K</t>
  </si>
  <si>
    <t>NHS Lancashire North CCG</t>
  </si>
  <si>
    <t>02V</t>
  </si>
  <si>
    <t>NHS Leeds North CCG</t>
  </si>
  <si>
    <t>03G</t>
  </si>
  <si>
    <t>NHS Leeds South and East CCG</t>
  </si>
  <si>
    <t>03C</t>
  </si>
  <si>
    <t>NHS Leeds West CCG</t>
  </si>
  <si>
    <t>04C</t>
  </si>
  <si>
    <t>NHS Leicester City CCG</t>
  </si>
  <si>
    <t>08L</t>
  </si>
  <si>
    <t>NHS Lewisham CCG</t>
  </si>
  <si>
    <t>04D</t>
  </si>
  <si>
    <t>NHS Lincolnshire West CCG</t>
  </si>
  <si>
    <t>99A</t>
  </si>
  <si>
    <t>NHS Liverpool CCG</t>
  </si>
  <si>
    <t>06P</t>
  </si>
  <si>
    <t>NHS Luton CCG</t>
  </si>
  <si>
    <t>04E</t>
  </si>
  <si>
    <t>NHS Mansfield and Ashfield CCG</t>
  </si>
  <si>
    <t>09W</t>
  </si>
  <si>
    <t>NHS Medway CCG</t>
  </si>
  <si>
    <t>08R</t>
  </si>
  <si>
    <t>NHS Merton CCG</t>
  </si>
  <si>
    <t>06Q</t>
  </si>
  <si>
    <t>NHS Mid Essex CCG</t>
  </si>
  <si>
    <t>04F</t>
  </si>
  <si>
    <t>NHS Milton Keynes CCG</t>
  </si>
  <si>
    <t>04G</t>
  </si>
  <si>
    <t>NHS Nene CCG</t>
  </si>
  <si>
    <t>04H</t>
  </si>
  <si>
    <t>NHS Newark &amp; Sherwood CCG</t>
  </si>
  <si>
    <t>00H</t>
  </si>
  <si>
    <t>NHS Newcastle West CCG</t>
  </si>
  <si>
    <t>08M</t>
  </si>
  <si>
    <t>NHS Newham CCG</t>
  </si>
  <si>
    <t>04J</t>
  </si>
  <si>
    <t>NHS North Derbyshire CCG</t>
  </si>
  <si>
    <t>00J</t>
  </si>
  <si>
    <t>NHS North Durham CCG</t>
  </si>
  <si>
    <t>06T</t>
  </si>
  <si>
    <t>NHS North East Essex CCG</t>
  </si>
  <si>
    <t>99M</t>
  </si>
  <si>
    <t>NHS North East Hampshire and Farnham CCG</t>
  </si>
  <si>
    <t>03H</t>
  </si>
  <si>
    <t>NHS North East Lincolnshire CCG</t>
  </si>
  <si>
    <t>10J</t>
  </si>
  <si>
    <t>NHS North Hampshire CCG</t>
  </si>
  <si>
    <t>03J</t>
  </si>
  <si>
    <t>NHS North Kirklees CCG</t>
  </si>
  <si>
    <t>03K</t>
  </si>
  <si>
    <t>NHS North Lincolnshire CCG</t>
  </si>
  <si>
    <t>01M</t>
  </si>
  <si>
    <t>NHS North Manchester CCG</t>
  </si>
  <si>
    <t>06V</t>
  </si>
  <si>
    <t>NHS North Norfolk CCG</t>
  </si>
  <si>
    <t>11T</t>
  </si>
  <si>
    <t>NHS North Somerset CCG</t>
  </si>
  <si>
    <t>99C</t>
  </si>
  <si>
    <t>NHS North Tyneside CCG</t>
  </si>
  <si>
    <t>09Y</t>
  </si>
  <si>
    <t>NHS North West Surrey CCG</t>
  </si>
  <si>
    <t>00L</t>
  </si>
  <si>
    <t>NHS Northumberland CCG</t>
  </si>
  <si>
    <t>06W</t>
  </si>
  <si>
    <t>NHS Norwich CCG</t>
  </si>
  <si>
    <t>04L</t>
  </si>
  <si>
    <t>NHS Nottingham North and East CCG</t>
  </si>
  <si>
    <t>04M</t>
  </si>
  <si>
    <t>NHS Nottingham West CCG</t>
  </si>
  <si>
    <t>00Y</t>
  </si>
  <si>
    <t>NHS Oldham CCG</t>
  </si>
  <si>
    <t>10Q</t>
  </si>
  <si>
    <t>NHS Oxfordshire CCG</t>
  </si>
  <si>
    <t>10R</t>
  </si>
  <si>
    <t>NHS Portsmouth CCG</t>
  </si>
  <si>
    <t>08N</t>
  </si>
  <si>
    <t>NHS Redbridge CCG</t>
  </si>
  <si>
    <t>05J</t>
  </si>
  <si>
    <t>NHS Redditch and Bromsgrove CCG</t>
  </si>
  <si>
    <t>08P</t>
  </si>
  <si>
    <t>NHS Richmond CCG</t>
  </si>
  <si>
    <t>03L</t>
  </si>
  <si>
    <t>NHS Rotherham CCG</t>
  </si>
  <si>
    <t>04N</t>
  </si>
  <si>
    <t>NHS Rushcliffe CCG</t>
  </si>
  <si>
    <t>01G</t>
  </si>
  <si>
    <t>NHS Salford CCG</t>
  </si>
  <si>
    <t>05L</t>
  </si>
  <si>
    <t>NHS Sandwell and West Birmingham CCG</t>
  </si>
  <si>
    <t>03M</t>
  </si>
  <si>
    <t>NHS Scarborough and Ryedale CCG</t>
  </si>
  <si>
    <t>03N</t>
  </si>
  <si>
    <t>NHS Sheffield CCG</t>
  </si>
  <si>
    <t>10T</t>
  </si>
  <si>
    <t>NHS Slough CCG</t>
  </si>
  <si>
    <t>05P</t>
  </si>
  <si>
    <t>NHS Solihull CCG</t>
  </si>
  <si>
    <t>11X</t>
  </si>
  <si>
    <t>NHS Somerset CCG</t>
  </si>
  <si>
    <t>01R</t>
  </si>
  <si>
    <t>NHS South Cheshire CCG</t>
  </si>
  <si>
    <t>05Q</t>
  </si>
  <si>
    <t>NHS South East Staffs and Seisdon Peninsular CCG</t>
  </si>
  <si>
    <t>10V</t>
  </si>
  <si>
    <t>NHS South Eastern Hampshire CCG</t>
  </si>
  <si>
    <t>12A</t>
  </si>
  <si>
    <t>NHS South Gloucestershire CCG</t>
  </si>
  <si>
    <t>10A</t>
  </si>
  <si>
    <t>NHS South Kent Coast CCG</t>
  </si>
  <si>
    <t>99D</t>
  </si>
  <si>
    <t>NHS South Lincolnshire CCG</t>
  </si>
  <si>
    <t>01N</t>
  </si>
  <si>
    <t>NHS South Manchester CCG</t>
  </si>
  <si>
    <t>06Y</t>
  </si>
  <si>
    <t>NHS South Norfolk CCG</t>
  </si>
  <si>
    <t>10W</t>
  </si>
  <si>
    <t>NHS South Reading CCG</t>
  </si>
  <si>
    <t>01T</t>
  </si>
  <si>
    <t>NHS South Sefton CCG</t>
  </si>
  <si>
    <t>00M</t>
  </si>
  <si>
    <t>NHS South Tees CCG</t>
  </si>
  <si>
    <t>00N</t>
  </si>
  <si>
    <t>NHS South Tyneside CCG</t>
  </si>
  <si>
    <t>05R</t>
  </si>
  <si>
    <t>NHS South Warwickshire CCG</t>
  </si>
  <si>
    <t>04Q</t>
  </si>
  <si>
    <t>NHS South West Lincolnshire CCG</t>
  </si>
  <si>
    <t>05T</t>
  </si>
  <si>
    <t>NHS South Worcestershire CCG</t>
  </si>
  <si>
    <t>99G</t>
  </si>
  <si>
    <t>NHS Southend CCG</t>
  </si>
  <si>
    <t>01V</t>
  </si>
  <si>
    <t>NHS Southport and Formby CCG</t>
  </si>
  <si>
    <t>08Q</t>
  </si>
  <si>
    <t>NHS Southwark CCG</t>
  </si>
  <si>
    <t>01X</t>
  </si>
  <si>
    <t>NHS St Helens CCG</t>
  </si>
  <si>
    <t>05V</t>
  </si>
  <si>
    <t>NHS Stafford and Surrounds CCG</t>
  </si>
  <si>
    <t>01W</t>
  </si>
  <si>
    <t>NHS Stockport CCG</t>
  </si>
  <si>
    <t>05W</t>
  </si>
  <si>
    <t>NHS Stoke on Trent CCG</t>
  </si>
  <si>
    <t>00P</t>
  </si>
  <si>
    <t>NHS Sunderland CCG</t>
  </si>
  <si>
    <t>99H</t>
  </si>
  <si>
    <t>NHS Surrey Downs CCG</t>
  </si>
  <si>
    <t>10C</t>
  </si>
  <si>
    <t>NHS Surrey Heath CCG</t>
  </si>
  <si>
    <t>08T</t>
  </si>
  <si>
    <t>NHS Sutton CCG</t>
  </si>
  <si>
    <t>10D</t>
  </si>
  <si>
    <t>NHS Swale CCG</t>
  </si>
  <si>
    <t>12D</t>
  </si>
  <si>
    <t>NHS Swindon CCG</t>
  </si>
  <si>
    <t>01Y</t>
  </si>
  <si>
    <t>NHS Tameside and Glossop CCG</t>
  </si>
  <si>
    <t>05X</t>
  </si>
  <si>
    <t>NHS Telford and Wrekin CCG</t>
  </si>
  <si>
    <t>10E</t>
  </si>
  <si>
    <t>NHS Thanet CCG</t>
  </si>
  <si>
    <t>07G</t>
  </si>
  <si>
    <t>NHS Thurrock CCG</t>
  </si>
  <si>
    <t>08V</t>
  </si>
  <si>
    <t>NHS Tower Hamlets CCG</t>
  </si>
  <si>
    <t>02A</t>
  </si>
  <si>
    <t>NHS Trafford CCG</t>
  </si>
  <si>
    <t>03Q</t>
  </si>
  <si>
    <t>NHS Vale of York CCG</t>
  </si>
  <si>
    <t>02D</t>
  </si>
  <si>
    <t>NHS Vale Royal CCG</t>
  </si>
  <si>
    <t>03R</t>
  </si>
  <si>
    <t>NHS Wakefield CCG</t>
  </si>
  <si>
    <t>05Y</t>
  </si>
  <si>
    <t>NHS Walsall CCG</t>
  </si>
  <si>
    <t>08W</t>
  </si>
  <si>
    <t>NHS Waltham Forest CCG</t>
  </si>
  <si>
    <t>08X</t>
  </si>
  <si>
    <t>NHS Wandsworth CCG</t>
  </si>
  <si>
    <t>02E</t>
  </si>
  <si>
    <t>NHS Warrington CCG</t>
  </si>
  <si>
    <t>05H</t>
  </si>
  <si>
    <t>NHS Warwickshire North CCG</t>
  </si>
  <si>
    <t>07H</t>
  </si>
  <si>
    <t>NHS West Essex CCG</t>
  </si>
  <si>
    <t>11A</t>
  </si>
  <si>
    <t>NHS West Hampshire CCG</t>
  </si>
  <si>
    <t>99J</t>
  </si>
  <si>
    <t>NHS West Kent CCG</t>
  </si>
  <si>
    <t>02G</t>
  </si>
  <si>
    <t>NHS West Lancashire CCG</t>
  </si>
  <si>
    <t>04V</t>
  </si>
  <si>
    <t>NHS West Leicestershire CCG</t>
  </si>
  <si>
    <t>08Y</t>
  </si>
  <si>
    <t>NHS West London (K&amp;C &amp; QPP) CCG</t>
  </si>
  <si>
    <t>07J</t>
  </si>
  <si>
    <t>NHS West Norfolk CCG</t>
  </si>
  <si>
    <t>07K</t>
  </si>
  <si>
    <t>NHS West Suffolk CCG</t>
  </si>
  <si>
    <t>02H</t>
  </si>
  <si>
    <t>NHS Wigan Borough CCG</t>
  </si>
  <si>
    <t>99N</t>
  </si>
  <si>
    <t>NHS Wiltshire CCG</t>
  </si>
  <si>
    <t>11C</t>
  </si>
  <si>
    <t>NHS Windsor, Ascot and Maidenhead CCG</t>
  </si>
  <si>
    <t>12F</t>
  </si>
  <si>
    <t>NHS Wirral CCG</t>
  </si>
  <si>
    <t>11D</t>
  </si>
  <si>
    <t>NHS Wokingham CCG</t>
  </si>
  <si>
    <t>06A</t>
  </si>
  <si>
    <t>NHS Wolverhampton CCG</t>
  </si>
  <si>
    <t>06D</t>
  </si>
  <si>
    <t>NHS Wyre Forest CCG</t>
  </si>
  <si>
    <t>Q4 13/14 to Q3 15/16</t>
  </si>
  <si>
    <t>Delayed Transfers Of Care (delayed days) from hospital per 100,000 population (aged 18+) is the metric as specified in the technical guidance and calculated in the BCF metrics analytical tool.  Population projections are based on Subnational Population Projections, Interim 2012-based (published May 2014).</t>
  </si>
  <si>
    <t>Please note that the Delayed Transfers Of Care (delayed days) from hospital per 100,000 population (aged 18+) population projections are based on a calendar year. Therefore any step change in performance for Q4 may need to be treated with caution.</t>
  </si>
  <si>
    <t>Appendix 1 - CCG to HWB Mapping</t>
  </si>
  <si>
    <t>Select Health and Wellbeing Board, Commissioning Region, Local Government Region or NHS England Local Office :</t>
  </si>
  <si>
    <t xml:space="preserve">The suggested payment has been calculated using the technical guidance provided here http://www.england.nhs.uk/ourwork/part-rel/transformation-fund/bcf-plan/. The key steps to calculating the quarterly payment are: 
a. take the cumulative activity reduction against the baseline at quarter end and divide it by the cumulative Q3 2015/16 target reduction; 
b. multiply that by the size of the performance pot available; and 
c. subtract any performance payments made for the year to date. 
The minimum payment in a quarter is £0 (there will not be a negative payment or ‘claw back’ mechanism) and the maximum paid out by the end of each quarter cannot exceed the planned cumulative performance pot available for release each quarter. </t>
  </si>
  <si>
    <t>cost of Non-Elective</t>
  </si>
  <si>
    <t>Cost of Non-Elective</t>
  </si>
  <si>
    <t>Locally Agreed Quarterly Payment</t>
  </si>
  <si>
    <t>Performance against baseline (negative value indicates an increase)</t>
  </si>
  <si>
    <t>Performance against plan (negative value indicates an increase)</t>
  </si>
  <si>
    <t>Non-Elective Actual Performance (Q4 14/15 - Q4 15/16)</t>
  </si>
  <si>
    <t>Non-Elective Plan (Q4 14/15 - Q4 15/16)</t>
  </si>
  <si>
    <t>Actual Reduction (negative value indicates an increase)</t>
  </si>
  <si>
    <t>Maximum Quarterly Payment Available</t>
  </si>
  <si>
    <t xml:space="preserve">Non-Elective Baseline (Q4 13/14 - Q3 14/15) </t>
  </si>
  <si>
    <t>Breakdown of the payment for performance (as HWB reported, see footnote)</t>
  </si>
  <si>
    <t>Actual Non-Elective Activity (as HWB reported, see footnote)</t>
  </si>
  <si>
    <t>Non-Elective Baseline (Q4 13/14 - Q3 14/15) and Plan (Q4 14/15 - Q3 15/16) (as HWB reported, see footnote)</t>
  </si>
  <si>
    <t xml:space="preserve">HWB, Commissioning Region, Local Government Region and NHS England Local Office Summary - </t>
  </si>
  <si>
    <t>Select Health and Wellbeing Board :</t>
  </si>
  <si>
    <t>S.75 &amp; National Conditions Summary</t>
  </si>
  <si>
    <t>Have the funds been pooled via a S.75 pooled budget? (as reported in Q4)</t>
  </si>
  <si>
    <t>S.75s &amp; National Conditions</t>
  </si>
  <si>
    <t>National conditions - Guidance</t>
  </si>
  <si>
    <t>The Spending Round established six national conditions for access to the Fund:</t>
  </si>
  <si>
    <t>1) Plans to be jointly agreed</t>
  </si>
  <si>
    <t>The Better Care Fund Plan, covering a minimum of the pooled fund specified in the Spending Round, and potentially extending to the totality of the health and care spend in the Health and Wellbeing Board area, should be signed off by the Health and Wellbeing Board itself, and by the constituent Councils and Clinical Commissioning Groups. In agreeing the plan, CCGs and councils should engage with all providers likely to be affected by the use of the fund in order to achieve the best outcomes for local people. They should develop a shared view of the future shape of services. This should include an assessment of future capacity and workforce requirements across the system. The implications for local providers should be set out clearly for Health and Wellbeing Boards so that their agreement for the deployment of the fund includes recognition of the service change consequences.</t>
  </si>
  <si>
    <t>2) Protection for social care services (not spending)</t>
  </si>
  <si>
    <t>Local areas must include an explanation of how local adult social care services will be protected within their plans. The definition of protecting services is to be agreed locally. It should be consistent with 2012 Department of Health guidance to NHS England on the funding transfer from the NHS to social care in 2013/14: https://www.gov.uk/government/uploads/system/uploads/attachment_data/file/213223/Funding-transfer-from-the-NHS-to-social-care-in-2013-14.pdf</t>
  </si>
  <si>
    <t>3) As part of agreed local plans, 7-day services in health and social care to support patients being discharged and prevent unnecessary admissions at weekends</t>
  </si>
  <si>
    <t>Local areas are asked to confirm how their plans will provide 7-day services to support patients being discharged and prevent unnecessary admissions at weekends. If they are not able to provide such plans, they must explain why. There will not be a nationally defined level of 7-day services to be provided. This will be for local determination and agreement. There is clear evidence that many patients are not discharged from hospital at weekends when they are clinically fit to be discharged because the supporting services are not available to facilitate it. The recent national review of urgent and emergency care sponsored by Sir Bruce Keogh for NHS England provided guidance on establishing effective 7-day services within existing resources.</t>
  </si>
  <si>
    <t>4) Better data sharing between health and social care, based on the NHS number</t>
  </si>
  <si>
    <t>The safe, secure sharing of data in the best interests of people who use care and support is essential to the provision of safe, seamless care. The use of the NHS number as a primary identifier is an important element of this, as is progress towards systems and processes that allow the safe and timely sharing of information. It is also vital that the right cultures, behaviours and leadership are demonstrated locally, fostering a culture of secure, lawful and appropriate sharing of data to support better care.</t>
  </si>
  <si>
    <t>Local areas should:</t>
  </si>
  <si>
    <t>NHS England has already produced guidance that relates to both of these areas. (It is recognised that progress on this issue will require the resolution of some Information Governance issues by DH).</t>
  </si>
  <si>
    <t>5) Ensure a joint approach to assessments and care planning and ensure that, where funding is used for integrated packages of care, there will be an accountable professional</t>
  </si>
  <si>
    <t>Local areas should identify which proportion of their population will be receiving case management and a lead accountable professional, and which proportions will be receiving self-management help - following the principles of person-centred care planning. Dementia services will be a particularly important priority for better integrated health and social care services, supported by accountable professionals. The Government has set out an ambition in the Mandate that GPs should be accountable for co-ordinating patient-centred care for older people and those with complex needs.</t>
  </si>
  <si>
    <t>6) Agreement on the consequential impact of changes in the acute sector</t>
  </si>
  <si>
    <t>Local areas should identify, provider-by-provider, what the impact will be in their local area, including if the impact goes beyond the acute sector. Assurance will also be sought on public and patient and service user engagement in this planning, as well as plans for political buy-in. Ministers have indicated that, in line with the Mandate requirements on achieving parity of esteem for mental health, plans must not have a negative impact on the level and quality of mental health services.</t>
  </si>
  <si>
    <t>i) confirm that they are using the NHS Number as the primary identifier for health and care services, and if they are not, when they plan to;</t>
  </si>
  <si>
    <t>ii) confirm that they are pursuing open APIs (i.e. systems that speak to each other); and</t>
  </si>
  <si>
    <t>iii) ensure they have the appropriate Information Governance controls in place for information sharing in line with Caldicott 2, and if not, when they plan for it to be in place.</t>
  </si>
  <si>
    <t>Please note that the baselines and plans as reported are constructed by the HWB using either SUS or MAR activity which has been locally agreed.</t>
  </si>
  <si>
    <t>Variance from Planned Spend</t>
  </si>
  <si>
    <t xml:space="preserve">Baselines and actual performance (as signed off by the HWB) may not match centrally held data sources due to local definitional adjustments during extraction. </t>
  </si>
  <si>
    <t>Income is defined as the aggregate contributions paid into the pooled funds by all partners in accordance with their agreed Better Care Fund plan</t>
  </si>
  <si>
    <t>Expenditure is defined as the total amount paid out of the pooled budget to fund schemes, as set out in agreed Better Care Fund plans.</t>
  </si>
  <si>
    <t>Variance from plan/forecast shows the actual income compared to the planned/forecast income, i.e. a variance of -£1,000 means the HWB has received £1,000 less than they were planning/forecasting to receive, similarly a variance of £1,000 means the HWB has received £1,000 more than they were planning/forecasting to receive.</t>
  </si>
  <si>
    <t>North East GOR</t>
  </si>
  <si>
    <t>North West GOR</t>
  </si>
  <si>
    <t>Yorkshire and The Humber GOR</t>
  </si>
  <si>
    <t>East Midlands GOR</t>
  </si>
  <si>
    <t>West Midlands GOR</t>
  </si>
  <si>
    <t>East of England GOR</t>
  </si>
  <si>
    <t>London GOR</t>
  </si>
  <si>
    <t>South East GOR</t>
  </si>
  <si>
    <t>South West GOR</t>
  </si>
  <si>
    <t>Variance from planned/forecast spend shows the actual spend compared to the planned/forecast spend, i.e. a variance of -£1,000 means the HWB has spent £1,000 more than they were planning/forecasting to spend, similarly a variance of £1,000 means the HWB has spent £1,000 less than they were planning/forecasting to spend.</t>
  </si>
  <si>
    <t>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</si>
  <si>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Population figures for Cornwall and Isles of Scilly and Bournemouth and Poole has been combined to form Cornwall &amp; Scilly and Bournemouth &amp; Poole respectively to create a DTOC rate for these two Health and Well-Being Boards. Isles of Scilly is a HWB in its own right but has a combined Better Care Fund plan with Cornwall HWB, against which performance is reported jointly.</t>
  </si>
  <si>
    <t>Locally agreed amount of unreleased funds</t>
  </si>
  <si>
    <t xml:space="preserve">S.75s &amp; National Conditions - </t>
  </si>
  <si>
    <t>The pooled fund data has been taken from the Better Care Fund plans NELCSU meta-analysis live file 18th February 2015.</t>
  </si>
  <si>
    <t>2015/16</t>
  </si>
  <si>
    <t>Better Care Fund plans NELCSU meta-analysis live file 18th February 2015.</t>
  </si>
  <si>
    <t>Q1 13/14</t>
  </si>
  <si>
    <t>Q2 13/14</t>
  </si>
  <si>
    <t>Q3 13/14</t>
  </si>
  <si>
    <t>Yes</t>
  </si>
  <si>
    <t>No</t>
  </si>
  <si>
    <t>Date</t>
  </si>
  <si>
    <t>No - In Progress</t>
  </si>
  <si>
    <t>Have the funds been pooled via a s.75 pooled budget?</t>
  </si>
  <si>
    <t>Baseline Performance</t>
  </si>
  <si>
    <t>Plan Performance</t>
  </si>
  <si>
    <t>Current Performance</t>
  </si>
  <si>
    <t>Delayed Transfers Of Care numerator data for Baseline and Current Performance has been sourced from the monthly DTOC return found here http://www.england.nhs.uk/statistics/statistical-work-areas/delayed-transfers-of-care/</t>
  </si>
  <si>
    <t>Baseline (Q4 13/14 - Q3 14/15)</t>
  </si>
  <si>
    <t>Plan (Q4 14/15 - Q3 15/16)</t>
  </si>
  <si>
    <t>Performance (Q4 14/15 - Q3 15/16)</t>
  </si>
  <si>
    <t>Variance from Planned Income</t>
  </si>
  <si>
    <t>Variance from Forecasted Spend</t>
  </si>
  <si>
    <t>Variance from Forecasted Income</t>
  </si>
  <si>
    <t>% Change in rate of permanent admissions to residential care per 100,000</t>
  </si>
  <si>
    <t>Update on indicative progress against the metric</t>
  </si>
  <si>
    <t>Commentary on progress</t>
  </si>
  <si>
    <t>Reablement</t>
  </si>
  <si>
    <t>Change in annual percentage of people still at home after 91 days following discharge, baseline to 2015/16</t>
  </si>
  <si>
    <t>Local performance metric</t>
  </si>
  <si>
    <t xml:space="preserve">Local defined patient experience metric </t>
  </si>
  <si>
    <t xml:space="preserve">Admissions to residential care </t>
  </si>
  <si>
    <t>On track to meet target</t>
  </si>
  <si>
    <t>On track for improved performance, but not to meet full target</t>
  </si>
  <si>
    <t>No improvement in performance</t>
  </si>
  <si>
    <t>Data not available to assess progress</t>
  </si>
  <si>
    <t>Preparations for the BCF 16-17</t>
  </si>
  <si>
    <t xml:space="preserve">Would you welcome support in developing your BCF plan for 2016-17? </t>
  </si>
  <si>
    <t>New Integration Metrics</t>
  </si>
  <si>
    <t xml:space="preserve">Are the appropriate Information Governance controls in place for information sharing in line with Caldicott 2? </t>
  </si>
  <si>
    <t>Is the local CCG(s) using an NHS England approved risk stratification tool to analyse local population needs?</t>
  </si>
  <si>
    <t>If 'Yes', please provide details of how risk stratification modelling is being used to allocate resources</t>
  </si>
  <si>
    <t xml:space="preserve">Have you undertaken a scoping exercise in partnership with local stakeholders to understand where personal health budgets would be most beneficial for your local population? </t>
  </si>
  <si>
    <t>How many local residents have been identified as eligible for PHBs during the quarter?</t>
  </si>
  <si>
    <t>How many local residents have been offered a PHB during the quarter?</t>
  </si>
  <si>
    <t>How many local residents are currently using a PHB during the quarter?</t>
  </si>
  <si>
    <t>What proportion of local residents currently using PHBs are in receipt of NHS Continuing Healthcare during the quarter? (%)</t>
  </si>
  <si>
    <t>Actual Locally Agreed Quarterly Payment</t>
  </si>
  <si>
    <t>Supporting Metrics</t>
  </si>
  <si>
    <t xml:space="preserve">Supporting Metrics - </t>
  </si>
  <si>
    <t>Reablement Summary</t>
  </si>
  <si>
    <t>Plan (14/15)</t>
  </si>
  <si>
    <t>Baseline (13/14)</t>
  </si>
  <si>
    <t>Performance (14/15)</t>
  </si>
  <si>
    <t>Period (Annual)</t>
  </si>
  <si>
    <t>14/15</t>
  </si>
  <si>
    <t>For detailed data and footnotes please see sheets Non-Elective Performance, Payment for Performance, DTOC and Reablement Performance.</t>
  </si>
  <si>
    <t>Proportion of older people (65 and over) who were still at home 91 days after discharge from hospital into reablement / rehabilitation services</t>
  </si>
  <si>
    <t>2014 / 2015</t>
  </si>
  <si>
    <t>Annual Reablement Return</t>
  </si>
  <si>
    <t>Summary - National Metrics &amp; P4P</t>
  </si>
  <si>
    <t>Region</t>
  </si>
  <si>
    <t>LG Region</t>
  </si>
  <si>
    <t>LO</t>
  </si>
  <si>
    <t xml:space="preserve">Org Code </t>
  </si>
  <si>
    <t>Org Name</t>
  </si>
  <si>
    <t>England</t>
  </si>
  <si>
    <t>M12</t>
  </si>
  <si>
    <t>E37</t>
  </si>
  <si>
    <t>E46</t>
  </si>
  <si>
    <t>D. REVALIDATED: HWB version of plans to be used for future monitoring. Actual Q2 15/16</t>
  </si>
  <si>
    <t>Actual payment locally agreed Q2 15/16</t>
  </si>
  <si>
    <t>Confirmation of what any unreleased funds were used for (Q2 15/16)</t>
  </si>
  <si>
    <t>Q4 2015-16 confirmed figures - Plan</t>
  </si>
  <si>
    <t>F19</t>
  </si>
  <si>
    <t>B22</t>
  </si>
  <si>
    <t>C38</t>
  </si>
  <si>
    <t>D38</t>
  </si>
  <si>
    <t>E38</t>
  </si>
  <si>
    <t>F38</t>
  </si>
  <si>
    <t>C39</t>
  </si>
  <si>
    <t>D39</t>
  </si>
  <si>
    <t>B41</t>
  </si>
  <si>
    <t>B44</t>
  </si>
  <si>
    <t>Income into Actual Q2 2015/16</t>
  </si>
  <si>
    <t>Expenditure from Actual Q2 2015/16</t>
  </si>
  <si>
    <t>Q2 Collection Data</t>
  </si>
  <si>
    <t>Q1 Collection Data</t>
  </si>
  <si>
    <t>Actual Income (from Q2 return)</t>
  </si>
  <si>
    <t>Planned Income (from Q1 return)</t>
  </si>
  <si>
    <t>Forecasted Income (from Q2 return)</t>
  </si>
  <si>
    <t>Tab 6</t>
  </si>
  <si>
    <t>Metrics</t>
  </si>
  <si>
    <t>B10</t>
  </si>
  <si>
    <t>B26</t>
  </si>
  <si>
    <t>B29</t>
  </si>
  <si>
    <t>B30</t>
  </si>
  <si>
    <t>B37</t>
  </si>
  <si>
    <t>B40</t>
  </si>
  <si>
    <t>Admissions to residential Care Progress</t>
  </si>
  <si>
    <t>Reablement Progress</t>
  </si>
  <si>
    <t>If no local performance metric has been specified, please give details</t>
  </si>
  <si>
    <t>Local Metric Progress</t>
  </si>
  <si>
    <t>If no patient experience metric has been specified, please give details</t>
  </si>
  <si>
    <t>Patient Experience Progress</t>
  </si>
  <si>
    <t>6. Metrics</t>
  </si>
  <si>
    <t>Total</t>
  </si>
  <si>
    <t>Check E06000040 - column I response</t>
  </si>
  <si>
    <t>Tab 7</t>
  </si>
  <si>
    <t>Preparations for the BCF 16-18</t>
  </si>
  <si>
    <t>Preparations for the BCF 16-19</t>
  </si>
  <si>
    <t>Preparations for the BCF 16-20</t>
  </si>
  <si>
    <t>Preparations for the BCF 16-21</t>
  </si>
  <si>
    <t>Preparations for the BCF 16-22</t>
  </si>
  <si>
    <t>Preparations for the BCF 16-23</t>
  </si>
  <si>
    <t>Preparations for the BCF 16-24</t>
  </si>
  <si>
    <t>Preparations for the BCF 16-25</t>
  </si>
  <si>
    <t>Preparations for the BCF 16-26</t>
  </si>
  <si>
    <t>Preparations for the BCF 16-27</t>
  </si>
  <si>
    <t>Preparations for the BCF 16-28</t>
  </si>
  <si>
    <t>Preparations for the BCF 16-29</t>
  </si>
  <si>
    <t>Preparations for the BCF 16-30</t>
  </si>
  <si>
    <t>Preparations for the BCF 16-31</t>
  </si>
  <si>
    <t>Preparations for the BCF 16-32</t>
  </si>
  <si>
    <t>Preparations for the BCF 16-33</t>
  </si>
  <si>
    <t>Preparations for the BCF 16-34</t>
  </si>
  <si>
    <t>Preparations for the BCF 16-35</t>
  </si>
  <si>
    <t>Preparations for the BCF 16-36</t>
  </si>
  <si>
    <t>Preparations for the BCF 16-37</t>
  </si>
  <si>
    <t>Preparations for the BCF 16-38</t>
  </si>
  <si>
    <t>Preparations for the BCF 16-39</t>
  </si>
  <si>
    <t>Preparations for the BCF 16-40</t>
  </si>
  <si>
    <t>Preparations for the BCF 16-41</t>
  </si>
  <si>
    <t>Preparations for the BCF 16-42</t>
  </si>
  <si>
    <t>Preparations for the BCF 16-43</t>
  </si>
  <si>
    <t>Preparations for the BCF 16-44</t>
  </si>
  <si>
    <t>B6</t>
  </si>
  <si>
    <t>B14</t>
  </si>
  <si>
    <t>D14</t>
  </si>
  <si>
    <t>B15</t>
  </si>
  <si>
    <t>D15</t>
  </si>
  <si>
    <t>Begun planning for next year?</t>
  </si>
  <si>
    <t>Confidence in developing your BCF plan for 2016-17?</t>
  </si>
  <si>
    <t>More, less, or the same amount of funding compared to that pooled in 15/16?</t>
  </si>
  <si>
    <t>Developing / reviewing your strategic vision - support?</t>
  </si>
  <si>
    <t>Developing / reviewing your strategic vision - medium?</t>
  </si>
  <si>
    <t>Developing / reviewing your strategic vision - if other?</t>
  </si>
  <si>
    <t>Building partnership working - support?</t>
  </si>
  <si>
    <t>Building partnership working - medium?</t>
  </si>
  <si>
    <t>Building partnership working - if other?</t>
  </si>
  <si>
    <t>Governance development - support?</t>
  </si>
  <si>
    <t>Governance development - medium?</t>
  </si>
  <si>
    <t>Governance development - if other?</t>
  </si>
  <si>
    <t>Data interpretation and analytics  - support?</t>
  </si>
  <si>
    <t>Data interpretation and analytics - medium?</t>
  </si>
  <si>
    <t>Data interpretation and analytics - if other?</t>
  </si>
  <si>
    <t>Evidence based planning - support?</t>
  </si>
  <si>
    <t>Evidence based planning - medium?</t>
  </si>
  <si>
    <t>Evidence based planning - if other?</t>
  </si>
  <si>
    <t>Financial planning - support?</t>
  </si>
  <si>
    <t>Financial planning - medium?</t>
  </si>
  <si>
    <t>Financial planning - if other?</t>
  </si>
  <si>
    <t>Benefits management - support?</t>
  </si>
  <si>
    <t>Benefits management - medium?</t>
  </si>
  <si>
    <t>Benefits management - if other?</t>
  </si>
  <si>
    <t>Other - support?</t>
  </si>
  <si>
    <t>Other - medium?</t>
  </si>
  <si>
    <t>Other - if other?</t>
  </si>
  <si>
    <t>7. Preparations for BCF 16-17</t>
  </si>
  <si>
    <t>Tab 2</t>
  </si>
  <si>
    <t>Tab 3</t>
  </si>
  <si>
    <t>F18</t>
  </si>
  <si>
    <t>F20</t>
  </si>
  <si>
    <t>F22</t>
  </si>
  <si>
    <t>F23</t>
  </si>
  <si>
    <t>F24</t>
  </si>
  <si>
    <t>F26</t>
  </si>
  <si>
    <t>G18</t>
  </si>
  <si>
    <t>G19</t>
  </si>
  <si>
    <t>G20</t>
  </si>
  <si>
    <t>G22</t>
  </si>
  <si>
    <t>G23</t>
  </si>
  <si>
    <t>G24</t>
  </si>
  <si>
    <t>G26</t>
  </si>
  <si>
    <t>Tab 1</t>
  </si>
  <si>
    <t>Tab 4</t>
  </si>
  <si>
    <t>Tab 5</t>
  </si>
  <si>
    <t>Tab 8</t>
  </si>
  <si>
    <t>Tab 9</t>
  </si>
  <si>
    <t>C33</t>
  </si>
  <si>
    <t>G9</t>
  </si>
  <si>
    <t>D10</t>
  </si>
  <si>
    <t>E10</t>
  </si>
  <si>
    <t>F10</t>
  </si>
  <si>
    <t>G10</t>
  </si>
  <si>
    <t>B39</t>
  </si>
  <si>
    <t>B42</t>
  </si>
  <si>
    <t>B45</t>
  </si>
  <si>
    <t>B48</t>
  </si>
  <si>
    <t>B50</t>
  </si>
  <si>
    <t>8. Integration Scorecard</t>
  </si>
  <si>
    <t>9. Narrative</t>
  </si>
  <si>
    <r>
      <rPr>
        <b/>
        <sz val="11"/>
        <color indexed="8"/>
        <rFont val="Calibri"/>
        <family val="2"/>
      </rPr>
      <t xml:space="preserve">D. REVALIDATED: </t>
    </r>
    <r>
      <rPr>
        <sz val="11"/>
        <color theme="1"/>
        <rFont val="Calibri"/>
        <family val="2"/>
        <scheme val="minor"/>
      </rPr>
      <t>HWB version of plans to be used for future monitoring. Actual Q2 15/16</t>
    </r>
  </si>
  <si>
    <t>In which of the following settings is the NHS number being used as the primary identifier? GP</t>
  </si>
  <si>
    <t>In which of the following settings is the NHS number being used as the primary identifier? Hospital</t>
  </si>
  <si>
    <t>In which of the following settings is the NHS number being used as the primary identifier? Social Care</t>
  </si>
  <si>
    <t>In which of the following settings is the NHS number being used as the primary identifier? Community</t>
  </si>
  <si>
    <t>In which of the following settings is the NHS number being used as the primary identifier? Mental Health</t>
  </si>
  <si>
    <t>In which of the following settings is the NHS number being used as the primary identifier? Specialised palliative</t>
  </si>
  <si>
    <t>In which of the following settings is an open API in place? GP</t>
  </si>
  <si>
    <t>In which of the following settings is an open API in place? Hospital</t>
  </si>
  <si>
    <t>In which of the following settings is an open API in place? Social Care</t>
  </si>
  <si>
    <t>In which of the following settings is an open API in place? Community</t>
  </si>
  <si>
    <t>In which of the following settings is an open API in place? Mental Health</t>
  </si>
  <si>
    <t>In which of the following settings is an open API in place? Specialised palliative</t>
  </si>
  <si>
    <t>Feedback on the proposed metric 1:</t>
  </si>
  <si>
    <t>How many local residents have been identified as in need of preventative care during the quarter?</t>
  </si>
  <si>
    <t>What proportion of local residents identified as in need of preventative care have been offered a care plan during the quarter?</t>
  </si>
  <si>
    <t>Feedback on the proposed metric 2:</t>
  </si>
  <si>
    <t>Feedback on the proposed metric 3:</t>
  </si>
  <si>
    <t>HWB Resident Population estimates - All ages</t>
  </si>
  <si>
    <t>April 2014 - September 2015</t>
  </si>
  <si>
    <t>Where possible validations have been undertaken on the returns but data quality issues exist. Where a response was received before the 11th December 2015 we have included in this report.</t>
  </si>
  <si>
    <t>Have the funds been pooled via a S.75 pooled budget? (as reported in Q4/Q1)</t>
  </si>
  <si>
    <t xml:space="preserve">Data source used - baselines, plans and Q4 actual performance has been taken from the Better Care Fund Revised Non-Elective targets - Q4 Playback and Final Re-Validation of Baseline and Plans Collection returned by HWB's in July. The Q1 15/16 actual performance has been taken from the Q1 Better Care Fund data collection returned by HWB's in August. The Q2 actual performance 15/16 and the Q4 15/16 plan has been taken from the Q2 Better Care Fund data collection returned by HWB's in November. </t>
  </si>
  <si>
    <t>The suggested payment is as calculated in the Q2 Better Care Fund data collection signed off by the HWB in November / December 2015. This is a quarter actual value not cumulative.</t>
  </si>
  <si>
    <t>The locally agreed  quarterly payment is as provided in the Q2 Better Care Fund data collection signed off by the HWB in November / December 2015. This is a quarter actual value not cumulative.</t>
  </si>
  <si>
    <t>Suggested amount of unreleased funds shows the difference between the maximum quarterly payment and suggested quarterly payment.
A negative number means that the HWB has a higher suggested quarterly payment than the maximum quarterly payment. This is possible for Q1 and Q2 as HWBs have the ability to 'claw back' unreleased funds form previous quarters so long as the cumulative suggested quarterly payments does not exceed the cumulatve maximum quarterly payments. In this scenario a negative number in Q2 will balance out with Q4 and Q1 so the cumulative of unreleased funds equals 0.
A positive number means that a HWB has not obtained the maximum quarterly payment and therefore there are unreleased funds that are available.</t>
  </si>
  <si>
    <t>Locally agreed amount of unreleased funds shows the difference between the maximum quarterly payment and locally agreed quarterly payment.
A negative number means that the HWB has a higher locally agreed quarterly payment than the maximum quarterly payment. This is possible for Q1  and Q2 as HWBs have the ability to 'claw back' unreleased funds form previous quarters so long as the cumulative locally agreed quarterly payments does not exceed the cumulatve maximum quarterly payments. In this scenario a negative number in Q2 will balance out with Q4 and Q1 so the cumulative of unreleased funds equals 0.
A positive number means that a HWB has not obtained the maximum quarterly payment and therefore there are unreleased funds that are available. Where there are unreleased funds, the HWB has provided confirmation of what (if any) unreleased funds have been used for.</t>
  </si>
  <si>
    <t>The Better Care Fund Technical Guidance outlined the parameters for a local metric and a local patient experience metric - guidance is available from http://www.england.nhs.uk/wp-content/uploads/2014/03/bcf-tech-guid-revised.pdf</t>
  </si>
  <si>
    <t>Residential admissions and reablement are national metrics that support the delivery of the BCF. In addition to these  metrics, a local performance metric and a locally defined patient experience used to support delivery of the BCF.</t>
  </si>
  <si>
    <t>The local and local patient experience metrics have been collected through the original 2015/16 planning process, Q1 and Q2 returns.</t>
  </si>
  <si>
    <t>Planned Spend (from Q1 return)</t>
  </si>
  <si>
    <t>Forecasted Spend (from Q2 return)</t>
  </si>
  <si>
    <t>Actual Spend (from Q2 return)</t>
  </si>
  <si>
    <t>this sheet summarises the Non-Elective, DTOC and Reablement performance for the selected HWB and includes a graph of the Non-Elective performance for comparisons</t>
  </si>
  <si>
    <t xml:space="preserve">Better Care Fund Baseline and Plan collection is correct as at 16/12/15. </t>
  </si>
  <si>
    <t>this sheet gives an update on indicative progress against 2 national metrics (admissions to residential care and reablement), the local performance metric and the locally defined patient experience metric</t>
  </si>
  <si>
    <t>Organisation</t>
  </si>
  <si>
    <t>Organisation Code</t>
  </si>
  <si>
    <t>Requested area to change</t>
  </si>
  <si>
    <t>Actioned</t>
  </si>
  <si>
    <t>Revision Requests</t>
  </si>
  <si>
    <t xml:space="preserve">Revision Requests - </t>
  </si>
  <si>
    <t>Identifier</t>
  </si>
  <si>
    <t>* Actual Locally Agreed Quarterly Payments (cumulative Q4 - Q2) &gt; Maximum Quarterly Payment (cumulative Q4 - Q2)</t>
  </si>
  <si>
    <t>Bristol, City of and Central Bedfordshire HWBs were unable to provide an expenditure plan in their Q1 return therefor the variance from plan figures for Q1 &amp; Q2 for these HWBs is significantly larger than the variance from forecast, this is having an impact on the related regional / national totals.</t>
  </si>
  <si>
    <r>
      <t>Direction of performance this quarter relative to last quarter (</t>
    </r>
    <r>
      <rPr>
        <i/>
        <sz val="11"/>
        <color theme="1"/>
        <rFont val="Wingdings 3"/>
        <family val="1"/>
        <charset val="2"/>
      </rPr>
      <t>h</t>
    </r>
    <r>
      <rPr>
        <i/>
        <sz val="11"/>
        <color theme="1"/>
        <rFont val="Calibri"/>
        <family val="2"/>
        <scheme val="minor"/>
      </rPr>
      <t xml:space="preserve"> = better, </t>
    </r>
    <r>
      <rPr>
        <i/>
        <sz val="11"/>
        <color theme="1"/>
        <rFont val="Wingdings 3"/>
        <family val="1"/>
        <charset val="2"/>
      </rPr>
      <t>i</t>
    </r>
    <r>
      <rPr>
        <i/>
        <sz val="11"/>
        <color theme="1"/>
        <rFont val="Calibri"/>
        <family val="2"/>
        <scheme val="minor"/>
      </rPr>
      <t xml:space="preserve"> = worse, </t>
    </r>
    <r>
      <rPr>
        <i/>
        <sz val="11"/>
        <color theme="1"/>
        <rFont val="Wingdings 3"/>
        <family val="1"/>
        <charset val="2"/>
      </rPr>
      <t>n</t>
    </r>
    <r>
      <rPr>
        <i/>
        <sz val="11"/>
        <color theme="1"/>
        <rFont val="Calibri"/>
        <family val="2"/>
        <scheme val="minor"/>
      </rPr>
      <t xml:space="preserve"> = same)</t>
    </r>
  </si>
  <si>
    <t>Have the funds been pooled via a S.75 pooled budget? - this is as reported by the Health and Well-being Board in the quarterly Better Care Fund data collection</t>
  </si>
  <si>
    <t>Herts.1</t>
  </si>
  <si>
    <t>NEL Baseline</t>
  </si>
  <si>
    <t>Herts.2</t>
  </si>
  <si>
    <t>Q4 P4P</t>
  </si>
  <si>
    <t>Warwicks.1</t>
  </si>
  <si>
    <t>Hamps.1</t>
  </si>
  <si>
    <t>Q1 P4P</t>
  </si>
  <si>
    <t>Isling.1</t>
  </si>
  <si>
    <t>Q4 Actual NEL activity</t>
  </si>
  <si>
    <t>Knows.1</t>
  </si>
  <si>
    <t>Donc.1</t>
  </si>
  <si>
    <t>Kingston.1</t>
  </si>
  <si>
    <t>Kingston Upon Thames</t>
  </si>
  <si>
    <t>Plan figures</t>
  </si>
  <si>
    <t>Telford.1</t>
  </si>
  <si>
    <t>Baseline, Plan &amp; Actual Figures</t>
  </si>
  <si>
    <t>Luton.1</t>
  </si>
  <si>
    <t>Red.1</t>
  </si>
  <si>
    <t>Q1 Actual NEL Activity</t>
  </si>
  <si>
    <t>Thurr.1</t>
  </si>
  <si>
    <t>Haver.1</t>
  </si>
  <si>
    <t>Wilts.1</t>
  </si>
  <si>
    <t>Baseline &amp; Actual figures Q4, Q1, Q2</t>
  </si>
  <si>
    <t>Stoke.1</t>
  </si>
  <si>
    <t>Stoke-on-trent</t>
  </si>
  <si>
    <t>Thurr.2</t>
  </si>
  <si>
    <t>Q1 &amp; Q2 local payments</t>
  </si>
  <si>
    <t>Houns.1</t>
  </si>
  <si>
    <t>Ealing.1</t>
  </si>
  <si>
    <t>H&amp;F.1</t>
  </si>
  <si>
    <t>I&amp;E plan data</t>
  </si>
  <si>
    <t>K&amp;C.1</t>
  </si>
  <si>
    <t>Westm.1</t>
  </si>
  <si>
    <t>Brent.1</t>
  </si>
  <si>
    <t>Q4 &amp; Q1 P4P</t>
  </si>
  <si>
    <t>Cbeds.1</t>
  </si>
  <si>
    <t>Q2 P4P</t>
  </si>
  <si>
    <t>Darl.1</t>
  </si>
  <si>
    <t>It presents a summary analysis of data collected as part of the Q2 Better Care Fund collection. It also contains information on the suggested Q2 payment for performance using the latest Q2 non elective data and the revised plans as set out in the BCF revised plans data collection. The data in this analysis are correct at time of release.</t>
  </si>
  <si>
    <t>this sheet contains a list of revision requests from each HWB that have made a change to previously reported data</t>
  </si>
  <si>
    <t>This sheet contains a list of revision requests from each HWB that have made a change to previously reported data after the completion of Q1 reporting period.</t>
  </si>
  <si>
    <t/>
  </si>
  <si>
    <t>&lt;Please select&gt;</t>
  </si>
  <si>
    <t>yes</t>
  </si>
  <si>
    <t>Social Care</t>
  </si>
  <si>
    <t>Please select</t>
  </si>
  <si>
    <t xml:space="preserve">1) ASCOF 3Di Carers Survey - In the past 12 months, (Proportion of Service Users) have you found it easy or difficult to find information and advice and support, services or benefits (including from different sources such as voluntary organisations and private agencies as well as social services).  2014/15 76.2% (above national and regional comparators).  Next Survey is May 2016. Green Performance.
2) ASCOF 1a User Survey - Do care and support services help you to have a better quality of life? 2014/15 outturn was 19.0 (inline with national and regional comparators. Next Survey is May 2016. Green Performance.
3) CQC Inpatients Survey - Since leaving hospital, have you received enough follow up care and assistance from health and social care services (e.g. from a GP, physiotherapist, community nurse, or from social services? Latest figure is 8.7 for BHT (Inpatient Survey 2014)
4) GP Patient Survey/ NHSOF 2.1 Proportion of people feeling supported to manage their long-term health condition (s).  (all organisations not just health services).  It is therefore not possible to complete the validations within this template  to evidence this at this stage.  Latest GP Survey indicator is 65.6% (Jul 14 – Mar 15), this is better than the National figure of 64.4%. </t>
  </si>
  <si>
    <t>n/a</t>
  </si>
  <si>
    <t>N/A</t>
  </si>
  <si>
    <t>In development</t>
  </si>
  <si>
    <t>Dementia Diagnosis rate</t>
  </si>
  <si>
    <t xml:space="preserve">N/A detail provided in Q1 submission. </t>
  </si>
  <si>
    <t>GP Patient Survey - Q32 - Last 6 months, enough support from local services/organisations to help manage long-term conditions.  Weighted Data.  Sum of "Yes" responses.</t>
  </si>
  <si>
    <t>Tower Hamlets has participated in piloting an integrated health and social care questionnaire. Awaiting publication before identifying metric.</t>
  </si>
  <si>
    <t>Sharon Lomax</t>
  </si>
  <si>
    <t>slomax@warrington.gov.uk</t>
  </si>
  <si>
    <t>01925 443896</t>
  </si>
  <si>
    <t>Chair of HWB - Steve Broomhead</t>
  </si>
  <si>
    <t>Moderate Confidence</t>
  </si>
  <si>
    <t>More funding</t>
  </si>
  <si>
    <t>Please select format</t>
  </si>
  <si>
    <t>Access to technical expertise to troubleshoot issues</t>
  </si>
  <si>
    <t>Wider events, conferences and networking opportunities</t>
  </si>
  <si>
    <t>Workshops or other face to face learning opportunities</t>
  </si>
  <si>
    <t>Christine Lewington</t>
  </si>
  <si>
    <t>chrislewington@warwickshire.gov.uk</t>
  </si>
  <si>
    <t>01926 746978</t>
  </si>
  <si>
    <t>Better Together Programme Board</t>
  </si>
  <si>
    <t>High Confidence</t>
  </si>
  <si>
    <t>The same amount of funding</t>
  </si>
  <si>
    <t>Hands on technical or delivery support</t>
  </si>
  <si>
    <t>Tandra Forster</t>
  </si>
  <si>
    <t>TForster@westberks.gov.uk</t>
  </si>
  <si>
    <t>01635 519736</t>
  </si>
  <si>
    <t>Rachael Wardell</t>
  </si>
  <si>
    <t>Please select Yes or No</t>
  </si>
  <si>
    <t>Rachel-Louise Hughes</t>
  </si>
  <si>
    <t>rachel-louise.hughes@nhs.net</t>
  </si>
  <si>
    <t>07775 003558 or 01293 600300 ext. 3964</t>
  </si>
  <si>
    <t>Christine Field  Cabinet Member for Community Wellbeing</t>
  </si>
  <si>
    <t>Central guidance or tools</t>
  </si>
  <si>
    <t>James Eaton</t>
  </si>
  <si>
    <t>jameseaton@nhs.net</t>
  </si>
  <si>
    <t>Chairs / SROs pending next HWB</t>
  </si>
  <si>
    <t>Paul Lynch</t>
  </si>
  <si>
    <t>paul.lynch@wiganboroughccg.nhs.uk</t>
  </si>
  <si>
    <t>01942 483 230</t>
  </si>
  <si>
    <t>Dr Tim Dalton &amp; Councillor Keith Cunliffe (Joint Chairs)</t>
  </si>
  <si>
    <t>Case studies or examples of good practice</t>
  </si>
  <si>
    <t>Marianne Hiley</t>
  </si>
  <si>
    <t>marianne.hiley@nhs.net</t>
  </si>
  <si>
    <t>07766 367 472</t>
  </si>
  <si>
    <t>Councillor David Coppinger</t>
  </si>
  <si>
    <t>Bill Moitt</t>
  </si>
  <si>
    <t>william.moitt@nhe.net</t>
  </si>
  <si>
    <t>0151 514 2488</t>
  </si>
  <si>
    <t>Jacqui Evans</t>
  </si>
  <si>
    <t>Katie Summers</t>
  </si>
  <si>
    <t>katie.summers2@nhs.net</t>
  </si>
  <si>
    <t>07770 444645</t>
  </si>
  <si>
    <t>Julian McGhee-Sumner - Executive Member Health and Wellbeing</t>
  </si>
  <si>
    <t>Andrea Smith</t>
  </si>
  <si>
    <t>andrea.smith21@nhs.net</t>
  </si>
  <si>
    <t>01902 441775</t>
  </si>
  <si>
    <t>Dr Helen Hibbs</t>
  </si>
  <si>
    <t>Support to obtain definitve Information Governance advice.</t>
  </si>
  <si>
    <t>Frances Martin</t>
  </si>
  <si>
    <t>frances.martin@worcestershire.nhs.uk</t>
  </si>
  <si>
    <t>Cllr Marcus Hart</t>
  </si>
  <si>
    <t>Frank O'Neill</t>
  </si>
  <si>
    <t>Frank.O'Neill@nelcsu.nhs.uk</t>
  </si>
  <si>
    <t>Anne Bristow</t>
  </si>
  <si>
    <t>Melanie Brooks</t>
  </si>
  <si>
    <t>melanie.brooks@barnet.gov.uk</t>
  </si>
  <si>
    <t>0208 359 4253</t>
  </si>
  <si>
    <t>HWBB Board Chair</t>
  </si>
  <si>
    <t>Webinars or other remote learning opportunities</t>
  </si>
  <si>
    <t>Jamie Wike</t>
  </si>
  <si>
    <t>jamie.wike@nhs.net</t>
  </si>
  <si>
    <t>Rachel Dickinson/Lesley Smith</t>
  </si>
  <si>
    <t>Andy Rothery</t>
  </si>
  <si>
    <t>andy.rothery@nhs.net</t>
  </si>
  <si>
    <t>01225 396481</t>
  </si>
  <si>
    <t>Councillor Vic Pritchard and Dr Ian Orpen, Co-Chairs</t>
  </si>
  <si>
    <t>Peers to peer learning / challenge opportunities</t>
  </si>
  <si>
    <t>Catherine Budden</t>
  </si>
  <si>
    <t>catherine.budden@iow.nhs.uk</t>
  </si>
  <si>
    <t>Dr John Rivers and Cllr Steve Stubbings</t>
  </si>
  <si>
    <t>0203 350 4283</t>
  </si>
  <si>
    <t>Erica Daley</t>
  </si>
  <si>
    <t>erica.daley@nhs.net</t>
  </si>
  <si>
    <t>01482 344778</t>
  </si>
  <si>
    <t>Emma Sayner</t>
  </si>
  <si>
    <t>Information Sharing</t>
  </si>
  <si>
    <t>Phil Longworth</t>
  </si>
  <si>
    <t>phil.longworth@kirklees.gov.uk</t>
  </si>
  <si>
    <t>01484 221000</t>
  </si>
  <si>
    <t>Keith Smith</t>
  </si>
  <si>
    <t>Alex Robertson</t>
  </si>
  <si>
    <t>alex.robertson@knowsleyccg.nhs.uk</t>
  </si>
  <si>
    <t>0151 244 4167</t>
  </si>
  <si>
    <t>Philip Thomas, Commissioning Director</t>
  </si>
  <si>
    <t>Jennifer Burgess</t>
  </si>
  <si>
    <t>jennifer.burgess@nhs.net</t>
  </si>
  <si>
    <t>Cllr Jim Dickson</t>
  </si>
  <si>
    <t>Paul Robinson, Lancashire Better Care Fund, Senior Programme Maanger</t>
  </si>
  <si>
    <t>paul.robinson27@nhs.net</t>
  </si>
  <si>
    <t>Mark Youlton, Chair, Lancashire Better Care Fund, Steering Group</t>
  </si>
  <si>
    <t>David Ingham</t>
  </si>
  <si>
    <t>david.ingham@leeds.gov.uk</t>
  </si>
  <si>
    <t>0113 3950475</t>
  </si>
  <si>
    <t>Councillor Lisa Mulherin</t>
  </si>
  <si>
    <t>Cheryl Davenport</t>
  </si>
  <si>
    <t>Cheryl.Davenport@leics.gov.uk</t>
  </si>
  <si>
    <t>0116 3054212</t>
  </si>
  <si>
    <t>Cllr Ernie White (HWBB Chair)</t>
  </si>
  <si>
    <t>Other</t>
  </si>
  <si>
    <t>Central guidance &amp; tools / Webinars / Workshops / Access to technical expertise</t>
  </si>
  <si>
    <t>Case studies / Workshops / Central guidance &amp; tools</t>
  </si>
  <si>
    <t>Central guidance &amp; tools / Webinars / Access to technical expertise</t>
  </si>
  <si>
    <t>David Laws</t>
  </si>
  <si>
    <t>david.laws@lincolnshire.gov.uk</t>
  </si>
  <si>
    <t>01522 554091</t>
  </si>
  <si>
    <t>Sue Woolley. Chair of Board</t>
  </si>
  <si>
    <t>Tony Woods</t>
  </si>
  <si>
    <t>tony.woods@liverpoolccg.nhs.uk</t>
  </si>
  <si>
    <t>0151 296 7004</t>
  </si>
  <si>
    <t>Karen Riley</t>
  </si>
  <si>
    <t>k.riley@manchester.gov.uk</t>
  </si>
  <si>
    <t>0161 234 3668</t>
  </si>
  <si>
    <t>Strategic Director for Families, Health and Wellbeing</t>
  </si>
  <si>
    <t>John Britt</t>
  </si>
  <si>
    <t>john.britt@medway.gov.uk</t>
  </si>
  <si>
    <t>01634 337219</t>
  </si>
  <si>
    <t>Barbara Peacock</t>
  </si>
  <si>
    <t>Murrae Tolson</t>
  </si>
  <si>
    <t>murrae.tolson@mertonccg.nhs.uk</t>
  </si>
  <si>
    <t>Adam Doyle and Simon Williams</t>
  </si>
  <si>
    <t>kathryn Warnock</t>
  </si>
  <si>
    <t>kathryn.warnock@nhs.uk</t>
  </si>
  <si>
    <t>01642 263041</t>
  </si>
  <si>
    <t>Richenda Broad</t>
  </si>
  <si>
    <t xml:space="preserve">Integrated workforce planning </t>
  </si>
  <si>
    <t>Cath Broadhead and team</t>
  </si>
  <si>
    <t>cath.broadhead@milton-keynes.gov.uk</t>
  </si>
  <si>
    <t>01908 252107</t>
  </si>
  <si>
    <t>Mick Hancock</t>
  </si>
  <si>
    <t>frank.o'neill@nelcsu.nhs.uk</t>
  </si>
  <si>
    <t>07814022517</t>
  </si>
  <si>
    <t xml:space="preserve">Geoff Sherlock, Chief Officer Adult Social Services and Louise Mitchell, Chief Operating Officer </t>
  </si>
  <si>
    <t>Kathryn Warnock</t>
  </si>
  <si>
    <t>kathryn.warnock@nhs.net</t>
  </si>
  <si>
    <t>Amanda Skelton</t>
  </si>
  <si>
    <t>Integrated workforce planning</t>
  </si>
  <si>
    <t>Jeanette Leach</t>
  </si>
  <si>
    <t>jeanette.leach@nhs.net</t>
  </si>
  <si>
    <t>01706 652834</t>
  </si>
  <si>
    <t>Cllr Janet Emsley (Chair)  / Dr Chris Duffy (Vice Chair)</t>
  </si>
  <si>
    <t>Karen Smith</t>
  </si>
  <si>
    <t>karen-nas.smith@rotherham.gov.uk</t>
  </si>
  <si>
    <t>01709 254870</t>
  </si>
  <si>
    <t>Chris Edwards and Commissioner Stella Manzie</t>
  </si>
  <si>
    <t>Sandra Taylor and Yasmin Sidyot</t>
  </si>
  <si>
    <t>staylor@rutland.gov.uk</t>
  </si>
  <si>
    <t>01572 758 202</t>
  </si>
  <si>
    <t>Councillor Roger Begy (HWB chair) and Helen Briggs (RCC Chief Executive)</t>
  </si>
  <si>
    <t>Interested in ensuring that the next programme has scope for effective management of communications and marketing 1. to ensure the workforce and volunteers across partner organisations keep pace more easily as systems change and 2. to bring the public with us and change how they interact with services.  We may include an action in 'enablers' but interested in how others have tackled this aspect, which has the potential to make the whole programme more effective.</t>
  </si>
  <si>
    <t>Chris Tyson</t>
  </si>
  <si>
    <t>christyson@nhs.net</t>
  </si>
  <si>
    <t>0161-212-4105</t>
  </si>
  <si>
    <t>Dr Paul Bishop</t>
  </si>
  <si>
    <t>Paul Moseley</t>
  </si>
  <si>
    <t>paul.moseley@nhs.net</t>
  </si>
  <si>
    <t>07701 293899</t>
  </si>
  <si>
    <t>David Stevens</t>
  </si>
  <si>
    <t>Would like to understand and be challenged on whether we are collecting the right data and reporting against the right metrics to inform transformational change strategies</t>
  </si>
  <si>
    <t>david smith</t>
  </si>
  <si>
    <t>david.smith@southseftonccg.nhs.uk</t>
  </si>
  <si>
    <t>0151 247 7071</t>
  </si>
  <si>
    <t>Dwayne Johnson</t>
  </si>
  <si>
    <t>Low Confidence</t>
  </si>
  <si>
    <t>Peter Moore</t>
  </si>
  <si>
    <t>p.moore2@nhs.net</t>
  </si>
  <si>
    <t>0114 3051473</t>
  </si>
  <si>
    <t>Idris Griffiths</t>
  </si>
  <si>
    <t>Samantha Tilley</t>
  </si>
  <si>
    <t>samantha.tilley@shropshireccg.nhs.uk</t>
  </si>
  <si>
    <t>01743 277500</t>
  </si>
  <si>
    <t>Karen Calder, Chair, Shropshire Health&amp; Wellbeing Board</t>
  </si>
  <si>
    <t>Mike Wooldridge</t>
  </si>
  <si>
    <t>mike.wooldridge@nhs.net</t>
  </si>
  <si>
    <t>07813 094040</t>
  </si>
  <si>
    <t>Cllr Rob Anderson, Chair</t>
  </si>
  <si>
    <t>Christine Howell</t>
  </si>
  <si>
    <t>christine.howell3@NHS.net</t>
  </si>
  <si>
    <t>0121 713 8732</t>
  </si>
  <si>
    <t>Councillor Ken Meeson Chair HWB</t>
  </si>
  <si>
    <t>Julia Titterton</t>
  </si>
  <si>
    <t>julia.titterton@swcsu.nhs.uk</t>
  </si>
  <si>
    <t>01935 381976</t>
  </si>
  <si>
    <t>Steven Foster</t>
  </si>
  <si>
    <t>Emma Hamblin</t>
  </si>
  <si>
    <t>emma.hamblin@southtyneside.gov.uk</t>
  </si>
  <si>
    <t>0191 4246409</t>
  </si>
  <si>
    <t>John Hewitt, Corporate Director Business and Resources, South Tyneside Council; and Christine Briggs, Director of Operations, South Tyneside CCG</t>
  </si>
  <si>
    <t>Donna Chapman</t>
  </si>
  <si>
    <t>donna.chapman@southamptoncityccg.nhs.uk</t>
  </si>
  <si>
    <t>023 80 296004</t>
  </si>
  <si>
    <t>Councillor Shields</t>
  </si>
  <si>
    <t>Suppport/advice around benefit and risk sharing linked to alternative contracting models in both NHS and Social Care</t>
  </si>
  <si>
    <t>Nick Faint</t>
  </si>
  <si>
    <t>nickfaint@southend.gov.uk</t>
  </si>
  <si>
    <t>01702 212 113</t>
  </si>
  <si>
    <t>Cllr James Moyies and Dr Jose Garcia</t>
  </si>
  <si>
    <t>Elizabeth Hopes</t>
  </si>
  <si>
    <t>Liz.Hopes@sthelensccg.nhs.uk</t>
  </si>
  <si>
    <t>01744 457218</t>
  </si>
  <si>
    <t xml:space="preserve">Julie Abbott and Mike Wyatt </t>
  </si>
  <si>
    <t>Hilary Bellwood</t>
  </si>
  <si>
    <t>hilarybellwood@nhs.net</t>
  </si>
  <si>
    <t>0191 217 2960</t>
  </si>
  <si>
    <t>Pat Ritchie Chief Executive Newcastle City Council on behalf of Wellbeing for Life Board</t>
  </si>
  <si>
    <t xml:space="preserve">A more streamlined approach towards the support offers around new models of care and the BCF. </t>
  </si>
  <si>
    <t>Satbinder Sanghera</t>
  </si>
  <si>
    <t>satbinder.sanghera@newhamccg.nhs.uk</t>
  </si>
  <si>
    <t>020 36882388</t>
  </si>
  <si>
    <t>Steve Gilvin/Grainne Siggins</t>
  </si>
  <si>
    <t>John Everson</t>
  </si>
  <si>
    <t>j.everson@nhs.net</t>
  </si>
  <si>
    <t>01263 738119</t>
  </si>
  <si>
    <t>Brian Watkins (Chair)</t>
  </si>
  <si>
    <t>Emma Overton</t>
  </si>
  <si>
    <t xml:space="preserve">emmaoverton@nhs.net </t>
  </si>
  <si>
    <t>0300 3000 662</t>
  </si>
  <si>
    <t xml:space="preserve">Jane Hyldon-King </t>
  </si>
  <si>
    <t>There may be some low level support by way of clarification that would be useful for us, but we are unsure of the specifics at this stage of our planning.  We would like to keep out options open pending further opportunity to plan!</t>
  </si>
  <si>
    <t>Caroline Briggs</t>
  </si>
  <si>
    <t>carolinebriggs@nhs.net</t>
  </si>
  <si>
    <t>07810050628</t>
  </si>
  <si>
    <t>North Lincolnshire Joint Board</t>
  </si>
  <si>
    <t>Julie Kell</t>
  </si>
  <si>
    <t>julie.kell@northsomersetccg.nhs.uk</t>
  </si>
  <si>
    <t>Fowarded to HWB</t>
  </si>
  <si>
    <t>Kevin Allan</t>
  </si>
  <si>
    <t>kevin.allan@northtyneside.gov.uk</t>
  </si>
  <si>
    <t>07958 055 897</t>
  </si>
  <si>
    <t>Councillor Lesley Spillard, HWB Chair</t>
  </si>
  <si>
    <t>Wendy Balmain</t>
  </si>
  <si>
    <t>wendy.balmain@northyorks.gov.uk</t>
  </si>
  <si>
    <t>01609534788</t>
  </si>
  <si>
    <t>We are currently doing a lot of work through local Transformation Boards, Health &amp; Wellbeing Board and it substructures as well as developing integrated solutions within the Pioneer, Vanguard and System Leadership Visioning Network programmes.  If there are other opportunities to share learning across programmes we would be interested in exploring this further.</t>
  </si>
  <si>
    <t>Dr Gail Newmarch</t>
  </si>
  <si>
    <t>gail.newmarch@neneccg.nhs.uk</t>
  </si>
  <si>
    <t>01604651652 Ex 1237</t>
  </si>
  <si>
    <t xml:space="preserve">Carolyn Kus </t>
  </si>
  <si>
    <t xml:space="preserve">support to partnership working </t>
  </si>
  <si>
    <t>Paul Turner</t>
  </si>
  <si>
    <t>paul.turner2@nhs.net</t>
  </si>
  <si>
    <t>Scott Dickinson</t>
  </si>
  <si>
    <t>Joanne Williams</t>
  </si>
  <si>
    <t>joanne.williams@nottinghamcity.nhs.uk</t>
  </si>
  <si>
    <t>0115 883 9566</t>
  </si>
  <si>
    <t xml:space="preserve">Cllr Alex Norris, HWB Chair </t>
  </si>
  <si>
    <t>Joanna Cooper</t>
  </si>
  <si>
    <t>Joanna.Cooper@nottscc.gov.uk</t>
  </si>
  <si>
    <t>0115 9773577</t>
  </si>
  <si>
    <t>To follow - HWB meeting 2nd December 2015</t>
  </si>
  <si>
    <t>Webinar, wider events, networking</t>
  </si>
  <si>
    <t>Dilek Hill</t>
  </si>
  <si>
    <t>dilek.hill@oxfordshireccg.nhs.uk</t>
  </si>
  <si>
    <t xml:space="preserve">01865 334654 </t>
  </si>
  <si>
    <t xml:space="preserve">John Jackson </t>
  </si>
  <si>
    <t>Clare Todd</t>
  </si>
  <si>
    <t>clare.todd@peterborough.gov.uk</t>
  </si>
  <si>
    <t>01733 863793</t>
  </si>
  <si>
    <t>Cath Mitchell</t>
  </si>
  <si>
    <t>Jo York</t>
  </si>
  <si>
    <t>jo.york@portsmouthccg.nhs.uk</t>
  </si>
  <si>
    <t>2392 684820</t>
  </si>
  <si>
    <t>Dr Jim Hogan</t>
  </si>
  <si>
    <t>Melanie O'Rourke</t>
  </si>
  <si>
    <t>melanie.o'rourke@reading.gov.uk</t>
  </si>
  <si>
    <t>01189374053</t>
  </si>
  <si>
    <t>Cllr Greame Hoskin</t>
  </si>
  <si>
    <t xml:space="preserve">Patricia Coker </t>
  </si>
  <si>
    <t>patricia.coker@centralbedfordshire.gov.uk</t>
  </si>
  <si>
    <t>0300 300 5521</t>
  </si>
  <si>
    <t xml:space="preserve">Julie Ogley, Director of Social Care, Health and Housing </t>
  </si>
  <si>
    <t>Caroline Baines</t>
  </si>
  <si>
    <t>caroline.baines@cheshireeast.gov.uk</t>
  </si>
  <si>
    <t>01270 686248</t>
  </si>
  <si>
    <t xml:space="preserve">Cllr Janet Clowes </t>
  </si>
  <si>
    <t>Ellie Ward</t>
  </si>
  <si>
    <t>ellie.ward@cityoflondon.gov.uk</t>
  </si>
  <si>
    <t>020 7332 1535</t>
  </si>
  <si>
    <t>Joyce Nash</t>
  </si>
  <si>
    <t>Martin Body</t>
  </si>
  <si>
    <t>mbody@cornwall.gov.uk</t>
  </si>
  <si>
    <t>07816 780 467</t>
  </si>
  <si>
    <t>Trevor Doughty (Corporate Director - Education, Health &amp; Social Care ) &amp; Joy Youart (KCCG Managing Director)</t>
  </si>
  <si>
    <t>Marc Greenwood</t>
  </si>
  <si>
    <t>marc.greenwood@coventry.gov.uk</t>
  </si>
  <si>
    <t>024 7683 2122</t>
  </si>
  <si>
    <t>Cllr Kamran Caan</t>
  </si>
  <si>
    <t>Vanda Leary</t>
  </si>
  <si>
    <t>vanda.leary@croydon.gov.uk</t>
  </si>
  <si>
    <t>07769 351737</t>
  </si>
  <si>
    <t>Cllr M Mansell, Chair, Croydon Health &amp; Wellbeing Board</t>
  </si>
  <si>
    <t>Less funding</t>
  </si>
  <si>
    <t>Cate Swift</t>
  </si>
  <si>
    <t>Cate.Swift@Cumbria.necsu.nhs.uk</t>
  </si>
  <si>
    <t>Diane Wood - Chief Executive, Cumbria County Council</t>
  </si>
  <si>
    <t>Pat Simpson</t>
  </si>
  <si>
    <t>patricia.simpson@darlington.gov.uk</t>
  </si>
  <si>
    <t>01325 406082</t>
  </si>
  <si>
    <t>Cllr Andrew Scott (Chair) and Lisa Tempest, CFO</t>
  </si>
  <si>
    <t>Predictive modelling and demand management (have made a bid to the Local Integration support fund for this</t>
  </si>
  <si>
    <t>Kirsty Everson</t>
  </si>
  <si>
    <t>Kirsty.Everson@derby.gov.uk</t>
  </si>
  <si>
    <t>01332 642743</t>
  </si>
  <si>
    <t>Perveez Sadiq</t>
  </si>
  <si>
    <t>Graham Spencer</t>
  </si>
  <si>
    <t>graham.spencer@derbyshire.gov.uk</t>
  </si>
  <si>
    <t>01629532072</t>
  </si>
  <si>
    <t>Councillor Dave Allen</t>
  </si>
  <si>
    <t>Andy Goodchild</t>
  </si>
  <si>
    <t>Andy.goodchild@devon.gov.uk</t>
  </si>
  <si>
    <t>01392 383000</t>
  </si>
  <si>
    <t>Andrea Davis</t>
  </si>
  <si>
    <t>Jonathan Briggs</t>
  </si>
  <si>
    <t>jonathan.briggs@doncasterccg.nhs.uk</t>
  </si>
  <si>
    <t>01302-566146</t>
  </si>
  <si>
    <t>Rupert Suckilng</t>
  </si>
  <si>
    <t>Peer assist</t>
  </si>
  <si>
    <t>Hannah Morris</t>
  </si>
  <si>
    <t>hannah.morris@dorsetccg.nhs.uk</t>
  </si>
  <si>
    <t>07881 255317</t>
  </si>
  <si>
    <t>Joint Commissioning Board 19 November 2015</t>
  </si>
  <si>
    <t>Paul Johnston</t>
  </si>
  <si>
    <t>paul.johnston@dudley.gov.uk</t>
  </si>
  <si>
    <t>Paul Maubach</t>
  </si>
  <si>
    <t>Paul Copeland</t>
  </si>
  <si>
    <t>paul.copeland@durham.gov.uk</t>
  </si>
  <si>
    <t>03000 265190</t>
  </si>
  <si>
    <t>Rachael Shimmin, Cllr Lucy Hovvels</t>
  </si>
  <si>
    <t>Scott Matthewman, Better Care Fund Transformational Programme Lead</t>
  </si>
  <si>
    <t>scott.matthewman@nhs.net</t>
  </si>
  <si>
    <t>Tel: 07802718231</t>
  </si>
  <si>
    <t>John Skidmore, Director of Corporate Strategy and Commissioning, ERoYC</t>
  </si>
  <si>
    <t>Hayley Coates</t>
  </si>
  <si>
    <t>hayley.coates@enfield.gov.uk</t>
  </si>
  <si>
    <t>020 8379 3087</t>
  </si>
  <si>
    <t>Bindi Nagra (Assistant Director Strategy and Resources, LBE) and Graham MacDougall (Director of Strategy and Partnerships, CCG)</t>
  </si>
  <si>
    <t>Phil Stephens</t>
  </si>
  <si>
    <t>Phillip.Stephens@essex.gov.uk</t>
  </si>
  <si>
    <t>07919 096555</t>
  </si>
  <si>
    <t>HWB Chair via HWB Meeting 24th November 2015</t>
  </si>
  <si>
    <t>Councillor Lynne Caffrey Chair Gateshead Health and Wellbeing Board</t>
  </si>
  <si>
    <t>Mark O'Connor</t>
  </si>
  <si>
    <t>mark.o'connor5@nhs.net</t>
  </si>
  <si>
    <t>Simon Hall/Rachel Karn</t>
  </si>
  <si>
    <t>Adam Shiels</t>
  </si>
  <si>
    <t>adam.shiels@nhs.net</t>
  </si>
  <si>
    <t>0207 683 4254</t>
  </si>
  <si>
    <t>Cllr Jonthan McShane</t>
  </si>
  <si>
    <t>Emma Sutton-Thompson</t>
  </si>
  <si>
    <t>Emma.Sutton-Thompson@halton.gov.uk</t>
  </si>
  <si>
    <t>0151 511 7398</t>
  </si>
  <si>
    <t>Councillor Rob Polhill</t>
  </si>
  <si>
    <t>Karen Ashton</t>
  </si>
  <si>
    <t>karen.ashton@hants.gov.uk</t>
  </si>
  <si>
    <t>01962 845612</t>
  </si>
  <si>
    <t>Cllr Fairhurst, Chair</t>
  </si>
  <si>
    <t>Marco Inzani</t>
  </si>
  <si>
    <t>Marco.Inzani@haringeyccg.nhs.uk</t>
  </si>
  <si>
    <t>020 3688 2780</t>
  </si>
  <si>
    <t>Sarah Price</t>
  </si>
  <si>
    <t>Garry Griffiths.</t>
  </si>
  <si>
    <t>Garry.Griffiths@nhs.net</t>
  </si>
  <si>
    <t>020 8966 1067</t>
  </si>
  <si>
    <t>Cllr Anne Whithead - Chair Harrow HWBB.</t>
  </si>
  <si>
    <t>Jill Harrison</t>
  </si>
  <si>
    <t>jill.harrison@hartlepool.gov.uk</t>
  </si>
  <si>
    <t>01429 523911</t>
  </si>
  <si>
    <t>Cllr Christopher Akers-Belcher (Chair)</t>
  </si>
  <si>
    <t>Caroline May</t>
  </si>
  <si>
    <t>Caroline.May@havering.gov.uk</t>
  </si>
  <si>
    <t>01708 433671</t>
  </si>
  <si>
    <t>Councillor Steven Kelly (Health and Wellbeing Board Chair)</t>
  </si>
  <si>
    <t>Amy Pitt</t>
  </si>
  <si>
    <t>apitt@herefordshire.gov.uk</t>
  </si>
  <si>
    <t>01432 383758</t>
  </si>
  <si>
    <t>Martin Samuels</t>
  </si>
  <si>
    <t>Sarah Bowker</t>
  </si>
  <si>
    <t>sarah.bowker@hertfordshire.gov.uk</t>
  </si>
  <si>
    <t>01992 556761</t>
  </si>
  <si>
    <t xml:space="preserve">Jamie Sutterby, Assistant Director for Integration (ENH) </t>
  </si>
  <si>
    <t>GARY COLLIER</t>
  </si>
  <si>
    <t>gcollier@hillingdon.gov.uk</t>
  </si>
  <si>
    <t>01895 250730</t>
  </si>
  <si>
    <t>CLLR RAY PUDDEFOOT MBE</t>
  </si>
  <si>
    <t>Jeremy Labram</t>
  </si>
  <si>
    <t>jeremy.labram@nhs.net</t>
  </si>
  <si>
    <t>07966 717013</t>
  </si>
  <si>
    <t>This will be Councillor Steve Curran</t>
  </si>
  <si>
    <t>Clare Henderson</t>
  </si>
  <si>
    <t>clare.henderson4@nhs.net</t>
  </si>
  <si>
    <t>020 3688 2945</t>
  </si>
  <si>
    <t>Richard Watts, Leader of the Council and Chair of HWB</t>
  </si>
  <si>
    <t>Stephen Weaver</t>
  </si>
  <si>
    <t>stephenweaver@nhs.net</t>
  </si>
  <si>
    <t>07736944520</t>
  </si>
  <si>
    <t>Alan Lotinga</t>
  </si>
  <si>
    <t>Support in thinking financial consequences of the Birmingham City Council's financial challenge and developing appropriate plans</t>
  </si>
  <si>
    <t>Claire Jackson</t>
  </si>
  <si>
    <t>claire.jackson@blackburnwithdarwenccg.nhs.uk</t>
  </si>
  <si>
    <t>01254 282700</t>
  </si>
  <si>
    <t xml:space="preserve">Cllr Khan- Chair </t>
  </si>
  <si>
    <t>Mark Golden</t>
  </si>
  <si>
    <t>mark.golden@blackpool.gov.uk</t>
  </si>
  <si>
    <t>01253 478955</t>
  </si>
  <si>
    <t>Teresa Morris</t>
  </si>
  <si>
    <t>teresa.morris2@nhs.net</t>
  </si>
  <si>
    <t>01204 463315</t>
  </si>
  <si>
    <t>Linda Thomas</t>
  </si>
  <si>
    <t>Hannah.Morris@Dorsetccg.nhs.uk</t>
  </si>
  <si>
    <t>Lynne Lidster</t>
  </si>
  <si>
    <t>lynne.lidster@bracknell-forest.gov.uk</t>
  </si>
  <si>
    <t>01344 351610</t>
  </si>
  <si>
    <t>John Nawrockyi</t>
  </si>
  <si>
    <t>Rebecca Malin / Sue Trail</t>
  </si>
  <si>
    <t>Rebecca.Malin@bradford.nhs.uk</t>
  </si>
  <si>
    <t>01274 237689</t>
  </si>
  <si>
    <t>Councillor David Green, Leader Of Council CBMDC</t>
  </si>
  <si>
    <t>Sean Girty</t>
  </si>
  <si>
    <t>sean.girty@brent.gov.uk</t>
  </si>
  <si>
    <t>Phil Porter and Sarah Mansuralli</t>
  </si>
  <si>
    <t>Ramona Booth and Debra Crisp</t>
  </si>
  <si>
    <t>ramona.booth@nhs.net</t>
  </si>
  <si>
    <t>07831418825</t>
  </si>
  <si>
    <t>Denise D'Souza &amp; Christa Beesley</t>
  </si>
  <si>
    <t xml:space="preserve">evaluating programme success. </t>
  </si>
  <si>
    <t xml:space="preserve">Bevleigh Evans </t>
  </si>
  <si>
    <t>Bevleigh.Evans@bristolccg.nhs.uk</t>
  </si>
  <si>
    <t>0117 900 3411</t>
  </si>
  <si>
    <t>Martin Jones  and George Ferguson (Co-Chairs)</t>
  </si>
  <si>
    <t>Sarah Osborn &amp; Richard Hills</t>
  </si>
  <si>
    <t>sosborn@nhs.net, richard.hills@bromley.gov.uk</t>
  </si>
  <si>
    <t>01689 866515 / 0208 313 4198</t>
  </si>
  <si>
    <t xml:space="preserve">Angela Bhan, Chief Officer, Bromley CCG/Councillor Jefferies, Chairman of Health and Wellbeing Board </t>
  </si>
  <si>
    <t>Lesley Perkin</t>
  </si>
  <si>
    <t>lesleyperkin@nhs.net</t>
  </si>
  <si>
    <t>01494 586600</t>
  </si>
  <si>
    <t>Annet Gamell</t>
  </si>
  <si>
    <t>Helen Smith</t>
  </si>
  <si>
    <t>h.smith@bury.gov.uk</t>
  </si>
  <si>
    <t>0161 253 6338</t>
  </si>
  <si>
    <t>Cllr A Simpson</t>
  </si>
  <si>
    <t>Given the context of Devolution Manchester for GM Authorities some guidance would be useful with regards to aligning BCF planning with our locality planning.</t>
  </si>
  <si>
    <t>Geoff Hinkins</t>
  </si>
  <si>
    <t>geoff.hinkins@cambridgeshire.gov.uk</t>
  </si>
  <si>
    <t>01223 699679</t>
  </si>
  <si>
    <t>Cllr Tony Orgee, Chair</t>
  </si>
  <si>
    <t>Gillian Dent</t>
  </si>
  <si>
    <t>Gillian.Dent@camden.gov.uk</t>
  </si>
  <si>
    <t>#02079741420</t>
  </si>
  <si>
    <t>Rosemary Westbrook (Director for Housing and Adult Social Care, Housing and Adult Social Care) as delegated by Cllr Sarah Hayward (Chair of Camden Health and Wellbeing Board)</t>
  </si>
  <si>
    <t>Alex Jones</t>
  </si>
  <si>
    <t>Alex.Jones@Staffordshire.gov.uk</t>
  </si>
  <si>
    <t>Marcus Warnes</t>
  </si>
  <si>
    <t>David Dolman</t>
  </si>
  <si>
    <t>david.dolman@nhs.net</t>
  </si>
  <si>
    <t>0161 426 5616</t>
  </si>
  <si>
    <t>Councillor John Pantall</t>
  </si>
  <si>
    <t>Sue Reay</t>
  </si>
  <si>
    <t>Sue.reay@stockton.gov.uk</t>
  </si>
  <si>
    <t>01642 527018</t>
  </si>
  <si>
    <t>Cllr Jim Beall</t>
  </si>
  <si>
    <t>Melanie Dunn</t>
  </si>
  <si>
    <t>melanie.dunn@stoke.gov.uk</t>
  </si>
  <si>
    <t>01782 231830</t>
  </si>
  <si>
    <t>Diane Lea, Indpendent Chair of HWBB</t>
  </si>
  <si>
    <t>Jo Cowley</t>
  </si>
  <si>
    <t>jo.cowley@suffolk.gov.uk</t>
  </si>
  <si>
    <t>01473 265202</t>
  </si>
  <si>
    <t>Cllr Alan Murray</t>
  </si>
  <si>
    <t>Ian Holliday</t>
  </si>
  <si>
    <t>ian.holliday@nhs.net</t>
  </si>
  <si>
    <t>Chair Health and Social Care Integration Board</t>
  </si>
  <si>
    <t>Megan Milmine</t>
  </si>
  <si>
    <t>megan.milmine@nhs.net</t>
  </si>
  <si>
    <t>Tolis Vouyioukas, Strategic Director, People Directorate, London Borough of Sutton</t>
  </si>
  <si>
    <t>Sue Wald</t>
  </si>
  <si>
    <t>swald@swindon.gov.uk</t>
  </si>
  <si>
    <t>Lead Member Adults</t>
  </si>
  <si>
    <t>Outcome based commissioning and contracts and capitatewd population budget</t>
  </si>
  <si>
    <t>Paul Nuttall</t>
  </si>
  <si>
    <t>paul.nuttall@nhs.net</t>
  </si>
  <si>
    <t>0161 304 5334</t>
  </si>
  <si>
    <t>Steve Allinson &amp; Steven Pleasant</t>
  </si>
  <si>
    <t>Michael Bennett</t>
  </si>
  <si>
    <t>michael.bennett@telfordccg.nhs.uk</t>
  </si>
  <si>
    <t>09152 580457</t>
  </si>
  <si>
    <t xml:space="preserve">Cllr Richard Overton </t>
  </si>
  <si>
    <t>Catherine Wilson</t>
  </si>
  <si>
    <t>cwilson@thurrock.gov.uk</t>
  </si>
  <si>
    <t>Cllr Barbara Rice</t>
  </si>
  <si>
    <t>JOSH POTTER (DEPUTY DIRECTOR OF COMMISSIONING)</t>
  </si>
  <si>
    <t>JOSH.POTTER@TOWERHAMLETSCCG.NHS.UK</t>
  </si>
  <si>
    <t>DR VICTORIA TZORTZIOU BROWN (CHAIR OF INTEGRATED CARE BOARD)</t>
  </si>
  <si>
    <t xml:space="preserve"> - guidance on "protecting social care" particularly on metrics and definitions 
- evidence base on ideal level of residential care use
- guidance on risk sharing between partners
- maybe linked indicator sets where that makes sense? Or draw equivalence between NHSOF and ASCOF
</t>
  </si>
  <si>
    <t>Martin Smith</t>
  </si>
  <si>
    <t>martin.smith@wakefieldccg.nhs.uk</t>
  </si>
  <si>
    <t>01924 315833</t>
  </si>
  <si>
    <t>Councilor Patricia Garbutt</t>
  </si>
  <si>
    <t>Andy Rust</t>
  </si>
  <si>
    <t>Andy.Rust@walsall.nhs.uk</t>
  </si>
  <si>
    <t>01922 654713</t>
  </si>
  <si>
    <t>Councillor Rose Martin</t>
  </si>
  <si>
    <t>Michael Scorer</t>
  </si>
  <si>
    <t>michael.scorer@walthamforest.gov.uk</t>
  </si>
  <si>
    <t>Cllr Ahsan Khan</t>
  </si>
  <si>
    <t>Lola Triumph</t>
  </si>
  <si>
    <t>lola.triumph@wandsworthccg.nhs.uk</t>
  </si>
  <si>
    <t>Wandsworth CCG and Wandsworth Council</t>
  </si>
  <si>
    <t>*£40584</t>
  </si>
  <si>
    <t>*£64070</t>
  </si>
  <si>
    <t>*£113240</t>
  </si>
  <si>
    <t>*£219030</t>
  </si>
  <si>
    <t>*£1656880</t>
  </si>
  <si>
    <t>*£545750</t>
  </si>
  <si>
    <t>*£578491</t>
  </si>
  <si>
    <t>*£74500</t>
  </si>
  <si>
    <t>*£314390</t>
  </si>
  <si>
    <t>*£272670</t>
  </si>
  <si>
    <t>TBC</t>
  </si>
  <si>
    <t>*£204130</t>
  </si>
  <si>
    <t>*£433590</t>
  </si>
  <si>
    <t>*£316410</t>
  </si>
  <si>
    <t>*£750000</t>
  </si>
  <si>
    <t>SUS</t>
  </si>
  <si>
    <t>MAR</t>
  </si>
  <si>
    <t>Prevention of falls (per 100,000)</t>
  </si>
  <si>
    <t>Proportion of people with LTC who feel supported to manage their condition (as measured through national GP patient survey)</t>
  </si>
  <si>
    <t>Self directed support</t>
  </si>
  <si>
    <t xml:space="preserve">ASC User Survey (Question 4 - Overall, how satisfied or dissatisfied are you with the support or services you have received from social services in the last 12 months?) Numerator: Number of service users that are either extremly, very satisfied or quite satisfied with the care and support they have received
Denominator: Total respondents.
</t>
  </si>
  <si>
    <t>Proportion of people who feel they are supported to manage their long term conditions</t>
  </si>
  <si>
    <t>The proportion of people reporting poor experience of General Practice and Out-of-Hours Services (average number of negatives reponse per 100 patients)
Numerator and Denominators are not available on the Levels of Ambition Atlas.</t>
  </si>
  <si>
    <t>Proportion of high risk people being case managed via Intensive Community Support and Intensive Community Tracking  (Community Cluster Teams) with a personalised care plan and lead accountable professional (snap shot at period end)</t>
  </si>
  <si>
    <t>How many users of care and support services said they were 'extremely satisfied' or 'very satisfied' with their care and support? (ASCOF 3A) For respondanrs over 65.</t>
  </si>
  <si>
    <t>Active Participation at leisure facilities (average Monthly rate per 1000 population</t>
  </si>
  <si>
    <t>No Metric Provided</t>
  </si>
  <si>
    <t>Injuries due to falls in people aged 65 and over (per 10,000 older population)</t>
  </si>
  <si>
    <t>% of service users likely to recommend the Integrated Care Service to friends and family if they needed similar care or treatment.</t>
  </si>
  <si>
    <t>Maximum length of stay of Sick General emergency admissions  using the ECIST Model (80-95th Percentile)</t>
  </si>
  <si>
    <t>Adult Social Care Outcomes Framework Carers experience Survey  - Carer reported quality of life survey - ( Measure of 1D)</t>
  </si>
  <si>
    <t>Diagnosis rate for people with dementia, expressed as a percentage of the estimated prevalence. [Aligned to CCG trajectory]</t>
  </si>
  <si>
    <t>For respondents with a long-standing health condition 
Q32. In the last 6 months, have you had enough support from local services or organisations to help you to manage your long-term health condition(s)? Please think about all services and organisations, not just health . Percentage of respondents who answered 'No' is to decrease.</t>
  </si>
  <si>
    <t>Implementation of NHS Number in Social Care</t>
  </si>
  <si>
    <t>Number of  referrals to home-based intermediate care per 100,000 population</t>
  </si>
  <si>
    <t>Estimated diagnosis rate for people with dementia</t>
  </si>
  <si>
    <t>Client satisfaction with care and support - ASCOF 3A, % of people using adult social care and answering 'extremely' or 'very' satisfied to q1 in the annual Adult Social Care Survey (ASCS) &amp; Easy Read ASC q'nnaire.</t>
  </si>
  <si>
    <t>Emergency admission due to injury, poisoning and certain consequences of external causes (ICD-10 S00 to T98X)
Aged 65 and over (primary diagnosis) with external cause coded as due to falls (ICD-10 W00-W19). Crude rate per 100,000 population aged 65 and over calculated using the 2012 ONS mid-year population estimates. Source: Secondary Uses Service</t>
  </si>
  <si>
    <t>Improving the health related quality of life of people with one or more LTC (Based on EQ5D Patient Survey)</t>
  </si>
  <si>
    <t>Increase the diagnosis rate for people with dementia.</t>
  </si>
  <si>
    <t>3E (from ASCOF) Improving people's experience of intergrated care.
Please note, no baseline available as new for 14/15</t>
  </si>
  <si>
    <t>Improving the diagnosis rate for people with dementia. The percentage of people on GP Practice Dementia regsiters as a percentage of estimated prevalance. Please note that there will not be data available in time relating to performance post April 2014 for the April 2015 payment.</t>
  </si>
  <si>
    <t>Brent Measure: ICP Patient / User Satisfaction Survey. Positive response rate to the question "Are you more confident to manage your own health?"</t>
  </si>
  <si>
    <t>Dementia Diagnosis Rate (%)</t>
  </si>
  <si>
    <t xml:space="preserve">We are working with Eperience Led Commissioning to identify Patient Centred Outcome Measures (PCOM) this work will be completed in September 2015 in time for use by Cluster 1. </t>
  </si>
  <si>
    <t>Emergency hospital admissions for falls injuries in persons aged 65 and over (Rate calculated using European Age Standardised Population 2012)</t>
  </si>
  <si>
    <t>Patient / service user experience: ASCOF 1a Social Care related Quality of Life (8 questions combined). Source: Adult Social Care Survey 2012-13</t>
  </si>
  <si>
    <t>Dementia Diagnosis</t>
  </si>
  <si>
    <t>Proportion of people feeling supported to manage their (long term) condition</t>
  </si>
  <si>
    <t>Patients  (65 and over) discharged to the same place from which they were admitted</t>
  </si>
  <si>
    <t>Satisfaction of people who use services with their care and support</t>
  </si>
  <si>
    <t>Crude rate emergency hospital admissions for injuries due to falls per 100,000 population aged 65+</t>
  </si>
  <si>
    <t>Were you involved as much as you wanted to be in decision about your care and support/treatment?</t>
  </si>
  <si>
    <t>ASCOF measure 2E Effectiveness of reablement services</t>
  </si>
  <si>
    <t>ASCOF (1A) Social Care - related quality of life</t>
  </si>
  <si>
    <t>The proportion of adults (aged 18+) receiving long-term social care (per 100,000 of population)</t>
  </si>
  <si>
    <t xml:space="preserve">Friends and Family Test - Inpatient - % that would recommend NHS service received to friends and family </t>
  </si>
  <si>
    <t xml:space="preserve">Composite of 3 indicators, made up of: 
1A Social Care Related quality of lofe - national annual adult social care baseline 2012/13; 
1D Carer - reported quality pf life - national carers survey baseline - this is the latest data available and the survey is biennial; 
WHO 5 - wellbeing measurement specifically the health gains in quality of life for carers. </t>
  </si>
  <si>
    <t xml:space="preserve">We propose using 4 questions from existing surveys. Two from the ASC surveys (Carers and ASC users) and two that focus on the outcomes for people with long term conditions from the GP survey. These both have an emphasis on the wider system and on improving information, advice and management of conditions.
CSU and ASC colleagues have examined the methodologies of the two surveys to ensure that weighting is undertaken appropriately.
Carers survey: In the last 12 months, have you found it easy or difficult to find information and advice about support, services or benefits? Please include information and advice from difference sources, such as voluntary organisations and private agencies as well as social services
Adult Social Care Users Survey: In the past year, have you generally found it easy or difficult to find information and advice about support services or benefits?
GP Patient survey: For respondents with a long-standing health condition
In the last 6 months, have you had enough support from local services or organisations to help you to manage your long-term health condition(s)? Please think about all services and organisations, not just health
GP Patient survey: Did you help put your written care plan together? By ‘helping’ we mean setting goals for yourself or choosing how you want to manage your health
</t>
  </si>
  <si>
    <t>Rate of emergency admissions for injuries due to falls in persons aged 65+ per 100,000 population</t>
  </si>
  <si>
    <t>GP Patient Survey - In last 6 months, had enough support from local services or organisations to help manage long-term health condition(s)</t>
  </si>
  <si>
    <t>Injuries due to falls, persons 65+</t>
  </si>
  <si>
    <t>People who feel supported managing long term conditions (GP Survey)</t>
  </si>
  <si>
    <t>Proportion of people who feel supported to manage their long-term-condition</t>
  </si>
  <si>
    <t>Carer reported quality of life</t>
  </si>
  <si>
    <t>Overall satisfaction of people who use care and support services (%) (calculated as people who were extremely or very satisfied)</t>
  </si>
  <si>
    <t xml:space="preserve">ASCOF Measure 1A Social care related Quality of Life </t>
  </si>
  <si>
    <t xml:space="preserve">Penwith pilot mental health wellbeing patient score compared to the general population  </t>
  </si>
  <si>
    <t>The number of people in receipt of telecare per 100,000 population</t>
  </si>
  <si>
    <t>The number of carers who are very/extremely satisfied with the support</t>
  </si>
  <si>
    <t>The outcome of short-term services: sequel to service</t>
  </si>
  <si>
    <t>Proposal that the family and friends scores for A+E and inpatients are used until a measure of user experience that better reflects an integrated system view can be developed.</t>
  </si>
  <si>
    <t xml:space="preserve">The Local Metric submitted was 'Discharges over the weekend for Croydon Healthcare Service'.The percentage of discharges over the weekend at Croydon Healthcare Services (from Friday midnight to Sunday midnight) for patients aged 18 years or over after an inpatient admission (excluding day cases, obstetrics and regular day attenders). Numerator - the number of discharges on a Saturday and Sunday for patients 18 years or over on the day of admission;  Denominator  -  the total number of discharges for patients aged 18 years or over after an inpatient admission (excluding day cases, obstetrics and regular day attenders) .
</t>
  </si>
  <si>
    <t>The planned submitted metric is the : 'Social Care related qulaity of life (ASCOF 1A)'</t>
  </si>
  <si>
    <t>Social Care related quality of life</t>
  </si>
  <si>
    <t>Patient experience of hospital care - average number of negative responses per 100 patients (selected questions; weighted; crude rate)</t>
  </si>
  <si>
    <t>Proportion of adult social care users who have as much social contact as they would like 9%)</t>
  </si>
  <si>
    <t>User satisfaction metrics - composite measure and service user survey being developed</t>
  </si>
  <si>
    <t xml:space="preserve">Estimated Diagnosis Rate for people with Dementia.    Numerator = Diagnosed (QOF Register), Denominatotr = Expected no of people with Dementia. Based on Derby Practices Registerd list
</t>
  </si>
  <si>
    <t>GP Patient Survey: Q32. In the last 6 months, have you had enough support from local services or organisations to help you to manage your long-term health condition(s)? (Respondants answering "Yes, definitely" or "Yes, to some extent")</t>
  </si>
  <si>
    <t xml:space="preserve">Number of people diagnosed and the prevalence of dementia. </t>
  </si>
  <si>
    <t>Dementia diagnosis rate</t>
  </si>
  <si>
    <t>Percentage of adults using services who are satisfied with the care and support they receive
Source: Adult Social Care Survey (ASCOF 3A)
Definition: Number of respondents who answered 'I am extremely satisfied', 'I am very satisfied', 'I am very happy with the way staff help me’ to Q1</t>
  </si>
  <si>
    <t>Assistive technology installations per 100,000 population aged 65+</t>
  </si>
  <si>
    <t>No local patient experience metric is being used</t>
  </si>
  <si>
    <t>No metric provided</t>
  </si>
  <si>
    <t>ASCOF Measure 1A - Quality of Life (Note - this is a temporary measure pending agreement of a new composite metric being developed by Healthwatch Dudley</t>
  </si>
  <si>
    <t>Comprehensive Care Plans</t>
  </si>
  <si>
    <t>ASCOF 3D Service users who find it easy to get information</t>
  </si>
  <si>
    <t>The metric is the count of readmissions  expressed as a percentage of relevant Non-Elective admissions. Readmissions and Non-Elective emergency spell activity at main acute providers as determined using the algorithm agreed within the national acute provider contract based on ONS resident population. Definition as per Monitor guidance 2014/15 National Tariff Payment System - revised 26/2/2014, clause 6.3.2 Emergency readmissions within 30 days. (http://www.monitor.gov.uk/NT).</t>
  </si>
  <si>
    <t>Reported on NGPPS 6 monthly. In the last 6 months had enough support from local services or organisations to help manage long term health conditions. Using weighted results scoring as per NHS Outcomes Framework indicator 2.1.</t>
  </si>
  <si>
    <t xml:space="preserve">Estimated diagnosis rate for people with dementia  </t>
  </si>
  <si>
    <t xml:space="preserve">Social care related Quality of Life (ASCOF 1a) </t>
  </si>
  <si>
    <t>Diagnosis of Dementia</t>
  </si>
  <si>
    <t>The coverage of Reablement - Number of reablement starts per 100000 of the population aged 65+. Data Source: Locally collected bespoke data as part of contract monitoring measures</t>
  </si>
  <si>
    <t>Since Apr 15 Essex has used the GP Survey for this measure
These are calculated by combining the datasets from surveys each year.
Patients are asked "In the last 6 months, have you had enough support from local services or organisations to help you to manage your long-term health condition(s)?". The Denominator is the number of respondents and the numerator is the number answering in the affirmative. The metric is the % of numerator over denominator</t>
  </si>
  <si>
    <t xml:space="preserve">Patient/Service User Experience metric
Improve the percentage of patients who responded “ Yes Definitely” to the following question from the GP patient survey: 
“For respondents with a long-standing health condition: In the last 6 months, have you had enough support from local services or organisations to help you to manage your long-term health condition(s)? Please think about all services and organisations, not just health”
</t>
  </si>
  <si>
    <t>ASCOF 1D Carer-reported quality of life</t>
  </si>
  <si>
    <t>New indicator has been developed: Integrated community teams service user / carer experience net promoter survey with questionaire based on NHS voices validated questions. Baseline to be set during 2014/15</t>
  </si>
  <si>
    <t xml:space="preserve">People with a LTC feeling supported to manage their condition. </t>
  </si>
  <si>
    <t>The proportion of people reporting poor experience of General Practice and Out-of-Hours Services (average number of negatives reponse per 100 patients)
Numerator and Denominators are not available for Greenwich on the Levels of Ambition Atlas.</t>
  </si>
  <si>
    <t>Increase proportion of people dying outside hospital</t>
  </si>
  <si>
    <t xml:space="preserve">1. Proportion of people who feel as much involved as they want in decisions about their health and social care
2. Proportion of people who feel in control of their health and social care
3. Proportion of people who know who to contact if they need help
4. Proportion of people who think health and social care staff work well together 
5. Proportion of people who think that in the last 12 months health and social care staff have offered information about other available services
</t>
  </si>
  <si>
    <t>Hospital re-admissions (within 28 days), where original admission was due to a fall (aged 65+) (directly standardised rate per 100,000 population aged 65+)</t>
  </si>
  <si>
    <t>Do care and support services help you to have a better quality of life?  (From Personal Social Services Survey of Adult Carers)</t>
  </si>
  <si>
    <t xml:space="preserve">Health-related quality of life for people with long-term conditions </t>
  </si>
  <si>
    <t>Patients had enough support from local services or organisations to help manage long-term health condition(s) - 'yes definitely' (National GP patient survey). For CCG. Those who say'haven't needed much support' excluded from baseline</t>
  </si>
  <si>
    <t>Number of older people (aged 65 and over) receiving reablement services per 100,000 population per month</t>
  </si>
  <si>
    <t>Composite measure based on 5 questions from the 18 integrated care experience survey questions developed by the Picker Institute and Oxford University.  Baseline tbc from ASCS in January 2015</t>
  </si>
  <si>
    <t xml:space="preserve">Injuries due to falls in people aged 65 and over, per 100,000 people </t>
  </si>
  <si>
    <t xml:space="preserve">GP Patient Survey: In the last 6 months, has the Service User received enough support from local services (not just health) to manage their long term health condition(s)? (Measure biannually) </t>
  </si>
  <si>
    <t>Social Care User Satisfaction was identified in the BCF as the local performance metric.  This is measured annually</t>
  </si>
  <si>
    <t>Overall GP experience</t>
  </si>
  <si>
    <t>Estimated diagnosis rate for people with Dementia (NHS Outcomes Framework 2.6.i)</t>
  </si>
  <si>
    <t>Aggregate of 3 Measures (percentage):
Measure 1 - ASCOF 3A: Overall satisfaction of people who use services with their care and support.
Measure 2 - ASCOF 3B: Overall satisfaction of carers with social services.
Measure 3 - Percentage of patients responding 'very good' or 'fairly good' out of the total patients responding to "Overall experience of GP surgery" question (from the weighted GP Survey results).</t>
  </si>
  <si>
    <t>Proportion of Carers who request information and advice.</t>
  </si>
  <si>
    <t xml:space="preserve">In the Last 6 months have you had enough support from local services or organsiations to help you to manage your long term health condition(s)? </t>
  </si>
  <si>
    <t>As in the approved Plan the local measure is Reduction in Fall Related Admissions</t>
  </si>
  <si>
    <t>Customer satisfaction / user experience annual survey.</t>
  </si>
  <si>
    <t>Estimated Diagnosis rate for people with dementia (NHS Outcomes Framework 2.6i</t>
  </si>
  <si>
    <t>Patient / Service User Experience Metric: Have Your Say Questionnaire. Sent to 50 recipients of Goldsborough Home Care Enablement per month. It measures feedback on respect, understanding, choice, information and overall outcome. Returns are scored and collated into quarterly percentages of those satisfied with the service. For BCF an average percentage has been derived from the quarterly measures.</t>
  </si>
  <si>
    <t>Social care-related quality of life</t>
  </si>
  <si>
    <t>Adult Social Care Survey 
Q12 - In the past year, have you generally found it easy or difficult to find information and advice about support services or benefits</t>
  </si>
  <si>
    <t>Number of carer assessments completed</t>
  </si>
  <si>
    <t>GP Patient survey - Patient confidence in long term condition management</t>
  </si>
  <si>
    <t>Reduction in Community Occupational Therapy waiting time in weeks to First Assessment (95% Percentile).
BCF and other Schemes</t>
  </si>
  <si>
    <t>Overall satisfaction of people who use services with their care and support ( ASCOF 3a)</t>
  </si>
  <si>
    <t xml:space="preserve">Carers reported quality of life </t>
  </si>
  <si>
    <t>Patients had enough support from local services or organisations to help manage long-term health condition(s) - 'yes definitely' (National GP patient survey). For West London CCG. Those who say'haven't needed much support' excluded from baseline</t>
  </si>
  <si>
    <t>Admissions due to Falls in People 65 Years and Older per 100,000 population</t>
  </si>
  <si>
    <t>In last 6 months, had enough support from local services or organisations to help manage long-term health condition(s) (From GP Survey)</t>
  </si>
  <si>
    <t>Injuries due to falls in people aged 65 and over, per 1,000 population (Hull CCG Activiy and Population)
Numerator: Emergency admissions for falls injuries classified by primary diagnosis code (ICD10 code S00-T98) and external cause (ICD10 code W00-W19) and an emergency admission code - Hull CCG Activity
Denominator: Local Authority estimates of resident population, Office for National Statistics (ONS) (aged 65 and over)</t>
  </si>
  <si>
    <t>The people who provide my care including health care, work well together. (new survey for 2014 based on patient/service user engagement)</t>
  </si>
  <si>
    <t xml:space="preserve">Percentage of discharges over the weekend for patients aged 18 or above after an inpatient* admission </t>
  </si>
  <si>
    <t>Social care related quality of life</t>
  </si>
  <si>
    <t>Everyone Involved in my Care knows my Story: 
(i)Improvement in response Rate on completion of care episode
(ii) Increase in % of patients/carers reporting satisfaction about the level of information services have about them on transfer</t>
  </si>
  <si>
    <t>Emergency admissions for acute conditions that should not usually require hospital admission (Indirectly standardised rate per 100,000 population, 95% Confidence Intervals (CI)), on local authority basis</t>
  </si>
  <si>
    <t>Health related quality of life for people with long term conditions
(metric is a value and does not employ numerator and deominator)</t>
  </si>
  <si>
    <t>Percentage of people with a long term condition that In last 6 months, felt they had enough support from local services or organisations to help manage long-term health condition(s)</t>
  </si>
  <si>
    <t>A metric is being developed via the Southwark and Lambeth Integrated Care (SLIC) programme and will be reported in Q2.</t>
  </si>
  <si>
    <t>Estimated Diagnosis Rate for Dementia                                                                                                                                                                                                                                                                      Numbers on QOF registers and dementia prevalence rates by CCG</t>
  </si>
  <si>
    <t>In the last 6 months, have you had enough support from local services or organisations to help you to manage your long-term health condition(s)?  (% who responded 'No')</t>
  </si>
  <si>
    <t>Dementia Diagnosis Rate</t>
  </si>
  <si>
    <t>Individuals accessing health and social care services through integrated health and social care teams will be invited to complete the LTC6 questionaire post discharge. These questionaires will be used to generate a patient satisfaction score based on a wieghted average for all questions completed. There is a target in place to reach 50 completed questionaires per quarter for the service as a minimum.</t>
  </si>
  <si>
    <t>Number of patients on dementia registers as % of the estimated dementia prevalence (national indicator)</t>
  </si>
  <si>
    <t>Taken from GP Survey
(For respondents with a long-standing health condition)
Q32. In the last 6 months, have you had enough support from local services or organisations to help you to manage your long-term health condition(s)? Please think about all services and organisations, not just health
(Total positive responses/total response)</t>
  </si>
  <si>
    <t>Injuries due to falls in people ages 65 and over</t>
  </si>
  <si>
    <t xml:space="preserve">- Numerator: Number of patients giving a responce of "Yes, definitely" or "Yes, to some extent" to Q32 in the GP Patient Survey
- Denominator: Number of patients giving a responce to Q32 of the GP Patient Survey
</t>
  </si>
  <si>
    <t>Proportion of people feeling support to manage their long term condition</t>
  </si>
  <si>
    <t>Awaiting National Patient Experience Metric</t>
  </si>
  <si>
    <t>A local performance metric was submitted as part of the approved BCF plan  - percentage of people feeling supported to manage their long term condition.</t>
  </si>
  <si>
    <t>Do care and support services help you to have a better quality of life (% ASC survey). Source: Annual Adult Social Care Survey as part of ASCOF–data provided by Adult Care Performance Team.</t>
  </si>
  <si>
    <t>NHS Outcome framework measure: Estimated diagnosis rate of people with dementia. Denominator provided from NHS England. Numerator extracted from General Practice systems</t>
  </si>
  <si>
    <t>ASCOF 1A – Social care-related quality of life</t>
  </si>
  <si>
    <t>Adult Social care Survey - Percentage of people who are satisfied with their social care.</t>
  </si>
  <si>
    <t>NHSOF 2.1  Proportion of people feeling suppported to manage their condition.</t>
  </si>
  <si>
    <t>Estimated Diagnosis Rate for People with Dementia</t>
  </si>
  <si>
    <t>The proportion of people reporting that they have a written care plan was our patient experience metric in the approved BCF plan.</t>
  </si>
  <si>
    <t xml:space="preserve">Non Elective Medical admission length of stay at Medway NHS Foundation Trust for people aged 75 and over on admission.Current baselines are being established so the current submission is zero for quarter one 2015/16.  </t>
  </si>
  <si>
    <t xml:space="preserve">Proportion of people feeling supported to manage their condition </t>
  </si>
  <si>
    <t xml:space="preserve">BCF 2: 2B(2) -Proportion of older people (65 and over) who were offered a Reablement or Intermediate Care Service during the period October to December </t>
  </si>
  <si>
    <t xml:space="preserve">1A (ASCOF) Social care-related quality of life    Enhancing quality of life for people with care and support needs  </t>
  </si>
  <si>
    <t>Emergency Readmissions within 30 days of discharge from hospital (metric value expressed as percentage)</t>
  </si>
  <si>
    <t>How did the staff involved in your care and support work well together?</t>
  </si>
  <si>
    <t>Telecare / Telehealth - Number of new people supported by both community alarm and additional sensors over the baseline of previous years new connections for both services - year to date figure used</t>
  </si>
  <si>
    <t>Does your GP, nurse or other health professional review your written care plan with you regularly.              (Source GP survey)</t>
  </si>
  <si>
    <t>Pre-populated local performance metric as set out above is incorrect.  Please note acutal local performance metric is:  Emergency admission rate for injury due to falls (over 65s) - Age Standardised rate per 100,000 (PHOF indicator 2.4i</t>
  </si>
  <si>
    <t>ASCOF1B: The proportion of people who use services who have control over their daily life</t>
  </si>
  <si>
    <t>What is the ambition for improving the health related quality of life for people with long term conditions</t>
  </si>
  <si>
    <t>Estimate diagnosis rate for people with dementia</t>
  </si>
  <si>
    <t xml:space="preserve">Q32 from GP Survey: in the last 6 months, have you had enough support from local services or organisations to help manage your long term health condition(s)? Please think about all services and organisations not just health services. </t>
  </si>
  <si>
    <t>Measure - Increasing the availability of community based preventative support solutions
Numerator - The number of calls in to the first point of access service for adult social care and urgent and non-urgent community health and social care services (A3) that are referred on to community based preventative support solutions
Denominator - The number of calls in to the first point of access service for adult social care and urgent and non-urgent community health and social care services (A3)</t>
  </si>
  <si>
    <t>ASCOF 4B - Proportion of people who use services who say that those services have made them feel safe and secure</t>
  </si>
  <si>
    <t>Average Length of Stay for older people (65 years and above)</t>
  </si>
  <si>
    <t>GP Patient Survey - Q39 - Does your GP, nurse or other health professional review your written care plan with you regularly?</t>
  </si>
  <si>
    <t>Telehealthcare - number of people who have telehealth equipment at home at the end of the month</t>
  </si>
  <si>
    <t>Social care quality of life of older people who use services (Based on answers to 8 questions - max score is 24)</t>
  </si>
  <si>
    <t>Emergency hospital admissions for falls (ICD codes W*) - crude rate per 1,000 persons aged 65+</t>
  </si>
  <si>
    <t>% of patients who answered "Yes, definitely" or "Yes, to some extent" to "In last 6 months, had enough support from local services to help manage long-term health condition(s)" in the GP-Patient Survey</t>
  </si>
  <si>
    <t>PHOF 2.24i: Injuries due to falls in people aged 65 and over (Persons)</t>
  </si>
  <si>
    <t xml:space="preserve">Numerator:  Number of people with a long term condition who use their written care plan to manage their day-to-day health, Denominator:  Number of people aged 18 and over who have a long term condition AND a written care plan. Standardisation: None. </t>
  </si>
  <si>
    <t>PHO 2.24i: Injuries due to falls in people aged 65 and over- Age-sex standardised rate of emergency hospital admissions for injuries due to falls in persons aged 65 and over per 100,000 population</t>
  </si>
  <si>
    <t>The patient experience metric selected is the Friends and Family Test (FFT). It has been agreed that this will be used in services within the BCF submission. If not already in use this will be incorporated into an existing patient experience survey to ensure that this measure is used by all services. A gap analysis will be undertaken in January 2015 to ensure that this is available from 1 April 2015.
See supporting document 23 for full details as this is a new metric with no baseline</t>
  </si>
  <si>
    <t>NHS OF 2.6i Estimated diagnosis rate for people with dementia</t>
  </si>
  <si>
    <t>Person Social Services Carers Survey (2012/13 Q4)
Proportion of carers who responded with support given, who are very / extremely satisfied with the support they (carer and person they care for) have received</t>
  </si>
  <si>
    <t xml:space="preserve">Proportion of the population (Aged 65+) supported by Assistive Technology. </t>
  </si>
  <si>
    <t xml:space="preserve">Proportion of citizens who have long term conditions (including the frail elderly) reporting improved experience of health and social care services. Baseline to be established during October/November 2014 via six monthly postal surveys. </t>
  </si>
  <si>
    <t>Permanent admissions of older people (aged 65 and over) to residential and nursing care homes directly from a hospital setting per 100 admissions of older people (aged 65 and over) to residential and nursing care homes</t>
  </si>
  <si>
    <t>GP Patient Survey, Q32: In the last 6 months, have you had enough support from local services or organisations to help you to manage your long-term health condition(s)? Please think about all services and organisations, not just health services.</t>
  </si>
  <si>
    <t>Diagnosis rates for dementia</t>
  </si>
  <si>
    <t>LTC: Proportion of people feeling supported to manage their condition - GPPS</t>
  </si>
  <si>
    <t xml:space="preserve">We are using a number of local metrics relevant to each project within BCF some of which are in development. The main area is proportion of older people(aged 65 and over) with an ongoing care package to live at home. Care package availability is a key area for the CCG and as one of the main reasons for delayed transfers of care and an area for developemnt looking at new ways of delivering care throught the voluntary sector and church organisations.
Numerator: Number of people receiving home care or an on-going direct payment from an older person's budget                    
Numerator + people funded Number of people funded in a permanent care home place from a council budget                </t>
  </si>
  <si>
    <t>Locally designed patient experience metrics are being used for each project. The main experience measure used is the ASC standard priority areas and some additions. The main area for the BCF is prioity one; I can take part in a range of activities and services that help me stay well and be part of a supportive community. Two elements have been used to measure this; number of emergency admissions and people staring reablement at home. This is suppoirted by patient experience from the reablement team and other services.</t>
  </si>
  <si>
    <t xml:space="preserve">
 Injuries due to falls in people aged 65 and over - </t>
  </si>
  <si>
    <t>Friends &amp; Family Test - Inpatient  Peterborough City Hospital  (temporatry indictor pending baselining of OPACS outcome framework on wider system patient experience)</t>
  </si>
  <si>
    <t>Proportion of adult social care users that have as much social contact as they would like</t>
  </si>
  <si>
    <t>Patient / Service User Experience of integrated care composite of 3-4  indicators to be agreed in co-production with service users and included in Adult Social Care Users survey.Q3.2 'Were you involved as much as you wanted to be in decisions about your care and support?
Q3.5 To what extent do you agree or disagree with the following statement 'Health and social care staff always tell me what will happen next'
Q3.6 When health or social care staff plan care or treatment for you does it happen?
Q3.9 Do you have a named health or social care professional who co-ordinates your care and support?
Q3.14 Do all the people treating and caring for you work well together to give you the best possible care and support?
]</t>
  </si>
  <si>
    <t>1. The length of Time (in days) that patients remain on the "fit to go list "                                                                                    The Fit to Go List is defined as “ Patients who have been declared medically fit to leave an acute bed but who remain in that bed because they are awaiting health or social care in another setting out of hospital”  This ia  a local actual value that is measured using our urgent care Alamac Kit Bag . Therefore it is not appropriate to have a numerator and denominator . 2.  (We will also be monitoring the actual numbers on the " fit to go list" . Our baseline for Apr to Jun 2014  is  7.46 , with a local target of 5 planned for 15/16. )</t>
  </si>
  <si>
    <t>Adult Social Care User Experience Survey:  Q3b Do care and support services help you in having control over your daily life?</t>
  </si>
  <si>
    <t>Injuries due to falls in people aged 65 and over</t>
  </si>
  <si>
    <t>Overall satisfaction of people who use Social Care services.</t>
  </si>
  <si>
    <t>End of Life Care - Place of death: Percentage of people dying in their usual place of residence.</t>
  </si>
  <si>
    <t>Percentage of patients/service users that are satisfied or very satisfied with RRRT service</t>
  </si>
  <si>
    <t>The number of carers receiving a carers specific service</t>
  </si>
  <si>
    <t>Since the submission we have included additional metrics to include GP survey, local social care and hospital survey.</t>
  </si>
  <si>
    <t>Emergency readmissions &lt; 30 days of hospital discharge (all ages) PHOF4.11NHSOF3b - NB. local variation to national measure, using patients registered with a Rotherham GP, not LA population.</t>
  </si>
  <si>
    <t>Inpatient Experience: The proportion of people reporting a poor patient experience of inpatient care.  (Average number of negative responses per 100 patients)</t>
  </si>
  <si>
    <t>Age-sex standardised rate of emergency hospital admissions for injuries due to falls in persons aged 65+ per 100,000 population. Data source: Indicator 2.24i from http://www.phoutcomes.info/search/falls</t>
  </si>
  <si>
    <t>Do care and support services help you to have a better quality of life? (Note this metric value is a %) Data source: existing question in the Adult Social Care survey. Metric - % who responded yes to survey question Q2b. Numerator – The number of respondents who responded yes to the question “Do Care and Support Services help you to have a better quality of life”. Denominator – The total number of respondents who responded to the question, “Do Care and Support Services help you to have a better quality of life”.</t>
  </si>
  <si>
    <t>6. Estimated diagnosis rate for people with dementia (local metric)</t>
  </si>
  <si>
    <t>GP Patient Survey - Feel supported to manage long term condition (Combined Yes Definetely and Yes to some extent)</t>
  </si>
  <si>
    <t>ASCOF 3A Overall satisfaction of people who use services with their care and support</t>
  </si>
  <si>
    <t>We provided local metric in BCF plan of dementia diagnosis rate. Clearly links to HWB Strategy in that we know we have high prevalence, but also a potentially high undiagnosed population too, and following engagement with communities, it is important we ensure early and effective support for those diagnosed and suffering with dementia. We have also developed a dementia strategy which will be implemented over the coming years, and this indicator directly links to the five year CCG strategic plan. All of the proposed targets if achieved would realise a statistically significant increase and have been tested with the significance tool.</t>
  </si>
  <si>
    <t>In the absence of the proposed national measure we propose to use two local survey based measures spanning both settings i.e. health and social care in the absence of a robust and readily available integrated metric. The Adult Social Care component will be measured through the use of the national Adult Social Care Framework combined metric 1A – Social care-related quality of life. Since this is a combined metric with relatively limited range between the top and bottom values and we are currently working through changes to our service provision as a result of significant budget pressures we intend to propose a maintenance level for this metric in particular since we already do well when compared nationally. Metric Value for this measure is 19.0 across baseline, 2014/15 and  2015/16.                                                                                                      An additional measure will be monitored for patient experience of GP services with the metric of the proportion of survey responses where overall satisfaction was very good or good (weighted response rates). Combining survey results for the two Sefton CCGs over the past 3 years shows slight decrease in overall satisfaction, therefore a slight increase towards 2012 levels is considered a reasonable target. As we can only submit one metric into the spreadsheet we propose to submit the GP patient experience metric but will monitor both metrics internally.</t>
  </si>
  <si>
    <t>To reduce number of hospital bed nights due to emergency admissions for  Ambulatory  Care Sensitive (ACS) conditions. Plan is for a 3% reduction in total number of nights per financial year against the baseline financial year of 2013/14</t>
  </si>
  <si>
    <t xml:space="preserve">Health-related quality of life for people with long-term conditions : CCG Indicator 2.1 </t>
  </si>
  <si>
    <t>Number of people admitted (un-planned) to Redwoods Hospital with a diagnosis of dementia as a proportion of those with a dementia diagnosis.</t>
  </si>
  <si>
    <t>Mental Health Crisis Care Out of Hours Contact Number. (CQC Community Mental Health Survey) This measures the number of people out of every 10 surveyed who respond that they have a number to contact in case of a MH crisis out of hours.</t>
  </si>
  <si>
    <t>Average EQ-5D (health related quality of life) score for people reporting having one or more long-term conditions.  Specification per the national GP Survey.</t>
  </si>
  <si>
    <t xml:space="preserve">Client satisfaction with care and support (3a of the ASCOF framework).  This is a provisional proxy baseline indicator and Slough will use the national metric when availale. </t>
  </si>
  <si>
    <t>Dementia - improving diagnosis rates %</t>
  </si>
  <si>
    <t>Solihull will be distributing a one-off questionnaire to patients/service users using relevant services during the month of January 2015, using 5 of the questions developed by the Picker Institute. We expect to have baseline data by March 2015. As services are redesigned, we will continue to use these questions to gather feedback on the patient experience of integrated care.</t>
  </si>
  <si>
    <t>Proportion of people feeling supported to manage their long term condition</t>
  </si>
  <si>
    <t xml:space="preserve">Q 64. CQC inpatient survey for (average for RBA and RA4) - Did hospital staff discuss with you whether you may need any
further health or social care services after leaving hospital?
</t>
  </si>
  <si>
    <t>Injuries due to falls in people aged 65 and over - emergency hospital admissions for injuries due to falls</t>
  </si>
  <si>
    <t>NHS Outcome Framework - Indicator 2.1 Directly Standardised Rate (%) of people with LTC who feel supported to manage their condition (as measured through national GP patient survey). This is due to be released in September 2015</t>
  </si>
  <si>
    <t xml:space="preserve">Adult Social Care Users Survey: Question 3a:
How much control you have over your daily life?
</t>
  </si>
  <si>
    <t>Percentage of people who feel supported to manage their Long Term Conditions</t>
  </si>
  <si>
    <t>People with a LTC feeling supported to manage their condition. 
Numerator and Denominators are not available for Southend</t>
  </si>
  <si>
    <t>Friends and Family Net promoter score - SUFHT In Patient wards</t>
  </si>
  <si>
    <t xml:space="preserve">Proportion of people feeling supported to manage their long term conditions (GP survey) </t>
  </si>
  <si>
    <t>Do the people who treat and care for you work well together? (Taken from Adult Social Care Survey)</t>
  </si>
  <si>
    <t>The original measure was scaled down to 2.5% due to changes in the overall BCF NEL ambition and the current measure is as follows: Reduce the RATE of emergency hospital admissions for falls injuries for St Helens CCG registered patients aged 65 and over by 2.5% in 2015/16 from the 2015/15 baseline (indirectly standardised per 100,000 includes expected population increase in population aged 65+)</t>
  </si>
  <si>
    <t>Satisfaction with an integrated service provision (Reablement). Comparable with Adult Survey which measures satisfaction with Social Services. 85% target for extremely and very satisfied. Indicator based upon rating of satisfaction in reablement survey. Target outturn of 85% is based on the same question asked in the Annual Adult Survey but increased from the average of 65% to allow for a direct service provision.</t>
  </si>
  <si>
    <t>This is not the metric we submitted in the BCF plan submitted in Janauiry 2015. The local metric should be
'Reduction in the total A&amp;E attendances all age, per 100,000 population</t>
  </si>
  <si>
    <t>% of people who use services and carers who find it easy to find information about support, services or benefits (average of user and carers surveys; carers figure is biennial so may be from a previous year)</t>
  </si>
  <si>
    <t>Percentage of people who report their overall experience of GP services as good or very good</t>
  </si>
  <si>
    <t>Plan now to use reduction in numbers of clients in receipt of domiciliary care</t>
  </si>
  <si>
    <t>Measure of satisfaction with services of people using Adult Social Care</t>
  </si>
  <si>
    <t xml:space="preserve">Dementia Diagnosis rate </t>
  </si>
  <si>
    <t xml:space="preserve">National GP patient survey – Qn 32 Metric value = %               For Respondents with a long-standing health condition: in the last 6 months, have you had enough suppoty from local services or organisations to help you manage your long-term health conditions?     </t>
  </si>
  <si>
    <t>Estimated Diagnosis Rate for Dementia</t>
  </si>
  <si>
    <t>Intention is  to use new indicator based on: How did the staff involved in your care and support work well together? No baseline is availble for this indicator. A baseline will be measured by asking the question as part of the national adult social care survey.</t>
  </si>
  <si>
    <t xml:space="preserve">Estimated diagnosis rate for people with dementia (Surrey target) </t>
  </si>
  <si>
    <t>Friends and Famiy Test (Inpatient) -% recommended</t>
  </si>
  <si>
    <t>Dementia diagnosis rate compared to estimated prevalence</t>
  </si>
  <si>
    <t>Sutton CCG is participating in trialling the Picker Integrated care patient survey tool.  During 2015 we have been offered the opportunity to be a test site for a survey which has been developed by the CQC and Picker to analyse the view of patients with one or more long term condition about the integrated care they are receiving. Surveys have been sent out by a number of Sutton CCG practices with returned surveys being analysed by Picker and results will be shared with the CCG.</t>
  </si>
  <si>
    <t xml:space="preserve">Learning Disability clients receiving a review to establish potential to move out of residential care </t>
  </si>
  <si>
    <t>ASCOF 1A Quality of Life</t>
  </si>
  <si>
    <t>Newly diagnosed patients on primary care dementia registers</t>
  </si>
  <si>
    <t>Overall satisfaction of people who use services with Their Care and Support.The original submission used financial years building on a baseline of 61.6 from 2012/13 and had a Q4 15/16 position of 64.6</t>
  </si>
  <si>
    <t xml:space="preserve">Total PbR emergency admissions into Shrewsbury &amp; Telford Hospitals NHS Trust, aged 65+, per 100,000 population </t>
  </si>
  <si>
    <t>Numerator based on positive responses to question 32 of GP Survey (feeling supported to manage LTC), and denominator based on total responses to the question.</t>
  </si>
  <si>
    <t>Prevention of admission of older people aged 65+ to hospital by providing effective urgent and crisis response (RRAS) and community/other support interventions. Reduction in the proportion of people (aged 65+) assessed by RRAS that require immediate hospital admission per 10,000 population aged 65+</t>
  </si>
  <si>
    <t>% of Adult Social Care service users who are satisfied with their services and support</t>
  </si>
  <si>
    <t xml:space="preserve"> </t>
  </si>
  <si>
    <t xml:space="preserve">Non Elective Admissions - Month on Month Rate per 1000 (of the risk bands 1 &amp; 2) </t>
  </si>
  <si>
    <t>Deaths at usual place of residence</t>
  </si>
  <si>
    <t>Do care and support services help you have a better quality of life?</t>
  </si>
  <si>
    <t>The proportion of adult social care users who had the amount of social contact that they would like.</t>
  </si>
  <si>
    <t>Percentage improvement in the proportion of people answering "Yes always" or "Yes mostly" to the question: "If several different people or services were involved in your care and looking after you, did you find that everyone worked well together?". From the local patient user experience survey.</t>
  </si>
  <si>
    <t xml:space="preserve">% of service users who are surveyed express satisfaction at the quality of the integrated services </t>
  </si>
  <si>
    <t xml:space="preserve">‘estimated diagnosis rate for people with dementia’ (NHSOF 2.6i). </t>
  </si>
  <si>
    <t>Composite of: 
1) Social Care (ASCOF 3a) Overall satisfaction of people who use services with their care and support
2) Health (QIPP LTC6) Person &amp; carer confidence in services/care given &amp; own abilities to self care</t>
  </si>
  <si>
    <t>Number of reablement interventions</t>
  </si>
  <si>
    <t>National GP Patient Survey – National GP Patient Survey  - (% of respondents saying they have had enough support from local organisations and services to manage their long-term condition)</t>
  </si>
  <si>
    <t>The NHS OF indicator for Dementia -  under-reporting/under-diagnosis rate</t>
  </si>
  <si>
    <t>ASCOF measure 3A Overall satisfaction of people who use services with their care and support</t>
  </si>
  <si>
    <t>Proportion of people feeling supported to manage their long-term condition. Nb a weighted directly standardised percentage is used so the metric does not equal numerator/denominator</t>
  </si>
  <si>
    <t>Carer-reported Quality of Life (ASCOF 1D)</t>
  </si>
  <si>
    <t>Now using: "The Metric describes the daily count of ‘Fit to go’, or ready for discharge patients from the Royal Berkshire Hospital who require West Berkshire Council social care support."
This metric is based on the Alamac Fit to Go   lists from RBH</t>
  </si>
  <si>
    <t>Now using: "Ensuring people have a positive experience of care and support. People who use social care are satisfied with their experience of care and support services"
This metric is based on ASCOF data from the Adult Social Care User Survey (ASCOF 3A).</t>
  </si>
  <si>
    <t>National Measure - ASCOF1 Social Care Related Quality of Life</t>
  </si>
  <si>
    <t>Patients had enough support from local services or organisations to help manage long-term health condition(s) - 'yes definitely' (National GP patient survey). For Central London CCG. Those who say'haven't needed much support' excluded from baseline</t>
  </si>
  <si>
    <t>Emergency Readmissions (30 Days Of Discharge): NHS Wigan Borough CCG Registered Population</t>
  </si>
  <si>
    <t>People Feeling Supported To Manage Their Condition: CCG OIS 2.2 (last published September 2014)</t>
  </si>
  <si>
    <t xml:space="preserve">%Estimated diagnosis rate for people with dementia </t>
  </si>
  <si>
    <t xml:space="preserve">% of service users who are surveyed  express satisfaction at the quality of the integrated services </t>
  </si>
  <si>
    <t>Emergency admission due to injury, poisoning and certain consequences of external causes (ICD-10 S00 to T98X)
Aged 65 and over (primary diagnosis) with external cause coded as due to falls (ICD-10 W00-W19).  For completed first episode dates between 1st April 2013 to 30th September 2013.  Crude rate per 100,000 population aged 65 and over calculated using ONS mid-year population estimates and projections.  Source: Secondary Uses Service.</t>
  </si>
  <si>
    <t xml:space="preserve">We are piloting the use of a three level metric based on the STAR system of SU feedback that measures change/improvement at three levels:  1.  How are you doing today (health related 24 hour comparator) 2.  How are we doing? (service provider feedback) 3.  Health confidence score. (How much more independent do you feel?).  This approach will be be trialled with two groups of service users:  Residents receiving services as part of a new domicialry care contract provided by CareWatch and service users of the internal Short Terms Support and Rehabilitation (STSR) service. </t>
  </si>
  <si>
    <t xml:space="preserve">Proportion of home care packages commenced within 24 hours of initial referral to care provider </t>
  </si>
  <si>
    <t>Proportion of people who state that all of the different people treating and caring for them work well together to provide the best possible care and support</t>
  </si>
  <si>
    <t xml:space="preserve">
Patients going through Reablement</t>
  </si>
  <si>
    <t>Increase Dementia Diagnosis</t>
  </si>
  <si>
    <t>Overall satisfaction of people who use services with their care and support</t>
  </si>
  <si>
    <t>Emergency admissions for falls &gt;75</t>
  </si>
  <si>
    <t>We are working through our co-production group to agree the patient experience metric in line with the implementation of the Forward View New Care Models.  Baseline for inclusion in the reporting will be in Q2.</t>
  </si>
  <si>
    <t>Injuries due to falls in people aged 65 and over per 100,000 of population</t>
  </si>
  <si>
    <t>ASCOF 3A Overall satisfaction of people who use services with their care and support (Adult Social Care Survey) (Respondents who answered 'I am extremely satisfied' or 'I am very satisfied'/ total respondents) (weighted metric)</t>
  </si>
  <si>
    <t>Torbay stated that they had not pooled funds via the S.75 pooled budget in the Q4 / Q1 collection and answered 'Not Applicable' in the Q2 collection. In the totals table they have been counted as a 'No'. However after the data had been finalised on 11th December 2015 the HWB have advised funds have now been pooled via a S.75 pooled budget, this will be reflected in the Q3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</si>
</sst>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 #,##0.00_-;_-* &quot;-&quot;??_-;_-@_-"/>
    <numFmt numFmtId="164" formatCode="_(&quot;$&quot;#,##0.0_);\(&quot;$&quot;#,##0.0\);_(&quot;-&quot;_)"/>
    <numFmt numFmtId="165" formatCode="#,##0;\(#,##0\)"/>
    <numFmt numFmtId="166" formatCode="#,##0;\-#,##0;\-"/>
    <numFmt numFmtId="167" formatCode="_(* #,##0.00_);_(* \(#,##0.00\);_(* &quot;-&quot;??_);_(@_)"/>
    <numFmt numFmtId="168" formatCode="mmm\ \-\ yy"/>
    <numFmt numFmtId="169" formatCode="[Magenta]&quot;Err&quot;;[Magenta]&quot;Err&quot;;[Blue]&quot;OK&quot;"/>
    <numFmt numFmtId="170" formatCode="General\ &quot;.&quot;"/>
    <numFmt numFmtId="171" formatCode="#,##0_);[Red]\(#,##0\);\-_)"/>
    <numFmt numFmtId="172" formatCode="0.0_)%;[Red]\(0.0%\);0.0_)%"/>
    <numFmt numFmtId="173" formatCode="\+\ #,##0.0_);\-\ #,##0.0_)"/>
    <numFmt numFmtId="174" formatCode="#,##0_ ;\-#,##0\ "/>
    <numFmt numFmtId="175" formatCode="&quot;£&quot;#,##0"/>
    <numFmt numFmtId="176" formatCode="#,##0.0"/>
    <numFmt numFmtId="177" formatCode="0.0"/>
    <numFmt numFmtId="178" formatCode="[$-F800]dddd\,\ mmmm\ dd\,\ yyyy"/>
    <numFmt numFmtId="179" formatCode="0.0%"/>
    <numFmt numFmtId="180" formatCode="_-[$£-809]* #,##0_-;\-[$£-809]* #,##0_-;_-[$£-809]* &quot;-&quot;??_-;_-@_-"/>
  </numFmts>
  <fonts count="12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0"/>
      <color theme="0"/>
      <name val="Arial"/>
      <family val="2"/>
    </font>
    <font>
      <u/>
      <sz val="11"/>
      <color theme="10"/>
      <name val="Calibri"/>
      <family val="2"/>
      <scheme val="minor"/>
    </font>
    <font>
      <sz val="10"/>
      <name val="Arial"/>
      <family val="2"/>
    </font>
    <font>
      <sz val="11"/>
      <color indexed="8"/>
      <name val="Calibri"/>
      <family val="2"/>
    </font>
    <font>
      <sz val="11"/>
      <color indexed="9"/>
      <name val="Calibri"/>
      <family val="2"/>
    </font>
    <font>
      <sz val="8"/>
      <name val="Arial"/>
      <family val="2"/>
    </font>
    <font>
      <sz val="11"/>
      <color indexed="20"/>
      <name val="Calibri"/>
      <family val="2"/>
    </font>
    <font>
      <b/>
      <sz val="12"/>
      <color indexed="63"/>
      <name val="Arial"/>
      <family val="2"/>
    </font>
    <font>
      <b/>
      <sz val="9"/>
      <color indexed="63"/>
      <name val="Arial"/>
      <family val="2"/>
    </font>
    <font>
      <b/>
      <sz val="11"/>
      <color indexed="28"/>
      <name val="Arial"/>
      <family val="2"/>
    </font>
    <font>
      <sz val="9"/>
      <name val="Arial"/>
      <family val="2"/>
    </font>
    <font>
      <i/>
      <sz val="8"/>
      <color indexed="8"/>
      <name val="Arial"/>
      <family val="2"/>
    </font>
    <font>
      <b/>
      <sz val="11"/>
      <color indexed="52"/>
      <name val="Calibri"/>
      <family val="2"/>
    </font>
    <font>
      <b/>
      <sz val="11"/>
      <color indexed="9"/>
      <name val="Calibri"/>
      <family val="2"/>
    </font>
    <font>
      <b/>
      <sz val="10"/>
      <color indexed="18"/>
      <name val="MS Sans Serif"/>
      <family val="2"/>
    </font>
    <font>
      <sz val="12"/>
      <color theme="1"/>
      <name val="Calibri"/>
      <family val="2"/>
      <scheme val="minor"/>
    </font>
    <font>
      <sz val="11"/>
      <name val="Times New Roman"/>
      <family val="1"/>
    </font>
    <font>
      <i/>
      <sz val="11"/>
      <color indexed="23"/>
      <name val="Calibri"/>
      <family val="2"/>
    </font>
    <font>
      <b/>
      <sz val="8"/>
      <color indexed="12"/>
      <name val="Arial"/>
      <family val="2"/>
    </font>
    <font>
      <sz val="10"/>
      <color indexed="8"/>
      <name val="Arial"/>
      <family val="2"/>
    </font>
    <font>
      <b/>
      <sz val="12"/>
      <color indexed="8"/>
      <name val="Arial"/>
      <family val="2"/>
    </font>
    <font>
      <b/>
      <sz val="10.5"/>
      <color indexed="8"/>
      <name val="Arial"/>
      <family val="2"/>
    </font>
    <font>
      <sz val="10"/>
      <color indexed="12"/>
      <name val="Arial"/>
      <family val="2"/>
    </font>
    <font>
      <sz val="11"/>
      <color indexed="17"/>
      <name val="Calibri"/>
      <family val="2"/>
    </font>
    <font>
      <b/>
      <sz val="8"/>
      <name val="Arial"/>
      <family val="2"/>
    </font>
    <font>
      <sz val="10"/>
      <color indexed="23"/>
      <name val="Arial"/>
      <family val="2"/>
    </font>
    <font>
      <b/>
      <sz val="15"/>
      <color indexed="56"/>
      <name val="Calibri"/>
      <family val="2"/>
    </font>
    <font>
      <b/>
      <sz val="13"/>
      <color indexed="56"/>
      <name val="Calibri"/>
      <family val="2"/>
    </font>
    <font>
      <b/>
      <sz val="11"/>
      <color indexed="56"/>
      <name val="Calibri"/>
      <family val="2"/>
    </font>
    <font>
      <sz val="10"/>
      <color indexed="24"/>
      <name val="Arial"/>
      <family val="2"/>
    </font>
    <font>
      <sz val="11"/>
      <color indexed="62"/>
      <name val="Calibri"/>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11"/>
      <name val="Univers 45 Light"/>
      <family val="2"/>
    </font>
    <font>
      <sz val="8"/>
      <color indexed="10"/>
      <name val="Arial"/>
      <family val="2"/>
    </font>
    <font>
      <sz val="11"/>
      <color indexed="60"/>
      <name val="Calibri"/>
      <family val="2"/>
    </font>
    <font>
      <sz val="10"/>
      <color theme="1"/>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sz val="10"/>
      <name val="Geneva"/>
    </font>
    <font>
      <sz val="10"/>
      <color indexed="8"/>
      <name val="MS Sans Serif"/>
      <family val="2"/>
    </font>
    <font>
      <b/>
      <sz val="16"/>
      <color indexed="9"/>
      <name val="Arial"/>
      <family val="2"/>
    </font>
    <font>
      <b/>
      <sz val="18"/>
      <color indexed="56"/>
      <name val="Cambria"/>
      <family val="2"/>
    </font>
    <font>
      <b/>
      <sz val="10"/>
      <name val="Arial"/>
      <family val="2"/>
    </font>
    <font>
      <b/>
      <sz val="16"/>
      <color indexed="24"/>
      <name val="Univers 45 Light"/>
      <family val="2"/>
    </font>
    <font>
      <b/>
      <sz val="11"/>
      <color indexed="8"/>
      <name val="Calibri"/>
      <family val="2"/>
    </font>
    <font>
      <sz val="11"/>
      <color indexed="10"/>
      <name val="Calibri"/>
      <family val="2"/>
    </font>
    <font>
      <b/>
      <sz val="10"/>
      <color theme="0"/>
      <name val="Arial"/>
      <family val="2"/>
    </font>
    <font>
      <b/>
      <sz val="9"/>
      <color theme="0"/>
      <name val="Arial"/>
      <family val="2"/>
    </font>
    <font>
      <b/>
      <sz val="10"/>
      <color theme="1"/>
      <name val="Arial"/>
      <family val="2"/>
    </font>
    <font>
      <b/>
      <sz val="20"/>
      <color rgb="FFFF0000"/>
      <name val="Arial"/>
      <family val="2"/>
    </font>
    <font>
      <sz val="11"/>
      <color theme="3"/>
      <name val="Calibri"/>
      <family val="2"/>
      <scheme val="minor"/>
    </font>
    <font>
      <b/>
      <sz val="9"/>
      <color rgb="FF003399"/>
      <name val="Arial"/>
      <family val="2"/>
    </font>
    <font>
      <b/>
      <sz val="11"/>
      <color theme="0"/>
      <name val="Arial"/>
      <family val="2"/>
    </font>
    <font>
      <sz val="11"/>
      <name val="Calibri"/>
      <family val="2"/>
      <scheme val="minor"/>
    </font>
    <font>
      <b/>
      <i/>
      <sz val="10"/>
      <color theme="1"/>
      <name val="Arial"/>
      <family val="2"/>
    </font>
    <font>
      <i/>
      <sz val="10"/>
      <color theme="1"/>
      <name val="Arial"/>
      <family val="2"/>
    </font>
    <font>
      <sz val="10"/>
      <name val="Times New Roman"/>
      <family val="1"/>
    </font>
    <font>
      <b/>
      <u/>
      <sz val="10"/>
      <color indexed="12"/>
      <name val="Arial"/>
      <family val="2"/>
    </font>
    <font>
      <u/>
      <sz val="11"/>
      <color theme="10"/>
      <name val="Calibri"/>
      <family val="2"/>
    </font>
    <font>
      <sz val="11"/>
      <color theme="1"/>
      <name val="Myriad Pro"/>
      <family val="2"/>
    </font>
    <font>
      <sz val="11"/>
      <color rgb="FF000000"/>
      <name val="Calibri"/>
      <family val="2"/>
      <scheme val="minor"/>
    </font>
    <font>
      <sz val="12"/>
      <color theme="1"/>
      <name val="Arial"/>
      <family val="2"/>
    </font>
    <font>
      <b/>
      <sz val="14"/>
      <color indexed="60"/>
      <name val="Arial"/>
      <family val="2"/>
    </font>
    <font>
      <b/>
      <sz val="12"/>
      <color indexed="60"/>
      <name val="Arial"/>
      <family val="2"/>
    </font>
    <font>
      <sz val="10"/>
      <color indexed="9"/>
      <name val="Arial"/>
      <family val="2"/>
    </font>
    <font>
      <sz val="12"/>
      <name val="Arial"/>
      <family val="2"/>
    </font>
    <font>
      <sz val="22"/>
      <color indexed="10"/>
      <name val="Arial"/>
      <family val="2"/>
    </font>
    <font>
      <b/>
      <sz val="18"/>
      <name val="Arial"/>
      <family val="2"/>
    </font>
    <font>
      <b/>
      <sz val="20"/>
      <name val="Arial"/>
      <family val="2"/>
    </font>
    <font>
      <b/>
      <sz val="28"/>
      <name val="Arial"/>
      <family val="2"/>
    </font>
    <font>
      <b/>
      <sz val="36"/>
      <name val="Arial"/>
      <family val="2"/>
    </font>
    <font>
      <b/>
      <sz val="36"/>
      <color indexed="10"/>
      <name val="Arial"/>
      <family val="2"/>
    </font>
    <font>
      <b/>
      <sz val="24"/>
      <name val="Arial"/>
      <family val="2"/>
    </font>
    <font>
      <sz val="14"/>
      <name val="Arial"/>
      <family val="2"/>
    </font>
    <font>
      <sz val="18"/>
      <name val="Arial"/>
      <family val="2"/>
    </font>
    <font>
      <sz val="11"/>
      <name val="Arial"/>
      <family val="2"/>
    </font>
    <font>
      <b/>
      <sz val="14"/>
      <name val="Arial"/>
      <family val="2"/>
    </font>
    <font>
      <b/>
      <sz val="14"/>
      <color theme="0"/>
      <name val="Arial"/>
      <family val="2"/>
    </font>
    <font>
      <sz val="14"/>
      <color theme="0"/>
      <name val="Arial"/>
      <family val="2"/>
    </font>
    <font>
      <i/>
      <sz val="14"/>
      <name val="Arial"/>
      <family val="2"/>
    </font>
    <font>
      <i/>
      <sz val="11"/>
      <color theme="1"/>
      <name val="Calibri"/>
      <family val="2"/>
      <scheme val="minor"/>
    </font>
    <font>
      <b/>
      <sz val="11"/>
      <color theme="0"/>
      <name val="Calibri"/>
      <family val="2"/>
      <scheme val="minor"/>
    </font>
    <font>
      <u/>
      <sz val="10"/>
      <name val="Arial"/>
      <family val="2"/>
    </font>
    <font>
      <u/>
      <sz val="11"/>
      <color theme="0"/>
      <name val="Calibri"/>
      <family val="2"/>
      <scheme val="minor"/>
    </font>
    <font>
      <u/>
      <sz val="11"/>
      <name val="Calibri"/>
      <family val="2"/>
      <scheme val="minor"/>
    </font>
    <font>
      <i/>
      <sz val="11"/>
      <name val="Calibri"/>
      <family val="2"/>
      <scheme val="minor"/>
    </font>
    <font>
      <sz val="11"/>
      <color rgb="FFFF0000"/>
      <name val="Arial"/>
      <family val="2"/>
    </font>
    <font>
      <b/>
      <u/>
      <sz val="12"/>
      <color theme="1"/>
      <name val="Calibri"/>
      <family val="2"/>
      <scheme val="minor"/>
    </font>
    <font>
      <b/>
      <sz val="12"/>
      <color theme="0"/>
      <name val="Arial"/>
      <family val="2"/>
    </font>
    <font>
      <sz val="9"/>
      <color theme="1"/>
      <name val="Arial"/>
      <family val="2"/>
    </font>
    <font>
      <sz val="9"/>
      <color theme="0"/>
      <name val="Arial"/>
      <family val="2"/>
    </font>
    <font>
      <sz val="9"/>
      <color rgb="FF9C0006"/>
      <name val="Arial"/>
      <family val="2"/>
    </font>
    <font>
      <b/>
      <sz val="9"/>
      <color rgb="FFFA7D00"/>
      <name val="Arial"/>
      <family val="2"/>
    </font>
    <font>
      <i/>
      <sz val="9"/>
      <color rgb="FF7F7F7F"/>
      <name val="Arial"/>
      <family val="2"/>
    </font>
    <font>
      <sz val="9"/>
      <color rgb="FF006100"/>
      <name val="Arial"/>
      <family val="2"/>
    </font>
    <font>
      <b/>
      <sz val="15"/>
      <color theme="3"/>
      <name val="Arial"/>
      <family val="2"/>
    </font>
    <font>
      <b/>
      <sz val="13"/>
      <color theme="3"/>
      <name val="Arial"/>
      <family val="2"/>
    </font>
    <font>
      <b/>
      <sz val="11"/>
      <color theme="3"/>
      <name val="Arial"/>
      <family val="2"/>
    </font>
    <font>
      <sz val="9"/>
      <color rgb="FF3F3F76"/>
      <name val="Arial"/>
      <family val="2"/>
    </font>
    <font>
      <sz val="9"/>
      <color rgb="FFFA7D00"/>
      <name val="Arial"/>
      <family val="2"/>
    </font>
    <font>
      <sz val="9"/>
      <color rgb="FF9C6500"/>
      <name val="Arial"/>
      <family val="2"/>
    </font>
    <font>
      <b/>
      <sz val="9"/>
      <color rgb="FF3F3F3F"/>
      <name val="Arial"/>
      <family val="2"/>
    </font>
    <font>
      <b/>
      <sz val="9"/>
      <color theme="1"/>
      <name val="Arial"/>
      <family val="2"/>
    </font>
    <font>
      <sz val="9"/>
      <color rgb="FFFF0000"/>
      <name val="Arial"/>
      <family val="2"/>
    </font>
    <font>
      <sz val="10"/>
      <color indexed="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FF0000"/>
      <name val="Arial"/>
      <family val="2"/>
    </font>
    <font>
      <sz val="11"/>
      <color theme="1"/>
      <name val="Wingdings 3"/>
      <family val="1"/>
      <charset val="2"/>
    </font>
    <font>
      <i/>
      <sz val="11"/>
      <color theme="1"/>
      <name val="Wingdings 3"/>
      <family val="1"/>
      <charset val="2"/>
    </font>
    <font>
      <i/>
      <sz val="14"/>
      <color theme="1"/>
      <name val="Calibri"/>
      <family val="2"/>
      <scheme val="minor"/>
    </font>
    <font>
      <i/>
      <sz val="14"/>
      <name val="Calibri"/>
      <family val="2"/>
      <scheme val="minor"/>
    </font>
    <font>
      <b/>
      <sz val="10"/>
      <color rgb="FF333399"/>
      <name val="Arial"/>
      <family val="2"/>
    </font>
  </fonts>
  <fills count="87">
    <fill>
      <patternFill patternType="none"/>
    </fill>
    <fill>
      <patternFill patternType="gray125"/>
    </fill>
    <fill>
      <patternFill patternType="solid">
        <fgColor rgb="FF3333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patternFill>
    </fill>
    <fill>
      <patternFill patternType="solid">
        <fgColor indexed="44"/>
        <bgColor indexed="64"/>
      </patternFill>
    </fill>
    <fill>
      <patternFill patternType="solid">
        <fgColor indexed="43"/>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43"/>
        <bgColor indexed="64"/>
      </patternFill>
    </fill>
    <fill>
      <patternFill patternType="solid">
        <fgColor indexed="30"/>
        <bgColor indexed="64"/>
      </patternFill>
    </fill>
    <fill>
      <patternFill patternType="solid">
        <fgColor indexed="26"/>
      </patternFill>
    </fill>
    <fill>
      <patternFill patternType="solid">
        <fgColor indexed="9"/>
        <bgColor indexed="64"/>
      </patternFill>
    </fill>
    <fill>
      <patternFill patternType="solid">
        <fgColor indexed="24"/>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5" tint="0.59996337778862885"/>
        <bgColor indexed="64"/>
      </patternFill>
    </fill>
    <fill>
      <patternFill patternType="solid">
        <fgColor theme="2"/>
        <bgColor indexed="64"/>
      </patternFill>
    </fill>
    <fill>
      <patternFill patternType="solid">
        <fgColor theme="6" tint="0.599963377788628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6337778862885"/>
        <bgColor indexed="64"/>
      </patternFill>
    </fill>
    <fill>
      <patternFill patternType="solid">
        <fgColor rgb="FFFABF8F"/>
        <bgColor indexed="64"/>
      </patternFill>
    </fill>
    <fill>
      <patternFill patternType="solid">
        <fgColor theme="9" tint="0.39997558519241921"/>
        <bgColor indexed="64"/>
      </patternFill>
    </fill>
    <fill>
      <patternFill patternType="solid">
        <fgColor theme="3" tint="-0.24994659260841701"/>
        <bgColor auto="1"/>
      </patternFill>
    </fill>
    <fill>
      <patternFill patternType="solid">
        <fgColor theme="5"/>
        <bgColor indexed="64"/>
      </patternFill>
    </fill>
    <fill>
      <patternFill patternType="solid">
        <fgColor theme="6"/>
        <bgColor indexed="64"/>
      </patternFill>
    </fill>
    <fill>
      <patternFill patternType="solid">
        <fgColor theme="9"/>
        <bgColor indexed="64"/>
      </patternFill>
    </fill>
    <fill>
      <patternFill patternType="solid">
        <fgColor theme="8"/>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7" tint="0.59999389629810485"/>
        <bgColor indexed="64"/>
      </patternFill>
    </fill>
    <fill>
      <patternFill patternType="solid">
        <fgColor rgb="FFC74D70"/>
        <bgColor indexed="64"/>
      </patternFill>
    </fill>
  </fills>
  <borders count="144">
    <border>
      <left/>
      <right/>
      <top/>
      <bottom/>
      <diagonal/>
    </border>
    <border>
      <left/>
      <right/>
      <top/>
      <bottom style="thin">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dotted">
        <color indexed="28"/>
      </left>
      <right style="dotted">
        <color indexed="28"/>
      </right>
      <top style="dotted">
        <color indexed="28"/>
      </top>
      <bottom style="dotted">
        <color indexed="28"/>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ashed">
        <color indexed="28"/>
      </left>
      <right style="dashed">
        <color indexed="28"/>
      </right>
      <top style="dashed">
        <color indexed="28"/>
      </top>
      <bottom style="dashed">
        <color indexed="28"/>
      </bottom>
      <diagonal/>
    </border>
    <border>
      <left style="thin">
        <color indexed="64"/>
      </left>
      <right/>
      <top/>
      <bottom/>
      <diagonal/>
    </border>
    <border>
      <left/>
      <right/>
      <top/>
      <bottom style="double">
        <color indexed="52"/>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2"/>
      </top>
      <bottom style="double">
        <color indexed="62"/>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top style="thin">
        <color theme="0" tint="-0.34998626667073579"/>
      </top>
      <bottom style="medium">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medium">
        <color theme="0" tint="-0.34998626667073579"/>
      </right>
      <top style="medium">
        <color theme="0" tint="-0.34998626667073579"/>
      </top>
      <bottom/>
      <diagonal/>
    </border>
    <border>
      <left/>
      <right/>
      <top style="medium">
        <color theme="0" tint="-0.34998626667073579"/>
      </top>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34998626667073579"/>
      </right>
      <top style="thin">
        <color theme="0" tint="-0.24994659260841701"/>
      </top>
      <bottom style="thin">
        <color theme="0" tint="-0.24994659260841701"/>
      </bottom>
      <diagonal/>
    </border>
    <border>
      <left style="medium">
        <color theme="0" tint="-0.34998626667073579"/>
      </left>
      <right style="thin">
        <color theme="0" tint="-0.24994659260841701"/>
      </right>
      <top style="thin">
        <color theme="0" tint="-0.24994659260841701"/>
      </top>
      <bottom style="medium">
        <color theme="0" tint="-0.34998626667073579"/>
      </bottom>
      <diagonal/>
    </border>
    <border>
      <left style="thin">
        <color theme="0" tint="-0.24994659260841701"/>
      </left>
      <right style="medium">
        <color theme="0" tint="-0.34998626667073579"/>
      </right>
      <top style="thin">
        <color theme="0" tint="-0.24994659260841701"/>
      </top>
      <bottom style="medium">
        <color theme="0" tint="-0.34998626667073579"/>
      </bottom>
      <diagonal/>
    </border>
    <border>
      <left/>
      <right style="thin">
        <color theme="0" tint="-0.24994659260841701"/>
      </right>
      <top style="medium">
        <color theme="0" tint="-0.34998626667073579"/>
      </top>
      <bottom style="medium">
        <color theme="0" tint="-0.34998626667073579"/>
      </bottom>
      <diagonal/>
    </border>
    <border>
      <left style="thin">
        <color theme="0" tint="-0.24994659260841701"/>
      </left>
      <right style="thin">
        <color theme="0" tint="-0.24994659260841701"/>
      </right>
      <top style="medium">
        <color theme="0" tint="-0.34998626667073579"/>
      </top>
      <bottom style="medium">
        <color theme="0" tint="-0.34998626667073579"/>
      </bottom>
      <diagonal/>
    </border>
    <border>
      <left style="thin">
        <color theme="0" tint="-0.24994659260841701"/>
      </left>
      <right style="medium">
        <color theme="0" tint="-0.34998626667073579"/>
      </right>
      <top style="medium">
        <color theme="0" tint="-0.34998626667073579"/>
      </top>
      <bottom style="medium">
        <color theme="0" tint="-0.34998626667073579"/>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thin">
        <color theme="0" tint="-0.34998626667073579"/>
      </left>
      <right/>
      <top/>
      <bottom style="thin">
        <color theme="0" tint="-0.34998626667073579"/>
      </bottom>
      <diagonal/>
    </border>
    <border>
      <left style="medium">
        <color theme="0" tint="-0.34998626667073579"/>
      </left>
      <right style="thin">
        <color theme="0" tint="-0.34998626667073579"/>
      </right>
      <top style="medium">
        <color theme="0" tint="-0.34998626667073579"/>
      </top>
      <bottom/>
      <diagonal/>
    </border>
    <border>
      <left/>
      <right/>
      <top style="thin">
        <color auto="1"/>
      </top>
      <bottom style="thin">
        <color auto="1"/>
      </bottom>
      <diagonal/>
    </border>
    <border>
      <left style="thin">
        <color theme="0" tint="-0.34998626667073579"/>
      </left>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style="thin">
        <color theme="0" tint="-0.34998626667073579"/>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n">
        <color indexed="64"/>
      </right>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0" tint="-0.34998626667073579"/>
      </right>
      <top style="medium">
        <color theme="0" tint="-0.34998626667073579"/>
      </top>
      <bottom style="thin">
        <color theme="0" tint="-0.24994659260841701"/>
      </bottom>
      <diagonal/>
    </border>
    <border>
      <left/>
      <right style="thin">
        <color theme="0" tint="-0.24994659260841701"/>
      </right>
      <top style="medium">
        <color theme="0" tint="-0.34998626667073579"/>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style="thin">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style="medium">
        <color theme="0" tint="-0.34998626667073579"/>
      </left>
      <right/>
      <top style="medium">
        <color theme="0" tint="-0.34998626667073579"/>
      </top>
      <bottom style="thin">
        <color theme="0" tint="-0.24994659260841701"/>
      </bottom>
      <diagonal/>
    </border>
    <border>
      <left/>
      <right/>
      <top style="medium">
        <color theme="0" tint="-0.34998626667073579"/>
      </top>
      <bottom style="thin">
        <color theme="0" tint="-0.34998626667073579"/>
      </bottom>
      <diagonal/>
    </border>
    <border>
      <left/>
      <right/>
      <top style="medium">
        <color theme="0" tint="-0.34998626667073579"/>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style="thin">
        <color theme="0" tint="-0.34998626667073579"/>
      </right>
      <top/>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style="medium">
        <color theme="0" tint="-0.34998626667073579"/>
      </left>
      <right style="thin">
        <color theme="0" tint="-0.24994659260841701"/>
      </right>
      <top style="thin">
        <color theme="0" tint="-0.24994659260841701"/>
      </top>
      <bottom/>
      <diagonal/>
    </border>
    <border>
      <left style="thin">
        <color theme="0" tint="-0.24994659260841701"/>
      </left>
      <right style="medium">
        <color theme="0" tint="-0.34998626667073579"/>
      </right>
      <top style="thin">
        <color theme="0" tint="-0.24994659260841701"/>
      </top>
      <bottom/>
      <diagonal/>
    </border>
    <border>
      <left/>
      <right style="medium">
        <color theme="0" tint="-0.34998626667073579"/>
      </right>
      <top style="thin">
        <color theme="0" tint="-0.24994659260841701"/>
      </top>
      <bottom style="thin">
        <color theme="0" tint="-0.24994659260841701"/>
      </bottom>
      <diagonal/>
    </border>
    <border>
      <left style="medium">
        <color theme="0" tint="-0.34998626667073579"/>
      </left>
      <right/>
      <top style="thin">
        <color theme="0" tint="-0.24994659260841701"/>
      </top>
      <bottom style="thin">
        <color theme="0" tint="-0.24994659260841701"/>
      </bottom>
      <diagonal/>
    </border>
    <border>
      <left style="medium">
        <color theme="0" tint="-0.34998626667073579"/>
      </left>
      <right/>
      <top style="thin">
        <color theme="0" tint="-0.24994659260841701"/>
      </top>
      <bottom style="medium">
        <color theme="0" tint="-0.34998626667073579"/>
      </bottom>
      <diagonal/>
    </border>
    <border>
      <left/>
      <right style="medium">
        <color theme="0" tint="-0.34998626667073579"/>
      </right>
      <top style="thin">
        <color theme="0" tint="-0.24994659260841701"/>
      </top>
      <bottom style="medium">
        <color theme="0" tint="-0.34998626667073579"/>
      </bottom>
      <diagonal/>
    </border>
  </borders>
  <cellStyleXfs count="42982">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10" fillId="0" borderId="2">
      <alignment vertical="center"/>
      <protection locked="0"/>
    </xf>
    <xf numFmtId="164" fontId="10" fillId="0" borderId="2">
      <alignment horizontal="right" vertical="center"/>
      <protection locked="0"/>
    </xf>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3" applyNumberFormat="0" applyAlignment="0" applyProtection="0"/>
    <xf numFmtId="0" fontId="13" fillId="0" borderId="0" applyNumberFormat="0" applyAlignment="0" applyProtection="0"/>
    <xf numFmtId="0" fontId="14" fillId="0" borderId="0" applyNumberFormat="0" applyAlignment="0" applyProtection="0"/>
    <xf numFmtId="0" fontId="13" fillId="0" borderId="4" applyNumberForma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6" fillId="0" borderId="0" applyNumberFormat="0" applyFill="0" applyBorder="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165" fontId="7" fillId="24" borderId="6" applyNumberFormat="0">
      <alignment vertical="center"/>
    </xf>
    <xf numFmtId="166" fontId="7" fillId="25" borderId="6" applyNumberFormat="0">
      <alignment vertical="center"/>
    </xf>
    <xf numFmtId="166" fontId="7" fillId="25" borderId="6" applyNumberFormat="0">
      <alignment vertical="center"/>
    </xf>
    <xf numFmtId="1" fontId="7" fillId="26" borderId="6" applyNumberFormat="0">
      <alignment vertical="center"/>
    </xf>
    <xf numFmtId="1" fontId="7" fillId="26" borderId="6" applyNumberFormat="0">
      <alignment vertical="center"/>
    </xf>
    <xf numFmtId="165" fontId="7" fillId="26" borderId="6" applyNumberFormat="0">
      <alignment vertical="center"/>
    </xf>
    <xf numFmtId="165" fontId="7" fillId="26" borderId="6" applyNumberFormat="0">
      <alignment vertical="center"/>
    </xf>
    <xf numFmtId="165" fontId="7" fillId="27" borderId="6" applyNumberFormat="0">
      <alignment vertical="center"/>
    </xf>
    <xf numFmtId="165" fontId="7" fillId="27" borderId="6" applyNumberFormat="0">
      <alignment vertical="center"/>
    </xf>
    <xf numFmtId="3" fontId="7" fillId="0" borderId="6" applyNumberFormat="0">
      <alignment vertical="center"/>
    </xf>
    <xf numFmtId="3" fontId="7" fillId="0" borderId="6" applyNumberFormat="0">
      <alignment vertical="center"/>
    </xf>
    <xf numFmtId="165" fontId="7" fillId="24" borderId="6" applyNumberFormat="0">
      <alignment vertical="center"/>
    </xf>
    <xf numFmtId="0" fontId="7" fillId="24" borderId="6" applyNumberFormat="0">
      <alignment vertical="center"/>
    </xf>
    <xf numFmtId="0" fontId="7" fillId="24" borderId="6" applyNumberFormat="0">
      <alignment vertical="center"/>
    </xf>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7"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0" fontId="8" fillId="0" borderId="0"/>
    <xf numFmtId="0" fontId="21" fillId="30" borderId="10" applyNumberFormat="0"/>
    <xf numFmtId="37" fontId="10" fillId="0" borderId="1" applyNumberFormat="0">
      <alignment horizontal="centerContinuous" vertical="top"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23" fillId="0" borderId="0" applyFill="0" applyBorder="0"/>
    <xf numFmtId="15" fontId="24" fillId="0" borderId="0" applyFill="0" applyBorder="0" applyProtection="0">
      <alignment horizontal="center"/>
    </xf>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0" fontId="25" fillId="28" borderId="11" applyAlignment="0" applyProtection="0"/>
    <xf numFmtId="171" fontId="26" fillId="0" borderId="0" applyNumberFormat="0" applyFill="0" applyBorder="0" applyAlignment="0" applyProtection="0"/>
    <xf numFmtId="171" fontId="27" fillId="23" borderId="12" applyAlignment="0">
      <protection locked="0"/>
    </xf>
    <xf numFmtId="172" fontId="24" fillId="0" borderId="0" applyFill="0" applyBorder="0" applyAlignment="0" applyProtection="0"/>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37" fontId="29" fillId="27" borderId="13" applyBorder="0" applyAlignment="0"/>
    <xf numFmtId="37" fontId="29" fillId="27" borderId="13" applyBorder="0" applyAlignment="0"/>
    <xf numFmtId="37" fontId="29" fillId="27" borderId="13" applyBorder="0" applyAlignment="0"/>
    <xf numFmtId="0" fontId="30" fillId="27" borderId="14" applyNumberFormat="0">
      <alignment vertical="center"/>
    </xf>
    <xf numFmtId="37" fontId="29" fillId="27" borderId="13" applyBorder="0" applyAlignment="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1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6" fillId="0" borderId="0" applyNumberFormat="0" applyFill="0" applyBorder="0" applyAlignment="0" applyProtection="0"/>
    <xf numFmtId="165" fontId="34" fillId="31" borderId="18" applyNumberFormat="0">
      <alignment vertical="center"/>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37" fontId="36" fillId="0" borderId="19" applyNumberFormat="0" applyBorder="0" applyAlignment="0">
      <protection locked="0"/>
    </xf>
    <xf numFmtId="0" fontId="34" fillId="32" borderId="18" applyNumberFormat="0">
      <alignment vertical="center"/>
      <protection locked="0"/>
    </xf>
    <xf numFmtId="0" fontId="34" fillId="32" borderId="18" applyNumberFormat="0">
      <alignment vertical="center"/>
      <protection locked="0"/>
    </xf>
    <xf numFmtId="0" fontId="34" fillId="32" borderId="18" applyNumberFormat="0">
      <alignment vertical="center"/>
      <protection locked="0"/>
    </xf>
    <xf numFmtId="0" fontId="34" fillId="32" borderId="18" applyNumberFormat="0">
      <alignment vertical="center"/>
      <protection locked="0"/>
    </xf>
    <xf numFmtId="0" fontId="34" fillId="32" borderId="18" applyNumberFormat="0">
      <alignment vertical="center"/>
      <protection locked="0"/>
    </xf>
    <xf numFmtId="37" fontId="36" fillId="0" borderId="19" applyNumberFormat="0" applyBorder="0" applyAlignment="0">
      <protection locked="0"/>
    </xf>
    <xf numFmtId="37" fontId="36" fillId="0" borderId="19" applyNumberFormat="0" applyBorder="0" applyAlignment="0">
      <protection locked="0"/>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4" fillId="32" borderId="18" applyNumberFormat="0">
      <alignment vertical="center"/>
      <protection locked="0"/>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4" fillId="31" borderId="18" applyNumberFormat="0">
      <alignment vertical="center"/>
    </xf>
    <xf numFmtId="38" fontId="37" fillId="0" borderId="0"/>
    <xf numFmtId="38" fontId="38" fillId="0" borderId="0"/>
    <xf numFmtId="38" fontId="39" fillId="0" borderId="0"/>
    <xf numFmtId="38" fontId="40" fillId="0" borderId="0"/>
    <xf numFmtId="0" fontId="21" fillId="0" borderId="0"/>
    <xf numFmtId="0" fontId="21" fillId="0" borderId="0"/>
    <xf numFmtId="37" fontId="7" fillId="0" borderId="0" applyBorder="0" applyAlignment="0">
      <alignment horizontal="left"/>
      <protection locked="0"/>
    </xf>
    <xf numFmtId="37" fontId="7" fillId="0" borderId="0" applyBorder="0" applyAlignment="0">
      <alignment horizontal="left"/>
      <protection locked="0"/>
    </xf>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7" fillId="0" borderId="21" applyBorder="0">
      <alignment horizontal="center" vertical="center" wrapText="1"/>
    </xf>
    <xf numFmtId="0" fontId="34" fillId="24" borderId="22" applyNumberFormat="0">
      <alignment vertical="center"/>
      <protection locked="0"/>
    </xf>
    <xf numFmtId="0" fontId="42" fillId="24" borderId="22" applyFont="0">
      <protection locked="0"/>
    </xf>
    <xf numFmtId="0" fontId="43" fillId="0" borderId="0" applyBorder="0">
      <alignment horizontal="left" vertical="top"/>
    </xf>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7" fillId="0" borderId="0"/>
    <xf numFmtId="0" fontId="45" fillId="0" borderId="0"/>
    <xf numFmtId="0" fontId="7" fillId="0" borderId="0"/>
    <xf numFmtId="0" fontId="7" fillId="0" borderId="0"/>
    <xf numFmtId="0" fontId="1"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40" fontId="47" fillId="34" borderId="0">
      <alignment horizontal="right"/>
    </xf>
    <xf numFmtId="0" fontId="48" fillId="34" borderId="0">
      <alignment horizontal="right"/>
    </xf>
    <xf numFmtId="0" fontId="49" fillId="34" borderId="24"/>
    <xf numFmtId="0" fontId="49" fillId="0" borderId="0" applyBorder="0">
      <alignment horizontal="centerContinuous"/>
    </xf>
    <xf numFmtId="0" fontId="50" fillId="0" borderId="0" applyBorder="0">
      <alignment horizontal="centerContinuous"/>
    </xf>
    <xf numFmtId="173" fontId="51" fillId="0" borderId="0" applyFont="0" applyFill="0" applyBorder="0" applyProtection="0">
      <alignment horizontal="center"/>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20" fillId="0" borderId="0" applyFont="0" applyFill="0" applyBorder="0" applyAlignment="0" applyProtection="0"/>
    <xf numFmtId="0" fontId="7" fillId="27" borderId="25" applyBorder="0" applyAlignment="0">
      <alignment horizontal="center" vertical="top"/>
    </xf>
    <xf numFmtId="0" fontId="7" fillId="27" borderId="25" applyBorder="0" applyAlignment="0">
      <alignment horizontal="center" vertical="top"/>
    </xf>
    <xf numFmtId="0" fontId="52" fillId="0" borderId="0"/>
    <xf numFmtId="0" fontId="53" fillId="0" borderId="0"/>
    <xf numFmtId="0" fontId="53" fillId="0" borderId="0"/>
    <xf numFmtId="0" fontId="53" fillId="0" borderId="0"/>
    <xf numFmtId="165" fontId="54" fillId="35" borderId="0" applyNumberFormat="0">
      <alignment vertical="center"/>
    </xf>
    <xf numFmtId="0" fontId="55" fillId="0" borderId="0" applyNumberFormat="0" applyFill="0" applyBorder="0" applyAlignment="0" applyProtection="0"/>
    <xf numFmtId="49" fontId="56" fillId="25" borderId="26">
      <alignment horizontal="center" vertical="center" wrapText="1"/>
    </xf>
    <xf numFmtId="165" fontId="57" fillId="24" borderId="0">
      <alignment vertical="center"/>
    </xf>
    <xf numFmtId="165" fontId="57" fillId="24" borderId="0">
      <alignment vertical="center"/>
    </xf>
    <xf numFmtId="165" fontId="57" fillId="24" borderId="0">
      <alignment vertical="center"/>
    </xf>
    <xf numFmtId="165" fontId="57" fillId="24" borderId="0">
      <alignment vertical="center"/>
    </xf>
    <xf numFmtId="165" fontId="57" fillId="24" borderId="0">
      <alignment vertical="center"/>
    </xf>
    <xf numFmtId="49" fontId="56" fillId="25" borderId="26">
      <alignment horizontal="center" vertical="center" wrapText="1"/>
    </xf>
    <xf numFmtId="49" fontId="56" fillId="25" borderId="26">
      <alignment horizontal="center" vertical="center" wrapText="1"/>
    </xf>
    <xf numFmtId="165" fontId="57" fillId="24" borderId="0">
      <alignment vertical="center"/>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 fillId="0" borderId="21" applyBorder="0">
      <alignment horizontal="center" vertical="top" wrapText="1"/>
    </xf>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39" borderId="0" applyNumberFormat="0" applyBorder="0" applyAlignment="0" applyProtection="0"/>
    <xf numFmtId="0" fontId="7" fillId="0" borderId="0"/>
    <xf numFmtId="0" fontId="8" fillId="3" borderId="0" applyNumberFormat="0" applyBorder="0" applyAlignment="0" applyProtection="0"/>
    <xf numFmtId="0" fontId="1" fillId="40" borderId="0" applyNumberFormat="0" applyBorder="0" applyAlignment="0" applyProtection="0"/>
    <xf numFmtId="0" fontId="8" fillId="4" borderId="0" applyNumberFormat="0" applyBorder="0" applyAlignment="0" applyProtection="0"/>
    <xf numFmtId="0" fontId="1" fillId="42" borderId="0" applyNumberFormat="0" applyBorder="0" applyAlignment="0" applyProtection="0"/>
    <xf numFmtId="0" fontId="8" fillId="5" borderId="0" applyNumberFormat="0" applyBorder="0" applyAlignment="0" applyProtection="0"/>
    <xf numFmtId="0" fontId="1" fillId="44" borderId="0" applyNumberFormat="0" applyBorder="0" applyAlignment="0" applyProtection="0"/>
    <xf numFmtId="0" fontId="8" fillId="6" borderId="0" applyNumberFormat="0" applyBorder="0" applyAlignment="0" applyProtection="0"/>
    <xf numFmtId="0" fontId="1" fillId="46" borderId="0" applyNumberFormat="0" applyBorder="0" applyAlignment="0" applyProtection="0"/>
    <xf numFmtId="0" fontId="8" fillId="7" borderId="0" applyNumberFormat="0" applyBorder="0" applyAlignment="0" applyProtection="0"/>
    <xf numFmtId="0" fontId="1" fillId="48" borderId="0" applyNumberFormat="0" applyBorder="0" applyAlignment="0" applyProtection="0"/>
    <xf numFmtId="0" fontId="8" fillId="8" borderId="0" applyNumberFormat="0" applyBorder="0" applyAlignment="0" applyProtection="0"/>
    <xf numFmtId="0" fontId="1" fillId="50" borderId="0" applyNumberFormat="0" applyBorder="0" applyAlignment="0" applyProtection="0"/>
    <xf numFmtId="0" fontId="8" fillId="9" borderId="0" applyNumberFormat="0" applyBorder="0" applyAlignment="0" applyProtection="0"/>
    <xf numFmtId="0" fontId="1" fillId="41" borderId="0" applyNumberFormat="0" applyBorder="0" applyAlignment="0" applyProtection="0"/>
    <xf numFmtId="0" fontId="8" fillId="10" borderId="0" applyNumberFormat="0" applyBorder="0" applyAlignment="0" applyProtection="0"/>
    <xf numFmtId="0" fontId="1" fillId="43" borderId="0" applyNumberFormat="0" applyBorder="0" applyAlignment="0" applyProtection="0"/>
    <xf numFmtId="0" fontId="8" fillId="11" borderId="0" applyNumberFormat="0" applyBorder="0" applyAlignment="0" applyProtection="0"/>
    <xf numFmtId="0" fontId="1" fillId="45" borderId="0" applyNumberFormat="0" applyBorder="0" applyAlignment="0" applyProtection="0"/>
    <xf numFmtId="0" fontId="8" fillId="6" borderId="0" applyNumberFormat="0" applyBorder="0" applyAlignment="0" applyProtection="0"/>
    <xf numFmtId="0" fontId="1" fillId="47" borderId="0" applyNumberFormat="0" applyBorder="0" applyAlignment="0" applyProtection="0"/>
    <xf numFmtId="0" fontId="8" fillId="9" borderId="0" applyNumberFormat="0" applyBorder="0" applyAlignment="0" applyProtection="0"/>
    <xf numFmtId="0" fontId="1" fillId="49" borderId="0" applyNumberFormat="0" applyBorder="0" applyAlignment="0" applyProtection="0"/>
    <xf numFmtId="0" fontId="8" fillId="12" borderId="0" applyNumberFormat="0" applyBorder="0" applyAlignment="0" applyProtection="0"/>
    <xf numFmtId="0" fontId="1" fillId="51" borderId="0" applyNumberFormat="0" applyBorder="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21"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8"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2"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23"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5" fillId="5" borderId="5" applyNumberFormat="0" applyFon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7" fillId="28" borderId="7"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43" fontId="8" fillId="0" borderId="0" applyFont="0" applyFill="0" applyBorder="0" applyAlignment="0" applyProtection="0"/>
    <xf numFmtId="167" fontId="8" fillId="0" borderId="0" applyFont="0" applyFill="0" applyBorder="0" applyAlignment="0" applyProtection="0"/>
    <xf numFmtId="43" fontId="70" fillId="0" borderId="0" applyFont="0" applyFill="0" applyBorder="0" applyAlignment="0" applyProtection="0"/>
    <xf numFmtId="43" fontId="8" fillId="0" borderId="0" applyFont="0" applyFill="0" applyBorder="0" applyAlignment="0" applyProtection="0"/>
    <xf numFmtId="43" fontId="70" fillId="0" borderId="0" applyFont="0" applyFill="0" applyBorder="0" applyAlignment="0" applyProtection="0"/>
    <xf numFmtId="43" fontId="8" fillId="0" borderId="0" applyFont="0" applyFill="0" applyBorder="0" applyAlignment="0" applyProtection="0"/>
    <xf numFmtId="43" fontId="70" fillId="0" borderId="0" applyFont="0" applyFill="0" applyBorder="0" applyAlignment="0" applyProtection="0"/>
    <xf numFmtId="167" fontId="8"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68" fontId="21" fillId="27" borderId="9">
      <alignment horizontal="center"/>
    </xf>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170" fontId="25" fillId="28" borderId="82" applyAlignment="0" applyProtection="0"/>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21" fillId="27" borderId="9">
      <alignment horizontal="center"/>
    </xf>
    <xf numFmtId="0" fontId="6" fillId="0" borderId="0" applyNumberFormat="0" applyFill="0" applyBorder="0" applyAlignment="0" applyProtection="0"/>
    <xf numFmtId="0" fontId="71" fillId="22" borderId="0" applyFill="0" applyBorder="0" applyProtection="0"/>
    <xf numFmtId="0" fontId="72" fillId="0" borderId="0" applyNumberFormat="0" applyFill="0" applyBorder="0" applyAlignment="0" applyProtection="0">
      <alignment vertical="top"/>
      <protection locked="0"/>
    </xf>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35" fillId="8" borderId="7" applyNumberFormat="0" applyAlignment="0" applyProtection="0"/>
    <xf numFmtId="0" fontId="73" fillId="0" borderId="0"/>
    <xf numFmtId="0" fontId="7" fillId="0" borderId="0"/>
    <xf numFmtId="0" fontId="1" fillId="0" borderId="0"/>
    <xf numFmtId="0" fontId="74" fillId="0" borderId="0"/>
    <xf numFmtId="0" fontId="1" fillId="0" borderId="0"/>
    <xf numFmtId="0" fontId="7" fillId="0" borderId="0"/>
    <xf numFmtId="0" fontId="75" fillId="0" borderId="0"/>
    <xf numFmtId="0" fontId="7" fillId="0" borderId="0"/>
    <xf numFmtId="0" fontId="1" fillId="0" borderId="0"/>
    <xf numFmtId="0" fontId="7" fillId="0" borderId="0"/>
    <xf numFmtId="0" fontId="45" fillId="0" borderId="0"/>
    <xf numFmtId="0" fontId="45"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7" fillId="33" borderId="23" applyNumberFormat="0" applyFon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0" fontId="46" fillId="28" borderId="9" applyNumberFormat="0" applyAlignment="0" applyProtection="0"/>
    <xf numFmtId="9" fontId="1"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58" fillId="0" borderId="27" applyNumberFormat="0" applyFill="0" applyAlignment="0" applyProtection="0"/>
    <xf numFmtId="0" fontId="76" fillId="0" borderId="0">
      <alignment horizontal="left"/>
    </xf>
    <xf numFmtId="0" fontId="77" fillId="0" borderId="0">
      <alignment horizontal="left" indent="1"/>
    </xf>
    <xf numFmtId="0" fontId="7" fillId="0" borderId="0">
      <alignment horizontal="left" vertical="top" wrapText="1" indent="2"/>
    </xf>
    <xf numFmtId="0" fontId="7" fillId="0" borderId="0">
      <alignment horizontal="left" wrapText="1" indent="1"/>
    </xf>
    <xf numFmtId="0" fontId="7" fillId="0" borderId="0"/>
    <xf numFmtId="0" fontId="7" fillId="0" borderId="0"/>
    <xf numFmtId="0" fontId="6" fillId="0" borderId="0" applyNumberFormat="0" applyFill="0" applyBorder="0" applyAlignment="0" applyProtection="0"/>
    <xf numFmtId="0" fontId="103" fillId="40" borderId="0" applyNumberFormat="0" applyBorder="0" applyAlignment="0" applyProtection="0"/>
    <xf numFmtId="0" fontId="103" fillId="42" borderId="0" applyNumberFormat="0" applyBorder="0" applyAlignment="0" applyProtection="0"/>
    <xf numFmtId="0" fontId="103" fillId="44" borderId="0" applyNumberFormat="0" applyBorder="0" applyAlignment="0" applyProtection="0"/>
    <xf numFmtId="0" fontId="103" fillId="46" borderId="0" applyNumberFormat="0" applyBorder="0" applyAlignment="0" applyProtection="0"/>
    <xf numFmtId="0" fontId="103" fillId="48" borderId="0" applyNumberFormat="0" applyBorder="0" applyAlignment="0" applyProtection="0"/>
    <xf numFmtId="0" fontId="103" fillId="50" borderId="0" applyNumberFormat="0" applyBorder="0" applyAlignment="0" applyProtection="0"/>
    <xf numFmtId="0" fontId="103" fillId="41" borderId="0" applyNumberFormat="0" applyBorder="0" applyAlignment="0" applyProtection="0"/>
    <xf numFmtId="0" fontId="103" fillId="43" borderId="0" applyNumberFormat="0" applyBorder="0" applyAlignment="0" applyProtection="0"/>
    <xf numFmtId="0" fontId="103" fillId="45" borderId="0" applyNumberFormat="0" applyBorder="0" applyAlignment="0" applyProtection="0"/>
    <xf numFmtId="0" fontId="103" fillId="47" borderId="0" applyNumberFormat="0" applyBorder="0" applyAlignment="0" applyProtection="0"/>
    <xf numFmtId="0" fontId="103" fillId="49" borderId="0" applyNumberFormat="0" applyBorder="0" applyAlignment="0" applyProtection="0"/>
    <xf numFmtId="0" fontId="103" fillId="51" borderId="0" applyNumberFormat="0" applyBorder="0" applyAlignment="0" applyProtection="0"/>
    <xf numFmtId="0" fontId="104" fillId="39" borderId="0" applyNumberFormat="0" applyBorder="0" applyAlignment="0" applyProtection="0"/>
    <xf numFmtId="0" fontId="104" fillId="76" borderId="0" applyNumberFormat="0" applyBorder="0" applyAlignment="0" applyProtection="0"/>
    <xf numFmtId="0" fontId="104" fillId="78" borderId="0" applyNumberFormat="0" applyBorder="0" applyAlignment="0" applyProtection="0"/>
    <xf numFmtId="0" fontId="104" fillId="80" borderId="0" applyNumberFormat="0" applyBorder="0" applyAlignment="0" applyProtection="0"/>
    <xf numFmtId="0" fontId="104" fillId="82" borderId="0" applyNumberFormat="0" applyBorder="0" applyAlignment="0" applyProtection="0"/>
    <xf numFmtId="0" fontId="104" fillId="84" borderId="0" applyNumberFormat="0" applyBorder="0" applyAlignment="0" applyProtection="0"/>
    <xf numFmtId="0" fontId="104" fillId="74" borderId="0" applyNumberFormat="0" applyBorder="0" applyAlignment="0" applyProtection="0"/>
    <xf numFmtId="0" fontId="104" fillId="75" borderId="0" applyNumberFormat="0" applyBorder="0" applyAlignment="0" applyProtection="0"/>
    <xf numFmtId="0" fontId="104" fillId="77" borderId="0" applyNumberFormat="0" applyBorder="0" applyAlignment="0" applyProtection="0"/>
    <xf numFmtId="0" fontId="104" fillId="79" borderId="0" applyNumberFormat="0" applyBorder="0" applyAlignment="0" applyProtection="0"/>
    <xf numFmtId="0" fontId="104" fillId="81" borderId="0" applyNumberFormat="0" applyBorder="0" applyAlignment="0" applyProtection="0"/>
    <xf numFmtId="0" fontId="104" fillId="83" borderId="0" applyNumberFormat="0" applyBorder="0" applyAlignment="0" applyProtection="0"/>
    <xf numFmtId="0" fontId="105" fillId="68" borderId="0" applyNumberFormat="0" applyBorder="0" applyAlignment="0" applyProtection="0"/>
    <xf numFmtId="0" fontId="106" fillId="71" borderId="129" applyNumberFormat="0" applyAlignment="0" applyProtection="0"/>
    <xf numFmtId="0" fontId="61" fillId="72" borderId="132" applyNumberFormat="0" applyAlignment="0" applyProtection="0"/>
    <xf numFmtId="0" fontId="107" fillId="0" borderId="0" applyNumberFormat="0" applyFill="0" applyBorder="0" applyAlignment="0" applyProtection="0"/>
    <xf numFmtId="0" fontId="108" fillId="67" borderId="0" applyNumberFormat="0" applyBorder="0" applyAlignment="0" applyProtection="0"/>
    <xf numFmtId="0" fontId="109" fillId="0" borderId="126" applyNumberFormat="0" applyFill="0" applyAlignment="0" applyProtection="0"/>
    <xf numFmtId="0" fontId="110" fillId="0" borderId="127" applyNumberFormat="0" applyFill="0" applyAlignment="0" applyProtection="0"/>
    <xf numFmtId="0" fontId="111" fillId="0" borderId="128" applyNumberFormat="0" applyFill="0" applyAlignment="0" applyProtection="0"/>
    <xf numFmtId="0" fontId="111" fillId="0" borderId="0" applyNumberFormat="0" applyFill="0" applyBorder="0" applyAlignment="0" applyProtection="0"/>
    <xf numFmtId="0" fontId="112" fillId="70" borderId="129" applyNumberFormat="0" applyAlignment="0" applyProtection="0"/>
    <xf numFmtId="0" fontId="113" fillId="0" borderId="131" applyNumberFormat="0" applyFill="0" applyAlignment="0" applyProtection="0"/>
    <xf numFmtId="0" fontId="114" fillId="69" borderId="0" applyNumberFormat="0" applyBorder="0" applyAlignment="0" applyProtection="0"/>
    <xf numFmtId="0" fontId="8" fillId="0" borderId="0"/>
    <xf numFmtId="0" fontId="103" fillId="73" borderId="133" applyNumberFormat="0" applyFont="0" applyAlignment="0" applyProtection="0"/>
    <xf numFmtId="0" fontId="115" fillId="71" borderId="130" applyNumberFormat="0" applyAlignment="0" applyProtection="0"/>
    <xf numFmtId="0" fontId="116" fillId="0" borderId="134" applyNumberFormat="0" applyFill="0" applyAlignment="0" applyProtection="0"/>
    <xf numFmtId="0" fontId="117" fillId="0" borderId="0" applyNumberFormat="0" applyFill="0" applyBorder="0" applyAlignment="0" applyProtection="0"/>
  </cellStyleXfs>
  <cellXfs count="571">
    <xf numFmtId="0" fontId="0" fillId="0" borderId="0" xfId="0"/>
    <xf numFmtId="0" fontId="0" fillId="0" borderId="0" xfId="0" applyBorder="1"/>
    <xf numFmtId="0" fontId="5" fillId="2" borderId="0" xfId="0" applyFont="1" applyFill="1" applyAlignment="1">
      <alignment horizontal="center" vertical="center"/>
    </xf>
    <xf numFmtId="0" fontId="4" fillId="0" borderId="0" xfId="0" applyFont="1"/>
    <xf numFmtId="0" fontId="2" fillId="0" borderId="0" xfId="0" applyFont="1" applyFill="1"/>
    <xf numFmtId="0" fontId="60" fillId="2" borderId="0" xfId="0" applyFont="1" applyFill="1" applyAlignment="1">
      <alignment horizontal="left" vertical="center"/>
    </xf>
    <xf numFmtId="0" fontId="60" fillId="2" borderId="0" xfId="0" applyFont="1" applyFill="1" applyAlignment="1">
      <alignment horizontal="center" vertical="center"/>
    </xf>
    <xf numFmtId="0" fontId="61" fillId="2" borderId="0" xfId="0" applyFont="1" applyFill="1" applyAlignment="1">
      <alignment horizontal="right" vertical="center"/>
    </xf>
    <xf numFmtId="0" fontId="62" fillId="36" borderId="0" xfId="0" applyFont="1" applyFill="1" applyAlignment="1">
      <alignment horizontal="center" vertical="center"/>
    </xf>
    <xf numFmtId="0" fontId="0" fillId="0" borderId="0" xfId="0" applyFill="1"/>
    <xf numFmtId="0" fontId="5" fillId="36" borderId="0" xfId="0" applyFont="1" applyFill="1" applyAlignment="1">
      <alignment horizontal="center" vertical="center"/>
    </xf>
    <xf numFmtId="0" fontId="60" fillId="36" borderId="0" xfId="0" applyFont="1" applyFill="1" applyAlignment="1">
      <alignment horizontal="center" vertical="center"/>
    </xf>
    <xf numFmtId="0" fontId="63" fillId="36" borderId="0" xfId="0" applyFont="1" applyFill="1" applyAlignment="1">
      <alignment horizontal="center" vertical="center"/>
    </xf>
    <xf numFmtId="0" fontId="4" fillId="36" borderId="0" xfId="0" applyFont="1" applyFill="1"/>
    <xf numFmtId="0" fontId="0" fillId="36" borderId="0" xfId="0" applyFill="1" applyBorder="1" applyAlignment="1">
      <alignment horizontal="center"/>
    </xf>
    <xf numFmtId="0" fontId="0" fillId="36" borderId="0" xfId="0" applyFill="1" applyBorder="1"/>
    <xf numFmtId="0" fontId="2" fillId="0" borderId="0" xfId="0" applyFont="1"/>
    <xf numFmtId="0" fontId="0" fillId="0" borderId="0" xfId="0" applyFill="1" applyBorder="1"/>
    <xf numFmtId="0" fontId="0" fillId="37" borderId="31" xfId="0" applyFill="1" applyBorder="1" applyAlignment="1">
      <alignment horizontal="center" vertical="center"/>
    </xf>
    <xf numFmtId="0" fontId="0" fillId="37" borderId="32" xfId="0" applyFill="1" applyBorder="1"/>
    <xf numFmtId="0" fontId="0" fillId="37" borderId="34" xfId="0" applyFont="1" applyFill="1" applyBorder="1" applyAlignment="1">
      <alignment horizontal="center" vertical="center" wrapText="1"/>
    </xf>
    <xf numFmtId="0" fontId="0" fillId="37" borderId="35" xfId="0" applyFont="1" applyFill="1" applyBorder="1" applyAlignment="1">
      <alignment horizontal="center" vertical="center" wrapText="1"/>
    </xf>
    <xf numFmtId="0" fontId="4" fillId="0" borderId="36" xfId="0" applyFont="1" applyBorder="1" applyAlignment="1">
      <alignment horizontal="center" vertical="center"/>
    </xf>
    <xf numFmtId="0" fontId="0" fillId="0" borderId="37" xfId="0" applyBorder="1"/>
    <xf numFmtId="0" fontId="0" fillId="0" borderId="41" xfId="0" applyBorder="1"/>
    <xf numFmtId="1" fontId="0" fillId="0" borderId="43" xfId="0" applyNumberFormat="1" applyBorder="1" applyAlignment="1">
      <alignment horizontal="left" vertical="top"/>
    </xf>
    <xf numFmtId="1" fontId="0" fillId="0" borderId="44" xfId="0" applyNumberFormat="1" applyBorder="1" applyAlignment="1">
      <alignment horizontal="left" vertical="top"/>
    </xf>
    <xf numFmtId="9" fontId="0" fillId="0" borderId="43" xfId="2" applyFont="1" applyBorder="1" applyAlignment="1">
      <alignment horizontal="left" vertical="top"/>
    </xf>
    <xf numFmtId="0" fontId="0" fillId="0" borderId="43" xfId="0" applyBorder="1" applyAlignment="1">
      <alignment horizontal="left" vertical="top"/>
    </xf>
    <xf numFmtId="0" fontId="0" fillId="0" borderId="41" xfId="0" applyFill="1" applyBorder="1"/>
    <xf numFmtId="0" fontId="0" fillId="0" borderId="46" xfId="0" applyFill="1" applyBorder="1"/>
    <xf numFmtId="9" fontId="0" fillId="0" borderId="48" xfId="2" applyFont="1" applyBorder="1" applyAlignment="1">
      <alignment horizontal="left" vertical="top"/>
    </xf>
    <xf numFmtId="0" fontId="0" fillId="0" borderId="0" xfId="0" applyBorder="1" applyAlignment="1">
      <alignment horizontal="center" vertical="center"/>
    </xf>
    <xf numFmtId="9" fontId="0" fillId="0" borderId="0" xfId="2" applyFont="1" applyBorder="1" applyAlignment="1">
      <alignment horizontal="left" vertical="top"/>
    </xf>
    <xf numFmtId="10" fontId="0" fillId="0" borderId="0" xfId="0" applyNumberFormat="1" applyBorder="1"/>
    <xf numFmtId="0" fontId="0" fillId="37" borderId="50" xfId="0" applyFill="1" applyBorder="1" applyAlignment="1">
      <alignment horizontal="center" vertical="center" wrapText="1"/>
    </xf>
    <xf numFmtId="0" fontId="0" fillId="37" borderId="35" xfId="0" applyFill="1" applyBorder="1" applyAlignment="1">
      <alignment horizontal="center" vertical="center" wrapText="1"/>
    </xf>
    <xf numFmtId="0" fontId="0" fillId="0" borderId="51" xfId="0" applyBorder="1"/>
    <xf numFmtId="0" fontId="0" fillId="0" borderId="52" xfId="0" applyBorder="1"/>
    <xf numFmtId="14" fontId="0" fillId="0" borderId="54" xfId="0" applyNumberFormat="1" applyBorder="1"/>
    <xf numFmtId="0" fontId="0" fillId="0" borderId="54" xfId="0" applyBorder="1"/>
    <xf numFmtId="0" fontId="0" fillId="0" borderId="55" xfId="0" applyBorder="1"/>
    <xf numFmtId="0" fontId="0" fillId="0" borderId="44" xfId="0" applyBorder="1"/>
    <xf numFmtId="14" fontId="0" fillId="0" borderId="43" xfId="0" applyNumberFormat="1" applyBorder="1"/>
    <xf numFmtId="0" fontId="0" fillId="0" borderId="43" xfId="0" applyBorder="1"/>
    <xf numFmtId="0" fontId="0" fillId="0" borderId="56" xfId="0" applyBorder="1"/>
    <xf numFmtId="0" fontId="0" fillId="0" borderId="49" xfId="0" applyBorder="1"/>
    <xf numFmtId="14" fontId="0" fillId="0" borderId="48" xfId="0" applyNumberFormat="1" applyBorder="1"/>
    <xf numFmtId="0" fontId="0" fillId="0" borderId="48" xfId="0" applyBorder="1"/>
    <xf numFmtId="0" fontId="0" fillId="0" borderId="0" xfId="0" applyBorder="1" applyAlignment="1"/>
    <xf numFmtId="14" fontId="0" fillId="37" borderId="34" xfId="0" applyNumberFormat="1" applyFont="1" applyFill="1" applyBorder="1" applyAlignment="1">
      <alignment horizontal="center" vertical="center" wrapText="1"/>
    </xf>
    <xf numFmtId="0" fontId="0" fillId="37" borderId="50" xfId="0" applyFont="1" applyFill="1" applyBorder="1" applyAlignment="1">
      <alignment horizontal="center" vertical="center" wrapText="1"/>
    </xf>
    <xf numFmtId="0" fontId="5" fillId="2" borderId="0" xfId="0" applyFont="1" applyFill="1" applyBorder="1" applyAlignment="1">
      <alignment horizontal="center" vertical="center"/>
    </xf>
    <xf numFmtId="0" fontId="64" fillId="0" borderId="0" xfId="0" applyFont="1"/>
    <xf numFmtId="0" fontId="61" fillId="2" borderId="0" xfId="0" applyFont="1" applyFill="1" applyAlignment="1">
      <alignment horizontal="center" vertical="center"/>
    </xf>
    <xf numFmtId="3" fontId="0" fillId="0" borderId="49" xfId="0" applyNumberFormat="1" applyBorder="1"/>
    <xf numFmtId="0" fontId="0" fillId="0" borderId="60" xfId="0" applyBorder="1"/>
    <xf numFmtId="3" fontId="0" fillId="0" borderId="44" xfId="0" applyNumberFormat="1" applyBorder="1"/>
    <xf numFmtId="0" fontId="0" fillId="0" borderId="61" xfId="0" applyBorder="1"/>
    <xf numFmtId="0" fontId="4" fillId="0" borderId="0" xfId="0" applyFont="1" applyFill="1"/>
    <xf numFmtId="3" fontId="0" fillId="0" borderId="52" xfId="0" applyNumberFormat="1" applyBorder="1"/>
    <xf numFmtId="3" fontId="0" fillId="0" borderId="53" xfId="0" applyNumberFormat="1" applyBorder="1"/>
    <xf numFmtId="0" fontId="0" fillId="37" borderId="57" xfId="0" applyFill="1" applyBorder="1" applyAlignment="1">
      <alignment horizontal="center" vertical="center" wrapText="1"/>
    </xf>
    <xf numFmtId="0" fontId="0" fillId="37" borderId="34" xfId="0" applyFill="1" applyBorder="1" applyAlignment="1">
      <alignment horizontal="center" vertical="center" wrapText="1"/>
    </xf>
    <xf numFmtId="0" fontId="0" fillId="37" borderId="31" xfId="0" applyFill="1" applyBorder="1" applyAlignment="1">
      <alignment horizontal="center" vertical="center"/>
    </xf>
    <xf numFmtId="0" fontId="60" fillId="2" borderId="0" xfId="0" applyFont="1" applyFill="1" applyAlignment="1">
      <alignment horizontal="right" vertical="center"/>
    </xf>
    <xf numFmtId="0" fontId="65" fillId="2" borderId="0" xfId="0" applyFont="1" applyFill="1" applyAlignment="1">
      <alignment horizontal="center" vertical="center"/>
    </xf>
    <xf numFmtId="0" fontId="60" fillId="2" borderId="0" xfId="0" applyFont="1" applyFill="1" applyAlignment="1">
      <alignment horizontal="right" vertical="center"/>
    </xf>
    <xf numFmtId="0" fontId="60" fillId="2" borderId="0" xfId="0" applyFont="1" applyFill="1" applyAlignment="1">
      <alignment horizontal="left"/>
    </xf>
    <xf numFmtId="0" fontId="66" fillId="2" borderId="0" xfId="0" applyFont="1" applyFill="1" applyAlignment="1">
      <alignment horizontal="left" vertical="center"/>
    </xf>
    <xf numFmtId="0" fontId="0" fillId="37" borderId="59" xfId="0" applyFont="1" applyFill="1" applyBorder="1" applyAlignment="1">
      <alignment horizontal="center" vertical="center"/>
    </xf>
    <xf numFmtId="0" fontId="0" fillId="37" borderId="58" xfId="0" applyFont="1" applyFill="1" applyBorder="1" applyAlignment="1">
      <alignment horizontal="center" vertical="center"/>
    </xf>
    <xf numFmtId="3" fontId="0" fillId="36" borderId="54" xfId="0" applyNumberFormat="1" applyFill="1" applyBorder="1"/>
    <xf numFmtId="0" fontId="66" fillId="2" borderId="0" xfId="0" applyFont="1" applyFill="1" applyAlignment="1">
      <alignment horizontal="center" vertical="center"/>
    </xf>
    <xf numFmtId="0" fontId="66" fillId="2" borderId="0" xfId="0" applyFont="1" applyFill="1" applyBorder="1" applyAlignment="1">
      <alignment horizontal="left"/>
    </xf>
    <xf numFmtId="0" fontId="0" fillId="0" borderId="0" xfId="0" applyFont="1"/>
    <xf numFmtId="0" fontId="0" fillId="37" borderId="70" xfId="0" applyFont="1" applyFill="1" applyBorder="1" applyAlignment="1">
      <alignment horizontal="center" vertical="center"/>
    </xf>
    <xf numFmtId="0" fontId="0" fillId="37" borderId="71" xfId="0" applyFont="1" applyFill="1" applyBorder="1" applyAlignment="1">
      <alignment horizontal="center" vertical="center"/>
    </xf>
    <xf numFmtId="0" fontId="3" fillId="0" borderId="0" xfId="0" applyFont="1"/>
    <xf numFmtId="0" fontId="5" fillId="2" borderId="0" xfId="0" applyFont="1" applyFill="1" applyAlignment="1">
      <alignment horizontal="center" vertical="center"/>
    </xf>
    <xf numFmtId="0" fontId="60" fillId="2" borderId="0" xfId="0" applyFont="1" applyFill="1" applyAlignment="1">
      <alignment horizontal="right" vertical="center"/>
    </xf>
    <xf numFmtId="1" fontId="0" fillId="0" borderId="38" xfId="0" applyNumberFormat="1" applyBorder="1" applyAlignment="1">
      <alignment horizontal="left" vertical="top"/>
    </xf>
    <xf numFmtId="0" fontId="0" fillId="0" borderId="77" xfId="0" applyBorder="1"/>
    <xf numFmtId="0" fontId="0" fillId="0" borderId="46" xfId="0" applyBorder="1"/>
    <xf numFmtId="0" fontId="67" fillId="0" borderId="0" xfId="0" applyFont="1"/>
    <xf numFmtId="0" fontId="67" fillId="36" borderId="0" xfId="0" applyFont="1" applyFill="1"/>
    <xf numFmtId="0" fontId="67" fillId="37" borderId="50" xfId="1160" applyFont="1" applyFill="1" applyBorder="1" applyAlignment="1" applyProtection="1">
      <alignment horizontal="center" vertical="center" wrapText="1"/>
      <protection hidden="1"/>
    </xf>
    <xf numFmtId="0" fontId="67" fillId="37" borderId="34" xfId="1160" applyFont="1" applyFill="1" applyBorder="1" applyAlignment="1" applyProtection="1">
      <alignment horizontal="center" vertical="center" wrapText="1"/>
      <protection hidden="1"/>
    </xf>
    <xf numFmtId="0" fontId="67" fillId="37" borderId="35" xfId="1160" applyFont="1" applyFill="1" applyBorder="1" applyAlignment="1" applyProtection="1">
      <alignment horizontal="center" vertical="center" wrapText="1"/>
      <protection hidden="1"/>
    </xf>
    <xf numFmtId="177" fontId="0" fillId="36" borderId="52" xfId="0" applyNumberFormat="1" applyFill="1" applyBorder="1"/>
    <xf numFmtId="0" fontId="0" fillId="36" borderId="0" xfId="0" applyFill="1"/>
    <xf numFmtId="0" fontId="67" fillId="0" borderId="0" xfId="0" applyFont="1" applyFill="1"/>
    <xf numFmtId="0" fontId="5" fillId="2" borderId="0" xfId="0" applyFont="1" applyFill="1" applyAlignment="1">
      <alignment horizontal="center" vertical="center"/>
    </xf>
    <xf numFmtId="0" fontId="0" fillId="37" borderId="32" xfId="0" applyFill="1" applyBorder="1" applyAlignment="1">
      <alignment horizontal="center" vertical="center" wrapText="1"/>
    </xf>
    <xf numFmtId="0" fontId="0" fillId="37" borderId="32" xfId="0" applyFont="1" applyFill="1" applyBorder="1" applyAlignment="1">
      <alignment horizontal="center" vertical="center" wrapText="1"/>
    </xf>
    <xf numFmtId="0" fontId="5" fillId="2" borderId="0" xfId="0" applyFont="1" applyFill="1" applyAlignment="1">
      <alignment horizontal="center" vertical="center"/>
    </xf>
    <xf numFmtId="0" fontId="0" fillId="37" borderId="81" xfId="0" applyFill="1" applyBorder="1" applyAlignment="1">
      <alignment horizontal="center" vertical="center" wrapText="1"/>
    </xf>
    <xf numFmtId="0" fontId="60" fillId="2" borderId="0" xfId="0" applyFont="1" applyFill="1" applyAlignment="1">
      <alignment vertical="center"/>
    </xf>
    <xf numFmtId="0" fontId="0" fillId="36" borderId="0" xfId="0" applyFont="1" applyFill="1" applyBorder="1"/>
    <xf numFmtId="0" fontId="7" fillId="0" borderId="0" xfId="632" applyFont="1"/>
    <xf numFmtId="0" fontId="68" fillId="0" borderId="0" xfId="0" applyFont="1"/>
    <xf numFmtId="0" fontId="7" fillId="0" borderId="0" xfId="632" applyFont="1" applyFill="1"/>
    <xf numFmtId="0" fontId="69" fillId="0" borderId="0" xfId="0" applyFont="1" applyFill="1"/>
    <xf numFmtId="0" fontId="69" fillId="0" borderId="0" xfId="0" applyFont="1"/>
    <xf numFmtId="0" fontId="7" fillId="36" borderId="0" xfId="631" applyFill="1" applyBorder="1"/>
    <xf numFmtId="0" fontId="0" fillId="0" borderId="0" xfId="0" applyFont="1" applyFill="1" applyBorder="1"/>
    <xf numFmtId="0" fontId="24" fillId="0" borderId="0" xfId="0" applyFont="1"/>
    <xf numFmtId="14" fontId="0" fillId="0" borderId="0" xfId="0" applyNumberFormat="1"/>
    <xf numFmtId="0" fontId="24" fillId="52" borderId="0" xfId="0" applyFont="1" applyFill="1"/>
    <xf numFmtId="0" fontId="24" fillId="53" borderId="0" xfId="0" applyFont="1" applyFill="1"/>
    <xf numFmtId="0" fontId="24" fillId="54" borderId="0" xfId="0" applyFont="1" applyFill="1"/>
    <xf numFmtId="0" fontId="24" fillId="38" borderId="0" xfId="0" applyFont="1" applyFill="1"/>
    <xf numFmtId="0" fontId="24" fillId="55" borderId="0" xfId="0" applyFont="1" applyFill="1"/>
    <xf numFmtId="0" fontId="24" fillId="56" borderId="0" xfId="0" applyFont="1" applyFill="1"/>
    <xf numFmtId="0" fontId="24" fillId="57" borderId="0" xfId="0" applyFont="1" applyFill="1"/>
    <xf numFmtId="0" fontId="24" fillId="58" borderId="0" xfId="0" applyFont="1" applyFill="1"/>
    <xf numFmtId="0" fontId="0" fillId="0" borderId="83" xfId="0" applyBorder="1"/>
    <xf numFmtId="0" fontId="0" fillId="37" borderId="59" xfId="0" applyFont="1" applyFill="1" applyBorder="1" applyAlignment="1">
      <alignment horizontal="center" vertical="center" wrapText="1"/>
    </xf>
    <xf numFmtId="0" fontId="0" fillId="37" borderId="58" xfId="0" applyFont="1" applyFill="1" applyBorder="1" applyAlignment="1">
      <alignment horizontal="center" vertical="center" wrapText="1"/>
    </xf>
    <xf numFmtId="14" fontId="5" fillId="2" borderId="0" xfId="0" applyNumberFormat="1" applyFont="1" applyFill="1" applyAlignment="1">
      <alignment horizontal="center" vertical="center"/>
    </xf>
    <xf numFmtId="14" fontId="60" fillId="2" borderId="0" xfId="0" applyNumberFormat="1" applyFont="1" applyFill="1" applyAlignment="1">
      <alignment horizontal="center" vertical="center"/>
    </xf>
    <xf numFmtId="14" fontId="60" fillId="2" borderId="0" xfId="0" applyNumberFormat="1" applyFont="1" applyFill="1" applyAlignment="1">
      <alignment horizontal="left" vertical="center"/>
    </xf>
    <xf numFmtId="14" fontId="5" fillId="36" borderId="0" xfId="0" applyNumberFormat="1" applyFont="1" applyFill="1" applyAlignment="1">
      <alignment horizontal="center" vertical="center"/>
    </xf>
    <xf numFmtId="14" fontId="0" fillId="0" borderId="38" xfId="0" applyNumberFormat="1" applyBorder="1" applyAlignment="1">
      <alignment horizontal="left" vertical="top"/>
    </xf>
    <xf numFmtId="14" fontId="0" fillId="0" borderId="43" xfId="0" applyNumberFormat="1" applyBorder="1" applyAlignment="1">
      <alignment horizontal="left" vertical="top"/>
    </xf>
    <xf numFmtId="14" fontId="0" fillId="0" borderId="43" xfId="2" applyNumberFormat="1" applyFont="1" applyBorder="1" applyAlignment="1">
      <alignment horizontal="left" vertical="top"/>
    </xf>
    <xf numFmtId="14" fontId="0" fillId="0" borderId="48" xfId="2" applyNumberFormat="1" applyFont="1" applyBorder="1" applyAlignment="1">
      <alignment horizontal="left" vertical="top"/>
    </xf>
    <xf numFmtId="14" fontId="0" fillId="0" borderId="0" xfId="2" applyNumberFormat="1" applyFont="1" applyBorder="1" applyAlignment="1">
      <alignment horizontal="left" vertical="top"/>
    </xf>
    <xf numFmtId="14" fontId="0" fillId="0" borderId="0" xfId="0" applyNumberFormat="1" applyBorder="1"/>
    <xf numFmtId="14" fontId="0" fillId="37" borderId="59" xfId="0" applyNumberFormat="1" applyFont="1" applyFill="1" applyBorder="1" applyAlignment="1">
      <alignment horizontal="center" vertical="center" wrapText="1"/>
    </xf>
    <xf numFmtId="0" fontId="0" fillId="0" borderId="0" xfId="0" applyNumberFormat="1" applyFill="1" applyBorder="1"/>
    <xf numFmtId="0" fontId="2" fillId="36" borderId="0" xfId="0" applyFont="1" applyFill="1"/>
    <xf numFmtId="0" fontId="2" fillId="36" borderId="0" xfId="0" applyFont="1" applyFill="1" applyBorder="1"/>
    <xf numFmtId="0" fontId="63" fillId="36" borderId="0" xfId="0" applyFont="1" applyFill="1" applyBorder="1" applyAlignment="1">
      <alignment horizontal="center" vertical="center"/>
    </xf>
    <xf numFmtId="0" fontId="0" fillId="37" borderId="83" xfId="0" applyFill="1" applyBorder="1" applyAlignment="1">
      <alignment horizontal="center" vertical="center" wrapText="1"/>
    </xf>
    <xf numFmtId="0" fontId="5" fillId="2" borderId="0" xfId="0" applyFont="1" applyFill="1" applyAlignment="1">
      <alignment horizontal="center" vertical="center"/>
    </xf>
    <xf numFmtId="0" fontId="0" fillId="37" borderId="81" xfId="0" applyFill="1" applyBorder="1" applyAlignment="1">
      <alignment horizontal="center" vertical="center" wrapText="1"/>
    </xf>
    <xf numFmtId="0" fontId="0" fillId="37" borderId="58" xfId="0" applyFill="1" applyBorder="1" applyAlignment="1">
      <alignment horizontal="center" vertical="center" wrapText="1"/>
    </xf>
    <xf numFmtId="0" fontId="0" fillId="0" borderId="80" xfId="0" applyBorder="1" applyAlignment="1">
      <alignment horizontal="left" vertical="top"/>
    </xf>
    <xf numFmtId="1" fontId="0" fillId="0" borderId="61" xfId="0" applyNumberFormat="1" applyBorder="1" applyAlignment="1">
      <alignment horizontal="left" vertical="top"/>
    </xf>
    <xf numFmtId="9" fontId="0" fillId="0" borderId="61" xfId="2" applyFont="1" applyBorder="1" applyAlignment="1">
      <alignment horizontal="left" vertical="top"/>
    </xf>
    <xf numFmtId="0" fontId="0" fillId="0" borderId="61" xfId="0" applyBorder="1" applyAlignment="1">
      <alignment horizontal="left" vertical="top"/>
    </xf>
    <xf numFmtId="0" fontId="0" fillId="0" borderId="85" xfId="0" applyBorder="1" applyAlignment="1">
      <alignment horizontal="left" vertical="top"/>
    </xf>
    <xf numFmtId="9" fontId="0" fillId="0" borderId="60" xfId="2" applyFont="1" applyBorder="1" applyAlignment="1">
      <alignment horizontal="left" vertical="top"/>
    </xf>
    <xf numFmtId="1" fontId="0" fillId="0" borderId="49" xfId="0" applyNumberFormat="1" applyBorder="1" applyAlignment="1">
      <alignment horizontal="left" vertical="top"/>
    </xf>
    <xf numFmtId="0" fontId="0" fillId="0" borderId="64" xfId="0" applyBorder="1"/>
    <xf numFmtId="0" fontId="0" fillId="37" borderId="32" xfId="0" applyFill="1" applyBorder="1" applyAlignment="1">
      <alignment vertical="center" wrapText="1"/>
    </xf>
    <xf numFmtId="0" fontId="3" fillId="59" borderId="74" xfId="624" applyFont="1" applyFill="1" applyBorder="1" applyAlignment="1">
      <alignment vertical="center" wrapText="1"/>
    </xf>
    <xf numFmtId="0" fontId="3" fillId="59" borderId="73" xfId="624" applyFont="1" applyFill="1" applyBorder="1" applyAlignment="1">
      <alignment vertical="center" wrapText="1"/>
    </xf>
    <xf numFmtId="0" fontId="7" fillId="0" borderId="0" xfId="624"/>
    <xf numFmtId="0" fontId="3" fillId="60" borderId="72" xfId="0" applyFont="1" applyFill="1" applyBorder="1" applyAlignment="1">
      <alignment vertical="top"/>
    </xf>
    <xf numFmtId="0" fontId="0" fillId="0" borderId="39" xfId="0" applyBorder="1"/>
    <xf numFmtId="0" fontId="78" fillId="36" borderId="0" xfId="645" applyFont="1" applyFill="1"/>
    <xf numFmtId="0" fontId="7" fillId="36" borderId="0" xfId="645" applyFont="1" applyFill="1"/>
    <xf numFmtId="0" fontId="1" fillId="36" borderId="0" xfId="645" applyFill="1"/>
    <xf numFmtId="0" fontId="7" fillId="34" borderId="0" xfId="645" applyFont="1" applyFill="1"/>
    <xf numFmtId="0" fontId="7" fillId="34" borderId="91" xfId="645" applyFont="1" applyFill="1" applyBorder="1"/>
    <xf numFmtId="0" fontId="7" fillId="34" borderId="92" xfId="645" applyFont="1" applyFill="1" applyBorder="1"/>
    <xf numFmtId="0" fontId="7" fillId="34" borderId="93" xfId="645" applyFont="1" applyFill="1" applyBorder="1"/>
    <xf numFmtId="0" fontId="1" fillId="0" borderId="0" xfId="645"/>
    <xf numFmtId="0" fontId="7" fillId="34" borderId="94" xfId="645" applyFont="1" applyFill="1" applyBorder="1"/>
    <xf numFmtId="0" fontId="7" fillId="34" borderId="0" xfId="645" applyFont="1" applyFill="1" applyBorder="1"/>
    <xf numFmtId="0" fontId="80" fillId="34" borderId="0" xfId="645" applyFont="1" applyFill="1" applyBorder="1"/>
    <xf numFmtId="0" fontId="7" fillId="34" borderId="95" xfId="645" applyFont="1" applyFill="1" applyBorder="1"/>
    <xf numFmtId="0" fontId="82" fillId="34" borderId="95" xfId="645" applyFont="1" applyFill="1" applyBorder="1" applyAlignment="1">
      <alignment horizontal="center" vertical="center"/>
    </xf>
    <xf numFmtId="0" fontId="7" fillId="34" borderId="0" xfId="645" applyFont="1" applyFill="1" applyAlignment="1">
      <alignment horizontal="centerContinuous" vertical="center"/>
    </xf>
    <xf numFmtId="0" fontId="82" fillId="34" borderId="95" xfId="645" applyFont="1" applyFill="1" applyBorder="1" applyAlignment="1">
      <alignment horizontal="center" vertical="top"/>
    </xf>
    <xf numFmtId="0" fontId="56" fillId="34" borderId="0" xfId="645" applyFont="1" applyFill="1" applyAlignment="1">
      <alignment horizontal="centerContinuous" vertical="top"/>
    </xf>
    <xf numFmtId="0" fontId="81" fillId="34" borderId="0" xfId="645" applyFont="1" applyFill="1" applyBorder="1" applyAlignment="1">
      <alignment horizontal="center" vertical="top"/>
    </xf>
    <xf numFmtId="0" fontId="83" fillId="34" borderId="0" xfId="645" applyFont="1" applyFill="1" applyBorder="1" applyAlignment="1">
      <alignment horizontal="centerContinuous" vertical="top"/>
    </xf>
    <xf numFmtId="0" fontId="84" fillId="34" borderId="0" xfId="645" applyFont="1" applyFill="1" applyBorder="1" applyAlignment="1">
      <alignment horizontal="centerContinuous" vertical="top"/>
    </xf>
    <xf numFmtId="0" fontId="85" fillId="34" borderId="0" xfId="645" applyFont="1" applyFill="1" applyBorder="1" applyAlignment="1">
      <alignment horizontal="centerContinuous" vertical="top"/>
    </xf>
    <xf numFmtId="0" fontId="84" fillId="34" borderId="95" xfId="645" applyFont="1" applyFill="1" applyBorder="1" applyAlignment="1">
      <alignment horizontal="centerContinuous" vertical="top"/>
    </xf>
    <xf numFmtId="0" fontId="7" fillId="34" borderId="0" xfId="645" applyFont="1" applyFill="1" applyBorder="1" applyAlignment="1"/>
    <xf numFmtId="0" fontId="7" fillId="34" borderId="94" xfId="645" applyFont="1" applyFill="1" applyBorder="1" applyAlignment="1"/>
    <xf numFmtId="0" fontId="7" fillId="34" borderId="95" xfId="645" applyFont="1" applyFill="1" applyBorder="1" applyAlignment="1">
      <alignment horizontal="centerContinuous"/>
    </xf>
    <xf numFmtId="0" fontId="7" fillId="34" borderId="0" xfId="645" applyFont="1" applyFill="1" applyAlignment="1">
      <alignment horizontal="centerContinuous"/>
    </xf>
    <xf numFmtId="0" fontId="79" fillId="34" borderId="95" xfId="645" applyFont="1" applyFill="1" applyBorder="1" applyAlignment="1">
      <alignment horizontal="center" wrapText="1"/>
    </xf>
    <xf numFmtId="0" fontId="7" fillId="34" borderId="0" xfId="645" applyFont="1" applyFill="1" applyAlignment="1"/>
    <xf numFmtId="0" fontId="87" fillId="34" borderId="0" xfId="645" applyFont="1" applyFill="1" applyBorder="1"/>
    <xf numFmtId="0" fontId="87" fillId="34" borderId="94" xfId="645" applyFont="1" applyFill="1" applyBorder="1" applyAlignment="1">
      <alignment horizontal="left"/>
    </xf>
    <xf numFmtId="0" fontId="87" fillId="34" borderId="0" xfId="645" applyFont="1" applyFill="1" applyBorder="1" applyAlignment="1">
      <alignment horizontal="left"/>
    </xf>
    <xf numFmtId="0" fontId="87" fillId="34" borderId="95" xfId="645" applyFont="1" applyFill="1" applyBorder="1"/>
    <xf numFmtId="0" fontId="79" fillId="34" borderId="0" xfId="645" applyFont="1" applyFill="1" applyBorder="1"/>
    <xf numFmtId="0" fontId="79" fillId="34" borderId="94" xfId="645" applyFont="1" applyFill="1" applyBorder="1"/>
    <xf numFmtId="0" fontId="56" fillId="34" borderId="0" xfId="645" applyFont="1" applyFill="1" applyBorder="1"/>
    <xf numFmtId="0" fontId="79" fillId="34" borderId="95" xfId="645" applyFont="1" applyFill="1" applyBorder="1"/>
    <xf numFmtId="0" fontId="89" fillId="34" borderId="88" xfId="645" applyFont="1" applyFill="1" applyBorder="1"/>
    <xf numFmtId="0" fontId="7" fillId="34" borderId="88" xfId="645" applyFont="1" applyFill="1" applyBorder="1"/>
    <xf numFmtId="0" fontId="79" fillId="34" borderId="88" xfId="645" applyFont="1" applyFill="1" applyBorder="1"/>
    <xf numFmtId="0" fontId="90" fillId="34" borderId="94" xfId="645" applyFont="1" applyFill="1" applyBorder="1" applyAlignment="1">
      <alignment horizontal="left" vertical="center"/>
    </xf>
    <xf numFmtId="17" fontId="93" fillId="34" borderId="75" xfId="645" applyNumberFormat="1" applyFont="1" applyFill="1" applyBorder="1" applyAlignment="1">
      <alignment horizontal="left" vertical="center"/>
    </xf>
    <xf numFmtId="0" fontId="94" fillId="0" borderId="0" xfId="645" applyFont="1" applyBorder="1" applyAlignment="1">
      <alignment horizontal="left" vertical="center" wrapText="1"/>
    </xf>
    <xf numFmtId="15" fontId="93" fillId="34" borderId="0" xfId="645" applyNumberFormat="1" applyFont="1" applyFill="1" applyBorder="1" applyAlignment="1">
      <alignment horizontal="left" vertical="center"/>
    </xf>
    <xf numFmtId="0" fontId="94" fillId="0" borderId="0" xfId="645" applyFont="1" applyBorder="1" applyAlignment="1">
      <alignment horizontal="left" vertical="center"/>
    </xf>
    <xf numFmtId="17" fontId="93" fillId="34" borderId="0" xfId="645" applyNumberFormat="1" applyFont="1" applyFill="1" applyBorder="1" applyAlignment="1">
      <alignment horizontal="left" vertical="center"/>
    </xf>
    <xf numFmtId="0" fontId="90" fillId="34" borderId="94" xfId="42939" applyFont="1" applyFill="1" applyBorder="1"/>
    <xf numFmtId="0" fontId="7" fillId="34" borderId="97" xfId="645" applyFont="1" applyFill="1" applyBorder="1"/>
    <xf numFmtId="0" fontId="7" fillId="34" borderId="90" xfId="645" applyFont="1" applyFill="1" applyBorder="1"/>
    <xf numFmtId="0" fontId="7" fillId="34" borderId="98" xfId="645" applyFont="1" applyFill="1" applyBorder="1"/>
    <xf numFmtId="0" fontId="0" fillId="0" borderId="11" xfId="0" applyFont="1" applyBorder="1"/>
    <xf numFmtId="0" fontId="0" fillId="0" borderId="11" xfId="0" applyBorder="1"/>
    <xf numFmtId="0" fontId="0" fillId="36" borderId="55" xfId="0" applyFill="1" applyBorder="1"/>
    <xf numFmtId="0" fontId="0" fillId="36" borderId="44" xfId="0" applyFill="1" applyBorder="1"/>
    <xf numFmtId="0" fontId="0" fillId="36" borderId="64" xfId="0" applyFill="1" applyBorder="1"/>
    <xf numFmtId="0" fontId="0" fillId="36" borderId="56" xfId="0" applyFill="1" applyBorder="1"/>
    <xf numFmtId="0" fontId="0" fillId="36" borderId="49" xfId="0" applyFill="1" applyBorder="1"/>
    <xf numFmtId="0" fontId="4" fillId="0" borderId="0" xfId="0" applyFont="1" applyBorder="1" applyAlignment="1">
      <alignment horizontal="center" vertical="center"/>
    </xf>
    <xf numFmtId="1" fontId="0" fillId="0" borderId="0" xfId="0" applyNumberFormat="1" applyBorder="1" applyAlignment="1">
      <alignment horizontal="left" vertical="top"/>
    </xf>
    <xf numFmtId="1" fontId="0" fillId="0" borderId="52" xfId="0" applyNumberFormat="1" applyBorder="1" applyAlignment="1">
      <alignment horizontal="left" vertical="top"/>
    </xf>
    <xf numFmtId="175" fontId="0" fillId="0" borderId="86" xfId="0" applyNumberFormat="1" applyBorder="1"/>
    <xf numFmtId="175" fontId="0" fillId="0" borderId="52" xfId="0" applyNumberFormat="1" applyBorder="1"/>
    <xf numFmtId="175" fontId="0" fillId="0" borderId="77" xfId="0" applyNumberFormat="1" applyBorder="1"/>
    <xf numFmtId="175" fontId="0" fillId="0" borderId="42" xfId="0" applyNumberFormat="1" applyBorder="1"/>
    <xf numFmtId="175" fontId="0" fillId="0" borderId="43" xfId="0" applyNumberFormat="1" applyBorder="1"/>
    <xf numFmtId="175" fontId="0" fillId="0" borderId="44" xfId="0" applyNumberFormat="1" applyBorder="1"/>
    <xf numFmtId="175" fontId="0" fillId="0" borderId="41" xfId="0" applyNumberFormat="1" applyBorder="1"/>
    <xf numFmtId="175" fontId="0" fillId="0" borderId="47" xfId="0" applyNumberFormat="1" applyBorder="1"/>
    <xf numFmtId="175" fontId="0" fillId="0" borderId="48" xfId="0" applyNumberFormat="1" applyBorder="1"/>
    <xf numFmtId="175" fontId="0" fillId="0" borderId="49" xfId="0" applyNumberFormat="1" applyBorder="1"/>
    <xf numFmtId="175" fontId="0" fillId="0" borderId="46" xfId="0" applyNumberFormat="1" applyBorder="1"/>
    <xf numFmtId="0" fontId="96" fillId="0" borderId="75" xfId="624" applyFont="1" applyBorder="1"/>
    <xf numFmtId="0" fontId="7" fillId="0" borderId="75" xfId="624" applyBorder="1"/>
    <xf numFmtId="175" fontId="0" fillId="0" borderId="37" xfId="0" applyNumberFormat="1" applyBorder="1"/>
    <xf numFmtId="0" fontId="0" fillId="0" borderId="0" xfId="0" applyFont="1" applyBorder="1"/>
    <xf numFmtId="0" fontId="0" fillId="37" borderId="33" xfId="0" applyFill="1" applyBorder="1" applyAlignment="1">
      <alignment horizontal="center" vertical="center" wrapText="1"/>
    </xf>
    <xf numFmtId="0" fontId="0" fillId="0" borderId="0" xfId="0" applyNumberFormat="1" applyBorder="1"/>
    <xf numFmtId="0" fontId="95" fillId="61" borderId="0" xfId="0" applyFont="1" applyFill="1"/>
    <xf numFmtId="0" fontId="97" fillId="61" borderId="0" xfId="42940" applyFont="1" applyFill="1" applyBorder="1"/>
    <xf numFmtId="0" fontId="3" fillId="62" borderId="0" xfId="0" applyFont="1" applyFill="1"/>
    <xf numFmtId="0" fontId="3" fillId="63" borderId="0" xfId="0" applyFont="1" applyFill="1"/>
    <xf numFmtId="0" fontId="0" fillId="63" borderId="0" xfId="0" applyFill="1"/>
    <xf numFmtId="0" fontId="3" fillId="64" borderId="0" xfId="0" applyFont="1" applyFill="1"/>
    <xf numFmtId="0" fontId="0" fillId="64" borderId="0" xfId="0" applyFill="1"/>
    <xf numFmtId="0" fontId="3" fillId="65" borderId="0" xfId="0" applyFont="1" applyFill="1"/>
    <xf numFmtId="0" fontId="0" fillId="37" borderId="63" xfId="0" applyFont="1" applyFill="1" applyBorder="1" applyAlignment="1">
      <alignment horizontal="center" vertical="center" wrapText="1"/>
    </xf>
    <xf numFmtId="177" fontId="0" fillId="0" borderId="0" xfId="0" applyNumberFormat="1" applyBorder="1"/>
    <xf numFmtId="177" fontId="0" fillId="36" borderId="43" xfId="0" applyNumberFormat="1" applyFill="1" applyBorder="1"/>
    <xf numFmtId="177" fontId="0" fillId="36" borderId="48" xfId="0" applyNumberFormat="1" applyFill="1" applyBorder="1"/>
    <xf numFmtId="177" fontId="0" fillId="36" borderId="42" xfId="0" applyNumberFormat="1" applyFill="1" applyBorder="1"/>
    <xf numFmtId="177" fontId="0" fillId="36" borderId="47" xfId="0" applyNumberFormat="1" applyFill="1" applyBorder="1"/>
    <xf numFmtId="0" fontId="0" fillId="36" borderId="52" xfId="0" applyFill="1" applyBorder="1"/>
    <xf numFmtId="177" fontId="0" fillId="36" borderId="44" xfId="0" applyNumberFormat="1" applyFill="1" applyBorder="1"/>
    <xf numFmtId="177" fontId="0" fillId="36" borderId="49" xfId="0" applyNumberFormat="1" applyFill="1" applyBorder="1"/>
    <xf numFmtId="0" fontId="5" fillId="2" borderId="0" xfId="0" applyFont="1" applyFill="1" applyAlignment="1">
      <alignment horizontal="center" vertical="center"/>
    </xf>
    <xf numFmtId="0" fontId="5" fillId="2" borderId="0" xfId="0" applyFont="1" applyFill="1" applyAlignment="1">
      <alignment horizontal="center" vertical="center"/>
    </xf>
    <xf numFmtId="3" fontId="0" fillId="36" borderId="52" xfId="0" applyNumberFormat="1" applyFill="1" applyBorder="1"/>
    <xf numFmtId="0" fontId="98" fillId="62" borderId="0" xfId="42940" quotePrefix="1" applyFont="1" applyFill="1"/>
    <xf numFmtId="0" fontId="98" fillId="0" borderId="0" xfId="42940" applyFont="1" applyBorder="1"/>
    <xf numFmtId="0" fontId="98" fillId="63" borderId="0" xfId="42940" applyFont="1" applyFill="1" applyBorder="1"/>
    <xf numFmtId="0" fontId="67" fillId="0" borderId="0" xfId="0" applyFont="1" applyBorder="1"/>
    <xf numFmtId="0" fontId="98" fillId="64" borderId="0" xfId="42940" applyFont="1" applyFill="1"/>
    <xf numFmtId="0" fontId="98" fillId="65" borderId="0" xfId="42940" applyFont="1" applyFill="1"/>
    <xf numFmtId="0" fontId="99" fillId="62" borderId="0" xfId="42940" quotePrefix="1" applyFont="1" applyFill="1"/>
    <xf numFmtId="0" fontId="99" fillId="63" borderId="0" xfId="42940" applyFont="1" applyFill="1" applyBorder="1"/>
    <xf numFmtId="0" fontId="99" fillId="64" borderId="0" xfId="42940" applyFont="1" applyFill="1"/>
    <xf numFmtId="0" fontId="0" fillId="0" borderId="0" xfId="0" applyFill="1" applyBorder="1" applyAlignment="1">
      <alignment horizontal="left" vertical="top"/>
    </xf>
    <xf numFmtId="0" fontId="100" fillId="0" borderId="0" xfId="0" applyFont="1" applyAlignment="1">
      <alignment horizontal="left" vertical="center"/>
    </xf>
    <xf numFmtId="0" fontId="100" fillId="0" borderId="0" xfId="0" applyFont="1" applyAlignment="1"/>
    <xf numFmtId="3" fontId="0" fillId="66" borderId="54" xfId="0" applyNumberFormat="1" applyFill="1" applyBorder="1"/>
    <xf numFmtId="0" fontId="5" fillId="2" borderId="0" xfId="0" applyFont="1" applyFill="1" applyAlignment="1">
      <alignment horizontal="center" vertical="center"/>
    </xf>
    <xf numFmtId="0" fontId="0" fillId="0" borderId="0" xfId="0" applyAlignment="1">
      <alignment wrapText="1"/>
    </xf>
    <xf numFmtId="175" fontId="0" fillId="0" borderId="39" xfId="0" applyNumberFormat="1" applyBorder="1"/>
    <xf numFmtId="0" fontId="3" fillId="0" borderId="72" xfId="0" applyFont="1" applyBorder="1"/>
    <xf numFmtId="0" fontId="3" fillId="0" borderId="104" xfId="0" applyFont="1" applyBorder="1"/>
    <xf numFmtId="0" fontId="3" fillId="0" borderId="72" xfId="0" applyFont="1" applyBorder="1" applyAlignment="1">
      <alignment wrapText="1"/>
    </xf>
    <xf numFmtId="0" fontId="3" fillId="0" borderId="73" xfId="0" applyFont="1" applyBorder="1" applyAlignment="1">
      <alignment wrapText="1"/>
    </xf>
    <xf numFmtId="0" fontId="0" fillId="0" borderId="105" xfId="0" applyBorder="1"/>
    <xf numFmtId="0" fontId="0" fillId="0" borderId="106" xfId="0" applyBorder="1"/>
    <xf numFmtId="0" fontId="0" fillId="0" borderId="107" xfId="0" applyBorder="1"/>
    <xf numFmtId="179" fontId="0" fillId="0" borderId="105" xfId="2" applyNumberFormat="1" applyFont="1" applyBorder="1"/>
    <xf numFmtId="179" fontId="0" fillId="0" borderId="107" xfId="2" applyNumberFormat="1" applyFont="1" applyBorder="1"/>
    <xf numFmtId="0" fontId="0" fillId="0" borderId="108" xfId="0" applyBorder="1"/>
    <xf numFmtId="0" fontId="0" fillId="0" borderId="109" xfId="0" applyBorder="1"/>
    <xf numFmtId="179" fontId="0" fillId="0" borderId="108" xfId="2" applyNumberFormat="1" applyFont="1" applyBorder="1"/>
    <xf numFmtId="179" fontId="0" fillId="0" borderId="109" xfId="2" applyNumberFormat="1" applyFont="1" applyBorder="1"/>
    <xf numFmtId="0" fontId="0" fillId="0" borderId="110" xfId="0" applyBorder="1"/>
    <xf numFmtId="0" fontId="0" fillId="0" borderId="111" xfId="0" applyBorder="1"/>
    <xf numFmtId="0" fontId="0" fillId="0" borderId="112" xfId="0" applyBorder="1"/>
    <xf numFmtId="179" fontId="0" fillId="0" borderId="110" xfId="2" applyNumberFormat="1" applyFont="1" applyBorder="1"/>
    <xf numFmtId="179" fontId="0" fillId="0" borderId="112" xfId="2" applyNumberFormat="1" applyFont="1" applyBorder="1"/>
    <xf numFmtId="0" fontId="3" fillId="53" borderId="0" xfId="0" applyFont="1" applyFill="1"/>
    <xf numFmtId="0" fontId="0" fillId="53" borderId="0" xfId="0" applyFill="1"/>
    <xf numFmtId="0" fontId="94" fillId="53" borderId="0" xfId="0" applyFont="1" applyFill="1"/>
    <xf numFmtId="0" fontId="89" fillId="0" borderId="0" xfId="0" applyFont="1" applyAlignment="1">
      <alignment horizontal="left"/>
    </xf>
    <xf numFmtId="0" fontId="89" fillId="0" borderId="0" xfId="0" applyFont="1"/>
    <xf numFmtId="0" fontId="67" fillId="0" borderId="0" xfId="0" applyFont="1" applyAlignment="1"/>
    <xf numFmtId="0" fontId="5" fillId="0" borderId="0" xfId="0" applyFont="1" applyFill="1" applyAlignment="1">
      <alignment horizontal="center" vertical="center"/>
    </xf>
    <xf numFmtId="0" fontId="60" fillId="0" borderId="0" xfId="0" applyFont="1" applyFill="1" applyAlignment="1">
      <alignment horizontal="left" vertical="center"/>
    </xf>
    <xf numFmtId="0" fontId="63" fillId="0" borderId="0" xfId="0" applyFont="1" applyFill="1" applyBorder="1" applyAlignment="1">
      <alignment horizontal="center" vertical="center"/>
    </xf>
    <xf numFmtId="0" fontId="2" fillId="0" borderId="0" xfId="0" applyFont="1" applyFill="1" applyBorder="1"/>
    <xf numFmtId="0" fontId="0" fillId="0" borderId="77" xfId="0" applyBorder="1" applyAlignment="1">
      <alignment wrapText="1"/>
    </xf>
    <xf numFmtId="0" fontId="101" fillId="0" borderId="0" xfId="0" applyFont="1"/>
    <xf numFmtId="0" fontId="91" fillId="2" borderId="25" xfId="645" applyFont="1" applyFill="1" applyBorder="1" applyAlignment="1">
      <alignment horizontal="left" vertical="center"/>
    </xf>
    <xf numFmtId="0" fontId="92" fillId="2" borderId="96" xfId="645" applyFont="1" applyFill="1" applyBorder="1" applyAlignment="1"/>
    <xf numFmtId="0" fontId="91" fillId="2" borderId="87" xfId="645" applyFont="1" applyFill="1" applyBorder="1" applyAlignment="1">
      <alignment horizontal="left" vertical="center"/>
    </xf>
    <xf numFmtId="0" fontId="5" fillId="2" borderId="0" xfId="0" applyFont="1" applyFill="1" applyAlignment="1">
      <alignment horizontal="center" vertical="center"/>
    </xf>
    <xf numFmtId="0" fontId="0" fillId="37" borderId="69" xfId="0" applyFont="1" applyFill="1" applyBorder="1" applyAlignment="1">
      <alignment horizontal="center" vertical="center"/>
    </xf>
    <xf numFmtId="0" fontId="5" fillId="2" borderId="0" xfId="0" applyFont="1" applyFill="1" applyAlignment="1">
      <alignment horizontal="center" vertical="center"/>
    </xf>
    <xf numFmtId="180" fontId="0" fillId="0" borderId="0" xfId="0" applyNumberFormat="1"/>
    <xf numFmtId="0" fontId="0" fillId="37" borderId="84" xfId="0" applyFont="1" applyFill="1" applyBorder="1" applyAlignment="1">
      <alignment horizontal="center" vertical="center"/>
    </xf>
    <xf numFmtId="3" fontId="0" fillId="66" borderId="53" xfId="0" applyNumberFormat="1" applyFill="1" applyBorder="1"/>
    <xf numFmtId="0" fontId="0" fillId="0" borderId="37" xfId="0" applyBorder="1" applyAlignment="1">
      <alignment horizontal="left"/>
    </xf>
    <xf numFmtId="0" fontId="0" fillId="37" borderId="33" xfId="0" applyFont="1" applyFill="1" applyBorder="1" applyAlignment="1">
      <alignment horizontal="center"/>
    </xf>
    <xf numFmtId="174" fontId="0" fillId="0" borderId="114" xfId="1" applyNumberFormat="1" applyFont="1" applyBorder="1"/>
    <xf numFmtId="174" fontId="0" fillId="0" borderId="115" xfId="1" applyNumberFormat="1" applyFont="1" applyBorder="1"/>
    <xf numFmtId="175" fontId="0" fillId="0" borderId="115" xfId="1" applyNumberFormat="1" applyFont="1" applyBorder="1"/>
    <xf numFmtId="175" fontId="0" fillId="0" borderId="116" xfId="1" applyNumberFormat="1" applyFont="1" applyBorder="1"/>
    <xf numFmtId="175" fontId="0" fillId="0" borderId="117" xfId="1" applyNumberFormat="1" applyFont="1" applyBorder="1"/>
    <xf numFmtId="0" fontId="0" fillId="37" borderId="32" xfId="0" applyFont="1" applyFill="1" applyBorder="1" applyAlignment="1"/>
    <xf numFmtId="0" fontId="0" fillId="0" borderId="118" xfId="0" applyBorder="1"/>
    <xf numFmtId="0" fontId="0" fillId="0" borderId="119" xfId="0" applyBorder="1"/>
    <xf numFmtId="0" fontId="0" fillId="0" borderId="120" xfId="0" applyBorder="1"/>
    <xf numFmtId="0" fontId="0" fillId="37" borderId="32" xfId="0" applyFont="1" applyFill="1" applyBorder="1" applyAlignment="1">
      <alignment horizontal="center" vertical="center"/>
    </xf>
    <xf numFmtId="0" fontId="4" fillId="2" borderId="0" xfId="0" applyFont="1" applyFill="1"/>
    <xf numFmtId="0" fontId="0" fillId="2" borderId="0" xfId="0" applyFill="1"/>
    <xf numFmtId="0" fontId="102" fillId="2" borderId="0" xfId="645" applyFont="1" applyFill="1" applyBorder="1" applyAlignment="1">
      <alignment vertical="center"/>
    </xf>
    <xf numFmtId="0" fontId="2" fillId="2" borderId="0" xfId="0" applyFont="1" applyFill="1"/>
    <xf numFmtId="0" fontId="98" fillId="53" borderId="0" xfId="42940" applyFont="1" applyFill="1"/>
    <xf numFmtId="0" fontId="5" fillId="2" borderId="0" xfId="0" applyFont="1" applyFill="1" applyAlignment="1">
      <alignment horizontal="center" vertical="center"/>
    </xf>
    <xf numFmtId="175" fontId="0" fillId="0" borderId="51" xfId="0" applyNumberFormat="1" applyBorder="1"/>
    <xf numFmtId="175" fontId="0" fillId="0" borderId="55" xfId="0" applyNumberFormat="1" applyBorder="1"/>
    <xf numFmtId="175" fontId="0" fillId="0" borderId="56" xfId="0" applyNumberFormat="1" applyBorder="1"/>
    <xf numFmtId="0" fontId="0" fillId="0" borderId="0" xfId="0" applyFill="1" applyBorder="1" applyAlignment="1">
      <alignment vertical="top"/>
    </xf>
    <xf numFmtId="175" fontId="0" fillId="0" borderId="99" xfId="0" applyNumberFormat="1" applyBorder="1"/>
    <xf numFmtId="0" fontId="93" fillId="34" borderId="0" xfId="645" applyFont="1" applyFill="1" applyBorder="1" applyAlignment="1">
      <alignment horizontal="left" vertical="center" wrapText="1"/>
    </xf>
    <xf numFmtId="3" fontId="0" fillId="0" borderId="51" xfId="0" applyNumberFormat="1" applyBorder="1"/>
    <xf numFmtId="3" fontId="0" fillId="0" borderId="55" xfId="0" applyNumberFormat="1" applyBorder="1"/>
    <xf numFmtId="177" fontId="0" fillId="36" borderId="51" xfId="0" applyNumberFormat="1" applyFill="1" applyBorder="1"/>
    <xf numFmtId="177" fontId="0" fillId="36" borderId="54" xfId="0" applyNumberFormat="1" applyFill="1" applyBorder="1"/>
    <xf numFmtId="177" fontId="0" fillId="36" borderId="53" xfId="0" applyNumberFormat="1" applyFill="1" applyBorder="1"/>
    <xf numFmtId="177" fontId="0" fillId="36" borderId="55" xfId="0" applyNumberFormat="1" applyFill="1" applyBorder="1"/>
    <xf numFmtId="177" fontId="0" fillId="36" borderId="56" xfId="0" applyNumberFormat="1" applyFill="1" applyBorder="1"/>
    <xf numFmtId="175" fontId="0" fillId="0" borderId="76" xfId="0" applyNumberFormat="1" applyBorder="1"/>
    <xf numFmtId="175" fontId="0" fillId="0" borderId="103" xfId="0" applyNumberFormat="1" applyBorder="1"/>
    <xf numFmtId="0" fontId="5" fillId="2" borderId="0" xfId="0" applyFont="1" applyFill="1" applyAlignment="1">
      <alignment horizontal="center" vertical="center"/>
    </xf>
    <xf numFmtId="0" fontId="102" fillId="2" borderId="0" xfId="645" applyFont="1" applyFill="1" applyBorder="1" applyAlignment="1">
      <alignment horizontal="center" vertical="center"/>
    </xf>
    <xf numFmtId="0" fontId="0" fillId="37" borderId="62" xfId="0" applyFill="1" applyBorder="1" applyAlignment="1">
      <alignment horizontal="center" vertical="center" wrapText="1"/>
    </xf>
    <xf numFmtId="0" fontId="0" fillId="37" borderId="28" xfId="0" applyFill="1" applyBorder="1" applyAlignment="1">
      <alignment horizontal="center" vertical="center" wrapText="1"/>
    </xf>
    <xf numFmtId="0" fontId="0" fillId="37" borderId="29" xfId="0" applyFill="1" applyBorder="1" applyAlignment="1">
      <alignment horizontal="center" vertical="center" wrapText="1"/>
    </xf>
    <xf numFmtId="0" fontId="0" fillId="37" borderId="57" xfId="0" applyFill="1" applyBorder="1" applyAlignment="1">
      <alignment horizontal="center" vertical="center" wrapText="1"/>
    </xf>
    <xf numFmtId="0" fontId="5" fillId="2" borderId="0" xfId="0" applyFont="1" applyFill="1" applyAlignment="1">
      <alignment horizontal="center" vertical="center"/>
    </xf>
    <xf numFmtId="0" fontId="102" fillId="2" borderId="0" xfId="645" applyFont="1" applyFill="1" applyBorder="1" applyAlignment="1">
      <alignment horizontal="center" vertical="center"/>
    </xf>
    <xf numFmtId="3" fontId="0" fillId="0" borderId="77" xfId="0" applyNumberFormat="1" applyBorder="1"/>
    <xf numFmtId="3" fontId="0" fillId="0" borderId="41" xfId="0" applyNumberFormat="1" applyBorder="1"/>
    <xf numFmtId="3" fontId="0" fillId="0" borderId="46" xfId="0" applyNumberFormat="1" applyBorder="1"/>
    <xf numFmtId="175" fontId="0" fillId="0" borderId="79" xfId="0" applyNumberFormat="1" applyBorder="1"/>
    <xf numFmtId="175" fontId="0" fillId="0" borderId="80" xfId="0" applyNumberFormat="1" applyBorder="1"/>
    <xf numFmtId="175" fontId="0" fillId="0" borderId="60" xfId="0" applyNumberFormat="1" applyBorder="1"/>
    <xf numFmtId="175" fontId="0" fillId="0" borderId="78" xfId="0" applyNumberFormat="1" applyBorder="1"/>
    <xf numFmtId="175" fontId="0" fillId="0" borderId="61" xfId="0" applyNumberFormat="1" applyBorder="1"/>
    <xf numFmtId="0" fontId="0" fillId="37" borderId="29" xfId="0" applyFont="1" applyFill="1" applyBorder="1" applyAlignment="1">
      <alignment horizontal="center"/>
    </xf>
    <xf numFmtId="174" fontId="0" fillId="0" borderId="123" xfId="1" applyNumberFormat="1" applyFont="1" applyBorder="1"/>
    <xf numFmtId="174" fontId="0" fillId="0" borderId="124" xfId="1" applyNumberFormat="1" applyFont="1" applyBorder="1"/>
    <xf numFmtId="175" fontId="0" fillId="0" borderId="124" xfId="1" applyNumberFormat="1" applyFont="1" applyBorder="1"/>
    <xf numFmtId="175" fontId="0" fillId="0" borderId="125" xfId="1" applyNumberFormat="1" applyFont="1" applyBorder="1"/>
    <xf numFmtId="175" fontId="0" fillId="0" borderId="79" xfId="1" applyNumberFormat="1" applyFont="1" applyBorder="1"/>
    <xf numFmtId="0" fontId="0" fillId="37" borderId="35" xfId="0" applyFont="1" applyFill="1" applyBorder="1" applyAlignment="1">
      <alignment horizontal="center"/>
    </xf>
    <xf numFmtId="174" fontId="0" fillId="0" borderId="44" xfId="1" applyNumberFormat="1" applyFont="1" applyBorder="1"/>
    <xf numFmtId="175" fontId="0" fillId="0" borderId="122" xfId="0" applyNumberFormat="1" applyBorder="1"/>
    <xf numFmtId="0" fontId="0" fillId="0" borderId="41" xfId="0" applyBorder="1" applyAlignment="1">
      <alignment wrapText="1"/>
    </xf>
    <xf numFmtId="0" fontId="0" fillId="0" borderId="41" xfId="0" quotePrefix="1" applyBorder="1" applyAlignment="1">
      <alignment wrapText="1"/>
    </xf>
    <xf numFmtId="0" fontId="0" fillId="0" borderId="46" xfId="0" applyBorder="1" applyAlignment="1">
      <alignment wrapText="1"/>
    </xf>
    <xf numFmtId="0" fontId="0" fillId="0" borderId="0" xfId="0" applyBorder="1" applyAlignment="1">
      <alignment vertical="center"/>
    </xf>
    <xf numFmtId="176" fontId="0" fillId="0" borderId="0" xfId="0" applyNumberFormat="1" applyBorder="1"/>
    <xf numFmtId="0" fontId="89" fillId="34" borderId="0" xfId="645" applyFont="1" applyFill="1" applyBorder="1" applyAlignment="1">
      <alignment horizontal="left"/>
    </xf>
    <xf numFmtId="1" fontId="0" fillId="0" borderId="0" xfId="0" applyNumberFormat="1"/>
    <xf numFmtId="0" fontId="0" fillId="0" borderId="0" xfId="0" applyFont="1" applyFill="1"/>
    <xf numFmtId="0" fontId="0" fillId="37" borderId="58" xfId="0" applyFill="1" applyBorder="1" applyAlignment="1">
      <alignment horizontal="center" vertical="center" wrapText="1"/>
    </xf>
    <xf numFmtId="0" fontId="66" fillId="0" borderId="0" xfId="0" applyFont="1" applyFill="1" applyAlignment="1">
      <alignment horizontal="center" vertical="center"/>
    </xf>
    <xf numFmtId="0" fontId="66" fillId="0" borderId="0" xfId="0" applyFont="1" applyFill="1" applyAlignment="1">
      <alignment horizontal="left" vertical="center"/>
    </xf>
    <xf numFmtId="0" fontId="66" fillId="0" borderId="0" xfId="0" applyFont="1" applyFill="1" applyBorder="1" applyAlignment="1">
      <alignment horizontal="left"/>
    </xf>
    <xf numFmtId="1" fontId="89" fillId="0" borderId="0" xfId="0" applyNumberFormat="1" applyFont="1" applyFill="1" applyAlignment="1">
      <alignment vertical="center"/>
    </xf>
    <xf numFmtId="1" fontId="67" fillId="0" borderId="0" xfId="0" applyNumberFormat="1" applyFont="1" applyBorder="1" applyAlignment="1"/>
    <xf numFmtId="3" fontId="0" fillId="0" borderId="77" xfId="0" applyNumberFormat="1" applyBorder="1" applyAlignment="1">
      <alignment horizontal="right"/>
    </xf>
    <xf numFmtId="3" fontId="0" fillId="0" borderId="41" xfId="0" applyNumberFormat="1" applyBorder="1" applyAlignment="1">
      <alignment horizontal="right"/>
    </xf>
    <xf numFmtId="3" fontId="0" fillId="0" borderId="46" xfId="0" applyNumberFormat="1" applyBorder="1" applyAlignment="1">
      <alignment horizontal="right"/>
    </xf>
    <xf numFmtId="177" fontId="0" fillId="36" borderId="100" xfId="0" applyNumberFormat="1" applyFill="1" applyBorder="1"/>
    <xf numFmtId="177" fontId="0" fillId="36" borderId="101" xfId="0" applyNumberFormat="1" applyFill="1" applyBorder="1"/>
    <xf numFmtId="177" fontId="0" fillId="36" borderId="102" xfId="0" applyNumberFormat="1" applyFill="1" applyBorder="1"/>
    <xf numFmtId="174" fontId="0" fillId="0" borderId="52" xfId="1" applyNumberFormat="1" applyFont="1" applyBorder="1"/>
    <xf numFmtId="0" fontId="118" fillId="55" borderId="0" xfId="0" applyFont="1" applyFill="1"/>
    <xf numFmtId="175" fontId="118" fillId="55" borderId="0" xfId="0" applyNumberFormat="1" applyFont="1" applyFill="1" applyAlignment="1"/>
    <xf numFmtId="0" fontId="118" fillId="0" borderId="0" xfId="0" applyFont="1"/>
    <xf numFmtId="175" fontId="118" fillId="0" borderId="0" xfId="0" applyNumberFormat="1" applyFont="1" applyAlignment="1">
      <alignment wrapText="1"/>
    </xf>
    <xf numFmtId="0" fontId="118" fillId="0" borderId="0" xfId="0" applyFont="1" applyAlignment="1">
      <alignment wrapText="1"/>
    </xf>
    <xf numFmtId="175" fontId="118" fillId="0" borderId="0" xfId="0" applyNumberFormat="1" applyFont="1"/>
    <xf numFmtId="0" fontId="119" fillId="0" borderId="0" xfId="0" applyFont="1"/>
    <xf numFmtId="0" fontId="119" fillId="55" borderId="0" xfId="0" applyFont="1" applyFill="1"/>
    <xf numFmtId="0" fontId="120" fillId="0" borderId="0" xfId="0" applyFont="1"/>
    <xf numFmtId="0" fontId="119" fillId="0" borderId="0" xfId="0" applyFont="1" applyAlignment="1">
      <alignment wrapText="1"/>
    </xf>
    <xf numFmtId="175" fontId="119" fillId="0" borderId="0" xfId="0" applyNumberFormat="1" applyFont="1"/>
    <xf numFmtId="175" fontId="0" fillId="0" borderId="54" xfId="0" applyNumberFormat="1" applyBorder="1"/>
    <xf numFmtId="0" fontId="24" fillId="0" borderId="0" xfId="0" applyFont="1" applyAlignment="1">
      <alignment wrapText="1"/>
    </xf>
    <xf numFmtId="0" fontId="3" fillId="60" borderId="75" xfId="0" applyFont="1" applyFill="1" applyBorder="1" applyAlignment="1">
      <alignment horizontal="center" vertical="center" wrapText="1"/>
    </xf>
    <xf numFmtId="0" fontId="3" fillId="59" borderId="75" xfId="624" applyFont="1" applyFill="1" applyBorder="1" applyAlignment="1">
      <alignment horizontal="center" vertical="center" wrapText="1"/>
    </xf>
    <xf numFmtId="0" fontId="7" fillId="36" borderId="0" xfId="0" applyFont="1" applyFill="1" applyAlignment="1">
      <alignment horizontal="center" vertical="center"/>
    </xf>
    <xf numFmtId="0" fontId="7" fillId="36" borderId="0" xfId="0" applyFont="1" applyFill="1"/>
    <xf numFmtId="0" fontId="7" fillId="0" borderId="0" xfId="0" applyFont="1"/>
    <xf numFmtId="3" fontId="0" fillId="0" borderId="52" xfId="0" applyNumberFormat="1" applyBorder="1" applyAlignment="1">
      <alignment horizontal="left" vertical="top" wrapText="1"/>
    </xf>
    <xf numFmtId="0" fontId="0" fillId="38" borderId="0" xfId="0" applyFill="1"/>
    <xf numFmtId="3" fontId="0" fillId="0" borderId="51" xfId="0" applyNumberFormat="1" applyBorder="1" applyAlignment="1">
      <alignment horizontal="left" vertical="top" wrapText="1"/>
    </xf>
    <xf numFmtId="3" fontId="0" fillId="0" borderId="54" xfId="0" applyNumberFormat="1" applyBorder="1" applyAlignment="1">
      <alignment horizontal="left" vertical="top" wrapText="1"/>
    </xf>
    <xf numFmtId="3" fontId="0" fillId="0" borderId="55" xfId="0" applyNumberFormat="1" applyBorder="1" applyAlignment="1">
      <alignment horizontal="left" vertical="top" wrapText="1"/>
    </xf>
    <xf numFmtId="3" fontId="0" fillId="0" borderId="43" xfId="0" applyNumberFormat="1" applyBorder="1" applyAlignment="1">
      <alignment horizontal="left" vertical="top" wrapText="1"/>
    </xf>
    <xf numFmtId="3" fontId="0" fillId="0" borderId="44" xfId="0" applyNumberFormat="1" applyBorder="1" applyAlignment="1">
      <alignment horizontal="left" vertical="top" wrapText="1"/>
    </xf>
    <xf numFmtId="3" fontId="0" fillId="0" borderId="56" xfId="0" applyNumberFormat="1" applyBorder="1" applyAlignment="1">
      <alignment horizontal="left" vertical="top" wrapText="1"/>
    </xf>
    <xf numFmtId="3" fontId="0" fillId="0" borderId="48" xfId="0" applyNumberFormat="1" applyBorder="1" applyAlignment="1">
      <alignment horizontal="left" vertical="top" wrapText="1"/>
    </xf>
    <xf numFmtId="3" fontId="0" fillId="0" borderId="49" xfId="0" applyNumberFormat="1" applyBorder="1" applyAlignment="1">
      <alignment horizontal="left" vertical="top" wrapText="1"/>
    </xf>
    <xf numFmtId="0" fontId="24" fillId="0" borderId="0" xfId="0" applyFont="1" applyAlignment="1"/>
    <xf numFmtId="0" fontId="0" fillId="0" borderId="0" xfId="0" applyNumberFormat="1"/>
    <xf numFmtId="14" fontId="0" fillId="0" borderId="0" xfId="0" applyNumberFormat="1" applyAlignment="1">
      <alignment wrapText="1"/>
    </xf>
    <xf numFmtId="1" fontId="0" fillId="0" borderId="0" xfId="0" applyNumberFormat="1" applyAlignment="1">
      <alignment wrapText="1"/>
    </xf>
    <xf numFmtId="0" fontId="0" fillId="0" borderId="0" xfId="0" applyNumberFormat="1" applyAlignment="1">
      <alignment wrapText="1"/>
    </xf>
    <xf numFmtId="0" fontId="122" fillId="36" borderId="0" xfId="0" applyFont="1" applyFill="1" applyAlignment="1">
      <alignment horizontal="center" vertical="center"/>
    </xf>
    <xf numFmtId="3" fontId="0" fillId="36" borderId="135" xfId="0" applyNumberFormat="1" applyFill="1" applyBorder="1"/>
    <xf numFmtId="3" fontId="0" fillId="36" borderId="136" xfId="0" applyNumberFormat="1" applyFill="1" applyBorder="1"/>
    <xf numFmtId="3" fontId="0" fillId="66" borderId="55" xfId="0" applyNumberFormat="1" applyFill="1" applyBorder="1"/>
    <xf numFmtId="3" fontId="0" fillId="66" borderId="43" xfId="0" applyNumberFormat="1" applyFill="1" applyBorder="1"/>
    <xf numFmtId="3" fontId="0" fillId="36" borderId="137" xfId="0" applyNumberFormat="1" applyFill="1" applyBorder="1"/>
    <xf numFmtId="14" fontId="24" fillId="0" borderId="0" xfId="0" applyNumberFormat="1" applyFont="1"/>
    <xf numFmtId="14" fontId="24" fillId="54" borderId="0" xfId="0" applyNumberFormat="1" applyFont="1" applyFill="1"/>
    <xf numFmtId="0" fontId="24" fillId="85" borderId="0" xfId="0" applyFont="1" applyFill="1"/>
    <xf numFmtId="14" fontId="24" fillId="0" borderId="0" xfId="0" applyNumberFormat="1" applyFont="1" applyAlignment="1">
      <alignment wrapText="1"/>
    </xf>
    <xf numFmtId="0" fontId="24" fillId="0" borderId="0" xfId="0" applyNumberFormat="1" applyFont="1"/>
    <xf numFmtId="0" fontId="121" fillId="0" borderId="0" xfId="624" applyFont="1"/>
    <xf numFmtId="3" fontId="121" fillId="0" borderId="0" xfId="624" applyNumberFormat="1" applyFont="1"/>
    <xf numFmtId="0" fontId="119" fillId="0" borderId="0" xfId="624" applyFont="1" applyBorder="1"/>
    <xf numFmtId="3" fontId="123" fillId="36" borderId="44" xfId="0" applyNumberFormat="1" applyFont="1" applyFill="1" applyBorder="1"/>
    <xf numFmtId="3" fontId="123" fillId="36" borderId="43" xfId="0" applyNumberFormat="1" applyFont="1" applyFill="1" applyBorder="1"/>
    <xf numFmtId="3" fontId="123" fillId="36" borderId="56" xfId="0" applyNumberFormat="1" applyFont="1" applyFill="1" applyBorder="1"/>
    <xf numFmtId="3" fontId="123" fillId="36" borderId="48" xfId="0" applyNumberFormat="1" applyFont="1" applyFill="1" applyBorder="1"/>
    <xf numFmtId="3" fontId="123" fillId="36" borderId="49" xfId="0" applyNumberFormat="1" applyFont="1" applyFill="1" applyBorder="1"/>
    <xf numFmtId="174" fontId="1" fillId="0" borderId="115" xfId="1" applyNumberFormat="1" applyFont="1" applyBorder="1"/>
    <xf numFmtId="3" fontId="123" fillId="36" borderId="55" xfId="0" applyNumberFormat="1" applyFont="1" applyFill="1" applyBorder="1"/>
    <xf numFmtId="0" fontId="94" fillId="0" borderId="40" xfId="0" applyFont="1" applyBorder="1" applyAlignment="1">
      <alignment horizontal="left"/>
    </xf>
    <xf numFmtId="179" fontId="0" fillId="0" borderId="77" xfId="0" applyNumberFormat="1" applyBorder="1"/>
    <xf numFmtId="179" fontId="0" fillId="0" borderId="41" xfId="0" applyNumberFormat="1" applyBorder="1"/>
    <xf numFmtId="179" fontId="0" fillId="0" borderId="46" xfId="0" applyNumberFormat="1" applyBorder="1"/>
    <xf numFmtId="0" fontId="0" fillId="0" borderId="41" xfId="0" applyBorder="1" applyAlignment="1">
      <alignment horizontal="left"/>
    </xf>
    <xf numFmtId="0" fontId="94" fillId="0" borderId="46" xfId="0" applyFont="1" applyBorder="1" applyAlignment="1">
      <alignment horizontal="left"/>
    </xf>
    <xf numFmtId="176" fontId="0" fillId="0" borderId="51" xfId="0" applyNumberFormat="1" applyBorder="1"/>
    <xf numFmtId="176" fontId="0" fillId="0" borderId="54" xfId="0" applyNumberFormat="1" applyBorder="1"/>
    <xf numFmtId="176" fontId="0" fillId="0" borderId="52" xfId="0" applyNumberFormat="1" applyBorder="1"/>
    <xf numFmtId="176" fontId="0" fillId="0" borderId="55" xfId="0" applyNumberFormat="1" applyBorder="1"/>
    <xf numFmtId="176" fontId="0" fillId="0" borderId="43" xfId="0" applyNumberFormat="1" applyBorder="1"/>
    <xf numFmtId="176" fontId="0" fillId="0" borderId="44" xfId="0" applyNumberFormat="1" applyBorder="1"/>
    <xf numFmtId="0" fontId="5" fillId="2" borderId="0" xfId="0" applyFont="1" applyFill="1" applyAlignment="1">
      <alignment horizontal="center" vertical="center"/>
    </xf>
    <xf numFmtId="0" fontId="0" fillId="37" borderId="28" xfId="0" applyFont="1" applyFill="1" applyBorder="1" applyAlignment="1">
      <alignment horizontal="center" vertical="center" wrapText="1"/>
    </xf>
    <xf numFmtId="0" fontId="0" fillId="0" borderId="0" xfId="0" applyAlignment="1">
      <alignment wrapText="1"/>
    </xf>
    <xf numFmtId="0" fontId="99" fillId="65" borderId="0" xfId="42940" applyFont="1" applyFill="1" applyAlignment="1">
      <alignment wrapText="1"/>
    </xf>
    <xf numFmtId="14" fontId="0" fillId="0" borderId="0" xfId="0" applyNumberFormat="1" applyFont="1"/>
    <xf numFmtId="0" fontId="0" fillId="86" borderId="0" xfId="0" applyFill="1"/>
    <xf numFmtId="0" fontId="3" fillId="86" borderId="0" xfId="0" applyFont="1" applyFill="1"/>
    <xf numFmtId="0" fontId="98" fillId="86" borderId="0" xfId="42940" applyFont="1" applyFill="1"/>
    <xf numFmtId="0" fontId="94" fillId="86" borderId="0" xfId="0" applyFont="1" applyFill="1"/>
    <xf numFmtId="175" fontId="0" fillId="0" borderId="44" xfId="1" applyNumberFormat="1" applyFont="1" applyBorder="1"/>
    <xf numFmtId="175" fontId="0" fillId="0" borderId="49" xfId="1" applyNumberFormat="1" applyFont="1" applyBorder="1"/>
    <xf numFmtId="3" fontId="0" fillId="0" borderId="54" xfId="0" applyNumberFormat="1" applyBorder="1"/>
    <xf numFmtId="3" fontId="0" fillId="0" borderId="43" xfId="0" applyNumberFormat="1" applyBorder="1"/>
    <xf numFmtId="3" fontId="0" fillId="0" borderId="56" xfId="0" applyNumberFormat="1" applyBorder="1"/>
    <xf numFmtId="3" fontId="0" fillId="0" borderId="48" xfId="0" applyNumberFormat="1" applyBorder="1"/>
    <xf numFmtId="175" fontId="0" fillId="0" borderId="102" xfId="0" applyNumberFormat="1" applyBorder="1"/>
    <xf numFmtId="0" fontId="0" fillId="0" borderId="77" xfId="0" applyNumberFormat="1" applyFont="1" applyBorder="1" applyAlignment="1">
      <alignment horizontal="left" wrapText="1"/>
    </xf>
    <xf numFmtId="0" fontId="0" fillId="0" borderId="41" xfId="0" applyNumberFormat="1" applyFont="1" applyBorder="1" applyAlignment="1">
      <alignment horizontal="left" wrapText="1"/>
    </xf>
    <xf numFmtId="0" fontId="0" fillId="0" borderId="46" xfId="0" applyNumberFormat="1" applyFont="1" applyBorder="1" applyAlignment="1">
      <alignment horizontal="left" wrapText="1"/>
    </xf>
    <xf numFmtId="14" fontId="0" fillId="0" borderId="77" xfId="0" applyNumberFormat="1" applyFont="1" applyBorder="1" applyAlignment="1">
      <alignment horizontal="left" wrapText="1"/>
    </xf>
    <xf numFmtId="14" fontId="0" fillId="0" borderId="41" xfId="0" applyNumberFormat="1" applyFont="1" applyBorder="1" applyAlignment="1">
      <alignment horizontal="left" wrapText="1"/>
    </xf>
    <xf numFmtId="14" fontId="0" fillId="0" borderId="46" xfId="0" applyNumberFormat="1" applyFont="1" applyBorder="1" applyAlignment="1">
      <alignment horizontal="left" wrapText="1"/>
    </xf>
    <xf numFmtId="0" fontId="5" fillId="2" borderId="0" xfId="0" applyFont="1" applyFill="1" applyAlignment="1">
      <alignment horizontal="center" vertical="center"/>
    </xf>
    <xf numFmtId="0" fontId="102" fillId="2" borderId="0" xfId="645" applyFont="1" applyFill="1" applyBorder="1" applyAlignment="1">
      <alignment horizontal="center" vertical="center"/>
    </xf>
    <xf numFmtId="0" fontId="61" fillId="2" borderId="0" xfId="0" applyFont="1" applyFill="1" applyAlignment="1">
      <alignment horizontal="left" vertical="center"/>
    </xf>
    <xf numFmtId="3" fontId="0" fillId="0" borderId="51" xfId="0" applyNumberFormat="1" applyBorder="1" applyAlignment="1">
      <alignment horizontal="left" vertical="top"/>
    </xf>
    <xf numFmtId="3" fontId="0" fillId="0" borderId="54" xfId="0" applyNumberFormat="1" applyBorder="1" applyAlignment="1">
      <alignment horizontal="left" vertical="top"/>
    </xf>
    <xf numFmtId="3" fontId="0" fillId="0" borderId="55" xfId="2" applyNumberFormat="1" applyFont="1" applyBorder="1" applyAlignment="1">
      <alignment horizontal="left" vertical="top"/>
    </xf>
    <xf numFmtId="3" fontId="0" fillId="0" borderId="43" xfId="2" applyNumberFormat="1" applyFont="1" applyBorder="1" applyAlignment="1">
      <alignment horizontal="left" vertical="top"/>
    </xf>
    <xf numFmtId="3" fontId="0" fillId="0" borderId="55" xfId="0" applyNumberFormat="1" applyBorder="1" applyAlignment="1">
      <alignment horizontal="left" vertical="top"/>
    </xf>
    <xf numFmtId="3" fontId="0" fillId="0" borderId="43" xfId="0" applyNumberFormat="1" applyBorder="1" applyAlignment="1">
      <alignment horizontal="left" vertical="top"/>
    </xf>
    <xf numFmtId="3" fontId="0" fillId="0" borderId="56" xfId="0" applyNumberFormat="1" applyBorder="1" applyAlignment="1">
      <alignment horizontal="left" vertical="top"/>
    </xf>
    <xf numFmtId="3" fontId="0" fillId="0" borderId="48" xfId="0" applyNumberFormat="1" applyBorder="1" applyAlignment="1">
      <alignment horizontal="left" vertical="top"/>
    </xf>
    <xf numFmtId="0" fontId="5" fillId="2" borderId="0" xfId="0" applyFont="1" applyFill="1" applyAlignment="1">
      <alignment horizontal="center" vertical="center"/>
    </xf>
    <xf numFmtId="0" fontId="0" fillId="37" borderId="28" xfId="0" applyFill="1" applyBorder="1" applyAlignment="1">
      <alignment horizontal="center" vertical="center" wrapText="1"/>
    </xf>
    <xf numFmtId="0" fontId="0" fillId="37" borderId="62" xfId="0" applyFont="1" applyFill="1" applyBorder="1" applyAlignment="1">
      <alignment horizontal="center" vertical="center" wrapText="1"/>
    </xf>
    <xf numFmtId="0" fontId="0" fillId="37" borderId="28" xfId="0" applyFill="1" applyBorder="1" applyAlignment="1">
      <alignment vertical="center" wrapText="1"/>
    </xf>
    <xf numFmtId="3" fontId="0" fillId="0" borderId="52" xfId="0" applyNumberFormat="1" applyBorder="1" applyAlignment="1">
      <alignment horizontal="left" vertical="top"/>
    </xf>
    <xf numFmtId="3" fontId="0" fillId="0" borderId="44" xfId="2" applyNumberFormat="1" applyFont="1" applyBorder="1" applyAlignment="1">
      <alignment horizontal="left" vertical="top"/>
    </xf>
    <xf numFmtId="3" fontId="0" fillId="0" borderId="44" xfId="0" applyNumberFormat="1" applyBorder="1" applyAlignment="1">
      <alignment horizontal="left" vertical="top"/>
    </xf>
    <xf numFmtId="3" fontId="0" fillId="0" borderId="49" xfId="0" applyNumberFormat="1" applyBorder="1" applyAlignment="1">
      <alignment horizontal="left" vertical="top"/>
    </xf>
    <xf numFmtId="0" fontId="127" fillId="2" borderId="0" xfId="0" applyFont="1" applyFill="1" applyAlignment="1">
      <alignment horizontal="center" vertical="center"/>
    </xf>
    <xf numFmtId="0" fontId="89" fillId="34" borderId="0" xfId="645" applyFont="1" applyFill="1" applyBorder="1"/>
    <xf numFmtId="9" fontId="0" fillId="0" borderId="44" xfId="2" applyFont="1" applyBorder="1" applyAlignment="1">
      <alignment horizontal="left" vertical="top"/>
    </xf>
    <xf numFmtId="9" fontId="0" fillId="0" borderId="49" xfId="2" applyFont="1" applyBorder="1" applyAlignment="1">
      <alignment horizontal="left" vertical="top"/>
    </xf>
    <xf numFmtId="0" fontId="5" fillId="2" borderId="0" xfId="0" applyFont="1" applyFill="1" applyAlignment="1">
      <alignment horizontal="center" vertical="center"/>
    </xf>
    <xf numFmtId="0" fontId="88" fillId="34" borderId="0" xfId="645" applyFont="1" applyFill="1" applyBorder="1" applyAlignment="1">
      <alignment horizontal="center" wrapText="1"/>
    </xf>
    <xf numFmtId="0" fontId="7" fillId="34" borderId="0" xfId="645" applyFont="1" applyFill="1" applyBorder="1" applyAlignment="1">
      <alignment horizontal="center" wrapText="1"/>
    </xf>
    <xf numFmtId="0" fontId="7" fillId="34" borderId="0" xfId="645" applyFont="1" applyFill="1" applyBorder="1" applyAlignment="1"/>
    <xf numFmtId="0" fontId="81" fillId="34" borderId="0" xfId="645" applyFont="1" applyFill="1" applyBorder="1" applyAlignment="1">
      <alignment horizontal="center" vertical="center"/>
    </xf>
    <xf numFmtId="0" fontId="81" fillId="34" borderId="0" xfId="645" applyFont="1" applyFill="1" applyBorder="1" applyAlignment="1">
      <alignment horizontal="center" vertical="top"/>
    </xf>
    <xf numFmtId="0" fontId="84" fillId="34" borderId="0" xfId="645" applyFont="1" applyFill="1" applyBorder="1" applyAlignment="1">
      <alignment horizontal="center" vertical="center" wrapText="1"/>
    </xf>
    <xf numFmtId="178" fontId="86" fillId="0" borderId="94" xfId="42938" applyNumberFormat="1" applyFont="1" applyFill="1" applyBorder="1" applyAlignment="1">
      <alignment horizontal="center"/>
    </xf>
    <xf numFmtId="178" fontId="56" fillId="0" borderId="0" xfId="645" applyNumberFormat="1" applyFont="1" applyBorder="1" applyAlignment="1">
      <alignment horizontal="center"/>
    </xf>
    <xf numFmtId="178" fontId="56" fillId="0" borderId="95" xfId="645" applyNumberFormat="1" applyFont="1" applyBorder="1" applyAlignment="1">
      <alignment horizontal="center"/>
    </xf>
    <xf numFmtId="0" fontId="89" fillId="34" borderId="0" xfId="645" applyFont="1" applyFill="1" applyBorder="1" applyAlignment="1">
      <alignment vertical="center" wrapText="1"/>
    </xf>
    <xf numFmtId="0" fontId="89" fillId="34" borderId="0" xfId="645" applyFont="1" applyFill="1" applyBorder="1" applyAlignment="1">
      <alignment horizontal="left" wrapText="1"/>
    </xf>
    <xf numFmtId="0" fontId="91" fillId="2" borderId="25" xfId="645" applyFont="1" applyFill="1" applyBorder="1" applyAlignment="1">
      <alignment vertical="center"/>
    </xf>
    <xf numFmtId="0" fontId="1" fillId="2" borderId="1" xfId="645" applyFill="1" applyBorder="1" applyAlignment="1">
      <alignment vertical="center"/>
    </xf>
    <xf numFmtId="0" fontId="1" fillId="2" borderId="96" xfId="645" applyFill="1" applyBorder="1" applyAlignment="1">
      <alignment vertical="center"/>
    </xf>
    <xf numFmtId="0" fontId="93" fillId="34" borderId="21" xfId="645" applyFont="1" applyFill="1" applyBorder="1" applyAlignment="1">
      <alignment horizontal="left" vertical="center" wrapText="1"/>
    </xf>
    <xf numFmtId="0" fontId="125" fillId="0" borderId="11" xfId="645" applyFont="1" applyBorder="1" applyAlignment="1">
      <alignment horizontal="left" vertical="center" wrapText="1"/>
    </xf>
    <xf numFmtId="0" fontId="125" fillId="0" borderId="89" xfId="645" applyFont="1" applyBorder="1" applyAlignment="1">
      <alignment horizontal="left" vertical="center" wrapText="1"/>
    </xf>
    <xf numFmtId="15" fontId="93" fillId="34" borderId="21" xfId="645" applyNumberFormat="1" applyFont="1" applyFill="1" applyBorder="1" applyAlignment="1">
      <alignment horizontal="left" vertical="center"/>
    </xf>
    <xf numFmtId="0" fontId="125" fillId="0" borderId="89" xfId="645" applyFont="1" applyBorder="1" applyAlignment="1">
      <alignment horizontal="left" vertical="center"/>
    </xf>
    <xf numFmtId="0" fontId="126" fillId="0" borderId="11" xfId="645" applyFont="1" applyBorder="1" applyAlignment="1">
      <alignment horizontal="left" vertical="center" wrapText="1"/>
    </xf>
    <xf numFmtId="0" fontId="126" fillId="0" borderId="89" xfId="645" applyFont="1" applyBorder="1" applyAlignment="1">
      <alignment horizontal="left" vertical="center" wrapText="1"/>
    </xf>
    <xf numFmtId="0" fontId="126" fillId="0" borderId="89" xfId="645" applyFont="1" applyBorder="1" applyAlignment="1">
      <alignment horizontal="left" vertical="center"/>
    </xf>
    <xf numFmtId="0" fontId="89" fillId="34" borderId="0" xfId="645" applyFont="1" applyFill="1" applyBorder="1" applyAlignment="1">
      <alignment horizontal="left" vertical="top" wrapText="1"/>
    </xf>
    <xf numFmtId="0" fontId="1" fillId="0" borderId="0" xfId="0" applyFont="1" applyBorder="1" applyAlignment="1">
      <alignment horizontal="left" vertical="top" wrapText="1"/>
    </xf>
    <xf numFmtId="0" fontId="89" fillId="0" borderId="0" xfId="645" applyFont="1" applyFill="1" applyBorder="1" applyAlignment="1">
      <alignment horizontal="left" vertical="center" wrapText="1"/>
    </xf>
    <xf numFmtId="0" fontId="93" fillId="34" borderId="75" xfId="645" applyFont="1" applyFill="1" applyBorder="1" applyAlignment="1">
      <alignment horizontal="left" vertical="center" wrapText="1"/>
    </xf>
    <xf numFmtId="15" fontId="93" fillId="34" borderId="75" xfId="645" applyNumberFormat="1" applyFont="1" applyFill="1" applyBorder="1" applyAlignment="1">
      <alignment horizontal="left" vertical="center"/>
    </xf>
    <xf numFmtId="0" fontId="93" fillId="34" borderId="82" xfId="645" applyFont="1" applyFill="1" applyBorder="1" applyAlignment="1">
      <alignment horizontal="left" vertical="center" wrapText="1"/>
    </xf>
    <xf numFmtId="0" fontId="93" fillId="34" borderId="89" xfId="645" applyFont="1" applyFill="1" applyBorder="1" applyAlignment="1">
      <alignment horizontal="left" vertical="center" wrapText="1"/>
    </xf>
    <xf numFmtId="15" fontId="93" fillId="34" borderId="89" xfId="645" applyNumberFormat="1" applyFont="1" applyFill="1" applyBorder="1" applyAlignment="1">
      <alignment horizontal="left" vertical="center"/>
    </xf>
    <xf numFmtId="0" fontId="5" fillId="2" borderId="0" xfId="0" applyFont="1" applyFill="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center" vertical="center" wrapText="1"/>
    </xf>
    <xf numFmtId="0" fontId="102" fillId="2" borderId="0" xfId="645" applyFont="1" applyFill="1" applyBorder="1" applyAlignment="1">
      <alignment horizontal="center" vertical="center"/>
    </xf>
    <xf numFmtId="0" fontId="0" fillId="0" borderId="0" xfId="0" applyAlignment="1">
      <alignment horizontal="left" wrapText="1"/>
    </xf>
    <xf numFmtId="0" fontId="0" fillId="0" borderId="0" xfId="0" applyAlignment="1">
      <alignment wrapText="1"/>
    </xf>
    <xf numFmtId="0" fontId="0" fillId="37" borderId="28" xfId="0" applyFont="1" applyFill="1" applyBorder="1" applyAlignment="1">
      <alignment horizontal="center" vertical="center"/>
    </xf>
    <xf numFmtId="0" fontId="0" fillId="37" borderId="30" xfId="0" applyFont="1" applyFill="1" applyBorder="1" applyAlignment="1">
      <alignment horizontal="center" vertical="center"/>
    </xf>
    <xf numFmtId="0" fontId="0" fillId="0" borderId="36" xfId="0" applyBorder="1" applyAlignment="1">
      <alignment vertical="center" wrapText="1"/>
    </xf>
    <xf numFmtId="0" fontId="0" fillId="0" borderId="40" xfId="0" applyBorder="1" applyAlignment="1">
      <alignment vertical="center" wrapText="1"/>
    </xf>
    <xf numFmtId="0" fontId="0" fillId="0" borderId="45" xfId="0" applyBorder="1" applyAlignment="1">
      <alignment vertical="center" wrapText="1"/>
    </xf>
    <xf numFmtId="0" fontId="0" fillId="0" borderId="121" xfId="0" applyBorder="1" applyAlignment="1">
      <alignment horizontal="left"/>
    </xf>
    <xf numFmtId="0" fontId="0" fillId="0" borderId="113" xfId="0" applyBorder="1" applyAlignment="1">
      <alignment horizontal="left"/>
    </xf>
    <xf numFmtId="0" fontId="0" fillId="0" borderId="65" xfId="0" applyBorder="1" applyAlignment="1"/>
    <xf numFmtId="0" fontId="0" fillId="0" borderId="66" xfId="0" applyBorder="1" applyAlignment="1"/>
    <xf numFmtId="0" fontId="0" fillId="0" borderId="67" xfId="0" applyBorder="1" applyAlignment="1"/>
    <xf numFmtId="0" fontId="0" fillId="0" borderId="68" xfId="0" applyBorder="1" applyAlignment="1"/>
    <xf numFmtId="0" fontId="0" fillId="0" borderId="36" xfId="0" applyBorder="1" applyAlignment="1">
      <alignment horizontal="center" vertical="center"/>
    </xf>
    <xf numFmtId="0" fontId="0" fillId="0" borderId="40" xfId="0" applyBorder="1" applyAlignment="1">
      <alignment horizontal="center" vertical="center"/>
    </xf>
    <xf numFmtId="0" fontId="0" fillId="0" borderId="45" xfId="0" applyBorder="1" applyAlignment="1">
      <alignment horizontal="center" vertical="center"/>
    </xf>
    <xf numFmtId="0" fontId="94" fillId="0" borderId="142" xfId="0" applyFont="1" applyBorder="1" applyAlignment="1">
      <alignment horizontal="left" wrapText="1"/>
    </xf>
    <xf numFmtId="0" fontId="94" fillId="0" borderId="143" xfId="0" applyFont="1" applyBorder="1" applyAlignment="1">
      <alignment horizontal="left" wrapText="1"/>
    </xf>
    <xf numFmtId="0" fontId="94" fillId="0" borderId="141" xfId="0" applyFont="1" applyBorder="1" applyAlignment="1">
      <alignment horizontal="left" wrapText="1"/>
    </xf>
    <xf numFmtId="0" fontId="94" fillId="0" borderId="140" xfId="0" applyFont="1" applyBorder="1" applyAlignment="1">
      <alignment horizontal="left" wrapText="1"/>
    </xf>
    <xf numFmtId="0" fontId="0" fillId="0" borderId="138" xfId="0" applyBorder="1" applyAlignment="1"/>
    <xf numFmtId="0" fontId="0" fillId="0" borderId="139" xfId="0" applyBorder="1" applyAlignment="1"/>
    <xf numFmtId="0" fontId="89" fillId="0" borderId="0" xfId="0" applyFont="1" applyAlignment="1">
      <alignment horizontal="left" wrapText="1"/>
    </xf>
    <xf numFmtId="0" fontId="0" fillId="37" borderId="28" xfId="0" applyFill="1" applyBorder="1" applyAlignment="1">
      <alignment horizontal="center" vertical="center" wrapText="1"/>
    </xf>
    <xf numFmtId="0" fontId="0" fillId="37" borderId="29" xfId="0" applyFill="1" applyBorder="1" applyAlignment="1">
      <alignment horizontal="center" vertical="center" wrapText="1"/>
    </xf>
    <xf numFmtId="0" fontId="0" fillId="37" borderId="30" xfId="0" applyFill="1" applyBorder="1" applyAlignment="1">
      <alignment horizontal="center" vertical="center" wrapText="1"/>
    </xf>
    <xf numFmtId="0" fontId="0" fillId="37" borderId="36" xfId="0" applyFill="1" applyBorder="1" applyAlignment="1">
      <alignment horizontal="center" vertical="center"/>
    </xf>
    <xf numFmtId="0" fontId="0" fillId="37" borderId="45" xfId="0" applyFill="1" applyBorder="1" applyAlignment="1">
      <alignment horizontal="center" vertical="center"/>
    </xf>
    <xf numFmtId="0" fontId="0" fillId="37" borderId="36" xfId="0" applyFill="1" applyBorder="1" applyAlignment="1">
      <alignment horizontal="center" vertical="center" wrapText="1"/>
    </xf>
    <xf numFmtId="0" fontId="0" fillId="37" borderId="45" xfId="0" applyFill="1" applyBorder="1" applyAlignment="1">
      <alignment horizontal="center" vertical="center" wrapText="1"/>
    </xf>
    <xf numFmtId="0" fontId="67" fillId="0" borderId="36"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45" xfId="0" applyFont="1" applyBorder="1" applyAlignment="1">
      <alignment horizontal="center" vertical="center" wrapText="1"/>
    </xf>
    <xf numFmtId="0" fontId="67" fillId="0" borderId="0" xfId="0" applyFont="1" applyFill="1" applyAlignment="1">
      <alignment horizontal="left" wrapText="1"/>
    </xf>
    <xf numFmtId="0" fontId="67" fillId="0" borderId="0" xfId="0" applyFont="1" applyAlignment="1">
      <alignment horizontal="left" wrapText="1"/>
    </xf>
    <xf numFmtId="0" fontId="0" fillId="37" borderId="31" xfId="0" applyFill="1" applyBorder="1" applyAlignment="1">
      <alignment horizontal="center" vertical="center" wrapText="1"/>
    </xf>
    <xf numFmtId="0" fontId="0" fillId="37" borderId="63" xfId="0" applyFill="1" applyBorder="1" applyAlignment="1">
      <alignment horizontal="center" vertical="center" wrapText="1"/>
    </xf>
    <xf numFmtId="0" fontId="0" fillId="37" borderId="62" xfId="0" applyFill="1" applyBorder="1" applyAlignment="1">
      <alignment horizontal="center" vertical="center" wrapText="1"/>
    </xf>
    <xf numFmtId="0" fontId="0" fillId="37" borderId="29" xfId="0" applyFont="1" applyFill="1" applyBorder="1" applyAlignment="1">
      <alignment horizontal="center" vertical="center"/>
    </xf>
    <xf numFmtId="0" fontId="0" fillId="0" borderId="36" xfId="0" applyBorder="1" applyAlignment="1">
      <alignment horizontal="center" vertical="center" wrapText="1"/>
    </xf>
    <xf numFmtId="0" fontId="0" fillId="37" borderId="36" xfId="0" applyFont="1" applyFill="1" applyBorder="1" applyAlignment="1">
      <alignment horizontal="center" vertical="center"/>
    </xf>
    <xf numFmtId="0" fontId="0" fillId="37" borderId="45" xfId="0" applyFont="1" applyFill="1" applyBorder="1" applyAlignment="1">
      <alignment horizontal="center" vertical="center"/>
    </xf>
    <xf numFmtId="0" fontId="0" fillId="37" borderId="36" xfId="0" applyFont="1" applyFill="1" applyBorder="1" applyAlignment="1">
      <alignment horizontal="center" vertical="center" wrapText="1"/>
    </xf>
    <xf numFmtId="0" fontId="0" fillId="37" borderId="45" xfId="0" applyFont="1" applyFill="1" applyBorder="1" applyAlignment="1">
      <alignment horizontal="center" vertical="center" wrapText="1"/>
    </xf>
  </cellXfs>
  <cellStyles count="42982">
    <cellStyle name="%" xfId="3"/>
    <cellStyle name="% 2" xfId="4"/>
    <cellStyle name="%_A2 Common National NHS &amp; Other" xfId="1161"/>
    <cellStyle name="%_Sheet1" xfId="5"/>
    <cellStyle name="%_Sheet1 2" xfId="6"/>
    <cellStyle name="%_Sheet2" xfId="7"/>
    <cellStyle name="%_Sheet2 2" xfId="8"/>
    <cellStyle name="0,0_x000d__x000a_NA_x000d__x000a_" xfId="9"/>
    <cellStyle name="20% - Accent1 2" xfId="10"/>
    <cellStyle name="20% - Accent1 2 2" xfId="1162"/>
    <cellStyle name="20% - Accent1 2 3" xfId="1163"/>
    <cellStyle name="20% - Accent1 2 4" xfId="42941"/>
    <cellStyle name="20% - Accent1 3" xfId="11"/>
    <cellStyle name="20% - Accent1 4" xfId="12"/>
    <cellStyle name="20% - Accent1 5" xfId="13"/>
    <cellStyle name="20% - Accent1 6" xfId="14"/>
    <cellStyle name="20% - Accent2 2" xfId="15"/>
    <cellStyle name="20% - Accent2 2 2" xfId="1164"/>
    <cellStyle name="20% - Accent2 2 3" xfId="1165"/>
    <cellStyle name="20% - Accent2 2 4" xfId="42942"/>
    <cellStyle name="20% - Accent2 3" xfId="16"/>
    <cellStyle name="20% - Accent2 4" xfId="17"/>
    <cellStyle name="20% - Accent2 5" xfId="18"/>
    <cellStyle name="20% - Accent2 6" xfId="19"/>
    <cellStyle name="20% - Accent3 2" xfId="20"/>
    <cellStyle name="20% - Accent3 2 2" xfId="1166"/>
    <cellStyle name="20% - Accent3 2 3" xfId="1167"/>
    <cellStyle name="20% - Accent3 2 4" xfId="42943"/>
    <cellStyle name="20% - Accent3 3" xfId="21"/>
    <cellStyle name="20% - Accent3 4" xfId="22"/>
    <cellStyle name="20% - Accent3 5" xfId="23"/>
    <cellStyle name="20% - Accent3 6" xfId="24"/>
    <cellStyle name="20% - Accent4 2" xfId="25"/>
    <cellStyle name="20% - Accent4 2 2" xfId="1168"/>
    <cellStyle name="20% - Accent4 2 3" xfId="1169"/>
    <cellStyle name="20% - Accent4 2 4" xfId="42944"/>
    <cellStyle name="20% - Accent4 3" xfId="26"/>
    <cellStyle name="20% - Accent4 4" xfId="27"/>
    <cellStyle name="20% - Accent4 5" xfId="28"/>
    <cellStyle name="20% - Accent4 6" xfId="29"/>
    <cellStyle name="20% - Accent5 2" xfId="30"/>
    <cellStyle name="20% - Accent5 2 2" xfId="1170"/>
    <cellStyle name="20% - Accent5 2 3" xfId="1171"/>
    <cellStyle name="20% - Accent5 2 4" xfId="42945"/>
    <cellStyle name="20% - Accent5 3" xfId="31"/>
    <cellStyle name="20% - Accent5 4" xfId="32"/>
    <cellStyle name="20% - Accent5 5" xfId="33"/>
    <cellStyle name="20% - Accent5 6" xfId="34"/>
    <cellStyle name="20% - Accent6 2" xfId="35"/>
    <cellStyle name="20% - Accent6 2 2" xfId="1172"/>
    <cellStyle name="20% - Accent6 2 3" xfId="1173"/>
    <cellStyle name="20% - Accent6 2 4" xfId="42946"/>
    <cellStyle name="20% - Accent6 3" xfId="36"/>
    <cellStyle name="20% - Accent6 4" xfId="37"/>
    <cellStyle name="20% - Accent6 5" xfId="38"/>
    <cellStyle name="20% - Accent6 6" xfId="39"/>
    <cellStyle name="40% - Accent1 2" xfId="40"/>
    <cellStyle name="40% - Accent1 2 2" xfId="1174"/>
    <cellStyle name="40% - Accent1 2 3" xfId="1175"/>
    <cellStyle name="40% - Accent1 2 4" xfId="42947"/>
    <cellStyle name="40% - Accent1 3" xfId="41"/>
    <cellStyle name="40% - Accent1 4" xfId="42"/>
    <cellStyle name="40% - Accent1 5" xfId="43"/>
    <cellStyle name="40% - Accent1 6" xfId="44"/>
    <cellStyle name="40% - Accent2 2" xfId="45"/>
    <cellStyle name="40% - Accent2 2 2" xfId="1176"/>
    <cellStyle name="40% - Accent2 2 3" xfId="1177"/>
    <cellStyle name="40% - Accent2 2 4" xfId="42948"/>
    <cellStyle name="40% - Accent2 3" xfId="46"/>
    <cellStyle name="40% - Accent2 4" xfId="47"/>
    <cellStyle name="40% - Accent2 5" xfId="48"/>
    <cellStyle name="40% - Accent2 6" xfId="49"/>
    <cellStyle name="40% - Accent3 2" xfId="50"/>
    <cellStyle name="40% - Accent3 2 2" xfId="1178"/>
    <cellStyle name="40% - Accent3 2 3" xfId="1179"/>
    <cellStyle name="40% - Accent3 2 4" xfId="42949"/>
    <cellStyle name="40% - Accent3 3" xfId="51"/>
    <cellStyle name="40% - Accent3 4" xfId="52"/>
    <cellStyle name="40% - Accent3 5" xfId="53"/>
    <cellStyle name="40% - Accent3 6" xfId="54"/>
    <cellStyle name="40% - Accent4 2" xfId="55"/>
    <cellStyle name="40% - Accent4 2 2" xfId="1180"/>
    <cellStyle name="40% - Accent4 2 3" xfId="1181"/>
    <cellStyle name="40% - Accent4 2 4" xfId="42950"/>
    <cellStyle name="40% - Accent4 3" xfId="56"/>
    <cellStyle name="40% - Accent4 4" xfId="57"/>
    <cellStyle name="40% - Accent4 5" xfId="58"/>
    <cellStyle name="40% - Accent4 6" xfId="59"/>
    <cellStyle name="40% - Accent5 2" xfId="60"/>
    <cellStyle name="40% - Accent5 2 2" xfId="1182"/>
    <cellStyle name="40% - Accent5 2 3" xfId="1183"/>
    <cellStyle name="40% - Accent5 2 4" xfId="42951"/>
    <cellStyle name="40% - Accent5 3" xfId="61"/>
    <cellStyle name="40% - Accent5 4" xfId="62"/>
    <cellStyle name="40% - Accent5 5" xfId="63"/>
    <cellStyle name="40% - Accent5 6" xfId="64"/>
    <cellStyle name="40% - Accent6 2" xfId="65"/>
    <cellStyle name="40% - Accent6 2 2" xfId="1184"/>
    <cellStyle name="40% - Accent6 2 3" xfId="1185"/>
    <cellStyle name="40% - Accent6 2 4" xfId="42952"/>
    <cellStyle name="40% - Accent6 3" xfId="66"/>
    <cellStyle name="40% - Accent6 4" xfId="67"/>
    <cellStyle name="40% - Accent6 5" xfId="68"/>
    <cellStyle name="40% - Accent6 6" xfId="69"/>
    <cellStyle name="60% - Accent1" xfId="1160" builtinId="32"/>
    <cellStyle name="60% - Accent1 2" xfId="70"/>
    <cellStyle name="60% - Accent1 2 2" xfId="42953"/>
    <cellStyle name="60% - Accent1 3" xfId="71"/>
    <cellStyle name="60% - Accent1 4" xfId="72"/>
    <cellStyle name="60% - Accent1 5" xfId="73"/>
    <cellStyle name="60% - Accent1 6" xfId="74"/>
    <cellStyle name="60% - Accent2 2" xfId="75"/>
    <cellStyle name="60% - Accent2 2 2" xfId="42954"/>
    <cellStyle name="60% - Accent2 3" xfId="76"/>
    <cellStyle name="60% - Accent2 4" xfId="77"/>
    <cellStyle name="60% - Accent2 5" xfId="78"/>
    <cellStyle name="60% - Accent2 6" xfId="79"/>
    <cellStyle name="60% - Accent3 2" xfId="80"/>
    <cellStyle name="60% - Accent3 2 2" xfId="42955"/>
    <cellStyle name="60% - Accent3 3" xfId="81"/>
    <cellStyle name="60% - Accent3 4" xfId="82"/>
    <cellStyle name="60% - Accent3 5" xfId="83"/>
    <cellStyle name="60% - Accent3 6" xfId="84"/>
    <cellStyle name="60% - Accent4 2" xfId="85"/>
    <cellStyle name="60% - Accent4 2 2" xfId="42956"/>
    <cellStyle name="60% - Accent4 3" xfId="86"/>
    <cellStyle name="60% - Accent4 4" xfId="87"/>
    <cellStyle name="60% - Accent4 5" xfId="88"/>
    <cellStyle name="60% - Accent4 6" xfId="89"/>
    <cellStyle name="60% - Accent5 2" xfId="90"/>
    <cellStyle name="60% - Accent5 2 2" xfId="42957"/>
    <cellStyle name="60% - Accent5 3" xfId="91"/>
    <cellStyle name="60% - Accent5 4" xfId="92"/>
    <cellStyle name="60% - Accent5 5" xfId="93"/>
    <cellStyle name="60% - Accent5 6" xfId="94"/>
    <cellStyle name="60% - Accent6 2" xfId="95"/>
    <cellStyle name="60% - Accent6 2 2" xfId="42958"/>
    <cellStyle name="60% - Accent6 3" xfId="96"/>
    <cellStyle name="60% - Accent6 4" xfId="97"/>
    <cellStyle name="60% - Accent6 5" xfId="98"/>
    <cellStyle name="60% - Accent6 6" xfId="99"/>
    <cellStyle name="Accent1 2" xfId="100"/>
    <cellStyle name="Accent1 2 2" xfId="42959"/>
    <cellStyle name="Accent1 3" xfId="101"/>
    <cellStyle name="Accent1 4" xfId="102"/>
    <cellStyle name="Accent1 5" xfId="103"/>
    <cellStyle name="Accent1 6" xfId="104"/>
    <cellStyle name="Accent2 2" xfId="105"/>
    <cellStyle name="Accent2 2 2" xfId="42960"/>
    <cellStyle name="Accent2 3" xfId="106"/>
    <cellStyle name="Accent2 4" xfId="107"/>
    <cellStyle name="Accent2 5" xfId="108"/>
    <cellStyle name="Accent2 6" xfId="109"/>
    <cellStyle name="Accent3 2" xfId="110"/>
    <cellStyle name="Accent3 2 2" xfId="42961"/>
    <cellStyle name="Accent3 3" xfId="111"/>
    <cellStyle name="Accent3 4" xfId="112"/>
    <cellStyle name="Accent3 5" xfId="113"/>
    <cellStyle name="Accent3 6" xfId="114"/>
    <cellStyle name="Accent4 2" xfId="115"/>
    <cellStyle name="Accent4 2 2" xfId="42962"/>
    <cellStyle name="Accent4 3" xfId="116"/>
    <cellStyle name="Accent4 4" xfId="117"/>
    <cellStyle name="Accent4 5" xfId="118"/>
    <cellStyle name="Accent4 6" xfId="119"/>
    <cellStyle name="Accent5 2" xfId="120"/>
    <cellStyle name="Accent5 2 2" xfId="42963"/>
    <cellStyle name="Accent5 3" xfId="121"/>
    <cellStyle name="Accent5 4" xfId="122"/>
    <cellStyle name="Accent5 5" xfId="123"/>
    <cellStyle name="Accent5 6" xfId="124"/>
    <cellStyle name="Accent6 2" xfId="125"/>
    <cellStyle name="Accent6 2 2" xfId="42964"/>
    <cellStyle name="Accent6 3" xfId="126"/>
    <cellStyle name="Accent6 4" xfId="127"/>
    <cellStyle name="Accent6 5" xfId="128"/>
    <cellStyle name="Accent6 6" xfId="129"/>
    <cellStyle name="Assumptions Heading_Pivot_Table_Example_BA" xfId="130"/>
    <cellStyle name="Assumptions Right Currency_Pivot_Table_Example_BA" xfId="131"/>
    <cellStyle name="Bad 2" xfId="132"/>
    <cellStyle name="Bad 2 2" xfId="42965"/>
    <cellStyle name="Bad 3" xfId="133"/>
    <cellStyle name="Bad 4" xfId="134"/>
    <cellStyle name="Bad 5" xfId="135"/>
    <cellStyle name="Bad 6" xfId="136"/>
    <cellStyle name="BM Header Main" xfId="137"/>
    <cellStyle name="BM Header Non-Underlined" xfId="138"/>
    <cellStyle name="BM Header Secondary" xfId="139"/>
    <cellStyle name="BM Header Underlined" xfId="140"/>
    <cellStyle name="BM Input" xfId="141"/>
    <cellStyle name="BM Input 10" xfId="1186"/>
    <cellStyle name="BM Input 10 2" xfId="1187"/>
    <cellStyle name="BM Input 10 2 2" xfId="1188"/>
    <cellStyle name="BM Input 10 3" xfId="1189"/>
    <cellStyle name="BM Input 11" xfId="1190"/>
    <cellStyle name="BM Input 11 2" xfId="1191"/>
    <cellStyle name="BM Input 11 2 2" xfId="1192"/>
    <cellStyle name="BM Input 11 3" xfId="1193"/>
    <cellStyle name="BM Input 12" xfId="1194"/>
    <cellStyle name="BM Input 12 2" xfId="1195"/>
    <cellStyle name="BM Input 12 2 2" xfId="1196"/>
    <cellStyle name="BM Input 12 3" xfId="1197"/>
    <cellStyle name="BM Input 13" xfId="1198"/>
    <cellStyle name="BM Input 13 2" xfId="1199"/>
    <cellStyle name="BM Input 13 2 2" xfId="1200"/>
    <cellStyle name="BM Input 13 3" xfId="1201"/>
    <cellStyle name="BM Input 14" xfId="1202"/>
    <cellStyle name="BM Input 14 2" xfId="1203"/>
    <cellStyle name="BM Input 14 2 2" xfId="1204"/>
    <cellStyle name="BM Input 14 3" xfId="1205"/>
    <cellStyle name="BM Input 15" xfId="1206"/>
    <cellStyle name="BM Input 15 2" xfId="1207"/>
    <cellStyle name="BM Input 15 2 2" xfId="1208"/>
    <cellStyle name="BM Input 15 3" xfId="1209"/>
    <cellStyle name="BM Input 16" xfId="1210"/>
    <cellStyle name="BM Input 16 2" xfId="1211"/>
    <cellStyle name="BM Input 16 2 2" xfId="1212"/>
    <cellStyle name="BM Input 16 3" xfId="1213"/>
    <cellStyle name="BM Input 17" xfId="1214"/>
    <cellStyle name="BM Input 17 2" xfId="1215"/>
    <cellStyle name="BM Input 17 2 2" xfId="1216"/>
    <cellStyle name="BM Input 17 3" xfId="1217"/>
    <cellStyle name="BM Input 18" xfId="1218"/>
    <cellStyle name="BM Input 18 2" xfId="1219"/>
    <cellStyle name="BM Input 18 2 2" xfId="1220"/>
    <cellStyle name="BM Input 18 3" xfId="1221"/>
    <cellStyle name="BM Input 19" xfId="1222"/>
    <cellStyle name="BM Input 19 2" xfId="1223"/>
    <cellStyle name="BM Input 19 2 2" xfId="1224"/>
    <cellStyle name="BM Input 19 3" xfId="1225"/>
    <cellStyle name="BM Input 2" xfId="142"/>
    <cellStyle name="BM Input 2 10" xfId="1226"/>
    <cellStyle name="BM Input 2 10 2" xfId="1227"/>
    <cellStyle name="BM Input 2 10 2 2" xfId="1228"/>
    <cellStyle name="BM Input 2 10 3" xfId="1229"/>
    <cellStyle name="BM Input 2 11" xfId="1230"/>
    <cellStyle name="BM Input 2 11 2" xfId="1231"/>
    <cellStyle name="BM Input 2 11 2 2" xfId="1232"/>
    <cellStyle name="BM Input 2 11 3" xfId="1233"/>
    <cellStyle name="BM Input 2 12" xfId="1234"/>
    <cellStyle name="BM Input 2 12 2" xfId="1235"/>
    <cellStyle name="BM Input 2 12 2 2" xfId="1236"/>
    <cellStyle name="BM Input 2 12 3" xfId="1237"/>
    <cellStyle name="BM Input 2 13" xfId="1238"/>
    <cellStyle name="BM Input 2 13 2" xfId="1239"/>
    <cellStyle name="BM Input 2 13 2 2" xfId="1240"/>
    <cellStyle name="BM Input 2 13 3" xfId="1241"/>
    <cellStyle name="BM Input 2 14" xfId="1242"/>
    <cellStyle name="BM Input 2 14 2" xfId="1243"/>
    <cellStyle name="BM Input 2 14 2 2" xfId="1244"/>
    <cellStyle name="BM Input 2 14 3" xfId="1245"/>
    <cellStyle name="BM Input 2 15" xfId="1246"/>
    <cellStyle name="BM Input 2 15 2" xfId="1247"/>
    <cellStyle name="BM Input 2 15 2 2" xfId="1248"/>
    <cellStyle name="BM Input 2 15 3" xfId="1249"/>
    <cellStyle name="BM Input 2 16" xfId="1250"/>
    <cellStyle name="BM Input 2 16 2" xfId="1251"/>
    <cellStyle name="BM Input 2 16 2 2" xfId="1252"/>
    <cellStyle name="BM Input 2 16 3" xfId="1253"/>
    <cellStyle name="BM Input 2 17" xfId="1254"/>
    <cellStyle name="BM Input 2 17 2" xfId="1255"/>
    <cellStyle name="BM Input 2 17 2 2" xfId="1256"/>
    <cellStyle name="BM Input 2 17 3" xfId="1257"/>
    <cellStyle name="BM Input 2 18" xfId="1258"/>
    <cellStyle name="BM Input 2 18 2" xfId="1259"/>
    <cellStyle name="BM Input 2 18 2 2" xfId="1260"/>
    <cellStyle name="BM Input 2 18 3" xfId="1261"/>
    <cellStyle name="BM Input 2 19" xfId="1262"/>
    <cellStyle name="BM Input 2 19 2" xfId="1263"/>
    <cellStyle name="BM Input 2 19 2 2" xfId="1264"/>
    <cellStyle name="BM Input 2 19 3" xfId="1265"/>
    <cellStyle name="BM Input 2 2" xfId="143"/>
    <cellStyle name="BM Input 2 2 10" xfId="1266"/>
    <cellStyle name="BM Input 2 2 10 2" xfId="1267"/>
    <cellStyle name="BM Input 2 2 10 2 2" xfId="1268"/>
    <cellStyle name="BM Input 2 2 10 3" xfId="1269"/>
    <cellStyle name="BM Input 2 2 11" xfId="1270"/>
    <cellStyle name="BM Input 2 2 11 2" xfId="1271"/>
    <cellStyle name="BM Input 2 2 11 2 2" xfId="1272"/>
    <cellStyle name="BM Input 2 2 11 3" xfId="1273"/>
    <cellStyle name="BM Input 2 2 12" xfId="1274"/>
    <cellStyle name="BM Input 2 2 12 2" xfId="1275"/>
    <cellStyle name="BM Input 2 2 12 2 2" xfId="1276"/>
    <cellStyle name="BM Input 2 2 12 3" xfId="1277"/>
    <cellStyle name="BM Input 2 2 13" xfId="1278"/>
    <cellStyle name="BM Input 2 2 13 2" xfId="1279"/>
    <cellStyle name="BM Input 2 2 13 2 2" xfId="1280"/>
    <cellStyle name="BM Input 2 2 13 3" xfId="1281"/>
    <cellStyle name="BM Input 2 2 14" xfId="1282"/>
    <cellStyle name="BM Input 2 2 14 2" xfId="1283"/>
    <cellStyle name="BM Input 2 2 14 2 2" xfId="1284"/>
    <cellStyle name="BM Input 2 2 14 3" xfId="1285"/>
    <cellStyle name="BM Input 2 2 15" xfId="1286"/>
    <cellStyle name="BM Input 2 2 15 2" xfId="1287"/>
    <cellStyle name="BM Input 2 2 15 2 2" xfId="1288"/>
    <cellStyle name="BM Input 2 2 15 3" xfId="1289"/>
    <cellStyle name="BM Input 2 2 16" xfId="1290"/>
    <cellStyle name="BM Input 2 2 16 2" xfId="1291"/>
    <cellStyle name="BM Input 2 2 16 2 2" xfId="1292"/>
    <cellStyle name="BM Input 2 2 16 3" xfId="1293"/>
    <cellStyle name="BM Input 2 2 17" xfId="1294"/>
    <cellStyle name="BM Input 2 2 17 2" xfId="1295"/>
    <cellStyle name="BM Input 2 2 17 2 2" xfId="1296"/>
    <cellStyle name="BM Input 2 2 17 3" xfId="1297"/>
    <cellStyle name="BM Input 2 2 18" xfId="1298"/>
    <cellStyle name="BM Input 2 2 18 2" xfId="1299"/>
    <cellStyle name="BM Input 2 2 19" xfId="1300"/>
    <cellStyle name="BM Input 2 2 2" xfId="1301"/>
    <cellStyle name="BM Input 2 2 2 10" xfId="1302"/>
    <cellStyle name="BM Input 2 2 2 10 2" xfId="1303"/>
    <cellStyle name="BM Input 2 2 2 10 2 2" xfId="1304"/>
    <cellStyle name="BM Input 2 2 2 10 3" xfId="1305"/>
    <cellStyle name="BM Input 2 2 2 11" xfId="1306"/>
    <cellStyle name="BM Input 2 2 2 11 2" xfId="1307"/>
    <cellStyle name="BM Input 2 2 2 11 2 2" xfId="1308"/>
    <cellStyle name="BM Input 2 2 2 11 3" xfId="1309"/>
    <cellStyle name="BM Input 2 2 2 12" xfId="1310"/>
    <cellStyle name="BM Input 2 2 2 12 2" xfId="1311"/>
    <cellStyle name="BM Input 2 2 2 12 2 2" xfId="1312"/>
    <cellStyle name="BM Input 2 2 2 12 3" xfId="1313"/>
    <cellStyle name="BM Input 2 2 2 13" xfId="1314"/>
    <cellStyle name="BM Input 2 2 2 13 2" xfId="1315"/>
    <cellStyle name="BM Input 2 2 2 13 2 2" xfId="1316"/>
    <cellStyle name="BM Input 2 2 2 13 3" xfId="1317"/>
    <cellStyle name="BM Input 2 2 2 14" xfId="1318"/>
    <cellStyle name="BM Input 2 2 2 14 2" xfId="1319"/>
    <cellStyle name="BM Input 2 2 2 14 2 2" xfId="1320"/>
    <cellStyle name="BM Input 2 2 2 14 3" xfId="1321"/>
    <cellStyle name="BM Input 2 2 2 15" xfId="1322"/>
    <cellStyle name="BM Input 2 2 2 15 2" xfId="1323"/>
    <cellStyle name="BM Input 2 2 2 15 2 2" xfId="1324"/>
    <cellStyle name="BM Input 2 2 2 15 3" xfId="1325"/>
    <cellStyle name="BM Input 2 2 2 16" xfId="1326"/>
    <cellStyle name="BM Input 2 2 2 16 2" xfId="1327"/>
    <cellStyle name="BM Input 2 2 2 16 2 2" xfId="1328"/>
    <cellStyle name="BM Input 2 2 2 16 3" xfId="1329"/>
    <cellStyle name="BM Input 2 2 2 17" xfId="1330"/>
    <cellStyle name="BM Input 2 2 2 17 2" xfId="1331"/>
    <cellStyle name="BM Input 2 2 2 17 2 2" xfId="1332"/>
    <cellStyle name="BM Input 2 2 2 17 3" xfId="1333"/>
    <cellStyle name="BM Input 2 2 2 18" xfId="1334"/>
    <cellStyle name="BM Input 2 2 2 18 2" xfId="1335"/>
    <cellStyle name="BM Input 2 2 2 18 2 2" xfId="1336"/>
    <cellStyle name="BM Input 2 2 2 18 3" xfId="1337"/>
    <cellStyle name="BM Input 2 2 2 19" xfId="1338"/>
    <cellStyle name="BM Input 2 2 2 19 2" xfId="1339"/>
    <cellStyle name="BM Input 2 2 2 19 2 2" xfId="1340"/>
    <cellStyle name="BM Input 2 2 2 19 3" xfId="1341"/>
    <cellStyle name="BM Input 2 2 2 2" xfId="1342"/>
    <cellStyle name="BM Input 2 2 2 2 2" xfId="1343"/>
    <cellStyle name="BM Input 2 2 2 2 2 2" xfId="1344"/>
    <cellStyle name="BM Input 2 2 2 2 3" xfId="1345"/>
    <cellStyle name="BM Input 2 2 2 20" xfId="1346"/>
    <cellStyle name="BM Input 2 2 2 20 2" xfId="1347"/>
    <cellStyle name="BM Input 2 2 2 20 2 2" xfId="1348"/>
    <cellStyle name="BM Input 2 2 2 20 3" xfId="1349"/>
    <cellStyle name="BM Input 2 2 2 21" xfId="1350"/>
    <cellStyle name="BM Input 2 2 2 21 2" xfId="1351"/>
    <cellStyle name="BM Input 2 2 2 22" xfId="1352"/>
    <cellStyle name="BM Input 2 2 2 3" xfId="1353"/>
    <cellStyle name="BM Input 2 2 2 3 2" xfId="1354"/>
    <cellStyle name="BM Input 2 2 2 3 2 2" xfId="1355"/>
    <cellStyle name="BM Input 2 2 2 3 3" xfId="1356"/>
    <cellStyle name="BM Input 2 2 2 4" xfId="1357"/>
    <cellStyle name="BM Input 2 2 2 4 2" xfId="1358"/>
    <cellStyle name="BM Input 2 2 2 4 2 2" xfId="1359"/>
    <cellStyle name="BM Input 2 2 2 4 3" xfId="1360"/>
    <cellStyle name="BM Input 2 2 2 5" xfId="1361"/>
    <cellStyle name="BM Input 2 2 2 5 2" xfId="1362"/>
    <cellStyle name="BM Input 2 2 2 5 2 2" xfId="1363"/>
    <cellStyle name="BM Input 2 2 2 5 3" xfId="1364"/>
    <cellStyle name="BM Input 2 2 2 6" xfId="1365"/>
    <cellStyle name="BM Input 2 2 2 6 2" xfId="1366"/>
    <cellStyle name="BM Input 2 2 2 6 2 2" xfId="1367"/>
    <cellStyle name="BM Input 2 2 2 6 3" xfId="1368"/>
    <cellStyle name="BM Input 2 2 2 7" xfId="1369"/>
    <cellStyle name="BM Input 2 2 2 7 2" xfId="1370"/>
    <cellStyle name="BM Input 2 2 2 7 2 2" xfId="1371"/>
    <cellStyle name="BM Input 2 2 2 7 3" xfId="1372"/>
    <cellStyle name="BM Input 2 2 2 8" xfId="1373"/>
    <cellStyle name="BM Input 2 2 2 8 2" xfId="1374"/>
    <cellStyle name="BM Input 2 2 2 8 2 2" xfId="1375"/>
    <cellStyle name="BM Input 2 2 2 8 3" xfId="1376"/>
    <cellStyle name="BM Input 2 2 2 9" xfId="1377"/>
    <cellStyle name="BM Input 2 2 2 9 2" xfId="1378"/>
    <cellStyle name="BM Input 2 2 2 9 2 2" xfId="1379"/>
    <cellStyle name="BM Input 2 2 2 9 3" xfId="1380"/>
    <cellStyle name="BM Input 2 2 3" xfId="1381"/>
    <cellStyle name="BM Input 2 2 3 2" xfId="1382"/>
    <cellStyle name="BM Input 2 2 3 2 2" xfId="1383"/>
    <cellStyle name="BM Input 2 2 3 3" xfId="1384"/>
    <cellStyle name="BM Input 2 2 4" xfId="1385"/>
    <cellStyle name="BM Input 2 2 4 2" xfId="1386"/>
    <cellStyle name="BM Input 2 2 4 2 2" xfId="1387"/>
    <cellStyle name="BM Input 2 2 4 3" xfId="1388"/>
    <cellStyle name="BM Input 2 2 5" xfId="1389"/>
    <cellStyle name="BM Input 2 2 5 2" xfId="1390"/>
    <cellStyle name="BM Input 2 2 5 2 2" xfId="1391"/>
    <cellStyle name="BM Input 2 2 5 3" xfId="1392"/>
    <cellStyle name="BM Input 2 2 6" xfId="1393"/>
    <cellStyle name="BM Input 2 2 6 2" xfId="1394"/>
    <cellStyle name="BM Input 2 2 6 2 2" xfId="1395"/>
    <cellStyle name="BM Input 2 2 6 3" xfId="1396"/>
    <cellStyle name="BM Input 2 2 7" xfId="1397"/>
    <cellStyle name="BM Input 2 2 7 2" xfId="1398"/>
    <cellStyle name="BM Input 2 2 7 2 2" xfId="1399"/>
    <cellStyle name="BM Input 2 2 7 3" xfId="1400"/>
    <cellStyle name="BM Input 2 2 8" xfId="1401"/>
    <cellStyle name="BM Input 2 2 8 2" xfId="1402"/>
    <cellStyle name="BM Input 2 2 8 2 2" xfId="1403"/>
    <cellStyle name="BM Input 2 2 8 3" xfId="1404"/>
    <cellStyle name="BM Input 2 2 9" xfId="1405"/>
    <cellStyle name="BM Input 2 2 9 2" xfId="1406"/>
    <cellStyle name="BM Input 2 2 9 2 2" xfId="1407"/>
    <cellStyle name="BM Input 2 2 9 3" xfId="1408"/>
    <cellStyle name="BM Input 2 20" xfId="1409"/>
    <cellStyle name="BM Input 2 20 2" xfId="1410"/>
    <cellStyle name="BM Input 2 20 2 2" xfId="1411"/>
    <cellStyle name="BM Input 2 20 3" xfId="1412"/>
    <cellStyle name="BM Input 2 21" xfId="1413"/>
    <cellStyle name="BM Input 2 21 2" xfId="1414"/>
    <cellStyle name="BM Input 2 22" xfId="1415"/>
    <cellStyle name="BM Input 2 3" xfId="144"/>
    <cellStyle name="BM Input 2 3 10" xfId="1416"/>
    <cellStyle name="BM Input 2 3 10 2" xfId="1417"/>
    <cellStyle name="BM Input 2 3 10 2 2" xfId="1418"/>
    <cellStyle name="BM Input 2 3 10 3" xfId="1419"/>
    <cellStyle name="BM Input 2 3 11" xfId="1420"/>
    <cellStyle name="BM Input 2 3 11 2" xfId="1421"/>
    <cellStyle name="BM Input 2 3 11 2 2" xfId="1422"/>
    <cellStyle name="BM Input 2 3 11 3" xfId="1423"/>
    <cellStyle name="BM Input 2 3 12" xfId="1424"/>
    <cellStyle name="BM Input 2 3 12 2" xfId="1425"/>
    <cellStyle name="BM Input 2 3 12 2 2" xfId="1426"/>
    <cellStyle name="BM Input 2 3 12 3" xfId="1427"/>
    <cellStyle name="BM Input 2 3 13" xfId="1428"/>
    <cellStyle name="BM Input 2 3 13 2" xfId="1429"/>
    <cellStyle name="BM Input 2 3 13 2 2" xfId="1430"/>
    <cellStyle name="BM Input 2 3 13 3" xfId="1431"/>
    <cellStyle name="BM Input 2 3 14" xfId="1432"/>
    <cellStyle name="BM Input 2 3 14 2" xfId="1433"/>
    <cellStyle name="BM Input 2 3 14 2 2" xfId="1434"/>
    <cellStyle name="BM Input 2 3 14 3" xfId="1435"/>
    <cellStyle name="BM Input 2 3 15" xfId="1436"/>
    <cellStyle name="BM Input 2 3 15 2" xfId="1437"/>
    <cellStyle name="BM Input 2 3 15 2 2" xfId="1438"/>
    <cellStyle name="BM Input 2 3 15 3" xfId="1439"/>
    <cellStyle name="BM Input 2 3 16" xfId="1440"/>
    <cellStyle name="BM Input 2 3 16 2" xfId="1441"/>
    <cellStyle name="BM Input 2 3 16 2 2" xfId="1442"/>
    <cellStyle name="BM Input 2 3 16 3" xfId="1443"/>
    <cellStyle name="BM Input 2 3 17" xfId="1444"/>
    <cellStyle name="BM Input 2 3 17 2" xfId="1445"/>
    <cellStyle name="BM Input 2 3 17 2 2" xfId="1446"/>
    <cellStyle name="BM Input 2 3 17 3" xfId="1447"/>
    <cellStyle name="BM Input 2 3 18" xfId="1448"/>
    <cellStyle name="BM Input 2 3 18 2" xfId="1449"/>
    <cellStyle name="BM Input 2 3 19" xfId="1450"/>
    <cellStyle name="BM Input 2 3 2" xfId="1451"/>
    <cellStyle name="BM Input 2 3 2 10" xfId="1452"/>
    <cellStyle name="BM Input 2 3 2 10 2" xfId="1453"/>
    <cellStyle name="BM Input 2 3 2 10 2 2" xfId="1454"/>
    <cellStyle name="BM Input 2 3 2 10 3" xfId="1455"/>
    <cellStyle name="BM Input 2 3 2 11" xfId="1456"/>
    <cellStyle name="BM Input 2 3 2 11 2" xfId="1457"/>
    <cellStyle name="BM Input 2 3 2 11 2 2" xfId="1458"/>
    <cellStyle name="BM Input 2 3 2 11 3" xfId="1459"/>
    <cellStyle name="BM Input 2 3 2 12" xfId="1460"/>
    <cellStyle name="BM Input 2 3 2 12 2" xfId="1461"/>
    <cellStyle name="BM Input 2 3 2 12 2 2" xfId="1462"/>
    <cellStyle name="BM Input 2 3 2 12 3" xfId="1463"/>
    <cellStyle name="BM Input 2 3 2 13" xfId="1464"/>
    <cellStyle name="BM Input 2 3 2 13 2" xfId="1465"/>
    <cellStyle name="BM Input 2 3 2 13 2 2" xfId="1466"/>
    <cellStyle name="BM Input 2 3 2 13 3" xfId="1467"/>
    <cellStyle name="BM Input 2 3 2 14" xfId="1468"/>
    <cellStyle name="BM Input 2 3 2 14 2" xfId="1469"/>
    <cellStyle name="BM Input 2 3 2 14 2 2" xfId="1470"/>
    <cellStyle name="BM Input 2 3 2 14 3" xfId="1471"/>
    <cellStyle name="BM Input 2 3 2 15" xfId="1472"/>
    <cellStyle name="BM Input 2 3 2 15 2" xfId="1473"/>
    <cellStyle name="BM Input 2 3 2 15 2 2" xfId="1474"/>
    <cellStyle name="BM Input 2 3 2 15 3" xfId="1475"/>
    <cellStyle name="BM Input 2 3 2 16" xfId="1476"/>
    <cellStyle name="BM Input 2 3 2 16 2" xfId="1477"/>
    <cellStyle name="BM Input 2 3 2 16 2 2" xfId="1478"/>
    <cellStyle name="BM Input 2 3 2 16 3" xfId="1479"/>
    <cellStyle name="BM Input 2 3 2 17" xfId="1480"/>
    <cellStyle name="BM Input 2 3 2 17 2" xfId="1481"/>
    <cellStyle name="BM Input 2 3 2 17 2 2" xfId="1482"/>
    <cellStyle name="BM Input 2 3 2 17 3" xfId="1483"/>
    <cellStyle name="BM Input 2 3 2 18" xfId="1484"/>
    <cellStyle name="BM Input 2 3 2 18 2" xfId="1485"/>
    <cellStyle name="BM Input 2 3 2 18 2 2" xfId="1486"/>
    <cellStyle name="BM Input 2 3 2 18 3" xfId="1487"/>
    <cellStyle name="BM Input 2 3 2 19" xfId="1488"/>
    <cellStyle name="BM Input 2 3 2 19 2" xfId="1489"/>
    <cellStyle name="BM Input 2 3 2 19 2 2" xfId="1490"/>
    <cellStyle name="BM Input 2 3 2 19 3" xfId="1491"/>
    <cellStyle name="BM Input 2 3 2 2" xfId="1492"/>
    <cellStyle name="BM Input 2 3 2 2 2" xfId="1493"/>
    <cellStyle name="BM Input 2 3 2 2 2 2" xfId="1494"/>
    <cellStyle name="BM Input 2 3 2 2 3" xfId="1495"/>
    <cellStyle name="BM Input 2 3 2 20" xfId="1496"/>
    <cellStyle name="BM Input 2 3 2 20 2" xfId="1497"/>
    <cellStyle name="BM Input 2 3 2 20 2 2" xfId="1498"/>
    <cellStyle name="BM Input 2 3 2 20 3" xfId="1499"/>
    <cellStyle name="BM Input 2 3 2 21" xfId="1500"/>
    <cellStyle name="BM Input 2 3 2 21 2" xfId="1501"/>
    <cellStyle name="BM Input 2 3 2 22" xfId="1502"/>
    <cellStyle name="BM Input 2 3 2 3" xfId="1503"/>
    <cellStyle name="BM Input 2 3 2 3 2" xfId="1504"/>
    <cellStyle name="BM Input 2 3 2 3 2 2" xfId="1505"/>
    <cellStyle name="BM Input 2 3 2 3 3" xfId="1506"/>
    <cellStyle name="BM Input 2 3 2 4" xfId="1507"/>
    <cellStyle name="BM Input 2 3 2 4 2" xfId="1508"/>
    <cellStyle name="BM Input 2 3 2 4 2 2" xfId="1509"/>
    <cellStyle name="BM Input 2 3 2 4 3" xfId="1510"/>
    <cellStyle name="BM Input 2 3 2 5" xfId="1511"/>
    <cellStyle name="BM Input 2 3 2 5 2" xfId="1512"/>
    <cellStyle name="BM Input 2 3 2 5 2 2" xfId="1513"/>
    <cellStyle name="BM Input 2 3 2 5 3" xfId="1514"/>
    <cellStyle name="BM Input 2 3 2 6" xfId="1515"/>
    <cellStyle name="BM Input 2 3 2 6 2" xfId="1516"/>
    <cellStyle name="BM Input 2 3 2 6 2 2" xfId="1517"/>
    <cellStyle name="BM Input 2 3 2 6 3" xfId="1518"/>
    <cellStyle name="BM Input 2 3 2 7" xfId="1519"/>
    <cellStyle name="BM Input 2 3 2 7 2" xfId="1520"/>
    <cellStyle name="BM Input 2 3 2 7 2 2" xfId="1521"/>
    <cellStyle name="BM Input 2 3 2 7 3" xfId="1522"/>
    <cellStyle name="BM Input 2 3 2 8" xfId="1523"/>
    <cellStyle name="BM Input 2 3 2 8 2" xfId="1524"/>
    <cellStyle name="BM Input 2 3 2 8 2 2" xfId="1525"/>
    <cellStyle name="BM Input 2 3 2 8 3" xfId="1526"/>
    <cellStyle name="BM Input 2 3 2 9" xfId="1527"/>
    <cellStyle name="BM Input 2 3 2 9 2" xfId="1528"/>
    <cellStyle name="BM Input 2 3 2 9 2 2" xfId="1529"/>
    <cellStyle name="BM Input 2 3 2 9 3" xfId="1530"/>
    <cellStyle name="BM Input 2 3 3" xfId="1531"/>
    <cellStyle name="BM Input 2 3 3 2" xfId="1532"/>
    <cellStyle name="BM Input 2 3 3 2 2" xfId="1533"/>
    <cellStyle name="BM Input 2 3 3 3" xfId="1534"/>
    <cellStyle name="BM Input 2 3 4" xfId="1535"/>
    <cellStyle name="BM Input 2 3 4 2" xfId="1536"/>
    <cellStyle name="BM Input 2 3 4 2 2" xfId="1537"/>
    <cellStyle name="BM Input 2 3 4 3" xfId="1538"/>
    <cellStyle name="BM Input 2 3 5" xfId="1539"/>
    <cellStyle name="BM Input 2 3 5 2" xfId="1540"/>
    <cellStyle name="BM Input 2 3 5 2 2" xfId="1541"/>
    <cellStyle name="BM Input 2 3 5 3" xfId="1542"/>
    <cellStyle name="BM Input 2 3 6" xfId="1543"/>
    <cellStyle name="BM Input 2 3 6 2" xfId="1544"/>
    <cellStyle name="BM Input 2 3 6 2 2" xfId="1545"/>
    <cellStyle name="BM Input 2 3 6 3" xfId="1546"/>
    <cellStyle name="BM Input 2 3 7" xfId="1547"/>
    <cellStyle name="BM Input 2 3 7 2" xfId="1548"/>
    <cellStyle name="BM Input 2 3 7 2 2" xfId="1549"/>
    <cellStyle name="BM Input 2 3 7 3" xfId="1550"/>
    <cellStyle name="BM Input 2 3 8" xfId="1551"/>
    <cellStyle name="BM Input 2 3 8 2" xfId="1552"/>
    <cellStyle name="BM Input 2 3 8 2 2" xfId="1553"/>
    <cellStyle name="BM Input 2 3 8 3" xfId="1554"/>
    <cellStyle name="BM Input 2 3 9" xfId="1555"/>
    <cellStyle name="BM Input 2 3 9 2" xfId="1556"/>
    <cellStyle name="BM Input 2 3 9 2 2" xfId="1557"/>
    <cellStyle name="BM Input 2 3 9 3" xfId="1558"/>
    <cellStyle name="BM Input 2 4" xfId="145"/>
    <cellStyle name="BM Input 2 4 10" xfId="1559"/>
    <cellStyle name="BM Input 2 4 10 2" xfId="1560"/>
    <cellStyle name="BM Input 2 4 10 2 2" xfId="1561"/>
    <cellStyle name="BM Input 2 4 10 3" xfId="1562"/>
    <cellStyle name="BM Input 2 4 11" xfId="1563"/>
    <cellStyle name="BM Input 2 4 11 2" xfId="1564"/>
    <cellStyle name="BM Input 2 4 11 2 2" xfId="1565"/>
    <cellStyle name="BM Input 2 4 11 3" xfId="1566"/>
    <cellStyle name="BM Input 2 4 12" xfId="1567"/>
    <cellStyle name="BM Input 2 4 12 2" xfId="1568"/>
    <cellStyle name="BM Input 2 4 12 2 2" xfId="1569"/>
    <cellStyle name="BM Input 2 4 12 3" xfId="1570"/>
    <cellStyle name="BM Input 2 4 13" xfId="1571"/>
    <cellStyle name="BM Input 2 4 13 2" xfId="1572"/>
    <cellStyle name="BM Input 2 4 13 2 2" xfId="1573"/>
    <cellStyle name="BM Input 2 4 13 3" xfId="1574"/>
    <cellStyle name="BM Input 2 4 14" xfId="1575"/>
    <cellStyle name="BM Input 2 4 14 2" xfId="1576"/>
    <cellStyle name="BM Input 2 4 14 2 2" xfId="1577"/>
    <cellStyle name="BM Input 2 4 14 3" xfId="1578"/>
    <cellStyle name="BM Input 2 4 15" xfId="1579"/>
    <cellStyle name="BM Input 2 4 15 2" xfId="1580"/>
    <cellStyle name="BM Input 2 4 15 2 2" xfId="1581"/>
    <cellStyle name="BM Input 2 4 15 3" xfId="1582"/>
    <cellStyle name="BM Input 2 4 16" xfId="1583"/>
    <cellStyle name="BM Input 2 4 16 2" xfId="1584"/>
    <cellStyle name="BM Input 2 4 16 2 2" xfId="1585"/>
    <cellStyle name="BM Input 2 4 16 3" xfId="1586"/>
    <cellStyle name="BM Input 2 4 17" xfId="1587"/>
    <cellStyle name="BM Input 2 4 17 2" xfId="1588"/>
    <cellStyle name="BM Input 2 4 17 2 2" xfId="1589"/>
    <cellStyle name="BM Input 2 4 17 3" xfId="1590"/>
    <cellStyle name="BM Input 2 4 18" xfId="1591"/>
    <cellStyle name="BM Input 2 4 18 2" xfId="1592"/>
    <cellStyle name="BM Input 2 4 18 2 2" xfId="1593"/>
    <cellStyle name="BM Input 2 4 18 3" xfId="1594"/>
    <cellStyle name="BM Input 2 4 19" xfId="1595"/>
    <cellStyle name="BM Input 2 4 19 2" xfId="1596"/>
    <cellStyle name="BM Input 2 4 19 2 2" xfId="1597"/>
    <cellStyle name="BM Input 2 4 19 3" xfId="1598"/>
    <cellStyle name="BM Input 2 4 2" xfId="1599"/>
    <cellStyle name="BM Input 2 4 2 10" xfId="1600"/>
    <cellStyle name="BM Input 2 4 2 10 2" xfId="1601"/>
    <cellStyle name="BM Input 2 4 2 10 2 2" xfId="1602"/>
    <cellStyle name="BM Input 2 4 2 10 3" xfId="1603"/>
    <cellStyle name="BM Input 2 4 2 11" xfId="1604"/>
    <cellStyle name="BM Input 2 4 2 11 2" xfId="1605"/>
    <cellStyle name="BM Input 2 4 2 11 2 2" xfId="1606"/>
    <cellStyle name="BM Input 2 4 2 11 3" xfId="1607"/>
    <cellStyle name="BM Input 2 4 2 12" xfId="1608"/>
    <cellStyle name="BM Input 2 4 2 12 2" xfId="1609"/>
    <cellStyle name="BM Input 2 4 2 12 2 2" xfId="1610"/>
    <cellStyle name="BM Input 2 4 2 12 3" xfId="1611"/>
    <cellStyle name="BM Input 2 4 2 13" xfId="1612"/>
    <cellStyle name="BM Input 2 4 2 13 2" xfId="1613"/>
    <cellStyle name="BM Input 2 4 2 13 2 2" xfId="1614"/>
    <cellStyle name="BM Input 2 4 2 13 3" xfId="1615"/>
    <cellStyle name="BM Input 2 4 2 14" xfId="1616"/>
    <cellStyle name="BM Input 2 4 2 14 2" xfId="1617"/>
    <cellStyle name="BM Input 2 4 2 14 2 2" xfId="1618"/>
    <cellStyle name="BM Input 2 4 2 14 3" xfId="1619"/>
    <cellStyle name="BM Input 2 4 2 15" xfId="1620"/>
    <cellStyle name="BM Input 2 4 2 15 2" xfId="1621"/>
    <cellStyle name="BM Input 2 4 2 15 2 2" xfId="1622"/>
    <cellStyle name="BM Input 2 4 2 15 3" xfId="1623"/>
    <cellStyle name="BM Input 2 4 2 16" xfId="1624"/>
    <cellStyle name="BM Input 2 4 2 16 2" xfId="1625"/>
    <cellStyle name="BM Input 2 4 2 16 2 2" xfId="1626"/>
    <cellStyle name="BM Input 2 4 2 16 3" xfId="1627"/>
    <cellStyle name="BM Input 2 4 2 17" xfId="1628"/>
    <cellStyle name="BM Input 2 4 2 17 2" xfId="1629"/>
    <cellStyle name="BM Input 2 4 2 17 2 2" xfId="1630"/>
    <cellStyle name="BM Input 2 4 2 17 3" xfId="1631"/>
    <cellStyle name="BM Input 2 4 2 18" xfId="1632"/>
    <cellStyle name="BM Input 2 4 2 18 2" xfId="1633"/>
    <cellStyle name="BM Input 2 4 2 18 2 2" xfId="1634"/>
    <cellStyle name="BM Input 2 4 2 18 3" xfId="1635"/>
    <cellStyle name="BM Input 2 4 2 19" xfId="1636"/>
    <cellStyle name="BM Input 2 4 2 19 2" xfId="1637"/>
    <cellStyle name="BM Input 2 4 2 19 2 2" xfId="1638"/>
    <cellStyle name="BM Input 2 4 2 19 3" xfId="1639"/>
    <cellStyle name="BM Input 2 4 2 2" xfId="1640"/>
    <cellStyle name="BM Input 2 4 2 2 2" xfId="1641"/>
    <cellStyle name="BM Input 2 4 2 2 2 2" xfId="1642"/>
    <cellStyle name="BM Input 2 4 2 2 3" xfId="1643"/>
    <cellStyle name="BM Input 2 4 2 20" xfId="1644"/>
    <cellStyle name="BM Input 2 4 2 20 2" xfId="1645"/>
    <cellStyle name="BM Input 2 4 2 20 2 2" xfId="1646"/>
    <cellStyle name="BM Input 2 4 2 20 3" xfId="1647"/>
    <cellStyle name="BM Input 2 4 2 21" xfId="1648"/>
    <cellStyle name="BM Input 2 4 2 21 2" xfId="1649"/>
    <cellStyle name="BM Input 2 4 2 22" xfId="1650"/>
    <cellStyle name="BM Input 2 4 2 3" xfId="1651"/>
    <cellStyle name="BM Input 2 4 2 3 2" xfId="1652"/>
    <cellStyle name="BM Input 2 4 2 3 2 2" xfId="1653"/>
    <cellStyle name="BM Input 2 4 2 3 3" xfId="1654"/>
    <cellStyle name="BM Input 2 4 2 4" xfId="1655"/>
    <cellStyle name="BM Input 2 4 2 4 2" xfId="1656"/>
    <cellStyle name="BM Input 2 4 2 4 2 2" xfId="1657"/>
    <cellStyle name="BM Input 2 4 2 4 3" xfId="1658"/>
    <cellStyle name="BM Input 2 4 2 5" xfId="1659"/>
    <cellStyle name="BM Input 2 4 2 5 2" xfId="1660"/>
    <cellStyle name="BM Input 2 4 2 5 2 2" xfId="1661"/>
    <cellStyle name="BM Input 2 4 2 5 3" xfId="1662"/>
    <cellStyle name="BM Input 2 4 2 6" xfId="1663"/>
    <cellStyle name="BM Input 2 4 2 6 2" xfId="1664"/>
    <cellStyle name="BM Input 2 4 2 6 2 2" xfId="1665"/>
    <cellStyle name="BM Input 2 4 2 6 3" xfId="1666"/>
    <cellStyle name="BM Input 2 4 2 7" xfId="1667"/>
    <cellStyle name="BM Input 2 4 2 7 2" xfId="1668"/>
    <cellStyle name="BM Input 2 4 2 7 2 2" xfId="1669"/>
    <cellStyle name="BM Input 2 4 2 7 3" xfId="1670"/>
    <cellStyle name="BM Input 2 4 2 8" xfId="1671"/>
    <cellStyle name="BM Input 2 4 2 8 2" xfId="1672"/>
    <cellStyle name="BM Input 2 4 2 8 2 2" xfId="1673"/>
    <cellStyle name="BM Input 2 4 2 8 3" xfId="1674"/>
    <cellStyle name="BM Input 2 4 2 9" xfId="1675"/>
    <cellStyle name="BM Input 2 4 2 9 2" xfId="1676"/>
    <cellStyle name="BM Input 2 4 2 9 2 2" xfId="1677"/>
    <cellStyle name="BM Input 2 4 2 9 3" xfId="1678"/>
    <cellStyle name="BM Input 2 4 20" xfId="1679"/>
    <cellStyle name="BM Input 2 4 20 2" xfId="1680"/>
    <cellStyle name="BM Input 2 4 20 2 2" xfId="1681"/>
    <cellStyle name="BM Input 2 4 20 3" xfId="1682"/>
    <cellStyle name="BM Input 2 4 21" xfId="1683"/>
    <cellStyle name="BM Input 2 4 21 2" xfId="1684"/>
    <cellStyle name="BM Input 2 4 21 2 2" xfId="1685"/>
    <cellStyle name="BM Input 2 4 21 3" xfId="1686"/>
    <cellStyle name="BM Input 2 4 22" xfId="1687"/>
    <cellStyle name="BM Input 2 4 22 2" xfId="1688"/>
    <cellStyle name="BM Input 2 4 23" xfId="1689"/>
    <cellStyle name="BM Input 2 4 3" xfId="1690"/>
    <cellStyle name="BM Input 2 4 3 2" xfId="1691"/>
    <cellStyle name="BM Input 2 4 3 2 2" xfId="1692"/>
    <cellStyle name="BM Input 2 4 3 3" xfId="1693"/>
    <cellStyle name="BM Input 2 4 4" xfId="1694"/>
    <cellStyle name="BM Input 2 4 4 2" xfId="1695"/>
    <cellStyle name="BM Input 2 4 4 2 2" xfId="1696"/>
    <cellStyle name="BM Input 2 4 4 3" xfId="1697"/>
    <cellStyle name="BM Input 2 4 5" xfId="1698"/>
    <cellStyle name="BM Input 2 4 5 2" xfId="1699"/>
    <cellStyle name="BM Input 2 4 5 2 2" xfId="1700"/>
    <cellStyle name="BM Input 2 4 5 3" xfId="1701"/>
    <cellStyle name="BM Input 2 4 6" xfId="1702"/>
    <cellStyle name="BM Input 2 4 6 2" xfId="1703"/>
    <cellStyle name="BM Input 2 4 6 2 2" xfId="1704"/>
    <cellStyle name="BM Input 2 4 6 3" xfId="1705"/>
    <cellStyle name="BM Input 2 4 7" xfId="1706"/>
    <cellStyle name="BM Input 2 4 7 2" xfId="1707"/>
    <cellStyle name="BM Input 2 4 7 2 2" xfId="1708"/>
    <cellStyle name="BM Input 2 4 7 3" xfId="1709"/>
    <cellStyle name="BM Input 2 4 8" xfId="1710"/>
    <cellStyle name="BM Input 2 4 8 2" xfId="1711"/>
    <cellStyle name="BM Input 2 4 8 2 2" xfId="1712"/>
    <cellStyle name="BM Input 2 4 8 3" xfId="1713"/>
    <cellStyle name="BM Input 2 4 9" xfId="1714"/>
    <cellStyle name="BM Input 2 4 9 2" xfId="1715"/>
    <cellStyle name="BM Input 2 4 9 2 2" xfId="1716"/>
    <cellStyle name="BM Input 2 4 9 3" xfId="1717"/>
    <cellStyle name="BM Input 2 5" xfId="146"/>
    <cellStyle name="BM Input 2 5 10" xfId="1718"/>
    <cellStyle name="BM Input 2 5 10 2" xfId="1719"/>
    <cellStyle name="BM Input 2 5 10 2 2" xfId="1720"/>
    <cellStyle name="BM Input 2 5 10 3" xfId="1721"/>
    <cellStyle name="BM Input 2 5 11" xfId="1722"/>
    <cellStyle name="BM Input 2 5 11 2" xfId="1723"/>
    <cellStyle name="BM Input 2 5 11 2 2" xfId="1724"/>
    <cellStyle name="BM Input 2 5 11 3" xfId="1725"/>
    <cellStyle name="BM Input 2 5 12" xfId="1726"/>
    <cellStyle name="BM Input 2 5 12 2" xfId="1727"/>
    <cellStyle name="BM Input 2 5 12 2 2" xfId="1728"/>
    <cellStyle name="BM Input 2 5 12 3" xfId="1729"/>
    <cellStyle name="BM Input 2 5 13" xfId="1730"/>
    <cellStyle name="BM Input 2 5 13 2" xfId="1731"/>
    <cellStyle name="BM Input 2 5 13 2 2" xfId="1732"/>
    <cellStyle name="BM Input 2 5 13 3" xfId="1733"/>
    <cellStyle name="BM Input 2 5 14" xfId="1734"/>
    <cellStyle name="BM Input 2 5 14 2" xfId="1735"/>
    <cellStyle name="BM Input 2 5 14 2 2" xfId="1736"/>
    <cellStyle name="BM Input 2 5 14 3" xfId="1737"/>
    <cellStyle name="BM Input 2 5 15" xfId="1738"/>
    <cellStyle name="BM Input 2 5 15 2" xfId="1739"/>
    <cellStyle name="BM Input 2 5 15 2 2" xfId="1740"/>
    <cellStyle name="BM Input 2 5 15 3" xfId="1741"/>
    <cellStyle name="BM Input 2 5 16" xfId="1742"/>
    <cellStyle name="BM Input 2 5 16 2" xfId="1743"/>
    <cellStyle name="BM Input 2 5 16 2 2" xfId="1744"/>
    <cellStyle name="BM Input 2 5 16 3" xfId="1745"/>
    <cellStyle name="BM Input 2 5 17" xfId="1746"/>
    <cellStyle name="BM Input 2 5 17 2" xfId="1747"/>
    <cellStyle name="BM Input 2 5 17 2 2" xfId="1748"/>
    <cellStyle name="BM Input 2 5 17 3" xfId="1749"/>
    <cellStyle name="BM Input 2 5 18" xfId="1750"/>
    <cellStyle name="BM Input 2 5 18 2" xfId="1751"/>
    <cellStyle name="BM Input 2 5 18 2 2" xfId="1752"/>
    <cellStyle name="BM Input 2 5 18 3" xfId="1753"/>
    <cellStyle name="BM Input 2 5 19" xfId="1754"/>
    <cellStyle name="BM Input 2 5 19 2" xfId="1755"/>
    <cellStyle name="BM Input 2 5 19 2 2" xfId="1756"/>
    <cellStyle name="BM Input 2 5 19 3" xfId="1757"/>
    <cellStyle name="BM Input 2 5 2" xfId="1758"/>
    <cellStyle name="BM Input 2 5 2 2" xfId="1759"/>
    <cellStyle name="BM Input 2 5 2 2 2" xfId="1760"/>
    <cellStyle name="BM Input 2 5 2 3" xfId="1761"/>
    <cellStyle name="BM Input 2 5 20" xfId="1762"/>
    <cellStyle name="BM Input 2 5 20 2" xfId="1763"/>
    <cellStyle name="BM Input 2 5 20 2 2" xfId="1764"/>
    <cellStyle name="BM Input 2 5 20 3" xfId="1765"/>
    <cellStyle name="BM Input 2 5 21" xfId="1766"/>
    <cellStyle name="BM Input 2 5 21 2" xfId="1767"/>
    <cellStyle name="BM Input 2 5 22" xfId="1768"/>
    <cellStyle name="BM Input 2 5 3" xfId="1769"/>
    <cellStyle name="BM Input 2 5 3 2" xfId="1770"/>
    <cellStyle name="BM Input 2 5 3 2 2" xfId="1771"/>
    <cellStyle name="BM Input 2 5 3 3" xfId="1772"/>
    <cellStyle name="BM Input 2 5 4" xfId="1773"/>
    <cellStyle name="BM Input 2 5 4 2" xfId="1774"/>
    <cellStyle name="BM Input 2 5 4 2 2" xfId="1775"/>
    <cellStyle name="BM Input 2 5 4 3" xfId="1776"/>
    <cellStyle name="BM Input 2 5 5" xfId="1777"/>
    <cellStyle name="BM Input 2 5 5 2" xfId="1778"/>
    <cellStyle name="BM Input 2 5 5 2 2" xfId="1779"/>
    <cellStyle name="BM Input 2 5 5 3" xfId="1780"/>
    <cellStyle name="BM Input 2 5 6" xfId="1781"/>
    <cellStyle name="BM Input 2 5 6 2" xfId="1782"/>
    <cellStyle name="BM Input 2 5 6 2 2" xfId="1783"/>
    <cellStyle name="BM Input 2 5 6 3" xfId="1784"/>
    <cellStyle name="BM Input 2 5 7" xfId="1785"/>
    <cellStyle name="BM Input 2 5 7 2" xfId="1786"/>
    <cellStyle name="BM Input 2 5 7 2 2" xfId="1787"/>
    <cellStyle name="BM Input 2 5 7 3" xfId="1788"/>
    <cellStyle name="BM Input 2 5 8" xfId="1789"/>
    <cellStyle name="BM Input 2 5 8 2" xfId="1790"/>
    <cellStyle name="BM Input 2 5 8 2 2" xfId="1791"/>
    <cellStyle name="BM Input 2 5 8 3" xfId="1792"/>
    <cellStyle name="BM Input 2 5 9" xfId="1793"/>
    <cellStyle name="BM Input 2 5 9 2" xfId="1794"/>
    <cellStyle name="BM Input 2 5 9 2 2" xfId="1795"/>
    <cellStyle name="BM Input 2 5 9 3" xfId="1796"/>
    <cellStyle name="BM Input 2 6" xfId="1797"/>
    <cellStyle name="BM Input 2 6 2" xfId="1798"/>
    <cellStyle name="BM Input 2 6 2 2" xfId="1799"/>
    <cellStyle name="BM Input 2 6 3" xfId="1800"/>
    <cellStyle name="BM Input 2 7" xfId="1801"/>
    <cellStyle name="BM Input 2 7 2" xfId="1802"/>
    <cellStyle name="BM Input 2 7 2 2" xfId="1803"/>
    <cellStyle name="BM Input 2 7 3" xfId="1804"/>
    <cellStyle name="BM Input 2 8" xfId="1805"/>
    <cellStyle name="BM Input 2 8 2" xfId="1806"/>
    <cellStyle name="BM Input 2 8 2 2" xfId="1807"/>
    <cellStyle name="BM Input 2 8 3" xfId="1808"/>
    <cellStyle name="BM Input 2 9" xfId="1809"/>
    <cellStyle name="BM Input 2 9 2" xfId="1810"/>
    <cellStyle name="BM Input 2 9 2 2" xfId="1811"/>
    <cellStyle name="BM Input 2 9 3" xfId="1812"/>
    <cellStyle name="BM Input 20" xfId="1813"/>
    <cellStyle name="BM Input 20 2" xfId="1814"/>
    <cellStyle name="BM Input 20 2 2" xfId="1815"/>
    <cellStyle name="BM Input 20 3" xfId="1816"/>
    <cellStyle name="BM Input 21" xfId="1817"/>
    <cellStyle name="BM Input 21 2" xfId="1818"/>
    <cellStyle name="BM Input 21 2 2" xfId="1819"/>
    <cellStyle name="BM Input 21 3" xfId="1820"/>
    <cellStyle name="BM Input 22" xfId="1821"/>
    <cellStyle name="BM Input 22 2" xfId="1822"/>
    <cellStyle name="BM Input 23" xfId="1823"/>
    <cellStyle name="BM Input 24" xfId="1824"/>
    <cellStyle name="BM Input 25" xfId="1825"/>
    <cellStyle name="BM Input 26" xfId="1826"/>
    <cellStyle name="BM Input 3" xfId="147"/>
    <cellStyle name="BM Input 3 10" xfId="1827"/>
    <cellStyle name="BM Input 3 10 2" xfId="1828"/>
    <cellStyle name="BM Input 3 10 2 2" xfId="1829"/>
    <cellStyle name="BM Input 3 10 3" xfId="1830"/>
    <cellStyle name="BM Input 3 11" xfId="1831"/>
    <cellStyle name="BM Input 3 11 2" xfId="1832"/>
    <cellStyle name="BM Input 3 11 2 2" xfId="1833"/>
    <cellStyle name="BM Input 3 11 3" xfId="1834"/>
    <cellStyle name="BM Input 3 12" xfId="1835"/>
    <cellStyle name="BM Input 3 12 2" xfId="1836"/>
    <cellStyle name="BM Input 3 12 2 2" xfId="1837"/>
    <cellStyle name="BM Input 3 12 3" xfId="1838"/>
    <cellStyle name="BM Input 3 13" xfId="1839"/>
    <cellStyle name="BM Input 3 13 2" xfId="1840"/>
    <cellStyle name="BM Input 3 13 2 2" xfId="1841"/>
    <cellStyle name="BM Input 3 13 3" xfId="1842"/>
    <cellStyle name="BM Input 3 14" xfId="1843"/>
    <cellStyle name="BM Input 3 14 2" xfId="1844"/>
    <cellStyle name="BM Input 3 14 2 2" xfId="1845"/>
    <cellStyle name="BM Input 3 14 3" xfId="1846"/>
    <cellStyle name="BM Input 3 15" xfId="1847"/>
    <cellStyle name="BM Input 3 15 2" xfId="1848"/>
    <cellStyle name="BM Input 3 15 2 2" xfId="1849"/>
    <cellStyle name="BM Input 3 15 3" xfId="1850"/>
    <cellStyle name="BM Input 3 16" xfId="1851"/>
    <cellStyle name="BM Input 3 16 2" xfId="1852"/>
    <cellStyle name="BM Input 3 16 2 2" xfId="1853"/>
    <cellStyle name="BM Input 3 16 3" xfId="1854"/>
    <cellStyle name="BM Input 3 17" xfId="1855"/>
    <cellStyle name="BM Input 3 17 2" xfId="1856"/>
    <cellStyle name="BM Input 3 17 2 2" xfId="1857"/>
    <cellStyle name="BM Input 3 17 3" xfId="1858"/>
    <cellStyle name="BM Input 3 18" xfId="1859"/>
    <cellStyle name="BM Input 3 18 2" xfId="1860"/>
    <cellStyle name="BM Input 3 19" xfId="1861"/>
    <cellStyle name="BM Input 3 2" xfId="148"/>
    <cellStyle name="BM Input 3 2 10" xfId="1862"/>
    <cellStyle name="BM Input 3 2 10 2" xfId="1863"/>
    <cellStyle name="BM Input 3 2 10 2 2" xfId="1864"/>
    <cellStyle name="BM Input 3 2 10 3" xfId="1865"/>
    <cellStyle name="BM Input 3 2 11" xfId="1866"/>
    <cellStyle name="BM Input 3 2 11 2" xfId="1867"/>
    <cellStyle name="BM Input 3 2 11 2 2" xfId="1868"/>
    <cellStyle name="BM Input 3 2 11 3" xfId="1869"/>
    <cellStyle name="BM Input 3 2 12" xfId="1870"/>
    <cellStyle name="BM Input 3 2 12 2" xfId="1871"/>
    <cellStyle name="BM Input 3 2 12 2 2" xfId="1872"/>
    <cellStyle name="BM Input 3 2 12 3" xfId="1873"/>
    <cellStyle name="BM Input 3 2 13" xfId="1874"/>
    <cellStyle name="BM Input 3 2 13 2" xfId="1875"/>
    <cellStyle name="BM Input 3 2 13 2 2" xfId="1876"/>
    <cellStyle name="BM Input 3 2 13 3" xfId="1877"/>
    <cellStyle name="BM Input 3 2 14" xfId="1878"/>
    <cellStyle name="BM Input 3 2 14 2" xfId="1879"/>
    <cellStyle name="BM Input 3 2 14 2 2" xfId="1880"/>
    <cellStyle name="BM Input 3 2 14 3" xfId="1881"/>
    <cellStyle name="BM Input 3 2 15" xfId="1882"/>
    <cellStyle name="BM Input 3 2 15 2" xfId="1883"/>
    <cellStyle name="BM Input 3 2 15 2 2" xfId="1884"/>
    <cellStyle name="BM Input 3 2 15 3" xfId="1885"/>
    <cellStyle name="BM Input 3 2 16" xfId="1886"/>
    <cellStyle name="BM Input 3 2 16 2" xfId="1887"/>
    <cellStyle name="BM Input 3 2 16 2 2" xfId="1888"/>
    <cellStyle name="BM Input 3 2 16 3" xfId="1889"/>
    <cellStyle name="BM Input 3 2 17" xfId="1890"/>
    <cellStyle name="BM Input 3 2 17 2" xfId="1891"/>
    <cellStyle name="BM Input 3 2 17 2 2" xfId="1892"/>
    <cellStyle name="BM Input 3 2 17 3" xfId="1893"/>
    <cellStyle name="BM Input 3 2 18" xfId="1894"/>
    <cellStyle name="BM Input 3 2 18 2" xfId="1895"/>
    <cellStyle name="BM Input 3 2 18 2 2" xfId="1896"/>
    <cellStyle name="BM Input 3 2 18 3" xfId="1897"/>
    <cellStyle name="BM Input 3 2 19" xfId="1898"/>
    <cellStyle name="BM Input 3 2 19 2" xfId="1899"/>
    <cellStyle name="BM Input 3 2 19 2 2" xfId="1900"/>
    <cellStyle name="BM Input 3 2 19 3" xfId="1901"/>
    <cellStyle name="BM Input 3 2 2" xfId="1902"/>
    <cellStyle name="BM Input 3 2 2 2" xfId="1903"/>
    <cellStyle name="BM Input 3 2 2 2 2" xfId="1904"/>
    <cellStyle name="BM Input 3 2 2 3" xfId="1905"/>
    <cellStyle name="BM Input 3 2 20" xfId="1906"/>
    <cellStyle name="BM Input 3 2 20 2" xfId="1907"/>
    <cellStyle name="BM Input 3 2 20 2 2" xfId="1908"/>
    <cellStyle name="BM Input 3 2 20 3" xfId="1909"/>
    <cellStyle name="BM Input 3 2 21" xfId="1910"/>
    <cellStyle name="BM Input 3 2 21 2" xfId="1911"/>
    <cellStyle name="BM Input 3 2 22" xfId="1912"/>
    <cellStyle name="BM Input 3 2 3" xfId="1913"/>
    <cellStyle name="BM Input 3 2 3 2" xfId="1914"/>
    <cellStyle name="BM Input 3 2 3 2 2" xfId="1915"/>
    <cellStyle name="BM Input 3 2 3 3" xfId="1916"/>
    <cellStyle name="BM Input 3 2 4" xfId="1917"/>
    <cellStyle name="BM Input 3 2 4 2" xfId="1918"/>
    <cellStyle name="BM Input 3 2 4 2 2" xfId="1919"/>
    <cellStyle name="BM Input 3 2 4 3" xfId="1920"/>
    <cellStyle name="BM Input 3 2 5" xfId="1921"/>
    <cellStyle name="BM Input 3 2 5 2" xfId="1922"/>
    <cellStyle name="BM Input 3 2 5 2 2" xfId="1923"/>
    <cellStyle name="BM Input 3 2 5 3" xfId="1924"/>
    <cellStyle name="BM Input 3 2 6" xfId="1925"/>
    <cellStyle name="BM Input 3 2 6 2" xfId="1926"/>
    <cellStyle name="BM Input 3 2 6 2 2" xfId="1927"/>
    <cellStyle name="BM Input 3 2 6 3" xfId="1928"/>
    <cellStyle name="BM Input 3 2 7" xfId="1929"/>
    <cellStyle name="BM Input 3 2 7 2" xfId="1930"/>
    <cellStyle name="BM Input 3 2 7 2 2" xfId="1931"/>
    <cellStyle name="BM Input 3 2 7 3" xfId="1932"/>
    <cellStyle name="BM Input 3 2 8" xfId="1933"/>
    <cellStyle name="BM Input 3 2 8 2" xfId="1934"/>
    <cellStyle name="BM Input 3 2 8 2 2" xfId="1935"/>
    <cellStyle name="BM Input 3 2 8 3" xfId="1936"/>
    <cellStyle name="BM Input 3 2 9" xfId="1937"/>
    <cellStyle name="BM Input 3 2 9 2" xfId="1938"/>
    <cellStyle name="BM Input 3 2 9 2 2" xfId="1939"/>
    <cellStyle name="BM Input 3 2 9 3" xfId="1940"/>
    <cellStyle name="BM Input 3 3" xfId="149"/>
    <cellStyle name="BM Input 3 3 2" xfId="1941"/>
    <cellStyle name="BM Input 3 3 2 2" xfId="1942"/>
    <cellStyle name="BM Input 3 3 3" xfId="1943"/>
    <cellStyle name="BM Input 3 4" xfId="150"/>
    <cellStyle name="BM Input 3 4 2" xfId="1944"/>
    <cellStyle name="BM Input 3 4 2 2" xfId="1945"/>
    <cellStyle name="BM Input 3 4 3" xfId="1946"/>
    <cellStyle name="BM Input 3 5" xfId="151"/>
    <cellStyle name="BM Input 3 5 2" xfId="1947"/>
    <cellStyle name="BM Input 3 5 2 2" xfId="1948"/>
    <cellStyle name="BM Input 3 5 3" xfId="1949"/>
    <cellStyle name="BM Input 3 6" xfId="1950"/>
    <cellStyle name="BM Input 3 6 2" xfId="1951"/>
    <cellStyle name="BM Input 3 6 2 2" xfId="1952"/>
    <cellStyle name="BM Input 3 6 3" xfId="1953"/>
    <cellStyle name="BM Input 3 7" xfId="1954"/>
    <cellStyle name="BM Input 3 7 2" xfId="1955"/>
    <cellStyle name="BM Input 3 7 2 2" xfId="1956"/>
    <cellStyle name="BM Input 3 7 3" xfId="1957"/>
    <cellStyle name="BM Input 3 8" xfId="1958"/>
    <cellStyle name="BM Input 3 8 2" xfId="1959"/>
    <cellStyle name="BM Input 3 8 2 2" xfId="1960"/>
    <cellStyle name="BM Input 3 8 3" xfId="1961"/>
    <cellStyle name="BM Input 3 9" xfId="1962"/>
    <cellStyle name="BM Input 3 9 2" xfId="1963"/>
    <cellStyle name="BM Input 3 9 2 2" xfId="1964"/>
    <cellStyle name="BM Input 3 9 3" xfId="1965"/>
    <cellStyle name="BM Input 4" xfId="152"/>
    <cellStyle name="BM Input 4 10" xfId="1966"/>
    <cellStyle name="BM Input 4 10 2" xfId="1967"/>
    <cellStyle name="BM Input 4 10 2 2" xfId="1968"/>
    <cellStyle name="BM Input 4 10 3" xfId="1969"/>
    <cellStyle name="BM Input 4 11" xfId="1970"/>
    <cellStyle name="BM Input 4 11 2" xfId="1971"/>
    <cellStyle name="BM Input 4 11 2 2" xfId="1972"/>
    <cellStyle name="BM Input 4 11 3" xfId="1973"/>
    <cellStyle name="BM Input 4 12" xfId="1974"/>
    <cellStyle name="BM Input 4 12 2" xfId="1975"/>
    <cellStyle name="BM Input 4 12 2 2" xfId="1976"/>
    <cellStyle name="BM Input 4 12 3" xfId="1977"/>
    <cellStyle name="BM Input 4 13" xfId="1978"/>
    <cellStyle name="BM Input 4 13 2" xfId="1979"/>
    <cellStyle name="BM Input 4 13 2 2" xfId="1980"/>
    <cellStyle name="BM Input 4 13 3" xfId="1981"/>
    <cellStyle name="BM Input 4 14" xfId="1982"/>
    <cellStyle name="BM Input 4 14 2" xfId="1983"/>
    <cellStyle name="BM Input 4 14 2 2" xfId="1984"/>
    <cellStyle name="BM Input 4 14 3" xfId="1985"/>
    <cellStyle name="BM Input 4 15" xfId="1986"/>
    <cellStyle name="BM Input 4 15 2" xfId="1987"/>
    <cellStyle name="BM Input 4 15 2 2" xfId="1988"/>
    <cellStyle name="BM Input 4 15 3" xfId="1989"/>
    <cellStyle name="BM Input 4 16" xfId="1990"/>
    <cellStyle name="BM Input 4 16 2" xfId="1991"/>
    <cellStyle name="BM Input 4 16 2 2" xfId="1992"/>
    <cellStyle name="BM Input 4 16 3" xfId="1993"/>
    <cellStyle name="BM Input 4 17" xfId="1994"/>
    <cellStyle name="BM Input 4 17 2" xfId="1995"/>
    <cellStyle name="BM Input 4 17 2 2" xfId="1996"/>
    <cellStyle name="BM Input 4 17 3" xfId="1997"/>
    <cellStyle name="BM Input 4 18" xfId="1998"/>
    <cellStyle name="BM Input 4 18 2" xfId="1999"/>
    <cellStyle name="BM Input 4 19" xfId="2000"/>
    <cellStyle name="BM Input 4 2" xfId="153"/>
    <cellStyle name="BM Input 4 2 10" xfId="2001"/>
    <cellStyle name="BM Input 4 2 10 2" xfId="2002"/>
    <cellStyle name="BM Input 4 2 10 2 2" xfId="2003"/>
    <cellStyle name="BM Input 4 2 10 3" xfId="2004"/>
    <cellStyle name="BM Input 4 2 11" xfId="2005"/>
    <cellStyle name="BM Input 4 2 11 2" xfId="2006"/>
    <cellStyle name="BM Input 4 2 11 2 2" xfId="2007"/>
    <cellStyle name="BM Input 4 2 11 3" xfId="2008"/>
    <cellStyle name="BM Input 4 2 12" xfId="2009"/>
    <cellStyle name="BM Input 4 2 12 2" xfId="2010"/>
    <cellStyle name="BM Input 4 2 12 2 2" xfId="2011"/>
    <cellStyle name="BM Input 4 2 12 3" xfId="2012"/>
    <cellStyle name="BM Input 4 2 13" xfId="2013"/>
    <cellStyle name="BM Input 4 2 13 2" xfId="2014"/>
    <cellStyle name="BM Input 4 2 13 2 2" xfId="2015"/>
    <cellStyle name="BM Input 4 2 13 3" xfId="2016"/>
    <cellStyle name="BM Input 4 2 14" xfId="2017"/>
    <cellStyle name="BM Input 4 2 14 2" xfId="2018"/>
    <cellStyle name="BM Input 4 2 14 2 2" xfId="2019"/>
    <cellStyle name="BM Input 4 2 14 3" xfId="2020"/>
    <cellStyle name="BM Input 4 2 15" xfId="2021"/>
    <cellStyle name="BM Input 4 2 15 2" xfId="2022"/>
    <cellStyle name="BM Input 4 2 15 2 2" xfId="2023"/>
    <cellStyle name="BM Input 4 2 15 3" xfId="2024"/>
    <cellStyle name="BM Input 4 2 16" xfId="2025"/>
    <cellStyle name="BM Input 4 2 16 2" xfId="2026"/>
    <cellStyle name="BM Input 4 2 16 2 2" xfId="2027"/>
    <cellStyle name="BM Input 4 2 16 3" xfId="2028"/>
    <cellStyle name="BM Input 4 2 17" xfId="2029"/>
    <cellStyle name="BM Input 4 2 17 2" xfId="2030"/>
    <cellStyle name="BM Input 4 2 17 2 2" xfId="2031"/>
    <cellStyle name="BM Input 4 2 17 3" xfId="2032"/>
    <cellStyle name="BM Input 4 2 18" xfId="2033"/>
    <cellStyle name="BM Input 4 2 18 2" xfId="2034"/>
    <cellStyle name="BM Input 4 2 18 2 2" xfId="2035"/>
    <cellStyle name="BM Input 4 2 18 3" xfId="2036"/>
    <cellStyle name="BM Input 4 2 19" xfId="2037"/>
    <cellStyle name="BM Input 4 2 19 2" xfId="2038"/>
    <cellStyle name="BM Input 4 2 19 2 2" xfId="2039"/>
    <cellStyle name="BM Input 4 2 19 3" xfId="2040"/>
    <cellStyle name="BM Input 4 2 2" xfId="2041"/>
    <cellStyle name="BM Input 4 2 2 2" xfId="2042"/>
    <cellStyle name="BM Input 4 2 2 2 2" xfId="2043"/>
    <cellStyle name="BM Input 4 2 2 3" xfId="2044"/>
    <cellStyle name="BM Input 4 2 20" xfId="2045"/>
    <cellStyle name="BM Input 4 2 20 2" xfId="2046"/>
    <cellStyle name="BM Input 4 2 20 2 2" xfId="2047"/>
    <cellStyle name="BM Input 4 2 20 3" xfId="2048"/>
    <cellStyle name="BM Input 4 2 21" xfId="2049"/>
    <cellStyle name="BM Input 4 2 21 2" xfId="2050"/>
    <cellStyle name="BM Input 4 2 22" xfId="2051"/>
    <cellStyle name="BM Input 4 2 3" xfId="2052"/>
    <cellStyle name="BM Input 4 2 3 2" xfId="2053"/>
    <cellStyle name="BM Input 4 2 3 2 2" xfId="2054"/>
    <cellStyle name="BM Input 4 2 3 3" xfId="2055"/>
    <cellStyle name="BM Input 4 2 4" xfId="2056"/>
    <cellStyle name="BM Input 4 2 4 2" xfId="2057"/>
    <cellStyle name="BM Input 4 2 4 2 2" xfId="2058"/>
    <cellStyle name="BM Input 4 2 4 3" xfId="2059"/>
    <cellStyle name="BM Input 4 2 5" xfId="2060"/>
    <cellStyle name="BM Input 4 2 5 2" xfId="2061"/>
    <cellStyle name="BM Input 4 2 5 2 2" xfId="2062"/>
    <cellStyle name="BM Input 4 2 5 3" xfId="2063"/>
    <cellStyle name="BM Input 4 2 6" xfId="2064"/>
    <cellStyle name="BM Input 4 2 6 2" xfId="2065"/>
    <cellStyle name="BM Input 4 2 6 2 2" xfId="2066"/>
    <cellStyle name="BM Input 4 2 6 3" xfId="2067"/>
    <cellStyle name="BM Input 4 2 7" xfId="2068"/>
    <cellStyle name="BM Input 4 2 7 2" xfId="2069"/>
    <cellStyle name="BM Input 4 2 7 2 2" xfId="2070"/>
    <cellStyle name="BM Input 4 2 7 3" xfId="2071"/>
    <cellStyle name="BM Input 4 2 8" xfId="2072"/>
    <cellStyle name="BM Input 4 2 8 2" xfId="2073"/>
    <cellStyle name="BM Input 4 2 8 2 2" xfId="2074"/>
    <cellStyle name="BM Input 4 2 8 3" xfId="2075"/>
    <cellStyle name="BM Input 4 2 9" xfId="2076"/>
    <cellStyle name="BM Input 4 2 9 2" xfId="2077"/>
    <cellStyle name="BM Input 4 2 9 2 2" xfId="2078"/>
    <cellStyle name="BM Input 4 2 9 3" xfId="2079"/>
    <cellStyle name="BM Input 4 3" xfId="154"/>
    <cellStyle name="BM Input 4 3 2" xfId="2080"/>
    <cellStyle name="BM Input 4 3 2 2" xfId="2081"/>
    <cellStyle name="BM Input 4 3 3" xfId="2082"/>
    <cellStyle name="BM Input 4 4" xfId="155"/>
    <cellStyle name="BM Input 4 4 2" xfId="2083"/>
    <cellStyle name="BM Input 4 4 2 2" xfId="2084"/>
    <cellStyle name="BM Input 4 4 3" xfId="2085"/>
    <cellStyle name="BM Input 4 5" xfId="156"/>
    <cellStyle name="BM Input 4 5 2" xfId="2086"/>
    <cellStyle name="BM Input 4 5 2 2" xfId="2087"/>
    <cellStyle name="BM Input 4 5 3" xfId="2088"/>
    <cellStyle name="BM Input 4 6" xfId="2089"/>
    <cellStyle name="BM Input 4 6 2" xfId="2090"/>
    <cellStyle name="BM Input 4 6 2 2" xfId="2091"/>
    <cellStyle name="BM Input 4 6 3" xfId="2092"/>
    <cellStyle name="BM Input 4 7" xfId="2093"/>
    <cellStyle name="BM Input 4 7 2" xfId="2094"/>
    <cellStyle name="BM Input 4 7 2 2" xfId="2095"/>
    <cellStyle name="BM Input 4 7 3" xfId="2096"/>
    <cellStyle name="BM Input 4 8" xfId="2097"/>
    <cellStyle name="BM Input 4 8 2" xfId="2098"/>
    <cellStyle name="BM Input 4 8 2 2" xfId="2099"/>
    <cellStyle name="BM Input 4 8 3" xfId="2100"/>
    <cellStyle name="BM Input 4 9" xfId="2101"/>
    <cellStyle name="BM Input 4 9 2" xfId="2102"/>
    <cellStyle name="BM Input 4 9 2 2" xfId="2103"/>
    <cellStyle name="BM Input 4 9 3" xfId="2104"/>
    <cellStyle name="BM Input 5" xfId="157"/>
    <cellStyle name="BM Input 5 10" xfId="2105"/>
    <cellStyle name="BM Input 5 10 2" xfId="2106"/>
    <cellStyle name="BM Input 5 10 2 2" xfId="2107"/>
    <cellStyle name="BM Input 5 10 3" xfId="2108"/>
    <cellStyle name="BM Input 5 11" xfId="2109"/>
    <cellStyle name="BM Input 5 11 2" xfId="2110"/>
    <cellStyle name="BM Input 5 11 2 2" xfId="2111"/>
    <cellStyle name="BM Input 5 11 3" xfId="2112"/>
    <cellStyle name="BM Input 5 12" xfId="2113"/>
    <cellStyle name="BM Input 5 12 2" xfId="2114"/>
    <cellStyle name="BM Input 5 12 2 2" xfId="2115"/>
    <cellStyle name="BM Input 5 12 3" xfId="2116"/>
    <cellStyle name="BM Input 5 13" xfId="2117"/>
    <cellStyle name="BM Input 5 13 2" xfId="2118"/>
    <cellStyle name="BM Input 5 13 2 2" xfId="2119"/>
    <cellStyle name="BM Input 5 13 3" xfId="2120"/>
    <cellStyle name="BM Input 5 14" xfId="2121"/>
    <cellStyle name="BM Input 5 14 2" xfId="2122"/>
    <cellStyle name="BM Input 5 14 2 2" xfId="2123"/>
    <cellStyle name="BM Input 5 14 3" xfId="2124"/>
    <cellStyle name="BM Input 5 15" xfId="2125"/>
    <cellStyle name="BM Input 5 15 2" xfId="2126"/>
    <cellStyle name="BM Input 5 15 2 2" xfId="2127"/>
    <cellStyle name="BM Input 5 15 3" xfId="2128"/>
    <cellStyle name="BM Input 5 16" xfId="2129"/>
    <cellStyle name="BM Input 5 16 2" xfId="2130"/>
    <cellStyle name="BM Input 5 16 2 2" xfId="2131"/>
    <cellStyle name="BM Input 5 16 3" xfId="2132"/>
    <cellStyle name="BM Input 5 17" xfId="2133"/>
    <cellStyle name="BM Input 5 17 2" xfId="2134"/>
    <cellStyle name="BM Input 5 17 2 2" xfId="2135"/>
    <cellStyle name="BM Input 5 17 3" xfId="2136"/>
    <cellStyle name="BM Input 5 18" xfId="2137"/>
    <cellStyle name="BM Input 5 18 2" xfId="2138"/>
    <cellStyle name="BM Input 5 18 2 2" xfId="2139"/>
    <cellStyle name="BM Input 5 18 3" xfId="2140"/>
    <cellStyle name="BM Input 5 19" xfId="2141"/>
    <cellStyle name="BM Input 5 19 2" xfId="2142"/>
    <cellStyle name="BM Input 5 19 2 2" xfId="2143"/>
    <cellStyle name="BM Input 5 19 3" xfId="2144"/>
    <cellStyle name="BM Input 5 2" xfId="2145"/>
    <cellStyle name="BM Input 5 2 10" xfId="2146"/>
    <cellStyle name="BM Input 5 2 10 2" xfId="2147"/>
    <cellStyle name="BM Input 5 2 10 2 2" xfId="2148"/>
    <cellStyle name="BM Input 5 2 10 3" xfId="2149"/>
    <cellStyle name="BM Input 5 2 11" xfId="2150"/>
    <cellStyle name="BM Input 5 2 11 2" xfId="2151"/>
    <cellStyle name="BM Input 5 2 11 2 2" xfId="2152"/>
    <cellStyle name="BM Input 5 2 11 3" xfId="2153"/>
    <cellStyle name="BM Input 5 2 12" xfId="2154"/>
    <cellStyle name="BM Input 5 2 12 2" xfId="2155"/>
    <cellStyle name="BM Input 5 2 12 2 2" xfId="2156"/>
    <cellStyle name="BM Input 5 2 12 3" xfId="2157"/>
    <cellStyle name="BM Input 5 2 13" xfId="2158"/>
    <cellStyle name="BM Input 5 2 13 2" xfId="2159"/>
    <cellStyle name="BM Input 5 2 13 2 2" xfId="2160"/>
    <cellStyle name="BM Input 5 2 13 3" xfId="2161"/>
    <cellStyle name="BM Input 5 2 14" xfId="2162"/>
    <cellStyle name="BM Input 5 2 14 2" xfId="2163"/>
    <cellStyle name="BM Input 5 2 14 2 2" xfId="2164"/>
    <cellStyle name="BM Input 5 2 14 3" xfId="2165"/>
    <cellStyle name="BM Input 5 2 15" xfId="2166"/>
    <cellStyle name="BM Input 5 2 15 2" xfId="2167"/>
    <cellStyle name="BM Input 5 2 15 2 2" xfId="2168"/>
    <cellStyle name="BM Input 5 2 15 3" xfId="2169"/>
    <cellStyle name="BM Input 5 2 16" xfId="2170"/>
    <cellStyle name="BM Input 5 2 16 2" xfId="2171"/>
    <cellStyle name="BM Input 5 2 16 2 2" xfId="2172"/>
    <cellStyle name="BM Input 5 2 16 3" xfId="2173"/>
    <cellStyle name="BM Input 5 2 17" xfId="2174"/>
    <cellStyle name="BM Input 5 2 17 2" xfId="2175"/>
    <cellStyle name="BM Input 5 2 17 2 2" xfId="2176"/>
    <cellStyle name="BM Input 5 2 17 3" xfId="2177"/>
    <cellStyle name="BM Input 5 2 18" xfId="2178"/>
    <cellStyle name="BM Input 5 2 18 2" xfId="2179"/>
    <cellStyle name="BM Input 5 2 18 2 2" xfId="2180"/>
    <cellStyle name="BM Input 5 2 18 3" xfId="2181"/>
    <cellStyle name="BM Input 5 2 19" xfId="2182"/>
    <cellStyle name="BM Input 5 2 19 2" xfId="2183"/>
    <cellStyle name="BM Input 5 2 19 2 2" xfId="2184"/>
    <cellStyle name="BM Input 5 2 19 3" xfId="2185"/>
    <cellStyle name="BM Input 5 2 2" xfId="2186"/>
    <cellStyle name="BM Input 5 2 2 2" xfId="2187"/>
    <cellStyle name="BM Input 5 2 2 2 2" xfId="2188"/>
    <cellStyle name="BM Input 5 2 2 3" xfId="2189"/>
    <cellStyle name="BM Input 5 2 20" xfId="2190"/>
    <cellStyle name="BM Input 5 2 20 2" xfId="2191"/>
    <cellStyle name="BM Input 5 2 20 2 2" xfId="2192"/>
    <cellStyle name="BM Input 5 2 20 3" xfId="2193"/>
    <cellStyle name="BM Input 5 2 21" xfId="2194"/>
    <cellStyle name="BM Input 5 2 21 2" xfId="2195"/>
    <cellStyle name="BM Input 5 2 22" xfId="2196"/>
    <cellStyle name="BM Input 5 2 3" xfId="2197"/>
    <cellStyle name="BM Input 5 2 3 2" xfId="2198"/>
    <cellStyle name="BM Input 5 2 3 2 2" xfId="2199"/>
    <cellStyle name="BM Input 5 2 3 3" xfId="2200"/>
    <cellStyle name="BM Input 5 2 4" xfId="2201"/>
    <cellStyle name="BM Input 5 2 4 2" xfId="2202"/>
    <cellStyle name="BM Input 5 2 4 2 2" xfId="2203"/>
    <cellStyle name="BM Input 5 2 4 3" xfId="2204"/>
    <cellStyle name="BM Input 5 2 5" xfId="2205"/>
    <cellStyle name="BM Input 5 2 5 2" xfId="2206"/>
    <cellStyle name="BM Input 5 2 5 2 2" xfId="2207"/>
    <cellStyle name="BM Input 5 2 5 3" xfId="2208"/>
    <cellStyle name="BM Input 5 2 6" xfId="2209"/>
    <cellStyle name="BM Input 5 2 6 2" xfId="2210"/>
    <cellStyle name="BM Input 5 2 6 2 2" xfId="2211"/>
    <cellStyle name="BM Input 5 2 6 3" xfId="2212"/>
    <cellStyle name="BM Input 5 2 7" xfId="2213"/>
    <cellStyle name="BM Input 5 2 7 2" xfId="2214"/>
    <cellStyle name="BM Input 5 2 7 2 2" xfId="2215"/>
    <cellStyle name="BM Input 5 2 7 3" xfId="2216"/>
    <cellStyle name="BM Input 5 2 8" xfId="2217"/>
    <cellStyle name="BM Input 5 2 8 2" xfId="2218"/>
    <cellStyle name="BM Input 5 2 8 2 2" xfId="2219"/>
    <cellStyle name="BM Input 5 2 8 3" xfId="2220"/>
    <cellStyle name="BM Input 5 2 9" xfId="2221"/>
    <cellStyle name="BM Input 5 2 9 2" xfId="2222"/>
    <cellStyle name="BM Input 5 2 9 2 2" xfId="2223"/>
    <cellStyle name="BM Input 5 2 9 3" xfId="2224"/>
    <cellStyle name="BM Input 5 20" xfId="2225"/>
    <cellStyle name="BM Input 5 20 2" xfId="2226"/>
    <cellStyle name="BM Input 5 20 2 2" xfId="2227"/>
    <cellStyle name="BM Input 5 20 3" xfId="2228"/>
    <cellStyle name="BM Input 5 21" xfId="2229"/>
    <cellStyle name="BM Input 5 21 2" xfId="2230"/>
    <cellStyle name="BM Input 5 21 2 2" xfId="2231"/>
    <cellStyle name="BM Input 5 21 3" xfId="2232"/>
    <cellStyle name="BM Input 5 22" xfId="2233"/>
    <cellStyle name="BM Input 5 22 2" xfId="2234"/>
    <cellStyle name="BM Input 5 23" xfId="2235"/>
    <cellStyle name="BM Input 5 3" xfId="2236"/>
    <cellStyle name="BM Input 5 3 2" xfId="2237"/>
    <cellStyle name="BM Input 5 3 2 2" xfId="2238"/>
    <cellStyle name="BM Input 5 3 3" xfId="2239"/>
    <cellStyle name="BM Input 5 4" xfId="2240"/>
    <cellStyle name="BM Input 5 4 2" xfId="2241"/>
    <cellStyle name="BM Input 5 4 2 2" xfId="2242"/>
    <cellStyle name="BM Input 5 4 3" xfId="2243"/>
    <cellStyle name="BM Input 5 5" xfId="2244"/>
    <cellStyle name="BM Input 5 5 2" xfId="2245"/>
    <cellStyle name="BM Input 5 5 2 2" xfId="2246"/>
    <cellStyle name="BM Input 5 5 3" xfId="2247"/>
    <cellStyle name="BM Input 5 6" xfId="2248"/>
    <cellStyle name="BM Input 5 6 2" xfId="2249"/>
    <cellStyle name="BM Input 5 6 2 2" xfId="2250"/>
    <cellStyle name="BM Input 5 6 3" xfId="2251"/>
    <cellStyle name="BM Input 5 7" xfId="2252"/>
    <cellStyle name="BM Input 5 7 2" xfId="2253"/>
    <cellStyle name="BM Input 5 7 2 2" xfId="2254"/>
    <cellStyle name="BM Input 5 7 3" xfId="2255"/>
    <cellStyle name="BM Input 5 8" xfId="2256"/>
    <cellStyle name="BM Input 5 8 2" xfId="2257"/>
    <cellStyle name="BM Input 5 8 2 2" xfId="2258"/>
    <cellStyle name="BM Input 5 8 3" xfId="2259"/>
    <cellStyle name="BM Input 5 9" xfId="2260"/>
    <cellStyle name="BM Input 5 9 2" xfId="2261"/>
    <cellStyle name="BM Input 5 9 2 2" xfId="2262"/>
    <cellStyle name="BM Input 5 9 3" xfId="2263"/>
    <cellStyle name="BM Input 6" xfId="158"/>
    <cellStyle name="BM Input 6 10" xfId="2264"/>
    <cellStyle name="BM Input 6 10 2" xfId="2265"/>
    <cellStyle name="BM Input 6 10 2 2" xfId="2266"/>
    <cellStyle name="BM Input 6 10 3" xfId="2267"/>
    <cellStyle name="BM Input 6 11" xfId="2268"/>
    <cellStyle name="BM Input 6 11 2" xfId="2269"/>
    <cellStyle name="BM Input 6 11 2 2" xfId="2270"/>
    <cellStyle name="BM Input 6 11 3" xfId="2271"/>
    <cellStyle name="BM Input 6 12" xfId="2272"/>
    <cellStyle name="BM Input 6 12 2" xfId="2273"/>
    <cellStyle name="BM Input 6 12 2 2" xfId="2274"/>
    <cellStyle name="BM Input 6 12 3" xfId="2275"/>
    <cellStyle name="BM Input 6 13" xfId="2276"/>
    <cellStyle name="BM Input 6 13 2" xfId="2277"/>
    <cellStyle name="BM Input 6 13 2 2" xfId="2278"/>
    <cellStyle name="BM Input 6 13 3" xfId="2279"/>
    <cellStyle name="BM Input 6 14" xfId="2280"/>
    <cellStyle name="BM Input 6 14 2" xfId="2281"/>
    <cellStyle name="BM Input 6 14 2 2" xfId="2282"/>
    <cellStyle name="BM Input 6 14 3" xfId="2283"/>
    <cellStyle name="BM Input 6 15" xfId="2284"/>
    <cellStyle name="BM Input 6 15 2" xfId="2285"/>
    <cellStyle name="BM Input 6 15 2 2" xfId="2286"/>
    <cellStyle name="BM Input 6 15 3" xfId="2287"/>
    <cellStyle name="BM Input 6 16" xfId="2288"/>
    <cellStyle name="BM Input 6 16 2" xfId="2289"/>
    <cellStyle name="BM Input 6 16 2 2" xfId="2290"/>
    <cellStyle name="BM Input 6 16 3" xfId="2291"/>
    <cellStyle name="BM Input 6 17" xfId="2292"/>
    <cellStyle name="BM Input 6 17 2" xfId="2293"/>
    <cellStyle name="BM Input 6 17 2 2" xfId="2294"/>
    <cellStyle name="BM Input 6 17 3" xfId="2295"/>
    <cellStyle name="BM Input 6 18" xfId="2296"/>
    <cellStyle name="BM Input 6 18 2" xfId="2297"/>
    <cellStyle name="BM Input 6 18 2 2" xfId="2298"/>
    <cellStyle name="BM Input 6 18 3" xfId="2299"/>
    <cellStyle name="BM Input 6 19" xfId="2300"/>
    <cellStyle name="BM Input 6 19 2" xfId="2301"/>
    <cellStyle name="BM Input 6 19 2 2" xfId="2302"/>
    <cellStyle name="BM Input 6 19 3" xfId="2303"/>
    <cellStyle name="BM Input 6 2" xfId="2304"/>
    <cellStyle name="BM Input 6 2 2" xfId="2305"/>
    <cellStyle name="BM Input 6 2 2 2" xfId="2306"/>
    <cellStyle name="BM Input 6 2 3" xfId="2307"/>
    <cellStyle name="BM Input 6 20" xfId="2308"/>
    <cellStyle name="BM Input 6 20 2" xfId="2309"/>
    <cellStyle name="BM Input 6 20 2 2" xfId="2310"/>
    <cellStyle name="BM Input 6 20 3" xfId="2311"/>
    <cellStyle name="BM Input 6 21" xfId="2312"/>
    <cellStyle name="BM Input 6 21 2" xfId="2313"/>
    <cellStyle name="BM Input 6 22" xfId="2314"/>
    <cellStyle name="BM Input 6 3" xfId="2315"/>
    <cellStyle name="BM Input 6 3 2" xfId="2316"/>
    <cellStyle name="BM Input 6 3 2 2" xfId="2317"/>
    <cellStyle name="BM Input 6 3 3" xfId="2318"/>
    <cellStyle name="BM Input 6 4" xfId="2319"/>
    <cellStyle name="BM Input 6 4 2" xfId="2320"/>
    <cellStyle name="BM Input 6 4 2 2" xfId="2321"/>
    <cellStyle name="BM Input 6 4 3" xfId="2322"/>
    <cellStyle name="BM Input 6 5" xfId="2323"/>
    <cellStyle name="BM Input 6 5 2" xfId="2324"/>
    <cellStyle name="BM Input 6 5 2 2" xfId="2325"/>
    <cellStyle name="BM Input 6 5 3" xfId="2326"/>
    <cellStyle name="BM Input 6 6" xfId="2327"/>
    <cellStyle name="BM Input 6 6 2" xfId="2328"/>
    <cellStyle name="BM Input 6 6 2 2" xfId="2329"/>
    <cellStyle name="BM Input 6 6 3" xfId="2330"/>
    <cellStyle name="BM Input 6 7" xfId="2331"/>
    <cellStyle name="BM Input 6 7 2" xfId="2332"/>
    <cellStyle name="BM Input 6 7 2 2" xfId="2333"/>
    <cellStyle name="BM Input 6 7 3" xfId="2334"/>
    <cellStyle name="BM Input 6 8" xfId="2335"/>
    <cellStyle name="BM Input 6 8 2" xfId="2336"/>
    <cellStyle name="BM Input 6 8 2 2" xfId="2337"/>
    <cellStyle name="BM Input 6 8 3" xfId="2338"/>
    <cellStyle name="BM Input 6 9" xfId="2339"/>
    <cellStyle name="BM Input 6 9 2" xfId="2340"/>
    <cellStyle name="BM Input 6 9 2 2" xfId="2341"/>
    <cellStyle name="BM Input 6 9 3" xfId="2342"/>
    <cellStyle name="BM Input 7" xfId="159"/>
    <cellStyle name="BM Input 7 2" xfId="2343"/>
    <cellStyle name="BM Input 7 2 2" xfId="2344"/>
    <cellStyle name="BM Input 7 3" xfId="2345"/>
    <cellStyle name="BM Input 8" xfId="2346"/>
    <cellStyle name="BM Input 8 2" xfId="2347"/>
    <cellStyle name="BM Input 8 2 2" xfId="2348"/>
    <cellStyle name="BM Input 8 3" xfId="2349"/>
    <cellStyle name="BM Input 9" xfId="2350"/>
    <cellStyle name="BM Input 9 2" xfId="2351"/>
    <cellStyle name="BM Input 9 2 2" xfId="2352"/>
    <cellStyle name="BM Input 9 3" xfId="2353"/>
    <cellStyle name="BM Input External Link" xfId="160"/>
    <cellStyle name="BM Input External Link 10" xfId="2354"/>
    <cellStyle name="BM Input External Link 10 2" xfId="2355"/>
    <cellStyle name="BM Input External Link 10 2 2" xfId="2356"/>
    <cellStyle name="BM Input External Link 10 3" xfId="2357"/>
    <cellStyle name="BM Input External Link 11" xfId="2358"/>
    <cellStyle name="BM Input External Link 11 2" xfId="2359"/>
    <cellStyle name="BM Input External Link 11 2 2" xfId="2360"/>
    <cellStyle name="BM Input External Link 11 3" xfId="2361"/>
    <cellStyle name="BM Input External Link 12" xfId="2362"/>
    <cellStyle name="BM Input External Link 12 2" xfId="2363"/>
    <cellStyle name="BM Input External Link 12 2 2" xfId="2364"/>
    <cellStyle name="BM Input External Link 12 3" xfId="2365"/>
    <cellStyle name="BM Input External Link 13" xfId="2366"/>
    <cellStyle name="BM Input External Link 13 2" xfId="2367"/>
    <cellStyle name="BM Input External Link 13 2 2" xfId="2368"/>
    <cellStyle name="BM Input External Link 13 3" xfId="2369"/>
    <cellStyle name="BM Input External Link 14" xfId="2370"/>
    <cellStyle name="BM Input External Link 14 2" xfId="2371"/>
    <cellStyle name="BM Input External Link 14 2 2" xfId="2372"/>
    <cellStyle name="BM Input External Link 14 3" xfId="2373"/>
    <cellStyle name="BM Input External Link 15" xfId="2374"/>
    <cellStyle name="BM Input External Link 15 2" xfId="2375"/>
    <cellStyle name="BM Input External Link 15 2 2" xfId="2376"/>
    <cellStyle name="BM Input External Link 15 3" xfId="2377"/>
    <cellStyle name="BM Input External Link 16" xfId="2378"/>
    <cellStyle name="BM Input External Link 16 2" xfId="2379"/>
    <cellStyle name="BM Input External Link 16 2 2" xfId="2380"/>
    <cellStyle name="BM Input External Link 16 3" xfId="2381"/>
    <cellStyle name="BM Input External Link 17" xfId="2382"/>
    <cellStyle name="BM Input External Link 17 2" xfId="2383"/>
    <cellStyle name="BM Input External Link 17 2 2" xfId="2384"/>
    <cellStyle name="BM Input External Link 17 3" xfId="2385"/>
    <cellStyle name="BM Input External Link 18" xfId="2386"/>
    <cellStyle name="BM Input External Link 18 2" xfId="2387"/>
    <cellStyle name="BM Input External Link 18 2 2" xfId="2388"/>
    <cellStyle name="BM Input External Link 18 3" xfId="2389"/>
    <cellStyle name="BM Input External Link 19" xfId="2390"/>
    <cellStyle name="BM Input External Link 19 2" xfId="2391"/>
    <cellStyle name="BM Input External Link 19 2 2" xfId="2392"/>
    <cellStyle name="BM Input External Link 19 3" xfId="2393"/>
    <cellStyle name="BM Input External Link 2" xfId="161"/>
    <cellStyle name="BM Input External Link 2 10" xfId="2394"/>
    <cellStyle name="BM Input External Link 2 10 2" xfId="2395"/>
    <cellStyle name="BM Input External Link 2 10 2 2" xfId="2396"/>
    <cellStyle name="BM Input External Link 2 10 3" xfId="2397"/>
    <cellStyle name="BM Input External Link 2 11" xfId="2398"/>
    <cellStyle name="BM Input External Link 2 11 2" xfId="2399"/>
    <cellStyle name="BM Input External Link 2 11 2 2" xfId="2400"/>
    <cellStyle name="BM Input External Link 2 11 3" xfId="2401"/>
    <cellStyle name="BM Input External Link 2 12" xfId="2402"/>
    <cellStyle name="BM Input External Link 2 12 2" xfId="2403"/>
    <cellStyle name="BM Input External Link 2 12 2 2" xfId="2404"/>
    <cellStyle name="BM Input External Link 2 12 3" xfId="2405"/>
    <cellStyle name="BM Input External Link 2 13" xfId="2406"/>
    <cellStyle name="BM Input External Link 2 13 2" xfId="2407"/>
    <cellStyle name="BM Input External Link 2 13 2 2" xfId="2408"/>
    <cellStyle name="BM Input External Link 2 13 3" xfId="2409"/>
    <cellStyle name="BM Input External Link 2 14" xfId="2410"/>
    <cellStyle name="BM Input External Link 2 14 2" xfId="2411"/>
    <cellStyle name="BM Input External Link 2 14 2 2" xfId="2412"/>
    <cellStyle name="BM Input External Link 2 14 3" xfId="2413"/>
    <cellStyle name="BM Input External Link 2 15" xfId="2414"/>
    <cellStyle name="BM Input External Link 2 15 2" xfId="2415"/>
    <cellStyle name="BM Input External Link 2 15 2 2" xfId="2416"/>
    <cellStyle name="BM Input External Link 2 15 3" xfId="2417"/>
    <cellStyle name="BM Input External Link 2 16" xfId="2418"/>
    <cellStyle name="BM Input External Link 2 16 2" xfId="2419"/>
    <cellStyle name="BM Input External Link 2 16 2 2" xfId="2420"/>
    <cellStyle name="BM Input External Link 2 16 3" xfId="2421"/>
    <cellStyle name="BM Input External Link 2 17" xfId="2422"/>
    <cellStyle name="BM Input External Link 2 17 2" xfId="2423"/>
    <cellStyle name="BM Input External Link 2 17 2 2" xfId="2424"/>
    <cellStyle name="BM Input External Link 2 17 3" xfId="2425"/>
    <cellStyle name="BM Input External Link 2 18" xfId="2426"/>
    <cellStyle name="BM Input External Link 2 18 2" xfId="2427"/>
    <cellStyle name="BM Input External Link 2 18 2 2" xfId="2428"/>
    <cellStyle name="BM Input External Link 2 18 3" xfId="2429"/>
    <cellStyle name="BM Input External Link 2 19" xfId="2430"/>
    <cellStyle name="BM Input External Link 2 19 2" xfId="2431"/>
    <cellStyle name="BM Input External Link 2 19 2 2" xfId="2432"/>
    <cellStyle name="BM Input External Link 2 19 3" xfId="2433"/>
    <cellStyle name="BM Input External Link 2 2" xfId="162"/>
    <cellStyle name="BM Input External Link 2 2 10" xfId="2434"/>
    <cellStyle name="BM Input External Link 2 2 10 2" xfId="2435"/>
    <cellStyle name="BM Input External Link 2 2 10 2 2" xfId="2436"/>
    <cellStyle name="BM Input External Link 2 2 10 3" xfId="2437"/>
    <cellStyle name="BM Input External Link 2 2 11" xfId="2438"/>
    <cellStyle name="BM Input External Link 2 2 11 2" xfId="2439"/>
    <cellStyle name="BM Input External Link 2 2 11 2 2" xfId="2440"/>
    <cellStyle name="BM Input External Link 2 2 11 3" xfId="2441"/>
    <cellStyle name="BM Input External Link 2 2 12" xfId="2442"/>
    <cellStyle name="BM Input External Link 2 2 12 2" xfId="2443"/>
    <cellStyle name="BM Input External Link 2 2 12 2 2" xfId="2444"/>
    <cellStyle name="BM Input External Link 2 2 12 3" xfId="2445"/>
    <cellStyle name="BM Input External Link 2 2 13" xfId="2446"/>
    <cellStyle name="BM Input External Link 2 2 13 2" xfId="2447"/>
    <cellStyle name="BM Input External Link 2 2 13 2 2" xfId="2448"/>
    <cellStyle name="BM Input External Link 2 2 13 3" xfId="2449"/>
    <cellStyle name="BM Input External Link 2 2 14" xfId="2450"/>
    <cellStyle name="BM Input External Link 2 2 14 2" xfId="2451"/>
    <cellStyle name="BM Input External Link 2 2 14 2 2" xfId="2452"/>
    <cellStyle name="BM Input External Link 2 2 14 3" xfId="2453"/>
    <cellStyle name="BM Input External Link 2 2 15" xfId="2454"/>
    <cellStyle name="BM Input External Link 2 2 15 2" xfId="2455"/>
    <cellStyle name="BM Input External Link 2 2 15 2 2" xfId="2456"/>
    <cellStyle name="BM Input External Link 2 2 15 3" xfId="2457"/>
    <cellStyle name="BM Input External Link 2 2 16" xfId="2458"/>
    <cellStyle name="BM Input External Link 2 2 16 2" xfId="2459"/>
    <cellStyle name="BM Input External Link 2 2 16 2 2" xfId="2460"/>
    <cellStyle name="BM Input External Link 2 2 16 3" xfId="2461"/>
    <cellStyle name="BM Input External Link 2 2 17" xfId="2462"/>
    <cellStyle name="BM Input External Link 2 2 17 2" xfId="2463"/>
    <cellStyle name="BM Input External Link 2 2 17 2 2" xfId="2464"/>
    <cellStyle name="BM Input External Link 2 2 17 3" xfId="2465"/>
    <cellStyle name="BM Input External Link 2 2 18" xfId="2466"/>
    <cellStyle name="BM Input External Link 2 2 18 2" xfId="2467"/>
    <cellStyle name="BM Input External Link 2 2 19" xfId="2468"/>
    <cellStyle name="BM Input External Link 2 2 2" xfId="2469"/>
    <cellStyle name="BM Input External Link 2 2 2 10" xfId="2470"/>
    <cellStyle name="BM Input External Link 2 2 2 10 2" xfId="2471"/>
    <cellStyle name="BM Input External Link 2 2 2 10 2 2" xfId="2472"/>
    <cellStyle name="BM Input External Link 2 2 2 10 3" xfId="2473"/>
    <cellStyle name="BM Input External Link 2 2 2 11" xfId="2474"/>
    <cellStyle name="BM Input External Link 2 2 2 11 2" xfId="2475"/>
    <cellStyle name="BM Input External Link 2 2 2 11 2 2" xfId="2476"/>
    <cellStyle name="BM Input External Link 2 2 2 11 3" xfId="2477"/>
    <cellStyle name="BM Input External Link 2 2 2 12" xfId="2478"/>
    <cellStyle name="BM Input External Link 2 2 2 12 2" xfId="2479"/>
    <cellStyle name="BM Input External Link 2 2 2 12 2 2" xfId="2480"/>
    <cellStyle name="BM Input External Link 2 2 2 12 3" xfId="2481"/>
    <cellStyle name="BM Input External Link 2 2 2 13" xfId="2482"/>
    <cellStyle name="BM Input External Link 2 2 2 13 2" xfId="2483"/>
    <cellStyle name="BM Input External Link 2 2 2 13 2 2" xfId="2484"/>
    <cellStyle name="BM Input External Link 2 2 2 13 3" xfId="2485"/>
    <cellStyle name="BM Input External Link 2 2 2 14" xfId="2486"/>
    <cellStyle name="BM Input External Link 2 2 2 14 2" xfId="2487"/>
    <cellStyle name="BM Input External Link 2 2 2 14 2 2" xfId="2488"/>
    <cellStyle name="BM Input External Link 2 2 2 14 3" xfId="2489"/>
    <cellStyle name="BM Input External Link 2 2 2 15" xfId="2490"/>
    <cellStyle name="BM Input External Link 2 2 2 15 2" xfId="2491"/>
    <cellStyle name="BM Input External Link 2 2 2 15 2 2" xfId="2492"/>
    <cellStyle name="BM Input External Link 2 2 2 15 3" xfId="2493"/>
    <cellStyle name="BM Input External Link 2 2 2 16" xfId="2494"/>
    <cellStyle name="BM Input External Link 2 2 2 16 2" xfId="2495"/>
    <cellStyle name="BM Input External Link 2 2 2 16 2 2" xfId="2496"/>
    <cellStyle name="BM Input External Link 2 2 2 16 3" xfId="2497"/>
    <cellStyle name="BM Input External Link 2 2 2 17" xfId="2498"/>
    <cellStyle name="BM Input External Link 2 2 2 17 2" xfId="2499"/>
    <cellStyle name="BM Input External Link 2 2 2 17 2 2" xfId="2500"/>
    <cellStyle name="BM Input External Link 2 2 2 17 3" xfId="2501"/>
    <cellStyle name="BM Input External Link 2 2 2 18" xfId="2502"/>
    <cellStyle name="BM Input External Link 2 2 2 18 2" xfId="2503"/>
    <cellStyle name="BM Input External Link 2 2 2 18 2 2" xfId="2504"/>
    <cellStyle name="BM Input External Link 2 2 2 18 3" xfId="2505"/>
    <cellStyle name="BM Input External Link 2 2 2 19" xfId="2506"/>
    <cellStyle name="BM Input External Link 2 2 2 19 2" xfId="2507"/>
    <cellStyle name="BM Input External Link 2 2 2 19 2 2" xfId="2508"/>
    <cellStyle name="BM Input External Link 2 2 2 19 3" xfId="2509"/>
    <cellStyle name="BM Input External Link 2 2 2 2" xfId="2510"/>
    <cellStyle name="BM Input External Link 2 2 2 2 2" xfId="2511"/>
    <cellStyle name="BM Input External Link 2 2 2 2 2 2" xfId="2512"/>
    <cellStyle name="BM Input External Link 2 2 2 2 3" xfId="2513"/>
    <cellStyle name="BM Input External Link 2 2 2 20" xfId="2514"/>
    <cellStyle name="BM Input External Link 2 2 2 20 2" xfId="2515"/>
    <cellStyle name="BM Input External Link 2 2 2 20 2 2" xfId="2516"/>
    <cellStyle name="BM Input External Link 2 2 2 20 3" xfId="2517"/>
    <cellStyle name="BM Input External Link 2 2 2 21" xfId="2518"/>
    <cellStyle name="BM Input External Link 2 2 2 21 2" xfId="2519"/>
    <cellStyle name="BM Input External Link 2 2 2 22" xfId="2520"/>
    <cellStyle name="BM Input External Link 2 2 2 3" xfId="2521"/>
    <cellStyle name="BM Input External Link 2 2 2 3 2" xfId="2522"/>
    <cellStyle name="BM Input External Link 2 2 2 3 2 2" xfId="2523"/>
    <cellStyle name="BM Input External Link 2 2 2 3 3" xfId="2524"/>
    <cellStyle name="BM Input External Link 2 2 2 4" xfId="2525"/>
    <cellStyle name="BM Input External Link 2 2 2 4 2" xfId="2526"/>
    <cellStyle name="BM Input External Link 2 2 2 4 2 2" xfId="2527"/>
    <cellStyle name="BM Input External Link 2 2 2 4 3" xfId="2528"/>
    <cellStyle name="BM Input External Link 2 2 2 5" xfId="2529"/>
    <cellStyle name="BM Input External Link 2 2 2 5 2" xfId="2530"/>
    <cellStyle name="BM Input External Link 2 2 2 5 2 2" xfId="2531"/>
    <cellStyle name="BM Input External Link 2 2 2 5 3" xfId="2532"/>
    <cellStyle name="BM Input External Link 2 2 2 6" xfId="2533"/>
    <cellStyle name="BM Input External Link 2 2 2 6 2" xfId="2534"/>
    <cellStyle name="BM Input External Link 2 2 2 6 2 2" xfId="2535"/>
    <cellStyle name="BM Input External Link 2 2 2 6 3" xfId="2536"/>
    <cellStyle name="BM Input External Link 2 2 2 7" xfId="2537"/>
    <cellStyle name="BM Input External Link 2 2 2 7 2" xfId="2538"/>
    <cellStyle name="BM Input External Link 2 2 2 7 2 2" xfId="2539"/>
    <cellStyle name="BM Input External Link 2 2 2 7 3" xfId="2540"/>
    <cellStyle name="BM Input External Link 2 2 2 8" xfId="2541"/>
    <cellStyle name="BM Input External Link 2 2 2 8 2" xfId="2542"/>
    <cellStyle name="BM Input External Link 2 2 2 8 2 2" xfId="2543"/>
    <cellStyle name="BM Input External Link 2 2 2 8 3" xfId="2544"/>
    <cellStyle name="BM Input External Link 2 2 2 9" xfId="2545"/>
    <cellStyle name="BM Input External Link 2 2 2 9 2" xfId="2546"/>
    <cellStyle name="BM Input External Link 2 2 2 9 2 2" xfId="2547"/>
    <cellStyle name="BM Input External Link 2 2 2 9 3" xfId="2548"/>
    <cellStyle name="BM Input External Link 2 2 3" xfId="2549"/>
    <cellStyle name="BM Input External Link 2 2 3 2" xfId="2550"/>
    <cellStyle name="BM Input External Link 2 2 3 2 2" xfId="2551"/>
    <cellStyle name="BM Input External Link 2 2 3 3" xfId="2552"/>
    <cellStyle name="BM Input External Link 2 2 4" xfId="2553"/>
    <cellStyle name="BM Input External Link 2 2 4 2" xfId="2554"/>
    <cellStyle name="BM Input External Link 2 2 4 2 2" xfId="2555"/>
    <cellStyle name="BM Input External Link 2 2 4 3" xfId="2556"/>
    <cellStyle name="BM Input External Link 2 2 5" xfId="2557"/>
    <cellStyle name="BM Input External Link 2 2 5 2" xfId="2558"/>
    <cellStyle name="BM Input External Link 2 2 5 2 2" xfId="2559"/>
    <cellStyle name="BM Input External Link 2 2 5 3" xfId="2560"/>
    <cellStyle name="BM Input External Link 2 2 6" xfId="2561"/>
    <cellStyle name="BM Input External Link 2 2 6 2" xfId="2562"/>
    <cellStyle name="BM Input External Link 2 2 6 2 2" xfId="2563"/>
    <cellStyle name="BM Input External Link 2 2 6 3" xfId="2564"/>
    <cellStyle name="BM Input External Link 2 2 7" xfId="2565"/>
    <cellStyle name="BM Input External Link 2 2 7 2" xfId="2566"/>
    <cellStyle name="BM Input External Link 2 2 7 2 2" xfId="2567"/>
    <cellStyle name="BM Input External Link 2 2 7 3" xfId="2568"/>
    <cellStyle name="BM Input External Link 2 2 8" xfId="2569"/>
    <cellStyle name="BM Input External Link 2 2 8 2" xfId="2570"/>
    <cellStyle name="BM Input External Link 2 2 8 2 2" xfId="2571"/>
    <cellStyle name="BM Input External Link 2 2 8 3" xfId="2572"/>
    <cellStyle name="BM Input External Link 2 2 9" xfId="2573"/>
    <cellStyle name="BM Input External Link 2 2 9 2" xfId="2574"/>
    <cellStyle name="BM Input External Link 2 2 9 2 2" xfId="2575"/>
    <cellStyle name="BM Input External Link 2 2 9 3" xfId="2576"/>
    <cellStyle name="BM Input External Link 2 20" xfId="2577"/>
    <cellStyle name="BM Input External Link 2 20 2" xfId="2578"/>
    <cellStyle name="BM Input External Link 2 20 2 2" xfId="2579"/>
    <cellStyle name="BM Input External Link 2 20 3" xfId="2580"/>
    <cellStyle name="BM Input External Link 2 21" xfId="2581"/>
    <cellStyle name="BM Input External Link 2 21 2" xfId="2582"/>
    <cellStyle name="BM Input External Link 2 22" xfId="2583"/>
    <cellStyle name="BM Input External Link 2 3" xfId="163"/>
    <cellStyle name="BM Input External Link 2 3 10" xfId="2584"/>
    <cellStyle name="BM Input External Link 2 3 10 2" xfId="2585"/>
    <cellStyle name="BM Input External Link 2 3 10 2 2" xfId="2586"/>
    <cellStyle name="BM Input External Link 2 3 10 3" xfId="2587"/>
    <cellStyle name="BM Input External Link 2 3 11" xfId="2588"/>
    <cellStyle name="BM Input External Link 2 3 11 2" xfId="2589"/>
    <cellStyle name="BM Input External Link 2 3 11 2 2" xfId="2590"/>
    <cellStyle name="BM Input External Link 2 3 11 3" xfId="2591"/>
    <cellStyle name="BM Input External Link 2 3 12" xfId="2592"/>
    <cellStyle name="BM Input External Link 2 3 12 2" xfId="2593"/>
    <cellStyle name="BM Input External Link 2 3 12 2 2" xfId="2594"/>
    <cellStyle name="BM Input External Link 2 3 12 3" xfId="2595"/>
    <cellStyle name="BM Input External Link 2 3 13" xfId="2596"/>
    <cellStyle name="BM Input External Link 2 3 13 2" xfId="2597"/>
    <cellStyle name="BM Input External Link 2 3 13 2 2" xfId="2598"/>
    <cellStyle name="BM Input External Link 2 3 13 3" xfId="2599"/>
    <cellStyle name="BM Input External Link 2 3 14" xfId="2600"/>
    <cellStyle name="BM Input External Link 2 3 14 2" xfId="2601"/>
    <cellStyle name="BM Input External Link 2 3 14 2 2" xfId="2602"/>
    <cellStyle name="BM Input External Link 2 3 14 3" xfId="2603"/>
    <cellStyle name="BM Input External Link 2 3 15" xfId="2604"/>
    <cellStyle name="BM Input External Link 2 3 15 2" xfId="2605"/>
    <cellStyle name="BM Input External Link 2 3 15 2 2" xfId="2606"/>
    <cellStyle name="BM Input External Link 2 3 15 3" xfId="2607"/>
    <cellStyle name="BM Input External Link 2 3 16" xfId="2608"/>
    <cellStyle name="BM Input External Link 2 3 16 2" xfId="2609"/>
    <cellStyle name="BM Input External Link 2 3 16 2 2" xfId="2610"/>
    <cellStyle name="BM Input External Link 2 3 16 3" xfId="2611"/>
    <cellStyle name="BM Input External Link 2 3 17" xfId="2612"/>
    <cellStyle name="BM Input External Link 2 3 17 2" xfId="2613"/>
    <cellStyle name="BM Input External Link 2 3 17 2 2" xfId="2614"/>
    <cellStyle name="BM Input External Link 2 3 17 3" xfId="2615"/>
    <cellStyle name="BM Input External Link 2 3 18" xfId="2616"/>
    <cellStyle name="BM Input External Link 2 3 18 2" xfId="2617"/>
    <cellStyle name="BM Input External Link 2 3 19" xfId="2618"/>
    <cellStyle name="BM Input External Link 2 3 2" xfId="2619"/>
    <cellStyle name="BM Input External Link 2 3 2 10" xfId="2620"/>
    <cellStyle name="BM Input External Link 2 3 2 10 2" xfId="2621"/>
    <cellStyle name="BM Input External Link 2 3 2 10 2 2" xfId="2622"/>
    <cellStyle name="BM Input External Link 2 3 2 10 3" xfId="2623"/>
    <cellStyle name="BM Input External Link 2 3 2 11" xfId="2624"/>
    <cellStyle name="BM Input External Link 2 3 2 11 2" xfId="2625"/>
    <cellStyle name="BM Input External Link 2 3 2 11 2 2" xfId="2626"/>
    <cellStyle name="BM Input External Link 2 3 2 11 3" xfId="2627"/>
    <cellStyle name="BM Input External Link 2 3 2 12" xfId="2628"/>
    <cellStyle name="BM Input External Link 2 3 2 12 2" xfId="2629"/>
    <cellStyle name="BM Input External Link 2 3 2 12 2 2" xfId="2630"/>
    <cellStyle name="BM Input External Link 2 3 2 12 3" xfId="2631"/>
    <cellStyle name="BM Input External Link 2 3 2 13" xfId="2632"/>
    <cellStyle name="BM Input External Link 2 3 2 13 2" xfId="2633"/>
    <cellStyle name="BM Input External Link 2 3 2 13 2 2" xfId="2634"/>
    <cellStyle name="BM Input External Link 2 3 2 13 3" xfId="2635"/>
    <cellStyle name="BM Input External Link 2 3 2 14" xfId="2636"/>
    <cellStyle name="BM Input External Link 2 3 2 14 2" xfId="2637"/>
    <cellStyle name="BM Input External Link 2 3 2 14 2 2" xfId="2638"/>
    <cellStyle name="BM Input External Link 2 3 2 14 3" xfId="2639"/>
    <cellStyle name="BM Input External Link 2 3 2 15" xfId="2640"/>
    <cellStyle name="BM Input External Link 2 3 2 15 2" xfId="2641"/>
    <cellStyle name="BM Input External Link 2 3 2 15 2 2" xfId="2642"/>
    <cellStyle name="BM Input External Link 2 3 2 15 3" xfId="2643"/>
    <cellStyle name="BM Input External Link 2 3 2 16" xfId="2644"/>
    <cellStyle name="BM Input External Link 2 3 2 16 2" xfId="2645"/>
    <cellStyle name="BM Input External Link 2 3 2 16 2 2" xfId="2646"/>
    <cellStyle name="BM Input External Link 2 3 2 16 3" xfId="2647"/>
    <cellStyle name="BM Input External Link 2 3 2 17" xfId="2648"/>
    <cellStyle name="BM Input External Link 2 3 2 17 2" xfId="2649"/>
    <cellStyle name="BM Input External Link 2 3 2 17 2 2" xfId="2650"/>
    <cellStyle name="BM Input External Link 2 3 2 17 3" xfId="2651"/>
    <cellStyle name="BM Input External Link 2 3 2 18" xfId="2652"/>
    <cellStyle name="BM Input External Link 2 3 2 18 2" xfId="2653"/>
    <cellStyle name="BM Input External Link 2 3 2 18 2 2" xfId="2654"/>
    <cellStyle name="BM Input External Link 2 3 2 18 3" xfId="2655"/>
    <cellStyle name="BM Input External Link 2 3 2 19" xfId="2656"/>
    <cellStyle name="BM Input External Link 2 3 2 19 2" xfId="2657"/>
    <cellStyle name="BM Input External Link 2 3 2 19 2 2" xfId="2658"/>
    <cellStyle name="BM Input External Link 2 3 2 19 3" xfId="2659"/>
    <cellStyle name="BM Input External Link 2 3 2 2" xfId="2660"/>
    <cellStyle name="BM Input External Link 2 3 2 2 2" xfId="2661"/>
    <cellStyle name="BM Input External Link 2 3 2 2 2 2" xfId="2662"/>
    <cellStyle name="BM Input External Link 2 3 2 2 3" xfId="2663"/>
    <cellStyle name="BM Input External Link 2 3 2 20" xfId="2664"/>
    <cellStyle name="BM Input External Link 2 3 2 20 2" xfId="2665"/>
    <cellStyle name="BM Input External Link 2 3 2 20 2 2" xfId="2666"/>
    <cellStyle name="BM Input External Link 2 3 2 20 3" xfId="2667"/>
    <cellStyle name="BM Input External Link 2 3 2 21" xfId="2668"/>
    <cellStyle name="BM Input External Link 2 3 2 21 2" xfId="2669"/>
    <cellStyle name="BM Input External Link 2 3 2 22" xfId="2670"/>
    <cellStyle name="BM Input External Link 2 3 2 3" xfId="2671"/>
    <cellStyle name="BM Input External Link 2 3 2 3 2" xfId="2672"/>
    <cellStyle name="BM Input External Link 2 3 2 3 2 2" xfId="2673"/>
    <cellStyle name="BM Input External Link 2 3 2 3 3" xfId="2674"/>
    <cellStyle name="BM Input External Link 2 3 2 4" xfId="2675"/>
    <cellStyle name="BM Input External Link 2 3 2 4 2" xfId="2676"/>
    <cellStyle name="BM Input External Link 2 3 2 4 2 2" xfId="2677"/>
    <cellStyle name="BM Input External Link 2 3 2 4 3" xfId="2678"/>
    <cellStyle name="BM Input External Link 2 3 2 5" xfId="2679"/>
    <cellStyle name="BM Input External Link 2 3 2 5 2" xfId="2680"/>
    <cellStyle name="BM Input External Link 2 3 2 5 2 2" xfId="2681"/>
    <cellStyle name="BM Input External Link 2 3 2 5 3" xfId="2682"/>
    <cellStyle name="BM Input External Link 2 3 2 6" xfId="2683"/>
    <cellStyle name="BM Input External Link 2 3 2 6 2" xfId="2684"/>
    <cellStyle name="BM Input External Link 2 3 2 6 2 2" xfId="2685"/>
    <cellStyle name="BM Input External Link 2 3 2 6 3" xfId="2686"/>
    <cellStyle name="BM Input External Link 2 3 2 7" xfId="2687"/>
    <cellStyle name="BM Input External Link 2 3 2 7 2" xfId="2688"/>
    <cellStyle name="BM Input External Link 2 3 2 7 2 2" xfId="2689"/>
    <cellStyle name="BM Input External Link 2 3 2 7 3" xfId="2690"/>
    <cellStyle name="BM Input External Link 2 3 2 8" xfId="2691"/>
    <cellStyle name="BM Input External Link 2 3 2 8 2" xfId="2692"/>
    <cellStyle name="BM Input External Link 2 3 2 8 2 2" xfId="2693"/>
    <cellStyle name="BM Input External Link 2 3 2 8 3" xfId="2694"/>
    <cellStyle name="BM Input External Link 2 3 2 9" xfId="2695"/>
    <cellStyle name="BM Input External Link 2 3 2 9 2" xfId="2696"/>
    <cellStyle name="BM Input External Link 2 3 2 9 2 2" xfId="2697"/>
    <cellStyle name="BM Input External Link 2 3 2 9 3" xfId="2698"/>
    <cellStyle name="BM Input External Link 2 3 3" xfId="2699"/>
    <cellStyle name="BM Input External Link 2 3 3 2" xfId="2700"/>
    <cellStyle name="BM Input External Link 2 3 3 2 2" xfId="2701"/>
    <cellStyle name="BM Input External Link 2 3 3 3" xfId="2702"/>
    <cellStyle name="BM Input External Link 2 3 4" xfId="2703"/>
    <cellStyle name="BM Input External Link 2 3 4 2" xfId="2704"/>
    <cellStyle name="BM Input External Link 2 3 4 2 2" xfId="2705"/>
    <cellStyle name="BM Input External Link 2 3 4 3" xfId="2706"/>
    <cellStyle name="BM Input External Link 2 3 5" xfId="2707"/>
    <cellStyle name="BM Input External Link 2 3 5 2" xfId="2708"/>
    <cellStyle name="BM Input External Link 2 3 5 2 2" xfId="2709"/>
    <cellStyle name="BM Input External Link 2 3 5 3" xfId="2710"/>
    <cellStyle name="BM Input External Link 2 3 6" xfId="2711"/>
    <cellStyle name="BM Input External Link 2 3 6 2" xfId="2712"/>
    <cellStyle name="BM Input External Link 2 3 6 2 2" xfId="2713"/>
    <cellStyle name="BM Input External Link 2 3 6 3" xfId="2714"/>
    <cellStyle name="BM Input External Link 2 3 7" xfId="2715"/>
    <cellStyle name="BM Input External Link 2 3 7 2" xfId="2716"/>
    <cellStyle name="BM Input External Link 2 3 7 2 2" xfId="2717"/>
    <cellStyle name="BM Input External Link 2 3 7 3" xfId="2718"/>
    <cellStyle name="BM Input External Link 2 3 8" xfId="2719"/>
    <cellStyle name="BM Input External Link 2 3 8 2" xfId="2720"/>
    <cellStyle name="BM Input External Link 2 3 8 2 2" xfId="2721"/>
    <cellStyle name="BM Input External Link 2 3 8 3" xfId="2722"/>
    <cellStyle name="BM Input External Link 2 3 9" xfId="2723"/>
    <cellStyle name="BM Input External Link 2 3 9 2" xfId="2724"/>
    <cellStyle name="BM Input External Link 2 3 9 2 2" xfId="2725"/>
    <cellStyle name="BM Input External Link 2 3 9 3" xfId="2726"/>
    <cellStyle name="BM Input External Link 2 4" xfId="164"/>
    <cellStyle name="BM Input External Link 2 4 10" xfId="2727"/>
    <cellStyle name="BM Input External Link 2 4 10 2" xfId="2728"/>
    <cellStyle name="BM Input External Link 2 4 10 2 2" xfId="2729"/>
    <cellStyle name="BM Input External Link 2 4 10 3" xfId="2730"/>
    <cellStyle name="BM Input External Link 2 4 11" xfId="2731"/>
    <cellStyle name="BM Input External Link 2 4 11 2" xfId="2732"/>
    <cellStyle name="BM Input External Link 2 4 11 2 2" xfId="2733"/>
    <cellStyle name="BM Input External Link 2 4 11 3" xfId="2734"/>
    <cellStyle name="BM Input External Link 2 4 12" xfId="2735"/>
    <cellStyle name="BM Input External Link 2 4 12 2" xfId="2736"/>
    <cellStyle name="BM Input External Link 2 4 12 2 2" xfId="2737"/>
    <cellStyle name="BM Input External Link 2 4 12 3" xfId="2738"/>
    <cellStyle name="BM Input External Link 2 4 13" xfId="2739"/>
    <cellStyle name="BM Input External Link 2 4 13 2" xfId="2740"/>
    <cellStyle name="BM Input External Link 2 4 13 2 2" xfId="2741"/>
    <cellStyle name="BM Input External Link 2 4 13 3" xfId="2742"/>
    <cellStyle name="BM Input External Link 2 4 14" xfId="2743"/>
    <cellStyle name="BM Input External Link 2 4 14 2" xfId="2744"/>
    <cellStyle name="BM Input External Link 2 4 14 2 2" xfId="2745"/>
    <cellStyle name="BM Input External Link 2 4 14 3" xfId="2746"/>
    <cellStyle name="BM Input External Link 2 4 15" xfId="2747"/>
    <cellStyle name="BM Input External Link 2 4 15 2" xfId="2748"/>
    <cellStyle name="BM Input External Link 2 4 15 2 2" xfId="2749"/>
    <cellStyle name="BM Input External Link 2 4 15 3" xfId="2750"/>
    <cellStyle name="BM Input External Link 2 4 16" xfId="2751"/>
    <cellStyle name="BM Input External Link 2 4 16 2" xfId="2752"/>
    <cellStyle name="BM Input External Link 2 4 16 2 2" xfId="2753"/>
    <cellStyle name="BM Input External Link 2 4 16 3" xfId="2754"/>
    <cellStyle name="BM Input External Link 2 4 17" xfId="2755"/>
    <cellStyle name="BM Input External Link 2 4 17 2" xfId="2756"/>
    <cellStyle name="BM Input External Link 2 4 17 2 2" xfId="2757"/>
    <cellStyle name="BM Input External Link 2 4 17 3" xfId="2758"/>
    <cellStyle name="BM Input External Link 2 4 18" xfId="2759"/>
    <cellStyle name="BM Input External Link 2 4 18 2" xfId="2760"/>
    <cellStyle name="BM Input External Link 2 4 18 2 2" xfId="2761"/>
    <cellStyle name="BM Input External Link 2 4 18 3" xfId="2762"/>
    <cellStyle name="BM Input External Link 2 4 19" xfId="2763"/>
    <cellStyle name="BM Input External Link 2 4 19 2" xfId="2764"/>
    <cellStyle name="BM Input External Link 2 4 19 2 2" xfId="2765"/>
    <cellStyle name="BM Input External Link 2 4 19 3" xfId="2766"/>
    <cellStyle name="BM Input External Link 2 4 2" xfId="2767"/>
    <cellStyle name="BM Input External Link 2 4 2 10" xfId="2768"/>
    <cellStyle name="BM Input External Link 2 4 2 10 2" xfId="2769"/>
    <cellStyle name="BM Input External Link 2 4 2 10 2 2" xfId="2770"/>
    <cellStyle name="BM Input External Link 2 4 2 10 3" xfId="2771"/>
    <cellStyle name="BM Input External Link 2 4 2 11" xfId="2772"/>
    <cellStyle name="BM Input External Link 2 4 2 11 2" xfId="2773"/>
    <cellStyle name="BM Input External Link 2 4 2 11 2 2" xfId="2774"/>
    <cellStyle name="BM Input External Link 2 4 2 11 3" xfId="2775"/>
    <cellStyle name="BM Input External Link 2 4 2 12" xfId="2776"/>
    <cellStyle name="BM Input External Link 2 4 2 12 2" xfId="2777"/>
    <cellStyle name="BM Input External Link 2 4 2 12 2 2" xfId="2778"/>
    <cellStyle name="BM Input External Link 2 4 2 12 3" xfId="2779"/>
    <cellStyle name="BM Input External Link 2 4 2 13" xfId="2780"/>
    <cellStyle name="BM Input External Link 2 4 2 13 2" xfId="2781"/>
    <cellStyle name="BM Input External Link 2 4 2 13 2 2" xfId="2782"/>
    <cellStyle name="BM Input External Link 2 4 2 13 3" xfId="2783"/>
    <cellStyle name="BM Input External Link 2 4 2 14" xfId="2784"/>
    <cellStyle name="BM Input External Link 2 4 2 14 2" xfId="2785"/>
    <cellStyle name="BM Input External Link 2 4 2 14 2 2" xfId="2786"/>
    <cellStyle name="BM Input External Link 2 4 2 14 3" xfId="2787"/>
    <cellStyle name="BM Input External Link 2 4 2 15" xfId="2788"/>
    <cellStyle name="BM Input External Link 2 4 2 15 2" xfId="2789"/>
    <cellStyle name="BM Input External Link 2 4 2 15 2 2" xfId="2790"/>
    <cellStyle name="BM Input External Link 2 4 2 15 3" xfId="2791"/>
    <cellStyle name="BM Input External Link 2 4 2 16" xfId="2792"/>
    <cellStyle name="BM Input External Link 2 4 2 16 2" xfId="2793"/>
    <cellStyle name="BM Input External Link 2 4 2 16 2 2" xfId="2794"/>
    <cellStyle name="BM Input External Link 2 4 2 16 3" xfId="2795"/>
    <cellStyle name="BM Input External Link 2 4 2 17" xfId="2796"/>
    <cellStyle name="BM Input External Link 2 4 2 17 2" xfId="2797"/>
    <cellStyle name="BM Input External Link 2 4 2 17 2 2" xfId="2798"/>
    <cellStyle name="BM Input External Link 2 4 2 17 3" xfId="2799"/>
    <cellStyle name="BM Input External Link 2 4 2 18" xfId="2800"/>
    <cellStyle name="BM Input External Link 2 4 2 18 2" xfId="2801"/>
    <cellStyle name="BM Input External Link 2 4 2 18 2 2" xfId="2802"/>
    <cellStyle name="BM Input External Link 2 4 2 18 3" xfId="2803"/>
    <cellStyle name="BM Input External Link 2 4 2 19" xfId="2804"/>
    <cellStyle name="BM Input External Link 2 4 2 19 2" xfId="2805"/>
    <cellStyle name="BM Input External Link 2 4 2 19 2 2" xfId="2806"/>
    <cellStyle name="BM Input External Link 2 4 2 19 3" xfId="2807"/>
    <cellStyle name="BM Input External Link 2 4 2 2" xfId="2808"/>
    <cellStyle name="BM Input External Link 2 4 2 2 2" xfId="2809"/>
    <cellStyle name="BM Input External Link 2 4 2 2 2 2" xfId="2810"/>
    <cellStyle name="BM Input External Link 2 4 2 2 3" xfId="2811"/>
    <cellStyle name="BM Input External Link 2 4 2 20" xfId="2812"/>
    <cellStyle name="BM Input External Link 2 4 2 20 2" xfId="2813"/>
    <cellStyle name="BM Input External Link 2 4 2 20 2 2" xfId="2814"/>
    <cellStyle name="BM Input External Link 2 4 2 20 3" xfId="2815"/>
    <cellStyle name="BM Input External Link 2 4 2 21" xfId="2816"/>
    <cellStyle name="BM Input External Link 2 4 2 21 2" xfId="2817"/>
    <cellStyle name="BM Input External Link 2 4 2 22" xfId="2818"/>
    <cellStyle name="BM Input External Link 2 4 2 3" xfId="2819"/>
    <cellStyle name="BM Input External Link 2 4 2 3 2" xfId="2820"/>
    <cellStyle name="BM Input External Link 2 4 2 3 2 2" xfId="2821"/>
    <cellStyle name="BM Input External Link 2 4 2 3 3" xfId="2822"/>
    <cellStyle name="BM Input External Link 2 4 2 4" xfId="2823"/>
    <cellStyle name="BM Input External Link 2 4 2 4 2" xfId="2824"/>
    <cellStyle name="BM Input External Link 2 4 2 4 2 2" xfId="2825"/>
    <cellStyle name="BM Input External Link 2 4 2 4 3" xfId="2826"/>
    <cellStyle name="BM Input External Link 2 4 2 5" xfId="2827"/>
    <cellStyle name="BM Input External Link 2 4 2 5 2" xfId="2828"/>
    <cellStyle name="BM Input External Link 2 4 2 5 2 2" xfId="2829"/>
    <cellStyle name="BM Input External Link 2 4 2 5 3" xfId="2830"/>
    <cellStyle name="BM Input External Link 2 4 2 6" xfId="2831"/>
    <cellStyle name="BM Input External Link 2 4 2 6 2" xfId="2832"/>
    <cellStyle name="BM Input External Link 2 4 2 6 2 2" xfId="2833"/>
    <cellStyle name="BM Input External Link 2 4 2 6 3" xfId="2834"/>
    <cellStyle name="BM Input External Link 2 4 2 7" xfId="2835"/>
    <cellStyle name="BM Input External Link 2 4 2 7 2" xfId="2836"/>
    <cellStyle name="BM Input External Link 2 4 2 7 2 2" xfId="2837"/>
    <cellStyle name="BM Input External Link 2 4 2 7 3" xfId="2838"/>
    <cellStyle name="BM Input External Link 2 4 2 8" xfId="2839"/>
    <cellStyle name="BM Input External Link 2 4 2 8 2" xfId="2840"/>
    <cellStyle name="BM Input External Link 2 4 2 8 2 2" xfId="2841"/>
    <cellStyle name="BM Input External Link 2 4 2 8 3" xfId="2842"/>
    <cellStyle name="BM Input External Link 2 4 2 9" xfId="2843"/>
    <cellStyle name="BM Input External Link 2 4 2 9 2" xfId="2844"/>
    <cellStyle name="BM Input External Link 2 4 2 9 2 2" xfId="2845"/>
    <cellStyle name="BM Input External Link 2 4 2 9 3" xfId="2846"/>
    <cellStyle name="BM Input External Link 2 4 20" xfId="2847"/>
    <cellStyle name="BM Input External Link 2 4 20 2" xfId="2848"/>
    <cellStyle name="BM Input External Link 2 4 20 2 2" xfId="2849"/>
    <cellStyle name="BM Input External Link 2 4 20 3" xfId="2850"/>
    <cellStyle name="BM Input External Link 2 4 21" xfId="2851"/>
    <cellStyle name="BM Input External Link 2 4 21 2" xfId="2852"/>
    <cellStyle name="BM Input External Link 2 4 21 2 2" xfId="2853"/>
    <cellStyle name="BM Input External Link 2 4 21 3" xfId="2854"/>
    <cellStyle name="BM Input External Link 2 4 22" xfId="2855"/>
    <cellStyle name="BM Input External Link 2 4 22 2" xfId="2856"/>
    <cellStyle name="BM Input External Link 2 4 23" xfId="2857"/>
    <cellStyle name="BM Input External Link 2 4 3" xfId="2858"/>
    <cellStyle name="BM Input External Link 2 4 3 2" xfId="2859"/>
    <cellStyle name="BM Input External Link 2 4 3 2 2" xfId="2860"/>
    <cellStyle name="BM Input External Link 2 4 3 3" xfId="2861"/>
    <cellStyle name="BM Input External Link 2 4 4" xfId="2862"/>
    <cellStyle name="BM Input External Link 2 4 4 2" xfId="2863"/>
    <cellStyle name="BM Input External Link 2 4 4 2 2" xfId="2864"/>
    <cellStyle name="BM Input External Link 2 4 4 3" xfId="2865"/>
    <cellStyle name="BM Input External Link 2 4 5" xfId="2866"/>
    <cellStyle name="BM Input External Link 2 4 5 2" xfId="2867"/>
    <cellStyle name="BM Input External Link 2 4 5 2 2" xfId="2868"/>
    <cellStyle name="BM Input External Link 2 4 5 3" xfId="2869"/>
    <cellStyle name="BM Input External Link 2 4 6" xfId="2870"/>
    <cellStyle name="BM Input External Link 2 4 6 2" xfId="2871"/>
    <cellStyle name="BM Input External Link 2 4 6 2 2" xfId="2872"/>
    <cellStyle name="BM Input External Link 2 4 6 3" xfId="2873"/>
    <cellStyle name="BM Input External Link 2 4 7" xfId="2874"/>
    <cellStyle name="BM Input External Link 2 4 7 2" xfId="2875"/>
    <cellStyle name="BM Input External Link 2 4 7 2 2" xfId="2876"/>
    <cellStyle name="BM Input External Link 2 4 7 3" xfId="2877"/>
    <cellStyle name="BM Input External Link 2 4 8" xfId="2878"/>
    <cellStyle name="BM Input External Link 2 4 8 2" xfId="2879"/>
    <cellStyle name="BM Input External Link 2 4 8 2 2" xfId="2880"/>
    <cellStyle name="BM Input External Link 2 4 8 3" xfId="2881"/>
    <cellStyle name="BM Input External Link 2 4 9" xfId="2882"/>
    <cellStyle name="BM Input External Link 2 4 9 2" xfId="2883"/>
    <cellStyle name="BM Input External Link 2 4 9 2 2" xfId="2884"/>
    <cellStyle name="BM Input External Link 2 4 9 3" xfId="2885"/>
    <cellStyle name="BM Input External Link 2 5" xfId="165"/>
    <cellStyle name="BM Input External Link 2 5 10" xfId="2886"/>
    <cellStyle name="BM Input External Link 2 5 10 2" xfId="2887"/>
    <cellStyle name="BM Input External Link 2 5 10 2 2" xfId="2888"/>
    <cellStyle name="BM Input External Link 2 5 10 3" xfId="2889"/>
    <cellStyle name="BM Input External Link 2 5 11" xfId="2890"/>
    <cellStyle name="BM Input External Link 2 5 11 2" xfId="2891"/>
    <cellStyle name="BM Input External Link 2 5 11 2 2" xfId="2892"/>
    <cellStyle name="BM Input External Link 2 5 11 3" xfId="2893"/>
    <cellStyle name="BM Input External Link 2 5 12" xfId="2894"/>
    <cellStyle name="BM Input External Link 2 5 12 2" xfId="2895"/>
    <cellStyle name="BM Input External Link 2 5 12 2 2" xfId="2896"/>
    <cellStyle name="BM Input External Link 2 5 12 3" xfId="2897"/>
    <cellStyle name="BM Input External Link 2 5 13" xfId="2898"/>
    <cellStyle name="BM Input External Link 2 5 13 2" xfId="2899"/>
    <cellStyle name="BM Input External Link 2 5 13 2 2" xfId="2900"/>
    <cellStyle name="BM Input External Link 2 5 13 3" xfId="2901"/>
    <cellStyle name="BM Input External Link 2 5 14" xfId="2902"/>
    <cellStyle name="BM Input External Link 2 5 14 2" xfId="2903"/>
    <cellStyle name="BM Input External Link 2 5 14 2 2" xfId="2904"/>
    <cellStyle name="BM Input External Link 2 5 14 3" xfId="2905"/>
    <cellStyle name="BM Input External Link 2 5 15" xfId="2906"/>
    <cellStyle name="BM Input External Link 2 5 15 2" xfId="2907"/>
    <cellStyle name="BM Input External Link 2 5 15 2 2" xfId="2908"/>
    <cellStyle name="BM Input External Link 2 5 15 3" xfId="2909"/>
    <cellStyle name="BM Input External Link 2 5 16" xfId="2910"/>
    <cellStyle name="BM Input External Link 2 5 16 2" xfId="2911"/>
    <cellStyle name="BM Input External Link 2 5 16 2 2" xfId="2912"/>
    <cellStyle name="BM Input External Link 2 5 16 3" xfId="2913"/>
    <cellStyle name="BM Input External Link 2 5 17" xfId="2914"/>
    <cellStyle name="BM Input External Link 2 5 17 2" xfId="2915"/>
    <cellStyle name="BM Input External Link 2 5 17 2 2" xfId="2916"/>
    <cellStyle name="BM Input External Link 2 5 17 3" xfId="2917"/>
    <cellStyle name="BM Input External Link 2 5 18" xfId="2918"/>
    <cellStyle name="BM Input External Link 2 5 18 2" xfId="2919"/>
    <cellStyle name="BM Input External Link 2 5 18 2 2" xfId="2920"/>
    <cellStyle name="BM Input External Link 2 5 18 3" xfId="2921"/>
    <cellStyle name="BM Input External Link 2 5 19" xfId="2922"/>
    <cellStyle name="BM Input External Link 2 5 19 2" xfId="2923"/>
    <cellStyle name="BM Input External Link 2 5 19 2 2" xfId="2924"/>
    <cellStyle name="BM Input External Link 2 5 19 3" xfId="2925"/>
    <cellStyle name="BM Input External Link 2 5 2" xfId="2926"/>
    <cellStyle name="BM Input External Link 2 5 2 2" xfId="2927"/>
    <cellStyle name="BM Input External Link 2 5 2 2 2" xfId="2928"/>
    <cellStyle name="BM Input External Link 2 5 2 3" xfId="2929"/>
    <cellStyle name="BM Input External Link 2 5 20" xfId="2930"/>
    <cellStyle name="BM Input External Link 2 5 20 2" xfId="2931"/>
    <cellStyle name="BM Input External Link 2 5 20 2 2" xfId="2932"/>
    <cellStyle name="BM Input External Link 2 5 20 3" xfId="2933"/>
    <cellStyle name="BM Input External Link 2 5 21" xfId="2934"/>
    <cellStyle name="BM Input External Link 2 5 21 2" xfId="2935"/>
    <cellStyle name="BM Input External Link 2 5 22" xfId="2936"/>
    <cellStyle name="BM Input External Link 2 5 3" xfId="2937"/>
    <cellStyle name="BM Input External Link 2 5 3 2" xfId="2938"/>
    <cellStyle name="BM Input External Link 2 5 3 2 2" xfId="2939"/>
    <cellStyle name="BM Input External Link 2 5 3 3" xfId="2940"/>
    <cellStyle name="BM Input External Link 2 5 4" xfId="2941"/>
    <cellStyle name="BM Input External Link 2 5 4 2" xfId="2942"/>
    <cellStyle name="BM Input External Link 2 5 4 2 2" xfId="2943"/>
    <cellStyle name="BM Input External Link 2 5 4 3" xfId="2944"/>
    <cellStyle name="BM Input External Link 2 5 5" xfId="2945"/>
    <cellStyle name="BM Input External Link 2 5 5 2" xfId="2946"/>
    <cellStyle name="BM Input External Link 2 5 5 2 2" xfId="2947"/>
    <cellStyle name="BM Input External Link 2 5 5 3" xfId="2948"/>
    <cellStyle name="BM Input External Link 2 5 6" xfId="2949"/>
    <cellStyle name="BM Input External Link 2 5 6 2" xfId="2950"/>
    <cellStyle name="BM Input External Link 2 5 6 2 2" xfId="2951"/>
    <cellStyle name="BM Input External Link 2 5 6 3" xfId="2952"/>
    <cellStyle name="BM Input External Link 2 5 7" xfId="2953"/>
    <cellStyle name="BM Input External Link 2 5 7 2" xfId="2954"/>
    <cellStyle name="BM Input External Link 2 5 7 2 2" xfId="2955"/>
    <cellStyle name="BM Input External Link 2 5 7 3" xfId="2956"/>
    <cellStyle name="BM Input External Link 2 5 8" xfId="2957"/>
    <cellStyle name="BM Input External Link 2 5 8 2" xfId="2958"/>
    <cellStyle name="BM Input External Link 2 5 8 2 2" xfId="2959"/>
    <cellStyle name="BM Input External Link 2 5 8 3" xfId="2960"/>
    <cellStyle name="BM Input External Link 2 5 9" xfId="2961"/>
    <cellStyle name="BM Input External Link 2 5 9 2" xfId="2962"/>
    <cellStyle name="BM Input External Link 2 5 9 2 2" xfId="2963"/>
    <cellStyle name="BM Input External Link 2 5 9 3" xfId="2964"/>
    <cellStyle name="BM Input External Link 2 6" xfId="2965"/>
    <cellStyle name="BM Input External Link 2 6 2" xfId="2966"/>
    <cellStyle name="BM Input External Link 2 6 2 2" xfId="2967"/>
    <cellStyle name="BM Input External Link 2 6 3" xfId="2968"/>
    <cellStyle name="BM Input External Link 2 7" xfId="2969"/>
    <cellStyle name="BM Input External Link 2 7 2" xfId="2970"/>
    <cellStyle name="BM Input External Link 2 7 2 2" xfId="2971"/>
    <cellStyle name="BM Input External Link 2 7 3" xfId="2972"/>
    <cellStyle name="BM Input External Link 2 8" xfId="2973"/>
    <cellStyle name="BM Input External Link 2 8 2" xfId="2974"/>
    <cellStyle name="BM Input External Link 2 8 2 2" xfId="2975"/>
    <cellStyle name="BM Input External Link 2 8 3" xfId="2976"/>
    <cellStyle name="BM Input External Link 2 9" xfId="2977"/>
    <cellStyle name="BM Input External Link 2 9 2" xfId="2978"/>
    <cellStyle name="BM Input External Link 2 9 2 2" xfId="2979"/>
    <cellStyle name="BM Input External Link 2 9 3" xfId="2980"/>
    <cellStyle name="BM Input External Link 20" xfId="2981"/>
    <cellStyle name="BM Input External Link 20 2" xfId="2982"/>
    <cellStyle name="BM Input External Link 20 2 2" xfId="2983"/>
    <cellStyle name="BM Input External Link 20 3" xfId="2984"/>
    <cellStyle name="BM Input External Link 21" xfId="2985"/>
    <cellStyle name="BM Input External Link 21 2" xfId="2986"/>
    <cellStyle name="BM Input External Link 21 2 2" xfId="2987"/>
    <cellStyle name="BM Input External Link 21 3" xfId="2988"/>
    <cellStyle name="BM Input External Link 22" xfId="2989"/>
    <cellStyle name="BM Input External Link 22 2" xfId="2990"/>
    <cellStyle name="BM Input External Link 23" xfId="2991"/>
    <cellStyle name="BM Input External Link 24" xfId="2992"/>
    <cellStyle name="BM Input External Link 25" xfId="2993"/>
    <cellStyle name="BM Input External Link 26" xfId="2994"/>
    <cellStyle name="BM Input External Link 3" xfId="166"/>
    <cellStyle name="BM Input External Link 3 10" xfId="2995"/>
    <cellStyle name="BM Input External Link 3 10 2" xfId="2996"/>
    <cellStyle name="BM Input External Link 3 10 2 2" xfId="2997"/>
    <cellStyle name="BM Input External Link 3 10 3" xfId="2998"/>
    <cellStyle name="BM Input External Link 3 11" xfId="2999"/>
    <cellStyle name="BM Input External Link 3 11 2" xfId="3000"/>
    <cellStyle name="BM Input External Link 3 11 2 2" xfId="3001"/>
    <cellStyle name="BM Input External Link 3 11 3" xfId="3002"/>
    <cellStyle name="BM Input External Link 3 12" xfId="3003"/>
    <cellStyle name="BM Input External Link 3 12 2" xfId="3004"/>
    <cellStyle name="BM Input External Link 3 12 2 2" xfId="3005"/>
    <cellStyle name="BM Input External Link 3 12 3" xfId="3006"/>
    <cellStyle name="BM Input External Link 3 13" xfId="3007"/>
    <cellStyle name="BM Input External Link 3 13 2" xfId="3008"/>
    <cellStyle name="BM Input External Link 3 13 2 2" xfId="3009"/>
    <cellStyle name="BM Input External Link 3 13 3" xfId="3010"/>
    <cellStyle name="BM Input External Link 3 14" xfId="3011"/>
    <cellStyle name="BM Input External Link 3 14 2" xfId="3012"/>
    <cellStyle name="BM Input External Link 3 14 2 2" xfId="3013"/>
    <cellStyle name="BM Input External Link 3 14 3" xfId="3014"/>
    <cellStyle name="BM Input External Link 3 15" xfId="3015"/>
    <cellStyle name="BM Input External Link 3 15 2" xfId="3016"/>
    <cellStyle name="BM Input External Link 3 15 2 2" xfId="3017"/>
    <cellStyle name="BM Input External Link 3 15 3" xfId="3018"/>
    <cellStyle name="BM Input External Link 3 16" xfId="3019"/>
    <cellStyle name="BM Input External Link 3 16 2" xfId="3020"/>
    <cellStyle name="BM Input External Link 3 16 2 2" xfId="3021"/>
    <cellStyle name="BM Input External Link 3 16 3" xfId="3022"/>
    <cellStyle name="BM Input External Link 3 17" xfId="3023"/>
    <cellStyle name="BM Input External Link 3 17 2" xfId="3024"/>
    <cellStyle name="BM Input External Link 3 17 2 2" xfId="3025"/>
    <cellStyle name="BM Input External Link 3 17 3" xfId="3026"/>
    <cellStyle name="BM Input External Link 3 18" xfId="3027"/>
    <cellStyle name="BM Input External Link 3 18 2" xfId="3028"/>
    <cellStyle name="BM Input External Link 3 19" xfId="3029"/>
    <cellStyle name="BM Input External Link 3 2" xfId="167"/>
    <cellStyle name="BM Input External Link 3 2 10" xfId="3030"/>
    <cellStyle name="BM Input External Link 3 2 10 2" xfId="3031"/>
    <cellStyle name="BM Input External Link 3 2 10 2 2" xfId="3032"/>
    <cellStyle name="BM Input External Link 3 2 10 3" xfId="3033"/>
    <cellStyle name="BM Input External Link 3 2 11" xfId="3034"/>
    <cellStyle name="BM Input External Link 3 2 11 2" xfId="3035"/>
    <cellStyle name="BM Input External Link 3 2 11 2 2" xfId="3036"/>
    <cellStyle name="BM Input External Link 3 2 11 3" xfId="3037"/>
    <cellStyle name="BM Input External Link 3 2 12" xfId="3038"/>
    <cellStyle name="BM Input External Link 3 2 12 2" xfId="3039"/>
    <cellStyle name="BM Input External Link 3 2 12 2 2" xfId="3040"/>
    <cellStyle name="BM Input External Link 3 2 12 3" xfId="3041"/>
    <cellStyle name="BM Input External Link 3 2 13" xfId="3042"/>
    <cellStyle name="BM Input External Link 3 2 13 2" xfId="3043"/>
    <cellStyle name="BM Input External Link 3 2 13 2 2" xfId="3044"/>
    <cellStyle name="BM Input External Link 3 2 13 3" xfId="3045"/>
    <cellStyle name="BM Input External Link 3 2 14" xfId="3046"/>
    <cellStyle name="BM Input External Link 3 2 14 2" xfId="3047"/>
    <cellStyle name="BM Input External Link 3 2 14 2 2" xfId="3048"/>
    <cellStyle name="BM Input External Link 3 2 14 3" xfId="3049"/>
    <cellStyle name="BM Input External Link 3 2 15" xfId="3050"/>
    <cellStyle name="BM Input External Link 3 2 15 2" xfId="3051"/>
    <cellStyle name="BM Input External Link 3 2 15 2 2" xfId="3052"/>
    <cellStyle name="BM Input External Link 3 2 15 3" xfId="3053"/>
    <cellStyle name="BM Input External Link 3 2 16" xfId="3054"/>
    <cellStyle name="BM Input External Link 3 2 16 2" xfId="3055"/>
    <cellStyle name="BM Input External Link 3 2 16 2 2" xfId="3056"/>
    <cellStyle name="BM Input External Link 3 2 16 3" xfId="3057"/>
    <cellStyle name="BM Input External Link 3 2 17" xfId="3058"/>
    <cellStyle name="BM Input External Link 3 2 17 2" xfId="3059"/>
    <cellStyle name="BM Input External Link 3 2 17 2 2" xfId="3060"/>
    <cellStyle name="BM Input External Link 3 2 17 3" xfId="3061"/>
    <cellStyle name="BM Input External Link 3 2 18" xfId="3062"/>
    <cellStyle name="BM Input External Link 3 2 18 2" xfId="3063"/>
    <cellStyle name="BM Input External Link 3 2 18 2 2" xfId="3064"/>
    <cellStyle name="BM Input External Link 3 2 18 3" xfId="3065"/>
    <cellStyle name="BM Input External Link 3 2 19" xfId="3066"/>
    <cellStyle name="BM Input External Link 3 2 19 2" xfId="3067"/>
    <cellStyle name="BM Input External Link 3 2 19 2 2" xfId="3068"/>
    <cellStyle name="BM Input External Link 3 2 19 3" xfId="3069"/>
    <cellStyle name="BM Input External Link 3 2 2" xfId="3070"/>
    <cellStyle name="BM Input External Link 3 2 2 2" xfId="3071"/>
    <cellStyle name="BM Input External Link 3 2 2 2 2" xfId="3072"/>
    <cellStyle name="BM Input External Link 3 2 2 3" xfId="3073"/>
    <cellStyle name="BM Input External Link 3 2 20" xfId="3074"/>
    <cellStyle name="BM Input External Link 3 2 20 2" xfId="3075"/>
    <cellStyle name="BM Input External Link 3 2 20 2 2" xfId="3076"/>
    <cellStyle name="BM Input External Link 3 2 20 3" xfId="3077"/>
    <cellStyle name="BM Input External Link 3 2 21" xfId="3078"/>
    <cellStyle name="BM Input External Link 3 2 21 2" xfId="3079"/>
    <cellStyle name="BM Input External Link 3 2 22" xfId="3080"/>
    <cellStyle name="BM Input External Link 3 2 3" xfId="3081"/>
    <cellStyle name="BM Input External Link 3 2 3 2" xfId="3082"/>
    <cellStyle name="BM Input External Link 3 2 3 2 2" xfId="3083"/>
    <cellStyle name="BM Input External Link 3 2 3 3" xfId="3084"/>
    <cellStyle name="BM Input External Link 3 2 4" xfId="3085"/>
    <cellStyle name="BM Input External Link 3 2 4 2" xfId="3086"/>
    <cellStyle name="BM Input External Link 3 2 4 2 2" xfId="3087"/>
    <cellStyle name="BM Input External Link 3 2 4 3" xfId="3088"/>
    <cellStyle name="BM Input External Link 3 2 5" xfId="3089"/>
    <cellStyle name="BM Input External Link 3 2 5 2" xfId="3090"/>
    <cellStyle name="BM Input External Link 3 2 5 2 2" xfId="3091"/>
    <cellStyle name="BM Input External Link 3 2 5 3" xfId="3092"/>
    <cellStyle name="BM Input External Link 3 2 6" xfId="3093"/>
    <cellStyle name="BM Input External Link 3 2 6 2" xfId="3094"/>
    <cellStyle name="BM Input External Link 3 2 6 2 2" xfId="3095"/>
    <cellStyle name="BM Input External Link 3 2 6 3" xfId="3096"/>
    <cellStyle name="BM Input External Link 3 2 7" xfId="3097"/>
    <cellStyle name="BM Input External Link 3 2 7 2" xfId="3098"/>
    <cellStyle name="BM Input External Link 3 2 7 2 2" xfId="3099"/>
    <cellStyle name="BM Input External Link 3 2 7 3" xfId="3100"/>
    <cellStyle name="BM Input External Link 3 2 8" xfId="3101"/>
    <cellStyle name="BM Input External Link 3 2 8 2" xfId="3102"/>
    <cellStyle name="BM Input External Link 3 2 8 2 2" xfId="3103"/>
    <cellStyle name="BM Input External Link 3 2 8 3" xfId="3104"/>
    <cellStyle name="BM Input External Link 3 2 9" xfId="3105"/>
    <cellStyle name="BM Input External Link 3 2 9 2" xfId="3106"/>
    <cellStyle name="BM Input External Link 3 2 9 2 2" xfId="3107"/>
    <cellStyle name="BM Input External Link 3 2 9 3" xfId="3108"/>
    <cellStyle name="BM Input External Link 3 3" xfId="168"/>
    <cellStyle name="BM Input External Link 3 3 2" xfId="3109"/>
    <cellStyle name="BM Input External Link 3 3 2 2" xfId="3110"/>
    <cellStyle name="BM Input External Link 3 3 3" xfId="3111"/>
    <cellStyle name="BM Input External Link 3 4" xfId="169"/>
    <cellStyle name="BM Input External Link 3 4 2" xfId="3112"/>
    <cellStyle name="BM Input External Link 3 4 2 2" xfId="3113"/>
    <cellStyle name="BM Input External Link 3 4 3" xfId="3114"/>
    <cellStyle name="BM Input External Link 3 5" xfId="170"/>
    <cellStyle name="BM Input External Link 3 5 2" xfId="3115"/>
    <cellStyle name="BM Input External Link 3 5 2 2" xfId="3116"/>
    <cellStyle name="BM Input External Link 3 5 3" xfId="3117"/>
    <cellStyle name="BM Input External Link 3 6" xfId="3118"/>
    <cellStyle name="BM Input External Link 3 6 2" xfId="3119"/>
    <cellStyle name="BM Input External Link 3 6 2 2" xfId="3120"/>
    <cellStyle name="BM Input External Link 3 6 3" xfId="3121"/>
    <cellStyle name="BM Input External Link 3 7" xfId="3122"/>
    <cellStyle name="BM Input External Link 3 7 2" xfId="3123"/>
    <cellStyle name="BM Input External Link 3 7 2 2" xfId="3124"/>
    <cellStyle name="BM Input External Link 3 7 3" xfId="3125"/>
    <cellStyle name="BM Input External Link 3 8" xfId="3126"/>
    <cellStyle name="BM Input External Link 3 8 2" xfId="3127"/>
    <cellStyle name="BM Input External Link 3 8 2 2" xfId="3128"/>
    <cellStyle name="BM Input External Link 3 8 3" xfId="3129"/>
    <cellStyle name="BM Input External Link 3 9" xfId="3130"/>
    <cellStyle name="BM Input External Link 3 9 2" xfId="3131"/>
    <cellStyle name="BM Input External Link 3 9 2 2" xfId="3132"/>
    <cellStyle name="BM Input External Link 3 9 3" xfId="3133"/>
    <cellStyle name="BM Input External Link 4" xfId="171"/>
    <cellStyle name="BM Input External Link 4 10" xfId="3134"/>
    <cellStyle name="BM Input External Link 4 10 2" xfId="3135"/>
    <cellStyle name="BM Input External Link 4 10 2 2" xfId="3136"/>
    <cellStyle name="BM Input External Link 4 10 3" xfId="3137"/>
    <cellStyle name="BM Input External Link 4 11" xfId="3138"/>
    <cellStyle name="BM Input External Link 4 11 2" xfId="3139"/>
    <cellStyle name="BM Input External Link 4 11 2 2" xfId="3140"/>
    <cellStyle name="BM Input External Link 4 11 3" xfId="3141"/>
    <cellStyle name="BM Input External Link 4 12" xfId="3142"/>
    <cellStyle name="BM Input External Link 4 12 2" xfId="3143"/>
    <cellStyle name="BM Input External Link 4 12 2 2" xfId="3144"/>
    <cellStyle name="BM Input External Link 4 12 3" xfId="3145"/>
    <cellStyle name="BM Input External Link 4 13" xfId="3146"/>
    <cellStyle name="BM Input External Link 4 13 2" xfId="3147"/>
    <cellStyle name="BM Input External Link 4 13 2 2" xfId="3148"/>
    <cellStyle name="BM Input External Link 4 13 3" xfId="3149"/>
    <cellStyle name="BM Input External Link 4 14" xfId="3150"/>
    <cellStyle name="BM Input External Link 4 14 2" xfId="3151"/>
    <cellStyle name="BM Input External Link 4 14 2 2" xfId="3152"/>
    <cellStyle name="BM Input External Link 4 14 3" xfId="3153"/>
    <cellStyle name="BM Input External Link 4 15" xfId="3154"/>
    <cellStyle name="BM Input External Link 4 15 2" xfId="3155"/>
    <cellStyle name="BM Input External Link 4 15 2 2" xfId="3156"/>
    <cellStyle name="BM Input External Link 4 15 3" xfId="3157"/>
    <cellStyle name="BM Input External Link 4 16" xfId="3158"/>
    <cellStyle name="BM Input External Link 4 16 2" xfId="3159"/>
    <cellStyle name="BM Input External Link 4 16 2 2" xfId="3160"/>
    <cellStyle name="BM Input External Link 4 16 3" xfId="3161"/>
    <cellStyle name="BM Input External Link 4 17" xfId="3162"/>
    <cellStyle name="BM Input External Link 4 17 2" xfId="3163"/>
    <cellStyle name="BM Input External Link 4 17 2 2" xfId="3164"/>
    <cellStyle name="BM Input External Link 4 17 3" xfId="3165"/>
    <cellStyle name="BM Input External Link 4 18" xfId="3166"/>
    <cellStyle name="BM Input External Link 4 18 2" xfId="3167"/>
    <cellStyle name="BM Input External Link 4 19" xfId="3168"/>
    <cellStyle name="BM Input External Link 4 2" xfId="172"/>
    <cellStyle name="BM Input External Link 4 2 10" xfId="3169"/>
    <cellStyle name="BM Input External Link 4 2 10 2" xfId="3170"/>
    <cellStyle name="BM Input External Link 4 2 10 2 2" xfId="3171"/>
    <cellStyle name="BM Input External Link 4 2 10 3" xfId="3172"/>
    <cellStyle name="BM Input External Link 4 2 11" xfId="3173"/>
    <cellStyle name="BM Input External Link 4 2 11 2" xfId="3174"/>
    <cellStyle name="BM Input External Link 4 2 11 2 2" xfId="3175"/>
    <cellStyle name="BM Input External Link 4 2 11 3" xfId="3176"/>
    <cellStyle name="BM Input External Link 4 2 12" xfId="3177"/>
    <cellStyle name="BM Input External Link 4 2 12 2" xfId="3178"/>
    <cellStyle name="BM Input External Link 4 2 12 2 2" xfId="3179"/>
    <cellStyle name="BM Input External Link 4 2 12 3" xfId="3180"/>
    <cellStyle name="BM Input External Link 4 2 13" xfId="3181"/>
    <cellStyle name="BM Input External Link 4 2 13 2" xfId="3182"/>
    <cellStyle name="BM Input External Link 4 2 13 2 2" xfId="3183"/>
    <cellStyle name="BM Input External Link 4 2 13 3" xfId="3184"/>
    <cellStyle name="BM Input External Link 4 2 14" xfId="3185"/>
    <cellStyle name="BM Input External Link 4 2 14 2" xfId="3186"/>
    <cellStyle name="BM Input External Link 4 2 14 2 2" xfId="3187"/>
    <cellStyle name="BM Input External Link 4 2 14 3" xfId="3188"/>
    <cellStyle name="BM Input External Link 4 2 15" xfId="3189"/>
    <cellStyle name="BM Input External Link 4 2 15 2" xfId="3190"/>
    <cellStyle name="BM Input External Link 4 2 15 2 2" xfId="3191"/>
    <cellStyle name="BM Input External Link 4 2 15 3" xfId="3192"/>
    <cellStyle name="BM Input External Link 4 2 16" xfId="3193"/>
    <cellStyle name="BM Input External Link 4 2 16 2" xfId="3194"/>
    <cellStyle name="BM Input External Link 4 2 16 2 2" xfId="3195"/>
    <cellStyle name="BM Input External Link 4 2 16 3" xfId="3196"/>
    <cellStyle name="BM Input External Link 4 2 17" xfId="3197"/>
    <cellStyle name="BM Input External Link 4 2 17 2" xfId="3198"/>
    <cellStyle name="BM Input External Link 4 2 17 2 2" xfId="3199"/>
    <cellStyle name="BM Input External Link 4 2 17 3" xfId="3200"/>
    <cellStyle name="BM Input External Link 4 2 18" xfId="3201"/>
    <cellStyle name="BM Input External Link 4 2 18 2" xfId="3202"/>
    <cellStyle name="BM Input External Link 4 2 18 2 2" xfId="3203"/>
    <cellStyle name="BM Input External Link 4 2 18 3" xfId="3204"/>
    <cellStyle name="BM Input External Link 4 2 19" xfId="3205"/>
    <cellStyle name="BM Input External Link 4 2 19 2" xfId="3206"/>
    <cellStyle name="BM Input External Link 4 2 19 2 2" xfId="3207"/>
    <cellStyle name="BM Input External Link 4 2 19 3" xfId="3208"/>
    <cellStyle name="BM Input External Link 4 2 2" xfId="3209"/>
    <cellStyle name="BM Input External Link 4 2 2 2" xfId="3210"/>
    <cellStyle name="BM Input External Link 4 2 2 2 2" xfId="3211"/>
    <cellStyle name="BM Input External Link 4 2 2 3" xfId="3212"/>
    <cellStyle name="BM Input External Link 4 2 20" xfId="3213"/>
    <cellStyle name="BM Input External Link 4 2 20 2" xfId="3214"/>
    <cellStyle name="BM Input External Link 4 2 20 2 2" xfId="3215"/>
    <cellStyle name="BM Input External Link 4 2 20 3" xfId="3216"/>
    <cellStyle name="BM Input External Link 4 2 21" xfId="3217"/>
    <cellStyle name="BM Input External Link 4 2 21 2" xfId="3218"/>
    <cellStyle name="BM Input External Link 4 2 22" xfId="3219"/>
    <cellStyle name="BM Input External Link 4 2 3" xfId="3220"/>
    <cellStyle name="BM Input External Link 4 2 3 2" xfId="3221"/>
    <cellStyle name="BM Input External Link 4 2 3 2 2" xfId="3222"/>
    <cellStyle name="BM Input External Link 4 2 3 3" xfId="3223"/>
    <cellStyle name="BM Input External Link 4 2 4" xfId="3224"/>
    <cellStyle name="BM Input External Link 4 2 4 2" xfId="3225"/>
    <cellStyle name="BM Input External Link 4 2 4 2 2" xfId="3226"/>
    <cellStyle name="BM Input External Link 4 2 4 3" xfId="3227"/>
    <cellStyle name="BM Input External Link 4 2 5" xfId="3228"/>
    <cellStyle name="BM Input External Link 4 2 5 2" xfId="3229"/>
    <cellStyle name="BM Input External Link 4 2 5 2 2" xfId="3230"/>
    <cellStyle name="BM Input External Link 4 2 5 3" xfId="3231"/>
    <cellStyle name="BM Input External Link 4 2 6" xfId="3232"/>
    <cellStyle name="BM Input External Link 4 2 6 2" xfId="3233"/>
    <cellStyle name="BM Input External Link 4 2 6 2 2" xfId="3234"/>
    <cellStyle name="BM Input External Link 4 2 6 3" xfId="3235"/>
    <cellStyle name="BM Input External Link 4 2 7" xfId="3236"/>
    <cellStyle name="BM Input External Link 4 2 7 2" xfId="3237"/>
    <cellStyle name="BM Input External Link 4 2 7 2 2" xfId="3238"/>
    <cellStyle name="BM Input External Link 4 2 7 3" xfId="3239"/>
    <cellStyle name="BM Input External Link 4 2 8" xfId="3240"/>
    <cellStyle name="BM Input External Link 4 2 8 2" xfId="3241"/>
    <cellStyle name="BM Input External Link 4 2 8 2 2" xfId="3242"/>
    <cellStyle name="BM Input External Link 4 2 8 3" xfId="3243"/>
    <cellStyle name="BM Input External Link 4 2 9" xfId="3244"/>
    <cellStyle name="BM Input External Link 4 2 9 2" xfId="3245"/>
    <cellStyle name="BM Input External Link 4 2 9 2 2" xfId="3246"/>
    <cellStyle name="BM Input External Link 4 2 9 3" xfId="3247"/>
    <cellStyle name="BM Input External Link 4 3" xfId="173"/>
    <cellStyle name="BM Input External Link 4 3 2" xfId="3248"/>
    <cellStyle name="BM Input External Link 4 3 2 2" xfId="3249"/>
    <cellStyle name="BM Input External Link 4 3 3" xfId="3250"/>
    <cellStyle name="BM Input External Link 4 4" xfId="174"/>
    <cellStyle name="BM Input External Link 4 4 2" xfId="3251"/>
    <cellStyle name="BM Input External Link 4 4 2 2" xfId="3252"/>
    <cellStyle name="BM Input External Link 4 4 3" xfId="3253"/>
    <cellStyle name="BM Input External Link 4 5" xfId="175"/>
    <cellStyle name="BM Input External Link 4 5 2" xfId="3254"/>
    <cellStyle name="BM Input External Link 4 5 2 2" xfId="3255"/>
    <cellStyle name="BM Input External Link 4 5 3" xfId="3256"/>
    <cellStyle name="BM Input External Link 4 6" xfId="3257"/>
    <cellStyle name="BM Input External Link 4 6 2" xfId="3258"/>
    <cellStyle name="BM Input External Link 4 6 2 2" xfId="3259"/>
    <cellStyle name="BM Input External Link 4 6 3" xfId="3260"/>
    <cellStyle name="BM Input External Link 4 7" xfId="3261"/>
    <cellStyle name="BM Input External Link 4 7 2" xfId="3262"/>
    <cellStyle name="BM Input External Link 4 7 2 2" xfId="3263"/>
    <cellStyle name="BM Input External Link 4 7 3" xfId="3264"/>
    <cellStyle name="BM Input External Link 4 8" xfId="3265"/>
    <cellStyle name="BM Input External Link 4 8 2" xfId="3266"/>
    <cellStyle name="BM Input External Link 4 8 2 2" xfId="3267"/>
    <cellStyle name="BM Input External Link 4 8 3" xfId="3268"/>
    <cellStyle name="BM Input External Link 4 9" xfId="3269"/>
    <cellStyle name="BM Input External Link 4 9 2" xfId="3270"/>
    <cellStyle name="BM Input External Link 4 9 2 2" xfId="3271"/>
    <cellStyle name="BM Input External Link 4 9 3" xfId="3272"/>
    <cellStyle name="BM Input External Link 5" xfId="176"/>
    <cellStyle name="BM Input External Link 5 10" xfId="3273"/>
    <cellStyle name="BM Input External Link 5 10 2" xfId="3274"/>
    <cellStyle name="BM Input External Link 5 10 2 2" xfId="3275"/>
    <cellStyle name="BM Input External Link 5 10 3" xfId="3276"/>
    <cellStyle name="BM Input External Link 5 11" xfId="3277"/>
    <cellStyle name="BM Input External Link 5 11 2" xfId="3278"/>
    <cellStyle name="BM Input External Link 5 11 2 2" xfId="3279"/>
    <cellStyle name="BM Input External Link 5 11 3" xfId="3280"/>
    <cellStyle name="BM Input External Link 5 12" xfId="3281"/>
    <cellStyle name="BM Input External Link 5 12 2" xfId="3282"/>
    <cellStyle name="BM Input External Link 5 12 2 2" xfId="3283"/>
    <cellStyle name="BM Input External Link 5 12 3" xfId="3284"/>
    <cellStyle name="BM Input External Link 5 13" xfId="3285"/>
    <cellStyle name="BM Input External Link 5 13 2" xfId="3286"/>
    <cellStyle name="BM Input External Link 5 13 2 2" xfId="3287"/>
    <cellStyle name="BM Input External Link 5 13 3" xfId="3288"/>
    <cellStyle name="BM Input External Link 5 14" xfId="3289"/>
    <cellStyle name="BM Input External Link 5 14 2" xfId="3290"/>
    <cellStyle name="BM Input External Link 5 14 2 2" xfId="3291"/>
    <cellStyle name="BM Input External Link 5 14 3" xfId="3292"/>
    <cellStyle name="BM Input External Link 5 15" xfId="3293"/>
    <cellStyle name="BM Input External Link 5 15 2" xfId="3294"/>
    <cellStyle name="BM Input External Link 5 15 2 2" xfId="3295"/>
    <cellStyle name="BM Input External Link 5 15 3" xfId="3296"/>
    <cellStyle name="BM Input External Link 5 16" xfId="3297"/>
    <cellStyle name="BM Input External Link 5 16 2" xfId="3298"/>
    <cellStyle name="BM Input External Link 5 16 2 2" xfId="3299"/>
    <cellStyle name="BM Input External Link 5 16 3" xfId="3300"/>
    <cellStyle name="BM Input External Link 5 17" xfId="3301"/>
    <cellStyle name="BM Input External Link 5 17 2" xfId="3302"/>
    <cellStyle name="BM Input External Link 5 17 2 2" xfId="3303"/>
    <cellStyle name="BM Input External Link 5 17 3" xfId="3304"/>
    <cellStyle name="BM Input External Link 5 18" xfId="3305"/>
    <cellStyle name="BM Input External Link 5 18 2" xfId="3306"/>
    <cellStyle name="BM Input External Link 5 18 2 2" xfId="3307"/>
    <cellStyle name="BM Input External Link 5 18 3" xfId="3308"/>
    <cellStyle name="BM Input External Link 5 19" xfId="3309"/>
    <cellStyle name="BM Input External Link 5 19 2" xfId="3310"/>
    <cellStyle name="BM Input External Link 5 19 2 2" xfId="3311"/>
    <cellStyle name="BM Input External Link 5 19 3" xfId="3312"/>
    <cellStyle name="BM Input External Link 5 2" xfId="3313"/>
    <cellStyle name="BM Input External Link 5 2 10" xfId="3314"/>
    <cellStyle name="BM Input External Link 5 2 10 2" xfId="3315"/>
    <cellStyle name="BM Input External Link 5 2 10 2 2" xfId="3316"/>
    <cellStyle name="BM Input External Link 5 2 10 3" xfId="3317"/>
    <cellStyle name="BM Input External Link 5 2 11" xfId="3318"/>
    <cellStyle name="BM Input External Link 5 2 11 2" xfId="3319"/>
    <cellStyle name="BM Input External Link 5 2 11 2 2" xfId="3320"/>
    <cellStyle name="BM Input External Link 5 2 11 3" xfId="3321"/>
    <cellStyle name="BM Input External Link 5 2 12" xfId="3322"/>
    <cellStyle name="BM Input External Link 5 2 12 2" xfId="3323"/>
    <cellStyle name="BM Input External Link 5 2 12 2 2" xfId="3324"/>
    <cellStyle name="BM Input External Link 5 2 12 3" xfId="3325"/>
    <cellStyle name="BM Input External Link 5 2 13" xfId="3326"/>
    <cellStyle name="BM Input External Link 5 2 13 2" xfId="3327"/>
    <cellStyle name="BM Input External Link 5 2 13 2 2" xfId="3328"/>
    <cellStyle name="BM Input External Link 5 2 13 3" xfId="3329"/>
    <cellStyle name="BM Input External Link 5 2 14" xfId="3330"/>
    <cellStyle name="BM Input External Link 5 2 14 2" xfId="3331"/>
    <cellStyle name="BM Input External Link 5 2 14 2 2" xfId="3332"/>
    <cellStyle name="BM Input External Link 5 2 14 3" xfId="3333"/>
    <cellStyle name="BM Input External Link 5 2 15" xfId="3334"/>
    <cellStyle name="BM Input External Link 5 2 15 2" xfId="3335"/>
    <cellStyle name="BM Input External Link 5 2 15 2 2" xfId="3336"/>
    <cellStyle name="BM Input External Link 5 2 15 3" xfId="3337"/>
    <cellStyle name="BM Input External Link 5 2 16" xfId="3338"/>
    <cellStyle name="BM Input External Link 5 2 16 2" xfId="3339"/>
    <cellStyle name="BM Input External Link 5 2 16 2 2" xfId="3340"/>
    <cellStyle name="BM Input External Link 5 2 16 3" xfId="3341"/>
    <cellStyle name="BM Input External Link 5 2 17" xfId="3342"/>
    <cellStyle name="BM Input External Link 5 2 17 2" xfId="3343"/>
    <cellStyle name="BM Input External Link 5 2 17 2 2" xfId="3344"/>
    <cellStyle name="BM Input External Link 5 2 17 3" xfId="3345"/>
    <cellStyle name="BM Input External Link 5 2 18" xfId="3346"/>
    <cellStyle name="BM Input External Link 5 2 18 2" xfId="3347"/>
    <cellStyle name="BM Input External Link 5 2 18 2 2" xfId="3348"/>
    <cellStyle name="BM Input External Link 5 2 18 3" xfId="3349"/>
    <cellStyle name="BM Input External Link 5 2 19" xfId="3350"/>
    <cellStyle name="BM Input External Link 5 2 19 2" xfId="3351"/>
    <cellStyle name="BM Input External Link 5 2 19 2 2" xfId="3352"/>
    <cellStyle name="BM Input External Link 5 2 19 3" xfId="3353"/>
    <cellStyle name="BM Input External Link 5 2 2" xfId="3354"/>
    <cellStyle name="BM Input External Link 5 2 2 2" xfId="3355"/>
    <cellStyle name="BM Input External Link 5 2 2 2 2" xfId="3356"/>
    <cellStyle name="BM Input External Link 5 2 2 3" xfId="3357"/>
    <cellStyle name="BM Input External Link 5 2 20" xfId="3358"/>
    <cellStyle name="BM Input External Link 5 2 20 2" xfId="3359"/>
    <cellStyle name="BM Input External Link 5 2 20 2 2" xfId="3360"/>
    <cellStyle name="BM Input External Link 5 2 20 3" xfId="3361"/>
    <cellStyle name="BM Input External Link 5 2 21" xfId="3362"/>
    <cellStyle name="BM Input External Link 5 2 21 2" xfId="3363"/>
    <cellStyle name="BM Input External Link 5 2 22" xfId="3364"/>
    <cellStyle name="BM Input External Link 5 2 3" xfId="3365"/>
    <cellStyle name="BM Input External Link 5 2 3 2" xfId="3366"/>
    <cellStyle name="BM Input External Link 5 2 3 2 2" xfId="3367"/>
    <cellStyle name="BM Input External Link 5 2 3 3" xfId="3368"/>
    <cellStyle name="BM Input External Link 5 2 4" xfId="3369"/>
    <cellStyle name="BM Input External Link 5 2 4 2" xfId="3370"/>
    <cellStyle name="BM Input External Link 5 2 4 2 2" xfId="3371"/>
    <cellStyle name="BM Input External Link 5 2 4 3" xfId="3372"/>
    <cellStyle name="BM Input External Link 5 2 5" xfId="3373"/>
    <cellStyle name="BM Input External Link 5 2 5 2" xfId="3374"/>
    <cellStyle name="BM Input External Link 5 2 5 2 2" xfId="3375"/>
    <cellStyle name="BM Input External Link 5 2 5 3" xfId="3376"/>
    <cellStyle name="BM Input External Link 5 2 6" xfId="3377"/>
    <cellStyle name="BM Input External Link 5 2 6 2" xfId="3378"/>
    <cellStyle name="BM Input External Link 5 2 6 2 2" xfId="3379"/>
    <cellStyle name="BM Input External Link 5 2 6 3" xfId="3380"/>
    <cellStyle name="BM Input External Link 5 2 7" xfId="3381"/>
    <cellStyle name="BM Input External Link 5 2 7 2" xfId="3382"/>
    <cellStyle name="BM Input External Link 5 2 7 2 2" xfId="3383"/>
    <cellStyle name="BM Input External Link 5 2 7 3" xfId="3384"/>
    <cellStyle name="BM Input External Link 5 2 8" xfId="3385"/>
    <cellStyle name="BM Input External Link 5 2 8 2" xfId="3386"/>
    <cellStyle name="BM Input External Link 5 2 8 2 2" xfId="3387"/>
    <cellStyle name="BM Input External Link 5 2 8 3" xfId="3388"/>
    <cellStyle name="BM Input External Link 5 2 9" xfId="3389"/>
    <cellStyle name="BM Input External Link 5 2 9 2" xfId="3390"/>
    <cellStyle name="BM Input External Link 5 2 9 2 2" xfId="3391"/>
    <cellStyle name="BM Input External Link 5 2 9 3" xfId="3392"/>
    <cellStyle name="BM Input External Link 5 20" xfId="3393"/>
    <cellStyle name="BM Input External Link 5 20 2" xfId="3394"/>
    <cellStyle name="BM Input External Link 5 20 2 2" xfId="3395"/>
    <cellStyle name="BM Input External Link 5 20 3" xfId="3396"/>
    <cellStyle name="BM Input External Link 5 21" xfId="3397"/>
    <cellStyle name="BM Input External Link 5 21 2" xfId="3398"/>
    <cellStyle name="BM Input External Link 5 21 2 2" xfId="3399"/>
    <cellStyle name="BM Input External Link 5 21 3" xfId="3400"/>
    <cellStyle name="BM Input External Link 5 22" xfId="3401"/>
    <cellStyle name="BM Input External Link 5 22 2" xfId="3402"/>
    <cellStyle name="BM Input External Link 5 23" xfId="3403"/>
    <cellStyle name="BM Input External Link 5 3" xfId="3404"/>
    <cellStyle name="BM Input External Link 5 3 2" xfId="3405"/>
    <cellStyle name="BM Input External Link 5 3 2 2" xfId="3406"/>
    <cellStyle name="BM Input External Link 5 3 3" xfId="3407"/>
    <cellStyle name="BM Input External Link 5 4" xfId="3408"/>
    <cellStyle name="BM Input External Link 5 4 2" xfId="3409"/>
    <cellStyle name="BM Input External Link 5 4 2 2" xfId="3410"/>
    <cellStyle name="BM Input External Link 5 4 3" xfId="3411"/>
    <cellStyle name="BM Input External Link 5 5" xfId="3412"/>
    <cellStyle name="BM Input External Link 5 5 2" xfId="3413"/>
    <cellStyle name="BM Input External Link 5 5 2 2" xfId="3414"/>
    <cellStyle name="BM Input External Link 5 5 3" xfId="3415"/>
    <cellStyle name="BM Input External Link 5 6" xfId="3416"/>
    <cellStyle name="BM Input External Link 5 6 2" xfId="3417"/>
    <cellStyle name="BM Input External Link 5 6 2 2" xfId="3418"/>
    <cellStyle name="BM Input External Link 5 6 3" xfId="3419"/>
    <cellStyle name="BM Input External Link 5 7" xfId="3420"/>
    <cellStyle name="BM Input External Link 5 7 2" xfId="3421"/>
    <cellStyle name="BM Input External Link 5 7 2 2" xfId="3422"/>
    <cellStyle name="BM Input External Link 5 7 3" xfId="3423"/>
    <cellStyle name="BM Input External Link 5 8" xfId="3424"/>
    <cellStyle name="BM Input External Link 5 8 2" xfId="3425"/>
    <cellStyle name="BM Input External Link 5 8 2 2" xfId="3426"/>
    <cellStyle name="BM Input External Link 5 8 3" xfId="3427"/>
    <cellStyle name="BM Input External Link 5 9" xfId="3428"/>
    <cellStyle name="BM Input External Link 5 9 2" xfId="3429"/>
    <cellStyle name="BM Input External Link 5 9 2 2" xfId="3430"/>
    <cellStyle name="BM Input External Link 5 9 3" xfId="3431"/>
    <cellStyle name="BM Input External Link 6" xfId="177"/>
    <cellStyle name="BM Input External Link 6 10" xfId="3432"/>
    <cellStyle name="BM Input External Link 6 10 2" xfId="3433"/>
    <cellStyle name="BM Input External Link 6 10 2 2" xfId="3434"/>
    <cellStyle name="BM Input External Link 6 10 3" xfId="3435"/>
    <cellStyle name="BM Input External Link 6 11" xfId="3436"/>
    <cellStyle name="BM Input External Link 6 11 2" xfId="3437"/>
    <cellStyle name="BM Input External Link 6 11 2 2" xfId="3438"/>
    <cellStyle name="BM Input External Link 6 11 3" xfId="3439"/>
    <cellStyle name="BM Input External Link 6 12" xfId="3440"/>
    <cellStyle name="BM Input External Link 6 12 2" xfId="3441"/>
    <cellStyle name="BM Input External Link 6 12 2 2" xfId="3442"/>
    <cellStyle name="BM Input External Link 6 12 3" xfId="3443"/>
    <cellStyle name="BM Input External Link 6 13" xfId="3444"/>
    <cellStyle name="BM Input External Link 6 13 2" xfId="3445"/>
    <cellStyle name="BM Input External Link 6 13 2 2" xfId="3446"/>
    <cellStyle name="BM Input External Link 6 13 3" xfId="3447"/>
    <cellStyle name="BM Input External Link 6 14" xfId="3448"/>
    <cellStyle name="BM Input External Link 6 14 2" xfId="3449"/>
    <cellStyle name="BM Input External Link 6 14 2 2" xfId="3450"/>
    <cellStyle name="BM Input External Link 6 14 3" xfId="3451"/>
    <cellStyle name="BM Input External Link 6 15" xfId="3452"/>
    <cellStyle name="BM Input External Link 6 15 2" xfId="3453"/>
    <cellStyle name="BM Input External Link 6 15 2 2" xfId="3454"/>
    <cellStyle name="BM Input External Link 6 15 3" xfId="3455"/>
    <cellStyle name="BM Input External Link 6 16" xfId="3456"/>
    <cellStyle name="BM Input External Link 6 16 2" xfId="3457"/>
    <cellStyle name="BM Input External Link 6 16 2 2" xfId="3458"/>
    <cellStyle name="BM Input External Link 6 16 3" xfId="3459"/>
    <cellStyle name="BM Input External Link 6 17" xfId="3460"/>
    <cellStyle name="BM Input External Link 6 17 2" xfId="3461"/>
    <cellStyle name="BM Input External Link 6 17 2 2" xfId="3462"/>
    <cellStyle name="BM Input External Link 6 17 3" xfId="3463"/>
    <cellStyle name="BM Input External Link 6 18" xfId="3464"/>
    <cellStyle name="BM Input External Link 6 18 2" xfId="3465"/>
    <cellStyle name="BM Input External Link 6 18 2 2" xfId="3466"/>
    <cellStyle name="BM Input External Link 6 18 3" xfId="3467"/>
    <cellStyle name="BM Input External Link 6 19" xfId="3468"/>
    <cellStyle name="BM Input External Link 6 19 2" xfId="3469"/>
    <cellStyle name="BM Input External Link 6 19 2 2" xfId="3470"/>
    <cellStyle name="BM Input External Link 6 19 3" xfId="3471"/>
    <cellStyle name="BM Input External Link 6 2" xfId="3472"/>
    <cellStyle name="BM Input External Link 6 2 2" xfId="3473"/>
    <cellStyle name="BM Input External Link 6 2 2 2" xfId="3474"/>
    <cellStyle name="BM Input External Link 6 2 3" xfId="3475"/>
    <cellStyle name="BM Input External Link 6 20" xfId="3476"/>
    <cellStyle name="BM Input External Link 6 20 2" xfId="3477"/>
    <cellStyle name="BM Input External Link 6 20 2 2" xfId="3478"/>
    <cellStyle name="BM Input External Link 6 20 3" xfId="3479"/>
    <cellStyle name="BM Input External Link 6 21" xfId="3480"/>
    <cellStyle name="BM Input External Link 6 21 2" xfId="3481"/>
    <cellStyle name="BM Input External Link 6 22" xfId="3482"/>
    <cellStyle name="BM Input External Link 6 3" xfId="3483"/>
    <cellStyle name="BM Input External Link 6 3 2" xfId="3484"/>
    <cellStyle name="BM Input External Link 6 3 2 2" xfId="3485"/>
    <cellStyle name="BM Input External Link 6 3 3" xfId="3486"/>
    <cellStyle name="BM Input External Link 6 4" xfId="3487"/>
    <cellStyle name="BM Input External Link 6 4 2" xfId="3488"/>
    <cellStyle name="BM Input External Link 6 4 2 2" xfId="3489"/>
    <cellStyle name="BM Input External Link 6 4 3" xfId="3490"/>
    <cellStyle name="BM Input External Link 6 5" xfId="3491"/>
    <cellStyle name="BM Input External Link 6 5 2" xfId="3492"/>
    <cellStyle name="BM Input External Link 6 5 2 2" xfId="3493"/>
    <cellStyle name="BM Input External Link 6 5 3" xfId="3494"/>
    <cellStyle name="BM Input External Link 6 6" xfId="3495"/>
    <cellStyle name="BM Input External Link 6 6 2" xfId="3496"/>
    <cellStyle name="BM Input External Link 6 6 2 2" xfId="3497"/>
    <cellStyle name="BM Input External Link 6 6 3" xfId="3498"/>
    <cellStyle name="BM Input External Link 6 7" xfId="3499"/>
    <cellStyle name="BM Input External Link 6 7 2" xfId="3500"/>
    <cellStyle name="BM Input External Link 6 7 2 2" xfId="3501"/>
    <cellStyle name="BM Input External Link 6 7 3" xfId="3502"/>
    <cellStyle name="BM Input External Link 6 8" xfId="3503"/>
    <cellStyle name="BM Input External Link 6 8 2" xfId="3504"/>
    <cellStyle name="BM Input External Link 6 8 2 2" xfId="3505"/>
    <cellStyle name="BM Input External Link 6 8 3" xfId="3506"/>
    <cellStyle name="BM Input External Link 6 9" xfId="3507"/>
    <cellStyle name="BM Input External Link 6 9 2" xfId="3508"/>
    <cellStyle name="BM Input External Link 6 9 2 2" xfId="3509"/>
    <cellStyle name="BM Input External Link 6 9 3" xfId="3510"/>
    <cellStyle name="BM Input External Link 7" xfId="178"/>
    <cellStyle name="BM Input External Link 7 2" xfId="3511"/>
    <cellStyle name="BM Input External Link 7 2 2" xfId="3512"/>
    <cellStyle name="BM Input External Link 7 3" xfId="3513"/>
    <cellStyle name="BM Input External Link 8" xfId="3514"/>
    <cellStyle name="BM Input External Link 8 2" xfId="3515"/>
    <cellStyle name="BM Input External Link 8 2 2" xfId="3516"/>
    <cellStyle name="BM Input External Link 8 3" xfId="3517"/>
    <cellStyle name="BM Input External Link 9" xfId="3518"/>
    <cellStyle name="BM Input External Link 9 2" xfId="3519"/>
    <cellStyle name="BM Input External Link 9 2 2" xfId="3520"/>
    <cellStyle name="BM Input External Link 9 3" xfId="3521"/>
    <cellStyle name="BM Input Modeller" xfId="179"/>
    <cellStyle name="BM Input Modeller 10" xfId="3522"/>
    <cellStyle name="BM Input Modeller 10 2" xfId="3523"/>
    <cellStyle name="BM Input Modeller 10 2 2" xfId="3524"/>
    <cellStyle name="BM Input Modeller 10 3" xfId="3525"/>
    <cellStyle name="BM Input Modeller 11" xfId="3526"/>
    <cellStyle name="BM Input Modeller 11 2" xfId="3527"/>
    <cellStyle name="BM Input Modeller 11 2 2" xfId="3528"/>
    <cellStyle name="BM Input Modeller 11 3" xfId="3529"/>
    <cellStyle name="BM Input Modeller 12" xfId="3530"/>
    <cellStyle name="BM Input Modeller 12 2" xfId="3531"/>
    <cellStyle name="BM Input Modeller 12 2 2" xfId="3532"/>
    <cellStyle name="BM Input Modeller 12 3" xfId="3533"/>
    <cellStyle name="BM Input Modeller 13" xfId="3534"/>
    <cellStyle name="BM Input Modeller 13 2" xfId="3535"/>
    <cellStyle name="BM Input Modeller 13 2 2" xfId="3536"/>
    <cellStyle name="BM Input Modeller 13 3" xfId="3537"/>
    <cellStyle name="BM Input Modeller 14" xfId="3538"/>
    <cellStyle name="BM Input Modeller 14 2" xfId="3539"/>
    <cellStyle name="BM Input Modeller 14 2 2" xfId="3540"/>
    <cellStyle name="BM Input Modeller 14 3" xfId="3541"/>
    <cellStyle name="BM Input Modeller 15" xfId="3542"/>
    <cellStyle name="BM Input Modeller 15 2" xfId="3543"/>
    <cellStyle name="BM Input Modeller 15 2 2" xfId="3544"/>
    <cellStyle name="BM Input Modeller 15 3" xfId="3545"/>
    <cellStyle name="BM Input Modeller 16" xfId="3546"/>
    <cellStyle name="BM Input Modeller 16 2" xfId="3547"/>
    <cellStyle name="BM Input Modeller 16 2 2" xfId="3548"/>
    <cellStyle name="BM Input Modeller 16 3" xfId="3549"/>
    <cellStyle name="BM Input Modeller 17" xfId="3550"/>
    <cellStyle name="BM Input Modeller 17 2" xfId="3551"/>
    <cellStyle name="BM Input Modeller 17 2 2" xfId="3552"/>
    <cellStyle name="BM Input Modeller 17 3" xfId="3553"/>
    <cellStyle name="BM Input Modeller 18" xfId="3554"/>
    <cellStyle name="BM Input Modeller 18 2" xfId="3555"/>
    <cellStyle name="BM Input Modeller 18 2 2" xfId="3556"/>
    <cellStyle name="BM Input Modeller 18 3" xfId="3557"/>
    <cellStyle name="BM Input Modeller 19" xfId="3558"/>
    <cellStyle name="BM Input Modeller 19 2" xfId="3559"/>
    <cellStyle name="BM Input Modeller 19 2 2" xfId="3560"/>
    <cellStyle name="BM Input Modeller 19 3" xfId="3561"/>
    <cellStyle name="BM Input Modeller 2" xfId="180"/>
    <cellStyle name="BM Input Modeller 2 10" xfId="3562"/>
    <cellStyle name="BM Input Modeller 2 10 2" xfId="3563"/>
    <cellStyle name="BM Input Modeller 2 10 2 2" xfId="3564"/>
    <cellStyle name="BM Input Modeller 2 10 3" xfId="3565"/>
    <cellStyle name="BM Input Modeller 2 11" xfId="3566"/>
    <cellStyle name="BM Input Modeller 2 11 2" xfId="3567"/>
    <cellStyle name="BM Input Modeller 2 11 2 2" xfId="3568"/>
    <cellStyle name="BM Input Modeller 2 11 3" xfId="3569"/>
    <cellStyle name="BM Input Modeller 2 12" xfId="3570"/>
    <cellStyle name="BM Input Modeller 2 12 2" xfId="3571"/>
    <cellStyle name="BM Input Modeller 2 12 2 2" xfId="3572"/>
    <cellStyle name="BM Input Modeller 2 12 3" xfId="3573"/>
    <cellStyle name="BM Input Modeller 2 13" xfId="3574"/>
    <cellStyle name="BM Input Modeller 2 13 2" xfId="3575"/>
    <cellStyle name="BM Input Modeller 2 13 2 2" xfId="3576"/>
    <cellStyle name="BM Input Modeller 2 13 3" xfId="3577"/>
    <cellStyle name="BM Input Modeller 2 14" xfId="3578"/>
    <cellStyle name="BM Input Modeller 2 14 2" xfId="3579"/>
    <cellStyle name="BM Input Modeller 2 14 2 2" xfId="3580"/>
    <cellStyle name="BM Input Modeller 2 14 3" xfId="3581"/>
    <cellStyle name="BM Input Modeller 2 15" xfId="3582"/>
    <cellStyle name="BM Input Modeller 2 15 2" xfId="3583"/>
    <cellStyle name="BM Input Modeller 2 15 2 2" xfId="3584"/>
    <cellStyle name="BM Input Modeller 2 15 3" xfId="3585"/>
    <cellStyle name="BM Input Modeller 2 16" xfId="3586"/>
    <cellStyle name="BM Input Modeller 2 16 2" xfId="3587"/>
    <cellStyle name="BM Input Modeller 2 16 2 2" xfId="3588"/>
    <cellStyle name="BM Input Modeller 2 16 3" xfId="3589"/>
    <cellStyle name="BM Input Modeller 2 17" xfId="3590"/>
    <cellStyle name="BM Input Modeller 2 17 2" xfId="3591"/>
    <cellStyle name="BM Input Modeller 2 17 2 2" xfId="3592"/>
    <cellStyle name="BM Input Modeller 2 17 3" xfId="3593"/>
    <cellStyle name="BM Input Modeller 2 18" xfId="3594"/>
    <cellStyle name="BM Input Modeller 2 18 2" xfId="3595"/>
    <cellStyle name="BM Input Modeller 2 18 2 2" xfId="3596"/>
    <cellStyle name="BM Input Modeller 2 18 3" xfId="3597"/>
    <cellStyle name="BM Input Modeller 2 19" xfId="3598"/>
    <cellStyle name="BM Input Modeller 2 19 2" xfId="3599"/>
    <cellStyle name="BM Input Modeller 2 19 2 2" xfId="3600"/>
    <cellStyle name="BM Input Modeller 2 19 3" xfId="3601"/>
    <cellStyle name="BM Input Modeller 2 2" xfId="181"/>
    <cellStyle name="BM Input Modeller 2 2 10" xfId="3602"/>
    <cellStyle name="BM Input Modeller 2 2 10 2" xfId="3603"/>
    <cellStyle name="BM Input Modeller 2 2 10 2 2" xfId="3604"/>
    <cellStyle name="BM Input Modeller 2 2 10 3" xfId="3605"/>
    <cellStyle name="BM Input Modeller 2 2 11" xfId="3606"/>
    <cellStyle name="BM Input Modeller 2 2 11 2" xfId="3607"/>
    <cellStyle name="BM Input Modeller 2 2 11 2 2" xfId="3608"/>
    <cellStyle name="BM Input Modeller 2 2 11 3" xfId="3609"/>
    <cellStyle name="BM Input Modeller 2 2 12" xfId="3610"/>
    <cellStyle name="BM Input Modeller 2 2 12 2" xfId="3611"/>
    <cellStyle name="BM Input Modeller 2 2 12 2 2" xfId="3612"/>
    <cellStyle name="BM Input Modeller 2 2 12 3" xfId="3613"/>
    <cellStyle name="BM Input Modeller 2 2 13" xfId="3614"/>
    <cellStyle name="BM Input Modeller 2 2 13 2" xfId="3615"/>
    <cellStyle name="BM Input Modeller 2 2 13 2 2" xfId="3616"/>
    <cellStyle name="BM Input Modeller 2 2 13 3" xfId="3617"/>
    <cellStyle name="BM Input Modeller 2 2 14" xfId="3618"/>
    <cellStyle name="BM Input Modeller 2 2 14 2" xfId="3619"/>
    <cellStyle name="BM Input Modeller 2 2 14 2 2" xfId="3620"/>
    <cellStyle name="BM Input Modeller 2 2 14 3" xfId="3621"/>
    <cellStyle name="BM Input Modeller 2 2 15" xfId="3622"/>
    <cellStyle name="BM Input Modeller 2 2 15 2" xfId="3623"/>
    <cellStyle name="BM Input Modeller 2 2 15 2 2" xfId="3624"/>
    <cellStyle name="BM Input Modeller 2 2 15 3" xfId="3625"/>
    <cellStyle name="BM Input Modeller 2 2 16" xfId="3626"/>
    <cellStyle name="BM Input Modeller 2 2 16 2" xfId="3627"/>
    <cellStyle name="BM Input Modeller 2 2 16 2 2" xfId="3628"/>
    <cellStyle name="BM Input Modeller 2 2 16 3" xfId="3629"/>
    <cellStyle name="BM Input Modeller 2 2 17" xfId="3630"/>
    <cellStyle name="BM Input Modeller 2 2 17 2" xfId="3631"/>
    <cellStyle name="BM Input Modeller 2 2 17 2 2" xfId="3632"/>
    <cellStyle name="BM Input Modeller 2 2 17 3" xfId="3633"/>
    <cellStyle name="BM Input Modeller 2 2 18" xfId="3634"/>
    <cellStyle name="BM Input Modeller 2 2 18 2" xfId="3635"/>
    <cellStyle name="BM Input Modeller 2 2 19" xfId="3636"/>
    <cellStyle name="BM Input Modeller 2 2 2" xfId="3637"/>
    <cellStyle name="BM Input Modeller 2 2 2 10" xfId="3638"/>
    <cellStyle name="BM Input Modeller 2 2 2 10 2" xfId="3639"/>
    <cellStyle name="BM Input Modeller 2 2 2 10 2 2" xfId="3640"/>
    <cellStyle name="BM Input Modeller 2 2 2 10 3" xfId="3641"/>
    <cellStyle name="BM Input Modeller 2 2 2 11" xfId="3642"/>
    <cellStyle name="BM Input Modeller 2 2 2 11 2" xfId="3643"/>
    <cellStyle name="BM Input Modeller 2 2 2 11 2 2" xfId="3644"/>
    <cellStyle name="BM Input Modeller 2 2 2 11 3" xfId="3645"/>
    <cellStyle name="BM Input Modeller 2 2 2 12" xfId="3646"/>
    <cellStyle name="BM Input Modeller 2 2 2 12 2" xfId="3647"/>
    <cellStyle name="BM Input Modeller 2 2 2 12 2 2" xfId="3648"/>
    <cellStyle name="BM Input Modeller 2 2 2 12 3" xfId="3649"/>
    <cellStyle name="BM Input Modeller 2 2 2 13" xfId="3650"/>
    <cellStyle name="BM Input Modeller 2 2 2 13 2" xfId="3651"/>
    <cellStyle name="BM Input Modeller 2 2 2 13 2 2" xfId="3652"/>
    <cellStyle name="BM Input Modeller 2 2 2 13 3" xfId="3653"/>
    <cellStyle name="BM Input Modeller 2 2 2 14" xfId="3654"/>
    <cellStyle name="BM Input Modeller 2 2 2 14 2" xfId="3655"/>
    <cellStyle name="BM Input Modeller 2 2 2 14 2 2" xfId="3656"/>
    <cellStyle name="BM Input Modeller 2 2 2 14 3" xfId="3657"/>
    <cellStyle name="BM Input Modeller 2 2 2 15" xfId="3658"/>
    <cellStyle name="BM Input Modeller 2 2 2 15 2" xfId="3659"/>
    <cellStyle name="BM Input Modeller 2 2 2 15 2 2" xfId="3660"/>
    <cellStyle name="BM Input Modeller 2 2 2 15 3" xfId="3661"/>
    <cellStyle name="BM Input Modeller 2 2 2 16" xfId="3662"/>
    <cellStyle name="BM Input Modeller 2 2 2 16 2" xfId="3663"/>
    <cellStyle name="BM Input Modeller 2 2 2 16 2 2" xfId="3664"/>
    <cellStyle name="BM Input Modeller 2 2 2 16 3" xfId="3665"/>
    <cellStyle name="BM Input Modeller 2 2 2 17" xfId="3666"/>
    <cellStyle name="BM Input Modeller 2 2 2 17 2" xfId="3667"/>
    <cellStyle name="BM Input Modeller 2 2 2 17 2 2" xfId="3668"/>
    <cellStyle name="BM Input Modeller 2 2 2 17 3" xfId="3669"/>
    <cellStyle name="BM Input Modeller 2 2 2 18" xfId="3670"/>
    <cellStyle name="BM Input Modeller 2 2 2 18 2" xfId="3671"/>
    <cellStyle name="BM Input Modeller 2 2 2 18 2 2" xfId="3672"/>
    <cellStyle name="BM Input Modeller 2 2 2 18 3" xfId="3673"/>
    <cellStyle name="BM Input Modeller 2 2 2 19" xfId="3674"/>
    <cellStyle name="BM Input Modeller 2 2 2 19 2" xfId="3675"/>
    <cellStyle name="BM Input Modeller 2 2 2 19 2 2" xfId="3676"/>
    <cellStyle name="BM Input Modeller 2 2 2 19 3" xfId="3677"/>
    <cellStyle name="BM Input Modeller 2 2 2 2" xfId="3678"/>
    <cellStyle name="BM Input Modeller 2 2 2 2 2" xfId="3679"/>
    <cellStyle name="BM Input Modeller 2 2 2 2 2 2" xfId="3680"/>
    <cellStyle name="BM Input Modeller 2 2 2 2 3" xfId="3681"/>
    <cellStyle name="BM Input Modeller 2 2 2 20" xfId="3682"/>
    <cellStyle name="BM Input Modeller 2 2 2 20 2" xfId="3683"/>
    <cellStyle name="BM Input Modeller 2 2 2 20 2 2" xfId="3684"/>
    <cellStyle name="BM Input Modeller 2 2 2 20 3" xfId="3685"/>
    <cellStyle name="BM Input Modeller 2 2 2 21" xfId="3686"/>
    <cellStyle name="BM Input Modeller 2 2 2 21 2" xfId="3687"/>
    <cellStyle name="BM Input Modeller 2 2 2 22" xfId="3688"/>
    <cellStyle name="BM Input Modeller 2 2 2 3" xfId="3689"/>
    <cellStyle name="BM Input Modeller 2 2 2 3 2" xfId="3690"/>
    <cellStyle name="BM Input Modeller 2 2 2 3 2 2" xfId="3691"/>
    <cellStyle name="BM Input Modeller 2 2 2 3 3" xfId="3692"/>
    <cellStyle name="BM Input Modeller 2 2 2 4" xfId="3693"/>
    <cellStyle name="BM Input Modeller 2 2 2 4 2" xfId="3694"/>
    <cellStyle name="BM Input Modeller 2 2 2 4 2 2" xfId="3695"/>
    <cellStyle name="BM Input Modeller 2 2 2 4 3" xfId="3696"/>
    <cellStyle name="BM Input Modeller 2 2 2 5" xfId="3697"/>
    <cellStyle name="BM Input Modeller 2 2 2 5 2" xfId="3698"/>
    <cellStyle name="BM Input Modeller 2 2 2 5 2 2" xfId="3699"/>
    <cellStyle name="BM Input Modeller 2 2 2 5 3" xfId="3700"/>
    <cellStyle name="BM Input Modeller 2 2 2 6" xfId="3701"/>
    <cellStyle name="BM Input Modeller 2 2 2 6 2" xfId="3702"/>
    <cellStyle name="BM Input Modeller 2 2 2 6 2 2" xfId="3703"/>
    <cellStyle name="BM Input Modeller 2 2 2 6 3" xfId="3704"/>
    <cellStyle name="BM Input Modeller 2 2 2 7" xfId="3705"/>
    <cellStyle name="BM Input Modeller 2 2 2 7 2" xfId="3706"/>
    <cellStyle name="BM Input Modeller 2 2 2 7 2 2" xfId="3707"/>
    <cellStyle name="BM Input Modeller 2 2 2 7 3" xfId="3708"/>
    <cellStyle name="BM Input Modeller 2 2 2 8" xfId="3709"/>
    <cellStyle name="BM Input Modeller 2 2 2 8 2" xfId="3710"/>
    <cellStyle name="BM Input Modeller 2 2 2 8 2 2" xfId="3711"/>
    <cellStyle name="BM Input Modeller 2 2 2 8 3" xfId="3712"/>
    <cellStyle name="BM Input Modeller 2 2 2 9" xfId="3713"/>
    <cellStyle name="BM Input Modeller 2 2 2 9 2" xfId="3714"/>
    <cellStyle name="BM Input Modeller 2 2 2 9 2 2" xfId="3715"/>
    <cellStyle name="BM Input Modeller 2 2 2 9 3" xfId="3716"/>
    <cellStyle name="BM Input Modeller 2 2 3" xfId="3717"/>
    <cellStyle name="BM Input Modeller 2 2 3 2" xfId="3718"/>
    <cellStyle name="BM Input Modeller 2 2 3 2 2" xfId="3719"/>
    <cellStyle name="BM Input Modeller 2 2 3 3" xfId="3720"/>
    <cellStyle name="BM Input Modeller 2 2 4" xfId="3721"/>
    <cellStyle name="BM Input Modeller 2 2 4 2" xfId="3722"/>
    <cellStyle name="BM Input Modeller 2 2 4 2 2" xfId="3723"/>
    <cellStyle name="BM Input Modeller 2 2 4 3" xfId="3724"/>
    <cellStyle name="BM Input Modeller 2 2 5" xfId="3725"/>
    <cellStyle name="BM Input Modeller 2 2 5 2" xfId="3726"/>
    <cellStyle name="BM Input Modeller 2 2 5 2 2" xfId="3727"/>
    <cellStyle name="BM Input Modeller 2 2 5 3" xfId="3728"/>
    <cellStyle name="BM Input Modeller 2 2 6" xfId="3729"/>
    <cellStyle name="BM Input Modeller 2 2 6 2" xfId="3730"/>
    <cellStyle name="BM Input Modeller 2 2 6 2 2" xfId="3731"/>
    <cellStyle name="BM Input Modeller 2 2 6 3" xfId="3732"/>
    <cellStyle name="BM Input Modeller 2 2 7" xfId="3733"/>
    <cellStyle name="BM Input Modeller 2 2 7 2" xfId="3734"/>
    <cellStyle name="BM Input Modeller 2 2 7 2 2" xfId="3735"/>
    <cellStyle name="BM Input Modeller 2 2 7 3" xfId="3736"/>
    <cellStyle name="BM Input Modeller 2 2 8" xfId="3737"/>
    <cellStyle name="BM Input Modeller 2 2 8 2" xfId="3738"/>
    <cellStyle name="BM Input Modeller 2 2 8 2 2" xfId="3739"/>
    <cellStyle name="BM Input Modeller 2 2 8 3" xfId="3740"/>
    <cellStyle name="BM Input Modeller 2 2 9" xfId="3741"/>
    <cellStyle name="BM Input Modeller 2 2 9 2" xfId="3742"/>
    <cellStyle name="BM Input Modeller 2 2 9 2 2" xfId="3743"/>
    <cellStyle name="BM Input Modeller 2 2 9 3" xfId="3744"/>
    <cellStyle name="BM Input Modeller 2 20" xfId="3745"/>
    <cellStyle name="BM Input Modeller 2 20 2" xfId="3746"/>
    <cellStyle name="BM Input Modeller 2 20 2 2" xfId="3747"/>
    <cellStyle name="BM Input Modeller 2 20 3" xfId="3748"/>
    <cellStyle name="BM Input Modeller 2 21" xfId="3749"/>
    <cellStyle name="BM Input Modeller 2 21 2" xfId="3750"/>
    <cellStyle name="BM Input Modeller 2 22" xfId="3751"/>
    <cellStyle name="BM Input Modeller 2 3" xfId="182"/>
    <cellStyle name="BM Input Modeller 2 3 10" xfId="3752"/>
    <cellStyle name="BM Input Modeller 2 3 10 2" xfId="3753"/>
    <cellStyle name="BM Input Modeller 2 3 10 2 2" xfId="3754"/>
    <cellStyle name="BM Input Modeller 2 3 10 3" xfId="3755"/>
    <cellStyle name="BM Input Modeller 2 3 11" xfId="3756"/>
    <cellStyle name="BM Input Modeller 2 3 11 2" xfId="3757"/>
    <cellStyle name="BM Input Modeller 2 3 11 2 2" xfId="3758"/>
    <cellStyle name="BM Input Modeller 2 3 11 3" xfId="3759"/>
    <cellStyle name="BM Input Modeller 2 3 12" xfId="3760"/>
    <cellStyle name="BM Input Modeller 2 3 12 2" xfId="3761"/>
    <cellStyle name="BM Input Modeller 2 3 12 2 2" xfId="3762"/>
    <cellStyle name="BM Input Modeller 2 3 12 3" xfId="3763"/>
    <cellStyle name="BM Input Modeller 2 3 13" xfId="3764"/>
    <cellStyle name="BM Input Modeller 2 3 13 2" xfId="3765"/>
    <cellStyle name="BM Input Modeller 2 3 13 2 2" xfId="3766"/>
    <cellStyle name="BM Input Modeller 2 3 13 3" xfId="3767"/>
    <cellStyle name="BM Input Modeller 2 3 14" xfId="3768"/>
    <cellStyle name="BM Input Modeller 2 3 14 2" xfId="3769"/>
    <cellStyle name="BM Input Modeller 2 3 14 2 2" xfId="3770"/>
    <cellStyle name="BM Input Modeller 2 3 14 3" xfId="3771"/>
    <cellStyle name="BM Input Modeller 2 3 15" xfId="3772"/>
    <cellStyle name="BM Input Modeller 2 3 15 2" xfId="3773"/>
    <cellStyle name="BM Input Modeller 2 3 15 2 2" xfId="3774"/>
    <cellStyle name="BM Input Modeller 2 3 15 3" xfId="3775"/>
    <cellStyle name="BM Input Modeller 2 3 16" xfId="3776"/>
    <cellStyle name="BM Input Modeller 2 3 16 2" xfId="3777"/>
    <cellStyle name="BM Input Modeller 2 3 16 2 2" xfId="3778"/>
    <cellStyle name="BM Input Modeller 2 3 16 3" xfId="3779"/>
    <cellStyle name="BM Input Modeller 2 3 17" xfId="3780"/>
    <cellStyle name="BM Input Modeller 2 3 17 2" xfId="3781"/>
    <cellStyle name="BM Input Modeller 2 3 17 2 2" xfId="3782"/>
    <cellStyle name="BM Input Modeller 2 3 17 3" xfId="3783"/>
    <cellStyle name="BM Input Modeller 2 3 18" xfId="3784"/>
    <cellStyle name="BM Input Modeller 2 3 18 2" xfId="3785"/>
    <cellStyle name="BM Input Modeller 2 3 19" xfId="3786"/>
    <cellStyle name="BM Input Modeller 2 3 2" xfId="3787"/>
    <cellStyle name="BM Input Modeller 2 3 2 10" xfId="3788"/>
    <cellStyle name="BM Input Modeller 2 3 2 10 2" xfId="3789"/>
    <cellStyle name="BM Input Modeller 2 3 2 10 2 2" xfId="3790"/>
    <cellStyle name="BM Input Modeller 2 3 2 10 3" xfId="3791"/>
    <cellStyle name="BM Input Modeller 2 3 2 11" xfId="3792"/>
    <cellStyle name="BM Input Modeller 2 3 2 11 2" xfId="3793"/>
    <cellStyle name="BM Input Modeller 2 3 2 11 2 2" xfId="3794"/>
    <cellStyle name="BM Input Modeller 2 3 2 11 3" xfId="3795"/>
    <cellStyle name="BM Input Modeller 2 3 2 12" xfId="3796"/>
    <cellStyle name="BM Input Modeller 2 3 2 12 2" xfId="3797"/>
    <cellStyle name="BM Input Modeller 2 3 2 12 2 2" xfId="3798"/>
    <cellStyle name="BM Input Modeller 2 3 2 12 3" xfId="3799"/>
    <cellStyle name="BM Input Modeller 2 3 2 13" xfId="3800"/>
    <cellStyle name="BM Input Modeller 2 3 2 13 2" xfId="3801"/>
    <cellStyle name="BM Input Modeller 2 3 2 13 2 2" xfId="3802"/>
    <cellStyle name="BM Input Modeller 2 3 2 13 3" xfId="3803"/>
    <cellStyle name="BM Input Modeller 2 3 2 14" xfId="3804"/>
    <cellStyle name="BM Input Modeller 2 3 2 14 2" xfId="3805"/>
    <cellStyle name="BM Input Modeller 2 3 2 14 2 2" xfId="3806"/>
    <cellStyle name="BM Input Modeller 2 3 2 14 3" xfId="3807"/>
    <cellStyle name="BM Input Modeller 2 3 2 15" xfId="3808"/>
    <cellStyle name="BM Input Modeller 2 3 2 15 2" xfId="3809"/>
    <cellStyle name="BM Input Modeller 2 3 2 15 2 2" xfId="3810"/>
    <cellStyle name="BM Input Modeller 2 3 2 15 3" xfId="3811"/>
    <cellStyle name="BM Input Modeller 2 3 2 16" xfId="3812"/>
    <cellStyle name="BM Input Modeller 2 3 2 16 2" xfId="3813"/>
    <cellStyle name="BM Input Modeller 2 3 2 16 2 2" xfId="3814"/>
    <cellStyle name="BM Input Modeller 2 3 2 16 3" xfId="3815"/>
    <cellStyle name="BM Input Modeller 2 3 2 17" xfId="3816"/>
    <cellStyle name="BM Input Modeller 2 3 2 17 2" xfId="3817"/>
    <cellStyle name="BM Input Modeller 2 3 2 17 2 2" xfId="3818"/>
    <cellStyle name="BM Input Modeller 2 3 2 17 3" xfId="3819"/>
    <cellStyle name="BM Input Modeller 2 3 2 18" xfId="3820"/>
    <cellStyle name="BM Input Modeller 2 3 2 18 2" xfId="3821"/>
    <cellStyle name="BM Input Modeller 2 3 2 18 2 2" xfId="3822"/>
    <cellStyle name="BM Input Modeller 2 3 2 18 3" xfId="3823"/>
    <cellStyle name="BM Input Modeller 2 3 2 19" xfId="3824"/>
    <cellStyle name="BM Input Modeller 2 3 2 19 2" xfId="3825"/>
    <cellStyle name="BM Input Modeller 2 3 2 19 2 2" xfId="3826"/>
    <cellStyle name="BM Input Modeller 2 3 2 19 3" xfId="3827"/>
    <cellStyle name="BM Input Modeller 2 3 2 2" xfId="3828"/>
    <cellStyle name="BM Input Modeller 2 3 2 2 2" xfId="3829"/>
    <cellStyle name="BM Input Modeller 2 3 2 2 2 2" xfId="3830"/>
    <cellStyle name="BM Input Modeller 2 3 2 2 3" xfId="3831"/>
    <cellStyle name="BM Input Modeller 2 3 2 20" xfId="3832"/>
    <cellStyle name="BM Input Modeller 2 3 2 20 2" xfId="3833"/>
    <cellStyle name="BM Input Modeller 2 3 2 20 2 2" xfId="3834"/>
    <cellStyle name="BM Input Modeller 2 3 2 20 3" xfId="3835"/>
    <cellStyle name="BM Input Modeller 2 3 2 21" xfId="3836"/>
    <cellStyle name="BM Input Modeller 2 3 2 21 2" xfId="3837"/>
    <cellStyle name="BM Input Modeller 2 3 2 22" xfId="3838"/>
    <cellStyle name="BM Input Modeller 2 3 2 3" xfId="3839"/>
    <cellStyle name="BM Input Modeller 2 3 2 3 2" xfId="3840"/>
    <cellStyle name="BM Input Modeller 2 3 2 3 2 2" xfId="3841"/>
    <cellStyle name="BM Input Modeller 2 3 2 3 3" xfId="3842"/>
    <cellStyle name="BM Input Modeller 2 3 2 4" xfId="3843"/>
    <cellStyle name="BM Input Modeller 2 3 2 4 2" xfId="3844"/>
    <cellStyle name="BM Input Modeller 2 3 2 4 2 2" xfId="3845"/>
    <cellStyle name="BM Input Modeller 2 3 2 4 3" xfId="3846"/>
    <cellStyle name="BM Input Modeller 2 3 2 5" xfId="3847"/>
    <cellStyle name="BM Input Modeller 2 3 2 5 2" xfId="3848"/>
    <cellStyle name="BM Input Modeller 2 3 2 5 2 2" xfId="3849"/>
    <cellStyle name="BM Input Modeller 2 3 2 5 3" xfId="3850"/>
    <cellStyle name="BM Input Modeller 2 3 2 6" xfId="3851"/>
    <cellStyle name="BM Input Modeller 2 3 2 6 2" xfId="3852"/>
    <cellStyle name="BM Input Modeller 2 3 2 6 2 2" xfId="3853"/>
    <cellStyle name="BM Input Modeller 2 3 2 6 3" xfId="3854"/>
    <cellStyle name="BM Input Modeller 2 3 2 7" xfId="3855"/>
    <cellStyle name="BM Input Modeller 2 3 2 7 2" xfId="3856"/>
    <cellStyle name="BM Input Modeller 2 3 2 7 2 2" xfId="3857"/>
    <cellStyle name="BM Input Modeller 2 3 2 7 3" xfId="3858"/>
    <cellStyle name="BM Input Modeller 2 3 2 8" xfId="3859"/>
    <cellStyle name="BM Input Modeller 2 3 2 8 2" xfId="3860"/>
    <cellStyle name="BM Input Modeller 2 3 2 8 2 2" xfId="3861"/>
    <cellStyle name="BM Input Modeller 2 3 2 8 3" xfId="3862"/>
    <cellStyle name="BM Input Modeller 2 3 2 9" xfId="3863"/>
    <cellStyle name="BM Input Modeller 2 3 2 9 2" xfId="3864"/>
    <cellStyle name="BM Input Modeller 2 3 2 9 2 2" xfId="3865"/>
    <cellStyle name="BM Input Modeller 2 3 2 9 3" xfId="3866"/>
    <cellStyle name="BM Input Modeller 2 3 3" xfId="3867"/>
    <cellStyle name="BM Input Modeller 2 3 3 2" xfId="3868"/>
    <cellStyle name="BM Input Modeller 2 3 3 2 2" xfId="3869"/>
    <cellStyle name="BM Input Modeller 2 3 3 3" xfId="3870"/>
    <cellStyle name="BM Input Modeller 2 3 4" xfId="3871"/>
    <cellStyle name="BM Input Modeller 2 3 4 2" xfId="3872"/>
    <cellStyle name="BM Input Modeller 2 3 4 2 2" xfId="3873"/>
    <cellStyle name="BM Input Modeller 2 3 4 3" xfId="3874"/>
    <cellStyle name="BM Input Modeller 2 3 5" xfId="3875"/>
    <cellStyle name="BM Input Modeller 2 3 5 2" xfId="3876"/>
    <cellStyle name="BM Input Modeller 2 3 5 2 2" xfId="3877"/>
    <cellStyle name="BM Input Modeller 2 3 5 3" xfId="3878"/>
    <cellStyle name="BM Input Modeller 2 3 6" xfId="3879"/>
    <cellStyle name="BM Input Modeller 2 3 6 2" xfId="3880"/>
    <cellStyle name="BM Input Modeller 2 3 6 2 2" xfId="3881"/>
    <cellStyle name="BM Input Modeller 2 3 6 3" xfId="3882"/>
    <cellStyle name="BM Input Modeller 2 3 7" xfId="3883"/>
    <cellStyle name="BM Input Modeller 2 3 7 2" xfId="3884"/>
    <cellStyle name="BM Input Modeller 2 3 7 2 2" xfId="3885"/>
    <cellStyle name="BM Input Modeller 2 3 7 3" xfId="3886"/>
    <cellStyle name="BM Input Modeller 2 3 8" xfId="3887"/>
    <cellStyle name="BM Input Modeller 2 3 8 2" xfId="3888"/>
    <cellStyle name="BM Input Modeller 2 3 8 2 2" xfId="3889"/>
    <cellStyle name="BM Input Modeller 2 3 8 3" xfId="3890"/>
    <cellStyle name="BM Input Modeller 2 3 9" xfId="3891"/>
    <cellStyle name="BM Input Modeller 2 3 9 2" xfId="3892"/>
    <cellStyle name="BM Input Modeller 2 3 9 2 2" xfId="3893"/>
    <cellStyle name="BM Input Modeller 2 3 9 3" xfId="3894"/>
    <cellStyle name="BM Input Modeller 2 4" xfId="183"/>
    <cellStyle name="BM Input Modeller 2 4 10" xfId="3895"/>
    <cellStyle name="BM Input Modeller 2 4 10 2" xfId="3896"/>
    <cellStyle name="BM Input Modeller 2 4 10 2 2" xfId="3897"/>
    <cellStyle name="BM Input Modeller 2 4 10 3" xfId="3898"/>
    <cellStyle name="BM Input Modeller 2 4 11" xfId="3899"/>
    <cellStyle name="BM Input Modeller 2 4 11 2" xfId="3900"/>
    <cellStyle name="BM Input Modeller 2 4 11 2 2" xfId="3901"/>
    <cellStyle name="BM Input Modeller 2 4 11 3" xfId="3902"/>
    <cellStyle name="BM Input Modeller 2 4 12" xfId="3903"/>
    <cellStyle name="BM Input Modeller 2 4 12 2" xfId="3904"/>
    <cellStyle name="BM Input Modeller 2 4 12 2 2" xfId="3905"/>
    <cellStyle name="BM Input Modeller 2 4 12 3" xfId="3906"/>
    <cellStyle name="BM Input Modeller 2 4 13" xfId="3907"/>
    <cellStyle name="BM Input Modeller 2 4 13 2" xfId="3908"/>
    <cellStyle name="BM Input Modeller 2 4 13 2 2" xfId="3909"/>
    <cellStyle name="BM Input Modeller 2 4 13 3" xfId="3910"/>
    <cellStyle name="BM Input Modeller 2 4 14" xfId="3911"/>
    <cellStyle name="BM Input Modeller 2 4 14 2" xfId="3912"/>
    <cellStyle name="BM Input Modeller 2 4 14 2 2" xfId="3913"/>
    <cellStyle name="BM Input Modeller 2 4 14 3" xfId="3914"/>
    <cellStyle name="BM Input Modeller 2 4 15" xfId="3915"/>
    <cellStyle name="BM Input Modeller 2 4 15 2" xfId="3916"/>
    <cellStyle name="BM Input Modeller 2 4 15 2 2" xfId="3917"/>
    <cellStyle name="BM Input Modeller 2 4 15 3" xfId="3918"/>
    <cellStyle name="BM Input Modeller 2 4 16" xfId="3919"/>
    <cellStyle name="BM Input Modeller 2 4 16 2" xfId="3920"/>
    <cellStyle name="BM Input Modeller 2 4 16 2 2" xfId="3921"/>
    <cellStyle name="BM Input Modeller 2 4 16 3" xfId="3922"/>
    <cellStyle name="BM Input Modeller 2 4 17" xfId="3923"/>
    <cellStyle name="BM Input Modeller 2 4 17 2" xfId="3924"/>
    <cellStyle name="BM Input Modeller 2 4 17 2 2" xfId="3925"/>
    <cellStyle name="BM Input Modeller 2 4 17 3" xfId="3926"/>
    <cellStyle name="BM Input Modeller 2 4 18" xfId="3927"/>
    <cellStyle name="BM Input Modeller 2 4 18 2" xfId="3928"/>
    <cellStyle name="BM Input Modeller 2 4 18 2 2" xfId="3929"/>
    <cellStyle name="BM Input Modeller 2 4 18 3" xfId="3930"/>
    <cellStyle name="BM Input Modeller 2 4 19" xfId="3931"/>
    <cellStyle name="BM Input Modeller 2 4 19 2" xfId="3932"/>
    <cellStyle name="BM Input Modeller 2 4 19 2 2" xfId="3933"/>
    <cellStyle name="BM Input Modeller 2 4 19 3" xfId="3934"/>
    <cellStyle name="BM Input Modeller 2 4 2" xfId="3935"/>
    <cellStyle name="BM Input Modeller 2 4 2 10" xfId="3936"/>
    <cellStyle name="BM Input Modeller 2 4 2 10 2" xfId="3937"/>
    <cellStyle name="BM Input Modeller 2 4 2 10 2 2" xfId="3938"/>
    <cellStyle name="BM Input Modeller 2 4 2 10 3" xfId="3939"/>
    <cellStyle name="BM Input Modeller 2 4 2 11" xfId="3940"/>
    <cellStyle name="BM Input Modeller 2 4 2 11 2" xfId="3941"/>
    <cellStyle name="BM Input Modeller 2 4 2 11 2 2" xfId="3942"/>
    <cellStyle name="BM Input Modeller 2 4 2 11 3" xfId="3943"/>
    <cellStyle name="BM Input Modeller 2 4 2 12" xfId="3944"/>
    <cellStyle name="BM Input Modeller 2 4 2 12 2" xfId="3945"/>
    <cellStyle name="BM Input Modeller 2 4 2 12 2 2" xfId="3946"/>
    <cellStyle name="BM Input Modeller 2 4 2 12 3" xfId="3947"/>
    <cellStyle name="BM Input Modeller 2 4 2 13" xfId="3948"/>
    <cellStyle name="BM Input Modeller 2 4 2 13 2" xfId="3949"/>
    <cellStyle name="BM Input Modeller 2 4 2 13 2 2" xfId="3950"/>
    <cellStyle name="BM Input Modeller 2 4 2 13 3" xfId="3951"/>
    <cellStyle name="BM Input Modeller 2 4 2 14" xfId="3952"/>
    <cellStyle name="BM Input Modeller 2 4 2 14 2" xfId="3953"/>
    <cellStyle name="BM Input Modeller 2 4 2 14 2 2" xfId="3954"/>
    <cellStyle name="BM Input Modeller 2 4 2 14 3" xfId="3955"/>
    <cellStyle name="BM Input Modeller 2 4 2 15" xfId="3956"/>
    <cellStyle name="BM Input Modeller 2 4 2 15 2" xfId="3957"/>
    <cellStyle name="BM Input Modeller 2 4 2 15 2 2" xfId="3958"/>
    <cellStyle name="BM Input Modeller 2 4 2 15 3" xfId="3959"/>
    <cellStyle name="BM Input Modeller 2 4 2 16" xfId="3960"/>
    <cellStyle name="BM Input Modeller 2 4 2 16 2" xfId="3961"/>
    <cellStyle name="BM Input Modeller 2 4 2 16 2 2" xfId="3962"/>
    <cellStyle name="BM Input Modeller 2 4 2 16 3" xfId="3963"/>
    <cellStyle name="BM Input Modeller 2 4 2 17" xfId="3964"/>
    <cellStyle name="BM Input Modeller 2 4 2 17 2" xfId="3965"/>
    <cellStyle name="BM Input Modeller 2 4 2 17 2 2" xfId="3966"/>
    <cellStyle name="BM Input Modeller 2 4 2 17 3" xfId="3967"/>
    <cellStyle name="BM Input Modeller 2 4 2 18" xfId="3968"/>
    <cellStyle name="BM Input Modeller 2 4 2 18 2" xfId="3969"/>
    <cellStyle name="BM Input Modeller 2 4 2 18 2 2" xfId="3970"/>
    <cellStyle name="BM Input Modeller 2 4 2 18 3" xfId="3971"/>
    <cellStyle name="BM Input Modeller 2 4 2 19" xfId="3972"/>
    <cellStyle name="BM Input Modeller 2 4 2 19 2" xfId="3973"/>
    <cellStyle name="BM Input Modeller 2 4 2 19 2 2" xfId="3974"/>
    <cellStyle name="BM Input Modeller 2 4 2 19 3" xfId="3975"/>
    <cellStyle name="BM Input Modeller 2 4 2 2" xfId="3976"/>
    <cellStyle name="BM Input Modeller 2 4 2 2 2" xfId="3977"/>
    <cellStyle name="BM Input Modeller 2 4 2 2 2 2" xfId="3978"/>
    <cellStyle name="BM Input Modeller 2 4 2 2 3" xfId="3979"/>
    <cellStyle name="BM Input Modeller 2 4 2 20" xfId="3980"/>
    <cellStyle name="BM Input Modeller 2 4 2 20 2" xfId="3981"/>
    <cellStyle name="BM Input Modeller 2 4 2 20 2 2" xfId="3982"/>
    <cellStyle name="BM Input Modeller 2 4 2 20 3" xfId="3983"/>
    <cellStyle name="BM Input Modeller 2 4 2 21" xfId="3984"/>
    <cellStyle name="BM Input Modeller 2 4 2 21 2" xfId="3985"/>
    <cellStyle name="BM Input Modeller 2 4 2 22" xfId="3986"/>
    <cellStyle name="BM Input Modeller 2 4 2 3" xfId="3987"/>
    <cellStyle name="BM Input Modeller 2 4 2 3 2" xfId="3988"/>
    <cellStyle name="BM Input Modeller 2 4 2 3 2 2" xfId="3989"/>
    <cellStyle name="BM Input Modeller 2 4 2 3 3" xfId="3990"/>
    <cellStyle name="BM Input Modeller 2 4 2 4" xfId="3991"/>
    <cellStyle name="BM Input Modeller 2 4 2 4 2" xfId="3992"/>
    <cellStyle name="BM Input Modeller 2 4 2 4 2 2" xfId="3993"/>
    <cellStyle name="BM Input Modeller 2 4 2 4 3" xfId="3994"/>
    <cellStyle name="BM Input Modeller 2 4 2 5" xfId="3995"/>
    <cellStyle name="BM Input Modeller 2 4 2 5 2" xfId="3996"/>
    <cellStyle name="BM Input Modeller 2 4 2 5 2 2" xfId="3997"/>
    <cellStyle name="BM Input Modeller 2 4 2 5 3" xfId="3998"/>
    <cellStyle name="BM Input Modeller 2 4 2 6" xfId="3999"/>
    <cellStyle name="BM Input Modeller 2 4 2 6 2" xfId="4000"/>
    <cellStyle name="BM Input Modeller 2 4 2 6 2 2" xfId="4001"/>
    <cellStyle name="BM Input Modeller 2 4 2 6 3" xfId="4002"/>
    <cellStyle name="BM Input Modeller 2 4 2 7" xfId="4003"/>
    <cellStyle name="BM Input Modeller 2 4 2 7 2" xfId="4004"/>
    <cellStyle name="BM Input Modeller 2 4 2 7 2 2" xfId="4005"/>
    <cellStyle name="BM Input Modeller 2 4 2 7 3" xfId="4006"/>
    <cellStyle name="BM Input Modeller 2 4 2 8" xfId="4007"/>
    <cellStyle name="BM Input Modeller 2 4 2 8 2" xfId="4008"/>
    <cellStyle name="BM Input Modeller 2 4 2 8 2 2" xfId="4009"/>
    <cellStyle name="BM Input Modeller 2 4 2 8 3" xfId="4010"/>
    <cellStyle name="BM Input Modeller 2 4 2 9" xfId="4011"/>
    <cellStyle name="BM Input Modeller 2 4 2 9 2" xfId="4012"/>
    <cellStyle name="BM Input Modeller 2 4 2 9 2 2" xfId="4013"/>
    <cellStyle name="BM Input Modeller 2 4 2 9 3" xfId="4014"/>
    <cellStyle name="BM Input Modeller 2 4 20" xfId="4015"/>
    <cellStyle name="BM Input Modeller 2 4 20 2" xfId="4016"/>
    <cellStyle name="BM Input Modeller 2 4 20 2 2" xfId="4017"/>
    <cellStyle name="BM Input Modeller 2 4 20 3" xfId="4018"/>
    <cellStyle name="BM Input Modeller 2 4 21" xfId="4019"/>
    <cellStyle name="BM Input Modeller 2 4 21 2" xfId="4020"/>
    <cellStyle name="BM Input Modeller 2 4 21 2 2" xfId="4021"/>
    <cellStyle name="BM Input Modeller 2 4 21 3" xfId="4022"/>
    <cellStyle name="BM Input Modeller 2 4 22" xfId="4023"/>
    <cellStyle name="BM Input Modeller 2 4 22 2" xfId="4024"/>
    <cellStyle name="BM Input Modeller 2 4 23" xfId="4025"/>
    <cellStyle name="BM Input Modeller 2 4 3" xfId="4026"/>
    <cellStyle name="BM Input Modeller 2 4 3 2" xfId="4027"/>
    <cellStyle name="BM Input Modeller 2 4 3 2 2" xfId="4028"/>
    <cellStyle name="BM Input Modeller 2 4 3 3" xfId="4029"/>
    <cellStyle name="BM Input Modeller 2 4 4" xfId="4030"/>
    <cellStyle name="BM Input Modeller 2 4 4 2" xfId="4031"/>
    <cellStyle name="BM Input Modeller 2 4 4 2 2" xfId="4032"/>
    <cellStyle name="BM Input Modeller 2 4 4 3" xfId="4033"/>
    <cellStyle name="BM Input Modeller 2 4 5" xfId="4034"/>
    <cellStyle name="BM Input Modeller 2 4 5 2" xfId="4035"/>
    <cellStyle name="BM Input Modeller 2 4 5 2 2" xfId="4036"/>
    <cellStyle name="BM Input Modeller 2 4 5 3" xfId="4037"/>
    <cellStyle name="BM Input Modeller 2 4 6" xfId="4038"/>
    <cellStyle name="BM Input Modeller 2 4 6 2" xfId="4039"/>
    <cellStyle name="BM Input Modeller 2 4 6 2 2" xfId="4040"/>
    <cellStyle name="BM Input Modeller 2 4 6 3" xfId="4041"/>
    <cellStyle name="BM Input Modeller 2 4 7" xfId="4042"/>
    <cellStyle name="BM Input Modeller 2 4 7 2" xfId="4043"/>
    <cellStyle name="BM Input Modeller 2 4 7 2 2" xfId="4044"/>
    <cellStyle name="BM Input Modeller 2 4 7 3" xfId="4045"/>
    <cellStyle name="BM Input Modeller 2 4 8" xfId="4046"/>
    <cellStyle name="BM Input Modeller 2 4 8 2" xfId="4047"/>
    <cellStyle name="BM Input Modeller 2 4 8 2 2" xfId="4048"/>
    <cellStyle name="BM Input Modeller 2 4 8 3" xfId="4049"/>
    <cellStyle name="BM Input Modeller 2 4 9" xfId="4050"/>
    <cellStyle name="BM Input Modeller 2 4 9 2" xfId="4051"/>
    <cellStyle name="BM Input Modeller 2 4 9 2 2" xfId="4052"/>
    <cellStyle name="BM Input Modeller 2 4 9 3" xfId="4053"/>
    <cellStyle name="BM Input Modeller 2 5" xfId="184"/>
    <cellStyle name="BM Input Modeller 2 5 10" xfId="4054"/>
    <cellStyle name="BM Input Modeller 2 5 10 2" xfId="4055"/>
    <cellStyle name="BM Input Modeller 2 5 10 2 2" xfId="4056"/>
    <cellStyle name="BM Input Modeller 2 5 10 3" xfId="4057"/>
    <cellStyle name="BM Input Modeller 2 5 11" xfId="4058"/>
    <cellStyle name="BM Input Modeller 2 5 11 2" xfId="4059"/>
    <cellStyle name="BM Input Modeller 2 5 11 2 2" xfId="4060"/>
    <cellStyle name="BM Input Modeller 2 5 11 3" xfId="4061"/>
    <cellStyle name="BM Input Modeller 2 5 12" xfId="4062"/>
    <cellStyle name="BM Input Modeller 2 5 12 2" xfId="4063"/>
    <cellStyle name="BM Input Modeller 2 5 12 2 2" xfId="4064"/>
    <cellStyle name="BM Input Modeller 2 5 12 3" xfId="4065"/>
    <cellStyle name="BM Input Modeller 2 5 13" xfId="4066"/>
    <cellStyle name="BM Input Modeller 2 5 13 2" xfId="4067"/>
    <cellStyle name="BM Input Modeller 2 5 13 2 2" xfId="4068"/>
    <cellStyle name="BM Input Modeller 2 5 13 3" xfId="4069"/>
    <cellStyle name="BM Input Modeller 2 5 14" xfId="4070"/>
    <cellStyle name="BM Input Modeller 2 5 14 2" xfId="4071"/>
    <cellStyle name="BM Input Modeller 2 5 14 2 2" xfId="4072"/>
    <cellStyle name="BM Input Modeller 2 5 14 3" xfId="4073"/>
    <cellStyle name="BM Input Modeller 2 5 15" xfId="4074"/>
    <cellStyle name="BM Input Modeller 2 5 15 2" xfId="4075"/>
    <cellStyle name="BM Input Modeller 2 5 15 2 2" xfId="4076"/>
    <cellStyle name="BM Input Modeller 2 5 15 3" xfId="4077"/>
    <cellStyle name="BM Input Modeller 2 5 16" xfId="4078"/>
    <cellStyle name="BM Input Modeller 2 5 16 2" xfId="4079"/>
    <cellStyle name="BM Input Modeller 2 5 16 2 2" xfId="4080"/>
    <cellStyle name="BM Input Modeller 2 5 16 3" xfId="4081"/>
    <cellStyle name="BM Input Modeller 2 5 17" xfId="4082"/>
    <cellStyle name="BM Input Modeller 2 5 17 2" xfId="4083"/>
    <cellStyle name="BM Input Modeller 2 5 17 2 2" xfId="4084"/>
    <cellStyle name="BM Input Modeller 2 5 17 3" xfId="4085"/>
    <cellStyle name="BM Input Modeller 2 5 18" xfId="4086"/>
    <cellStyle name="BM Input Modeller 2 5 18 2" xfId="4087"/>
    <cellStyle name="BM Input Modeller 2 5 18 2 2" xfId="4088"/>
    <cellStyle name="BM Input Modeller 2 5 18 3" xfId="4089"/>
    <cellStyle name="BM Input Modeller 2 5 19" xfId="4090"/>
    <cellStyle name="BM Input Modeller 2 5 19 2" xfId="4091"/>
    <cellStyle name="BM Input Modeller 2 5 19 2 2" xfId="4092"/>
    <cellStyle name="BM Input Modeller 2 5 19 3" xfId="4093"/>
    <cellStyle name="BM Input Modeller 2 5 2" xfId="4094"/>
    <cellStyle name="BM Input Modeller 2 5 2 2" xfId="4095"/>
    <cellStyle name="BM Input Modeller 2 5 2 2 2" xfId="4096"/>
    <cellStyle name="BM Input Modeller 2 5 2 3" xfId="4097"/>
    <cellStyle name="BM Input Modeller 2 5 20" xfId="4098"/>
    <cellStyle name="BM Input Modeller 2 5 20 2" xfId="4099"/>
    <cellStyle name="BM Input Modeller 2 5 20 2 2" xfId="4100"/>
    <cellStyle name="BM Input Modeller 2 5 20 3" xfId="4101"/>
    <cellStyle name="BM Input Modeller 2 5 21" xfId="4102"/>
    <cellStyle name="BM Input Modeller 2 5 21 2" xfId="4103"/>
    <cellStyle name="BM Input Modeller 2 5 22" xfId="4104"/>
    <cellStyle name="BM Input Modeller 2 5 3" xfId="4105"/>
    <cellStyle name="BM Input Modeller 2 5 3 2" xfId="4106"/>
    <cellStyle name="BM Input Modeller 2 5 3 2 2" xfId="4107"/>
    <cellStyle name="BM Input Modeller 2 5 3 3" xfId="4108"/>
    <cellStyle name="BM Input Modeller 2 5 4" xfId="4109"/>
    <cellStyle name="BM Input Modeller 2 5 4 2" xfId="4110"/>
    <cellStyle name="BM Input Modeller 2 5 4 2 2" xfId="4111"/>
    <cellStyle name="BM Input Modeller 2 5 4 3" xfId="4112"/>
    <cellStyle name="BM Input Modeller 2 5 5" xfId="4113"/>
    <cellStyle name="BM Input Modeller 2 5 5 2" xfId="4114"/>
    <cellStyle name="BM Input Modeller 2 5 5 2 2" xfId="4115"/>
    <cellStyle name="BM Input Modeller 2 5 5 3" xfId="4116"/>
    <cellStyle name="BM Input Modeller 2 5 6" xfId="4117"/>
    <cellStyle name="BM Input Modeller 2 5 6 2" xfId="4118"/>
    <cellStyle name="BM Input Modeller 2 5 6 2 2" xfId="4119"/>
    <cellStyle name="BM Input Modeller 2 5 6 3" xfId="4120"/>
    <cellStyle name="BM Input Modeller 2 5 7" xfId="4121"/>
    <cellStyle name="BM Input Modeller 2 5 7 2" xfId="4122"/>
    <cellStyle name="BM Input Modeller 2 5 7 2 2" xfId="4123"/>
    <cellStyle name="BM Input Modeller 2 5 7 3" xfId="4124"/>
    <cellStyle name="BM Input Modeller 2 5 8" xfId="4125"/>
    <cellStyle name="BM Input Modeller 2 5 8 2" xfId="4126"/>
    <cellStyle name="BM Input Modeller 2 5 8 2 2" xfId="4127"/>
    <cellStyle name="BM Input Modeller 2 5 8 3" xfId="4128"/>
    <cellStyle name="BM Input Modeller 2 5 9" xfId="4129"/>
    <cellStyle name="BM Input Modeller 2 5 9 2" xfId="4130"/>
    <cellStyle name="BM Input Modeller 2 5 9 2 2" xfId="4131"/>
    <cellStyle name="BM Input Modeller 2 5 9 3" xfId="4132"/>
    <cellStyle name="BM Input Modeller 2 6" xfId="4133"/>
    <cellStyle name="BM Input Modeller 2 6 2" xfId="4134"/>
    <cellStyle name="BM Input Modeller 2 6 2 2" xfId="4135"/>
    <cellStyle name="BM Input Modeller 2 6 3" xfId="4136"/>
    <cellStyle name="BM Input Modeller 2 7" xfId="4137"/>
    <cellStyle name="BM Input Modeller 2 7 2" xfId="4138"/>
    <cellStyle name="BM Input Modeller 2 7 2 2" xfId="4139"/>
    <cellStyle name="BM Input Modeller 2 7 3" xfId="4140"/>
    <cellStyle name="BM Input Modeller 2 8" xfId="4141"/>
    <cellStyle name="BM Input Modeller 2 8 2" xfId="4142"/>
    <cellStyle name="BM Input Modeller 2 8 2 2" xfId="4143"/>
    <cellStyle name="BM Input Modeller 2 8 3" xfId="4144"/>
    <cellStyle name="BM Input Modeller 2 9" xfId="4145"/>
    <cellStyle name="BM Input Modeller 2 9 2" xfId="4146"/>
    <cellStyle name="BM Input Modeller 2 9 2 2" xfId="4147"/>
    <cellStyle name="BM Input Modeller 2 9 3" xfId="4148"/>
    <cellStyle name="BM Input Modeller 20" xfId="4149"/>
    <cellStyle name="BM Input Modeller 20 2" xfId="4150"/>
    <cellStyle name="BM Input Modeller 20 2 2" xfId="4151"/>
    <cellStyle name="BM Input Modeller 20 3" xfId="4152"/>
    <cellStyle name="BM Input Modeller 21" xfId="4153"/>
    <cellStyle name="BM Input Modeller 21 2" xfId="4154"/>
    <cellStyle name="BM Input Modeller 21 2 2" xfId="4155"/>
    <cellStyle name="BM Input Modeller 21 3" xfId="4156"/>
    <cellStyle name="BM Input Modeller 22" xfId="4157"/>
    <cellStyle name="BM Input Modeller 22 2" xfId="4158"/>
    <cellStyle name="BM Input Modeller 23" xfId="4159"/>
    <cellStyle name="BM Input Modeller 24" xfId="4160"/>
    <cellStyle name="BM Input Modeller 25" xfId="4161"/>
    <cellStyle name="BM Input Modeller 26" xfId="4162"/>
    <cellStyle name="BM Input Modeller 3" xfId="185"/>
    <cellStyle name="BM Input Modeller 3 10" xfId="4163"/>
    <cellStyle name="BM Input Modeller 3 10 2" xfId="4164"/>
    <cellStyle name="BM Input Modeller 3 10 2 2" xfId="4165"/>
    <cellStyle name="BM Input Modeller 3 10 3" xfId="4166"/>
    <cellStyle name="BM Input Modeller 3 11" xfId="4167"/>
    <cellStyle name="BM Input Modeller 3 11 2" xfId="4168"/>
    <cellStyle name="BM Input Modeller 3 11 2 2" xfId="4169"/>
    <cellStyle name="BM Input Modeller 3 11 3" xfId="4170"/>
    <cellStyle name="BM Input Modeller 3 12" xfId="4171"/>
    <cellStyle name="BM Input Modeller 3 12 2" xfId="4172"/>
    <cellStyle name="BM Input Modeller 3 12 2 2" xfId="4173"/>
    <cellStyle name="BM Input Modeller 3 12 3" xfId="4174"/>
    <cellStyle name="BM Input Modeller 3 13" xfId="4175"/>
    <cellStyle name="BM Input Modeller 3 13 2" xfId="4176"/>
    <cellStyle name="BM Input Modeller 3 13 2 2" xfId="4177"/>
    <cellStyle name="BM Input Modeller 3 13 3" xfId="4178"/>
    <cellStyle name="BM Input Modeller 3 14" xfId="4179"/>
    <cellStyle name="BM Input Modeller 3 14 2" xfId="4180"/>
    <cellStyle name="BM Input Modeller 3 14 2 2" xfId="4181"/>
    <cellStyle name="BM Input Modeller 3 14 3" xfId="4182"/>
    <cellStyle name="BM Input Modeller 3 15" xfId="4183"/>
    <cellStyle name="BM Input Modeller 3 15 2" xfId="4184"/>
    <cellStyle name="BM Input Modeller 3 15 2 2" xfId="4185"/>
    <cellStyle name="BM Input Modeller 3 15 3" xfId="4186"/>
    <cellStyle name="BM Input Modeller 3 16" xfId="4187"/>
    <cellStyle name="BM Input Modeller 3 16 2" xfId="4188"/>
    <cellStyle name="BM Input Modeller 3 16 2 2" xfId="4189"/>
    <cellStyle name="BM Input Modeller 3 16 3" xfId="4190"/>
    <cellStyle name="BM Input Modeller 3 17" xfId="4191"/>
    <cellStyle name="BM Input Modeller 3 17 2" xfId="4192"/>
    <cellStyle name="BM Input Modeller 3 17 2 2" xfId="4193"/>
    <cellStyle name="BM Input Modeller 3 17 3" xfId="4194"/>
    <cellStyle name="BM Input Modeller 3 18" xfId="4195"/>
    <cellStyle name="BM Input Modeller 3 18 2" xfId="4196"/>
    <cellStyle name="BM Input Modeller 3 19" xfId="4197"/>
    <cellStyle name="BM Input Modeller 3 2" xfId="186"/>
    <cellStyle name="BM Input Modeller 3 2 10" xfId="4198"/>
    <cellStyle name="BM Input Modeller 3 2 10 2" xfId="4199"/>
    <cellStyle name="BM Input Modeller 3 2 10 2 2" xfId="4200"/>
    <cellStyle name="BM Input Modeller 3 2 10 3" xfId="4201"/>
    <cellStyle name="BM Input Modeller 3 2 11" xfId="4202"/>
    <cellStyle name="BM Input Modeller 3 2 11 2" xfId="4203"/>
    <cellStyle name="BM Input Modeller 3 2 11 2 2" xfId="4204"/>
    <cellStyle name="BM Input Modeller 3 2 11 3" xfId="4205"/>
    <cellStyle name="BM Input Modeller 3 2 12" xfId="4206"/>
    <cellStyle name="BM Input Modeller 3 2 12 2" xfId="4207"/>
    <cellStyle name="BM Input Modeller 3 2 12 2 2" xfId="4208"/>
    <cellStyle name="BM Input Modeller 3 2 12 3" xfId="4209"/>
    <cellStyle name="BM Input Modeller 3 2 13" xfId="4210"/>
    <cellStyle name="BM Input Modeller 3 2 13 2" xfId="4211"/>
    <cellStyle name="BM Input Modeller 3 2 13 2 2" xfId="4212"/>
    <cellStyle name="BM Input Modeller 3 2 13 3" xfId="4213"/>
    <cellStyle name="BM Input Modeller 3 2 14" xfId="4214"/>
    <cellStyle name="BM Input Modeller 3 2 14 2" xfId="4215"/>
    <cellStyle name="BM Input Modeller 3 2 14 2 2" xfId="4216"/>
    <cellStyle name="BM Input Modeller 3 2 14 3" xfId="4217"/>
    <cellStyle name="BM Input Modeller 3 2 15" xfId="4218"/>
    <cellStyle name="BM Input Modeller 3 2 15 2" xfId="4219"/>
    <cellStyle name="BM Input Modeller 3 2 15 2 2" xfId="4220"/>
    <cellStyle name="BM Input Modeller 3 2 15 3" xfId="4221"/>
    <cellStyle name="BM Input Modeller 3 2 16" xfId="4222"/>
    <cellStyle name="BM Input Modeller 3 2 16 2" xfId="4223"/>
    <cellStyle name="BM Input Modeller 3 2 16 2 2" xfId="4224"/>
    <cellStyle name="BM Input Modeller 3 2 16 3" xfId="4225"/>
    <cellStyle name="BM Input Modeller 3 2 17" xfId="4226"/>
    <cellStyle name="BM Input Modeller 3 2 17 2" xfId="4227"/>
    <cellStyle name="BM Input Modeller 3 2 17 2 2" xfId="4228"/>
    <cellStyle name="BM Input Modeller 3 2 17 3" xfId="4229"/>
    <cellStyle name="BM Input Modeller 3 2 18" xfId="4230"/>
    <cellStyle name="BM Input Modeller 3 2 18 2" xfId="4231"/>
    <cellStyle name="BM Input Modeller 3 2 18 2 2" xfId="4232"/>
    <cellStyle name="BM Input Modeller 3 2 18 3" xfId="4233"/>
    <cellStyle name="BM Input Modeller 3 2 19" xfId="4234"/>
    <cellStyle name="BM Input Modeller 3 2 19 2" xfId="4235"/>
    <cellStyle name="BM Input Modeller 3 2 19 2 2" xfId="4236"/>
    <cellStyle name="BM Input Modeller 3 2 19 3" xfId="4237"/>
    <cellStyle name="BM Input Modeller 3 2 2" xfId="4238"/>
    <cellStyle name="BM Input Modeller 3 2 2 2" xfId="4239"/>
    <cellStyle name="BM Input Modeller 3 2 2 2 2" xfId="4240"/>
    <cellStyle name="BM Input Modeller 3 2 2 3" xfId="4241"/>
    <cellStyle name="BM Input Modeller 3 2 20" xfId="4242"/>
    <cellStyle name="BM Input Modeller 3 2 20 2" xfId="4243"/>
    <cellStyle name="BM Input Modeller 3 2 20 2 2" xfId="4244"/>
    <cellStyle name="BM Input Modeller 3 2 20 3" xfId="4245"/>
    <cellStyle name="BM Input Modeller 3 2 21" xfId="4246"/>
    <cellStyle name="BM Input Modeller 3 2 21 2" xfId="4247"/>
    <cellStyle name="BM Input Modeller 3 2 22" xfId="4248"/>
    <cellStyle name="BM Input Modeller 3 2 3" xfId="4249"/>
    <cellStyle name="BM Input Modeller 3 2 3 2" xfId="4250"/>
    <cellStyle name="BM Input Modeller 3 2 3 2 2" xfId="4251"/>
    <cellStyle name="BM Input Modeller 3 2 3 3" xfId="4252"/>
    <cellStyle name="BM Input Modeller 3 2 4" xfId="4253"/>
    <cellStyle name="BM Input Modeller 3 2 4 2" xfId="4254"/>
    <cellStyle name="BM Input Modeller 3 2 4 2 2" xfId="4255"/>
    <cellStyle name="BM Input Modeller 3 2 4 3" xfId="4256"/>
    <cellStyle name="BM Input Modeller 3 2 5" xfId="4257"/>
    <cellStyle name="BM Input Modeller 3 2 5 2" xfId="4258"/>
    <cellStyle name="BM Input Modeller 3 2 5 2 2" xfId="4259"/>
    <cellStyle name="BM Input Modeller 3 2 5 3" xfId="4260"/>
    <cellStyle name="BM Input Modeller 3 2 6" xfId="4261"/>
    <cellStyle name="BM Input Modeller 3 2 6 2" xfId="4262"/>
    <cellStyle name="BM Input Modeller 3 2 6 2 2" xfId="4263"/>
    <cellStyle name="BM Input Modeller 3 2 6 3" xfId="4264"/>
    <cellStyle name="BM Input Modeller 3 2 7" xfId="4265"/>
    <cellStyle name="BM Input Modeller 3 2 7 2" xfId="4266"/>
    <cellStyle name="BM Input Modeller 3 2 7 2 2" xfId="4267"/>
    <cellStyle name="BM Input Modeller 3 2 7 3" xfId="4268"/>
    <cellStyle name="BM Input Modeller 3 2 8" xfId="4269"/>
    <cellStyle name="BM Input Modeller 3 2 8 2" xfId="4270"/>
    <cellStyle name="BM Input Modeller 3 2 8 2 2" xfId="4271"/>
    <cellStyle name="BM Input Modeller 3 2 8 3" xfId="4272"/>
    <cellStyle name="BM Input Modeller 3 2 9" xfId="4273"/>
    <cellStyle name="BM Input Modeller 3 2 9 2" xfId="4274"/>
    <cellStyle name="BM Input Modeller 3 2 9 2 2" xfId="4275"/>
    <cellStyle name="BM Input Modeller 3 2 9 3" xfId="4276"/>
    <cellStyle name="BM Input Modeller 3 3" xfId="187"/>
    <cellStyle name="BM Input Modeller 3 3 2" xfId="4277"/>
    <cellStyle name="BM Input Modeller 3 3 2 2" xfId="4278"/>
    <cellStyle name="BM Input Modeller 3 3 3" xfId="4279"/>
    <cellStyle name="BM Input Modeller 3 4" xfId="188"/>
    <cellStyle name="BM Input Modeller 3 4 2" xfId="4280"/>
    <cellStyle name="BM Input Modeller 3 4 2 2" xfId="4281"/>
    <cellStyle name="BM Input Modeller 3 4 3" xfId="4282"/>
    <cellStyle name="BM Input Modeller 3 5" xfId="189"/>
    <cellStyle name="BM Input Modeller 3 5 2" xfId="4283"/>
    <cellStyle name="BM Input Modeller 3 5 2 2" xfId="4284"/>
    <cellStyle name="BM Input Modeller 3 5 3" xfId="4285"/>
    <cellStyle name="BM Input Modeller 3 6" xfId="4286"/>
    <cellStyle name="BM Input Modeller 3 6 2" xfId="4287"/>
    <cellStyle name="BM Input Modeller 3 6 2 2" xfId="4288"/>
    <cellStyle name="BM Input Modeller 3 6 3" xfId="4289"/>
    <cellStyle name="BM Input Modeller 3 7" xfId="4290"/>
    <cellStyle name="BM Input Modeller 3 7 2" xfId="4291"/>
    <cellStyle name="BM Input Modeller 3 7 2 2" xfId="4292"/>
    <cellStyle name="BM Input Modeller 3 7 3" xfId="4293"/>
    <cellStyle name="BM Input Modeller 3 8" xfId="4294"/>
    <cellStyle name="BM Input Modeller 3 8 2" xfId="4295"/>
    <cellStyle name="BM Input Modeller 3 8 2 2" xfId="4296"/>
    <cellStyle name="BM Input Modeller 3 8 3" xfId="4297"/>
    <cellStyle name="BM Input Modeller 3 9" xfId="4298"/>
    <cellStyle name="BM Input Modeller 3 9 2" xfId="4299"/>
    <cellStyle name="BM Input Modeller 3 9 2 2" xfId="4300"/>
    <cellStyle name="BM Input Modeller 3 9 3" xfId="4301"/>
    <cellStyle name="BM Input Modeller 4" xfId="190"/>
    <cellStyle name="BM Input Modeller 4 10" xfId="4302"/>
    <cellStyle name="BM Input Modeller 4 10 2" xfId="4303"/>
    <cellStyle name="BM Input Modeller 4 10 2 2" xfId="4304"/>
    <cellStyle name="BM Input Modeller 4 10 3" xfId="4305"/>
    <cellStyle name="BM Input Modeller 4 11" xfId="4306"/>
    <cellStyle name="BM Input Modeller 4 11 2" xfId="4307"/>
    <cellStyle name="BM Input Modeller 4 11 2 2" xfId="4308"/>
    <cellStyle name="BM Input Modeller 4 11 3" xfId="4309"/>
    <cellStyle name="BM Input Modeller 4 12" xfId="4310"/>
    <cellStyle name="BM Input Modeller 4 12 2" xfId="4311"/>
    <cellStyle name="BM Input Modeller 4 12 2 2" xfId="4312"/>
    <cellStyle name="BM Input Modeller 4 12 3" xfId="4313"/>
    <cellStyle name="BM Input Modeller 4 13" xfId="4314"/>
    <cellStyle name="BM Input Modeller 4 13 2" xfId="4315"/>
    <cellStyle name="BM Input Modeller 4 13 2 2" xfId="4316"/>
    <cellStyle name="BM Input Modeller 4 13 3" xfId="4317"/>
    <cellStyle name="BM Input Modeller 4 14" xfId="4318"/>
    <cellStyle name="BM Input Modeller 4 14 2" xfId="4319"/>
    <cellStyle name="BM Input Modeller 4 14 2 2" xfId="4320"/>
    <cellStyle name="BM Input Modeller 4 14 3" xfId="4321"/>
    <cellStyle name="BM Input Modeller 4 15" xfId="4322"/>
    <cellStyle name="BM Input Modeller 4 15 2" xfId="4323"/>
    <cellStyle name="BM Input Modeller 4 15 2 2" xfId="4324"/>
    <cellStyle name="BM Input Modeller 4 15 3" xfId="4325"/>
    <cellStyle name="BM Input Modeller 4 16" xfId="4326"/>
    <cellStyle name="BM Input Modeller 4 16 2" xfId="4327"/>
    <cellStyle name="BM Input Modeller 4 16 2 2" xfId="4328"/>
    <cellStyle name="BM Input Modeller 4 16 3" xfId="4329"/>
    <cellStyle name="BM Input Modeller 4 17" xfId="4330"/>
    <cellStyle name="BM Input Modeller 4 17 2" xfId="4331"/>
    <cellStyle name="BM Input Modeller 4 17 2 2" xfId="4332"/>
    <cellStyle name="BM Input Modeller 4 17 3" xfId="4333"/>
    <cellStyle name="BM Input Modeller 4 18" xfId="4334"/>
    <cellStyle name="BM Input Modeller 4 18 2" xfId="4335"/>
    <cellStyle name="BM Input Modeller 4 19" xfId="4336"/>
    <cellStyle name="BM Input Modeller 4 2" xfId="191"/>
    <cellStyle name="BM Input Modeller 4 2 10" xfId="4337"/>
    <cellStyle name="BM Input Modeller 4 2 10 2" xfId="4338"/>
    <cellStyle name="BM Input Modeller 4 2 10 2 2" xfId="4339"/>
    <cellStyle name="BM Input Modeller 4 2 10 3" xfId="4340"/>
    <cellStyle name="BM Input Modeller 4 2 11" xfId="4341"/>
    <cellStyle name="BM Input Modeller 4 2 11 2" xfId="4342"/>
    <cellStyle name="BM Input Modeller 4 2 11 2 2" xfId="4343"/>
    <cellStyle name="BM Input Modeller 4 2 11 3" xfId="4344"/>
    <cellStyle name="BM Input Modeller 4 2 12" xfId="4345"/>
    <cellStyle name="BM Input Modeller 4 2 12 2" xfId="4346"/>
    <cellStyle name="BM Input Modeller 4 2 12 2 2" xfId="4347"/>
    <cellStyle name="BM Input Modeller 4 2 12 3" xfId="4348"/>
    <cellStyle name="BM Input Modeller 4 2 13" xfId="4349"/>
    <cellStyle name="BM Input Modeller 4 2 13 2" xfId="4350"/>
    <cellStyle name="BM Input Modeller 4 2 13 2 2" xfId="4351"/>
    <cellStyle name="BM Input Modeller 4 2 13 3" xfId="4352"/>
    <cellStyle name="BM Input Modeller 4 2 14" xfId="4353"/>
    <cellStyle name="BM Input Modeller 4 2 14 2" xfId="4354"/>
    <cellStyle name="BM Input Modeller 4 2 14 2 2" xfId="4355"/>
    <cellStyle name="BM Input Modeller 4 2 14 3" xfId="4356"/>
    <cellStyle name="BM Input Modeller 4 2 15" xfId="4357"/>
    <cellStyle name="BM Input Modeller 4 2 15 2" xfId="4358"/>
    <cellStyle name="BM Input Modeller 4 2 15 2 2" xfId="4359"/>
    <cellStyle name="BM Input Modeller 4 2 15 3" xfId="4360"/>
    <cellStyle name="BM Input Modeller 4 2 16" xfId="4361"/>
    <cellStyle name="BM Input Modeller 4 2 16 2" xfId="4362"/>
    <cellStyle name="BM Input Modeller 4 2 16 2 2" xfId="4363"/>
    <cellStyle name="BM Input Modeller 4 2 16 3" xfId="4364"/>
    <cellStyle name="BM Input Modeller 4 2 17" xfId="4365"/>
    <cellStyle name="BM Input Modeller 4 2 17 2" xfId="4366"/>
    <cellStyle name="BM Input Modeller 4 2 17 2 2" xfId="4367"/>
    <cellStyle name="BM Input Modeller 4 2 17 3" xfId="4368"/>
    <cellStyle name="BM Input Modeller 4 2 18" xfId="4369"/>
    <cellStyle name="BM Input Modeller 4 2 18 2" xfId="4370"/>
    <cellStyle name="BM Input Modeller 4 2 18 2 2" xfId="4371"/>
    <cellStyle name="BM Input Modeller 4 2 18 3" xfId="4372"/>
    <cellStyle name="BM Input Modeller 4 2 19" xfId="4373"/>
    <cellStyle name="BM Input Modeller 4 2 19 2" xfId="4374"/>
    <cellStyle name="BM Input Modeller 4 2 19 2 2" xfId="4375"/>
    <cellStyle name="BM Input Modeller 4 2 19 3" xfId="4376"/>
    <cellStyle name="BM Input Modeller 4 2 2" xfId="4377"/>
    <cellStyle name="BM Input Modeller 4 2 2 2" xfId="4378"/>
    <cellStyle name="BM Input Modeller 4 2 2 2 2" xfId="4379"/>
    <cellStyle name="BM Input Modeller 4 2 2 3" xfId="4380"/>
    <cellStyle name="BM Input Modeller 4 2 20" xfId="4381"/>
    <cellStyle name="BM Input Modeller 4 2 20 2" xfId="4382"/>
    <cellStyle name="BM Input Modeller 4 2 20 2 2" xfId="4383"/>
    <cellStyle name="BM Input Modeller 4 2 20 3" xfId="4384"/>
    <cellStyle name="BM Input Modeller 4 2 21" xfId="4385"/>
    <cellStyle name="BM Input Modeller 4 2 21 2" xfId="4386"/>
    <cellStyle name="BM Input Modeller 4 2 22" xfId="4387"/>
    <cellStyle name="BM Input Modeller 4 2 3" xfId="4388"/>
    <cellStyle name="BM Input Modeller 4 2 3 2" xfId="4389"/>
    <cellStyle name="BM Input Modeller 4 2 3 2 2" xfId="4390"/>
    <cellStyle name="BM Input Modeller 4 2 3 3" xfId="4391"/>
    <cellStyle name="BM Input Modeller 4 2 4" xfId="4392"/>
    <cellStyle name="BM Input Modeller 4 2 4 2" xfId="4393"/>
    <cellStyle name="BM Input Modeller 4 2 4 2 2" xfId="4394"/>
    <cellStyle name="BM Input Modeller 4 2 4 3" xfId="4395"/>
    <cellStyle name="BM Input Modeller 4 2 5" xfId="4396"/>
    <cellStyle name="BM Input Modeller 4 2 5 2" xfId="4397"/>
    <cellStyle name="BM Input Modeller 4 2 5 2 2" xfId="4398"/>
    <cellStyle name="BM Input Modeller 4 2 5 3" xfId="4399"/>
    <cellStyle name="BM Input Modeller 4 2 6" xfId="4400"/>
    <cellStyle name="BM Input Modeller 4 2 6 2" xfId="4401"/>
    <cellStyle name="BM Input Modeller 4 2 6 2 2" xfId="4402"/>
    <cellStyle name="BM Input Modeller 4 2 6 3" xfId="4403"/>
    <cellStyle name="BM Input Modeller 4 2 7" xfId="4404"/>
    <cellStyle name="BM Input Modeller 4 2 7 2" xfId="4405"/>
    <cellStyle name="BM Input Modeller 4 2 7 2 2" xfId="4406"/>
    <cellStyle name="BM Input Modeller 4 2 7 3" xfId="4407"/>
    <cellStyle name="BM Input Modeller 4 2 8" xfId="4408"/>
    <cellStyle name="BM Input Modeller 4 2 8 2" xfId="4409"/>
    <cellStyle name="BM Input Modeller 4 2 8 2 2" xfId="4410"/>
    <cellStyle name="BM Input Modeller 4 2 8 3" xfId="4411"/>
    <cellStyle name="BM Input Modeller 4 2 9" xfId="4412"/>
    <cellStyle name="BM Input Modeller 4 2 9 2" xfId="4413"/>
    <cellStyle name="BM Input Modeller 4 2 9 2 2" xfId="4414"/>
    <cellStyle name="BM Input Modeller 4 2 9 3" xfId="4415"/>
    <cellStyle name="BM Input Modeller 4 3" xfId="192"/>
    <cellStyle name="BM Input Modeller 4 3 2" xfId="4416"/>
    <cellStyle name="BM Input Modeller 4 3 2 2" xfId="4417"/>
    <cellStyle name="BM Input Modeller 4 3 3" xfId="4418"/>
    <cellStyle name="BM Input Modeller 4 4" xfId="193"/>
    <cellStyle name="BM Input Modeller 4 4 2" xfId="4419"/>
    <cellStyle name="BM Input Modeller 4 4 2 2" xfId="4420"/>
    <cellStyle name="BM Input Modeller 4 4 3" xfId="4421"/>
    <cellStyle name="BM Input Modeller 4 5" xfId="194"/>
    <cellStyle name="BM Input Modeller 4 5 2" xfId="4422"/>
    <cellStyle name="BM Input Modeller 4 5 2 2" xfId="4423"/>
    <cellStyle name="BM Input Modeller 4 5 3" xfId="4424"/>
    <cellStyle name="BM Input Modeller 4 6" xfId="4425"/>
    <cellStyle name="BM Input Modeller 4 6 2" xfId="4426"/>
    <cellStyle name="BM Input Modeller 4 6 2 2" xfId="4427"/>
    <cellStyle name="BM Input Modeller 4 6 3" xfId="4428"/>
    <cellStyle name="BM Input Modeller 4 7" xfId="4429"/>
    <cellStyle name="BM Input Modeller 4 7 2" xfId="4430"/>
    <cellStyle name="BM Input Modeller 4 7 2 2" xfId="4431"/>
    <cellStyle name="BM Input Modeller 4 7 3" xfId="4432"/>
    <cellStyle name="BM Input Modeller 4 8" xfId="4433"/>
    <cellStyle name="BM Input Modeller 4 8 2" xfId="4434"/>
    <cellStyle name="BM Input Modeller 4 8 2 2" xfId="4435"/>
    <cellStyle name="BM Input Modeller 4 8 3" xfId="4436"/>
    <cellStyle name="BM Input Modeller 4 9" xfId="4437"/>
    <cellStyle name="BM Input Modeller 4 9 2" xfId="4438"/>
    <cellStyle name="BM Input Modeller 4 9 2 2" xfId="4439"/>
    <cellStyle name="BM Input Modeller 4 9 3" xfId="4440"/>
    <cellStyle name="BM Input Modeller 5" xfId="195"/>
    <cellStyle name="BM Input Modeller 5 10" xfId="4441"/>
    <cellStyle name="BM Input Modeller 5 10 2" xfId="4442"/>
    <cellStyle name="BM Input Modeller 5 10 2 2" xfId="4443"/>
    <cellStyle name="BM Input Modeller 5 10 3" xfId="4444"/>
    <cellStyle name="BM Input Modeller 5 11" xfId="4445"/>
    <cellStyle name="BM Input Modeller 5 11 2" xfId="4446"/>
    <cellStyle name="BM Input Modeller 5 11 2 2" xfId="4447"/>
    <cellStyle name="BM Input Modeller 5 11 3" xfId="4448"/>
    <cellStyle name="BM Input Modeller 5 12" xfId="4449"/>
    <cellStyle name="BM Input Modeller 5 12 2" xfId="4450"/>
    <cellStyle name="BM Input Modeller 5 12 2 2" xfId="4451"/>
    <cellStyle name="BM Input Modeller 5 12 3" xfId="4452"/>
    <cellStyle name="BM Input Modeller 5 13" xfId="4453"/>
    <cellStyle name="BM Input Modeller 5 13 2" xfId="4454"/>
    <cellStyle name="BM Input Modeller 5 13 2 2" xfId="4455"/>
    <cellStyle name="BM Input Modeller 5 13 3" xfId="4456"/>
    <cellStyle name="BM Input Modeller 5 14" xfId="4457"/>
    <cellStyle name="BM Input Modeller 5 14 2" xfId="4458"/>
    <cellStyle name="BM Input Modeller 5 14 2 2" xfId="4459"/>
    <cellStyle name="BM Input Modeller 5 14 3" xfId="4460"/>
    <cellStyle name="BM Input Modeller 5 15" xfId="4461"/>
    <cellStyle name="BM Input Modeller 5 15 2" xfId="4462"/>
    <cellStyle name="BM Input Modeller 5 15 2 2" xfId="4463"/>
    <cellStyle name="BM Input Modeller 5 15 3" xfId="4464"/>
    <cellStyle name="BM Input Modeller 5 16" xfId="4465"/>
    <cellStyle name="BM Input Modeller 5 16 2" xfId="4466"/>
    <cellStyle name="BM Input Modeller 5 16 2 2" xfId="4467"/>
    <cellStyle name="BM Input Modeller 5 16 3" xfId="4468"/>
    <cellStyle name="BM Input Modeller 5 17" xfId="4469"/>
    <cellStyle name="BM Input Modeller 5 17 2" xfId="4470"/>
    <cellStyle name="BM Input Modeller 5 17 2 2" xfId="4471"/>
    <cellStyle name="BM Input Modeller 5 17 3" xfId="4472"/>
    <cellStyle name="BM Input Modeller 5 18" xfId="4473"/>
    <cellStyle name="BM Input Modeller 5 18 2" xfId="4474"/>
    <cellStyle name="BM Input Modeller 5 18 2 2" xfId="4475"/>
    <cellStyle name="BM Input Modeller 5 18 3" xfId="4476"/>
    <cellStyle name="BM Input Modeller 5 19" xfId="4477"/>
    <cellStyle name="BM Input Modeller 5 19 2" xfId="4478"/>
    <cellStyle name="BM Input Modeller 5 19 2 2" xfId="4479"/>
    <cellStyle name="BM Input Modeller 5 19 3" xfId="4480"/>
    <cellStyle name="BM Input Modeller 5 2" xfId="4481"/>
    <cellStyle name="BM Input Modeller 5 2 10" xfId="4482"/>
    <cellStyle name="BM Input Modeller 5 2 10 2" xfId="4483"/>
    <cellStyle name="BM Input Modeller 5 2 10 2 2" xfId="4484"/>
    <cellStyle name="BM Input Modeller 5 2 10 3" xfId="4485"/>
    <cellStyle name="BM Input Modeller 5 2 11" xfId="4486"/>
    <cellStyle name="BM Input Modeller 5 2 11 2" xfId="4487"/>
    <cellStyle name="BM Input Modeller 5 2 11 2 2" xfId="4488"/>
    <cellStyle name="BM Input Modeller 5 2 11 3" xfId="4489"/>
    <cellStyle name="BM Input Modeller 5 2 12" xfId="4490"/>
    <cellStyle name="BM Input Modeller 5 2 12 2" xfId="4491"/>
    <cellStyle name="BM Input Modeller 5 2 12 2 2" xfId="4492"/>
    <cellStyle name="BM Input Modeller 5 2 12 3" xfId="4493"/>
    <cellStyle name="BM Input Modeller 5 2 13" xfId="4494"/>
    <cellStyle name="BM Input Modeller 5 2 13 2" xfId="4495"/>
    <cellStyle name="BM Input Modeller 5 2 13 2 2" xfId="4496"/>
    <cellStyle name="BM Input Modeller 5 2 13 3" xfId="4497"/>
    <cellStyle name="BM Input Modeller 5 2 14" xfId="4498"/>
    <cellStyle name="BM Input Modeller 5 2 14 2" xfId="4499"/>
    <cellStyle name="BM Input Modeller 5 2 14 2 2" xfId="4500"/>
    <cellStyle name="BM Input Modeller 5 2 14 3" xfId="4501"/>
    <cellStyle name="BM Input Modeller 5 2 15" xfId="4502"/>
    <cellStyle name="BM Input Modeller 5 2 15 2" xfId="4503"/>
    <cellStyle name="BM Input Modeller 5 2 15 2 2" xfId="4504"/>
    <cellStyle name="BM Input Modeller 5 2 15 3" xfId="4505"/>
    <cellStyle name="BM Input Modeller 5 2 16" xfId="4506"/>
    <cellStyle name="BM Input Modeller 5 2 16 2" xfId="4507"/>
    <cellStyle name="BM Input Modeller 5 2 16 2 2" xfId="4508"/>
    <cellStyle name="BM Input Modeller 5 2 16 3" xfId="4509"/>
    <cellStyle name="BM Input Modeller 5 2 17" xfId="4510"/>
    <cellStyle name="BM Input Modeller 5 2 17 2" xfId="4511"/>
    <cellStyle name="BM Input Modeller 5 2 17 2 2" xfId="4512"/>
    <cellStyle name="BM Input Modeller 5 2 17 3" xfId="4513"/>
    <cellStyle name="BM Input Modeller 5 2 18" xfId="4514"/>
    <cellStyle name="BM Input Modeller 5 2 18 2" xfId="4515"/>
    <cellStyle name="BM Input Modeller 5 2 18 2 2" xfId="4516"/>
    <cellStyle name="BM Input Modeller 5 2 18 3" xfId="4517"/>
    <cellStyle name="BM Input Modeller 5 2 19" xfId="4518"/>
    <cellStyle name="BM Input Modeller 5 2 19 2" xfId="4519"/>
    <cellStyle name="BM Input Modeller 5 2 19 2 2" xfId="4520"/>
    <cellStyle name="BM Input Modeller 5 2 19 3" xfId="4521"/>
    <cellStyle name="BM Input Modeller 5 2 2" xfId="4522"/>
    <cellStyle name="BM Input Modeller 5 2 2 2" xfId="4523"/>
    <cellStyle name="BM Input Modeller 5 2 2 2 2" xfId="4524"/>
    <cellStyle name="BM Input Modeller 5 2 2 3" xfId="4525"/>
    <cellStyle name="BM Input Modeller 5 2 20" xfId="4526"/>
    <cellStyle name="BM Input Modeller 5 2 20 2" xfId="4527"/>
    <cellStyle name="BM Input Modeller 5 2 20 2 2" xfId="4528"/>
    <cellStyle name="BM Input Modeller 5 2 20 3" xfId="4529"/>
    <cellStyle name="BM Input Modeller 5 2 21" xfId="4530"/>
    <cellStyle name="BM Input Modeller 5 2 21 2" xfId="4531"/>
    <cellStyle name="BM Input Modeller 5 2 22" xfId="4532"/>
    <cellStyle name="BM Input Modeller 5 2 3" xfId="4533"/>
    <cellStyle name="BM Input Modeller 5 2 3 2" xfId="4534"/>
    <cellStyle name="BM Input Modeller 5 2 3 2 2" xfId="4535"/>
    <cellStyle name="BM Input Modeller 5 2 3 3" xfId="4536"/>
    <cellStyle name="BM Input Modeller 5 2 4" xfId="4537"/>
    <cellStyle name="BM Input Modeller 5 2 4 2" xfId="4538"/>
    <cellStyle name="BM Input Modeller 5 2 4 2 2" xfId="4539"/>
    <cellStyle name="BM Input Modeller 5 2 4 3" xfId="4540"/>
    <cellStyle name="BM Input Modeller 5 2 5" xfId="4541"/>
    <cellStyle name="BM Input Modeller 5 2 5 2" xfId="4542"/>
    <cellStyle name="BM Input Modeller 5 2 5 2 2" xfId="4543"/>
    <cellStyle name="BM Input Modeller 5 2 5 3" xfId="4544"/>
    <cellStyle name="BM Input Modeller 5 2 6" xfId="4545"/>
    <cellStyle name="BM Input Modeller 5 2 6 2" xfId="4546"/>
    <cellStyle name="BM Input Modeller 5 2 6 2 2" xfId="4547"/>
    <cellStyle name="BM Input Modeller 5 2 6 3" xfId="4548"/>
    <cellStyle name="BM Input Modeller 5 2 7" xfId="4549"/>
    <cellStyle name="BM Input Modeller 5 2 7 2" xfId="4550"/>
    <cellStyle name="BM Input Modeller 5 2 7 2 2" xfId="4551"/>
    <cellStyle name="BM Input Modeller 5 2 7 3" xfId="4552"/>
    <cellStyle name="BM Input Modeller 5 2 8" xfId="4553"/>
    <cellStyle name="BM Input Modeller 5 2 8 2" xfId="4554"/>
    <cellStyle name="BM Input Modeller 5 2 8 2 2" xfId="4555"/>
    <cellStyle name="BM Input Modeller 5 2 8 3" xfId="4556"/>
    <cellStyle name="BM Input Modeller 5 2 9" xfId="4557"/>
    <cellStyle name="BM Input Modeller 5 2 9 2" xfId="4558"/>
    <cellStyle name="BM Input Modeller 5 2 9 2 2" xfId="4559"/>
    <cellStyle name="BM Input Modeller 5 2 9 3" xfId="4560"/>
    <cellStyle name="BM Input Modeller 5 20" xfId="4561"/>
    <cellStyle name="BM Input Modeller 5 20 2" xfId="4562"/>
    <cellStyle name="BM Input Modeller 5 20 2 2" xfId="4563"/>
    <cellStyle name="BM Input Modeller 5 20 3" xfId="4564"/>
    <cellStyle name="BM Input Modeller 5 21" xfId="4565"/>
    <cellStyle name="BM Input Modeller 5 21 2" xfId="4566"/>
    <cellStyle name="BM Input Modeller 5 21 2 2" xfId="4567"/>
    <cellStyle name="BM Input Modeller 5 21 3" xfId="4568"/>
    <cellStyle name="BM Input Modeller 5 22" xfId="4569"/>
    <cellStyle name="BM Input Modeller 5 22 2" xfId="4570"/>
    <cellStyle name="BM Input Modeller 5 23" xfId="4571"/>
    <cellStyle name="BM Input Modeller 5 3" xfId="4572"/>
    <cellStyle name="BM Input Modeller 5 3 2" xfId="4573"/>
    <cellStyle name="BM Input Modeller 5 3 2 2" xfId="4574"/>
    <cellStyle name="BM Input Modeller 5 3 3" xfId="4575"/>
    <cellStyle name="BM Input Modeller 5 4" xfId="4576"/>
    <cellStyle name="BM Input Modeller 5 4 2" xfId="4577"/>
    <cellStyle name="BM Input Modeller 5 4 2 2" xfId="4578"/>
    <cellStyle name="BM Input Modeller 5 4 3" xfId="4579"/>
    <cellStyle name="BM Input Modeller 5 5" xfId="4580"/>
    <cellStyle name="BM Input Modeller 5 5 2" xfId="4581"/>
    <cellStyle name="BM Input Modeller 5 5 2 2" xfId="4582"/>
    <cellStyle name="BM Input Modeller 5 5 3" xfId="4583"/>
    <cellStyle name="BM Input Modeller 5 6" xfId="4584"/>
    <cellStyle name="BM Input Modeller 5 6 2" xfId="4585"/>
    <cellStyle name="BM Input Modeller 5 6 2 2" xfId="4586"/>
    <cellStyle name="BM Input Modeller 5 6 3" xfId="4587"/>
    <cellStyle name="BM Input Modeller 5 7" xfId="4588"/>
    <cellStyle name="BM Input Modeller 5 7 2" xfId="4589"/>
    <cellStyle name="BM Input Modeller 5 7 2 2" xfId="4590"/>
    <cellStyle name="BM Input Modeller 5 7 3" xfId="4591"/>
    <cellStyle name="BM Input Modeller 5 8" xfId="4592"/>
    <cellStyle name="BM Input Modeller 5 8 2" xfId="4593"/>
    <cellStyle name="BM Input Modeller 5 8 2 2" xfId="4594"/>
    <cellStyle name="BM Input Modeller 5 8 3" xfId="4595"/>
    <cellStyle name="BM Input Modeller 5 9" xfId="4596"/>
    <cellStyle name="BM Input Modeller 5 9 2" xfId="4597"/>
    <cellStyle name="BM Input Modeller 5 9 2 2" xfId="4598"/>
    <cellStyle name="BM Input Modeller 5 9 3" xfId="4599"/>
    <cellStyle name="BM Input Modeller 6" xfId="196"/>
    <cellStyle name="BM Input Modeller 6 10" xfId="4600"/>
    <cellStyle name="BM Input Modeller 6 10 2" xfId="4601"/>
    <cellStyle name="BM Input Modeller 6 10 2 2" xfId="4602"/>
    <cellStyle name="BM Input Modeller 6 10 3" xfId="4603"/>
    <cellStyle name="BM Input Modeller 6 11" xfId="4604"/>
    <cellStyle name="BM Input Modeller 6 11 2" xfId="4605"/>
    <cellStyle name="BM Input Modeller 6 11 2 2" xfId="4606"/>
    <cellStyle name="BM Input Modeller 6 11 3" xfId="4607"/>
    <cellStyle name="BM Input Modeller 6 12" xfId="4608"/>
    <cellStyle name="BM Input Modeller 6 12 2" xfId="4609"/>
    <cellStyle name="BM Input Modeller 6 12 2 2" xfId="4610"/>
    <cellStyle name="BM Input Modeller 6 12 3" xfId="4611"/>
    <cellStyle name="BM Input Modeller 6 13" xfId="4612"/>
    <cellStyle name="BM Input Modeller 6 13 2" xfId="4613"/>
    <cellStyle name="BM Input Modeller 6 13 2 2" xfId="4614"/>
    <cellStyle name="BM Input Modeller 6 13 3" xfId="4615"/>
    <cellStyle name="BM Input Modeller 6 14" xfId="4616"/>
    <cellStyle name="BM Input Modeller 6 14 2" xfId="4617"/>
    <cellStyle name="BM Input Modeller 6 14 2 2" xfId="4618"/>
    <cellStyle name="BM Input Modeller 6 14 3" xfId="4619"/>
    <cellStyle name="BM Input Modeller 6 15" xfId="4620"/>
    <cellStyle name="BM Input Modeller 6 15 2" xfId="4621"/>
    <cellStyle name="BM Input Modeller 6 15 2 2" xfId="4622"/>
    <cellStyle name="BM Input Modeller 6 15 3" xfId="4623"/>
    <cellStyle name="BM Input Modeller 6 16" xfId="4624"/>
    <cellStyle name="BM Input Modeller 6 16 2" xfId="4625"/>
    <cellStyle name="BM Input Modeller 6 16 2 2" xfId="4626"/>
    <cellStyle name="BM Input Modeller 6 16 3" xfId="4627"/>
    <cellStyle name="BM Input Modeller 6 17" xfId="4628"/>
    <cellStyle name="BM Input Modeller 6 17 2" xfId="4629"/>
    <cellStyle name="BM Input Modeller 6 17 2 2" xfId="4630"/>
    <cellStyle name="BM Input Modeller 6 17 3" xfId="4631"/>
    <cellStyle name="BM Input Modeller 6 18" xfId="4632"/>
    <cellStyle name="BM Input Modeller 6 18 2" xfId="4633"/>
    <cellStyle name="BM Input Modeller 6 18 2 2" xfId="4634"/>
    <cellStyle name="BM Input Modeller 6 18 3" xfId="4635"/>
    <cellStyle name="BM Input Modeller 6 19" xfId="4636"/>
    <cellStyle name="BM Input Modeller 6 19 2" xfId="4637"/>
    <cellStyle name="BM Input Modeller 6 19 2 2" xfId="4638"/>
    <cellStyle name="BM Input Modeller 6 19 3" xfId="4639"/>
    <cellStyle name="BM Input Modeller 6 2" xfId="4640"/>
    <cellStyle name="BM Input Modeller 6 2 2" xfId="4641"/>
    <cellStyle name="BM Input Modeller 6 2 2 2" xfId="4642"/>
    <cellStyle name="BM Input Modeller 6 2 3" xfId="4643"/>
    <cellStyle name="BM Input Modeller 6 20" xfId="4644"/>
    <cellStyle name="BM Input Modeller 6 20 2" xfId="4645"/>
    <cellStyle name="BM Input Modeller 6 20 2 2" xfId="4646"/>
    <cellStyle name="BM Input Modeller 6 20 3" xfId="4647"/>
    <cellStyle name="BM Input Modeller 6 21" xfId="4648"/>
    <cellStyle name="BM Input Modeller 6 21 2" xfId="4649"/>
    <cellStyle name="BM Input Modeller 6 22" xfId="4650"/>
    <cellStyle name="BM Input Modeller 6 3" xfId="4651"/>
    <cellStyle name="BM Input Modeller 6 3 2" xfId="4652"/>
    <cellStyle name="BM Input Modeller 6 3 2 2" xfId="4653"/>
    <cellStyle name="BM Input Modeller 6 3 3" xfId="4654"/>
    <cellStyle name="BM Input Modeller 6 4" xfId="4655"/>
    <cellStyle name="BM Input Modeller 6 4 2" xfId="4656"/>
    <cellStyle name="BM Input Modeller 6 4 2 2" xfId="4657"/>
    <cellStyle name="BM Input Modeller 6 4 3" xfId="4658"/>
    <cellStyle name="BM Input Modeller 6 5" xfId="4659"/>
    <cellStyle name="BM Input Modeller 6 5 2" xfId="4660"/>
    <cellStyle name="BM Input Modeller 6 5 2 2" xfId="4661"/>
    <cellStyle name="BM Input Modeller 6 5 3" xfId="4662"/>
    <cellStyle name="BM Input Modeller 6 6" xfId="4663"/>
    <cellStyle name="BM Input Modeller 6 6 2" xfId="4664"/>
    <cellStyle name="BM Input Modeller 6 6 2 2" xfId="4665"/>
    <cellStyle name="BM Input Modeller 6 6 3" xfId="4666"/>
    <cellStyle name="BM Input Modeller 6 7" xfId="4667"/>
    <cellStyle name="BM Input Modeller 6 7 2" xfId="4668"/>
    <cellStyle name="BM Input Modeller 6 7 2 2" xfId="4669"/>
    <cellStyle name="BM Input Modeller 6 7 3" xfId="4670"/>
    <cellStyle name="BM Input Modeller 6 8" xfId="4671"/>
    <cellStyle name="BM Input Modeller 6 8 2" xfId="4672"/>
    <cellStyle name="BM Input Modeller 6 8 2 2" xfId="4673"/>
    <cellStyle name="BM Input Modeller 6 8 3" xfId="4674"/>
    <cellStyle name="BM Input Modeller 6 9" xfId="4675"/>
    <cellStyle name="BM Input Modeller 6 9 2" xfId="4676"/>
    <cellStyle name="BM Input Modeller 6 9 2 2" xfId="4677"/>
    <cellStyle name="BM Input Modeller 6 9 3" xfId="4678"/>
    <cellStyle name="BM Input Modeller 7" xfId="197"/>
    <cellStyle name="BM Input Modeller 7 2" xfId="4679"/>
    <cellStyle name="BM Input Modeller 7 2 2" xfId="4680"/>
    <cellStyle name="BM Input Modeller 7 3" xfId="4681"/>
    <cellStyle name="BM Input Modeller 8" xfId="4682"/>
    <cellStyle name="BM Input Modeller 8 2" xfId="4683"/>
    <cellStyle name="BM Input Modeller 8 2 2" xfId="4684"/>
    <cellStyle name="BM Input Modeller 8 3" xfId="4685"/>
    <cellStyle name="BM Input Modeller 9" xfId="4686"/>
    <cellStyle name="BM Input Modeller 9 2" xfId="4687"/>
    <cellStyle name="BM Input Modeller 9 2 2" xfId="4688"/>
    <cellStyle name="BM Input Modeller 9 3" xfId="4689"/>
    <cellStyle name="BM Input Static" xfId="198"/>
    <cellStyle name="BM Input Static 10" xfId="4690"/>
    <cellStyle name="BM Input Static 10 2" xfId="4691"/>
    <cellStyle name="BM Input Static 10 2 2" xfId="4692"/>
    <cellStyle name="BM Input Static 10 3" xfId="4693"/>
    <cellStyle name="BM Input Static 11" xfId="4694"/>
    <cellStyle name="BM Input Static 11 2" xfId="4695"/>
    <cellStyle name="BM Input Static 11 2 2" xfId="4696"/>
    <cellStyle name="BM Input Static 11 3" xfId="4697"/>
    <cellStyle name="BM Input Static 12" xfId="4698"/>
    <cellStyle name="BM Input Static 12 2" xfId="4699"/>
    <cellStyle name="BM Input Static 12 2 2" xfId="4700"/>
    <cellStyle name="BM Input Static 12 3" xfId="4701"/>
    <cellStyle name="BM Input Static 13" xfId="4702"/>
    <cellStyle name="BM Input Static 13 2" xfId="4703"/>
    <cellStyle name="BM Input Static 13 2 2" xfId="4704"/>
    <cellStyle name="BM Input Static 13 3" xfId="4705"/>
    <cellStyle name="BM Input Static 14" xfId="4706"/>
    <cellStyle name="BM Input Static 14 2" xfId="4707"/>
    <cellStyle name="BM Input Static 14 2 2" xfId="4708"/>
    <cellStyle name="BM Input Static 14 3" xfId="4709"/>
    <cellStyle name="BM Input Static 15" xfId="4710"/>
    <cellStyle name="BM Input Static 15 2" xfId="4711"/>
    <cellStyle name="BM Input Static 15 2 2" xfId="4712"/>
    <cellStyle name="BM Input Static 15 3" xfId="4713"/>
    <cellStyle name="BM Input Static 16" xfId="4714"/>
    <cellStyle name="BM Input Static 16 2" xfId="4715"/>
    <cellStyle name="BM Input Static 16 2 2" xfId="4716"/>
    <cellStyle name="BM Input Static 16 3" xfId="4717"/>
    <cellStyle name="BM Input Static 17" xfId="4718"/>
    <cellStyle name="BM Input Static 17 2" xfId="4719"/>
    <cellStyle name="BM Input Static 17 2 2" xfId="4720"/>
    <cellStyle name="BM Input Static 17 3" xfId="4721"/>
    <cellStyle name="BM Input Static 18" xfId="4722"/>
    <cellStyle name="BM Input Static 18 2" xfId="4723"/>
    <cellStyle name="BM Input Static 18 2 2" xfId="4724"/>
    <cellStyle name="BM Input Static 18 3" xfId="4725"/>
    <cellStyle name="BM Input Static 19" xfId="4726"/>
    <cellStyle name="BM Input Static 19 2" xfId="4727"/>
    <cellStyle name="BM Input Static 19 2 2" xfId="4728"/>
    <cellStyle name="BM Input Static 19 3" xfId="4729"/>
    <cellStyle name="BM Input Static 2" xfId="199"/>
    <cellStyle name="BM Input Static 2 10" xfId="4730"/>
    <cellStyle name="BM Input Static 2 10 2" xfId="4731"/>
    <cellStyle name="BM Input Static 2 10 2 2" xfId="4732"/>
    <cellStyle name="BM Input Static 2 10 3" xfId="4733"/>
    <cellStyle name="BM Input Static 2 11" xfId="4734"/>
    <cellStyle name="BM Input Static 2 11 2" xfId="4735"/>
    <cellStyle name="BM Input Static 2 11 2 2" xfId="4736"/>
    <cellStyle name="BM Input Static 2 11 3" xfId="4737"/>
    <cellStyle name="BM Input Static 2 12" xfId="4738"/>
    <cellStyle name="BM Input Static 2 12 2" xfId="4739"/>
    <cellStyle name="BM Input Static 2 12 2 2" xfId="4740"/>
    <cellStyle name="BM Input Static 2 12 3" xfId="4741"/>
    <cellStyle name="BM Input Static 2 13" xfId="4742"/>
    <cellStyle name="BM Input Static 2 13 2" xfId="4743"/>
    <cellStyle name="BM Input Static 2 13 2 2" xfId="4744"/>
    <cellStyle name="BM Input Static 2 13 3" xfId="4745"/>
    <cellStyle name="BM Input Static 2 14" xfId="4746"/>
    <cellStyle name="BM Input Static 2 14 2" xfId="4747"/>
    <cellStyle name="BM Input Static 2 14 2 2" xfId="4748"/>
    <cellStyle name="BM Input Static 2 14 3" xfId="4749"/>
    <cellStyle name="BM Input Static 2 15" xfId="4750"/>
    <cellStyle name="BM Input Static 2 15 2" xfId="4751"/>
    <cellStyle name="BM Input Static 2 15 2 2" xfId="4752"/>
    <cellStyle name="BM Input Static 2 15 3" xfId="4753"/>
    <cellStyle name="BM Input Static 2 16" xfId="4754"/>
    <cellStyle name="BM Input Static 2 16 2" xfId="4755"/>
    <cellStyle name="BM Input Static 2 16 2 2" xfId="4756"/>
    <cellStyle name="BM Input Static 2 16 3" xfId="4757"/>
    <cellStyle name="BM Input Static 2 17" xfId="4758"/>
    <cellStyle name="BM Input Static 2 17 2" xfId="4759"/>
    <cellStyle name="BM Input Static 2 17 2 2" xfId="4760"/>
    <cellStyle name="BM Input Static 2 17 3" xfId="4761"/>
    <cellStyle name="BM Input Static 2 18" xfId="4762"/>
    <cellStyle name="BM Input Static 2 18 2" xfId="4763"/>
    <cellStyle name="BM Input Static 2 18 2 2" xfId="4764"/>
    <cellStyle name="BM Input Static 2 18 3" xfId="4765"/>
    <cellStyle name="BM Input Static 2 19" xfId="4766"/>
    <cellStyle name="BM Input Static 2 19 2" xfId="4767"/>
    <cellStyle name="BM Input Static 2 19 2 2" xfId="4768"/>
    <cellStyle name="BM Input Static 2 19 3" xfId="4769"/>
    <cellStyle name="BM Input Static 2 2" xfId="200"/>
    <cellStyle name="BM Input Static 2 2 10" xfId="4770"/>
    <cellStyle name="BM Input Static 2 2 10 2" xfId="4771"/>
    <cellStyle name="BM Input Static 2 2 10 2 2" xfId="4772"/>
    <cellStyle name="BM Input Static 2 2 10 3" xfId="4773"/>
    <cellStyle name="BM Input Static 2 2 11" xfId="4774"/>
    <cellStyle name="BM Input Static 2 2 11 2" xfId="4775"/>
    <cellStyle name="BM Input Static 2 2 11 2 2" xfId="4776"/>
    <cellStyle name="BM Input Static 2 2 11 3" xfId="4777"/>
    <cellStyle name="BM Input Static 2 2 12" xfId="4778"/>
    <cellStyle name="BM Input Static 2 2 12 2" xfId="4779"/>
    <cellStyle name="BM Input Static 2 2 12 2 2" xfId="4780"/>
    <cellStyle name="BM Input Static 2 2 12 3" xfId="4781"/>
    <cellStyle name="BM Input Static 2 2 13" xfId="4782"/>
    <cellStyle name="BM Input Static 2 2 13 2" xfId="4783"/>
    <cellStyle name="BM Input Static 2 2 13 2 2" xfId="4784"/>
    <cellStyle name="BM Input Static 2 2 13 3" xfId="4785"/>
    <cellStyle name="BM Input Static 2 2 14" xfId="4786"/>
    <cellStyle name="BM Input Static 2 2 14 2" xfId="4787"/>
    <cellStyle name="BM Input Static 2 2 14 2 2" xfId="4788"/>
    <cellStyle name="BM Input Static 2 2 14 3" xfId="4789"/>
    <cellStyle name="BM Input Static 2 2 15" xfId="4790"/>
    <cellStyle name="BM Input Static 2 2 15 2" xfId="4791"/>
    <cellStyle name="BM Input Static 2 2 15 2 2" xfId="4792"/>
    <cellStyle name="BM Input Static 2 2 15 3" xfId="4793"/>
    <cellStyle name="BM Input Static 2 2 16" xfId="4794"/>
    <cellStyle name="BM Input Static 2 2 16 2" xfId="4795"/>
    <cellStyle name="BM Input Static 2 2 16 2 2" xfId="4796"/>
    <cellStyle name="BM Input Static 2 2 16 3" xfId="4797"/>
    <cellStyle name="BM Input Static 2 2 17" xfId="4798"/>
    <cellStyle name="BM Input Static 2 2 17 2" xfId="4799"/>
    <cellStyle name="BM Input Static 2 2 17 2 2" xfId="4800"/>
    <cellStyle name="BM Input Static 2 2 17 3" xfId="4801"/>
    <cellStyle name="BM Input Static 2 2 18" xfId="4802"/>
    <cellStyle name="BM Input Static 2 2 18 2" xfId="4803"/>
    <cellStyle name="BM Input Static 2 2 19" xfId="4804"/>
    <cellStyle name="BM Input Static 2 2 2" xfId="4805"/>
    <cellStyle name="BM Input Static 2 2 2 10" xfId="4806"/>
    <cellStyle name="BM Input Static 2 2 2 10 2" xfId="4807"/>
    <cellStyle name="BM Input Static 2 2 2 10 2 2" xfId="4808"/>
    <cellStyle name="BM Input Static 2 2 2 10 3" xfId="4809"/>
    <cellStyle name="BM Input Static 2 2 2 11" xfId="4810"/>
    <cellStyle name="BM Input Static 2 2 2 11 2" xfId="4811"/>
    <cellStyle name="BM Input Static 2 2 2 11 2 2" xfId="4812"/>
    <cellStyle name="BM Input Static 2 2 2 11 3" xfId="4813"/>
    <cellStyle name="BM Input Static 2 2 2 12" xfId="4814"/>
    <cellStyle name="BM Input Static 2 2 2 12 2" xfId="4815"/>
    <cellStyle name="BM Input Static 2 2 2 12 2 2" xfId="4816"/>
    <cellStyle name="BM Input Static 2 2 2 12 3" xfId="4817"/>
    <cellStyle name="BM Input Static 2 2 2 13" xfId="4818"/>
    <cellStyle name="BM Input Static 2 2 2 13 2" xfId="4819"/>
    <cellStyle name="BM Input Static 2 2 2 13 2 2" xfId="4820"/>
    <cellStyle name="BM Input Static 2 2 2 13 3" xfId="4821"/>
    <cellStyle name="BM Input Static 2 2 2 14" xfId="4822"/>
    <cellStyle name="BM Input Static 2 2 2 14 2" xfId="4823"/>
    <cellStyle name="BM Input Static 2 2 2 14 2 2" xfId="4824"/>
    <cellStyle name="BM Input Static 2 2 2 14 3" xfId="4825"/>
    <cellStyle name="BM Input Static 2 2 2 15" xfId="4826"/>
    <cellStyle name="BM Input Static 2 2 2 15 2" xfId="4827"/>
    <cellStyle name="BM Input Static 2 2 2 15 2 2" xfId="4828"/>
    <cellStyle name="BM Input Static 2 2 2 15 3" xfId="4829"/>
    <cellStyle name="BM Input Static 2 2 2 16" xfId="4830"/>
    <cellStyle name="BM Input Static 2 2 2 16 2" xfId="4831"/>
    <cellStyle name="BM Input Static 2 2 2 16 2 2" xfId="4832"/>
    <cellStyle name="BM Input Static 2 2 2 16 3" xfId="4833"/>
    <cellStyle name="BM Input Static 2 2 2 17" xfId="4834"/>
    <cellStyle name="BM Input Static 2 2 2 17 2" xfId="4835"/>
    <cellStyle name="BM Input Static 2 2 2 17 2 2" xfId="4836"/>
    <cellStyle name="BM Input Static 2 2 2 17 3" xfId="4837"/>
    <cellStyle name="BM Input Static 2 2 2 18" xfId="4838"/>
    <cellStyle name="BM Input Static 2 2 2 18 2" xfId="4839"/>
    <cellStyle name="BM Input Static 2 2 2 18 2 2" xfId="4840"/>
    <cellStyle name="BM Input Static 2 2 2 18 3" xfId="4841"/>
    <cellStyle name="BM Input Static 2 2 2 19" xfId="4842"/>
    <cellStyle name="BM Input Static 2 2 2 19 2" xfId="4843"/>
    <cellStyle name="BM Input Static 2 2 2 19 2 2" xfId="4844"/>
    <cellStyle name="BM Input Static 2 2 2 19 3" xfId="4845"/>
    <cellStyle name="BM Input Static 2 2 2 2" xfId="4846"/>
    <cellStyle name="BM Input Static 2 2 2 2 2" xfId="4847"/>
    <cellStyle name="BM Input Static 2 2 2 2 2 2" xfId="4848"/>
    <cellStyle name="BM Input Static 2 2 2 2 3" xfId="4849"/>
    <cellStyle name="BM Input Static 2 2 2 20" xfId="4850"/>
    <cellStyle name="BM Input Static 2 2 2 20 2" xfId="4851"/>
    <cellStyle name="BM Input Static 2 2 2 20 2 2" xfId="4852"/>
    <cellStyle name="BM Input Static 2 2 2 20 3" xfId="4853"/>
    <cellStyle name="BM Input Static 2 2 2 21" xfId="4854"/>
    <cellStyle name="BM Input Static 2 2 2 21 2" xfId="4855"/>
    <cellStyle name="BM Input Static 2 2 2 22" xfId="4856"/>
    <cellStyle name="BM Input Static 2 2 2 3" xfId="4857"/>
    <cellStyle name="BM Input Static 2 2 2 3 2" xfId="4858"/>
    <cellStyle name="BM Input Static 2 2 2 3 2 2" xfId="4859"/>
    <cellStyle name="BM Input Static 2 2 2 3 3" xfId="4860"/>
    <cellStyle name="BM Input Static 2 2 2 4" xfId="4861"/>
    <cellStyle name="BM Input Static 2 2 2 4 2" xfId="4862"/>
    <cellStyle name="BM Input Static 2 2 2 4 2 2" xfId="4863"/>
    <cellStyle name="BM Input Static 2 2 2 4 3" xfId="4864"/>
    <cellStyle name="BM Input Static 2 2 2 5" xfId="4865"/>
    <cellStyle name="BM Input Static 2 2 2 5 2" xfId="4866"/>
    <cellStyle name="BM Input Static 2 2 2 5 2 2" xfId="4867"/>
    <cellStyle name="BM Input Static 2 2 2 5 3" xfId="4868"/>
    <cellStyle name="BM Input Static 2 2 2 6" xfId="4869"/>
    <cellStyle name="BM Input Static 2 2 2 6 2" xfId="4870"/>
    <cellStyle name="BM Input Static 2 2 2 6 2 2" xfId="4871"/>
    <cellStyle name="BM Input Static 2 2 2 6 3" xfId="4872"/>
    <cellStyle name="BM Input Static 2 2 2 7" xfId="4873"/>
    <cellStyle name="BM Input Static 2 2 2 7 2" xfId="4874"/>
    <cellStyle name="BM Input Static 2 2 2 7 2 2" xfId="4875"/>
    <cellStyle name="BM Input Static 2 2 2 7 3" xfId="4876"/>
    <cellStyle name="BM Input Static 2 2 2 8" xfId="4877"/>
    <cellStyle name="BM Input Static 2 2 2 8 2" xfId="4878"/>
    <cellStyle name="BM Input Static 2 2 2 8 2 2" xfId="4879"/>
    <cellStyle name="BM Input Static 2 2 2 8 3" xfId="4880"/>
    <cellStyle name="BM Input Static 2 2 2 9" xfId="4881"/>
    <cellStyle name="BM Input Static 2 2 2 9 2" xfId="4882"/>
    <cellStyle name="BM Input Static 2 2 2 9 2 2" xfId="4883"/>
    <cellStyle name="BM Input Static 2 2 2 9 3" xfId="4884"/>
    <cellStyle name="BM Input Static 2 2 3" xfId="4885"/>
    <cellStyle name="BM Input Static 2 2 3 2" xfId="4886"/>
    <cellStyle name="BM Input Static 2 2 3 2 2" xfId="4887"/>
    <cellStyle name="BM Input Static 2 2 3 3" xfId="4888"/>
    <cellStyle name="BM Input Static 2 2 4" xfId="4889"/>
    <cellStyle name="BM Input Static 2 2 4 2" xfId="4890"/>
    <cellStyle name="BM Input Static 2 2 4 2 2" xfId="4891"/>
    <cellStyle name="BM Input Static 2 2 4 3" xfId="4892"/>
    <cellStyle name="BM Input Static 2 2 5" xfId="4893"/>
    <cellStyle name="BM Input Static 2 2 5 2" xfId="4894"/>
    <cellStyle name="BM Input Static 2 2 5 2 2" xfId="4895"/>
    <cellStyle name="BM Input Static 2 2 5 3" xfId="4896"/>
    <cellStyle name="BM Input Static 2 2 6" xfId="4897"/>
    <cellStyle name="BM Input Static 2 2 6 2" xfId="4898"/>
    <cellStyle name="BM Input Static 2 2 6 2 2" xfId="4899"/>
    <cellStyle name="BM Input Static 2 2 6 3" xfId="4900"/>
    <cellStyle name="BM Input Static 2 2 7" xfId="4901"/>
    <cellStyle name="BM Input Static 2 2 7 2" xfId="4902"/>
    <cellStyle name="BM Input Static 2 2 7 2 2" xfId="4903"/>
    <cellStyle name="BM Input Static 2 2 7 3" xfId="4904"/>
    <cellStyle name="BM Input Static 2 2 8" xfId="4905"/>
    <cellStyle name="BM Input Static 2 2 8 2" xfId="4906"/>
    <cellStyle name="BM Input Static 2 2 8 2 2" xfId="4907"/>
    <cellStyle name="BM Input Static 2 2 8 3" xfId="4908"/>
    <cellStyle name="BM Input Static 2 2 9" xfId="4909"/>
    <cellStyle name="BM Input Static 2 2 9 2" xfId="4910"/>
    <cellStyle name="BM Input Static 2 2 9 2 2" xfId="4911"/>
    <cellStyle name="BM Input Static 2 2 9 3" xfId="4912"/>
    <cellStyle name="BM Input Static 2 20" xfId="4913"/>
    <cellStyle name="BM Input Static 2 20 2" xfId="4914"/>
    <cellStyle name="BM Input Static 2 20 2 2" xfId="4915"/>
    <cellStyle name="BM Input Static 2 20 3" xfId="4916"/>
    <cellStyle name="BM Input Static 2 21" xfId="4917"/>
    <cellStyle name="BM Input Static 2 21 2" xfId="4918"/>
    <cellStyle name="BM Input Static 2 22" xfId="4919"/>
    <cellStyle name="BM Input Static 2 3" xfId="201"/>
    <cellStyle name="BM Input Static 2 3 10" xfId="4920"/>
    <cellStyle name="BM Input Static 2 3 10 2" xfId="4921"/>
    <cellStyle name="BM Input Static 2 3 10 2 2" xfId="4922"/>
    <cellStyle name="BM Input Static 2 3 10 3" xfId="4923"/>
    <cellStyle name="BM Input Static 2 3 11" xfId="4924"/>
    <cellStyle name="BM Input Static 2 3 11 2" xfId="4925"/>
    <cellStyle name="BM Input Static 2 3 11 2 2" xfId="4926"/>
    <cellStyle name="BM Input Static 2 3 11 3" xfId="4927"/>
    <cellStyle name="BM Input Static 2 3 12" xfId="4928"/>
    <cellStyle name="BM Input Static 2 3 12 2" xfId="4929"/>
    <cellStyle name="BM Input Static 2 3 12 2 2" xfId="4930"/>
    <cellStyle name="BM Input Static 2 3 12 3" xfId="4931"/>
    <cellStyle name="BM Input Static 2 3 13" xfId="4932"/>
    <cellStyle name="BM Input Static 2 3 13 2" xfId="4933"/>
    <cellStyle name="BM Input Static 2 3 13 2 2" xfId="4934"/>
    <cellStyle name="BM Input Static 2 3 13 3" xfId="4935"/>
    <cellStyle name="BM Input Static 2 3 14" xfId="4936"/>
    <cellStyle name="BM Input Static 2 3 14 2" xfId="4937"/>
    <cellStyle name="BM Input Static 2 3 14 2 2" xfId="4938"/>
    <cellStyle name="BM Input Static 2 3 14 3" xfId="4939"/>
    <cellStyle name="BM Input Static 2 3 15" xfId="4940"/>
    <cellStyle name="BM Input Static 2 3 15 2" xfId="4941"/>
    <cellStyle name="BM Input Static 2 3 15 2 2" xfId="4942"/>
    <cellStyle name="BM Input Static 2 3 15 3" xfId="4943"/>
    <cellStyle name="BM Input Static 2 3 16" xfId="4944"/>
    <cellStyle name="BM Input Static 2 3 16 2" xfId="4945"/>
    <cellStyle name="BM Input Static 2 3 16 2 2" xfId="4946"/>
    <cellStyle name="BM Input Static 2 3 16 3" xfId="4947"/>
    <cellStyle name="BM Input Static 2 3 17" xfId="4948"/>
    <cellStyle name="BM Input Static 2 3 17 2" xfId="4949"/>
    <cellStyle name="BM Input Static 2 3 17 2 2" xfId="4950"/>
    <cellStyle name="BM Input Static 2 3 17 3" xfId="4951"/>
    <cellStyle name="BM Input Static 2 3 18" xfId="4952"/>
    <cellStyle name="BM Input Static 2 3 18 2" xfId="4953"/>
    <cellStyle name="BM Input Static 2 3 19" xfId="4954"/>
    <cellStyle name="BM Input Static 2 3 2" xfId="4955"/>
    <cellStyle name="BM Input Static 2 3 2 10" xfId="4956"/>
    <cellStyle name="BM Input Static 2 3 2 10 2" xfId="4957"/>
    <cellStyle name="BM Input Static 2 3 2 10 2 2" xfId="4958"/>
    <cellStyle name="BM Input Static 2 3 2 10 3" xfId="4959"/>
    <cellStyle name="BM Input Static 2 3 2 11" xfId="4960"/>
    <cellStyle name="BM Input Static 2 3 2 11 2" xfId="4961"/>
    <cellStyle name="BM Input Static 2 3 2 11 2 2" xfId="4962"/>
    <cellStyle name="BM Input Static 2 3 2 11 3" xfId="4963"/>
    <cellStyle name="BM Input Static 2 3 2 12" xfId="4964"/>
    <cellStyle name="BM Input Static 2 3 2 12 2" xfId="4965"/>
    <cellStyle name="BM Input Static 2 3 2 12 2 2" xfId="4966"/>
    <cellStyle name="BM Input Static 2 3 2 12 3" xfId="4967"/>
    <cellStyle name="BM Input Static 2 3 2 13" xfId="4968"/>
    <cellStyle name="BM Input Static 2 3 2 13 2" xfId="4969"/>
    <cellStyle name="BM Input Static 2 3 2 13 2 2" xfId="4970"/>
    <cellStyle name="BM Input Static 2 3 2 13 3" xfId="4971"/>
    <cellStyle name="BM Input Static 2 3 2 14" xfId="4972"/>
    <cellStyle name="BM Input Static 2 3 2 14 2" xfId="4973"/>
    <cellStyle name="BM Input Static 2 3 2 14 2 2" xfId="4974"/>
    <cellStyle name="BM Input Static 2 3 2 14 3" xfId="4975"/>
    <cellStyle name="BM Input Static 2 3 2 15" xfId="4976"/>
    <cellStyle name="BM Input Static 2 3 2 15 2" xfId="4977"/>
    <cellStyle name="BM Input Static 2 3 2 15 2 2" xfId="4978"/>
    <cellStyle name="BM Input Static 2 3 2 15 3" xfId="4979"/>
    <cellStyle name="BM Input Static 2 3 2 16" xfId="4980"/>
    <cellStyle name="BM Input Static 2 3 2 16 2" xfId="4981"/>
    <cellStyle name="BM Input Static 2 3 2 16 2 2" xfId="4982"/>
    <cellStyle name="BM Input Static 2 3 2 16 3" xfId="4983"/>
    <cellStyle name="BM Input Static 2 3 2 17" xfId="4984"/>
    <cellStyle name="BM Input Static 2 3 2 17 2" xfId="4985"/>
    <cellStyle name="BM Input Static 2 3 2 17 2 2" xfId="4986"/>
    <cellStyle name="BM Input Static 2 3 2 17 3" xfId="4987"/>
    <cellStyle name="BM Input Static 2 3 2 18" xfId="4988"/>
    <cellStyle name="BM Input Static 2 3 2 18 2" xfId="4989"/>
    <cellStyle name="BM Input Static 2 3 2 18 2 2" xfId="4990"/>
    <cellStyle name="BM Input Static 2 3 2 18 3" xfId="4991"/>
    <cellStyle name="BM Input Static 2 3 2 19" xfId="4992"/>
    <cellStyle name="BM Input Static 2 3 2 19 2" xfId="4993"/>
    <cellStyle name="BM Input Static 2 3 2 19 2 2" xfId="4994"/>
    <cellStyle name="BM Input Static 2 3 2 19 3" xfId="4995"/>
    <cellStyle name="BM Input Static 2 3 2 2" xfId="4996"/>
    <cellStyle name="BM Input Static 2 3 2 2 2" xfId="4997"/>
    <cellStyle name="BM Input Static 2 3 2 2 2 2" xfId="4998"/>
    <cellStyle name="BM Input Static 2 3 2 2 3" xfId="4999"/>
    <cellStyle name="BM Input Static 2 3 2 20" xfId="5000"/>
    <cellStyle name="BM Input Static 2 3 2 20 2" xfId="5001"/>
    <cellStyle name="BM Input Static 2 3 2 20 2 2" xfId="5002"/>
    <cellStyle name="BM Input Static 2 3 2 20 3" xfId="5003"/>
    <cellStyle name="BM Input Static 2 3 2 21" xfId="5004"/>
    <cellStyle name="BM Input Static 2 3 2 21 2" xfId="5005"/>
    <cellStyle name="BM Input Static 2 3 2 22" xfId="5006"/>
    <cellStyle name="BM Input Static 2 3 2 3" xfId="5007"/>
    <cellStyle name="BM Input Static 2 3 2 3 2" xfId="5008"/>
    <cellStyle name="BM Input Static 2 3 2 3 2 2" xfId="5009"/>
    <cellStyle name="BM Input Static 2 3 2 3 3" xfId="5010"/>
    <cellStyle name="BM Input Static 2 3 2 4" xfId="5011"/>
    <cellStyle name="BM Input Static 2 3 2 4 2" xfId="5012"/>
    <cellStyle name="BM Input Static 2 3 2 4 2 2" xfId="5013"/>
    <cellStyle name="BM Input Static 2 3 2 4 3" xfId="5014"/>
    <cellStyle name="BM Input Static 2 3 2 5" xfId="5015"/>
    <cellStyle name="BM Input Static 2 3 2 5 2" xfId="5016"/>
    <cellStyle name="BM Input Static 2 3 2 5 2 2" xfId="5017"/>
    <cellStyle name="BM Input Static 2 3 2 5 3" xfId="5018"/>
    <cellStyle name="BM Input Static 2 3 2 6" xfId="5019"/>
    <cellStyle name="BM Input Static 2 3 2 6 2" xfId="5020"/>
    <cellStyle name="BM Input Static 2 3 2 6 2 2" xfId="5021"/>
    <cellStyle name="BM Input Static 2 3 2 6 3" xfId="5022"/>
    <cellStyle name="BM Input Static 2 3 2 7" xfId="5023"/>
    <cellStyle name="BM Input Static 2 3 2 7 2" xfId="5024"/>
    <cellStyle name="BM Input Static 2 3 2 7 2 2" xfId="5025"/>
    <cellStyle name="BM Input Static 2 3 2 7 3" xfId="5026"/>
    <cellStyle name="BM Input Static 2 3 2 8" xfId="5027"/>
    <cellStyle name="BM Input Static 2 3 2 8 2" xfId="5028"/>
    <cellStyle name="BM Input Static 2 3 2 8 2 2" xfId="5029"/>
    <cellStyle name="BM Input Static 2 3 2 8 3" xfId="5030"/>
    <cellStyle name="BM Input Static 2 3 2 9" xfId="5031"/>
    <cellStyle name="BM Input Static 2 3 2 9 2" xfId="5032"/>
    <cellStyle name="BM Input Static 2 3 2 9 2 2" xfId="5033"/>
    <cellStyle name="BM Input Static 2 3 2 9 3" xfId="5034"/>
    <cellStyle name="BM Input Static 2 3 3" xfId="5035"/>
    <cellStyle name="BM Input Static 2 3 3 2" xfId="5036"/>
    <cellStyle name="BM Input Static 2 3 3 2 2" xfId="5037"/>
    <cellStyle name="BM Input Static 2 3 3 3" xfId="5038"/>
    <cellStyle name="BM Input Static 2 3 4" xfId="5039"/>
    <cellStyle name="BM Input Static 2 3 4 2" xfId="5040"/>
    <cellStyle name="BM Input Static 2 3 4 2 2" xfId="5041"/>
    <cellStyle name="BM Input Static 2 3 4 3" xfId="5042"/>
    <cellStyle name="BM Input Static 2 3 5" xfId="5043"/>
    <cellStyle name="BM Input Static 2 3 5 2" xfId="5044"/>
    <cellStyle name="BM Input Static 2 3 5 2 2" xfId="5045"/>
    <cellStyle name="BM Input Static 2 3 5 3" xfId="5046"/>
    <cellStyle name="BM Input Static 2 3 6" xfId="5047"/>
    <cellStyle name="BM Input Static 2 3 6 2" xfId="5048"/>
    <cellStyle name="BM Input Static 2 3 6 2 2" xfId="5049"/>
    <cellStyle name="BM Input Static 2 3 6 3" xfId="5050"/>
    <cellStyle name="BM Input Static 2 3 7" xfId="5051"/>
    <cellStyle name="BM Input Static 2 3 7 2" xfId="5052"/>
    <cellStyle name="BM Input Static 2 3 7 2 2" xfId="5053"/>
    <cellStyle name="BM Input Static 2 3 7 3" xfId="5054"/>
    <cellStyle name="BM Input Static 2 3 8" xfId="5055"/>
    <cellStyle name="BM Input Static 2 3 8 2" xfId="5056"/>
    <cellStyle name="BM Input Static 2 3 8 2 2" xfId="5057"/>
    <cellStyle name="BM Input Static 2 3 8 3" xfId="5058"/>
    <cellStyle name="BM Input Static 2 3 9" xfId="5059"/>
    <cellStyle name="BM Input Static 2 3 9 2" xfId="5060"/>
    <cellStyle name="BM Input Static 2 3 9 2 2" xfId="5061"/>
    <cellStyle name="BM Input Static 2 3 9 3" xfId="5062"/>
    <cellStyle name="BM Input Static 2 4" xfId="202"/>
    <cellStyle name="BM Input Static 2 4 10" xfId="5063"/>
    <cellStyle name="BM Input Static 2 4 10 2" xfId="5064"/>
    <cellStyle name="BM Input Static 2 4 10 2 2" xfId="5065"/>
    <cellStyle name="BM Input Static 2 4 10 3" xfId="5066"/>
    <cellStyle name="BM Input Static 2 4 11" xfId="5067"/>
    <cellStyle name="BM Input Static 2 4 11 2" xfId="5068"/>
    <cellStyle name="BM Input Static 2 4 11 2 2" xfId="5069"/>
    <cellStyle name="BM Input Static 2 4 11 3" xfId="5070"/>
    <cellStyle name="BM Input Static 2 4 12" xfId="5071"/>
    <cellStyle name="BM Input Static 2 4 12 2" xfId="5072"/>
    <cellStyle name="BM Input Static 2 4 12 2 2" xfId="5073"/>
    <cellStyle name="BM Input Static 2 4 12 3" xfId="5074"/>
    <cellStyle name="BM Input Static 2 4 13" xfId="5075"/>
    <cellStyle name="BM Input Static 2 4 13 2" xfId="5076"/>
    <cellStyle name="BM Input Static 2 4 13 2 2" xfId="5077"/>
    <cellStyle name="BM Input Static 2 4 13 3" xfId="5078"/>
    <cellStyle name="BM Input Static 2 4 14" xfId="5079"/>
    <cellStyle name="BM Input Static 2 4 14 2" xfId="5080"/>
    <cellStyle name="BM Input Static 2 4 14 2 2" xfId="5081"/>
    <cellStyle name="BM Input Static 2 4 14 3" xfId="5082"/>
    <cellStyle name="BM Input Static 2 4 15" xfId="5083"/>
    <cellStyle name="BM Input Static 2 4 15 2" xfId="5084"/>
    <cellStyle name="BM Input Static 2 4 15 2 2" xfId="5085"/>
    <cellStyle name="BM Input Static 2 4 15 3" xfId="5086"/>
    <cellStyle name="BM Input Static 2 4 16" xfId="5087"/>
    <cellStyle name="BM Input Static 2 4 16 2" xfId="5088"/>
    <cellStyle name="BM Input Static 2 4 16 2 2" xfId="5089"/>
    <cellStyle name="BM Input Static 2 4 16 3" xfId="5090"/>
    <cellStyle name="BM Input Static 2 4 17" xfId="5091"/>
    <cellStyle name="BM Input Static 2 4 17 2" xfId="5092"/>
    <cellStyle name="BM Input Static 2 4 17 2 2" xfId="5093"/>
    <cellStyle name="BM Input Static 2 4 17 3" xfId="5094"/>
    <cellStyle name="BM Input Static 2 4 18" xfId="5095"/>
    <cellStyle name="BM Input Static 2 4 18 2" xfId="5096"/>
    <cellStyle name="BM Input Static 2 4 18 2 2" xfId="5097"/>
    <cellStyle name="BM Input Static 2 4 18 3" xfId="5098"/>
    <cellStyle name="BM Input Static 2 4 19" xfId="5099"/>
    <cellStyle name="BM Input Static 2 4 19 2" xfId="5100"/>
    <cellStyle name="BM Input Static 2 4 19 2 2" xfId="5101"/>
    <cellStyle name="BM Input Static 2 4 19 3" xfId="5102"/>
    <cellStyle name="BM Input Static 2 4 2" xfId="5103"/>
    <cellStyle name="BM Input Static 2 4 2 10" xfId="5104"/>
    <cellStyle name="BM Input Static 2 4 2 10 2" xfId="5105"/>
    <cellStyle name="BM Input Static 2 4 2 10 2 2" xfId="5106"/>
    <cellStyle name="BM Input Static 2 4 2 10 3" xfId="5107"/>
    <cellStyle name="BM Input Static 2 4 2 11" xfId="5108"/>
    <cellStyle name="BM Input Static 2 4 2 11 2" xfId="5109"/>
    <cellStyle name="BM Input Static 2 4 2 11 2 2" xfId="5110"/>
    <cellStyle name="BM Input Static 2 4 2 11 3" xfId="5111"/>
    <cellStyle name="BM Input Static 2 4 2 12" xfId="5112"/>
    <cellStyle name="BM Input Static 2 4 2 12 2" xfId="5113"/>
    <cellStyle name="BM Input Static 2 4 2 12 2 2" xfId="5114"/>
    <cellStyle name="BM Input Static 2 4 2 12 3" xfId="5115"/>
    <cellStyle name="BM Input Static 2 4 2 13" xfId="5116"/>
    <cellStyle name="BM Input Static 2 4 2 13 2" xfId="5117"/>
    <cellStyle name="BM Input Static 2 4 2 13 2 2" xfId="5118"/>
    <cellStyle name="BM Input Static 2 4 2 13 3" xfId="5119"/>
    <cellStyle name="BM Input Static 2 4 2 14" xfId="5120"/>
    <cellStyle name="BM Input Static 2 4 2 14 2" xfId="5121"/>
    <cellStyle name="BM Input Static 2 4 2 14 2 2" xfId="5122"/>
    <cellStyle name="BM Input Static 2 4 2 14 3" xfId="5123"/>
    <cellStyle name="BM Input Static 2 4 2 15" xfId="5124"/>
    <cellStyle name="BM Input Static 2 4 2 15 2" xfId="5125"/>
    <cellStyle name="BM Input Static 2 4 2 15 2 2" xfId="5126"/>
    <cellStyle name="BM Input Static 2 4 2 15 3" xfId="5127"/>
    <cellStyle name="BM Input Static 2 4 2 16" xfId="5128"/>
    <cellStyle name="BM Input Static 2 4 2 16 2" xfId="5129"/>
    <cellStyle name="BM Input Static 2 4 2 16 2 2" xfId="5130"/>
    <cellStyle name="BM Input Static 2 4 2 16 3" xfId="5131"/>
    <cellStyle name="BM Input Static 2 4 2 17" xfId="5132"/>
    <cellStyle name="BM Input Static 2 4 2 17 2" xfId="5133"/>
    <cellStyle name="BM Input Static 2 4 2 17 2 2" xfId="5134"/>
    <cellStyle name="BM Input Static 2 4 2 17 3" xfId="5135"/>
    <cellStyle name="BM Input Static 2 4 2 18" xfId="5136"/>
    <cellStyle name="BM Input Static 2 4 2 18 2" xfId="5137"/>
    <cellStyle name="BM Input Static 2 4 2 18 2 2" xfId="5138"/>
    <cellStyle name="BM Input Static 2 4 2 18 3" xfId="5139"/>
    <cellStyle name="BM Input Static 2 4 2 19" xfId="5140"/>
    <cellStyle name="BM Input Static 2 4 2 19 2" xfId="5141"/>
    <cellStyle name="BM Input Static 2 4 2 19 2 2" xfId="5142"/>
    <cellStyle name="BM Input Static 2 4 2 19 3" xfId="5143"/>
    <cellStyle name="BM Input Static 2 4 2 2" xfId="5144"/>
    <cellStyle name="BM Input Static 2 4 2 2 2" xfId="5145"/>
    <cellStyle name="BM Input Static 2 4 2 2 2 2" xfId="5146"/>
    <cellStyle name="BM Input Static 2 4 2 2 3" xfId="5147"/>
    <cellStyle name="BM Input Static 2 4 2 20" xfId="5148"/>
    <cellStyle name="BM Input Static 2 4 2 20 2" xfId="5149"/>
    <cellStyle name="BM Input Static 2 4 2 20 2 2" xfId="5150"/>
    <cellStyle name="BM Input Static 2 4 2 20 3" xfId="5151"/>
    <cellStyle name="BM Input Static 2 4 2 21" xfId="5152"/>
    <cellStyle name="BM Input Static 2 4 2 21 2" xfId="5153"/>
    <cellStyle name="BM Input Static 2 4 2 22" xfId="5154"/>
    <cellStyle name="BM Input Static 2 4 2 3" xfId="5155"/>
    <cellStyle name="BM Input Static 2 4 2 3 2" xfId="5156"/>
    <cellStyle name="BM Input Static 2 4 2 3 2 2" xfId="5157"/>
    <cellStyle name="BM Input Static 2 4 2 3 3" xfId="5158"/>
    <cellStyle name="BM Input Static 2 4 2 4" xfId="5159"/>
    <cellStyle name="BM Input Static 2 4 2 4 2" xfId="5160"/>
    <cellStyle name="BM Input Static 2 4 2 4 2 2" xfId="5161"/>
    <cellStyle name="BM Input Static 2 4 2 4 3" xfId="5162"/>
    <cellStyle name="BM Input Static 2 4 2 5" xfId="5163"/>
    <cellStyle name="BM Input Static 2 4 2 5 2" xfId="5164"/>
    <cellStyle name="BM Input Static 2 4 2 5 2 2" xfId="5165"/>
    <cellStyle name="BM Input Static 2 4 2 5 3" xfId="5166"/>
    <cellStyle name="BM Input Static 2 4 2 6" xfId="5167"/>
    <cellStyle name="BM Input Static 2 4 2 6 2" xfId="5168"/>
    <cellStyle name="BM Input Static 2 4 2 6 2 2" xfId="5169"/>
    <cellStyle name="BM Input Static 2 4 2 6 3" xfId="5170"/>
    <cellStyle name="BM Input Static 2 4 2 7" xfId="5171"/>
    <cellStyle name="BM Input Static 2 4 2 7 2" xfId="5172"/>
    <cellStyle name="BM Input Static 2 4 2 7 2 2" xfId="5173"/>
    <cellStyle name="BM Input Static 2 4 2 7 3" xfId="5174"/>
    <cellStyle name="BM Input Static 2 4 2 8" xfId="5175"/>
    <cellStyle name="BM Input Static 2 4 2 8 2" xfId="5176"/>
    <cellStyle name="BM Input Static 2 4 2 8 2 2" xfId="5177"/>
    <cellStyle name="BM Input Static 2 4 2 8 3" xfId="5178"/>
    <cellStyle name="BM Input Static 2 4 2 9" xfId="5179"/>
    <cellStyle name="BM Input Static 2 4 2 9 2" xfId="5180"/>
    <cellStyle name="BM Input Static 2 4 2 9 2 2" xfId="5181"/>
    <cellStyle name="BM Input Static 2 4 2 9 3" xfId="5182"/>
    <cellStyle name="BM Input Static 2 4 20" xfId="5183"/>
    <cellStyle name="BM Input Static 2 4 20 2" xfId="5184"/>
    <cellStyle name="BM Input Static 2 4 20 2 2" xfId="5185"/>
    <cellStyle name="BM Input Static 2 4 20 3" xfId="5186"/>
    <cellStyle name="BM Input Static 2 4 21" xfId="5187"/>
    <cellStyle name="BM Input Static 2 4 21 2" xfId="5188"/>
    <cellStyle name="BM Input Static 2 4 21 2 2" xfId="5189"/>
    <cellStyle name="BM Input Static 2 4 21 3" xfId="5190"/>
    <cellStyle name="BM Input Static 2 4 22" xfId="5191"/>
    <cellStyle name="BM Input Static 2 4 22 2" xfId="5192"/>
    <cellStyle name="BM Input Static 2 4 23" xfId="5193"/>
    <cellStyle name="BM Input Static 2 4 3" xfId="5194"/>
    <cellStyle name="BM Input Static 2 4 3 2" xfId="5195"/>
    <cellStyle name="BM Input Static 2 4 3 2 2" xfId="5196"/>
    <cellStyle name="BM Input Static 2 4 3 3" xfId="5197"/>
    <cellStyle name="BM Input Static 2 4 4" xfId="5198"/>
    <cellStyle name="BM Input Static 2 4 4 2" xfId="5199"/>
    <cellStyle name="BM Input Static 2 4 4 2 2" xfId="5200"/>
    <cellStyle name="BM Input Static 2 4 4 3" xfId="5201"/>
    <cellStyle name="BM Input Static 2 4 5" xfId="5202"/>
    <cellStyle name="BM Input Static 2 4 5 2" xfId="5203"/>
    <cellStyle name="BM Input Static 2 4 5 2 2" xfId="5204"/>
    <cellStyle name="BM Input Static 2 4 5 3" xfId="5205"/>
    <cellStyle name="BM Input Static 2 4 6" xfId="5206"/>
    <cellStyle name="BM Input Static 2 4 6 2" xfId="5207"/>
    <cellStyle name="BM Input Static 2 4 6 2 2" xfId="5208"/>
    <cellStyle name="BM Input Static 2 4 6 3" xfId="5209"/>
    <cellStyle name="BM Input Static 2 4 7" xfId="5210"/>
    <cellStyle name="BM Input Static 2 4 7 2" xfId="5211"/>
    <cellStyle name="BM Input Static 2 4 7 2 2" xfId="5212"/>
    <cellStyle name="BM Input Static 2 4 7 3" xfId="5213"/>
    <cellStyle name="BM Input Static 2 4 8" xfId="5214"/>
    <cellStyle name="BM Input Static 2 4 8 2" xfId="5215"/>
    <cellStyle name="BM Input Static 2 4 8 2 2" xfId="5216"/>
    <cellStyle name="BM Input Static 2 4 8 3" xfId="5217"/>
    <cellStyle name="BM Input Static 2 4 9" xfId="5218"/>
    <cellStyle name="BM Input Static 2 4 9 2" xfId="5219"/>
    <cellStyle name="BM Input Static 2 4 9 2 2" xfId="5220"/>
    <cellStyle name="BM Input Static 2 4 9 3" xfId="5221"/>
    <cellStyle name="BM Input Static 2 5" xfId="203"/>
    <cellStyle name="BM Input Static 2 5 10" xfId="5222"/>
    <cellStyle name="BM Input Static 2 5 10 2" xfId="5223"/>
    <cellStyle name="BM Input Static 2 5 10 2 2" xfId="5224"/>
    <cellStyle name="BM Input Static 2 5 10 3" xfId="5225"/>
    <cellStyle name="BM Input Static 2 5 11" xfId="5226"/>
    <cellStyle name="BM Input Static 2 5 11 2" xfId="5227"/>
    <cellStyle name="BM Input Static 2 5 11 2 2" xfId="5228"/>
    <cellStyle name="BM Input Static 2 5 11 3" xfId="5229"/>
    <cellStyle name="BM Input Static 2 5 12" xfId="5230"/>
    <cellStyle name="BM Input Static 2 5 12 2" xfId="5231"/>
    <cellStyle name="BM Input Static 2 5 12 2 2" xfId="5232"/>
    <cellStyle name="BM Input Static 2 5 12 3" xfId="5233"/>
    <cellStyle name="BM Input Static 2 5 13" xfId="5234"/>
    <cellStyle name="BM Input Static 2 5 13 2" xfId="5235"/>
    <cellStyle name="BM Input Static 2 5 13 2 2" xfId="5236"/>
    <cellStyle name="BM Input Static 2 5 13 3" xfId="5237"/>
    <cellStyle name="BM Input Static 2 5 14" xfId="5238"/>
    <cellStyle name="BM Input Static 2 5 14 2" xfId="5239"/>
    <cellStyle name="BM Input Static 2 5 14 2 2" xfId="5240"/>
    <cellStyle name="BM Input Static 2 5 14 3" xfId="5241"/>
    <cellStyle name="BM Input Static 2 5 15" xfId="5242"/>
    <cellStyle name="BM Input Static 2 5 15 2" xfId="5243"/>
    <cellStyle name="BM Input Static 2 5 15 2 2" xfId="5244"/>
    <cellStyle name="BM Input Static 2 5 15 3" xfId="5245"/>
    <cellStyle name="BM Input Static 2 5 16" xfId="5246"/>
    <cellStyle name="BM Input Static 2 5 16 2" xfId="5247"/>
    <cellStyle name="BM Input Static 2 5 16 2 2" xfId="5248"/>
    <cellStyle name="BM Input Static 2 5 16 3" xfId="5249"/>
    <cellStyle name="BM Input Static 2 5 17" xfId="5250"/>
    <cellStyle name="BM Input Static 2 5 17 2" xfId="5251"/>
    <cellStyle name="BM Input Static 2 5 17 2 2" xfId="5252"/>
    <cellStyle name="BM Input Static 2 5 17 3" xfId="5253"/>
    <cellStyle name="BM Input Static 2 5 18" xfId="5254"/>
    <cellStyle name="BM Input Static 2 5 18 2" xfId="5255"/>
    <cellStyle name="BM Input Static 2 5 18 2 2" xfId="5256"/>
    <cellStyle name="BM Input Static 2 5 18 3" xfId="5257"/>
    <cellStyle name="BM Input Static 2 5 19" xfId="5258"/>
    <cellStyle name="BM Input Static 2 5 19 2" xfId="5259"/>
    <cellStyle name="BM Input Static 2 5 19 2 2" xfId="5260"/>
    <cellStyle name="BM Input Static 2 5 19 3" xfId="5261"/>
    <cellStyle name="BM Input Static 2 5 2" xfId="5262"/>
    <cellStyle name="BM Input Static 2 5 2 2" xfId="5263"/>
    <cellStyle name="BM Input Static 2 5 2 2 2" xfId="5264"/>
    <cellStyle name="BM Input Static 2 5 2 3" xfId="5265"/>
    <cellStyle name="BM Input Static 2 5 20" xfId="5266"/>
    <cellStyle name="BM Input Static 2 5 20 2" xfId="5267"/>
    <cellStyle name="BM Input Static 2 5 20 2 2" xfId="5268"/>
    <cellStyle name="BM Input Static 2 5 20 3" xfId="5269"/>
    <cellStyle name="BM Input Static 2 5 21" xfId="5270"/>
    <cellStyle name="BM Input Static 2 5 21 2" xfId="5271"/>
    <cellStyle name="BM Input Static 2 5 22" xfId="5272"/>
    <cellStyle name="BM Input Static 2 5 3" xfId="5273"/>
    <cellStyle name="BM Input Static 2 5 3 2" xfId="5274"/>
    <cellStyle name="BM Input Static 2 5 3 2 2" xfId="5275"/>
    <cellStyle name="BM Input Static 2 5 3 3" xfId="5276"/>
    <cellStyle name="BM Input Static 2 5 4" xfId="5277"/>
    <cellStyle name="BM Input Static 2 5 4 2" xfId="5278"/>
    <cellStyle name="BM Input Static 2 5 4 2 2" xfId="5279"/>
    <cellStyle name="BM Input Static 2 5 4 3" xfId="5280"/>
    <cellStyle name="BM Input Static 2 5 5" xfId="5281"/>
    <cellStyle name="BM Input Static 2 5 5 2" xfId="5282"/>
    <cellStyle name="BM Input Static 2 5 5 2 2" xfId="5283"/>
    <cellStyle name="BM Input Static 2 5 5 3" xfId="5284"/>
    <cellStyle name="BM Input Static 2 5 6" xfId="5285"/>
    <cellStyle name="BM Input Static 2 5 6 2" xfId="5286"/>
    <cellStyle name="BM Input Static 2 5 6 2 2" xfId="5287"/>
    <cellStyle name="BM Input Static 2 5 6 3" xfId="5288"/>
    <cellStyle name="BM Input Static 2 5 7" xfId="5289"/>
    <cellStyle name="BM Input Static 2 5 7 2" xfId="5290"/>
    <cellStyle name="BM Input Static 2 5 7 2 2" xfId="5291"/>
    <cellStyle name="BM Input Static 2 5 7 3" xfId="5292"/>
    <cellStyle name="BM Input Static 2 5 8" xfId="5293"/>
    <cellStyle name="BM Input Static 2 5 8 2" xfId="5294"/>
    <cellStyle name="BM Input Static 2 5 8 2 2" xfId="5295"/>
    <cellStyle name="BM Input Static 2 5 8 3" xfId="5296"/>
    <cellStyle name="BM Input Static 2 5 9" xfId="5297"/>
    <cellStyle name="BM Input Static 2 5 9 2" xfId="5298"/>
    <cellStyle name="BM Input Static 2 5 9 2 2" xfId="5299"/>
    <cellStyle name="BM Input Static 2 5 9 3" xfId="5300"/>
    <cellStyle name="BM Input Static 2 6" xfId="5301"/>
    <cellStyle name="BM Input Static 2 6 2" xfId="5302"/>
    <cellStyle name="BM Input Static 2 6 2 2" xfId="5303"/>
    <cellStyle name="BM Input Static 2 6 3" xfId="5304"/>
    <cellStyle name="BM Input Static 2 7" xfId="5305"/>
    <cellStyle name="BM Input Static 2 7 2" xfId="5306"/>
    <cellStyle name="BM Input Static 2 7 2 2" xfId="5307"/>
    <cellStyle name="BM Input Static 2 7 3" xfId="5308"/>
    <cellStyle name="BM Input Static 2 8" xfId="5309"/>
    <cellStyle name="BM Input Static 2 8 2" xfId="5310"/>
    <cellStyle name="BM Input Static 2 8 2 2" xfId="5311"/>
    <cellStyle name="BM Input Static 2 8 3" xfId="5312"/>
    <cellStyle name="BM Input Static 2 9" xfId="5313"/>
    <cellStyle name="BM Input Static 2 9 2" xfId="5314"/>
    <cellStyle name="BM Input Static 2 9 2 2" xfId="5315"/>
    <cellStyle name="BM Input Static 2 9 3" xfId="5316"/>
    <cellStyle name="BM Input Static 20" xfId="5317"/>
    <cellStyle name="BM Input Static 20 2" xfId="5318"/>
    <cellStyle name="BM Input Static 20 2 2" xfId="5319"/>
    <cellStyle name="BM Input Static 20 3" xfId="5320"/>
    <cellStyle name="BM Input Static 21" xfId="5321"/>
    <cellStyle name="BM Input Static 21 2" xfId="5322"/>
    <cellStyle name="BM Input Static 21 2 2" xfId="5323"/>
    <cellStyle name="BM Input Static 21 3" xfId="5324"/>
    <cellStyle name="BM Input Static 22" xfId="5325"/>
    <cellStyle name="BM Input Static 22 2" xfId="5326"/>
    <cellStyle name="BM Input Static 23" xfId="5327"/>
    <cellStyle name="BM Input Static 24" xfId="5328"/>
    <cellStyle name="BM Input Static 25" xfId="5329"/>
    <cellStyle name="BM Input Static 26" xfId="5330"/>
    <cellStyle name="BM Input Static 3" xfId="204"/>
    <cellStyle name="BM Input Static 3 10" xfId="5331"/>
    <cellStyle name="BM Input Static 3 10 2" xfId="5332"/>
    <cellStyle name="BM Input Static 3 10 2 2" xfId="5333"/>
    <cellStyle name="BM Input Static 3 10 3" xfId="5334"/>
    <cellStyle name="BM Input Static 3 11" xfId="5335"/>
    <cellStyle name="BM Input Static 3 11 2" xfId="5336"/>
    <cellStyle name="BM Input Static 3 11 2 2" xfId="5337"/>
    <cellStyle name="BM Input Static 3 11 3" xfId="5338"/>
    <cellStyle name="BM Input Static 3 12" xfId="5339"/>
    <cellStyle name="BM Input Static 3 12 2" xfId="5340"/>
    <cellStyle name="BM Input Static 3 12 2 2" xfId="5341"/>
    <cellStyle name="BM Input Static 3 12 3" xfId="5342"/>
    <cellStyle name="BM Input Static 3 13" xfId="5343"/>
    <cellStyle name="BM Input Static 3 13 2" xfId="5344"/>
    <cellStyle name="BM Input Static 3 13 2 2" xfId="5345"/>
    <cellStyle name="BM Input Static 3 13 3" xfId="5346"/>
    <cellStyle name="BM Input Static 3 14" xfId="5347"/>
    <cellStyle name="BM Input Static 3 14 2" xfId="5348"/>
    <cellStyle name="BM Input Static 3 14 2 2" xfId="5349"/>
    <cellStyle name="BM Input Static 3 14 3" xfId="5350"/>
    <cellStyle name="BM Input Static 3 15" xfId="5351"/>
    <cellStyle name="BM Input Static 3 15 2" xfId="5352"/>
    <cellStyle name="BM Input Static 3 15 2 2" xfId="5353"/>
    <cellStyle name="BM Input Static 3 15 3" xfId="5354"/>
    <cellStyle name="BM Input Static 3 16" xfId="5355"/>
    <cellStyle name="BM Input Static 3 16 2" xfId="5356"/>
    <cellStyle name="BM Input Static 3 16 2 2" xfId="5357"/>
    <cellStyle name="BM Input Static 3 16 3" xfId="5358"/>
    <cellStyle name="BM Input Static 3 17" xfId="5359"/>
    <cellStyle name="BM Input Static 3 17 2" xfId="5360"/>
    <cellStyle name="BM Input Static 3 17 2 2" xfId="5361"/>
    <cellStyle name="BM Input Static 3 17 3" xfId="5362"/>
    <cellStyle name="BM Input Static 3 18" xfId="5363"/>
    <cellStyle name="BM Input Static 3 18 2" xfId="5364"/>
    <cellStyle name="BM Input Static 3 19" xfId="5365"/>
    <cellStyle name="BM Input Static 3 2" xfId="205"/>
    <cellStyle name="BM Input Static 3 2 10" xfId="5366"/>
    <cellStyle name="BM Input Static 3 2 10 2" xfId="5367"/>
    <cellStyle name="BM Input Static 3 2 10 2 2" xfId="5368"/>
    <cellStyle name="BM Input Static 3 2 10 3" xfId="5369"/>
    <cellStyle name="BM Input Static 3 2 11" xfId="5370"/>
    <cellStyle name="BM Input Static 3 2 11 2" xfId="5371"/>
    <cellStyle name="BM Input Static 3 2 11 2 2" xfId="5372"/>
    <cellStyle name="BM Input Static 3 2 11 3" xfId="5373"/>
    <cellStyle name="BM Input Static 3 2 12" xfId="5374"/>
    <cellStyle name="BM Input Static 3 2 12 2" xfId="5375"/>
    <cellStyle name="BM Input Static 3 2 12 2 2" xfId="5376"/>
    <cellStyle name="BM Input Static 3 2 12 3" xfId="5377"/>
    <cellStyle name="BM Input Static 3 2 13" xfId="5378"/>
    <cellStyle name="BM Input Static 3 2 13 2" xfId="5379"/>
    <cellStyle name="BM Input Static 3 2 13 2 2" xfId="5380"/>
    <cellStyle name="BM Input Static 3 2 13 3" xfId="5381"/>
    <cellStyle name="BM Input Static 3 2 14" xfId="5382"/>
    <cellStyle name="BM Input Static 3 2 14 2" xfId="5383"/>
    <cellStyle name="BM Input Static 3 2 14 2 2" xfId="5384"/>
    <cellStyle name="BM Input Static 3 2 14 3" xfId="5385"/>
    <cellStyle name="BM Input Static 3 2 15" xfId="5386"/>
    <cellStyle name="BM Input Static 3 2 15 2" xfId="5387"/>
    <cellStyle name="BM Input Static 3 2 15 2 2" xfId="5388"/>
    <cellStyle name="BM Input Static 3 2 15 3" xfId="5389"/>
    <cellStyle name="BM Input Static 3 2 16" xfId="5390"/>
    <cellStyle name="BM Input Static 3 2 16 2" xfId="5391"/>
    <cellStyle name="BM Input Static 3 2 16 2 2" xfId="5392"/>
    <cellStyle name="BM Input Static 3 2 16 3" xfId="5393"/>
    <cellStyle name="BM Input Static 3 2 17" xfId="5394"/>
    <cellStyle name="BM Input Static 3 2 17 2" xfId="5395"/>
    <cellStyle name="BM Input Static 3 2 17 2 2" xfId="5396"/>
    <cellStyle name="BM Input Static 3 2 17 3" xfId="5397"/>
    <cellStyle name="BM Input Static 3 2 18" xfId="5398"/>
    <cellStyle name="BM Input Static 3 2 18 2" xfId="5399"/>
    <cellStyle name="BM Input Static 3 2 18 2 2" xfId="5400"/>
    <cellStyle name="BM Input Static 3 2 18 3" xfId="5401"/>
    <cellStyle name="BM Input Static 3 2 19" xfId="5402"/>
    <cellStyle name="BM Input Static 3 2 19 2" xfId="5403"/>
    <cellStyle name="BM Input Static 3 2 19 2 2" xfId="5404"/>
    <cellStyle name="BM Input Static 3 2 19 3" xfId="5405"/>
    <cellStyle name="BM Input Static 3 2 2" xfId="5406"/>
    <cellStyle name="BM Input Static 3 2 2 2" xfId="5407"/>
    <cellStyle name="BM Input Static 3 2 2 2 2" xfId="5408"/>
    <cellStyle name="BM Input Static 3 2 2 3" xfId="5409"/>
    <cellStyle name="BM Input Static 3 2 20" xfId="5410"/>
    <cellStyle name="BM Input Static 3 2 20 2" xfId="5411"/>
    <cellStyle name="BM Input Static 3 2 20 2 2" xfId="5412"/>
    <cellStyle name="BM Input Static 3 2 20 3" xfId="5413"/>
    <cellStyle name="BM Input Static 3 2 21" xfId="5414"/>
    <cellStyle name="BM Input Static 3 2 21 2" xfId="5415"/>
    <cellStyle name="BM Input Static 3 2 22" xfId="5416"/>
    <cellStyle name="BM Input Static 3 2 3" xfId="5417"/>
    <cellStyle name="BM Input Static 3 2 3 2" xfId="5418"/>
    <cellStyle name="BM Input Static 3 2 3 2 2" xfId="5419"/>
    <cellStyle name="BM Input Static 3 2 3 3" xfId="5420"/>
    <cellStyle name="BM Input Static 3 2 4" xfId="5421"/>
    <cellStyle name="BM Input Static 3 2 4 2" xfId="5422"/>
    <cellStyle name="BM Input Static 3 2 4 2 2" xfId="5423"/>
    <cellStyle name="BM Input Static 3 2 4 3" xfId="5424"/>
    <cellStyle name="BM Input Static 3 2 5" xfId="5425"/>
    <cellStyle name="BM Input Static 3 2 5 2" xfId="5426"/>
    <cellStyle name="BM Input Static 3 2 5 2 2" xfId="5427"/>
    <cellStyle name="BM Input Static 3 2 5 3" xfId="5428"/>
    <cellStyle name="BM Input Static 3 2 6" xfId="5429"/>
    <cellStyle name="BM Input Static 3 2 6 2" xfId="5430"/>
    <cellStyle name="BM Input Static 3 2 6 2 2" xfId="5431"/>
    <cellStyle name="BM Input Static 3 2 6 3" xfId="5432"/>
    <cellStyle name="BM Input Static 3 2 7" xfId="5433"/>
    <cellStyle name="BM Input Static 3 2 7 2" xfId="5434"/>
    <cellStyle name="BM Input Static 3 2 7 2 2" xfId="5435"/>
    <cellStyle name="BM Input Static 3 2 7 3" xfId="5436"/>
    <cellStyle name="BM Input Static 3 2 8" xfId="5437"/>
    <cellStyle name="BM Input Static 3 2 8 2" xfId="5438"/>
    <cellStyle name="BM Input Static 3 2 8 2 2" xfId="5439"/>
    <cellStyle name="BM Input Static 3 2 8 3" xfId="5440"/>
    <cellStyle name="BM Input Static 3 2 9" xfId="5441"/>
    <cellStyle name="BM Input Static 3 2 9 2" xfId="5442"/>
    <cellStyle name="BM Input Static 3 2 9 2 2" xfId="5443"/>
    <cellStyle name="BM Input Static 3 2 9 3" xfId="5444"/>
    <cellStyle name="BM Input Static 3 3" xfId="206"/>
    <cellStyle name="BM Input Static 3 3 2" xfId="5445"/>
    <cellStyle name="BM Input Static 3 3 2 2" xfId="5446"/>
    <cellStyle name="BM Input Static 3 3 3" xfId="5447"/>
    <cellStyle name="BM Input Static 3 4" xfId="207"/>
    <cellStyle name="BM Input Static 3 4 2" xfId="5448"/>
    <cellStyle name="BM Input Static 3 4 2 2" xfId="5449"/>
    <cellStyle name="BM Input Static 3 4 3" xfId="5450"/>
    <cellStyle name="BM Input Static 3 5" xfId="208"/>
    <cellStyle name="BM Input Static 3 5 2" xfId="5451"/>
    <cellStyle name="BM Input Static 3 5 2 2" xfId="5452"/>
    <cellStyle name="BM Input Static 3 5 3" xfId="5453"/>
    <cellStyle name="BM Input Static 3 6" xfId="5454"/>
    <cellStyle name="BM Input Static 3 6 2" xfId="5455"/>
    <cellStyle name="BM Input Static 3 6 2 2" xfId="5456"/>
    <cellStyle name="BM Input Static 3 6 3" xfId="5457"/>
    <cellStyle name="BM Input Static 3 7" xfId="5458"/>
    <cellStyle name="BM Input Static 3 7 2" xfId="5459"/>
    <cellStyle name="BM Input Static 3 7 2 2" xfId="5460"/>
    <cellStyle name="BM Input Static 3 7 3" xfId="5461"/>
    <cellStyle name="BM Input Static 3 8" xfId="5462"/>
    <cellStyle name="BM Input Static 3 8 2" xfId="5463"/>
    <cellStyle name="BM Input Static 3 8 2 2" xfId="5464"/>
    <cellStyle name="BM Input Static 3 8 3" xfId="5465"/>
    <cellStyle name="BM Input Static 3 9" xfId="5466"/>
    <cellStyle name="BM Input Static 3 9 2" xfId="5467"/>
    <cellStyle name="BM Input Static 3 9 2 2" xfId="5468"/>
    <cellStyle name="BM Input Static 3 9 3" xfId="5469"/>
    <cellStyle name="BM Input Static 4" xfId="209"/>
    <cellStyle name="BM Input Static 4 10" xfId="5470"/>
    <cellStyle name="BM Input Static 4 10 2" xfId="5471"/>
    <cellStyle name="BM Input Static 4 10 2 2" xfId="5472"/>
    <cellStyle name="BM Input Static 4 10 3" xfId="5473"/>
    <cellStyle name="BM Input Static 4 11" xfId="5474"/>
    <cellStyle name="BM Input Static 4 11 2" xfId="5475"/>
    <cellStyle name="BM Input Static 4 11 2 2" xfId="5476"/>
    <cellStyle name="BM Input Static 4 11 3" xfId="5477"/>
    <cellStyle name="BM Input Static 4 12" xfId="5478"/>
    <cellStyle name="BM Input Static 4 12 2" xfId="5479"/>
    <cellStyle name="BM Input Static 4 12 2 2" xfId="5480"/>
    <cellStyle name="BM Input Static 4 12 3" xfId="5481"/>
    <cellStyle name="BM Input Static 4 13" xfId="5482"/>
    <cellStyle name="BM Input Static 4 13 2" xfId="5483"/>
    <cellStyle name="BM Input Static 4 13 2 2" xfId="5484"/>
    <cellStyle name="BM Input Static 4 13 3" xfId="5485"/>
    <cellStyle name="BM Input Static 4 14" xfId="5486"/>
    <cellStyle name="BM Input Static 4 14 2" xfId="5487"/>
    <cellStyle name="BM Input Static 4 14 2 2" xfId="5488"/>
    <cellStyle name="BM Input Static 4 14 3" xfId="5489"/>
    <cellStyle name="BM Input Static 4 15" xfId="5490"/>
    <cellStyle name="BM Input Static 4 15 2" xfId="5491"/>
    <cellStyle name="BM Input Static 4 15 2 2" xfId="5492"/>
    <cellStyle name="BM Input Static 4 15 3" xfId="5493"/>
    <cellStyle name="BM Input Static 4 16" xfId="5494"/>
    <cellStyle name="BM Input Static 4 16 2" xfId="5495"/>
    <cellStyle name="BM Input Static 4 16 2 2" xfId="5496"/>
    <cellStyle name="BM Input Static 4 16 3" xfId="5497"/>
    <cellStyle name="BM Input Static 4 17" xfId="5498"/>
    <cellStyle name="BM Input Static 4 17 2" xfId="5499"/>
    <cellStyle name="BM Input Static 4 17 2 2" xfId="5500"/>
    <cellStyle name="BM Input Static 4 17 3" xfId="5501"/>
    <cellStyle name="BM Input Static 4 18" xfId="5502"/>
    <cellStyle name="BM Input Static 4 18 2" xfId="5503"/>
    <cellStyle name="BM Input Static 4 19" xfId="5504"/>
    <cellStyle name="BM Input Static 4 2" xfId="210"/>
    <cellStyle name="BM Input Static 4 2 10" xfId="5505"/>
    <cellStyle name="BM Input Static 4 2 10 2" xfId="5506"/>
    <cellStyle name="BM Input Static 4 2 10 2 2" xfId="5507"/>
    <cellStyle name="BM Input Static 4 2 10 3" xfId="5508"/>
    <cellStyle name="BM Input Static 4 2 11" xfId="5509"/>
    <cellStyle name="BM Input Static 4 2 11 2" xfId="5510"/>
    <cellStyle name="BM Input Static 4 2 11 2 2" xfId="5511"/>
    <cellStyle name="BM Input Static 4 2 11 3" xfId="5512"/>
    <cellStyle name="BM Input Static 4 2 12" xfId="5513"/>
    <cellStyle name="BM Input Static 4 2 12 2" xfId="5514"/>
    <cellStyle name="BM Input Static 4 2 12 2 2" xfId="5515"/>
    <cellStyle name="BM Input Static 4 2 12 3" xfId="5516"/>
    <cellStyle name="BM Input Static 4 2 13" xfId="5517"/>
    <cellStyle name="BM Input Static 4 2 13 2" xfId="5518"/>
    <cellStyle name="BM Input Static 4 2 13 2 2" xfId="5519"/>
    <cellStyle name="BM Input Static 4 2 13 3" xfId="5520"/>
    <cellStyle name="BM Input Static 4 2 14" xfId="5521"/>
    <cellStyle name="BM Input Static 4 2 14 2" xfId="5522"/>
    <cellStyle name="BM Input Static 4 2 14 2 2" xfId="5523"/>
    <cellStyle name="BM Input Static 4 2 14 3" xfId="5524"/>
    <cellStyle name="BM Input Static 4 2 15" xfId="5525"/>
    <cellStyle name="BM Input Static 4 2 15 2" xfId="5526"/>
    <cellStyle name="BM Input Static 4 2 15 2 2" xfId="5527"/>
    <cellStyle name="BM Input Static 4 2 15 3" xfId="5528"/>
    <cellStyle name="BM Input Static 4 2 16" xfId="5529"/>
    <cellStyle name="BM Input Static 4 2 16 2" xfId="5530"/>
    <cellStyle name="BM Input Static 4 2 16 2 2" xfId="5531"/>
    <cellStyle name="BM Input Static 4 2 16 3" xfId="5532"/>
    <cellStyle name="BM Input Static 4 2 17" xfId="5533"/>
    <cellStyle name="BM Input Static 4 2 17 2" xfId="5534"/>
    <cellStyle name="BM Input Static 4 2 17 2 2" xfId="5535"/>
    <cellStyle name="BM Input Static 4 2 17 3" xfId="5536"/>
    <cellStyle name="BM Input Static 4 2 18" xfId="5537"/>
    <cellStyle name="BM Input Static 4 2 18 2" xfId="5538"/>
    <cellStyle name="BM Input Static 4 2 18 2 2" xfId="5539"/>
    <cellStyle name="BM Input Static 4 2 18 3" xfId="5540"/>
    <cellStyle name="BM Input Static 4 2 19" xfId="5541"/>
    <cellStyle name="BM Input Static 4 2 19 2" xfId="5542"/>
    <cellStyle name="BM Input Static 4 2 19 2 2" xfId="5543"/>
    <cellStyle name="BM Input Static 4 2 19 3" xfId="5544"/>
    <cellStyle name="BM Input Static 4 2 2" xfId="5545"/>
    <cellStyle name="BM Input Static 4 2 2 2" xfId="5546"/>
    <cellStyle name="BM Input Static 4 2 2 2 2" xfId="5547"/>
    <cellStyle name="BM Input Static 4 2 2 3" xfId="5548"/>
    <cellStyle name="BM Input Static 4 2 20" xfId="5549"/>
    <cellStyle name="BM Input Static 4 2 20 2" xfId="5550"/>
    <cellStyle name="BM Input Static 4 2 20 2 2" xfId="5551"/>
    <cellStyle name="BM Input Static 4 2 20 3" xfId="5552"/>
    <cellStyle name="BM Input Static 4 2 21" xfId="5553"/>
    <cellStyle name="BM Input Static 4 2 21 2" xfId="5554"/>
    <cellStyle name="BM Input Static 4 2 22" xfId="5555"/>
    <cellStyle name="BM Input Static 4 2 3" xfId="5556"/>
    <cellStyle name="BM Input Static 4 2 3 2" xfId="5557"/>
    <cellStyle name="BM Input Static 4 2 3 2 2" xfId="5558"/>
    <cellStyle name="BM Input Static 4 2 3 3" xfId="5559"/>
    <cellStyle name="BM Input Static 4 2 4" xfId="5560"/>
    <cellStyle name="BM Input Static 4 2 4 2" xfId="5561"/>
    <cellStyle name="BM Input Static 4 2 4 2 2" xfId="5562"/>
    <cellStyle name="BM Input Static 4 2 4 3" xfId="5563"/>
    <cellStyle name="BM Input Static 4 2 5" xfId="5564"/>
    <cellStyle name="BM Input Static 4 2 5 2" xfId="5565"/>
    <cellStyle name="BM Input Static 4 2 5 2 2" xfId="5566"/>
    <cellStyle name="BM Input Static 4 2 5 3" xfId="5567"/>
    <cellStyle name="BM Input Static 4 2 6" xfId="5568"/>
    <cellStyle name="BM Input Static 4 2 6 2" xfId="5569"/>
    <cellStyle name="BM Input Static 4 2 6 2 2" xfId="5570"/>
    <cellStyle name="BM Input Static 4 2 6 3" xfId="5571"/>
    <cellStyle name="BM Input Static 4 2 7" xfId="5572"/>
    <cellStyle name="BM Input Static 4 2 7 2" xfId="5573"/>
    <cellStyle name="BM Input Static 4 2 7 2 2" xfId="5574"/>
    <cellStyle name="BM Input Static 4 2 7 3" xfId="5575"/>
    <cellStyle name="BM Input Static 4 2 8" xfId="5576"/>
    <cellStyle name="BM Input Static 4 2 8 2" xfId="5577"/>
    <cellStyle name="BM Input Static 4 2 8 2 2" xfId="5578"/>
    <cellStyle name="BM Input Static 4 2 8 3" xfId="5579"/>
    <cellStyle name="BM Input Static 4 2 9" xfId="5580"/>
    <cellStyle name="BM Input Static 4 2 9 2" xfId="5581"/>
    <cellStyle name="BM Input Static 4 2 9 2 2" xfId="5582"/>
    <cellStyle name="BM Input Static 4 2 9 3" xfId="5583"/>
    <cellStyle name="BM Input Static 4 3" xfId="211"/>
    <cellStyle name="BM Input Static 4 3 2" xfId="5584"/>
    <cellStyle name="BM Input Static 4 3 2 2" xfId="5585"/>
    <cellStyle name="BM Input Static 4 3 3" xfId="5586"/>
    <cellStyle name="BM Input Static 4 4" xfId="212"/>
    <cellStyle name="BM Input Static 4 4 2" xfId="5587"/>
    <cellStyle name="BM Input Static 4 4 2 2" xfId="5588"/>
    <cellStyle name="BM Input Static 4 4 3" xfId="5589"/>
    <cellStyle name="BM Input Static 4 5" xfId="213"/>
    <cellStyle name="BM Input Static 4 5 2" xfId="5590"/>
    <cellStyle name="BM Input Static 4 5 2 2" xfId="5591"/>
    <cellStyle name="BM Input Static 4 5 3" xfId="5592"/>
    <cellStyle name="BM Input Static 4 6" xfId="5593"/>
    <cellStyle name="BM Input Static 4 6 2" xfId="5594"/>
    <cellStyle name="BM Input Static 4 6 2 2" xfId="5595"/>
    <cellStyle name="BM Input Static 4 6 3" xfId="5596"/>
    <cellStyle name="BM Input Static 4 7" xfId="5597"/>
    <cellStyle name="BM Input Static 4 7 2" xfId="5598"/>
    <cellStyle name="BM Input Static 4 7 2 2" xfId="5599"/>
    <cellStyle name="BM Input Static 4 7 3" xfId="5600"/>
    <cellStyle name="BM Input Static 4 8" xfId="5601"/>
    <cellStyle name="BM Input Static 4 8 2" xfId="5602"/>
    <cellStyle name="BM Input Static 4 8 2 2" xfId="5603"/>
    <cellStyle name="BM Input Static 4 8 3" xfId="5604"/>
    <cellStyle name="BM Input Static 4 9" xfId="5605"/>
    <cellStyle name="BM Input Static 4 9 2" xfId="5606"/>
    <cellStyle name="BM Input Static 4 9 2 2" xfId="5607"/>
    <cellStyle name="BM Input Static 4 9 3" xfId="5608"/>
    <cellStyle name="BM Input Static 5" xfId="214"/>
    <cellStyle name="BM Input Static 5 10" xfId="5609"/>
    <cellStyle name="BM Input Static 5 10 2" xfId="5610"/>
    <cellStyle name="BM Input Static 5 10 2 2" xfId="5611"/>
    <cellStyle name="BM Input Static 5 10 3" xfId="5612"/>
    <cellStyle name="BM Input Static 5 11" xfId="5613"/>
    <cellStyle name="BM Input Static 5 11 2" xfId="5614"/>
    <cellStyle name="BM Input Static 5 11 2 2" xfId="5615"/>
    <cellStyle name="BM Input Static 5 11 3" xfId="5616"/>
    <cellStyle name="BM Input Static 5 12" xfId="5617"/>
    <cellStyle name="BM Input Static 5 12 2" xfId="5618"/>
    <cellStyle name="BM Input Static 5 12 2 2" xfId="5619"/>
    <cellStyle name="BM Input Static 5 12 3" xfId="5620"/>
    <cellStyle name="BM Input Static 5 13" xfId="5621"/>
    <cellStyle name="BM Input Static 5 13 2" xfId="5622"/>
    <cellStyle name="BM Input Static 5 13 2 2" xfId="5623"/>
    <cellStyle name="BM Input Static 5 13 3" xfId="5624"/>
    <cellStyle name="BM Input Static 5 14" xfId="5625"/>
    <cellStyle name="BM Input Static 5 14 2" xfId="5626"/>
    <cellStyle name="BM Input Static 5 14 2 2" xfId="5627"/>
    <cellStyle name="BM Input Static 5 14 3" xfId="5628"/>
    <cellStyle name="BM Input Static 5 15" xfId="5629"/>
    <cellStyle name="BM Input Static 5 15 2" xfId="5630"/>
    <cellStyle name="BM Input Static 5 15 2 2" xfId="5631"/>
    <cellStyle name="BM Input Static 5 15 3" xfId="5632"/>
    <cellStyle name="BM Input Static 5 16" xfId="5633"/>
    <cellStyle name="BM Input Static 5 16 2" xfId="5634"/>
    <cellStyle name="BM Input Static 5 16 2 2" xfId="5635"/>
    <cellStyle name="BM Input Static 5 16 3" xfId="5636"/>
    <cellStyle name="BM Input Static 5 17" xfId="5637"/>
    <cellStyle name="BM Input Static 5 17 2" xfId="5638"/>
    <cellStyle name="BM Input Static 5 17 2 2" xfId="5639"/>
    <cellStyle name="BM Input Static 5 17 3" xfId="5640"/>
    <cellStyle name="BM Input Static 5 18" xfId="5641"/>
    <cellStyle name="BM Input Static 5 18 2" xfId="5642"/>
    <cellStyle name="BM Input Static 5 18 2 2" xfId="5643"/>
    <cellStyle name="BM Input Static 5 18 3" xfId="5644"/>
    <cellStyle name="BM Input Static 5 19" xfId="5645"/>
    <cellStyle name="BM Input Static 5 19 2" xfId="5646"/>
    <cellStyle name="BM Input Static 5 19 2 2" xfId="5647"/>
    <cellStyle name="BM Input Static 5 19 3" xfId="5648"/>
    <cellStyle name="BM Input Static 5 2" xfId="5649"/>
    <cellStyle name="BM Input Static 5 2 10" xfId="5650"/>
    <cellStyle name="BM Input Static 5 2 10 2" xfId="5651"/>
    <cellStyle name="BM Input Static 5 2 10 2 2" xfId="5652"/>
    <cellStyle name="BM Input Static 5 2 10 3" xfId="5653"/>
    <cellStyle name="BM Input Static 5 2 11" xfId="5654"/>
    <cellStyle name="BM Input Static 5 2 11 2" xfId="5655"/>
    <cellStyle name="BM Input Static 5 2 11 2 2" xfId="5656"/>
    <cellStyle name="BM Input Static 5 2 11 3" xfId="5657"/>
    <cellStyle name="BM Input Static 5 2 12" xfId="5658"/>
    <cellStyle name="BM Input Static 5 2 12 2" xfId="5659"/>
    <cellStyle name="BM Input Static 5 2 12 2 2" xfId="5660"/>
    <cellStyle name="BM Input Static 5 2 12 3" xfId="5661"/>
    <cellStyle name="BM Input Static 5 2 13" xfId="5662"/>
    <cellStyle name="BM Input Static 5 2 13 2" xfId="5663"/>
    <cellStyle name="BM Input Static 5 2 13 2 2" xfId="5664"/>
    <cellStyle name="BM Input Static 5 2 13 3" xfId="5665"/>
    <cellStyle name="BM Input Static 5 2 14" xfId="5666"/>
    <cellStyle name="BM Input Static 5 2 14 2" xfId="5667"/>
    <cellStyle name="BM Input Static 5 2 14 2 2" xfId="5668"/>
    <cellStyle name="BM Input Static 5 2 14 3" xfId="5669"/>
    <cellStyle name="BM Input Static 5 2 15" xfId="5670"/>
    <cellStyle name="BM Input Static 5 2 15 2" xfId="5671"/>
    <cellStyle name="BM Input Static 5 2 15 2 2" xfId="5672"/>
    <cellStyle name="BM Input Static 5 2 15 3" xfId="5673"/>
    <cellStyle name="BM Input Static 5 2 16" xfId="5674"/>
    <cellStyle name="BM Input Static 5 2 16 2" xfId="5675"/>
    <cellStyle name="BM Input Static 5 2 16 2 2" xfId="5676"/>
    <cellStyle name="BM Input Static 5 2 16 3" xfId="5677"/>
    <cellStyle name="BM Input Static 5 2 17" xfId="5678"/>
    <cellStyle name="BM Input Static 5 2 17 2" xfId="5679"/>
    <cellStyle name="BM Input Static 5 2 17 2 2" xfId="5680"/>
    <cellStyle name="BM Input Static 5 2 17 3" xfId="5681"/>
    <cellStyle name="BM Input Static 5 2 18" xfId="5682"/>
    <cellStyle name="BM Input Static 5 2 18 2" xfId="5683"/>
    <cellStyle name="BM Input Static 5 2 18 2 2" xfId="5684"/>
    <cellStyle name="BM Input Static 5 2 18 3" xfId="5685"/>
    <cellStyle name="BM Input Static 5 2 19" xfId="5686"/>
    <cellStyle name="BM Input Static 5 2 19 2" xfId="5687"/>
    <cellStyle name="BM Input Static 5 2 19 2 2" xfId="5688"/>
    <cellStyle name="BM Input Static 5 2 19 3" xfId="5689"/>
    <cellStyle name="BM Input Static 5 2 2" xfId="5690"/>
    <cellStyle name="BM Input Static 5 2 2 2" xfId="5691"/>
    <cellStyle name="BM Input Static 5 2 2 2 2" xfId="5692"/>
    <cellStyle name="BM Input Static 5 2 2 3" xfId="5693"/>
    <cellStyle name="BM Input Static 5 2 20" xfId="5694"/>
    <cellStyle name="BM Input Static 5 2 20 2" xfId="5695"/>
    <cellStyle name="BM Input Static 5 2 20 2 2" xfId="5696"/>
    <cellStyle name="BM Input Static 5 2 20 3" xfId="5697"/>
    <cellStyle name="BM Input Static 5 2 21" xfId="5698"/>
    <cellStyle name="BM Input Static 5 2 21 2" xfId="5699"/>
    <cellStyle name="BM Input Static 5 2 22" xfId="5700"/>
    <cellStyle name="BM Input Static 5 2 3" xfId="5701"/>
    <cellStyle name="BM Input Static 5 2 3 2" xfId="5702"/>
    <cellStyle name="BM Input Static 5 2 3 2 2" xfId="5703"/>
    <cellStyle name="BM Input Static 5 2 3 3" xfId="5704"/>
    <cellStyle name="BM Input Static 5 2 4" xfId="5705"/>
    <cellStyle name="BM Input Static 5 2 4 2" xfId="5706"/>
    <cellStyle name="BM Input Static 5 2 4 2 2" xfId="5707"/>
    <cellStyle name="BM Input Static 5 2 4 3" xfId="5708"/>
    <cellStyle name="BM Input Static 5 2 5" xfId="5709"/>
    <cellStyle name="BM Input Static 5 2 5 2" xfId="5710"/>
    <cellStyle name="BM Input Static 5 2 5 2 2" xfId="5711"/>
    <cellStyle name="BM Input Static 5 2 5 3" xfId="5712"/>
    <cellStyle name="BM Input Static 5 2 6" xfId="5713"/>
    <cellStyle name="BM Input Static 5 2 6 2" xfId="5714"/>
    <cellStyle name="BM Input Static 5 2 6 2 2" xfId="5715"/>
    <cellStyle name="BM Input Static 5 2 6 3" xfId="5716"/>
    <cellStyle name="BM Input Static 5 2 7" xfId="5717"/>
    <cellStyle name="BM Input Static 5 2 7 2" xfId="5718"/>
    <cellStyle name="BM Input Static 5 2 7 2 2" xfId="5719"/>
    <cellStyle name="BM Input Static 5 2 7 3" xfId="5720"/>
    <cellStyle name="BM Input Static 5 2 8" xfId="5721"/>
    <cellStyle name="BM Input Static 5 2 8 2" xfId="5722"/>
    <cellStyle name="BM Input Static 5 2 8 2 2" xfId="5723"/>
    <cellStyle name="BM Input Static 5 2 8 3" xfId="5724"/>
    <cellStyle name="BM Input Static 5 2 9" xfId="5725"/>
    <cellStyle name="BM Input Static 5 2 9 2" xfId="5726"/>
    <cellStyle name="BM Input Static 5 2 9 2 2" xfId="5727"/>
    <cellStyle name="BM Input Static 5 2 9 3" xfId="5728"/>
    <cellStyle name="BM Input Static 5 20" xfId="5729"/>
    <cellStyle name="BM Input Static 5 20 2" xfId="5730"/>
    <cellStyle name="BM Input Static 5 20 2 2" xfId="5731"/>
    <cellStyle name="BM Input Static 5 20 3" xfId="5732"/>
    <cellStyle name="BM Input Static 5 21" xfId="5733"/>
    <cellStyle name="BM Input Static 5 21 2" xfId="5734"/>
    <cellStyle name="BM Input Static 5 21 2 2" xfId="5735"/>
    <cellStyle name="BM Input Static 5 21 3" xfId="5736"/>
    <cellStyle name="BM Input Static 5 22" xfId="5737"/>
    <cellStyle name="BM Input Static 5 22 2" xfId="5738"/>
    <cellStyle name="BM Input Static 5 23" xfId="5739"/>
    <cellStyle name="BM Input Static 5 3" xfId="5740"/>
    <cellStyle name="BM Input Static 5 3 2" xfId="5741"/>
    <cellStyle name="BM Input Static 5 3 2 2" xfId="5742"/>
    <cellStyle name="BM Input Static 5 3 3" xfId="5743"/>
    <cellStyle name="BM Input Static 5 4" xfId="5744"/>
    <cellStyle name="BM Input Static 5 4 2" xfId="5745"/>
    <cellStyle name="BM Input Static 5 4 2 2" xfId="5746"/>
    <cellStyle name="BM Input Static 5 4 3" xfId="5747"/>
    <cellStyle name="BM Input Static 5 5" xfId="5748"/>
    <cellStyle name="BM Input Static 5 5 2" xfId="5749"/>
    <cellStyle name="BM Input Static 5 5 2 2" xfId="5750"/>
    <cellStyle name="BM Input Static 5 5 3" xfId="5751"/>
    <cellStyle name="BM Input Static 5 6" xfId="5752"/>
    <cellStyle name="BM Input Static 5 6 2" xfId="5753"/>
    <cellStyle name="BM Input Static 5 6 2 2" xfId="5754"/>
    <cellStyle name="BM Input Static 5 6 3" xfId="5755"/>
    <cellStyle name="BM Input Static 5 7" xfId="5756"/>
    <cellStyle name="BM Input Static 5 7 2" xfId="5757"/>
    <cellStyle name="BM Input Static 5 7 2 2" xfId="5758"/>
    <cellStyle name="BM Input Static 5 7 3" xfId="5759"/>
    <cellStyle name="BM Input Static 5 8" xfId="5760"/>
    <cellStyle name="BM Input Static 5 8 2" xfId="5761"/>
    <cellStyle name="BM Input Static 5 8 2 2" xfId="5762"/>
    <cellStyle name="BM Input Static 5 8 3" xfId="5763"/>
    <cellStyle name="BM Input Static 5 9" xfId="5764"/>
    <cellStyle name="BM Input Static 5 9 2" xfId="5765"/>
    <cellStyle name="BM Input Static 5 9 2 2" xfId="5766"/>
    <cellStyle name="BM Input Static 5 9 3" xfId="5767"/>
    <cellStyle name="BM Input Static 6" xfId="215"/>
    <cellStyle name="BM Input Static 6 10" xfId="5768"/>
    <cellStyle name="BM Input Static 6 10 2" xfId="5769"/>
    <cellStyle name="BM Input Static 6 10 2 2" xfId="5770"/>
    <cellStyle name="BM Input Static 6 10 3" xfId="5771"/>
    <cellStyle name="BM Input Static 6 11" xfId="5772"/>
    <cellStyle name="BM Input Static 6 11 2" xfId="5773"/>
    <cellStyle name="BM Input Static 6 11 2 2" xfId="5774"/>
    <cellStyle name="BM Input Static 6 11 3" xfId="5775"/>
    <cellStyle name="BM Input Static 6 12" xfId="5776"/>
    <cellStyle name="BM Input Static 6 12 2" xfId="5777"/>
    <cellStyle name="BM Input Static 6 12 2 2" xfId="5778"/>
    <cellStyle name="BM Input Static 6 12 3" xfId="5779"/>
    <cellStyle name="BM Input Static 6 13" xfId="5780"/>
    <cellStyle name="BM Input Static 6 13 2" xfId="5781"/>
    <cellStyle name="BM Input Static 6 13 2 2" xfId="5782"/>
    <cellStyle name="BM Input Static 6 13 3" xfId="5783"/>
    <cellStyle name="BM Input Static 6 14" xfId="5784"/>
    <cellStyle name="BM Input Static 6 14 2" xfId="5785"/>
    <cellStyle name="BM Input Static 6 14 2 2" xfId="5786"/>
    <cellStyle name="BM Input Static 6 14 3" xfId="5787"/>
    <cellStyle name="BM Input Static 6 15" xfId="5788"/>
    <cellStyle name="BM Input Static 6 15 2" xfId="5789"/>
    <cellStyle name="BM Input Static 6 15 2 2" xfId="5790"/>
    <cellStyle name="BM Input Static 6 15 3" xfId="5791"/>
    <cellStyle name="BM Input Static 6 16" xfId="5792"/>
    <cellStyle name="BM Input Static 6 16 2" xfId="5793"/>
    <cellStyle name="BM Input Static 6 16 2 2" xfId="5794"/>
    <cellStyle name="BM Input Static 6 16 3" xfId="5795"/>
    <cellStyle name="BM Input Static 6 17" xfId="5796"/>
    <cellStyle name="BM Input Static 6 17 2" xfId="5797"/>
    <cellStyle name="BM Input Static 6 17 2 2" xfId="5798"/>
    <cellStyle name="BM Input Static 6 17 3" xfId="5799"/>
    <cellStyle name="BM Input Static 6 18" xfId="5800"/>
    <cellStyle name="BM Input Static 6 18 2" xfId="5801"/>
    <cellStyle name="BM Input Static 6 18 2 2" xfId="5802"/>
    <cellStyle name="BM Input Static 6 18 3" xfId="5803"/>
    <cellStyle name="BM Input Static 6 19" xfId="5804"/>
    <cellStyle name="BM Input Static 6 19 2" xfId="5805"/>
    <cellStyle name="BM Input Static 6 19 2 2" xfId="5806"/>
    <cellStyle name="BM Input Static 6 19 3" xfId="5807"/>
    <cellStyle name="BM Input Static 6 2" xfId="5808"/>
    <cellStyle name="BM Input Static 6 2 2" xfId="5809"/>
    <cellStyle name="BM Input Static 6 2 2 2" xfId="5810"/>
    <cellStyle name="BM Input Static 6 2 3" xfId="5811"/>
    <cellStyle name="BM Input Static 6 20" xfId="5812"/>
    <cellStyle name="BM Input Static 6 20 2" xfId="5813"/>
    <cellStyle name="BM Input Static 6 20 2 2" xfId="5814"/>
    <cellStyle name="BM Input Static 6 20 3" xfId="5815"/>
    <cellStyle name="BM Input Static 6 21" xfId="5816"/>
    <cellStyle name="BM Input Static 6 21 2" xfId="5817"/>
    <cellStyle name="BM Input Static 6 22" xfId="5818"/>
    <cellStyle name="BM Input Static 6 3" xfId="5819"/>
    <cellStyle name="BM Input Static 6 3 2" xfId="5820"/>
    <cellStyle name="BM Input Static 6 3 2 2" xfId="5821"/>
    <cellStyle name="BM Input Static 6 3 3" xfId="5822"/>
    <cellStyle name="BM Input Static 6 4" xfId="5823"/>
    <cellStyle name="BM Input Static 6 4 2" xfId="5824"/>
    <cellStyle name="BM Input Static 6 4 2 2" xfId="5825"/>
    <cellStyle name="BM Input Static 6 4 3" xfId="5826"/>
    <cellStyle name="BM Input Static 6 5" xfId="5827"/>
    <cellStyle name="BM Input Static 6 5 2" xfId="5828"/>
    <cellStyle name="BM Input Static 6 5 2 2" xfId="5829"/>
    <cellStyle name="BM Input Static 6 5 3" xfId="5830"/>
    <cellStyle name="BM Input Static 6 6" xfId="5831"/>
    <cellStyle name="BM Input Static 6 6 2" xfId="5832"/>
    <cellStyle name="BM Input Static 6 6 2 2" xfId="5833"/>
    <cellStyle name="BM Input Static 6 6 3" xfId="5834"/>
    <cellStyle name="BM Input Static 6 7" xfId="5835"/>
    <cellStyle name="BM Input Static 6 7 2" xfId="5836"/>
    <cellStyle name="BM Input Static 6 7 2 2" xfId="5837"/>
    <cellStyle name="BM Input Static 6 7 3" xfId="5838"/>
    <cellStyle name="BM Input Static 6 8" xfId="5839"/>
    <cellStyle name="BM Input Static 6 8 2" xfId="5840"/>
    <cellStyle name="BM Input Static 6 8 2 2" xfId="5841"/>
    <cellStyle name="BM Input Static 6 8 3" xfId="5842"/>
    <cellStyle name="BM Input Static 6 9" xfId="5843"/>
    <cellStyle name="BM Input Static 6 9 2" xfId="5844"/>
    <cellStyle name="BM Input Static 6 9 2 2" xfId="5845"/>
    <cellStyle name="BM Input Static 6 9 3" xfId="5846"/>
    <cellStyle name="BM Input Static 7" xfId="216"/>
    <cellStyle name="BM Input Static 7 2" xfId="5847"/>
    <cellStyle name="BM Input Static 7 2 2" xfId="5848"/>
    <cellStyle name="BM Input Static 7 3" xfId="5849"/>
    <cellStyle name="BM Input Static 8" xfId="5850"/>
    <cellStyle name="BM Input Static 8 2" xfId="5851"/>
    <cellStyle name="BM Input Static 8 2 2" xfId="5852"/>
    <cellStyle name="BM Input Static 8 3" xfId="5853"/>
    <cellStyle name="BM Input Static 9" xfId="5854"/>
    <cellStyle name="BM Input Static 9 2" xfId="5855"/>
    <cellStyle name="BM Input Static 9 2 2" xfId="5856"/>
    <cellStyle name="BM Input Static 9 3" xfId="5857"/>
    <cellStyle name="BM Label" xfId="217"/>
    <cellStyle name="BM UF in Col E" xfId="218"/>
    <cellStyle name="BM UF in Col E 10" xfId="5858"/>
    <cellStyle name="BM UF in Col E 10 2" xfId="5859"/>
    <cellStyle name="BM UF in Col E 10 2 2" xfId="5860"/>
    <cellStyle name="BM UF in Col E 10 3" xfId="5861"/>
    <cellStyle name="BM UF in Col E 11" xfId="5862"/>
    <cellStyle name="BM UF in Col E 11 2" xfId="5863"/>
    <cellStyle name="BM UF in Col E 11 2 2" xfId="5864"/>
    <cellStyle name="BM UF in Col E 11 3" xfId="5865"/>
    <cellStyle name="BM UF in Col E 12" xfId="5866"/>
    <cellStyle name="BM UF in Col E 12 2" xfId="5867"/>
    <cellStyle name="BM UF in Col E 12 2 2" xfId="5868"/>
    <cellStyle name="BM UF in Col E 12 3" xfId="5869"/>
    <cellStyle name="BM UF in Col E 13" xfId="5870"/>
    <cellStyle name="BM UF in Col E 13 2" xfId="5871"/>
    <cellStyle name="BM UF in Col E 13 2 2" xfId="5872"/>
    <cellStyle name="BM UF in Col E 13 3" xfId="5873"/>
    <cellStyle name="BM UF in Col E 14" xfId="5874"/>
    <cellStyle name="BM UF in Col E 14 2" xfId="5875"/>
    <cellStyle name="BM UF in Col E 14 2 2" xfId="5876"/>
    <cellStyle name="BM UF in Col E 14 3" xfId="5877"/>
    <cellStyle name="BM UF in Col E 15" xfId="5878"/>
    <cellStyle name="BM UF in Col E 15 2" xfId="5879"/>
    <cellStyle name="BM UF in Col E 15 2 2" xfId="5880"/>
    <cellStyle name="BM UF in Col E 15 3" xfId="5881"/>
    <cellStyle name="BM UF in Col E 16" xfId="5882"/>
    <cellStyle name="BM UF in Col E 16 2" xfId="5883"/>
    <cellStyle name="BM UF in Col E 16 2 2" xfId="5884"/>
    <cellStyle name="BM UF in Col E 16 3" xfId="5885"/>
    <cellStyle name="BM UF in Col E 17" xfId="5886"/>
    <cellStyle name="BM UF in Col E 17 2" xfId="5887"/>
    <cellStyle name="BM UF in Col E 17 2 2" xfId="5888"/>
    <cellStyle name="BM UF in Col E 17 3" xfId="5889"/>
    <cellStyle name="BM UF in Col E 18" xfId="5890"/>
    <cellStyle name="BM UF in Col E 18 2" xfId="5891"/>
    <cellStyle name="BM UF in Col E 18 2 2" xfId="5892"/>
    <cellStyle name="BM UF in Col E 18 3" xfId="5893"/>
    <cellStyle name="BM UF in Col E 19" xfId="5894"/>
    <cellStyle name="BM UF in Col E 19 2" xfId="5895"/>
    <cellStyle name="BM UF in Col E 19 2 2" xfId="5896"/>
    <cellStyle name="BM UF in Col E 19 3" xfId="5897"/>
    <cellStyle name="BM UF in Col E 2" xfId="219"/>
    <cellStyle name="BM UF in Col E 2 10" xfId="5898"/>
    <cellStyle name="BM UF in Col E 2 10 2" xfId="5899"/>
    <cellStyle name="BM UF in Col E 2 10 2 2" xfId="5900"/>
    <cellStyle name="BM UF in Col E 2 10 3" xfId="5901"/>
    <cellStyle name="BM UF in Col E 2 11" xfId="5902"/>
    <cellStyle name="BM UF in Col E 2 11 2" xfId="5903"/>
    <cellStyle name="BM UF in Col E 2 11 2 2" xfId="5904"/>
    <cellStyle name="BM UF in Col E 2 11 3" xfId="5905"/>
    <cellStyle name="BM UF in Col E 2 12" xfId="5906"/>
    <cellStyle name="BM UF in Col E 2 12 2" xfId="5907"/>
    <cellStyle name="BM UF in Col E 2 12 2 2" xfId="5908"/>
    <cellStyle name="BM UF in Col E 2 12 3" xfId="5909"/>
    <cellStyle name="BM UF in Col E 2 13" xfId="5910"/>
    <cellStyle name="BM UF in Col E 2 13 2" xfId="5911"/>
    <cellStyle name="BM UF in Col E 2 13 2 2" xfId="5912"/>
    <cellStyle name="BM UF in Col E 2 13 3" xfId="5913"/>
    <cellStyle name="BM UF in Col E 2 14" xfId="5914"/>
    <cellStyle name="BM UF in Col E 2 14 2" xfId="5915"/>
    <cellStyle name="BM UF in Col E 2 14 2 2" xfId="5916"/>
    <cellStyle name="BM UF in Col E 2 14 3" xfId="5917"/>
    <cellStyle name="BM UF in Col E 2 15" xfId="5918"/>
    <cellStyle name="BM UF in Col E 2 15 2" xfId="5919"/>
    <cellStyle name="BM UF in Col E 2 15 2 2" xfId="5920"/>
    <cellStyle name="BM UF in Col E 2 15 3" xfId="5921"/>
    <cellStyle name="BM UF in Col E 2 16" xfId="5922"/>
    <cellStyle name="BM UF in Col E 2 16 2" xfId="5923"/>
    <cellStyle name="BM UF in Col E 2 16 2 2" xfId="5924"/>
    <cellStyle name="BM UF in Col E 2 16 3" xfId="5925"/>
    <cellStyle name="BM UF in Col E 2 17" xfId="5926"/>
    <cellStyle name="BM UF in Col E 2 17 2" xfId="5927"/>
    <cellStyle name="BM UF in Col E 2 17 2 2" xfId="5928"/>
    <cellStyle name="BM UF in Col E 2 17 3" xfId="5929"/>
    <cellStyle name="BM UF in Col E 2 18" xfId="5930"/>
    <cellStyle name="BM UF in Col E 2 18 2" xfId="5931"/>
    <cellStyle name="BM UF in Col E 2 18 2 2" xfId="5932"/>
    <cellStyle name="BM UF in Col E 2 18 3" xfId="5933"/>
    <cellStyle name="BM UF in Col E 2 19" xfId="5934"/>
    <cellStyle name="BM UF in Col E 2 19 2" xfId="5935"/>
    <cellStyle name="BM UF in Col E 2 19 2 2" xfId="5936"/>
    <cellStyle name="BM UF in Col E 2 19 3" xfId="5937"/>
    <cellStyle name="BM UF in Col E 2 2" xfId="220"/>
    <cellStyle name="BM UF in Col E 2 2 10" xfId="5938"/>
    <cellStyle name="BM UF in Col E 2 2 10 2" xfId="5939"/>
    <cellStyle name="BM UF in Col E 2 2 10 2 2" xfId="5940"/>
    <cellStyle name="BM UF in Col E 2 2 10 3" xfId="5941"/>
    <cellStyle name="BM UF in Col E 2 2 11" xfId="5942"/>
    <cellStyle name="BM UF in Col E 2 2 11 2" xfId="5943"/>
    <cellStyle name="BM UF in Col E 2 2 11 2 2" xfId="5944"/>
    <cellStyle name="BM UF in Col E 2 2 11 3" xfId="5945"/>
    <cellStyle name="BM UF in Col E 2 2 12" xfId="5946"/>
    <cellStyle name="BM UF in Col E 2 2 12 2" xfId="5947"/>
    <cellStyle name="BM UF in Col E 2 2 12 2 2" xfId="5948"/>
    <cellStyle name="BM UF in Col E 2 2 12 3" xfId="5949"/>
    <cellStyle name="BM UF in Col E 2 2 13" xfId="5950"/>
    <cellStyle name="BM UF in Col E 2 2 13 2" xfId="5951"/>
    <cellStyle name="BM UF in Col E 2 2 13 2 2" xfId="5952"/>
    <cellStyle name="BM UF in Col E 2 2 13 3" xfId="5953"/>
    <cellStyle name="BM UF in Col E 2 2 14" xfId="5954"/>
    <cellStyle name="BM UF in Col E 2 2 14 2" xfId="5955"/>
    <cellStyle name="BM UF in Col E 2 2 14 2 2" xfId="5956"/>
    <cellStyle name="BM UF in Col E 2 2 14 3" xfId="5957"/>
    <cellStyle name="BM UF in Col E 2 2 15" xfId="5958"/>
    <cellStyle name="BM UF in Col E 2 2 15 2" xfId="5959"/>
    <cellStyle name="BM UF in Col E 2 2 15 2 2" xfId="5960"/>
    <cellStyle name="BM UF in Col E 2 2 15 3" xfId="5961"/>
    <cellStyle name="BM UF in Col E 2 2 16" xfId="5962"/>
    <cellStyle name="BM UF in Col E 2 2 16 2" xfId="5963"/>
    <cellStyle name="BM UF in Col E 2 2 16 2 2" xfId="5964"/>
    <cellStyle name="BM UF in Col E 2 2 16 3" xfId="5965"/>
    <cellStyle name="BM UF in Col E 2 2 17" xfId="5966"/>
    <cellStyle name="BM UF in Col E 2 2 17 2" xfId="5967"/>
    <cellStyle name="BM UF in Col E 2 2 17 2 2" xfId="5968"/>
    <cellStyle name="BM UF in Col E 2 2 17 3" xfId="5969"/>
    <cellStyle name="BM UF in Col E 2 2 18" xfId="5970"/>
    <cellStyle name="BM UF in Col E 2 2 18 2" xfId="5971"/>
    <cellStyle name="BM UF in Col E 2 2 19" xfId="5972"/>
    <cellStyle name="BM UF in Col E 2 2 2" xfId="5973"/>
    <cellStyle name="BM UF in Col E 2 2 2 10" xfId="5974"/>
    <cellStyle name="BM UF in Col E 2 2 2 10 2" xfId="5975"/>
    <cellStyle name="BM UF in Col E 2 2 2 10 2 2" xfId="5976"/>
    <cellStyle name="BM UF in Col E 2 2 2 10 3" xfId="5977"/>
    <cellStyle name="BM UF in Col E 2 2 2 11" xfId="5978"/>
    <cellStyle name="BM UF in Col E 2 2 2 11 2" xfId="5979"/>
    <cellStyle name="BM UF in Col E 2 2 2 11 2 2" xfId="5980"/>
    <cellStyle name="BM UF in Col E 2 2 2 11 3" xfId="5981"/>
    <cellStyle name="BM UF in Col E 2 2 2 12" xfId="5982"/>
    <cellStyle name="BM UF in Col E 2 2 2 12 2" xfId="5983"/>
    <cellStyle name="BM UF in Col E 2 2 2 12 2 2" xfId="5984"/>
    <cellStyle name="BM UF in Col E 2 2 2 12 3" xfId="5985"/>
    <cellStyle name="BM UF in Col E 2 2 2 13" xfId="5986"/>
    <cellStyle name="BM UF in Col E 2 2 2 13 2" xfId="5987"/>
    <cellStyle name="BM UF in Col E 2 2 2 13 2 2" xfId="5988"/>
    <cellStyle name="BM UF in Col E 2 2 2 13 3" xfId="5989"/>
    <cellStyle name="BM UF in Col E 2 2 2 14" xfId="5990"/>
    <cellStyle name="BM UF in Col E 2 2 2 14 2" xfId="5991"/>
    <cellStyle name="BM UF in Col E 2 2 2 14 2 2" xfId="5992"/>
    <cellStyle name="BM UF in Col E 2 2 2 14 3" xfId="5993"/>
    <cellStyle name="BM UF in Col E 2 2 2 15" xfId="5994"/>
    <cellStyle name="BM UF in Col E 2 2 2 15 2" xfId="5995"/>
    <cellStyle name="BM UF in Col E 2 2 2 15 2 2" xfId="5996"/>
    <cellStyle name="BM UF in Col E 2 2 2 15 3" xfId="5997"/>
    <cellStyle name="BM UF in Col E 2 2 2 16" xfId="5998"/>
    <cellStyle name="BM UF in Col E 2 2 2 16 2" xfId="5999"/>
    <cellStyle name="BM UF in Col E 2 2 2 16 2 2" xfId="6000"/>
    <cellStyle name="BM UF in Col E 2 2 2 16 3" xfId="6001"/>
    <cellStyle name="BM UF in Col E 2 2 2 17" xfId="6002"/>
    <cellStyle name="BM UF in Col E 2 2 2 17 2" xfId="6003"/>
    <cellStyle name="BM UF in Col E 2 2 2 17 2 2" xfId="6004"/>
    <cellStyle name="BM UF in Col E 2 2 2 17 3" xfId="6005"/>
    <cellStyle name="BM UF in Col E 2 2 2 18" xfId="6006"/>
    <cellStyle name="BM UF in Col E 2 2 2 18 2" xfId="6007"/>
    <cellStyle name="BM UF in Col E 2 2 2 18 2 2" xfId="6008"/>
    <cellStyle name="BM UF in Col E 2 2 2 18 3" xfId="6009"/>
    <cellStyle name="BM UF in Col E 2 2 2 19" xfId="6010"/>
    <cellStyle name="BM UF in Col E 2 2 2 19 2" xfId="6011"/>
    <cellStyle name="BM UF in Col E 2 2 2 19 2 2" xfId="6012"/>
    <cellStyle name="BM UF in Col E 2 2 2 19 3" xfId="6013"/>
    <cellStyle name="BM UF in Col E 2 2 2 2" xfId="6014"/>
    <cellStyle name="BM UF in Col E 2 2 2 2 2" xfId="6015"/>
    <cellStyle name="BM UF in Col E 2 2 2 2 2 2" xfId="6016"/>
    <cellStyle name="BM UF in Col E 2 2 2 2 3" xfId="6017"/>
    <cellStyle name="BM UF in Col E 2 2 2 20" xfId="6018"/>
    <cellStyle name="BM UF in Col E 2 2 2 20 2" xfId="6019"/>
    <cellStyle name="BM UF in Col E 2 2 2 20 2 2" xfId="6020"/>
    <cellStyle name="BM UF in Col E 2 2 2 20 3" xfId="6021"/>
    <cellStyle name="BM UF in Col E 2 2 2 21" xfId="6022"/>
    <cellStyle name="BM UF in Col E 2 2 2 21 2" xfId="6023"/>
    <cellStyle name="BM UF in Col E 2 2 2 22" xfId="6024"/>
    <cellStyle name="BM UF in Col E 2 2 2 3" xfId="6025"/>
    <cellStyle name="BM UF in Col E 2 2 2 3 2" xfId="6026"/>
    <cellStyle name="BM UF in Col E 2 2 2 3 2 2" xfId="6027"/>
    <cellStyle name="BM UF in Col E 2 2 2 3 3" xfId="6028"/>
    <cellStyle name="BM UF in Col E 2 2 2 4" xfId="6029"/>
    <cellStyle name="BM UF in Col E 2 2 2 4 2" xfId="6030"/>
    <cellStyle name="BM UF in Col E 2 2 2 4 2 2" xfId="6031"/>
    <cellStyle name="BM UF in Col E 2 2 2 4 3" xfId="6032"/>
    <cellStyle name="BM UF in Col E 2 2 2 5" xfId="6033"/>
    <cellStyle name="BM UF in Col E 2 2 2 5 2" xfId="6034"/>
    <cellStyle name="BM UF in Col E 2 2 2 5 2 2" xfId="6035"/>
    <cellStyle name="BM UF in Col E 2 2 2 5 3" xfId="6036"/>
    <cellStyle name="BM UF in Col E 2 2 2 6" xfId="6037"/>
    <cellStyle name="BM UF in Col E 2 2 2 6 2" xfId="6038"/>
    <cellStyle name="BM UF in Col E 2 2 2 6 2 2" xfId="6039"/>
    <cellStyle name="BM UF in Col E 2 2 2 6 3" xfId="6040"/>
    <cellStyle name="BM UF in Col E 2 2 2 7" xfId="6041"/>
    <cellStyle name="BM UF in Col E 2 2 2 7 2" xfId="6042"/>
    <cellStyle name="BM UF in Col E 2 2 2 7 2 2" xfId="6043"/>
    <cellStyle name="BM UF in Col E 2 2 2 7 3" xfId="6044"/>
    <cellStyle name="BM UF in Col E 2 2 2 8" xfId="6045"/>
    <cellStyle name="BM UF in Col E 2 2 2 8 2" xfId="6046"/>
    <cellStyle name="BM UF in Col E 2 2 2 8 2 2" xfId="6047"/>
    <cellStyle name="BM UF in Col E 2 2 2 8 3" xfId="6048"/>
    <cellStyle name="BM UF in Col E 2 2 2 9" xfId="6049"/>
    <cellStyle name="BM UF in Col E 2 2 2 9 2" xfId="6050"/>
    <cellStyle name="BM UF in Col E 2 2 2 9 2 2" xfId="6051"/>
    <cellStyle name="BM UF in Col E 2 2 2 9 3" xfId="6052"/>
    <cellStyle name="BM UF in Col E 2 2 3" xfId="6053"/>
    <cellStyle name="BM UF in Col E 2 2 3 2" xfId="6054"/>
    <cellStyle name="BM UF in Col E 2 2 3 2 2" xfId="6055"/>
    <cellStyle name="BM UF in Col E 2 2 3 3" xfId="6056"/>
    <cellStyle name="BM UF in Col E 2 2 4" xfId="6057"/>
    <cellStyle name="BM UF in Col E 2 2 4 2" xfId="6058"/>
    <cellStyle name="BM UF in Col E 2 2 4 2 2" xfId="6059"/>
    <cellStyle name="BM UF in Col E 2 2 4 3" xfId="6060"/>
    <cellStyle name="BM UF in Col E 2 2 5" xfId="6061"/>
    <cellStyle name="BM UF in Col E 2 2 5 2" xfId="6062"/>
    <cellStyle name="BM UF in Col E 2 2 5 2 2" xfId="6063"/>
    <cellStyle name="BM UF in Col E 2 2 5 3" xfId="6064"/>
    <cellStyle name="BM UF in Col E 2 2 6" xfId="6065"/>
    <cellStyle name="BM UF in Col E 2 2 6 2" xfId="6066"/>
    <cellStyle name="BM UF in Col E 2 2 6 2 2" xfId="6067"/>
    <cellStyle name="BM UF in Col E 2 2 6 3" xfId="6068"/>
    <cellStyle name="BM UF in Col E 2 2 7" xfId="6069"/>
    <cellStyle name="BM UF in Col E 2 2 7 2" xfId="6070"/>
    <cellStyle name="BM UF in Col E 2 2 7 2 2" xfId="6071"/>
    <cellStyle name="BM UF in Col E 2 2 7 3" xfId="6072"/>
    <cellStyle name="BM UF in Col E 2 2 8" xfId="6073"/>
    <cellStyle name="BM UF in Col E 2 2 8 2" xfId="6074"/>
    <cellStyle name="BM UF in Col E 2 2 8 2 2" xfId="6075"/>
    <cellStyle name="BM UF in Col E 2 2 8 3" xfId="6076"/>
    <cellStyle name="BM UF in Col E 2 2 9" xfId="6077"/>
    <cellStyle name="BM UF in Col E 2 2 9 2" xfId="6078"/>
    <cellStyle name="BM UF in Col E 2 2 9 2 2" xfId="6079"/>
    <cellStyle name="BM UF in Col E 2 2 9 3" xfId="6080"/>
    <cellStyle name="BM UF in Col E 2 20" xfId="6081"/>
    <cellStyle name="BM UF in Col E 2 20 2" xfId="6082"/>
    <cellStyle name="BM UF in Col E 2 20 2 2" xfId="6083"/>
    <cellStyle name="BM UF in Col E 2 20 3" xfId="6084"/>
    <cellStyle name="BM UF in Col E 2 21" xfId="6085"/>
    <cellStyle name="BM UF in Col E 2 21 2" xfId="6086"/>
    <cellStyle name="BM UF in Col E 2 22" xfId="6087"/>
    <cellStyle name="BM UF in Col E 2 3" xfId="221"/>
    <cellStyle name="BM UF in Col E 2 3 10" xfId="6088"/>
    <cellStyle name="BM UF in Col E 2 3 10 2" xfId="6089"/>
    <cellStyle name="BM UF in Col E 2 3 10 2 2" xfId="6090"/>
    <cellStyle name="BM UF in Col E 2 3 10 3" xfId="6091"/>
    <cellStyle name="BM UF in Col E 2 3 11" xfId="6092"/>
    <cellStyle name="BM UF in Col E 2 3 11 2" xfId="6093"/>
    <cellStyle name="BM UF in Col E 2 3 11 2 2" xfId="6094"/>
    <cellStyle name="BM UF in Col E 2 3 11 3" xfId="6095"/>
    <cellStyle name="BM UF in Col E 2 3 12" xfId="6096"/>
    <cellStyle name="BM UF in Col E 2 3 12 2" xfId="6097"/>
    <cellStyle name="BM UF in Col E 2 3 12 2 2" xfId="6098"/>
    <cellStyle name="BM UF in Col E 2 3 12 3" xfId="6099"/>
    <cellStyle name="BM UF in Col E 2 3 13" xfId="6100"/>
    <cellStyle name="BM UF in Col E 2 3 13 2" xfId="6101"/>
    <cellStyle name="BM UF in Col E 2 3 13 2 2" xfId="6102"/>
    <cellStyle name="BM UF in Col E 2 3 13 3" xfId="6103"/>
    <cellStyle name="BM UF in Col E 2 3 14" xfId="6104"/>
    <cellStyle name="BM UF in Col E 2 3 14 2" xfId="6105"/>
    <cellStyle name="BM UF in Col E 2 3 14 2 2" xfId="6106"/>
    <cellStyle name="BM UF in Col E 2 3 14 3" xfId="6107"/>
    <cellStyle name="BM UF in Col E 2 3 15" xfId="6108"/>
    <cellStyle name="BM UF in Col E 2 3 15 2" xfId="6109"/>
    <cellStyle name="BM UF in Col E 2 3 15 2 2" xfId="6110"/>
    <cellStyle name="BM UF in Col E 2 3 15 3" xfId="6111"/>
    <cellStyle name="BM UF in Col E 2 3 16" xfId="6112"/>
    <cellStyle name="BM UF in Col E 2 3 16 2" xfId="6113"/>
    <cellStyle name="BM UF in Col E 2 3 16 2 2" xfId="6114"/>
    <cellStyle name="BM UF in Col E 2 3 16 3" xfId="6115"/>
    <cellStyle name="BM UF in Col E 2 3 17" xfId="6116"/>
    <cellStyle name="BM UF in Col E 2 3 17 2" xfId="6117"/>
    <cellStyle name="BM UF in Col E 2 3 17 2 2" xfId="6118"/>
    <cellStyle name="BM UF in Col E 2 3 17 3" xfId="6119"/>
    <cellStyle name="BM UF in Col E 2 3 18" xfId="6120"/>
    <cellStyle name="BM UF in Col E 2 3 18 2" xfId="6121"/>
    <cellStyle name="BM UF in Col E 2 3 19" xfId="6122"/>
    <cellStyle name="BM UF in Col E 2 3 2" xfId="6123"/>
    <cellStyle name="BM UF in Col E 2 3 2 10" xfId="6124"/>
    <cellStyle name="BM UF in Col E 2 3 2 10 2" xfId="6125"/>
    <cellStyle name="BM UF in Col E 2 3 2 10 2 2" xfId="6126"/>
    <cellStyle name="BM UF in Col E 2 3 2 10 3" xfId="6127"/>
    <cellStyle name="BM UF in Col E 2 3 2 11" xfId="6128"/>
    <cellStyle name="BM UF in Col E 2 3 2 11 2" xfId="6129"/>
    <cellStyle name="BM UF in Col E 2 3 2 11 2 2" xfId="6130"/>
    <cellStyle name="BM UF in Col E 2 3 2 11 3" xfId="6131"/>
    <cellStyle name="BM UF in Col E 2 3 2 12" xfId="6132"/>
    <cellStyle name="BM UF in Col E 2 3 2 12 2" xfId="6133"/>
    <cellStyle name="BM UF in Col E 2 3 2 12 2 2" xfId="6134"/>
    <cellStyle name="BM UF in Col E 2 3 2 12 3" xfId="6135"/>
    <cellStyle name="BM UF in Col E 2 3 2 13" xfId="6136"/>
    <cellStyle name="BM UF in Col E 2 3 2 13 2" xfId="6137"/>
    <cellStyle name="BM UF in Col E 2 3 2 13 2 2" xfId="6138"/>
    <cellStyle name="BM UF in Col E 2 3 2 13 3" xfId="6139"/>
    <cellStyle name="BM UF in Col E 2 3 2 14" xfId="6140"/>
    <cellStyle name="BM UF in Col E 2 3 2 14 2" xfId="6141"/>
    <cellStyle name="BM UF in Col E 2 3 2 14 2 2" xfId="6142"/>
    <cellStyle name="BM UF in Col E 2 3 2 14 3" xfId="6143"/>
    <cellStyle name="BM UF in Col E 2 3 2 15" xfId="6144"/>
    <cellStyle name="BM UF in Col E 2 3 2 15 2" xfId="6145"/>
    <cellStyle name="BM UF in Col E 2 3 2 15 2 2" xfId="6146"/>
    <cellStyle name="BM UF in Col E 2 3 2 15 3" xfId="6147"/>
    <cellStyle name="BM UF in Col E 2 3 2 16" xfId="6148"/>
    <cellStyle name="BM UF in Col E 2 3 2 16 2" xfId="6149"/>
    <cellStyle name="BM UF in Col E 2 3 2 16 2 2" xfId="6150"/>
    <cellStyle name="BM UF in Col E 2 3 2 16 3" xfId="6151"/>
    <cellStyle name="BM UF in Col E 2 3 2 17" xfId="6152"/>
    <cellStyle name="BM UF in Col E 2 3 2 17 2" xfId="6153"/>
    <cellStyle name="BM UF in Col E 2 3 2 17 2 2" xfId="6154"/>
    <cellStyle name="BM UF in Col E 2 3 2 17 3" xfId="6155"/>
    <cellStyle name="BM UF in Col E 2 3 2 18" xfId="6156"/>
    <cellStyle name="BM UF in Col E 2 3 2 18 2" xfId="6157"/>
    <cellStyle name="BM UF in Col E 2 3 2 18 2 2" xfId="6158"/>
    <cellStyle name="BM UF in Col E 2 3 2 18 3" xfId="6159"/>
    <cellStyle name="BM UF in Col E 2 3 2 19" xfId="6160"/>
    <cellStyle name="BM UF in Col E 2 3 2 19 2" xfId="6161"/>
    <cellStyle name="BM UF in Col E 2 3 2 19 2 2" xfId="6162"/>
    <cellStyle name="BM UF in Col E 2 3 2 19 3" xfId="6163"/>
    <cellStyle name="BM UF in Col E 2 3 2 2" xfId="6164"/>
    <cellStyle name="BM UF in Col E 2 3 2 2 2" xfId="6165"/>
    <cellStyle name="BM UF in Col E 2 3 2 2 2 2" xfId="6166"/>
    <cellStyle name="BM UF in Col E 2 3 2 2 3" xfId="6167"/>
    <cellStyle name="BM UF in Col E 2 3 2 20" xfId="6168"/>
    <cellStyle name="BM UF in Col E 2 3 2 20 2" xfId="6169"/>
    <cellStyle name="BM UF in Col E 2 3 2 20 2 2" xfId="6170"/>
    <cellStyle name="BM UF in Col E 2 3 2 20 3" xfId="6171"/>
    <cellStyle name="BM UF in Col E 2 3 2 21" xfId="6172"/>
    <cellStyle name="BM UF in Col E 2 3 2 21 2" xfId="6173"/>
    <cellStyle name="BM UF in Col E 2 3 2 22" xfId="6174"/>
    <cellStyle name="BM UF in Col E 2 3 2 3" xfId="6175"/>
    <cellStyle name="BM UF in Col E 2 3 2 3 2" xfId="6176"/>
    <cellStyle name="BM UF in Col E 2 3 2 3 2 2" xfId="6177"/>
    <cellStyle name="BM UF in Col E 2 3 2 3 3" xfId="6178"/>
    <cellStyle name="BM UF in Col E 2 3 2 4" xfId="6179"/>
    <cellStyle name="BM UF in Col E 2 3 2 4 2" xfId="6180"/>
    <cellStyle name="BM UF in Col E 2 3 2 4 2 2" xfId="6181"/>
    <cellStyle name="BM UF in Col E 2 3 2 4 3" xfId="6182"/>
    <cellStyle name="BM UF in Col E 2 3 2 5" xfId="6183"/>
    <cellStyle name="BM UF in Col E 2 3 2 5 2" xfId="6184"/>
    <cellStyle name="BM UF in Col E 2 3 2 5 2 2" xfId="6185"/>
    <cellStyle name="BM UF in Col E 2 3 2 5 3" xfId="6186"/>
    <cellStyle name="BM UF in Col E 2 3 2 6" xfId="6187"/>
    <cellStyle name="BM UF in Col E 2 3 2 6 2" xfId="6188"/>
    <cellStyle name="BM UF in Col E 2 3 2 6 2 2" xfId="6189"/>
    <cellStyle name="BM UF in Col E 2 3 2 6 3" xfId="6190"/>
    <cellStyle name="BM UF in Col E 2 3 2 7" xfId="6191"/>
    <cellStyle name="BM UF in Col E 2 3 2 7 2" xfId="6192"/>
    <cellStyle name="BM UF in Col E 2 3 2 7 2 2" xfId="6193"/>
    <cellStyle name="BM UF in Col E 2 3 2 7 3" xfId="6194"/>
    <cellStyle name="BM UF in Col E 2 3 2 8" xfId="6195"/>
    <cellStyle name="BM UF in Col E 2 3 2 8 2" xfId="6196"/>
    <cellStyle name="BM UF in Col E 2 3 2 8 2 2" xfId="6197"/>
    <cellStyle name="BM UF in Col E 2 3 2 8 3" xfId="6198"/>
    <cellStyle name="BM UF in Col E 2 3 2 9" xfId="6199"/>
    <cellStyle name="BM UF in Col E 2 3 2 9 2" xfId="6200"/>
    <cellStyle name="BM UF in Col E 2 3 2 9 2 2" xfId="6201"/>
    <cellStyle name="BM UF in Col E 2 3 2 9 3" xfId="6202"/>
    <cellStyle name="BM UF in Col E 2 3 3" xfId="6203"/>
    <cellStyle name="BM UF in Col E 2 3 3 2" xfId="6204"/>
    <cellStyle name="BM UF in Col E 2 3 3 2 2" xfId="6205"/>
    <cellStyle name="BM UF in Col E 2 3 3 3" xfId="6206"/>
    <cellStyle name="BM UF in Col E 2 3 4" xfId="6207"/>
    <cellStyle name="BM UF in Col E 2 3 4 2" xfId="6208"/>
    <cellStyle name="BM UF in Col E 2 3 4 2 2" xfId="6209"/>
    <cellStyle name="BM UF in Col E 2 3 4 3" xfId="6210"/>
    <cellStyle name="BM UF in Col E 2 3 5" xfId="6211"/>
    <cellStyle name="BM UF in Col E 2 3 5 2" xfId="6212"/>
    <cellStyle name="BM UF in Col E 2 3 5 2 2" xfId="6213"/>
    <cellStyle name="BM UF in Col E 2 3 5 3" xfId="6214"/>
    <cellStyle name="BM UF in Col E 2 3 6" xfId="6215"/>
    <cellStyle name="BM UF in Col E 2 3 6 2" xfId="6216"/>
    <cellStyle name="BM UF in Col E 2 3 6 2 2" xfId="6217"/>
    <cellStyle name="BM UF in Col E 2 3 6 3" xfId="6218"/>
    <cellStyle name="BM UF in Col E 2 3 7" xfId="6219"/>
    <cellStyle name="BM UF in Col E 2 3 7 2" xfId="6220"/>
    <cellStyle name="BM UF in Col E 2 3 7 2 2" xfId="6221"/>
    <cellStyle name="BM UF in Col E 2 3 7 3" xfId="6222"/>
    <cellStyle name="BM UF in Col E 2 3 8" xfId="6223"/>
    <cellStyle name="BM UF in Col E 2 3 8 2" xfId="6224"/>
    <cellStyle name="BM UF in Col E 2 3 8 2 2" xfId="6225"/>
    <cellStyle name="BM UF in Col E 2 3 8 3" xfId="6226"/>
    <cellStyle name="BM UF in Col E 2 3 9" xfId="6227"/>
    <cellStyle name="BM UF in Col E 2 3 9 2" xfId="6228"/>
    <cellStyle name="BM UF in Col E 2 3 9 2 2" xfId="6229"/>
    <cellStyle name="BM UF in Col E 2 3 9 3" xfId="6230"/>
    <cellStyle name="BM UF in Col E 2 4" xfId="222"/>
    <cellStyle name="BM UF in Col E 2 4 10" xfId="6231"/>
    <cellStyle name="BM UF in Col E 2 4 10 2" xfId="6232"/>
    <cellStyle name="BM UF in Col E 2 4 10 2 2" xfId="6233"/>
    <cellStyle name="BM UF in Col E 2 4 10 3" xfId="6234"/>
    <cellStyle name="BM UF in Col E 2 4 11" xfId="6235"/>
    <cellStyle name="BM UF in Col E 2 4 11 2" xfId="6236"/>
    <cellStyle name="BM UF in Col E 2 4 11 2 2" xfId="6237"/>
    <cellStyle name="BM UF in Col E 2 4 11 3" xfId="6238"/>
    <cellStyle name="BM UF in Col E 2 4 12" xfId="6239"/>
    <cellStyle name="BM UF in Col E 2 4 12 2" xfId="6240"/>
    <cellStyle name="BM UF in Col E 2 4 12 2 2" xfId="6241"/>
    <cellStyle name="BM UF in Col E 2 4 12 3" xfId="6242"/>
    <cellStyle name="BM UF in Col E 2 4 13" xfId="6243"/>
    <cellStyle name="BM UF in Col E 2 4 13 2" xfId="6244"/>
    <cellStyle name="BM UF in Col E 2 4 13 2 2" xfId="6245"/>
    <cellStyle name="BM UF in Col E 2 4 13 3" xfId="6246"/>
    <cellStyle name="BM UF in Col E 2 4 14" xfId="6247"/>
    <cellStyle name="BM UF in Col E 2 4 14 2" xfId="6248"/>
    <cellStyle name="BM UF in Col E 2 4 14 2 2" xfId="6249"/>
    <cellStyle name="BM UF in Col E 2 4 14 3" xfId="6250"/>
    <cellStyle name="BM UF in Col E 2 4 15" xfId="6251"/>
    <cellStyle name="BM UF in Col E 2 4 15 2" xfId="6252"/>
    <cellStyle name="BM UF in Col E 2 4 15 2 2" xfId="6253"/>
    <cellStyle name="BM UF in Col E 2 4 15 3" xfId="6254"/>
    <cellStyle name="BM UF in Col E 2 4 16" xfId="6255"/>
    <cellStyle name="BM UF in Col E 2 4 16 2" xfId="6256"/>
    <cellStyle name="BM UF in Col E 2 4 16 2 2" xfId="6257"/>
    <cellStyle name="BM UF in Col E 2 4 16 3" xfId="6258"/>
    <cellStyle name="BM UF in Col E 2 4 17" xfId="6259"/>
    <cellStyle name="BM UF in Col E 2 4 17 2" xfId="6260"/>
    <cellStyle name="BM UF in Col E 2 4 17 2 2" xfId="6261"/>
    <cellStyle name="BM UF in Col E 2 4 17 3" xfId="6262"/>
    <cellStyle name="BM UF in Col E 2 4 18" xfId="6263"/>
    <cellStyle name="BM UF in Col E 2 4 18 2" xfId="6264"/>
    <cellStyle name="BM UF in Col E 2 4 18 2 2" xfId="6265"/>
    <cellStyle name="BM UF in Col E 2 4 18 3" xfId="6266"/>
    <cellStyle name="BM UF in Col E 2 4 19" xfId="6267"/>
    <cellStyle name="BM UF in Col E 2 4 19 2" xfId="6268"/>
    <cellStyle name="BM UF in Col E 2 4 19 2 2" xfId="6269"/>
    <cellStyle name="BM UF in Col E 2 4 19 3" xfId="6270"/>
    <cellStyle name="BM UF in Col E 2 4 2" xfId="6271"/>
    <cellStyle name="BM UF in Col E 2 4 2 10" xfId="6272"/>
    <cellStyle name="BM UF in Col E 2 4 2 10 2" xfId="6273"/>
    <cellStyle name="BM UF in Col E 2 4 2 10 2 2" xfId="6274"/>
    <cellStyle name="BM UF in Col E 2 4 2 10 3" xfId="6275"/>
    <cellStyle name="BM UF in Col E 2 4 2 11" xfId="6276"/>
    <cellStyle name="BM UF in Col E 2 4 2 11 2" xfId="6277"/>
    <cellStyle name="BM UF in Col E 2 4 2 11 2 2" xfId="6278"/>
    <cellStyle name="BM UF in Col E 2 4 2 11 3" xfId="6279"/>
    <cellStyle name="BM UF in Col E 2 4 2 12" xfId="6280"/>
    <cellStyle name="BM UF in Col E 2 4 2 12 2" xfId="6281"/>
    <cellStyle name="BM UF in Col E 2 4 2 12 2 2" xfId="6282"/>
    <cellStyle name="BM UF in Col E 2 4 2 12 3" xfId="6283"/>
    <cellStyle name="BM UF in Col E 2 4 2 13" xfId="6284"/>
    <cellStyle name="BM UF in Col E 2 4 2 13 2" xfId="6285"/>
    <cellStyle name="BM UF in Col E 2 4 2 13 2 2" xfId="6286"/>
    <cellStyle name="BM UF in Col E 2 4 2 13 3" xfId="6287"/>
    <cellStyle name="BM UF in Col E 2 4 2 14" xfId="6288"/>
    <cellStyle name="BM UF in Col E 2 4 2 14 2" xfId="6289"/>
    <cellStyle name="BM UF in Col E 2 4 2 14 2 2" xfId="6290"/>
    <cellStyle name="BM UF in Col E 2 4 2 14 3" xfId="6291"/>
    <cellStyle name="BM UF in Col E 2 4 2 15" xfId="6292"/>
    <cellStyle name="BM UF in Col E 2 4 2 15 2" xfId="6293"/>
    <cellStyle name="BM UF in Col E 2 4 2 15 2 2" xfId="6294"/>
    <cellStyle name="BM UF in Col E 2 4 2 15 3" xfId="6295"/>
    <cellStyle name="BM UF in Col E 2 4 2 16" xfId="6296"/>
    <cellStyle name="BM UF in Col E 2 4 2 16 2" xfId="6297"/>
    <cellStyle name="BM UF in Col E 2 4 2 16 2 2" xfId="6298"/>
    <cellStyle name="BM UF in Col E 2 4 2 16 3" xfId="6299"/>
    <cellStyle name="BM UF in Col E 2 4 2 17" xfId="6300"/>
    <cellStyle name="BM UF in Col E 2 4 2 17 2" xfId="6301"/>
    <cellStyle name="BM UF in Col E 2 4 2 17 2 2" xfId="6302"/>
    <cellStyle name="BM UF in Col E 2 4 2 17 3" xfId="6303"/>
    <cellStyle name="BM UF in Col E 2 4 2 18" xfId="6304"/>
    <cellStyle name="BM UF in Col E 2 4 2 18 2" xfId="6305"/>
    <cellStyle name="BM UF in Col E 2 4 2 18 2 2" xfId="6306"/>
    <cellStyle name="BM UF in Col E 2 4 2 18 3" xfId="6307"/>
    <cellStyle name="BM UF in Col E 2 4 2 19" xfId="6308"/>
    <cellStyle name="BM UF in Col E 2 4 2 19 2" xfId="6309"/>
    <cellStyle name="BM UF in Col E 2 4 2 19 2 2" xfId="6310"/>
    <cellStyle name="BM UF in Col E 2 4 2 19 3" xfId="6311"/>
    <cellStyle name="BM UF in Col E 2 4 2 2" xfId="6312"/>
    <cellStyle name="BM UF in Col E 2 4 2 2 2" xfId="6313"/>
    <cellStyle name="BM UF in Col E 2 4 2 2 2 2" xfId="6314"/>
    <cellStyle name="BM UF in Col E 2 4 2 2 3" xfId="6315"/>
    <cellStyle name="BM UF in Col E 2 4 2 20" xfId="6316"/>
    <cellStyle name="BM UF in Col E 2 4 2 20 2" xfId="6317"/>
    <cellStyle name="BM UF in Col E 2 4 2 20 2 2" xfId="6318"/>
    <cellStyle name="BM UF in Col E 2 4 2 20 3" xfId="6319"/>
    <cellStyle name="BM UF in Col E 2 4 2 21" xfId="6320"/>
    <cellStyle name="BM UF in Col E 2 4 2 21 2" xfId="6321"/>
    <cellStyle name="BM UF in Col E 2 4 2 22" xfId="6322"/>
    <cellStyle name="BM UF in Col E 2 4 2 3" xfId="6323"/>
    <cellStyle name="BM UF in Col E 2 4 2 3 2" xfId="6324"/>
    <cellStyle name="BM UF in Col E 2 4 2 3 2 2" xfId="6325"/>
    <cellStyle name="BM UF in Col E 2 4 2 3 3" xfId="6326"/>
    <cellStyle name="BM UF in Col E 2 4 2 4" xfId="6327"/>
    <cellStyle name="BM UF in Col E 2 4 2 4 2" xfId="6328"/>
    <cellStyle name="BM UF in Col E 2 4 2 4 2 2" xfId="6329"/>
    <cellStyle name="BM UF in Col E 2 4 2 4 3" xfId="6330"/>
    <cellStyle name="BM UF in Col E 2 4 2 5" xfId="6331"/>
    <cellStyle name="BM UF in Col E 2 4 2 5 2" xfId="6332"/>
    <cellStyle name="BM UF in Col E 2 4 2 5 2 2" xfId="6333"/>
    <cellStyle name="BM UF in Col E 2 4 2 5 3" xfId="6334"/>
    <cellStyle name="BM UF in Col E 2 4 2 6" xfId="6335"/>
    <cellStyle name="BM UF in Col E 2 4 2 6 2" xfId="6336"/>
    <cellStyle name="BM UF in Col E 2 4 2 6 2 2" xfId="6337"/>
    <cellStyle name="BM UF in Col E 2 4 2 6 3" xfId="6338"/>
    <cellStyle name="BM UF in Col E 2 4 2 7" xfId="6339"/>
    <cellStyle name="BM UF in Col E 2 4 2 7 2" xfId="6340"/>
    <cellStyle name="BM UF in Col E 2 4 2 7 2 2" xfId="6341"/>
    <cellStyle name="BM UF in Col E 2 4 2 7 3" xfId="6342"/>
    <cellStyle name="BM UF in Col E 2 4 2 8" xfId="6343"/>
    <cellStyle name="BM UF in Col E 2 4 2 8 2" xfId="6344"/>
    <cellStyle name="BM UF in Col E 2 4 2 8 2 2" xfId="6345"/>
    <cellStyle name="BM UF in Col E 2 4 2 8 3" xfId="6346"/>
    <cellStyle name="BM UF in Col E 2 4 2 9" xfId="6347"/>
    <cellStyle name="BM UF in Col E 2 4 2 9 2" xfId="6348"/>
    <cellStyle name="BM UF in Col E 2 4 2 9 2 2" xfId="6349"/>
    <cellStyle name="BM UF in Col E 2 4 2 9 3" xfId="6350"/>
    <cellStyle name="BM UF in Col E 2 4 20" xfId="6351"/>
    <cellStyle name="BM UF in Col E 2 4 20 2" xfId="6352"/>
    <cellStyle name="BM UF in Col E 2 4 20 2 2" xfId="6353"/>
    <cellStyle name="BM UF in Col E 2 4 20 3" xfId="6354"/>
    <cellStyle name="BM UF in Col E 2 4 21" xfId="6355"/>
    <cellStyle name="BM UF in Col E 2 4 21 2" xfId="6356"/>
    <cellStyle name="BM UF in Col E 2 4 21 2 2" xfId="6357"/>
    <cellStyle name="BM UF in Col E 2 4 21 3" xfId="6358"/>
    <cellStyle name="BM UF in Col E 2 4 22" xfId="6359"/>
    <cellStyle name="BM UF in Col E 2 4 22 2" xfId="6360"/>
    <cellStyle name="BM UF in Col E 2 4 23" xfId="6361"/>
    <cellStyle name="BM UF in Col E 2 4 3" xfId="6362"/>
    <cellStyle name="BM UF in Col E 2 4 3 2" xfId="6363"/>
    <cellStyle name="BM UF in Col E 2 4 3 2 2" xfId="6364"/>
    <cellStyle name="BM UF in Col E 2 4 3 3" xfId="6365"/>
    <cellStyle name="BM UF in Col E 2 4 4" xfId="6366"/>
    <cellStyle name="BM UF in Col E 2 4 4 2" xfId="6367"/>
    <cellStyle name="BM UF in Col E 2 4 4 2 2" xfId="6368"/>
    <cellStyle name="BM UF in Col E 2 4 4 3" xfId="6369"/>
    <cellStyle name="BM UF in Col E 2 4 5" xfId="6370"/>
    <cellStyle name="BM UF in Col E 2 4 5 2" xfId="6371"/>
    <cellStyle name="BM UF in Col E 2 4 5 2 2" xfId="6372"/>
    <cellStyle name="BM UF in Col E 2 4 5 3" xfId="6373"/>
    <cellStyle name="BM UF in Col E 2 4 6" xfId="6374"/>
    <cellStyle name="BM UF in Col E 2 4 6 2" xfId="6375"/>
    <cellStyle name="BM UF in Col E 2 4 6 2 2" xfId="6376"/>
    <cellStyle name="BM UF in Col E 2 4 6 3" xfId="6377"/>
    <cellStyle name="BM UF in Col E 2 4 7" xfId="6378"/>
    <cellStyle name="BM UF in Col E 2 4 7 2" xfId="6379"/>
    <cellStyle name="BM UF in Col E 2 4 7 2 2" xfId="6380"/>
    <cellStyle name="BM UF in Col E 2 4 7 3" xfId="6381"/>
    <cellStyle name="BM UF in Col E 2 4 8" xfId="6382"/>
    <cellStyle name="BM UF in Col E 2 4 8 2" xfId="6383"/>
    <cellStyle name="BM UF in Col E 2 4 8 2 2" xfId="6384"/>
    <cellStyle name="BM UF in Col E 2 4 8 3" xfId="6385"/>
    <cellStyle name="BM UF in Col E 2 4 9" xfId="6386"/>
    <cellStyle name="BM UF in Col E 2 4 9 2" xfId="6387"/>
    <cellStyle name="BM UF in Col E 2 4 9 2 2" xfId="6388"/>
    <cellStyle name="BM UF in Col E 2 4 9 3" xfId="6389"/>
    <cellStyle name="BM UF in Col E 2 5" xfId="223"/>
    <cellStyle name="BM UF in Col E 2 5 10" xfId="6390"/>
    <cellStyle name="BM UF in Col E 2 5 10 2" xfId="6391"/>
    <cellStyle name="BM UF in Col E 2 5 10 2 2" xfId="6392"/>
    <cellStyle name="BM UF in Col E 2 5 10 3" xfId="6393"/>
    <cellStyle name="BM UF in Col E 2 5 11" xfId="6394"/>
    <cellStyle name="BM UF in Col E 2 5 11 2" xfId="6395"/>
    <cellStyle name="BM UF in Col E 2 5 11 2 2" xfId="6396"/>
    <cellStyle name="BM UF in Col E 2 5 11 3" xfId="6397"/>
    <cellStyle name="BM UF in Col E 2 5 12" xfId="6398"/>
    <cellStyle name="BM UF in Col E 2 5 12 2" xfId="6399"/>
    <cellStyle name="BM UF in Col E 2 5 12 2 2" xfId="6400"/>
    <cellStyle name="BM UF in Col E 2 5 12 3" xfId="6401"/>
    <cellStyle name="BM UF in Col E 2 5 13" xfId="6402"/>
    <cellStyle name="BM UF in Col E 2 5 13 2" xfId="6403"/>
    <cellStyle name="BM UF in Col E 2 5 13 2 2" xfId="6404"/>
    <cellStyle name="BM UF in Col E 2 5 13 3" xfId="6405"/>
    <cellStyle name="BM UF in Col E 2 5 14" xfId="6406"/>
    <cellStyle name="BM UF in Col E 2 5 14 2" xfId="6407"/>
    <cellStyle name="BM UF in Col E 2 5 14 2 2" xfId="6408"/>
    <cellStyle name="BM UF in Col E 2 5 14 3" xfId="6409"/>
    <cellStyle name="BM UF in Col E 2 5 15" xfId="6410"/>
    <cellStyle name="BM UF in Col E 2 5 15 2" xfId="6411"/>
    <cellStyle name="BM UF in Col E 2 5 15 2 2" xfId="6412"/>
    <cellStyle name="BM UF in Col E 2 5 15 3" xfId="6413"/>
    <cellStyle name="BM UF in Col E 2 5 16" xfId="6414"/>
    <cellStyle name="BM UF in Col E 2 5 16 2" xfId="6415"/>
    <cellStyle name="BM UF in Col E 2 5 16 2 2" xfId="6416"/>
    <cellStyle name="BM UF in Col E 2 5 16 3" xfId="6417"/>
    <cellStyle name="BM UF in Col E 2 5 17" xfId="6418"/>
    <cellStyle name="BM UF in Col E 2 5 17 2" xfId="6419"/>
    <cellStyle name="BM UF in Col E 2 5 17 2 2" xfId="6420"/>
    <cellStyle name="BM UF in Col E 2 5 17 3" xfId="6421"/>
    <cellStyle name="BM UF in Col E 2 5 18" xfId="6422"/>
    <cellStyle name="BM UF in Col E 2 5 18 2" xfId="6423"/>
    <cellStyle name="BM UF in Col E 2 5 18 2 2" xfId="6424"/>
    <cellStyle name="BM UF in Col E 2 5 18 3" xfId="6425"/>
    <cellStyle name="BM UF in Col E 2 5 19" xfId="6426"/>
    <cellStyle name="BM UF in Col E 2 5 19 2" xfId="6427"/>
    <cellStyle name="BM UF in Col E 2 5 19 2 2" xfId="6428"/>
    <cellStyle name="BM UF in Col E 2 5 19 3" xfId="6429"/>
    <cellStyle name="BM UF in Col E 2 5 2" xfId="6430"/>
    <cellStyle name="BM UF in Col E 2 5 2 2" xfId="6431"/>
    <cellStyle name="BM UF in Col E 2 5 2 2 2" xfId="6432"/>
    <cellStyle name="BM UF in Col E 2 5 2 3" xfId="6433"/>
    <cellStyle name="BM UF in Col E 2 5 20" xfId="6434"/>
    <cellStyle name="BM UF in Col E 2 5 20 2" xfId="6435"/>
    <cellStyle name="BM UF in Col E 2 5 20 2 2" xfId="6436"/>
    <cellStyle name="BM UF in Col E 2 5 20 3" xfId="6437"/>
    <cellStyle name="BM UF in Col E 2 5 21" xfId="6438"/>
    <cellStyle name="BM UF in Col E 2 5 21 2" xfId="6439"/>
    <cellStyle name="BM UF in Col E 2 5 22" xfId="6440"/>
    <cellStyle name="BM UF in Col E 2 5 3" xfId="6441"/>
    <cellStyle name="BM UF in Col E 2 5 3 2" xfId="6442"/>
    <cellStyle name="BM UF in Col E 2 5 3 2 2" xfId="6443"/>
    <cellStyle name="BM UF in Col E 2 5 3 3" xfId="6444"/>
    <cellStyle name="BM UF in Col E 2 5 4" xfId="6445"/>
    <cellStyle name="BM UF in Col E 2 5 4 2" xfId="6446"/>
    <cellStyle name="BM UF in Col E 2 5 4 2 2" xfId="6447"/>
    <cellStyle name="BM UF in Col E 2 5 4 3" xfId="6448"/>
    <cellStyle name="BM UF in Col E 2 5 5" xfId="6449"/>
    <cellStyle name="BM UF in Col E 2 5 5 2" xfId="6450"/>
    <cellStyle name="BM UF in Col E 2 5 5 2 2" xfId="6451"/>
    <cellStyle name="BM UF in Col E 2 5 5 3" xfId="6452"/>
    <cellStyle name="BM UF in Col E 2 5 6" xfId="6453"/>
    <cellStyle name="BM UF in Col E 2 5 6 2" xfId="6454"/>
    <cellStyle name="BM UF in Col E 2 5 6 2 2" xfId="6455"/>
    <cellStyle name="BM UF in Col E 2 5 6 3" xfId="6456"/>
    <cellStyle name="BM UF in Col E 2 5 7" xfId="6457"/>
    <cellStyle name="BM UF in Col E 2 5 7 2" xfId="6458"/>
    <cellStyle name="BM UF in Col E 2 5 7 2 2" xfId="6459"/>
    <cellStyle name="BM UF in Col E 2 5 7 3" xfId="6460"/>
    <cellStyle name="BM UF in Col E 2 5 8" xfId="6461"/>
    <cellStyle name="BM UF in Col E 2 5 8 2" xfId="6462"/>
    <cellStyle name="BM UF in Col E 2 5 8 2 2" xfId="6463"/>
    <cellStyle name="BM UF in Col E 2 5 8 3" xfId="6464"/>
    <cellStyle name="BM UF in Col E 2 5 9" xfId="6465"/>
    <cellStyle name="BM UF in Col E 2 5 9 2" xfId="6466"/>
    <cellStyle name="BM UF in Col E 2 5 9 2 2" xfId="6467"/>
    <cellStyle name="BM UF in Col E 2 5 9 3" xfId="6468"/>
    <cellStyle name="BM UF in Col E 2 6" xfId="6469"/>
    <cellStyle name="BM UF in Col E 2 6 2" xfId="6470"/>
    <cellStyle name="BM UF in Col E 2 6 2 2" xfId="6471"/>
    <cellStyle name="BM UF in Col E 2 6 3" xfId="6472"/>
    <cellStyle name="BM UF in Col E 2 7" xfId="6473"/>
    <cellStyle name="BM UF in Col E 2 7 2" xfId="6474"/>
    <cellStyle name="BM UF in Col E 2 7 2 2" xfId="6475"/>
    <cellStyle name="BM UF in Col E 2 7 3" xfId="6476"/>
    <cellStyle name="BM UF in Col E 2 8" xfId="6477"/>
    <cellStyle name="BM UF in Col E 2 8 2" xfId="6478"/>
    <cellStyle name="BM UF in Col E 2 8 2 2" xfId="6479"/>
    <cellStyle name="BM UF in Col E 2 8 3" xfId="6480"/>
    <cellStyle name="BM UF in Col E 2 9" xfId="6481"/>
    <cellStyle name="BM UF in Col E 2 9 2" xfId="6482"/>
    <cellStyle name="BM UF in Col E 2 9 2 2" xfId="6483"/>
    <cellStyle name="BM UF in Col E 2 9 3" xfId="6484"/>
    <cellStyle name="BM UF in Col E 20" xfId="6485"/>
    <cellStyle name="BM UF in Col E 20 2" xfId="6486"/>
    <cellStyle name="BM UF in Col E 20 2 2" xfId="6487"/>
    <cellStyle name="BM UF in Col E 20 3" xfId="6488"/>
    <cellStyle name="BM UF in Col E 21" xfId="6489"/>
    <cellStyle name="BM UF in Col E 21 2" xfId="6490"/>
    <cellStyle name="BM UF in Col E 21 2 2" xfId="6491"/>
    <cellStyle name="BM UF in Col E 21 3" xfId="6492"/>
    <cellStyle name="BM UF in Col E 22" xfId="6493"/>
    <cellStyle name="BM UF in Col E 22 2" xfId="6494"/>
    <cellStyle name="BM UF in Col E 23" xfId="6495"/>
    <cellStyle name="BM UF in Col E 24" xfId="6496"/>
    <cellStyle name="BM UF in Col E 25" xfId="6497"/>
    <cellStyle name="BM UF in Col E 26" xfId="6498"/>
    <cellStyle name="BM UF in Col E 3" xfId="224"/>
    <cellStyle name="BM UF in Col E 3 10" xfId="6499"/>
    <cellStyle name="BM UF in Col E 3 10 2" xfId="6500"/>
    <cellStyle name="BM UF in Col E 3 10 2 2" xfId="6501"/>
    <cellStyle name="BM UF in Col E 3 10 3" xfId="6502"/>
    <cellStyle name="BM UF in Col E 3 11" xfId="6503"/>
    <cellStyle name="BM UF in Col E 3 11 2" xfId="6504"/>
    <cellStyle name="BM UF in Col E 3 11 2 2" xfId="6505"/>
    <cellStyle name="BM UF in Col E 3 11 3" xfId="6506"/>
    <cellStyle name="BM UF in Col E 3 12" xfId="6507"/>
    <cellStyle name="BM UF in Col E 3 12 2" xfId="6508"/>
    <cellStyle name="BM UF in Col E 3 12 2 2" xfId="6509"/>
    <cellStyle name="BM UF in Col E 3 12 3" xfId="6510"/>
    <cellStyle name="BM UF in Col E 3 13" xfId="6511"/>
    <cellStyle name="BM UF in Col E 3 13 2" xfId="6512"/>
    <cellStyle name="BM UF in Col E 3 13 2 2" xfId="6513"/>
    <cellStyle name="BM UF in Col E 3 13 3" xfId="6514"/>
    <cellStyle name="BM UF in Col E 3 14" xfId="6515"/>
    <cellStyle name="BM UF in Col E 3 14 2" xfId="6516"/>
    <cellStyle name="BM UF in Col E 3 14 2 2" xfId="6517"/>
    <cellStyle name="BM UF in Col E 3 14 3" xfId="6518"/>
    <cellStyle name="BM UF in Col E 3 15" xfId="6519"/>
    <cellStyle name="BM UF in Col E 3 15 2" xfId="6520"/>
    <cellStyle name="BM UF in Col E 3 15 2 2" xfId="6521"/>
    <cellStyle name="BM UF in Col E 3 15 3" xfId="6522"/>
    <cellStyle name="BM UF in Col E 3 16" xfId="6523"/>
    <cellStyle name="BM UF in Col E 3 16 2" xfId="6524"/>
    <cellStyle name="BM UF in Col E 3 16 2 2" xfId="6525"/>
    <cellStyle name="BM UF in Col E 3 16 3" xfId="6526"/>
    <cellStyle name="BM UF in Col E 3 17" xfId="6527"/>
    <cellStyle name="BM UF in Col E 3 17 2" xfId="6528"/>
    <cellStyle name="BM UF in Col E 3 17 2 2" xfId="6529"/>
    <cellStyle name="BM UF in Col E 3 17 3" xfId="6530"/>
    <cellStyle name="BM UF in Col E 3 18" xfId="6531"/>
    <cellStyle name="BM UF in Col E 3 18 2" xfId="6532"/>
    <cellStyle name="BM UF in Col E 3 19" xfId="6533"/>
    <cellStyle name="BM UF in Col E 3 2" xfId="225"/>
    <cellStyle name="BM UF in Col E 3 2 10" xfId="6534"/>
    <cellStyle name="BM UF in Col E 3 2 10 2" xfId="6535"/>
    <cellStyle name="BM UF in Col E 3 2 10 2 2" xfId="6536"/>
    <cellStyle name="BM UF in Col E 3 2 10 3" xfId="6537"/>
    <cellStyle name="BM UF in Col E 3 2 11" xfId="6538"/>
    <cellStyle name="BM UF in Col E 3 2 11 2" xfId="6539"/>
    <cellStyle name="BM UF in Col E 3 2 11 2 2" xfId="6540"/>
    <cellStyle name="BM UF in Col E 3 2 11 3" xfId="6541"/>
    <cellStyle name="BM UF in Col E 3 2 12" xfId="6542"/>
    <cellStyle name="BM UF in Col E 3 2 12 2" xfId="6543"/>
    <cellStyle name="BM UF in Col E 3 2 12 2 2" xfId="6544"/>
    <cellStyle name="BM UF in Col E 3 2 12 3" xfId="6545"/>
    <cellStyle name="BM UF in Col E 3 2 13" xfId="6546"/>
    <cellStyle name="BM UF in Col E 3 2 13 2" xfId="6547"/>
    <cellStyle name="BM UF in Col E 3 2 13 2 2" xfId="6548"/>
    <cellStyle name="BM UF in Col E 3 2 13 3" xfId="6549"/>
    <cellStyle name="BM UF in Col E 3 2 14" xfId="6550"/>
    <cellStyle name="BM UF in Col E 3 2 14 2" xfId="6551"/>
    <cellStyle name="BM UF in Col E 3 2 14 2 2" xfId="6552"/>
    <cellStyle name="BM UF in Col E 3 2 14 3" xfId="6553"/>
    <cellStyle name="BM UF in Col E 3 2 15" xfId="6554"/>
    <cellStyle name="BM UF in Col E 3 2 15 2" xfId="6555"/>
    <cellStyle name="BM UF in Col E 3 2 15 2 2" xfId="6556"/>
    <cellStyle name="BM UF in Col E 3 2 15 3" xfId="6557"/>
    <cellStyle name="BM UF in Col E 3 2 16" xfId="6558"/>
    <cellStyle name="BM UF in Col E 3 2 16 2" xfId="6559"/>
    <cellStyle name="BM UF in Col E 3 2 16 2 2" xfId="6560"/>
    <cellStyle name="BM UF in Col E 3 2 16 3" xfId="6561"/>
    <cellStyle name="BM UF in Col E 3 2 17" xfId="6562"/>
    <cellStyle name="BM UF in Col E 3 2 17 2" xfId="6563"/>
    <cellStyle name="BM UF in Col E 3 2 17 2 2" xfId="6564"/>
    <cellStyle name="BM UF in Col E 3 2 17 3" xfId="6565"/>
    <cellStyle name="BM UF in Col E 3 2 18" xfId="6566"/>
    <cellStyle name="BM UF in Col E 3 2 18 2" xfId="6567"/>
    <cellStyle name="BM UF in Col E 3 2 18 2 2" xfId="6568"/>
    <cellStyle name="BM UF in Col E 3 2 18 3" xfId="6569"/>
    <cellStyle name="BM UF in Col E 3 2 19" xfId="6570"/>
    <cellStyle name="BM UF in Col E 3 2 19 2" xfId="6571"/>
    <cellStyle name="BM UF in Col E 3 2 19 2 2" xfId="6572"/>
    <cellStyle name="BM UF in Col E 3 2 19 3" xfId="6573"/>
    <cellStyle name="BM UF in Col E 3 2 2" xfId="6574"/>
    <cellStyle name="BM UF in Col E 3 2 2 2" xfId="6575"/>
    <cellStyle name="BM UF in Col E 3 2 2 2 2" xfId="6576"/>
    <cellStyle name="BM UF in Col E 3 2 2 3" xfId="6577"/>
    <cellStyle name="BM UF in Col E 3 2 20" xfId="6578"/>
    <cellStyle name="BM UF in Col E 3 2 20 2" xfId="6579"/>
    <cellStyle name="BM UF in Col E 3 2 20 2 2" xfId="6580"/>
    <cellStyle name="BM UF in Col E 3 2 20 3" xfId="6581"/>
    <cellStyle name="BM UF in Col E 3 2 21" xfId="6582"/>
    <cellStyle name="BM UF in Col E 3 2 21 2" xfId="6583"/>
    <cellStyle name="BM UF in Col E 3 2 22" xfId="6584"/>
    <cellStyle name="BM UF in Col E 3 2 3" xfId="6585"/>
    <cellStyle name="BM UF in Col E 3 2 3 2" xfId="6586"/>
    <cellStyle name="BM UF in Col E 3 2 3 2 2" xfId="6587"/>
    <cellStyle name="BM UF in Col E 3 2 3 3" xfId="6588"/>
    <cellStyle name="BM UF in Col E 3 2 4" xfId="6589"/>
    <cellStyle name="BM UF in Col E 3 2 4 2" xfId="6590"/>
    <cellStyle name="BM UF in Col E 3 2 4 2 2" xfId="6591"/>
    <cellStyle name="BM UF in Col E 3 2 4 3" xfId="6592"/>
    <cellStyle name="BM UF in Col E 3 2 5" xfId="6593"/>
    <cellStyle name="BM UF in Col E 3 2 5 2" xfId="6594"/>
    <cellStyle name="BM UF in Col E 3 2 5 2 2" xfId="6595"/>
    <cellStyle name="BM UF in Col E 3 2 5 3" xfId="6596"/>
    <cellStyle name="BM UF in Col E 3 2 6" xfId="6597"/>
    <cellStyle name="BM UF in Col E 3 2 6 2" xfId="6598"/>
    <cellStyle name="BM UF in Col E 3 2 6 2 2" xfId="6599"/>
    <cellStyle name="BM UF in Col E 3 2 6 3" xfId="6600"/>
    <cellStyle name="BM UF in Col E 3 2 7" xfId="6601"/>
    <cellStyle name="BM UF in Col E 3 2 7 2" xfId="6602"/>
    <cellStyle name="BM UF in Col E 3 2 7 2 2" xfId="6603"/>
    <cellStyle name="BM UF in Col E 3 2 7 3" xfId="6604"/>
    <cellStyle name="BM UF in Col E 3 2 8" xfId="6605"/>
    <cellStyle name="BM UF in Col E 3 2 8 2" xfId="6606"/>
    <cellStyle name="BM UF in Col E 3 2 8 2 2" xfId="6607"/>
    <cellStyle name="BM UF in Col E 3 2 8 3" xfId="6608"/>
    <cellStyle name="BM UF in Col E 3 2 9" xfId="6609"/>
    <cellStyle name="BM UF in Col E 3 2 9 2" xfId="6610"/>
    <cellStyle name="BM UF in Col E 3 2 9 2 2" xfId="6611"/>
    <cellStyle name="BM UF in Col E 3 2 9 3" xfId="6612"/>
    <cellStyle name="BM UF in Col E 3 3" xfId="226"/>
    <cellStyle name="BM UF in Col E 3 3 2" xfId="6613"/>
    <cellStyle name="BM UF in Col E 3 3 2 2" xfId="6614"/>
    <cellStyle name="BM UF in Col E 3 3 3" xfId="6615"/>
    <cellStyle name="BM UF in Col E 3 4" xfId="227"/>
    <cellStyle name="BM UF in Col E 3 4 2" xfId="6616"/>
    <cellStyle name="BM UF in Col E 3 4 2 2" xfId="6617"/>
    <cellStyle name="BM UF in Col E 3 4 3" xfId="6618"/>
    <cellStyle name="BM UF in Col E 3 5" xfId="228"/>
    <cellStyle name="BM UF in Col E 3 5 2" xfId="6619"/>
    <cellStyle name="BM UF in Col E 3 5 2 2" xfId="6620"/>
    <cellStyle name="BM UF in Col E 3 5 3" xfId="6621"/>
    <cellStyle name="BM UF in Col E 3 6" xfId="6622"/>
    <cellStyle name="BM UF in Col E 3 6 2" xfId="6623"/>
    <cellStyle name="BM UF in Col E 3 6 2 2" xfId="6624"/>
    <cellStyle name="BM UF in Col E 3 6 3" xfId="6625"/>
    <cellStyle name="BM UF in Col E 3 7" xfId="6626"/>
    <cellStyle name="BM UF in Col E 3 7 2" xfId="6627"/>
    <cellStyle name="BM UF in Col E 3 7 2 2" xfId="6628"/>
    <cellStyle name="BM UF in Col E 3 7 3" xfId="6629"/>
    <cellStyle name="BM UF in Col E 3 8" xfId="6630"/>
    <cellStyle name="BM UF in Col E 3 8 2" xfId="6631"/>
    <cellStyle name="BM UF in Col E 3 8 2 2" xfId="6632"/>
    <cellStyle name="BM UF in Col E 3 8 3" xfId="6633"/>
    <cellStyle name="BM UF in Col E 3 9" xfId="6634"/>
    <cellStyle name="BM UF in Col E 3 9 2" xfId="6635"/>
    <cellStyle name="BM UF in Col E 3 9 2 2" xfId="6636"/>
    <cellStyle name="BM UF in Col E 3 9 3" xfId="6637"/>
    <cellStyle name="BM UF in Col E 4" xfId="229"/>
    <cellStyle name="BM UF in Col E 4 10" xfId="6638"/>
    <cellStyle name="BM UF in Col E 4 10 2" xfId="6639"/>
    <cellStyle name="BM UF in Col E 4 10 2 2" xfId="6640"/>
    <cellStyle name="BM UF in Col E 4 10 3" xfId="6641"/>
    <cellStyle name="BM UF in Col E 4 11" xfId="6642"/>
    <cellStyle name="BM UF in Col E 4 11 2" xfId="6643"/>
    <cellStyle name="BM UF in Col E 4 11 2 2" xfId="6644"/>
    <cellStyle name="BM UF in Col E 4 11 3" xfId="6645"/>
    <cellStyle name="BM UF in Col E 4 12" xfId="6646"/>
    <cellStyle name="BM UF in Col E 4 12 2" xfId="6647"/>
    <cellStyle name="BM UF in Col E 4 12 2 2" xfId="6648"/>
    <cellStyle name="BM UF in Col E 4 12 3" xfId="6649"/>
    <cellStyle name="BM UF in Col E 4 13" xfId="6650"/>
    <cellStyle name="BM UF in Col E 4 13 2" xfId="6651"/>
    <cellStyle name="BM UF in Col E 4 13 2 2" xfId="6652"/>
    <cellStyle name="BM UF in Col E 4 13 3" xfId="6653"/>
    <cellStyle name="BM UF in Col E 4 14" xfId="6654"/>
    <cellStyle name="BM UF in Col E 4 14 2" xfId="6655"/>
    <cellStyle name="BM UF in Col E 4 14 2 2" xfId="6656"/>
    <cellStyle name="BM UF in Col E 4 14 3" xfId="6657"/>
    <cellStyle name="BM UF in Col E 4 15" xfId="6658"/>
    <cellStyle name="BM UF in Col E 4 15 2" xfId="6659"/>
    <cellStyle name="BM UF in Col E 4 15 2 2" xfId="6660"/>
    <cellStyle name="BM UF in Col E 4 15 3" xfId="6661"/>
    <cellStyle name="BM UF in Col E 4 16" xfId="6662"/>
    <cellStyle name="BM UF in Col E 4 16 2" xfId="6663"/>
    <cellStyle name="BM UF in Col E 4 16 2 2" xfId="6664"/>
    <cellStyle name="BM UF in Col E 4 16 3" xfId="6665"/>
    <cellStyle name="BM UF in Col E 4 17" xfId="6666"/>
    <cellStyle name="BM UF in Col E 4 17 2" xfId="6667"/>
    <cellStyle name="BM UF in Col E 4 17 2 2" xfId="6668"/>
    <cellStyle name="BM UF in Col E 4 17 3" xfId="6669"/>
    <cellStyle name="BM UF in Col E 4 18" xfId="6670"/>
    <cellStyle name="BM UF in Col E 4 18 2" xfId="6671"/>
    <cellStyle name="BM UF in Col E 4 19" xfId="6672"/>
    <cellStyle name="BM UF in Col E 4 2" xfId="230"/>
    <cellStyle name="BM UF in Col E 4 2 10" xfId="6673"/>
    <cellStyle name="BM UF in Col E 4 2 10 2" xfId="6674"/>
    <cellStyle name="BM UF in Col E 4 2 10 2 2" xfId="6675"/>
    <cellStyle name="BM UF in Col E 4 2 10 3" xfId="6676"/>
    <cellStyle name="BM UF in Col E 4 2 11" xfId="6677"/>
    <cellStyle name="BM UF in Col E 4 2 11 2" xfId="6678"/>
    <cellStyle name="BM UF in Col E 4 2 11 2 2" xfId="6679"/>
    <cellStyle name="BM UF in Col E 4 2 11 3" xfId="6680"/>
    <cellStyle name="BM UF in Col E 4 2 12" xfId="6681"/>
    <cellStyle name="BM UF in Col E 4 2 12 2" xfId="6682"/>
    <cellStyle name="BM UF in Col E 4 2 12 2 2" xfId="6683"/>
    <cellStyle name="BM UF in Col E 4 2 12 3" xfId="6684"/>
    <cellStyle name="BM UF in Col E 4 2 13" xfId="6685"/>
    <cellStyle name="BM UF in Col E 4 2 13 2" xfId="6686"/>
    <cellStyle name="BM UF in Col E 4 2 13 2 2" xfId="6687"/>
    <cellStyle name="BM UF in Col E 4 2 13 3" xfId="6688"/>
    <cellStyle name="BM UF in Col E 4 2 14" xfId="6689"/>
    <cellStyle name="BM UF in Col E 4 2 14 2" xfId="6690"/>
    <cellStyle name="BM UF in Col E 4 2 14 2 2" xfId="6691"/>
    <cellStyle name="BM UF in Col E 4 2 14 3" xfId="6692"/>
    <cellStyle name="BM UF in Col E 4 2 15" xfId="6693"/>
    <cellStyle name="BM UF in Col E 4 2 15 2" xfId="6694"/>
    <cellStyle name="BM UF in Col E 4 2 15 2 2" xfId="6695"/>
    <cellStyle name="BM UF in Col E 4 2 15 3" xfId="6696"/>
    <cellStyle name="BM UF in Col E 4 2 16" xfId="6697"/>
    <cellStyle name="BM UF in Col E 4 2 16 2" xfId="6698"/>
    <cellStyle name="BM UF in Col E 4 2 16 2 2" xfId="6699"/>
    <cellStyle name="BM UF in Col E 4 2 16 3" xfId="6700"/>
    <cellStyle name="BM UF in Col E 4 2 17" xfId="6701"/>
    <cellStyle name="BM UF in Col E 4 2 17 2" xfId="6702"/>
    <cellStyle name="BM UF in Col E 4 2 17 2 2" xfId="6703"/>
    <cellStyle name="BM UF in Col E 4 2 17 3" xfId="6704"/>
    <cellStyle name="BM UF in Col E 4 2 18" xfId="6705"/>
    <cellStyle name="BM UF in Col E 4 2 18 2" xfId="6706"/>
    <cellStyle name="BM UF in Col E 4 2 18 2 2" xfId="6707"/>
    <cellStyle name="BM UF in Col E 4 2 18 3" xfId="6708"/>
    <cellStyle name="BM UF in Col E 4 2 19" xfId="6709"/>
    <cellStyle name="BM UF in Col E 4 2 19 2" xfId="6710"/>
    <cellStyle name="BM UF in Col E 4 2 19 2 2" xfId="6711"/>
    <cellStyle name="BM UF in Col E 4 2 19 3" xfId="6712"/>
    <cellStyle name="BM UF in Col E 4 2 2" xfId="6713"/>
    <cellStyle name="BM UF in Col E 4 2 2 2" xfId="6714"/>
    <cellStyle name="BM UF in Col E 4 2 2 2 2" xfId="6715"/>
    <cellStyle name="BM UF in Col E 4 2 2 3" xfId="6716"/>
    <cellStyle name="BM UF in Col E 4 2 20" xfId="6717"/>
    <cellStyle name="BM UF in Col E 4 2 20 2" xfId="6718"/>
    <cellStyle name="BM UF in Col E 4 2 20 2 2" xfId="6719"/>
    <cellStyle name="BM UF in Col E 4 2 20 3" xfId="6720"/>
    <cellStyle name="BM UF in Col E 4 2 21" xfId="6721"/>
    <cellStyle name="BM UF in Col E 4 2 21 2" xfId="6722"/>
    <cellStyle name="BM UF in Col E 4 2 22" xfId="6723"/>
    <cellStyle name="BM UF in Col E 4 2 3" xfId="6724"/>
    <cellStyle name="BM UF in Col E 4 2 3 2" xfId="6725"/>
    <cellStyle name="BM UF in Col E 4 2 3 2 2" xfId="6726"/>
    <cellStyle name="BM UF in Col E 4 2 3 3" xfId="6727"/>
    <cellStyle name="BM UF in Col E 4 2 4" xfId="6728"/>
    <cellStyle name="BM UF in Col E 4 2 4 2" xfId="6729"/>
    <cellStyle name="BM UF in Col E 4 2 4 2 2" xfId="6730"/>
    <cellStyle name="BM UF in Col E 4 2 4 3" xfId="6731"/>
    <cellStyle name="BM UF in Col E 4 2 5" xfId="6732"/>
    <cellStyle name="BM UF in Col E 4 2 5 2" xfId="6733"/>
    <cellStyle name="BM UF in Col E 4 2 5 2 2" xfId="6734"/>
    <cellStyle name="BM UF in Col E 4 2 5 3" xfId="6735"/>
    <cellStyle name="BM UF in Col E 4 2 6" xfId="6736"/>
    <cellStyle name="BM UF in Col E 4 2 6 2" xfId="6737"/>
    <cellStyle name="BM UF in Col E 4 2 6 2 2" xfId="6738"/>
    <cellStyle name="BM UF in Col E 4 2 6 3" xfId="6739"/>
    <cellStyle name="BM UF in Col E 4 2 7" xfId="6740"/>
    <cellStyle name="BM UF in Col E 4 2 7 2" xfId="6741"/>
    <cellStyle name="BM UF in Col E 4 2 7 2 2" xfId="6742"/>
    <cellStyle name="BM UF in Col E 4 2 7 3" xfId="6743"/>
    <cellStyle name="BM UF in Col E 4 2 8" xfId="6744"/>
    <cellStyle name="BM UF in Col E 4 2 8 2" xfId="6745"/>
    <cellStyle name="BM UF in Col E 4 2 8 2 2" xfId="6746"/>
    <cellStyle name="BM UF in Col E 4 2 8 3" xfId="6747"/>
    <cellStyle name="BM UF in Col E 4 2 9" xfId="6748"/>
    <cellStyle name="BM UF in Col E 4 2 9 2" xfId="6749"/>
    <cellStyle name="BM UF in Col E 4 2 9 2 2" xfId="6750"/>
    <cellStyle name="BM UF in Col E 4 2 9 3" xfId="6751"/>
    <cellStyle name="BM UF in Col E 4 3" xfId="231"/>
    <cellStyle name="BM UF in Col E 4 3 2" xfId="6752"/>
    <cellStyle name="BM UF in Col E 4 3 2 2" xfId="6753"/>
    <cellStyle name="BM UF in Col E 4 3 3" xfId="6754"/>
    <cellStyle name="BM UF in Col E 4 4" xfId="232"/>
    <cellStyle name="BM UF in Col E 4 4 2" xfId="6755"/>
    <cellStyle name="BM UF in Col E 4 4 2 2" xfId="6756"/>
    <cellStyle name="BM UF in Col E 4 4 3" xfId="6757"/>
    <cellStyle name="BM UF in Col E 4 5" xfId="233"/>
    <cellStyle name="BM UF in Col E 4 5 2" xfId="6758"/>
    <cellStyle name="BM UF in Col E 4 5 2 2" xfId="6759"/>
    <cellStyle name="BM UF in Col E 4 5 3" xfId="6760"/>
    <cellStyle name="BM UF in Col E 4 6" xfId="6761"/>
    <cellStyle name="BM UF in Col E 4 6 2" xfId="6762"/>
    <cellStyle name="BM UF in Col E 4 6 2 2" xfId="6763"/>
    <cellStyle name="BM UF in Col E 4 6 3" xfId="6764"/>
    <cellStyle name="BM UF in Col E 4 7" xfId="6765"/>
    <cellStyle name="BM UF in Col E 4 7 2" xfId="6766"/>
    <cellStyle name="BM UF in Col E 4 7 2 2" xfId="6767"/>
    <cellStyle name="BM UF in Col E 4 7 3" xfId="6768"/>
    <cellStyle name="BM UF in Col E 4 8" xfId="6769"/>
    <cellStyle name="BM UF in Col E 4 8 2" xfId="6770"/>
    <cellStyle name="BM UF in Col E 4 8 2 2" xfId="6771"/>
    <cellStyle name="BM UF in Col E 4 8 3" xfId="6772"/>
    <cellStyle name="BM UF in Col E 4 9" xfId="6773"/>
    <cellStyle name="BM UF in Col E 4 9 2" xfId="6774"/>
    <cellStyle name="BM UF in Col E 4 9 2 2" xfId="6775"/>
    <cellStyle name="BM UF in Col E 4 9 3" xfId="6776"/>
    <cellStyle name="BM UF in Col E 5" xfId="234"/>
    <cellStyle name="BM UF in Col E 5 10" xfId="6777"/>
    <cellStyle name="BM UF in Col E 5 10 2" xfId="6778"/>
    <cellStyle name="BM UF in Col E 5 10 2 2" xfId="6779"/>
    <cellStyle name="BM UF in Col E 5 10 3" xfId="6780"/>
    <cellStyle name="BM UF in Col E 5 11" xfId="6781"/>
    <cellStyle name="BM UF in Col E 5 11 2" xfId="6782"/>
    <cellStyle name="BM UF in Col E 5 11 2 2" xfId="6783"/>
    <cellStyle name="BM UF in Col E 5 11 3" xfId="6784"/>
    <cellStyle name="BM UF in Col E 5 12" xfId="6785"/>
    <cellStyle name="BM UF in Col E 5 12 2" xfId="6786"/>
    <cellStyle name="BM UF in Col E 5 12 2 2" xfId="6787"/>
    <cellStyle name="BM UF in Col E 5 12 3" xfId="6788"/>
    <cellStyle name="BM UF in Col E 5 13" xfId="6789"/>
    <cellStyle name="BM UF in Col E 5 13 2" xfId="6790"/>
    <cellStyle name="BM UF in Col E 5 13 2 2" xfId="6791"/>
    <cellStyle name="BM UF in Col E 5 13 3" xfId="6792"/>
    <cellStyle name="BM UF in Col E 5 14" xfId="6793"/>
    <cellStyle name="BM UF in Col E 5 14 2" xfId="6794"/>
    <cellStyle name="BM UF in Col E 5 14 2 2" xfId="6795"/>
    <cellStyle name="BM UF in Col E 5 14 3" xfId="6796"/>
    <cellStyle name="BM UF in Col E 5 15" xfId="6797"/>
    <cellStyle name="BM UF in Col E 5 15 2" xfId="6798"/>
    <cellStyle name="BM UF in Col E 5 15 2 2" xfId="6799"/>
    <cellStyle name="BM UF in Col E 5 15 3" xfId="6800"/>
    <cellStyle name="BM UF in Col E 5 16" xfId="6801"/>
    <cellStyle name="BM UF in Col E 5 16 2" xfId="6802"/>
    <cellStyle name="BM UF in Col E 5 16 2 2" xfId="6803"/>
    <cellStyle name="BM UF in Col E 5 16 3" xfId="6804"/>
    <cellStyle name="BM UF in Col E 5 17" xfId="6805"/>
    <cellStyle name="BM UF in Col E 5 17 2" xfId="6806"/>
    <cellStyle name="BM UF in Col E 5 17 2 2" xfId="6807"/>
    <cellStyle name="BM UF in Col E 5 17 3" xfId="6808"/>
    <cellStyle name="BM UF in Col E 5 18" xfId="6809"/>
    <cellStyle name="BM UF in Col E 5 18 2" xfId="6810"/>
    <cellStyle name="BM UF in Col E 5 18 2 2" xfId="6811"/>
    <cellStyle name="BM UF in Col E 5 18 3" xfId="6812"/>
    <cellStyle name="BM UF in Col E 5 19" xfId="6813"/>
    <cellStyle name="BM UF in Col E 5 19 2" xfId="6814"/>
    <cellStyle name="BM UF in Col E 5 19 2 2" xfId="6815"/>
    <cellStyle name="BM UF in Col E 5 19 3" xfId="6816"/>
    <cellStyle name="BM UF in Col E 5 2" xfId="6817"/>
    <cellStyle name="BM UF in Col E 5 2 10" xfId="6818"/>
    <cellStyle name="BM UF in Col E 5 2 10 2" xfId="6819"/>
    <cellStyle name="BM UF in Col E 5 2 10 2 2" xfId="6820"/>
    <cellStyle name="BM UF in Col E 5 2 10 3" xfId="6821"/>
    <cellStyle name="BM UF in Col E 5 2 11" xfId="6822"/>
    <cellStyle name="BM UF in Col E 5 2 11 2" xfId="6823"/>
    <cellStyle name="BM UF in Col E 5 2 11 2 2" xfId="6824"/>
    <cellStyle name="BM UF in Col E 5 2 11 3" xfId="6825"/>
    <cellStyle name="BM UF in Col E 5 2 12" xfId="6826"/>
    <cellStyle name="BM UF in Col E 5 2 12 2" xfId="6827"/>
    <cellStyle name="BM UF in Col E 5 2 12 2 2" xfId="6828"/>
    <cellStyle name="BM UF in Col E 5 2 12 3" xfId="6829"/>
    <cellStyle name="BM UF in Col E 5 2 13" xfId="6830"/>
    <cellStyle name="BM UF in Col E 5 2 13 2" xfId="6831"/>
    <cellStyle name="BM UF in Col E 5 2 13 2 2" xfId="6832"/>
    <cellStyle name="BM UF in Col E 5 2 13 3" xfId="6833"/>
    <cellStyle name="BM UF in Col E 5 2 14" xfId="6834"/>
    <cellStyle name="BM UF in Col E 5 2 14 2" xfId="6835"/>
    <cellStyle name="BM UF in Col E 5 2 14 2 2" xfId="6836"/>
    <cellStyle name="BM UF in Col E 5 2 14 3" xfId="6837"/>
    <cellStyle name="BM UF in Col E 5 2 15" xfId="6838"/>
    <cellStyle name="BM UF in Col E 5 2 15 2" xfId="6839"/>
    <cellStyle name="BM UF in Col E 5 2 15 2 2" xfId="6840"/>
    <cellStyle name="BM UF in Col E 5 2 15 3" xfId="6841"/>
    <cellStyle name="BM UF in Col E 5 2 16" xfId="6842"/>
    <cellStyle name="BM UF in Col E 5 2 16 2" xfId="6843"/>
    <cellStyle name="BM UF in Col E 5 2 16 2 2" xfId="6844"/>
    <cellStyle name="BM UF in Col E 5 2 16 3" xfId="6845"/>
    <cellStyle name="BM UF in Col E 5 2 17" xfId="6846"/>
    <cellStyle name="BM UF in Col E 5 2 17 2" xfId="6847"/>
    <cellStyle name="BM UF in Col E 5 2 17 2 2" xfId="6848"/>
    <cellStyle name="BM UF in Col E 5 2 17 3" xfId="6849"/>
    <cellStyle name="BM UF in Col E 5 2 18" xfId="6850"/>
    <cellStyle name="BM UF in Col E 5 2 18 2" xfId="6851"/>
    <cellStyle name="BM UF in Col E 5 2 18 2 2" xfId="6852"/>
    <cellStyle name="BM UF in Col E 5 2 18 3" xfId="6853"/>
    <cellStyle name="BM UF in Col E 5 2 19" xfId="6854"/>
    <cellStyle name="BM UF in Col E 5 2 19 2" xfId="6855"/>
    <cellStyle name="BM UF in Col E 5 2 19 2 2" xfId="6856"/>
    <cellStyle name="BM UF in Col E 5 2 19 3" xfId="6857"/>
    <cellStyle name="BM UF in Col E 5 2 2" xfId="6858"/>
    <cellStyle name="BM UF in Col E 5 2 2 2" xfId="6859"/>
    <cellStyle name="BM UF in Col E 5 2 2 2 2" xfId="6860"/>
    <cellStyle name="BM UF in Col E 5 2 2 3" xfId="6861"/>
    <cellStyle name="BM UF in Col E 5 2 20" xfId="6862"/>
    <cellStyle name="BM UF in Col E 5 2 20 2" xfId="6863"/>
    <cellStyle name="BM UF in Col E 5 2 20 2 2" xfId="6864"/>
    <cellStyle name="BM UF in Col E 5 2 20 3" xfId="6865"/>
    <cellStyle name="BM UF in Col E 5 2 21" xfId="6866"/>
    <cellStyle name="BM UF in Col E 5 2 21 2" xfId="6867"/>
    <cellStyle name="BM UF in Col E 5 2 22" xfId="6868"/>
    <cellStyle name="BM UF in Col E 5 2 3" xfId="6869"/>
    <cellStyle name="BM UF in Col E 5 2 3 2" xfId="6870"/>
    <cellStyle name="BM UF in Col E 5 2 3 2 2" xfId="6871"/>
    <cellStyle name="BM UF in Col E 5 2 3 3" xfId="6872"/>
    <cellStyle name="BM UF in Col E 5 2 4" xfId="6873"/>
    <cellStyle name="BM UF in Col E 5 2 4 2" xfId="6874"/>
    <cellStyle name="BM UF in Col E 5 2 4 2 2" xfId="6875"/>
    <cellStyle name="BM UF in Col E 5 2 4 3" xfId="6876"/>
    <cellStyle name="BM UF in Col E 5 2 5" xfId="6877"/>
    <cellStyle name="BM UF in Col E 5 2 5 2" xfId="6878"/>
    <cellStyle name="BM UF in Col E 5 2 5 2 2" xfId="6879"/>
    <cellStyle name="BM UF in Col E 5 2 5 3" xfId="6880"/>
    <cellStyle name="BM UF in Col E 5 2 6" xfId="6881"/>
    <cellStyle name="BM UF in Col E 5 2 6 2" xfId="6882"/>
    <cellStyle name="BM UF in Col E 5 2 6 2 2" xfId="6883"/>
    <cellStyle name="BM UF in Col E 5 2 6 3" xfId="6884"/>
    <cellStyle name="BM UF in Col E 5 2 7" xfId="6885"/>
    <cellStyle name="BM UF in Col E 5 2 7 2" xfId="6886"/>
    <cellStyle name="BM UF in Col E 5 2 7 2 2" xfId="6887"/>
    <cellStyle name="BM UF in Col E 5 2 7 3" xfId="6888"/>
    <cellStyle name="BM UF in Col E 5 2 8" xfId="6889"/>
    <cellStyle name="BM UF in Col E 5 2 8 2" xfId="6890"/>
    <cellStyle name="BM UF in Col E 5 2 8 2 2" xfId="6891"/>
    <cellStyle name="BM UF in Col E 5 2 8 3" xfId="6892"/>
    <cellStyle name="BM UF in Col E 5 2 9" xfId="6893"/>
    <cellStyle name="BM UF in Col E 5 2 9 2" xfId="6894"/>
    <cellStyle name="BM UF in Col E 5 2 9 2 2" xfId="6895"/>
    <cellStyle name="BM UF in Col E 5 2 9 3" xfId="6896"/>
    <cellStyle name="BM UF in Col E 5 20" xfId="6897"/>
    <cellStyle name="BM UF in Col E 5 20 2" xfId="6898"/>
    <cellStyle name="BM UF in Col E 5 20 2 2" xfId="6899"/>
    <cellStyle name="BM UF in Col E 5 20 3" xfId="6900"/>
    <cellStyle name="BM UF in Col E 5 21" xfId="6901"/>
    <cellStyle name="BM UF in Col E 5 21 2" xfId="6902"/>
    <cellStyle name="BM UF in Col E 5 21 2 2" xfId="6903"/>
    <cellStyle name="BM UF in Col E 5 21 3" xfId="6904"/>
    <cellStyle name="BM UF in Col E 5 22" xfId="6905"/>
    <cellStyle name="BM UF in Col E 5 22 2" xfId="6906"/>
    <cellStyle name="BM UF in Col E 5 23" xfId="6907"/>
    <cellStyle name="BM UF in Col E 5 3" xfId="6908"/>
    <cellStyle name="BM UF in Col E 5 3 2" xfId="6909"/>
    <cellStyle name="BM UF in Col E 5 3 2 2" xfId="6910"/>
    <cellStyle name="BM UF in Col E 5 3 3" xfId="6911"/>
    <cellStyle name="BM UF in Col E 5 4" xfId="6912"/>
    <cellStyle name="BM UF in Col E 5 4 2" xfId="6913"/>
    <cellStyle name="BM UF in Col E 5 4 2 2" xfId="6914"/>
    <cellStyle name="BM UF in Col E 5 4 3" xfId="6915"/>
    <cellStyle name="BM UF in Col E 5 5" xfId="6916"/>
    <cellStyle name="BM UF in Col E 5 5 2" xfId="6917"/>
    <cellStyle name="BM UF in Col E 5 5 2 2" xfId="6918"/>
    <cellStyle name="BM UF in Col E 5 5 3" xfId="6919"/>
    <cellStyle name="BM UF in Col E 5 6" xfId="6920"/>
    <cellStyle name="BM UF in Col E 5 6 2" xfId="6921"/>
    <cellStyle name="BM UF in Col E 5 6 2 2" xfId="6922"/>
    <cellStyle name="BM UF in Col E 5 6 3" xfId="6923"/>
    <cellStyle name="BM UF in Col E 5 7" xfId="6924"/>
    <cellStyle name="BM UF in Col E 5 7 2" xfId="6925"/>
    <cellStyle name="BM UF in Col E 5 7 2 2" xfId="6926"/>
    <cellStyle name="BM UF in Col E 5 7 3" xfId="6927"/>
    <cellStyle name="BM UF in Col E 5 8" xfId="6928"/>
    <cellStyle name="BM UF in Col E 5 8 2" xfId="6929"/>
    <cellStyle name="BM UF in Col E 5 8 2 2" xfId="6930"/>
    <cellStyle name="BM UF in Col E 5 8 3" xfId="6931"/>
    <cellStyle name="BM UF in Col E 5 9" xfId="6932"/>
    <cellStyle name="BM UF in Col E 5 9 2" xfId="6933"/>
    <cellStyle name="BM UF in Col E 5 9 2 2" xfId="6934"/>
    <cellStyle name="BM UF in Col E 5 9 3" xfId="6935"/>
    <cellStyle name="BM UF in Col E 6" xfId="235"/>
    <cellStyle name="BM UF in Col E 6 10" xfId="6936"/>
    <cellStyle name="BM UF in Col E 6 10 2" xfId="6937"/>
    <cellStyle name="BM UF in Col E 6 10 2 2" xfId="6938"/>
    <cellStyle name="BM UF in Col E 6 10 3" xfId="6939"/>
    <cellStyle name="BM UF in Col E 6 11" xfId="6940"/>
    <cellStyle name="BM UF in Col E 6 11 2" xfId="6941"/>
    <cellStyle name="BM UF in Col E 6 11 2 2" xfId="6942"/>
    <cellStyle name="BM UF in Col E 6 11 3" xfId="6943"/>
    <cellStyle name="BM UF in Col E 6 12" xfId="6944"/>
    <cellStyle name="BM UF in Col E 6 12 2" xfId="6945"/>
    <cellStyle name="BM UF in Col E 6 12 2 2" xfId="6946"/>
    <cellStyle name="BM UF in Col E 6 12 3" xfId="6947"/>
    <cellStyle name="BM UF in Col E 6 13" xfId="6948"/>
    <cellStyle name="BM UF in Col E 6 13 2" xfId="6949"/>
    <cellStyle name="BM UF in Col E 6 13 2 2" xfId="6950"/>
    <cellStyle name="BM UF in Col E 6 13 3" xfId="6951"/>
    <cellStyle name="BM UF in Col E 6 14" xfId="6952"/>
    <cellStyle name="BM UF in Col E 6 14 2" xfId="6953"/>
    <cellStyle name="BM UF in Col E 6 14 2 2" xfId="6954"/>
    <cellStyle name="BM UF in Col E 6 14 3" xfId="6955"/>
    <cellStyle name="BM UF in Col E 6 15" xfId="6956"/>
    <cellStyle name="BM UF in Col E 6 15 2" xfId="6957"/>
    <cellStyle name="BM UF in Col E 6 15 2 2" xfId="6958"/>
    <cellStyle name="BM UF in Col E 6 15 3" xfId="6959"/>
    <cellStyle name="BM UF in Col E 6 16" xfId="6960"/>
    <cellStyle name="BM UF in Col E 6 16 2" xfId="6961"/>
    <cellStyle name="BM UF in Col E 6 16 2 2" xfId="6962"/>
    <cellStyle name="BM UF in Col E 6 16 3" xfId="6963"/>
    <cellStyle name="BM UF in Col E 6 17" xfId="6964"/>
    <cellStyle name="BM UF in Col E 6 17 2" xfId="6965"/>
    <cellStyle name="BM UF in Col E 6 17 2 2" xfId="6966"/>
    <cellStyle name="BM UF in Col E 6 17 3" xfId="6967"/>
    <cellStyle name="BM UF in Col E 6 18" xfId="6968"/>
    <cellStyle name="BM UF in Col E 6 18 2" xfId="6969"/>
    <cellStyle name="BM UF in Col E 6 18 2 2" xfId="6970"/>
    <cellStyle name="BM UF in Col E 6 18 3" xfId="6971"/>
    <cellStyle name="BM UF in Col E 6 19" xfId="6972"/>
    <cellStyle name="BM UF in Col E 6 19 2" xfId="6973"/>
    <cellStyle name="BM UF in Col E 6 19 2 2" xfId="6974"/>
    <cellStyle name="BM UF in Col E 6 19 3" xfId="6975"/>
    <cellStyle name="BM UF in Col E 6 2" xfId="6976"/>
    <cellStyle name="BM UF in Col E 6 2 2" xfId="6977"/>
    <cellStyle name="BM UF in Col E 6 2 2 2" xfId="6978"/>
    <cellStyle name="BM UF in Col E 6 2 3" xfId="6979"/>
    <cellStyle name="BM UF in Col E 6 20" xfId="6980"/>
    <cellStyle name="BM UF in Col E 6 20 2" xfId="6981"/>
    <cellStyle name="BM UF in Col E 6 20 2 2" xfId="6982"/>
    <cellStyle name="BM UF in Col E 6 20 3" xfId="6983"/>
    <cellStyle name="BM UF in Col E 6 21" xfId="6984"/>
    <cellStyle name="BM UF in Col E 6 21 2" xfId="6985"/>
    <cellStyle name="BM UF in Col E 6 22" xfId="6986"/>
    <cellStyle name="BM UF in Col E 6 3" xfId="6987"/>
    <cellStyle name="BM UF in Col E 6 3 2" xfId="6988"/>
    <cellStyle name="BM UF in Col E 6 3 2 2" xfId="6989"/>
    <cellStyle name="BM UF in Col E 6 3 3" xfId="6990"/>
    <cellStyle name="BM UF in Col E 6 4" xfId="6991"/>
    <cellStyle name="BM UF in Col E 6 4 2" xfId="6992"/>
    <cellStyle name="BM UF in Col E 6 4 2 2" xfId="6993"/>
    <cellStyle name="BM UF in Col E 6 4 3" xfId="6994"/>
    <cellStyle name="BM UF in Col E 6 5" xfId="6995"/>
    <cellStyle name="BM UF in Col E 6 5 2" xfId="6996"/>
    <cellStyle name="BM UF in Col E 6 5 2 2" xfId="6997"/>
    <cellStyle name="BM UF in Col E 6 5 3" xfId="6998"/>
    <cellStyle name="BM UF in Col E 6 6" xfId="6999"/>
    <cellStyle name="BM UF in Col E 6 6 2" xfId="7000"/>
    <cellStyle name="BM UF in Col E 6 6 2 2" xfId="7001"/>
    <cellStyle name="BM UF in Col E 6 6 3" xfId="7002"/>
    <cellStyle name="BM UF in Col E 6 7" xfId="7003"/>
    <cellStyle name="BM UF in Col E 6 7 2" xfId="7004"/>
    <cellStyle name="BM UF in Col E 6 7 2 2" xfId="7005"/>
    <cellStyle name="BM UF in Col E 6 7 3" xfId="7006"/>
    <cellStyle name="BM UF in Col E 6 8" xfId="7007"/>
    <cellStyle name="BM UF in Col E 6 8 2" xfId="7008"/>
    <cellStyle name="BM UF in Col E 6 8 2 2" xfId="7009"/>
    <cellStyle name="BM UF in Col E 6 8 3" xfId="7010"/>
    <cellStyle name="BM UF in Col E 6 9" xfId="7011"/>
    <cellStyle name="BM UF in Col E 6 9 2" xfId="7012"/>
    <cellStyle name="BM UF in Col E 6 9 2 2" xfId="7013"/>
    <cellStyle name="BM UF in Col E 6 9 3" xfId="7014"/>
    <cellStyle name="BM UF in Col E 7" xfId="236"/>
    <cellStyle name="BM UF in Col E 7 2" xfId="7015"/>
    <cellStyle name="BM UF in Col E 7 2 2" xfId="7016"/>
    <cellStyle name="BM UF in Col E 7 3" xfId="7017"/>
    <cellStyle name="BM UF in Col E 8" xfId="7018"/>
    <cellStyle name="BM UF in Col E 8 2" xfId="7019"/>
    <cellStyle name="BM UF in Col E 8 2 2" xfId="7020"/>
    <cellStyle name="BM UF in Col E 8 3" xfId="7021"/>
    <cellStyle name="BM UF in Col E 9" xfId="7022"/>
    <cellStyle name="BM UF in Col E 9 2" xfId="7023"/>
    <cellStyle name="BM UF in Col E 9 2 2" xfId="7024"/>
    <cellStyle name="BM UF in Col E 9 3" xfId="7025"/>
    <cellStyle name="Calc" xfId="237"/>
    <cellStyle name="Calc - Blue" xfId="238"/>
    <cellStyle name="Calc - Blue 2" xfId="239"/>
    <cellStyle name="Calc - Feed" xfId="240"/>
    <cellStyle name="Calc - Feed 2" xfId="241"/>
    <cellStyle name="Calc - Green" xfId="242"/>
    <cellStyle name="Calc - Green 2" xfId="243"/>
    <cellStyle name="Calc - Grey" xfId="244"/>
    <cellStyle name="Calc - Grey 2" xfId="245"/>
    <cellStyle name="Calc - White" xfId="246"/>
    <cellStyle name="Calc - White 2" xfId="247"/>
    <cellStyle name="Calc 2" xfId="248"/>
    <cellStyle name="Calculated Field" xfId="249"/>
    <cellStyle name="Calculated Field 2" xfId="250"/>
    <cellStyle name="Calculation 2" xfId="251"/>
    <cellStyle name="Calculation 2 10" xfId="7026"/>
    <cellStyle name="Calculation 2 10 2" xfId="7027"/>
    <cellStyle name="Calculation 2 10 2 2" xfId="7028"/>
    <cellStyle name="Calculation 2 10 3" xfId="7029"/>
    <cellStyle name="Calculation 2 11" xfId="7030"/>
    <cellStyle name="Calculation 2 11 2" xfId="7031"/>
    <cellStyle name="Calculation 2 11 2 2" xfId="7032"/>
    <cellStyle name="Calculation 2 11 3" xfId="7033"/>
    <cellStyle name="Calculation 2 12" xfId="7034"/>
    <cellStyle name="Calculation 2 12 2" xfId="7035"/>
    <cellStyle name="Calculation 2 12 2 2" xfId="7036"/>
    <cellStyle name="Calculation 2 12 3" xfId="7037"/>
    <cellStyle name="Calculation 2 13" xfId="7038"/>
    <cellStyle name="Calculation 2 13 2" xfId="7039"/>
    <cellStyle name="Calculation 2 13 2 2" xfId="7040"/>
    <cellStyle name="Calculation 2 13 3" xfId="7041"/>
    <cellStyle name="Calculation 2 14" xfId="7042"/>
    <cellStyle name="Calculation 2 14 2" xfId="7043"/>
    <cellStyle name="Calculation 2 14 2 2" xfId="7044"/>
    <cellStyle name="Calculation 2 14 3" xfId="7045"/>
    <cellStyle name="Calculation 2 15" xfId="7046"/>
    <cellStyle name="Calculation 2 15 2" xfId="7047"/>
    <cellStyle name="Calculation 2 15 2 2" xfId="7048"/>
    <cellStyle name="Calculation 2 15 3" xfId="7049"/>
    <cellStyle name="Calculation 2 16" xfId="7050"/>
    <cellStyle name="Calculation 2 16 2" xfId="7051"/>
    <cellStyle name="Calculation 2 16 2 2" xfId="7052"/>
    <cellStyle name="Calculation 2 16 3" xfId="7053"/>
    <cellStyle name="Calculation 2 17" xfId="7054"/>
    <cellStyle name="Calculation 2 17 2" xfId="7055"/>
    <cellStyle name="Calculation 2 17 2 2" xfId="7056"/>
    <cellStyle name="Calculation 2 17 3" xfId="7057"/>
    <cellStyle name="Calculation 2 18" xfId="7058"/>
    <cellStyle name="Calculation 2 18 2" xfId="7059"/>
    <cellStyle name="Calculation 2 18 2 2" xfId="7060"/>
    <cellStyle name="Calculation 2 18 3" xfId="7061"/>
    <cellStyle name="Calculation 2 19" xfId="7062"/>
    <cellStyle name="Calculation 2 19 2" xfId="7063"/>
    <cellStyle name="Calculation 2 19 2 2" xfId="7064"/>
    <cellStyle name="Calculation 2 19 3" xfId="7065"/>
    <cellStyle name="Calculation 2 2" xfId="252"/>
    <cellStyle name="Calculation 2 2 10" xfId="7066"/>
    <cellStyle name="Calculation 2 2 10 2" xfId="7067"/>
    <cellStyle name="Calculation 2 2 10 2 2" xfId="7068"/>
    <cellStyle name="Calculation 2 2 10 3" xfId="7069"/>
    <cellStyle name="Calculation 2 2 11" xfId="7070"/>
    <cellStyle name="Calculation 2 2 11 2" xfId="7071"/>
    <cellStyle name="Calculation 2 2 11 2 2" xfId="7072"/>
    <cellStyle name="Calculation 2 2 11 3" xfId="7073"/>
    <cellStyle name="Calculation 2 2 12" xfId="7074"/>
    <cellStyle name="Calculation 2 2 12 2" xfId="7075"/>
    <cellStyle name="Calculation 2 2 12 2 2" xfId="7076"/>
    <cellStyle name="Calculation 2 2 12 3" xfId="7077"/>
    <cellStyle name="Calculation 2 2 13" xfId="7078"/>
    <cellStyle name="Calculation 2 2 13 2" xfId="7079"/>
    <cellStyle name="Calculation 2 2 13 2 2" xfId="7080"/>
    <cellStyle name="Calculation 2 2 13 3" xfId="7081"/>
    <cellStyle name="Calculation 2 2 14" xfId="7082"/>
    <cellStyle name="Calculation 2 2 14 2" xfId="7083"/>
    <cellStyle name="Calculation 2 2 14 2 2" xfId="7084"/>
    <cellStyle name="Calculation 2 2 14 3" xfId="7085"/>
    <cellStyle name="Calculation 2 2 15" xfId="7086"/>
    <cellStyle name="Calculation 2 2 15 2" xfId="7087"/>
    <cellStyle name="Calculation 2 2 15 2 2" xfId="7088"/>
    <cellStyle name="Calculation 2 2 15 3" xfId="7089"/>
    <cellStyle name="Calculation 2 2 16" xfId="7090"/>
    <cellStyle name="Calculation 2 2 16 2" xfId="7091"/>
    <cellStyle name="Calculation 2 2 16 2 2" xfId="7092"/>
    <cellStyle name="Calculation 2 2 16 3" xfId="7093"/>
    <cellStyle name="Calculation 2 2 17" xfId="7094"/>
    <cellStyle name="Calculation 2 2 17 2" xfId="7095"/>
    <cellStyle name="Calculation 2 2 17 2 2" xfId="7096"/>
    <cellStyle name="Calculation 2 2 17 3" xfId="7097"/>
    <cellStyle name="Calculation 2 2 18" xfId="7098"/>
    <cellStyle name="Calculation 2 2 18 2" xfId="7099"/>
    <cellStyle name="Calculation 2 2 18 2 2" xfId="7100"/>
    <cellStyle name="Calculation 2 2 18 3" xfId="7101"/>
    <cellStyle name="Calculation 2 2 19" xfId="7102"/>
    <cellStyle name="Calculation 2 2 19 2" xfId="7103"/>
    <cellStyle name="Calculation 2 2 19 2 2" xfId="7104"/>
    <cellStyle name="Calculation 2 2 19 3" xfId="7105"/>
    <cellStyle name="Calculation 2 2 2" xfId="253"/>
    <cellStyle name="Calculation 2 2 2 10" xfId="7106"/>
    <cellStyle name="Calculation 2 2 2 10 2" xfId="7107"/>
    <cellStyle name="Calculation 2 2 2 10 2 2" xfId="7108"/>
    <cellStyle name="Calculation 2 2 2 10 3" xfId="7109"/>
    <cellStyle name="Calculation 2 2 2 11" xfId="7110"/>
    <cellStyle name="Calculation 2 2 2 11 2" xfId="7111"/>
    <cellStyle name="Calculation 2 2 2 11 2 2" xfId="7112"/>
    <cellStyle name="Calculation 2 2 2 11 3" xfId="7113"/>
    <cellStyle name="Calculation 2 2 2 12" xfId="7114"/>
    <cellStyle name="Calculation 2 2 2 12 2" xfId="7115"/>
    <cellStyle name="Calculation 2 2 2 12 2 2" xfId="7116"/>
    <cellStyle name="Calculation 2 2 2 12 3" xfId="7117"/>
    <cellStyle name="Calculation 2 2 2 13" xfId="7118"/>
    <cellStyle name="Calculation 2 2 2 13 2" xfId="7119"/>
    <cellStyle name="Calculation 2 2 2 13 2 2" xfId="7120"/>
    <cellStyle name="Calculation 2 2 2 13 3" xfId="7121"/>
    <cellStyle name="Calculation 2 2 2 14" xfId="7122"/>
    <cellStyle name="Calculation 2 2 2 14 2" xfId="7123"/>
    <cellStyle name="Calculation 2 2 2 14 2 2" xfId="7124"/>
    <cellStyle name="Calculation 2 2 2 14 3" xfId="7125"/>
    <cellStyle name="Calculation 2 2 2 15" xfId="7126"/>
    <cellStyle name="Calculation 2 2 2 15 2" xfId="7127"/>
    <cellStyle name="Calculation 2 2 2 15 2 2" xfId="7128"/>
    <cellStyle name="Calculation 2 2 2 15 3" xfId="7129"/>
    <cellStyle name="Calculation 2 2 2 16" xfId="7130"/>
    <cellStyle name="Calculation 2 2 2 16 2" xfId="7131"/>
    <cellStyle name="Calculation 2 2 2 16 2 2" xfId="7132"/>
    <cellStyle name="Calculation 2 2 2 16 3" xfId="7133"/>
    <cellStyle name="Calculation 2 2 2 17" xfId="7134"/>
    <cellStyle name="Calculation 2 2 2 17 2" xfId="7135"/>
    <cellStyle name="Calculation 2 2 2 17 2 2" xfId="7136"/>
    <cellStyle name="Calculation 2 2 2 17 3" xfId="7137"/>
    <cellStyle name="Calculation 2 2 2 18" xfId="7138"/>
    <cellStyle name="Calculation 2 2 2 18 2" xfId="7139"/>
    <cellStyle name="Calculation 2 2 2 19" xfId="7140"/>
    <cellStyle name="Calculation 2 2 2 2" xfId="7141"/>
    <cellStyle name="Calculation 2 2 2 2 10" xfId="7142"/>
    <cellStyle name="Calculation 2 2 2 2 10 2" xfId="7143"/>
    <cellStyle name="Calculation 2 2 2 2 10 2 2" xfId="7144"/>
    <cellStyle name="Calculation 2 2 2 2 10 3" xfId="7145"/>
    <cellStyle name="Calculation 2 2 2 2 11" xfId="7146"/>
    <cellStyle name="Calculation 2 2 2 2 11 2" xfId="7147"/>
    <cellStyle name="Calculation 2 2 2 2 11 2 2" xfId="7148"/>
    <cellStyle name="Calculation 2 2 2 2 11 3" xfId="7149"/>
    <cellStyle name="Calculation 2 2 2 2 12" xfId="7150"/>
    <cellStyle name="Calculation 2 2 2 2 12 2" xfId="7151"/>
    <cellStyle name="Calculation 2 2 2 2 12 2 2" xfId="7152"/>
    <cellStyle name="Calculation 2 2 2 2 12 3" xfId="7153"/>
    <cellStyle name="Calculation 2 2 2 2 13" xfId="7154"/>
    <cellStyle name="Calculation 2 2 2 2 13 2" xfId="7155"/>
    <cellStyle name="Calculation 2 2 2 2 13 2 2" xfId="7156"/>
    <cellStyle name="Calculation 2 2 2 2 13 3" xfId="7157"/>
    <cellStyle name="Calculation 2 2 2 2 14" xfId="7158"/>
    <cellStyle name="Calculation 2 2 2 2 14 2" xfId="7159"/>
    <cellStyle name="Calculation 2 2 2 2 14 2 2" xfId="7160"/>
    <cellStyle name="Calculation 2 2 2 2 14 3" xfId="7161"/>
    <cellStyle name="Calculation 2 2 2 2 15" xfId="7162"/>
    <cellStyle name="Calculation 2 2 2 2 15 2" xfId="7163"/>
    <cellStyle name="Calculation 2 2 2 2 15 2 2" xfId="7164"/>
    <cellStyle name="Calculation 2 2 2 2 15 3" xfId="7165"/>
    <cellStyle name="Calculation 2 2 2 2 16" xfId="7166"/>
    <cellStyle name="Calculation 2 2 2 2 16 2" xfId="7167"/>
    <cellStyle name="Calculation 2 2 2 2 16 2 2" xfId="7168"/>
    <cellStyle name="Calculation 2 2 2 2 16 3" xfId="7169"/>
    <cellStyle name="Calculation 2 2 2 2 17" xfId="7170"/>
    <cellStyle name="Calculation 2 2 2 2 17 2" xfId="7171"/>
    <cellStyle name="Calculation 2 2 2 2 17 2 2" xfId="7172"/>
    <cellStyle name="Calculation 2 2 2 2 17 3" xfId="7173"/>
    <cellStyle name="Calculation 2 2 2 2 18" xfId="7174"/>
    <cellStyle name="Calculation 2 2 2 2 18 2" xfId="7175"/>
    <cellStyle name="Calculation 2 2 2 2 18 2 2" xfId="7176"/>
    <cellStyle name="Calculation 2 2 2 2 18 3" xfId="7177"/>
    <cellStyle name="Calculation 2 2 2 2 19" xfId="7178"/>
    <cellStyle name="Calculation 2 2 2 2 19 2" xfId="7179"/>
    <cellStyle name="Calculation 2 2 2 2 19 2 2" xfId="7180"/>
    <cellStyle name="Calculation 2 2 2 2 19 3" xfId="7181"/>
    <cellStyle name="Calculation 2 2 2 2 2" xfId="7182"/>
    <cellStyle name="Calculation 2 2 2 2 2 2" xfId="7183"/>
    <cellStyle name="Calculation 2 2 2 2 2 2 2" xfId="7184"/>
    <cellStyle name="Calculation 2 2 2 2 2 3" xfId="7185"/>
    <cellStyle name="Calculation 2 2 2 2 20" xfId="7186"/>
    <cellStyle name="Calculation 2 2 2 2 20 2" xfId="7187"/>
    <cellStyle name="Calculation 2 2 2 2 20 2 2" xfId="7188"/>
    <cellStyle name="Calculation 2 2 2 2 20 3" xfId="7189"/>
    <cellStyle name="Calculation 2 2 2 2 21" xfId="7190"/>
    <cellStyle name="Calculation 2 2 2 2 21 2" xfId="7191"/>
    <cellStyle name="Calculation 2 2 2 2 22" xfId="7192"/>
    <cellStyle name="Calculation 2 2 2 2 3" xfId="7193"/>
    <cellStyle name="Calculation 2 2 2 2 3 2" xfId="7194"/>
    <cellStyle name="Calculation 2 2 2 2 3 2 2" xfId="7195"/>
    <cellStyle name="Calculation 2 2 2 2 3 3" xfId="7196"/>
    <cellStyle name="Calculation 2 2 2 2 4" xfId="7197"/>
    <cellStyle name="Calculation 2 2 2 2 4 2" xfId="7198"/>
    <cellStyle name="Calculation 2 2 2 2 4 2 2" xfId="7199"/>
    <cellStyle name="Calculation 2 2 2 2 4 3" xfId="7200"/>
    <cellStyle name="Calculation 2 2 2 2 5" xfId="7201"/>
    <cellStyle name="Calculation 2 2 2 2 5 2" xfId="7202"/>
    <cellStyle name="Calculation 2 2 2 2 5 2 2" xfId="7203"/>
    <cellStyle name="Calculation 2 2 2 2 5 3" xfId="7204"/>
    <cellStyle name="Calculation 2 2 2 2 6" xfId="7205"/>
    <cellStyle name="Calculation 2 2 2 2 6 2" xfId="7206"/>
    <cellStyle name="Calculation 2 2 2 2 6 2 2" xfId="7207"/>
    <cellStyle name="Calculation 2 2 2 2 6 3" xfId="7208"/>
    <cellStyle name="Calculation 2 2 2 2 7" xfId="7209"/>
    <cellStyle name="Calculation 2 2 2 2 7 2" xfId="7210"/>
    <cellStyle name="Calculation 2 2 2 2 7 2 2" xfId="7211"/>
    <cellStyle name="Calculation 2 2 2 2 7 3" xfId="7212"/>
    <cellStyle name="Calculation 2 2 2 2 8" xfId="7213"/>
    <cellStyle name="Calculation 2 2 2 2 8 2" xfId="7214"/>
    <cellStyle name="Calculation 2 2 2 2 8 2 2" xfId="7215"/>
    <cellStyle name="Calculation 2 2 2 2 8 3" xfId="7216"/>
    <cellStyle name="Calculation 2 2 2 2 9" xfId="7217"/>
    <cellStyle name="Calculation 2 2 2 2 9 2" xfId="7218"/>
    <cellStyle name="Calculation 2 2 2 2 9 2 2" xfId="7219"/>
    <cellStyle name="Calculation 2 2 2 2 9 3" xfId="7220"/>
    <cellStyle name="Calculation 2 2 2 3" xfId="7221"/>
    <cellStyle name="Calculation 2 2 2 3 2" xfId="7222"/>
    <cellStyle name="Calculation 2 2 2 3 2 2" xfId="7223"/>
    <cellStyle name="Calculation 2 2 2 3 3" xfId="7224"/>
    <cellStyle name="Calculation 2 2 2 4" xfId="7225"/>
    <cellStyle name="Calculation 2 2 2 4 2" xfId="7226"/>
    <cellStyle name="Calculation 2 2 2 4 2 2" xfId="7227"/>
    <cellStyle name="Calculation 2 2 2 4 3" xfId="7228"/>
    <cellStyle name="Calculation 2 2 2 5" xfId="7229"/>
    <cellStyle name="Calculation 2 2 2 5 2" xfId="7230"/>
    <cellStyle name="Calculation 2 2 2 5 2 2" xfId="7231"/>
    <cellStyle name="Calculation 2 2 2 5 3" xfId="7232"/>
    <cellStyle name="Calculation 2 2 2 6" xfId="7233"/>
    <cellStyle name="Calculation 2 2 2 6 2" xfId="7234"/>
    <cellStyle name="Calculation 2 2 2 6 2 2" xfId="7235"/>
    <cellStyle name="Calculation 2 2 2 6 3" xfId="7236"/>
    <cellStyle name="Calculation 2 2 2 7" xfId="7237"/>
    <cellStyle name="Calculation 2 2 2 7 2" xfId="7238"/>
    <cellStyle name="Calculation 2 2 2 7 2 2" xfId="7239"/>
    <cellStyle name="Calculation 2 2 2 7 3" xfId="7240"/>
    <cellStyle name="Calculation 2 2 2 8" xfId="7241"/>
    <cellStyle name="Calculation 2 2 2 8 2" xfId="7242"/>
    <cellStyle name="Calculation 2 2 2 8 2 2" xfId="7243"/>
    <cellStyle name="Calculation 2 2 2 8 3" xfId="7244"/>
    <cellStyle name="Calculation 2 2 2 9" xfId="7245"/>
    <cellStyle name="Calculation 2 2 2 9 2" xfId="7246"/>
    <cellStyle name="Calculation 2 2 2 9 2 2" xfId="7247"/>
    <cellStyle name="Calculation 2 2 2 9 3" xfId="7248"/>
    <cellStyle name="Calculation 2 2 20" xfId="7249"/>
    <cellStyle name="Calculation 2 2 20 2" xfId="7250"/>
    <cellStyle name="Calculation 2 2 20 2 2" xfId="7251"/>
    <cellStyle name="Calculation 2 2 20 3" xfId="7252"/>
    <cellStyle name="Calculation 2 2 21" xfId="7253"/>
    <cellStyle name="Calculation 2 2 21 2" xfId="7254"/>
    <cellStyle name="Calculation 2 2 22" xfId="7255"/>
    <cellStyle name="Calculation 2 2 3" xfId="254"/>
    <cellStyle name="Calculation 2 2 3 10" xfId="7256"/>
    <cellStyle name="Calculation 2 2 3 10 2" xfId="7257"/>
    <cellStyle name="Calculation 2 2 3 10 2 2" xfId="7258"/>
    <cellStyle name="Calculation 2 2 3 10 3" xfId="7259"/>
    <cellStyle name="Calculation 2 2 3 11" xfId="7260"/>
    <cellStyle name="Calculation 2 2 3 11 2" xfId="7261"/>
    <cellStyle name="Calculation 2 2 3 11 2 2" xfId="7262"/>
    <cellStyle name="Calculation 2 2 3 11 3" xfId="7263"/>
    <cellStyle name="Calculation 2 2 3 12" xfId="7264"/>
    <cellStyle name="Calculation 2 2 3 12 2" xfId="7265"/>
    <cellStyle name="Calculation 2 2 3 12 2 2" xfId="7266"/>
    <cellStyle name="Calculation 2 2 3 12 3" xfId="7267"/>
    <cellStyle name="Calculation 2 2 3 13" xfId="7268"/>
    <cellStyle name="Calculation 2 2 3 13 2" xfId="7269"/>
    <cellStyle name="Calculation 2 2 3 13 2 2" xfId="7270"/>
    <cellStyle name="Calculation 2 2 3 13 3" xfId="7271"/>
    <cellStyle name="Calculation 2 2 3 14" xfId="7272"/>
    <cellStyle name="Calculation 2 2 3 14 2" xfId="7273"/>
    <cellStyle name="Calculation 2 2 3 14 2 2" xfId="7274"/>
    <cellStyle name="Calculation 2 2 3 14 3" xfId="7275"/>
    <cellStyle name="Calculation 2 2 3 15" xfId="7276"/>
    <cellStyle name="Calculation 2 2 3 15 2" xfId="7277"/>
    <cellStyle name="Calculation 2 2 3 15 2 2" xfId="7278"/>
    <cellStyle name="Calculation 2 2 3 15 3" xfId="7279"/>
    <cellStyle name="Calculation 2 2 3 16" xfId="7280"/>
    <cellStyle name="Calculation 2 2 3 16 2" xfId="7281"/>
    <cellStyle name="Calculation 2 2 3 16 2 2" xfId="7282"/>
    <cellStyle name="Calculation 2 2 3 16 3" xfId="7283"/>
    <cellStyle name="Calculation 2 2 3 17" xfId="7284"/>
    <cellStyle name="Calculation 2 2 3 17 2" xfId="7285"/>
    <cellStyle name="Calculation 2 2 3 17 2 2" xfId="7286"/>
    <cellStyle name="Calculation 2 2 3 17 3" xfId="7287"/>
    <cellStyle name="Calculation 2 2 3 18" xfId="7288"/>
    <cellStyle name="Calculation 2 2 3 18 2" xfId="7289"/>
    <cellStyle name="Calculation 2 2 3 19" xfId="7290"/>
    <cellStyle name="Calculation 2 2 3 2" xfId="7291"/>
    <cellStyle name="Calculation 2 2 3 2 10" xfId="7292"/>
    <cellStyle name="Calculation 2 2 3 2 10 2" xfId="7293"/>
    <cellStyle name="Calculation 2 2 3 2 10 2 2" xfId="7294"/>
    <cellStyle name="Calculation 2 2 3 2 10 3" xfId="7295"/>
    <cellStyle name="Calculation 2 2 3 2 11" xfId="7296"/>
    <cellStyle name="Calculation 2 2 3 2 11 2" xfId="7297"/>
    <cellStyle name="Calculation 2 2 3 2 11 2 2" xfId="7298"/>
    <cellStyle name="Calculation 2 2 3 2 11 3" xfId="7299"/>
    <cellStyle name="Calculation 2 2 3 2 12" xfId="7300"/>
    <cellStyle name="Calculation 2 2 3 2 12 2" xfId="7301"/>
    <cellStyle name="Calculation 2 2 3 2 12 2 2" xfId="7302"/>
    <cellStyle name="Calculation 2 2 3 2 12 3" xfId="7303"/>
    <cellStyle name="Calculation 2 2 3 2 13" xfId="7304"/>
    <cellStyle name="Calculation 2 2 3 2 13 2" xfId="7305"/>
    <cellStyle name="Calculation 2 2 3 2 13 2 2" xfId="7306"/>
    <cellStyle name="Calculation 2 2 3 2 13 3" xfId="7307"/>
    <cellStyle name="Calculation 2 2 3 2 14" xfId="7308"/>
    <cellStyle name="Calculation 2 2 3 2 14 2" xfId="7309"/>
    <cellStyle name="Calculation 2 2 3 2 14 2 2" xfId="7310"/>
    <cellStyle name="Calculation 2 2 3 2 14 3" xfId="7311"/>
    <cellStyle name="Calculation 2 2 3 2 15" xfId="7312"/>
    <cellStyle name="Calculation 2 2 3 2 15 2" xfId="7313"/>
    <cellStyle name="Calculation 2 2 3 2 15 2 2" xfId="7314"/>
    <cellStyle name="Calculation 2 2 3 2 15 3" xfId="7315"/>
    <cellStyle name="Calculation 2 2 3 2 16" xfId="7316"/>
    <cellStyle name="Calculation 2 2 3 2 16 2" xfId="7317"/>
    <cellStyle name="Calculation 2 2 3 2 16 2 2" xfId="7318"/>
    <cellStyle name="Calculation 2 2 3 2 16 3" xfId="7319"/>
    <cellStyle name="Calculation 2 2 3 2 17" xfId="7320"/>
    <cellStyle name="Calculation 2 2 3 2 17 2" xfId="7321"/>
    <cellStyle name="Calculation 2 2 3 2 17 2 2" xfId="7322"/>
    <cellStyle name="Calculation 2 2 3 2 17 3" xfId="7323"/>
    <cellStyle name="Calculation 2 2 3 2 18" xfId="7324"/>
    <cellStyle name="Calculation 2 2 3 2 18 2" xfId="7325"/>
    <cellStyle name="Calculation 2 2 3 2 18 2 2" xfId="7326"/>
    <cellStyle name="Calculation 2 2 3 2 18 3" xfId="7327"/>
    <cellStyle name="Calculation 2 2 3 2 19" xfId="7328"/>
    <cellStyle name="Calculation 2 2 3 2 19 2" xfId="7329"/>
    <cellStyle name="Calculation 2 2 3 2 19 2 2" xfId="7330"/>
    <cellStyle name="Calculation 2 2 3 2 19 3" xfId="7331"/>
    <cellStyle name="Calculation 2 2 3 2 2" xfId="7332"/>
    <cellStyle name="Calculation 2 2 3 2 2 2" xfId="7333"/>
    <cellStyle name="Calculation 2 2 3 2 2 2 2" xfId="7334"/>
    <cellStyle name="Calculation 2 2 3 2 2 3" xfId="7335"/>
    <cellStyle name="Calculation 2 2 3 2 20" xfId="7336"/>
    <cellStyle name="Calculation 2 2 3 2 20 2" xfId="7337"/>
    <cellStyle name="Calculation 2 2 3 2 20 2 2" xfId="7338"/>
    <cellStyle name="Calculation 2 2 3 2 20 3" xfId="7339"/>
    <cellStyle name="Calculation 2 2 3 2 21" xfId="7340"/>
    <cellStyle name="Calculation 2 2 3 2 21 2" xfId="7341"/>
    <cellStyle name="Calculation 2 2 3 2 22" xfId="7342"/>
    <cellStyle name="Calculation 2 2 3 2 3" xfId="7343"/>
    <cellStyle name="Calculation 2 2 3 2 3 2" xfId="7344"/>
    <cellStyle name="Calculation 2 2 3 2 3 2 2" xfId="7345"/>
    <cellStyle name="Calculation 2 2 3 2 3 3" xfId="7346"/>
    <cellStyle name="Calculation 2 2 3 2 4" xfId="7347"/>
    <cellStyle name="Calculation 2 2 3 2 4 2" xfId="7348"/>
    <cellStyle name="Calculation 2 2 3 2 4 2 2" xfId="7349"/>
    <cellStyle name="Calculation 2 2 3 2 4 3" xfId="7350"/>
    <cellStyle name="Calculation 2 2 3 2 5" xfId="7351"/>
    <cellStyle name="Calculation 2 2 3 2 5 2" xfId="7352"/>
    <cellStyle name="Calculation 2 2 3 2 5 2 2" xfId="7353"/>
    <cellStyle name="Calculation 2 2 3 2 5 3" xfId="7354"/>
    <cellStyle name="Calculation 2 2 3 2 6" xfId="7355"/>
    <cellStyle name="Calculation 2 2 3 2 6 2" xfId="7356"/>
    <cellStyle name="Calculation 2 2 3 2 6 2 2" xfId="7357"/>
    <cellStyle name="Calculation 2 2 3 2 6 3" xfId="7358"/>
    <cellStyle name="Calculation 2 2 3 2 7" xfId="7359"/>
    <cellStyle name="Calculation 2 2 3 2 7 2" xfId="7360"/>
    <cellStyle name="Calculation 2 2 3 2 7 2 2" xfId="7361"/>
    <cellStyle name="Calculation 2 2 3 2 7 3" xfId="7362"/>
    <cellStyle name="Calculation 2 2 3 2 8" xfId="7363"/>
    <cellStyle name="Calculation 2 2 3 2 8 2" xfId="7364"/>
    <cellStyle name="Calculation 2 2 3 2 8 2 2" xfId="7365"/>
    <cellStyle name="Calculation 2 2 3 2 8 3" xfId="7366"/>
    <cellStyle name="Calculation 2 2 3 2 9" xfId="7367"/>
    <cellStyle name="Calculation 2 2 3 2 9 2" xfId="7368"/>
    <cellStyle name="Calculation 2 2 3 2 9 2 2" xfId="7369"/>
    <cellStyle name="Calculation 2 2 3 2 9 3" xfId="7370"/>
    <cellStyle name="Calculation 2 2 3 3" xfId="7371"/>
    <cellStyle name="Calculation 2 2 3 3 2" xfId="7372"/>
    <cellStyle name="Calculation 2 2 3 3 2 2" xfId="7373"/>
    <cellStyle name="Calculation 2 2 3 3 3" xfId="7374"/>
    <cellStyle name="Calculation 2 2 3 4" xfId="7375"/>
    <cellStyle name="Calculation 2 2 3 4 2" xfId="7376"/>
    <cellStyle name="Calculation 2 2 3 4 2 2" xfId="7377"/>
    <cellStyle name="Calculation 2 2 3 4 3" xfId="7378"/>
    <cellStyle name="Calculation 2 2 3 5" xfId="7379"/>
    <cellStyle name="Calculation 2 2 3 5 2" xfId="7380"/>
    <cellStyle name="Calculation 2 2 3 5 2 2" xfId="7381"/>
    <cellStyle name="Calculation 2 2 3 5 3" xfId="7382"/>
    <cellStyle name="Calculation 2 2 3 6" xfId="7383"/>
    <cellStyle name="Calculation 2 2 3 6 2" xfId="7384"/>
    <cellStyle name="Calculation 2 2 3 6 2 2" xfId="7385"/>
    <cellStyle name="Calculation 2 2 3 6 3" xfId="7386"/>
    <cellStyle name="Calculation 2 2 3 7" xfId="7387"/>
    <cellStyle name="Calculation 2 2 3 7 2" xfId="7388"/>
    <cellStyle name="Calculation 2 2 3 7 2 2" xfId="7389"/>
    <cellStyle name="Calculation 2 2 3 7 3" xfId="7390"/>
    <cellStyle name="Calculation 2 2 3 8" xfId="7391"/>
    <cellStyle name="Calculation 2 2 3 8 2" xfId="7392"/>
    <cellStyle name="Calculation 2 2 3 8 2 2" xfId="7393"/>
    <cellStyle name="Calculation 2 2 3 8 3" xfId="7394"/>
    <cellStyle name="Calculation 2 2 3 9" xfId="7395"/>
    <cellStyle name="Calculation 2 2 3 9 2" xfId="7396"/>
    <cellStyle name="Calculation 2 2 3 9 2 2" xfId="7397"/>
    <cellStyle name="Calculation 2 2 3 9 3" xfId="7398"/>
    <cellStyle name="Calculation 2 2 4" xfId="255"/>
    <cellStyle name="Calculation 2 2 4 10" xfId="7399"/>
    <cellStyle name="Calculation 2 2 4 10 2" xfId="7400"/>
    <cellStyle name="Calculation 2 2 4 10 2 2" xfId="7401"/>
    <cellStyle name="Calculation 2 2 4 10 3" xfId="7402"/>
    <cellStyle name="Calculation 2 2 4 11" xfId="7403"/>
    <cellStyle name="Calculation 2 2 4 11 2" xfId="7404"/>
    <cellStyle name="Calculation 2 2 4 11 2 2" xfId="7405"/>
    <cellStyle name="Calculation 2 2 4 11 3" xfId="7406"/>
    <cellStyle name="Calculation 2 2 4 12" xfId="7407"/>
    <cellStyle name="Calculation 2 2 4 12 2" xfId="7408"/>
    <cellStyle name="Calculation 2 2 4 12 2 2" xfId="7409"/>
    <cellStyle name="Calculation 2 2 4 12 3" xfId="7410"/>
    <cellStyle name="Calculation 2 2 4 13" xfId="7411"/>
    <cellStyle name="Calculation 2 2 4 13 2" xfId="7412"/>
    <cellStyle name="Calculation 2 2 4 13 2 2" xfId="7413"/>
    <cellStyle name="Calculation 2 2 4 13 3" xfId="7414"/>
    <cellStyle name="Calculation 2 2 4 14" xfId="7415"/>
    <cellStyle name="Calculation 2 2 4 14 2" xfId="7416"/>
    <cellStyle name="Calculation 2 2 4 14 2 2" xfId="7417"/>
    <cellStyle name="Calculation 2 2 4 14 3" xfId="7418"/>
    <cellStyle name="Calculation 2 2 4 15" xfId="7419"/>
    <cellStyle name="Calculation 2 2 4 15 2" xfId="7420"/>
    <cellStyle name="Calculation 2 2 4 15 2 2" xfId="7421"/>
    <cellStyle name="Calculation 2 2 4 15 3" xfId="7422"/>
    <cellStyle name="Calculation 2 2 4 16" xfId="7423"/>
    <cellStyle name="Calculation 2 2 4 16 2" xfId="7424"/>
    <cellStyle name="Calculation 2 2 4 16 2 2" xfId="7425"/>
    <cellStyle name="Calculation 2 2 4 16 3" xfId="7426"/>
    <cellStyle name="Calculation 2 2 4 17" xfId="7427"/>
    <cellStyle name="Calculation 2 2 4 17 2" xfId="7428"/>
    <cellStyle name="Calculation 2 2 4 17 2 2" xfId="7429"/>
    <cellStyle name="Calculation 2 2 4 17 3" xfId="7430"/>
    <cellStyle name="Calculation 2 2 4 18" xfId="7431"/>
    <cellStyle name="Calculation 2 2 4 18 2" xfId="7432"/>
    <cellStyle name="Calculation 2 2 4 18 2 2" xfId="7433"/>
    <cellStyle name="Calculation 2 2 4 18 3" xfId="7434"/>
    <cellStyle name="Calculation 2 2 4 19" xfId="7435"/>
    <cellStyle name="Calculation 2 2 4 19 2" xfId="7436"/>
    <cellStyle name="Calculation 2 2 4 19 2 2" xfId="7437"/>
    <cellStyle name="Calculation 2 2 4 19 3" xfId="7438"/>
    <cellStyle name="Calculation 2 2 4 2" xfId="7439"/>
    <cellStyle name="Calculation 2 2 4 2 10" xfId="7440"/>
    <cellStyle name="Calculation 2 2 4 2 10 2" xfId="7441"/>
    <cellStyle name="Calculation 2 2 4 2 10 2 2" xfId="7442"/>
    <cellStyle name="Calculation 2 2 4 2 10 3" xfId="7443"/>
    <cellStyle name="Calculation 2 2 4 2 11" xfId="7444"/>
    <cellStyle name="Calculation 2 2 4 2 11 2" xfId="7445"/>
    <cellStyle name="Calculation 2 2 4 2 11 2 2" xfId="7446"/>
    <cellStyle name="Calculation 2 2 4 2 11 3" xfId="7447"/>
    <cellStyle name="Calculation 2 2 4 2 12" xfId="7448"/>
    <cellStyle name="Calculation 2 2 4 2 12 2" xfId="7449"/>
    <cellStyle name="Calculation 2 2 4 2 12 2 2" xfId="7450"/>
    <cellStyle name="Calculation 2 2 4 2 12 3" xfId="7451"/>
    <cellStyle name="Calculation 2 2 4 2 13" xfId="7452"/>
    <cellStyle name="Calculation 2 2 4 2 13 2" xfId="7453"/>
    <cellStyle name="Calculation 2 2 4 2 13 2 2" xfId="7454"/>
    <cellStyle name="Calculation 2 2 4 2 13 3" xfId="7455"/>
    <cellStyle name="Calculation 2 2 4 2 14" xfId="7456"/>
    <cellStyle name="Calculation 2 2 4 2 14 2" xfId="7457"/>
    <cellStyle name="Calculation 2 2 4 2 14 2 2" xfId="7458"/>
    <cellStyle name="Calculation 2 2 4 2 14 3" xfId="7459"/>
    <cellStyle name="Calculation 2 2 4 2 15" xfId="7460"/>
    <cellStyle name="Calculation 2 2 4 2 15 2" xfId="7461"/>
    <cellStyle name="Calculation 2 2 4 2 15 2 2" xfId="7462"/>
    <cellStyle name="Calculation 2 2 4 2 15 3" xfId="7463"/>
    <cellStyle name="Calculation 2 2 4 2 16" xfId="7464"/>
    <cellStyle name="Calculation 2 2 4 2 16 2" xfId="7465"/>
    <cellStyle name="Calculation 2 2 4 2 16 2 2" xfId="7466"/>
    <cellStyle name="Calculation 2 2 4 2 16 3" xfId="7467"/>
    <cellStyle name="Calculation 2 2 4 2 17" xfId="7468"/>
    <cellStyle name="Calculation 2 2 4 2 17 2" xfId="7469"/>
    <cellStyle name="Calculation 2 2 4 2 17 2 2" xfId="7470"/>
    <cellStyle name="Calculation 2 2 4 2 17 3" xfId="7471"/>
    <cellStyle name="Calculation 2 2 4 2 18" xfId="7472"/>
    <cellStyle name="Calculation 2 2 4 2 18 2" xfId="7473"/>
    <cellStyle name="Calculation 2 2 4 2 18 2 2" xfId="7474"/>
    <cellStyle name="Calculation 2 2 4 2 18 3" xfId="7475"/>
    <cellStyle name="Calculation 2 2 4 2 19" xfId="7476"/>
    <cellStyle name="Calculation 2 2 4 2 19 2" xfId="7477"/>
    <cellStyle name="Calculation 2 2 4 2 19 2 2" xfId="7478"/>
    <cellStyle name="Calculation 2 2 4 2 19 3" xfId="7479"/>
    <cellStyle name="Calculation 2 2 4 2 2" xfId="7480"/>
    <cellStyle name="Calculation 2 2 4 2 2 2" xfId="7481"/>
    <cellStyle name="Calculation 2 2 4 2 2 2 2" xfId="7482"/>
    <cellStyle name="Calculation 2 2 4 2 2 3" xfId="7483"/>
    <cellStyle name="Calculation 2 2 4 2 20" xfId="7484"/>
    <cellStyle name="Calculation 2 2 4 2 20 2" xfId="7485"/>
    <cellStyle name="Calculation 2 2 4 2 20 2 2" xfId="7486"/>
    <cellStyle name="Calculation 2 2 4 2 20 3" xfId="7487"/>
    <cellStyle name="Calculation 2 2 4 2 21" xfId="7488"/>
    <cellStyle name="Calculation 2 2 4 2 21 2" xfId="7489"/>
    <cellStyle name="Calculation 2 2 4 2 22" xfId="7490"/>
    <cellStyle name="Calculation 2 2 4 2 3" xfId="7491"/>
    <cellStyle name="Calculation 2 2 4 2 3 2" xfId="7492"/>
    <cellStyle name="Calculation 2 2 4 2 3 2 2" xfId="7493"/>
    <cellStyle name="Calculation 2 2 4 2 3 3" xfId="7494"/>
    <cellStyle name="Calculation 2 2 4 2 4" xfId="7495"/>
    <cellStyle name="Calculation 2 2 4 2 4 2" xfId="7496"/>
    <cellStyle name="Calculation 2 2 4 2 4 2 2" xfId="7497"/>
    <cellStyle name="Calculation 2 2 4 2 4 3" xfId="7498"/>
    <cellStyle name="Calculation 2 2 4 2 5" xfId="7499"/>
    <cellStyle name="Calculation 2 2 4 2 5 2" xfId="7500"/>
    <cellStyle name="Calculation 2 2 4 2 5 2 2" xfId="7501"/>
    <cellStyle name="Calculation 2 2 4 2 5 3" xfId="7502"/>
    <cellStyle name="Calculation 2 2 4 2 6" xfId="7503"/>
    <cellStyle name="Calculation 2 2 4 2 6 2" xfId="7504"/>
    <cellStyle name="Calculation 2 2 4 2 6 2 2" xfId="7505"/>
    <cellStyle name="Calculation 2 2 4 2 6 3" xfId="7506"/>
    <cellStyle name="Calculation 2 2 4 2 7" xfId="7507"/>
    <cellStyle name="Calculation 2 2 4 2 7 2" xfId="7508"/>
    <cellStyle name="Calculation 2 2 4 2 7 2 2" xfId="7509"/>
    <cellStyle name="Calculation 2 2 4 2 7 3" xfId="7510"/>
    <cellStyle name="Calculation 2 2 4 2 8" xfId="7511"/>
    <cellStyle name="Calculation 2 2 4 2 8 2" xfId="7512"/>
    <cellStyle name="Calculation 2 2 4 2 8 2 2" xfId="7513"/>
    <cellStyle name="Calculation 2 2 4 2 8 3" xfId="7514"/>
    <cellStyle name="Calculation 2 2 4 2 9" xfId="7515"/>
    <cellStyle name="Calculation 2 2 4 2 9 2" xfId="7516"/>
    <cellStyle name="Calculation 2 2 4 2 9 2 2" xfId="7517"/>
    <cellStyle name="Calculation 2 2 4 2 9 3" xfId="7518"/>
    <cellStyle name="Calculation 2 2 4 20" xfId="7519"/>
    <cellStyle name="Calculation 2 2 4 20 2" xfId="7520"/>
    <cellStyle name="Calculation 2 2 4 20 2 2" xfId="7521"/>
    <cellStyle name="Calculation 2 2 4 20 3" xfId="7522"/>
    <cellStyle name="Calculation 2 2 4 21" xfId="7523"/>
    <cellStyle name="Calculation 2 2 4 21 2" xfId="7524"/>
    <cellStyle name="Calculation 2 2 4 21 2 2" xfId="7525"/>
    <cellStyle name="Calculation 2 2 4 21 3" xfId="7526"/>
    <cellStyle name="Calculation 2 2 4 22" xfId="7527"/>
    <cellStyle name="Calculation 2 2 4 22 2" xfId="7528"/>
    <cellStyle name="Calculation 2 2 4 23" xfId="7529"/>
    <cellStyle name="Calculation 2 2 4 3" xfId="7530"/>
    <cellStyle name="Calculation 2 2 4 3 2" xfId="7531"/>
    <cellStyle name="Calculation 2 2 4 3 2 2" xfId="7532"/>
    <cellStyle name="Calculation 2 2 4 3 3" xfId="7533"/>
    <cellStyle name="Calculation 2 2 4 4" xfId="7534"/>
    <cellStyle name="Calculation 2 2 4 4 2" xfId="7535"/>
    <cellStyle name="Calculation 2 2 4 4 2 2" xfId="7536"/>
    <cellStyle name="Calculation 2 2 4 4 3" xfId="7537"/>
    <cellStyle name="Calculation 2 2 4 5" xfId="7538"/>
    <cellStyle name="Calculation 2 2 4 5 2" xfId="7539"/>
    <cellStyle name="Calculation 2 2 4 5 2 2" xfId="7540"/>
    <cellStyle name="Calculation 2 2 4 5 3" xfId="7541"/>
    <cellStyle name="Calculation 2 2 4 6" xfId="7542"/>
    <cellStyle name="Calculation 2 2 4 6 2" xfId="7543"/>
    <cellStyle name="Calculation 2 2 4 6 2 2" xfId="7544"/>
    <cellStyle name="Calculation 2 2 4 6 3" xfId="7545"/>
    <cellStyle name="Calculation 2 2 4 7" xfId="7546"/>
    <cellStyle name="Calculation 2 2 4 7 2" xfId="7547"/>
    <cellStyle name="Calculation 2 2 4 7 2 2" xfId="7548"/>
    <cellStyle name="Calculation 2 2 4 7 3" xfId="7549"/>
    <cellStyle name="Calculation 2 2 4 8" xfId="7550"/>
    <cellStyle name="Calculation 2 2 4 8 2" xfId="7551"/>
    <cellStyle name="Calculation 2 2 4 8 2 2" xfId="7552"/>
    <cellStyle name="Calculation 2 2 4 8 3" xfId="7553"/>
    <cellStyle name="Calculation 2 2 4 9" xfId="7554"/>
    <cellStyle name="Calculation 2 2 4 9 2" xfId="7555"/>
    <cellStyle name="Calculation 2 2 4 9 2 2" xfId="7556"/>
    <cellStyle name="Calculation 2 2 4 9 3" xfId="7557"/>
    <cellStyle name="Calculation 2 2 5" xfId="256"/>
    <cellStyle name="Calculation 2 2 5 10" xfId="7558"/>
    <cellStyle name="Calculation 2 2 5 10 2" xfId="7559"/>
    <cellStyle name="Calculation 2 2 5 10 2 2" xfId="7560"/>
    <cellStyle name="Calculation 2 2 5 10 3" xfId="7561"/>
    <cellStyle name="Calculation 2 2 5 11" xfId="7562"/>
    <cellStyle name="Calculation 2 2 5 11 2" xfId="7563"/>
    <cellStyle name="Calculation 2 2 5 11 2 2" xfId="7564"/>
    <cellStyle name="Calculation 2 2 5 11 3" xfId="7565"/>
    <cellStyle name="Calculation 2 2 5 12" xfId="7566"/>
    <cellStyle name="Calculation 2 2 5 12 2" xfId="7567"/>
    <cellStyle name="Calculation 2 2 5 12 2 2" xfId="7568"/>
    <cellStyle name="Calculation 2 2 5 12 3" xfId="7569"/>
    <cellStyle name="Calculation 2 2 5 13" xfId="7570"/>
    <cellStyle name="Calculation 2 2 5 13 2" xfId="7571"/>
    <cellStyle name="Calculation 2 2 5 13 2 2" xfId="7572"/>
    <cellStyle name="Calculation 2 2 5 13 3" xfId="7573"/>
    <cellStyle name="Calculation 2 2 5 14" xfId="7574"/>
    <cellStyle name="Calculation 2 2 5 14 2" xfId="7575"/>
    <cellStyle name="Calculation 2 2 5 14 2 2" xfId="7576"/>
    <cellStyle name="Calculation 2 2 5 14 3" xfId="7577"/>
    <cellStyle name="Calculation 2 2 5 15" xfId="7578"/>
    <cellStyle name="Calculation 2 2 5 15 2" xfId="7579"/>
    <cellStyle name="Calculation 2 2 5 15 2 2" xfId="7580"/>
    <cellStyle name="Calculation 2 2 5 15 3" xfId="7581"/>
    <cellStyle name="Calculation 2 2 5 16" xfId="7582"/>
    <cellStyle name="Calculation 2 2 5 16 2" xfId="7583"/>
    <cellStyle name="Calculation 2 2 5 16 2 2" xfId="7584"/>
    <cellStyle name="Calculation 2 2 5 16 3" xfId="7585"/>
    <cellStyle name="Calculation 2 2 5 17" xfId="7586"/>
    <cellStyle name="Calculation 2 2 5 17 2" xfId="7587"/>
    <cellStyle name="Calculation 2 2 5 17 2 2" xfId="7588"/>
    <cellStyle name="Calculation 2 2 5 17 3" xfId="7589"/>
    <cellStyle name="Calculation 2 2 5 18" xfId="7590"/>
    <cellStyle name="Calculation 2 2 5 18 2" xfId="7591"/>
    <cellStyle name="Calculation 2 2 5 18 2 2" xfId="7592"/>
    <cellStyle name="Calculation 2 2 5 18 3" xfId="7593"/>
    <cellStyle name="Calculation 2 2 5 19" xfId="7594"/>
    <cellStyle name="Calculation 2 2 5 19 2" xfId="7595"/>
    <cellStyle name="Calculation 2 2 5 19 2 2" xfId="7596"/>
    <cellStyle name="Calculation 2 2 5 19 3" xfId="7597"/>
    <cellStyle name="Calculation 2 2 5 2" xfId="7598"/>
    <cellStyle name="Calculation 2 2 5 2 2" xfId="7599"/>
    <cellStyle name="Calculation 2 2 5 2 2 2" xfId="7600"/>
    <cellStyle name="Calculation 2 2 5 2 3" xfId="7601"/>
    <cellStyle name="Calculation 2 2 5 20" xfId="7602"/>
    <cellStyle name="Calculation 2 2 5 20 2" xfId="7603"/>
    <cellStyle name="Calculation 2 2 5 20 2 2" xfId="7604"/>
    <cellStyle name="Calculation 2 2 5 20 3" xfId="7605"/>
    <cellStyle name="Calculation 2 2 5 21" xfId="7606"/>
    <cellStyle name="Calculation 2 2 5 21 2" xfId="7607"/>
    <cellStyle name="Calculation 2 2 5 22" xfId="7608"/>
    <cellStyle name="Calculation 2 2 5 3" xfId="7609"/>
    <cellStyle name="Calculation 2 2 5 3 2" xfId="7610"/>
    <cellStyle name="Calculation 2 2 5 3 2 2" xfId="7611"/>
    <cellStyle name="Calculation 2 2 5 3 3" xfId="7612"/>
    <cellStyle name="Calculation 2 2 5 4" xfId="7613"/>
    <cellStyle name="Calculation 2 2 5 4 2" xfId="7614"/>
    <cellStyle name="Calculation 2 2 5 4 2 2" xfId="7615"/>
    <cellStyle name="Calculation 2 2 5 4 3" xfId="7616"/>
    <cellStyle name="Calculation 2 2 5 5" xfId="7617"/>
    <cellStyle name="Calculation 2 2 5 5 2" xfId="7618"/>
    <cellStyle name="Calculation 2 2 5 5 2 2" xfId="7619"/>
    <cellStyle name="Calculation 2 2 5 5 3" xfId="7620"/>
    <cellStyle name="Calculation 2 2 5 6" xfId="7621"/>
    <cellStyle name="Calculation 2 2 5 6 2" xfId="7622"/>
    <cellStyle name="Calculation 2 2 5 6 2 2" xfId="7623"/>
    <cellStyle name="Calculation 2 2 5 6 3" xfId="7624"/>
    <cellStyle name="Calculation 2 2 5 7" xfId="7625"/>
    <cellStyle name="Calculation 2 2 5 7 2" xfId="7626"/>
    <cellStyle name="Calculation 2 2 5 7 2 2" xfId="7627"/>
    <cellStyle name="Calculation 2 2 5 7 3" xfId="7628"/>
    <cellStyle name="Calculation 2 2 5 8" xfId="7629"/>
    <cellStyle name="Calculation 2 2 5 8 2" xfId="7630"/>
    <cellStyle name="Calculation 2 2 5 8 2 2" xfId="7631"/>
    <cellStyle name="Calculation 2 2 5 8 3" xfId="7632"/>
    <cellStyle name="Calculation 2 2 5 9" xfId="7633"/>
    <cellStyle name="Calculation 2 2 5 9 2" xfId="7634"/>
    <cellStyle name="Calculation 2 2 5 9 2 2" xfId="7635"/>
    <cellStyle name="Calculation 2 2 5 9 3" xfId="7636"/>
    <cellStyle name="Calculation 2 2 6" xfId="257"/>
    <cellStyle name="Calculation 2 2 6 2" xfId="7637"/>
    <cellStyle name="Calculation 2 2 6 2 2" xfId="7638"/>
    <cellStyle name="Calculation 2 2 6 3" xfId="7639"/>
    <cellStyle name="Calculation 2 2 7" xfId="7640"/>
    <cellStyle name="Calculation 2 2 7 2" xfId="7641"/>
    <cellStyle name="Calculation 2 2 7 2 2" xfId="7642"/>
    <cellStyle name="Calculation 2 2 7 3" xfId="7643"/>
    <cellStyle name="Calculation 2 2 8" xfId="7644"/>
    <cellStyle name="Calculation 2 2 8 2" xfId="7645"/>
    <cellStyle name="Calculation 2 2 8 2 2" xfId="7646"/>
    <cellStyle name="Calculation 2 2 8 3" xfId="7647"/>
    <cellStyle name="Calculation 2 2 9" xfId="7648"/>
    <cellStyle name="Calculation 2 2 9 2" xfId="7649"/>
    <cellStyle name="Calculation 2 2 9 2 2" xfId="7650"/>
    <cellStyle name="Calculation 2 2 9 3" xfId="7651"/>
    <cellStyle name="Calculation 2 20" xfId="7652"/>
    <cellStyle name="Calculation 2 20 2" xfId="7653"/>
    <cellStyle name="Calculation 2 20 2 2" xfId="7654"/>
    <cellStyle name="Calculation 2 20 3" xfId="7655"/>
    <cellStyle name="Calculation 2 21" xfId="7656"/>
    <cellStyle name="Calculation 2 21 2" xfId="7657"/>
    <cellStyle name="Calculation 2 21 2 2" xfId="7658"/>
    <cellStyle name="Calculation 2 21 3" xfId="7659"/>
    <cellStyle name="Calculation 2 22" xfId="7660"/>
    <cellStyle name="Calculation 2 22 2" xfId="7661"/>
    <cellStyle name="Calculation 2 23" xfId="7662"/>
    <cellStyle name="Calculation 2 24" xfId="7663"/>
    <cellStyle name="Calculation 2 25" xfId="7664"/>
    <cellStyle name="Calculation 2 26" xfId="7665"/>
    <cellStyle name="Calculation 2 27" xfId="42966"/>
    <cellStyle name="Calculation 2 3" xfId="258"/>
    <cellStyle name="Calculation 2 3 10" xfId="7666"/>
    <cellStyle name="Calculation 2 3 10 2" xfId="7667"/>
    <cellStyle name="Calculation 2 3 10 2 2" xfId="7668"/>
    <cellStyle name="Calculation 2 3 10 3" xfId="7669"/>
    <cellStyle name="Calculation 2 3 11" xfId="7670"/>
    <cellStyle name="Calculation 2 3 11 2" xfId="7671"/>
    <cellStyle name="Calculation 2 3 11 2 2" xfId="7672"/>
    <cellStyle name="Calculation 2 3 11 3" xfId="7673"/>
    <cellStyle name="Calculation 2 3 12" xfId="7674"/>
    <cellStyle name="Calculation 2 3 12 2" xfId="7675"/>
    <cellStyle name="Calculation 2 3 12 2 2" xfId="7676"/>
    <cellStyle name="Calculation 2 3 12 3" xfId="7677"/>
    <cellStyle name="Calculation 2 3 13" xfId="7678"/>
    <cellStyle name="Calculation 2 3 13 2" xfId="7679"/>
    <cellStyle name="Calculation 2 3 13 2 2" xfId="7680"/>
    <cellStyle name="Calculation 2 3 13 3" xfId="7681"/>
    <cellStyle name="Calculation 2 3 14" xfId="7682"/>
    <cellStyle name="Calculation 2 3 14 2" xfId="7683"/>
    <cellStyle name="Calculation 2 3 14 2 2" xfId="7684"/>
    <cellStyle name="Calculation 2 3 14 3" xfId="7685"/>
    <cellStyle name="Calculation 2 3 15" xfId="7686"/>
    <cellStyle name="Calculation 2 3 15 2" xfId="7687"/>
    <cellStyle name="Calculation 2 3 15 2 2" xfId="7688"/>
    <cellStyle name="Calculation 2 3 15 3" xfId="7689"/>
    <cellStyle name="Calculation 2 3 16" xfId="7690"/>
    <cellStyle name="Calculation 2 3 16 2" xfId="7691"/>
    <cellStyle name="Calculation 2 3 16 2 2" xfId="7692"/>
    <cellStyle name="Calculation 2 3 16 3" xfId="7693"/>
    <cellStyle name="Calculation 2 3 17" xfId="7694"/>
    <cellStyle name="Calculation 2 3 17 2" xfId="7695"/>
    <cellStyle name="Calculation 2 3 17 2 2" xfId="7696"/>
    <cellStyle name="Calculation 2 3 17 3" xfId="7697"/>
    <cellStyle name="Calculation 2 3 18" xfId="7698"/>
    <cellStyle name="Calculation 2 3 18 2" xfId="7699"/>
    <cellStyle name="Calculation 2 3 19" xfId="7700"/>
    <cellStyle name="Calculation 2 3 2" xfId="259"/>
    <cellStyle name="Calculation 2 3 2 10" xfId="7701"/>
    <cellStyle name="Calculation 2 3 2 10 2" xfId="7702"/>
    <cellStyle name="Calculation 2 3 2 10 2 2" xfId="7703"/>
    <cellStyle name="Calculation 2 3 2 10 3" xfId="7704"/>
    <cellStyle name="Calculation 2 3 2 11" xfId="7705"/>
    <cellStyle name="Calculation 2 3 2 11 2" xfId="7706"/>
    <cellStyle name="Calculation 2 3 2 11 2 2" xfId="7707"/>
    <cellStyle name="Calculation 2 3 2 11 3" xfId="7708"/>
    <cellStyle name="Calculation 2 3 2 12" xfId="7709"/>
    <cellStyle name="Calculation 2 3 2 12 2" xfId="7710"/>
    <cellStyle name="Calculation 2 3 2 12 2 2" xfId="7711"/>
    <cellStyle name="Calculation 2 3 2 12 3" xfId="7712"/>
    <cellStyle name="Calculation 2 3 2 13" xfId="7713"/>
    <cellStyle name="Calculation 2 3 2 13 2" xfId="7714"/>
    <cellStyle name="Calculation 2 3 2 13 2 2" xfId="7715"/>
    <cellStyle name="Calculation 2 3 2 13 3" xfId="7716"/>
    <cellStyle name="Calculation 2 3 2 14" xfId="7717"/>
    <cellStyle name="Calculation 2 3 2 14 2" xfId="7718"/>
    <cellStyle name="Calculation 2 3 2 14 2 2" xfId="7719"/>
    <cellStyle name="Calculation 2 3 2 14 3" xfId="7720"/>
    <cellStyle name="Calculation 2 3 2 15" xfId="7721"/>
    <cellStyle name="Calculation 2 3 2 15 2" xfId="7722"/>
    <cellStyle name="Calculation 2 3 2 15 2 2" xfId="7723"/>
    <cellStyle name="Calculation 2 3 2 15 3" xfId="7724"/>
    <cellStyle name="Calculation 2 3 2 16" xfId="7725"/>
    <cellStyle name="Calculation 2 3 2 16 2" xfId="7726"/>
    <cellStyle name="Calculation 2 3 2 16 2 2" xfId="7727"/>
    <cellStyle name="Calculation 2 3 2 16 3" xfId="7728"/>
    <cellStyle name="Calculation 2 3 2 17" xfId="7729"/>
    <cellStyle name="Calculation 2 3 2 17 2" xfId="7730"/>
    <cellStyle name="Calculation 2 3 2 17 2 2" xfId="7731"/>
    <cellStyle name="Calculation 2 3 2 17 3" xfId="7732"/>
    <cellStyle name="Calculation 2 3 2 18" xfId="7733"/>
    <cellStyle name="Calculation 2 3 2 18 2" xfId="7734"/>
    <cellStyle name="Calculation 2 3 2 18 2 2" xfId="7735"/>
    <cellStyle name="Calculation 2 3 2 18 3" xfId="7736"/>
    <cellStyle name="Calculation 2 3 2 19" xfId="7737"/>
    <cellStyle name="Calculation 2 3 2 19 2" xfId="7738"/>
    <cellStyle name="Calculation 2 3 2 19 2 2" xfId="7739"/>
    <cellStyle name="Calculation 2 3 2 19 3" xfId="7740"/>
    <cellStyle name="Calculation 2 3 2 2" xfId="7741"/>
    <cellStyle name="Calculation 2 3 2 2 2" xfId="7742"/>
    <cellStyle name="Calculation 2 3 2 2 2 2" xfId="7743"/>
    <cellStyle name="Calculation 2 3 2 2 3" xfId="7744"/>
    <cellStyle name="Calculation 2 3 2 20" xfId="7745"/>
    <cellStyle name="Calculation 2 3 2 20 2" xfId="7746"/>
    <cellStyle name="Calculation 2 3 2 20 2 2" xfId="7747"/>
    <cellStyle name="Calculation 2 3 2 20 3" xfId="7748"/>
    <cellStyle name="Calculation 2 3 2 21" xfId="7749"/>
    <cellStyle name="Calculation 2 3 2 21 2" xfId="7750"/>
    <cellStyle name="Calculation 2 3 2 22" xfId="7751"/>
    <cellStyle name="Calculation 2 3 2 3" xfId="7752"/>
    <cellStyle name="Calculation 2 3 2 3 2" xfId="7753"/>
    <cellStyle name="Calculation 2 3 2 3 2 2" xfId="7754"/>
    <cellStyle name="Calculation 2 3 2 3 3" xfId="7755"/>
    <cellStyle name="Calculation 2 3 2 4" xfId="7756"/>
    <cellStyle name="Calculation 2 3 2 4 2" xfId="7757"/>
    <cellStyle name="Calculation 2 3 2 4 2 2" xfId="7758"/>
    <cellStyle name="Calculation 2 3 2 4 3" xfId="7759"/>
    <cellStyle name="Calculation 2 3 2 5" xfId="7760"/>
    <cellStyle name="Calculation 2 3 2 5 2" xfId="7761"/>
    <cellStyle name="Calculation 2 3 2 5 2 2" xfId="7762"/>
    <cellStyle name="Calculation 2 3 2 5 3" xfId="7763"/>
    <cellStyle name="Calculation 2 3 2 6" xfId="7764"/>
    <cellStyle name="Calculation 2 3 2 6 2" xfId="7765"/>
    <cellStyle name="Calculation 2 3 2 6 2 2" xfId="7766"/>
    <cellStyle name="Calculation 2 3 2 6 3" xfId="7767"/>
    <cellStyle name="Calculation 2 3 2 7" xfId="7768"/>
    <cellStyle name="Calculation 2 3 2 7 2" xfId="7769"/>
    <cellStyle name="Calculation 2 3 2 7 2 2" xfId="7770"/>
    <cellStyle name="Calculation 2 3 2 7 3" xfId="7771"/>
    <cellStyle name="Calculation 2 3 2 8" xfId="7772"/>
    <cellStyle name="Calculation 2 3 2 8 2" xfId="7773"/>
    <cellStyle name="Calculation 2 3 2 8 2 2" xfId="7774"/>
    <cellStyle name="Calculation 2 3 2 8 3" xfId="7775"/>
    <cellStyle name="Calculation 2 3 2 9" xfId="7776"/>
    <cellStyle name="Calculation 2 3 2 9 2" xfId="7777"/>
    <cellStyle name="Calculation 2 3 2 9 2 2" xfId="7778"/>
    <cellStyle name="Calculation 2 3 2 9 3" xfId="7779"/>
    <cellStyle name="Calculation 2 3 3" xfId="260"/>
    <cellStyle name="Calculation 2 3 3 2" xfId="7780"/>
    <cellStyle name="Calculation 2 3 3 2 2" xfId="7781"/>
    <cellStyle name="Calculation 2 3 3 3" xfId="7782"/>
    <cellStyle name="Calculation 2 3 4" xfId="261"/>
    <cellStyle name="Calculation 2 3 4 2" xfId="7783"/>
    <cellStyle name="Calculation 2 3 4 2 2" xfId="7784"/>
    <cellStyle name="Calculation 2 3 4 3" xfId="7785"/>
    <cellStyle name="Calculation 2 3 5" xfId="262"/>
    <cellStyle name="Calculation 2 3 5 2" xfId="7786"/>
    <cellStyle name="Calculation 2 3 5 2 2" xfId="7787"/>
    <cellStyle name="Calculation 2 3 5 3" xfId="7788"/>
    <cellStyle name="Calculation 2 3 6" xfId="263"/>
    <cellStyle name="Calculation 2 3 6 2" xfId="7789"/>
    <cellStyle name="Calculation 2 3 6 2 2" xfId="7790"/>
    <cellStyle name="Calculation 2 3 6 3" xfId="7791"/>
    <cellStyle name="Calculation 2 3 7" xfId="7792"/>
    <cellStyle name="Calculation 2 3 7 2" xfId="7793"/>
    <cellStyle name="Calculation 2 3 7 2 2" xfId="7794"/>
    <cellStyle name="Calculation 2 3 7 3" xfId="7795"/>
    <cellStyle name="Calculation 2 3 8" xfId="7796"/>
    <cellStyle name="Calculation 2 3 8 2" xfId="7797"/>
    <cellStyle name="Calculation 2 3 8 2 2" xfId="7798"/>
    <cellStyle name="Calculation 2 3 8 3" xfId="7799"/>
    <cellStyle name="Calculation 2 3 9" xfId="7800"/>
    <cellStyle name="Calculation 2 3 9 2" xfId="7801"/>
    <cellStyle name="Calculation 2 3 9 2 2" xfId="7802"/>
    <cellStyle name="Calculation 2 3 9 3" xfId="7803"/>
    <cellStyle name="Calculation 2 4" xfId="264"/>
    <cellStyle name="Calculation 2 4 10" xfId="7804"/>
    <cellStyle name="Calculation 2 4 10 2" xfId="7805"/>
    <cellStyle name="Calculation 2 4 10 2 2" xfId="7806"/>
    <cellStyle name="Calculation 2 4 10 3" xfId="7807"/>
    <cellStyle name="Calculation 2 4 11" xfId="7808"/>
    <cellStyle name="Calculation 2 4 11 2" xfId="7809"/>
    <cellStyle name="Calculation 2 4 11 2 2" xfId="7810"/>
    <cellStyle name="Calculation 2 4 11 3" xfId="7811"/>
    <cellStyle name="Calculation 2 4 12" xfId="7812"/>
    <cellStyle name="Calculation 2 4 12 2" xfId="7813"/>
    <cellStyle name="Calculation 2 4 12 2 2" xfId="7814"/>
    <cellStyle name="Calculation 2 4 12 3" xfId="7815"/>
    <cellStyle name="Calculation 2 4 13" xfId="7816"/>
    <cellStyle name="Calculation 2 4 13 2" xfId="7817"/>
    <cellStyle name="Calculation 2 4 13 2 2" xfId="7818"/>
    <cellStyle name="Calculation 2 4 13 3" xfId="7819"/>
    <cellStyle name="Calculation 2 4 14" xfId="7820"/>
    <cellStyle name="Calculation 2 4 14 2" xfId="7821"/>
    <cellStyle name="Calculation 2 4 14 2 2" xfId="7822"/>
    <cellStyle name="Calculation 2 4 14 3" xfId="7823"/>
    <cellStyle name="Calculation 2 4 15" xfId="7824"/>
    <cellStyle name="Calculation 2 4 15 2" xfId="7825"/>
    <cellStyle name="Calculation 2 4 15 2 2" xfId="7826"/>
    <cellStyle name="Calculation 2 4 15 3" xfId="7827"/>
    <cellStyle name="Calculation 2 4 16" xfId="7828"/>
    <cellStyle name="Calculation 2 4 16 2" xfId="7829"/>
    <cellStyle name="Calculation 2 4 16 2 2" xfId="7830"/>
    <cellStyle name="Calculation 2 4 16 3" xfId="7831"/>
    <cellStyle name="Calculation 2 4 17" xfId="7832"/>
    <cellStyle name="Calculation 2 4 17 2" xfId="7833"/>
    <cellStyle name="Calculation 2 4 17 2 2" xfId="7834"/>
    <cellStyle name="Calculation 2 4 17 3" xfId="7835"/>
    <cellStyle name="Calculation 2 4 18" xfId="7836"/>
    <cellStyle name="Calculation 2 4 18 2" xfId="7837"/>
    <cellStyle name="Calculation 2 4 19" xfId="7838"/>
    <cellStyle name="Calculation 2 4 2" xfId="265"/>
    <cellStyle name="Calculation 2 4 2 10" xfId="7839"/>
    <cellStyle name="Calculation 2 4 2 10 2" xfId="7840"/>
    <cellStyle name="Calculation 2 4 2 10 2 2" xfId="7841"/>
    <cellStyle name="Calculation 2 4 2 10 3" xfId="7842"/>
    <cellStyle name="Calculation 2 4 2 11" xfId="7843"/>
    <cellStyle name="Calculation 2 4 2 11 2" xfId="7844"/>
    <cellStyle name="Calculation 2 4 2 11 2 2" xfId="7845"/>
    <cellStyle name="Calculation 2 4 2 11 3" xfId="7846"/>
    <cellStyle name="Calculation 2 4 2 12" xfId="7847"/>
    <cellStyle name="Calculation 2 4 2 12 2" xfId="7848"/>
    <cellStyle name="Calculation 2 4 2 12 2 2" xfId="7849"/>
    <cellStyle name="Calculation 2 4 2 12 3" xfId="7850"/>
    <cellStyle name="Calculation 2 4 2 13" xfId="7851"/>
    <cellStyle name="Calculation 2 4 2 13 2" xfId="7852"/>
    <cellStyle name="Calculation 2 4 2 13 2 2" xfId="7853"/>
    <cellStyle name="Calculation 2 4 2 13 3" xfId="7854"/>
    <cellStyle name="Calculation 2 4 2 14" xfId="7855"/>
    <cellStyle name="Calculation 2 4 2 14 2" xfId="7856"/>
    <cellStyle name="Calculation 2 4 2 14 2 2" xfId="7857"/>
    <cellStyle name="Calculation 2 4 2 14 3" xfId="7858"/>
    <cellStyle name="Calculation 2 4 2 15" xfId="7859"/>
    <cellStyle name="Calculation 2 4 2 15 2" xfId="7860"/>
    <cellStyle name="Calculation 2 4 2 15 2 2" xfId="7861"/>
    <cellStyle name="Calculation 2 4 2 15 3" xfId="7862"/>
    <cellStyle name="Calculation 2 4 2 16" xfId="7863"/>
    <cellStyle name="Calculation 2 4 2 16 2" xfId="7864"/>
    <cellStyle name="Calculation 2 4 2 16 2 2" xfId="7865"/>
    <cellStyle name="Calculation 2 4 2 16 3" xfId="7866"/>
    <cellStyle name="Calculation 2 4 2 17" xfId="7867"/>
    <cellStyle name="Calculation 2 4 2 17 2" xfId="7868"/>
    <cellStyle name="Calculation 2 4 2 17 2 2" xfId="7869"/>
    <cellStyle name="Calculation 2 4 2 17 3" xfId="7870"/>
    <cellStyle name="Calculation 2 4 2 18" xfId="7871"/>
    <cellStyle name="Calculation 2 4 2 18 2" xfId="7872"/>
    <cellStyle name="Calculation 2 4 2 18 2 2" xfId="7873"/>
    <cellStyle name="Calculation 2 4 2 18 3" xfId="7874"/>
    <cellStyle name="Calculation 2 4 2 19" xfId="7875"/>
    <cellStyle name="Calculation 2 4 2 19 2" xfId="7876"/>
    <cellStyle name="Calculation 2 4 2 19 2 2" xfId="7877"/>
    <cellStyle name="Calculation 2 4 2 19 3" xfId="7878"/>
    <cellStyle name="Calculation 2 4 2 2" xfId="7879"/>
    <cellStyle name="Calculation 2 4 2 2 2" xfId="7880"/>
    <cellStyle name="Calculation 2 4 2 2 2 2" xfId="7881"/>
    <cellStyle name="Calculation 2 4 2 2 3" xfId="7882"/>
    <cellStyle name="Calculation 2 4 2 20" xfId="7883"/>
    <cellStyle name="Calculation 2 4 2 20 2" xfId="7884"/>
    <cellStyle name="Calculation 2 4 2 20 2 2" xfId="7885"/>
    <cellStyle name="Calculation 2 4 2 20 3" xfId="7886"/>
    <cellStyle name="Calculation 2 4 2 21" xfId="7887"/>
    <cellStyle name="Calculation 2 4 2 21 2" xfId="7888"/>
    <cellStyle name="Calculation 2 4 2 22" xfId="7889"/>
    <cellStyle name="Calculation 2 4 2 3" xfId="7890"/>
    <cellStyle name="Calculation 2 4 2 3 2" xfId="7891"/>
    <cellStyle name="Calculation 2 4 2 3 2 2" xfId="7892"/>
    <cellStyle name="Calculation 2 4 2 3 3" xfId="7893"/>
    <cellStyle name="Calculation 2 4 2 4" xfId="7894"/>
    <cellStyle name="Calculation 2 4 2 4 2" xfId="7895"/>
    <cellStyle name="Calculation 2 4 2 4 2 2" xfId="7896"/>
    <cellStyle name="Calculation 2 4 2 4 3" xfId="7897"/>
    <cellStyle name="Calculation 2 4 2 5" xfId="7898"/>
    <cellStyle name="Calculation 2 4 2 5 2" xfId="7899"/>
    <cellStyle name="Calculation 2 4 2 5 2 2" xfId="7900"/>
    <cellStyle name="Calculation 2 4 2 5 3" xfId="7901"/>
    <cellStyle name="Calculation 2 4 2 6" xfId="7902"/>
    <cellStyle name="Calculation 2 4 2 6 2" xfId="7903"/>
    <cellStyle name="Calculation 2 4 2 6 2 2" xfId="7904"/>
    <cellStyle name="Calculation 2 4 2 6 3" xfId="7905"/>
    <cellStyle name="Calculation 2 4 2 7" xfId="7906"/>
    <cellStyle name="Calculation 2 4 2 7 2" xfId="7907"/>
    <cellStyle name="Calculation 2 4 2 7 2 2" xfId="7908"/>
    <cellStyle name="Calculation 2 4 2 7 3" xfId="7909"/>
    <cellStyle name="Calculation 2 4 2 8" xfId="7910"/>
    <cellStyle name="Calculation 2 4 2 8 2" xfId="7911"/>
    <cellStyle name="Calculation 2 4 2 8 2 2" xfId="7912"/>
    <cellStyle name="Calculation 2 4 2 8 3" xfId="7913"/>
    <cellStyle name="Calculation 2 4 2 9" xfId="7914"/>
    <cellStyle name="Calculation 2 4 2 9 2" xfId="7915"/>
    <cellStyle name="Calculation 2 4 2 9 2 2" xfId="7916"/>
    <cellStyle name="Calculation 2 4 2 9 3" xfId="7917"/>
    <cellStyle name="Calculation 2 4 3" xfId="266"/>
    <cellStyle name="Calculation 2 4 3 2" xfId="7918"/>
    <cellStyle name="Calculation 2 4 3 2 2" xfId="7919"/>
    <cellStyle name="Calculation 2 4 3 3" xfId="7920"/>
    <cellStyle name="Calculation 2 4 4" xfId="267"/>
    <cellStyle name="Calculation 2 4 4 2" xfId="7921"/>
    <cellStyle name="Calculation 2 4 4 2 2" xfId="7922"/>
    <cellStyle name="Calculation 2 4 4 3" xfId="7923"/>
    <cellStyle name="Calculation 2 4 5" xfId="268"/>
    <cellStyle name="Calculation 2 4 5 2" xfId="7924"/>
    <cellStyle name="Calculation 2 4 5 2 2" xfId="7925"/>
    <cellStyle name="Calculation 2 4 5 3" xfId="7926"/>
    <cellStyle name="Calculation 2 4 6" xfId="269"/>
    <cellStyle name="Calculation 2 4 6 2" xfId="7927"/>
    <cellStyle name="Calculation 2 4 6 2 2" xfId="7928"/>
    <cellStyle name="Calculation 2 4 6 3" xfId="7929"/>
    <cellStyle name="Calculation 2 4 7" xfId="7930"/>
    <cellStyle name="Calculation 2 4 7 2" xfId="7931"/>
    <cellStyle name="Calculation 2 4 7 2 2" xfId="7932"/>
    <cellStyle name="Calculation 2 4 7 3" xfId="7933"/>
    <cellStyle name="Calculation 2 4 8" xfId="7934"/>
    <cellStyle name="Calculation 2 4 8 2" xfId="7935"/>
    <cellStyle name="Calculation 2 4 8 2 2" xfId="7936"/>
    <cellStyle name="Calculation 2 4 8 3" xfId="7937"/>
    <cellStyle name="Calculation 2 4 9" xfId="7938"/>
    <cellStyle name="Calculation 2 4 9 2" xfId="7939"/>
    <cellStyle name="Calculation 2 4 9 2 2" xfId="7940"/>
    <cellStyle name="Calculation 2 4 9 3" xfId="7941"/>
    <cellStyle name="Calculation 2 5" xfId="270"/>
    <cellStyle name="Calculation 2 5 10" xfId="7942"/>
    <cellStyle name="Calculation 2 5 10 2" xfId="7943"/>
    <cellStyle name="Calculation 2 5 10 2 2" xfId="7944"/>
    <cellStyle name="Calculation 2 5 10 3" xfId="7945"/>
    <cellStyle name="Calculation 2 5 11" xfId="7946"/>
    <cellStyle name="Calculation 2 5 11 2" xfId="7947"/>
    <cellStyle name="Calculation 2 5 11 2 2" xfId="7948"/>
    <cellStyle name="Calculation 2 5 11 3" xfId="7949"/>
    <cellStyle name="Calculation 2 5 12" xfId="7950"/>
    <cellStyle name="Calculation 2 5 12 2" xfId="7951"/>
    <cellStyle name="Calculation 2 5 12 2 2" xfId="7952"/>
    <cellStyle name="Calculation 2 5 12 3" xfId="7953"/>
    <cellStyle name="Calculation 2 5 13" xfId="7954"/>
    <cellStyle name="Calculation 2 5 13 2" xfId="7955"/>
    <cellStyle name="Calculation 2 5 13 2 2" xfId="7956"/>
    <cellStyle name="Calculation 2 5 13 3" xfId="7957"/>
    <cellStyle name="Calculation 2 5 14" xfId="7958"/>
    <cellStyle name="Calculation 2 5 14 2" xfId="7959"/>
    <cellStyle name="Calculation 2 5 14 2 2" xfId="7960"/>
    <cellStyle name="Calculation 2 5 14 3" xfId="7961"/>
    <cellStyle name="Calculation 2 5 15" xfId="7962"/>
    <cellStyle name="Calculation 2 5 15 2" xfId="7963"/>
    <cellStyle name="Calculation 2 5 15 2 2" xfId="7964"/>
    <cellStyle name="Calculation 2 5 15 3" xfId="7965"/>
    <cellStyle name="Calculation 2 5 16" xfId="7966"/>
    <cellStyle name="Calculation 2 5 16 2" xfId="7967"/>
    <cellStyle name="Calculation 2 5 16 2 2" xfId="7968"/>
    <cellStyle name="Calculation 2 5 16 3" xfId="7969"/>
    <cellStyle name="Calculation 2 5 17" xfId="7970"/>
    <cellStyle name="Calculation 2 5 17 2" xfId="7971"/>
    <cellStyle name="Calculation 2 5 17 2 2" xfId="7972"/>
    <cellStyle name="Calculation 2 5 17 3" xfId="7973"/>
    <cellStyle name="Calculation 2 5 18" xfId="7974"/>
    <cellStyle name="Calculation 2 5 18 2" xfId="7975"/>
    <cellStyle name="Calculation 2 5 18 2 2" xfId="7976"/>
    <cellStyle name="Calculation 2 5 18 3" xfId="7977"/>
    <cellStyle name="Calculation 2 5 19" xfId="7978"/>
    <cellStyle name="Calculation 2 5 19 2" xfId="7979"/>
    <cellStyle name="Calculation 2 5 19 2 2" xfId="7980"/>
    <cellStyle name="Calculation 2 5 19 3" xfId="7981"/>
    <cellStyle name="Calculation 2 5 2" xfId="7982"/>
    <cellStyle name="Calculation 2 5 2 10" xfId="7983"/>
    <cellStyle name="Calculation 2 5 2 10 2" xfId="7984"/>
    <cellStyle name="Calculation 2 5 2 10 2 2" xfId="7985"/>
    <cellStyle name="Calculation 2 5 2 10 3" xfId="7986"/>
    <cellStyle name="Calculation 2 5 2 11" xfId="7987"/>
    <cellStyle name="Calculation 2 5 2 11 2" xfId="7988"/>
    <cellStyle name="Calculation 2 5 2 11 2 2" xfId="7989"/>
    <cellStyle name="Calculation 2 5 2 11 3" xfId="7990"/>
    <cellStyle name="Calculation 2 5 2 12" xfId="7991"/>
    <cellStyle name="Calculation 2 5 2 12 2" xfId="7992"/>
    <cellStyle name="Calculation 2 5 2 12 2 2" xfId="7993"/>
    <cellStyle name="Calculation 2 5 2 12 3" xfId="7994"/>
    <cellStyle name="Calculation 2 5 2 13" xfId="7995"/>
    <cellStyle name="Calculation 2 5 2 13 2" xfId="7996"/>
    <cellStyle name="Calculation 2 5 2 13 2 2" xfId="7997"/>
    <cellStyle name="Calculation 2 5 2 13 3" xfId="7998"/>
    <cellStyle name="Calculation 2 5 2 14" xfId="7999"/>
    <cellStyle name="Calculation 2 5 2 14 2" xfId="8000"/>
    <cellStyle name="Calculation 2 5 2 14 2 2" xfId="8001"/>
    <cellStyle name="Calculation 2 5 2 14 3" xfId="8002"/>
    <cellStyle name="Calculation 2 5 2 15" xfId="8003"/>
    <cellStyle name="Calculation 2 5 2 15 2" xfId="8004"/>
    <cellStyle name="Calculation 2 5 2 15 2 2" xfId="8005"/>
    <cellStyle name="Calculation 2 5 2 15 3" xfId="8006"/>
    <cellStyle name="Calculation 2 5 2 16" xfId="8007"/>
    <cellStyle name="Calculation 2 5 2 16 2" xfId="8008"/>
    <cellStyle name="Calculation 2 5 2 16 2 2" xfId="8009"/>
    <cellStyle name="Calculation 2 5 2 16 3" xfId="8010"/>
    <cellStyle name="Calculation 2 5 2 17" xfId="8011"/>
    <cellStyle name="Calculation 2 5 2 17 2" xfId="8012"/>
    <cellStyle name="Calculation 2 5 2 17 2 2" xfId="8013"/>
    <cellStyle name="Calculation 2 5 2 17 3" xfId="8014"/>
    <cellStyle name="Calculation 2 5 2 18" xfId="8015"/>
    <cellStyle name="Calculation 2 5 2 18 2" xfId="8016"/>
    <cellStyle name="Calculation 2 5 2 18 2 2" xfId="8017"/>
    <cellStyle name="Calculation 2 5 2 18 3" xfId="8018"/>
    <cellStyle name="Calculation 2 5 2 19" xfId="8019"/>
    <cellStyle name="Calculation 2 5 2 19 2" xfId="8020"/>
    <cellStyle name="Calculation 2 5 2 19 2 2" xfId="8021"/>
    <cellStyle name="Calculation 2 5 2 19 3" xfId="8022"/>
    <cellStyle name="Calculation 2 5 2 2" xfId="8023"/>
    <cellStyle name="Calculation 2 5 2 2 2" xfId="8024"/>
    <cellStyle name="Calculation 2 5 2 2 2 2" xfId="8025"/>
    <cellStyle name="Calculation 2 5 2 2 3" xfId="8026"/>
    <cellStyle name="Calculation 2 5 2 20" xfId="8027"/>
    <cellStyle name="Calculation 2 5 2 20 2" xfId="8028"/>
    <cellStyle name="Calculation 2 5 2 20 2 2" xfId="8029"/>
    <cellStyle name="Calculation 2 5 2 20 3" xfId="8030"/>
    <cellStyle name="Calculation 2 5 2 21" xfId="8031"/>
    <cellStyle name="Calculation 2 5 2 21 2" xfId="8032"/>
    <cellStyle name="Calculation 2 5 2 22" xfId="8033"/>
    <cellStyle name="Calculation 2 5 2 3" xfId="8034"/>
    <cellStyle name="Calculation 2 5 2 3 2" xfId="8035"/>
    <cellStyle name="Calculation 2 5 2 3 2 2" xfId="8036"/>
    <cellStyle name="Calculation 2 5 2 3 3" xfId="8037"/>
    <cellStyle name="Calculation 2 5 2 4" xfId="8038"/>
    <cellStyle name="Calculation 2 5 2 4 2" xfId="8039"/>
    <cellStyle name="Calculation 2 5 2 4 2 2" xfId="8040"/>
    <cellStyle name="Calculation 2 5 2 4 3" xfId="8041"/>
    <cellStyle name="Calculation 2 5 2 5" xfId="8042"/>
    <cellStyle name="Calculation 2 5 2 5 2" xfId="8043"/>
    <cellStyle name="Calculation 2 5 2 5 2 2" xfId="8044"/>
    <cellStyle name="Calculation 2 5 2 5 3" xfId="8045"/>
    <cellStyle name="Calculation 2 5 2 6" xfId="8046"/>
    <cellStyle name="Calculation 2 5 2 6 2" xfId="8047"/>
    <cellStyle name="Calculation 2 5 2 6 2 2" xfId="8048"/>
    <cellStyle name="Calculation 2 5 2 6 3" xfId="8049"/>
    <cellStyle name="Calculation 2 5 2 7" xfId="8050"/>
    <cellStyle name="Calculation 2 5 2 7 2" xfId="8051"/>
    <cellStyle name="Calculation 2 5 2 7 2 2" xfId="8052"/>
    <cellStyle name="Calculation 2 5 2 7 3" xfId="8053"/>
    <cellStyle name="Calculation 2 5 2 8" xfId="8054"/>
    <cellStyle name="Calculation 2 5 2 8 2" xfId="8055"/>
    <cellStyle name="Calculation 2 5 2 8 2 2" xfId="8056"/>
    <cellStyle name="Calculation 2 5 2 8 3" xfId="8057"/>
    <cellStyle name="Calculation 2 5 2 9" xfId="8058"/>
    <cellStyle name="Calculation 2 5 2 9 2" xfId="8059"/>
    <cellStyle name="Calculation 2 5 2 9 2 2" xfId="8060"/>
    <cellStyle name="Calculation 2 5 2 9 3" xfId="8061"/>
    <cellStyle name="Calculation 2 5 20" xfId="8062"/>
    <cellStyle name="Calculation 2 5 20 2" xfId="8063"/>
    <cellStyle name="Calculation 2 5 20 2 2" xfId="8064"/>
    <cellStyle name="Calculation 2 5 20 3" xfId="8065"/>
    <cellStyle name="Calculation 2 5 21" xfId="8066"/>
    <cellStyle name="Calculation 2 5 21 2" xfId="8067"/>
    <cellStyle name="Calculation 2 5 21 2 2" xfId="8068"/>
    <cellStyle name="Calculation 2 5 21 3" xfId="8069"/>
    <cellStyle name="Calculation 2 5 22" xfId="8070"/>
    <cellStyle name="Calculation 2 5 22 2" xfId="8071"/>
    <cellStyle name="Calculation 2 5 23" xfId="8072"/>
    <cellStyle name="Calculation 2 5 3" xfId="8073"/>
    <cellStyle name="Calculation 2 5 3 2" xfId="8074"/>
    <cellStyle name="Calculation 2 5 3 2 2" xfId="8075"/>
    <cellStyle name="Calculation 2 5 3 3" xfId="8076"/>
    <cellStyle name="Calculation 2 5 4" xfId="8077"/>
    <cellStyle name="Calculation 2 5 4 2" xfId="8078"/>
    <cellStyle name="Calculation 2 5 4 2 2" xfId="8079"/>
    <cellStyle name="Calculation 2 5 4 3" xfId="8080"/>
    <cellStyle name="Calculation 2 5 5" xfId="8081"/>
    <cellStyle name="Calculation 2 5 5 2" xfId="8082"/>
    <cellStyle name="Calculation 2 5 5 2 2" xfId="8083"/>
    <cellStyle name="Calculation 2 5 5 3" xfId="8084"/>
    <cellStyle name="Calculation 2 5 6" xfId="8085"/>
    <cellStyle name="Calculation 2 5 6 2" xfId="8086"/>
    <cellStyle name="Calculation 2 5 6 2 2" xfId="8087"/>
    <cellStyle name="Calculation 2 5 6 3" xfId="8088"/>
    <cellStyle name="Calculation 2 5 7" xfId="8089"/>
    <cellStyle name="Calculation 2 5 7 2" xfId="8090"/>
    <cellStyle name="Calculation 2 5 7 2 2" xfId="8091"/>
    <cellStyle name="Calculation 2 5 7 3" xfId="8092"/>
    <cellStyle name="Calculation 2 5 8" xfId="8093"/>
    <cellStyle name="Calculation 2 5 8 2" xfId="8094"/>
    <cellStyle name="Calculation 2 5 8 2 2" xfId="8095"/>
    <cellStyle name="Calculation 2 5 8 3" xfId="8096"/>
    <cellStyle name="Calculation 2 5 9" xfId="8097"/>
    <cellStyle name="Calculation 2 5 9 2" xfId="8098"/>
    <cellStyle name="Calculation 2 5 9 2 2" xfId="8099"/>
    <cellStyle name="Calculation 2 5 9 3" xfId="8100"/>
    <cellStyle name="Calculation 2 6" xfId="271"/>
    <cellStyle name="Calculation 2 6 10" xfId="8101"/>
    <cellStyle name="Calculation 2 6 10 2" xfId="8102"/>
    <cellStyle name="Calculation 2 6 10 2 2" xfId="8103"/>
    <cellStyle name="Calculation 2 6 10 3" xfId="8104"/>
    <cellStyle name="Calculation 2 6 11" xfId="8105"/>
    <cellStyle name="Calculation 2 6 11 2" xfId="8106"/>
    <cellStyle name="Calculation 2 6 11 2 2" xfId="8107"/>
    <cellStyle name="Calculation 2 6 11 3" xfId="8108"/>
    <cellStyle name="Calculation 2 6 12" xfId="8109"/>
    <cellStyle name="Calculation 2 6 12 2" xfId="8110"/>
    <cellStyle name="Calculation 2 6 12 2 2" xfId="8111"/>
    <cellStyle name="Calculation 2 6 12 3" xfId="8112"/>
    <cellStyle name="Calculation 2 6 13" xfId="8113"/>
    <cellStyle name="Calculation 2 6 13 2" xfId="8114"/>
    <cellStyle name="Calculation 2 6 13 2 2" xfId="8115"/>
    <cellStyle name="Calculation 2 6 13 3" xfId="8116"/>
    <cellStyle name="Calculation 2 6 14" xfId="8117"/>
    <cellStyle name="Calculation 2 6 14 2" xfId="8118"/>
    <cellStyle name="Calculation 2 6 14 2 2" xfId="8119"/>
    <cellStyle name="Calculation 2 6 14 3" xfId="8120"/>
    <cellStyle name="Calculation 2 6 15" xfId="8121"/>
    <cellStyle name="Calculation 2 6 15 2" xfId="8122"/>
    <cellStyle name="Calculation 2 6 15 2 2" xfId="8123"/>
    <cellStyle name="Calculation 2 6 15 3" xfId="8124"/>
    <cellStyle name="Calculation 2 6 16" xfId="8125"/>
    <cellStyle name="Calculation 2 6 16 2" xfId="8126"/>
    <cellStyle name="Calculation 2 6 16 2 2" xfId="8127"/>
    <cellStyle name="Calculation 2 6 16 3" xfId="8128"/>
    <cellStyle name="Calculation 2 6 17" xfId="8129"/>
    <cellStyle name="Calculation 2 6 17 2" xfId="8130"/>
    <cellStyle name="Calculation 2 6 17 2 2" xfId="8131"/>
    <cellStyle name="Calculation 2 6 17 3" xfId="8132"/>
    <cellStyle name="Calculation 2 6 18" xfId="8133"/>
    <cellStyle name="Calculation 2 6 18 2" xfId="8134"/>
    <cellStyle name="Calculation 2 6 18 2 2" xfId="8135"/>
    <cellStyle name="Calculation 2 6 18 3" xfId="8136"/>
    <cellStyle name="Calculation 2 6 19" xfId="8137"/>
    <cellStyle name="Calculation 2 6 19 2" xfId="8138"/>
    <cellStyle name="Calculation 2 6 19 2 2" xfId="8139"/>
    <cellStyle name="Calculation 2 6 19 3" xfId="8140"/>
    <cellStyle name="Calculation 2 6 2" xfId="8141"/>
    <cellStyle name="Calculation 2 6 2 2" xfId="8142"/>
    <cellStyle name="Calculation 2 6 2 2 2" xfId="8143"/>
    <cellStyle name="Calculation 2 6 2 3" xfId="8144"/>
    <cellStyle name="Calculation 2 6 20" xfId="8145"/>
    <cellStyle name="Calculation 2 6 20 2" xfId="8146"/>
    <cellStyle name="Calculation 2 6 20 2 2" xfId="8147"/>
    <cellStyle name="Calculation 2 6 20 3" xfId="8148"/>
    <cellStyle name="Calculation 2 6 21" xfId="8149"/>
    <cellStyle name="Calculation 2 6 21 2" xfId="8150"/>
    <cellStyle name="Calculation 2 6 22" xfId="8151"/>
    <cellStyle name="Calculation 2 6 3" xfId="8152"/>
    <cellStyle name="Calculation 2 6 3 2" xfId="8153"/>
    <cellStyle name="Calculation 2 6 3 2 2" xfId="8154"/>
    <cellStyle name="Calculation 2 6 3 3" xfId="8155"/>
    <cellStyle name="Calculation 2 6 4" xfId="8156"/>
    <cellStyle name="Calculation 2 6 4 2" xfId="8157"/>
    <cellStyle name="Calculation 2 6 4 2 2" xfId="8158"/>
    <cellStyle name="Calculation 2 6 4 3" xfId="8159"/>
    <cellStyle name="Calculation 2 6 5" xfId="8160"/>
    <cellStyle name="Calculation 2 6 5 2" xfId="8161"/>
    <cellStyle name="Calculation 2 6 5 2 2" xfId="8162"/>
    <cellStyle name="Calculation 2 6 5 3" xfId="8163"/>
    <cellStyle name="Calculation 2 6 6" xfId="8164"/>
    <cellStyle name="Calculation 2 6 6 2" xfId="8165"/>
    <cellStyle name="Calculation 2 6 6 2 2" xfId="8166"/>
    <cellStyle name="Calculation 2 6 6 3" xfId="8167"/>
    <cellStyle name="Calculation 2 6 7" xfId="8168"/>
    <cellStyle name="Calculation 2 6 7 2" xfId="8169"/>
    <cellStyle name="Calculation 2 6 7 2 2" xfId="8170"/>
    <cellStyle name="Calculation 2 6 7 3" xfId="8171"/>
    <cellStyle name="Calculation 2 6 8" xfId="8172"/>
    <cellStyle name="Calculation 2 6 8 2" xfId="8173"/>
    <cellStyle name="Calculation 2 6 8 2 2" xfId="8174"/>
    <cellStyle name="Calculation 2 6 8 3" xfId="8175"/>
    <cellStyle name="Calculation 2 6 9" xfId="8176"/>
    <cellStyle name="Calculation 2 6 9 2" xfId="8177"/>
    <cellStyle name="Calculation 2 6 9 2 2" xfId="8178"/>
    <cellStyle name="Calculation 2 6 9 3" xfId="8179"/>
    <cellStyle name="Calculation 2 7" xfId="272"/>
    <cellStyle name="Calculation 2 7 2" xfId="8180"/>
    <cellStyle name="Calculation 2 7 2 2" xfId="8181"/>
    <cellStyle name="Calculation 2 7 3" xfId="8182"/>
    <cellStyle name="Calculation 2 8" xfId="8183"/>
    <cellStyle name="Calculation 2 8 2" xfId="8184"/>
    <cellStyle name="Calculation 2 8 2 2" xfId="8185"/>
    <cellStyle name="Calculation 2 8 3" xfId="8186"/>
    <cellStyle name="Calculation 2 9" xfId="8187"/>
    <cellStyle name="Calculation 2 9 2" xfId="8188"/>
    <cellStyle name="Calculation 2 9 2 2" xfId="8189"/>
    <cellStyle name="Calculation 2 9 3" xfId="8190"/>
    <cellStyle name="Calculation 3" xfId="273"/>
    <cellStyle name="Calculation 3 10" xfId="8191"/>
    <cellStyle name="Calculation 3 10 2" xfId="8192"/>
    <cellStyle name="Calculation 3 10 2 2" xfId="8193"/>
    <cellStyle name="Calculation 3 10 3" xfId="8194"/>
    <cellStyle name="Calculation 3 11" xfId="8195"/>
    <cellStyle name="Calculation 3 11 2" xfId="8196"/>
    <cellStyle name="Calculation 3 11 2 2" xfId="8197"/>
    <cellStyle name="Calculation 3 11 3" xfId="8198"/>
    <cellStyle name="Calculation 3 12" xfId="8199"/>
    <cellStyle name="Calculation 3 12 2" xfId="8200"/>
    <cellStyle name="Calculation 3 12 2 2" xfId="8201"/>
    <cellStyle name="Calculation 3 12 3" xfId="8202"/>
    <cellStyle name="Calculation 3 13" xfId="8203"/>
    <cellStyle name="Calculation 3 13 2" xfId="8204"/>
    <cellStyle name="Calculation 3 13 2 2" xfId="8205"/>
    <cellStyle name="Calculation 3 13 3" xfId="8206"/>
    <cellStyle name="Calculation 3 14" xfId="8207"/>
    <cellStyle name="Calculation 3 14 2" xfId="8208"/>
    <cellStyle name="Calculation 3 14 2 2" xfId="8209"/>
    <cellStyle name="Calculation 3 14 3" xfId="8210"/>
    <cellStyle name="Calculation 3 15" xfId="8211"/>
    <cellStyle name="Calculation 3 15 2" xfId="8212"/>
    <cellStyle name="Calculation 3 15 2 2" xfId="8213"/>
    <cellStyle name="Calculation 3 15 3" xfId="8214"/>
    <cellStyle name="Calculation 3 16" xfId="8215"/>
    <cellStyle name="Calculation 3 16 2" xfId="8216"/>
    <cellStyle name="Calculation 3 16 2 2" xfId="8217"/>
    <cellStyle name="Calculation 3 16 3" xfId="8218"/>
    <cellStyle name="Calculation 3 17" xfId="8219"/>
    <cellStyle name="Calculation 3 17 2" xfId="8220"/>
    <cellStyle name="Calculation 3 17 2 2" xfId="8221"/>
    <cellStyle name="Calculation 3 17 3" xfId="8222"/>
    <cellStyle name="Calculation 3 18" xfId="8223"/>
    <cellStyle name="Calculation 3 18 2" xfId="8224"/>
    <cellStyle name="Calculation 3 18 2 2" xfId="8225"/>
    <cellStyle name="Calculation 3 18 3" xfId="8226"/>
    <cellStyle name="Calculation 3 19" xfId="8227"/>
    <cellStyle name="Calculation 3 19 2" xfId="8228"/>
    <cellStyle name="Calculation 3 19 2 2" xfId="8229"/>
    <cellStyle name="Calculation 3 19 3" xfId="8230"/>
    <cellStyle name="Calculation 3 2" xfId="274"/>
    <cellStyle name="Calculation 3 2 10" xfId="8231"/>
    <cellStyle name="Calculation 3 2 10 2" xfId="8232"/>
    <cellStyle name="Calculation 3 2 10 2 2" xfId="8233"/>
    <cellStyle name="Calculation 3 2 10 3" xfId="8234"/>
    <cellStyle name="Calculation 3 2 11" xfId="8235"/>
    <cellStyle name="Calculation 3 2 11 2" xfId="8236"/>
    <cellStyle name="Calculation 3 2 11 2 2" xfId="8237"/>
    <cellStyle name="Calculation 3 2 11 3" xfId="8238"/>
    <cellStyle name="Calculation 3 2 12" xfId="8239"/>
    <cellStyle name="Calculation 3 2 12 2" xfId="8240"/>
    <cellStyle name="Calculation 3 2 12 2 2" xfId="8241"/>
    <cellStyle name="Calculation 3 2 12 3" xfId="8242"/>
    <cellStyle name="Calculation 3 2 13" xfId="8243"/>
    <cellStyle name="Calculation 3 2 13 2" xfId="8244"/>
    <cellStyle name="Calculation 3 2 13 2 2" xfId="8245"/>
    <cellStyle name="Calculation 3 2 13 3" xfId="8246"/>
    <cellStyle name="Calculation 3 2 14" xfId="8247"/>
    <cellStyle name="Calculation 3 2 14 2" xfId="8248"/>
    <cellStyle name="Calculation 3 2 14 2 2" xfId="8249"/>
    <cellStyle name="Calculation 3 2 14 3" xfId="8250"/>
    <cellStyle name="Calculation 3 2 15" xfId="8251"/>
    <cellStyle name="Calculation 3 2 15 2" xfId="8252"/>
    <cellStyle name="Calculation 3 2 15 2 2" xfId="8253"/>
    <cellStyle name="Calculation 3 2 15 3" xfId="8254"/>
    <cellStyle name="Calculation 3 2 16" xfId="8255"/>
    <cellStyle name="Calculation 3 2 16 2" xfId="8256"/>
    <cellStyle name="Calculation 3 2 16 2 2" xfId="8257"/>
    <cellStyle name="Calculation 3 2 16 3" xfId="8258"/>
    <cellStyle name="Calculation 3 2 17" xfId="8259"/>
    <cellStyle name="Calculation 3 2 17 2" xfId="8260"/>
    <cellStyle name="Calculation 3 2 17 2 2" xfId="8261"/>
    <cellStyle name="Calculation 3 2 17 3" xfId="8262"/>
    <cellStyle name="Calculation 3 2 18" xfId="8263"/>
    <cellStyle name="Calculation 3 2 18 2" xfId="8264"/>
    <cellStyle name="Calculation 3 2 18 2 2" xfId="8265"/>
    <cellStyle name="Calculation 3 2 18 3" xfId="8266"/>
    <cellStyle name="Calculation 3 2 19" xfId="8267"/>
    <cellStyle name="Calculation 3 2 19 2" xfId="8268"/>
    <cellStyle name="Calculation 3 2 19 2 2" xfId="8269"/>
    <cellStyle name="Calculation 3 2 19 3" xfId="8270"/>
    <cellStyle name="Calculation 3 2 2" xfId="275"/>
    <cellStyle name="Calculation 3 2 2 10" xfId="8271"/>
    <cellStyle name="Calculation 3 2 2 10 2" xfId="8272"/>
    <cellStyle name="Calculation 3 2 2 10 2 2" xfId="8273"/>
    <cellStyle name="Calculation 3 2 2 10 3" xfId="8274"/>
    <cellStyle name="Calculation 3 2 2 11" xfId="8275"/>
    <cellStyle name="Calculation 3 2 2 11 2" xfId="8276"/>
    <cellStyle name="Calculation 3 2 2 11 2 2" xfId="8277"/>
    <cellStyle name="Calculation 3 2 2 11 3" xfId="8278"/>
    <cellStyle name="Calculation 3 2 2 12" xfId="8279"/>
    <cellStyle name="Calculation 3 2 2 12 2" xfId="8280"/>
    <cellStyle name="Calculation 3 2 2 12 2 2" xfId="8281"/>
    <cellStyle name="Calculation 3 2 2 12 3" xfId="8282"/>
    <cellStyle name="Calculation 3 2 2 13" xfId="8283"/>
    <cellStyle name="Calculation 3 2 2 13 2" xfId="8284"/>
    <cellStyle name="Calculation 3 2 2 13 2 2" xfId="8285"/>
    <cellStyle name="Calculation 3 2 2 13 3" xfId="8286"/>
    <cellStyle name="Calculation 3 2 2 14" xfId="8287"/>
    <cellStyle name="Calculation 3 2 2 14 2" xfId="8288"/>
    <cellStyle name="Calculation 3 2 2 14 2 2" xfId="8289"/>
    <cellStyle name="Calculation 3 2 2 14 3" xfId="8290"/>
    <cellStyle name="Calculation 3 2 2 15" xfId="8291"/>
    <cellStyle name="Calculation 3 2 2 15 2" xfId="8292"/>
    <cellStyle name="Calculation 3 2 2 15 2 2" xfId="8293"/>
    <cellStyle name="Calculation 3 2 2 15 3" xfId="8294"/>
    <cellStyle name="Calculation 3 2 2 16" xfId="8295"/>
    <cellStyle name="Calculation 3 2 2 16 2" xfId="8296"/>
    <cellStyle name="Calculation 3 2 2 16 2 2" xfId="8297"/>
    <cellStyle name="Calculation 3 2 2 16 3" xfId="8298"/>
    <cellStyle name="Calculation 3 2 2 17" xfId="8299"/>
    <cellStyle name="Calculation 3 2 2 17 2" xfId="8300"/>
    <cellStyle name="Calculation 3 2 2 17 2 2" xfId="8301"/>
    <cellStyle name="Calculation 3 2 2 17 3" xfId="8302"/>
    <cellStyle name="Calculation 3 2 2 18" xfId="8303"/>
    <cellStyle name="Calculation 3 2 2 18 2" xfId="8304"/>
    <cellStyle name="Calculation 3 2 2 19" xfId="8305"/>
    <cellStyle name="Calculation 3 2 2 2" xfId="8306"/>
    <cellStyle name="Calculation 3 2 2 2 10" xfId="8307"/>
    <cellStyle name="Calculation 3 2 2 2 10 2" xfId="8308"/>
    <cellStyle name="Calculation 3 2 2 2 10 2 2" xfId="8309"/>
    <cellStyle name="Calculation 3 2 2 2 10 3" xfId="8310"/>
    <cellStyle name="Calculation 3 2 2 2 11" xfId="8311"/>
    <cellStyle name="Calculation 3 2 2 2 11 2" xfId="8312"/>
    <cellStyle name="Calculation 3 2 2 2 11 2 2" xfId="8313"/>
    <cellStyle name="Calculation 3 2 2 2 11 3" xfId="8314"/>
    <cellStyle name="Calculation 3 2 2 2 12" xfId="8315"/>
    <cellStyle name="Calculation 3 2 2 2 12 2" xfId="8316"/>
    <cellStyle name="Calculation 3 2 2 2 12 2 2" xfId="8317"/>
    <cellStyle name="Calculation 3 2 2 2 12 3" xfId="8318"/>
    <cellStyle name="Calculation 3 2 2 2 13" xfId="8319"/>
    <cellStyle name="Calculation 3 2 2 2 13 2" xfId="8320"/>
    <cellStyle name="Calculation 3 2 2 2 13 2 2" xfId="8321"/>
    <cellStyle name="Calculation 3 2 2 2 13 3" xfId="8322"/>
    <cellStyle name="Calculation 3 2 2 2 14" xfId="8323"/>
    <cellStyle name="Calculation 3 2 2 2 14 2" xfId="8324"/>
    <cellStyle name="Calculation 3 2 2 2 14 2 2" xfId="8325"/>
    <cellStyle name="Calculation 3 2 2 2 14 3" xfId="8326"/>
    <cellStyle name="Calculation 3 2 2 2 15" xfId="8327"/>
    <cellStyle name="Calculation 3 2 2 2 15 2" xfId="8328"/>
    <cellStyle name="Calculation 3 2 2 2 15 2 2" xfId="8329"/>
    <cellStyle name="Calculation 3 2 2 2 15 3" xfId="8330"/>
    <cellStyle name="Calculation 3 2 2 2 16" xfId="8331"/>
    <cellStyle name="Calculation 3 2 2 2 16 2" xfId="8332"/>
    <cellStyle name="Calculation 3 2 2 2 16 2 2" xfId="8333"/>
    <cellStyle name="Calculation 3 2 2 2 16 3" xfId="8334"/>
    <cellStyle name="Calculation 3 2 2 2 17" xfId="8335"/>
    <cellStyle name="Calculation 3 2 2 2 17 2" xfId="8336"/>
    <cellStyle name="Calculation 3 2 2 2 17 2 2" xfId="8337"/>
    <cellStyle name="Calculation 3 2 2 2 17 3" xfId="8338"/>
    <cellStyle name="Calculation 3 2 2 2 18" xfId="8339"/>
    <cellStyle name="Calculation 3 2 2 2 18 2" xfId="8340"/>
    <cellStyle name="Calculation 3 2 2 2 18 2 2" xfId="8341"/>
    <cellStyle name="Calculation 3 2 2 2 18 3" xfId="8342"/>
    <cellStyle name="Calculation 3 2 2 2 19" xfId="8343"/>
    <cellStyle name="Calculation 3 2 2 2 19 2" xfId="8344"/>
    <cellStyle name="Calculation 3 2 2 2 19 2 2" xfId="8345"/>
    <cellStyle name="Calculation 3 2 2 2 19 3" xfId="8346"/>
    <cellStyle name="Calculation 3 2 2 2 2" xfId="8347"/>
    <cellStyle name="Calculation 3 2 2 2 2 2" xfId="8348"/>
    <cellStyle name="Calculation 3 2 2 2 2 2 2" xfId="8349"/>
    <cellStyle name="Calculation 3 2 2 2 2 3" xfId="8350"/>
    <cellStyle name="Calculation 3 2 2 2 20" xfId="8351"/>
    <cellStyle name="Calculation 3 2 2 2 20 2" xfId="8352"/>
    <cellStyle name="Calculation 3 2 2 2 20 2 2" xfId="8353"/>
    <cellStyle name="Calculation 3 2 2 2 20 3" xfId="8354"/>
    <cellStyle name="Calculation 3 2 2 2 21" xfId="8355"/>
    <cellStyle name="Calculation 3 2 2 2 21 2" xfId="8356"/>
    <cellStyle name="Calculation 3 2 2 2 22" xfId="8357"/>
    <cellStyle name="Calculation 3 2 2 2 3" xfId="8358"/>
    <cellStyle name="Calculation 3 2 2 2 3 2" xfId="8359"/>
    <cellStyle name="Calculation 3 2 2 2 3 2 2" xfId="8360"/>
    <cellStyle name="Calculation 3 2 2 2 3 3" xfId="8361"/>
    <cellStyle name="Calculation 3 2 2 2 4" xfId="8362"/>
    <cellStyle name="Calculation 3 2 2 2 4 2" xfId="8363"/>
    <cellStyle name="Calculation 3 2 2 2 4 2 2" xfId="8364"/>
    <cellStyle name="Calculation 3 2 2 2 4 3" xfId="8365"/>
    <cellStyle name="Calculation 3 2 2 2 5" xfId="8366"/>
    <cellStyle name="Calculation 3 2 2 2 5 2" xfId="8367"/>
    <cellStyle name="Calculation 3 2 2 2 5 2 2" xfId="8368"/>
    <cellStyle name="Calculation 3 2 2 2 5 3" xfId="8369"/>
    <cellStyle name="Calculation 3 2 2 2 6" xfId="8370"/>
    <cellStyle name="Calculation 3 2 2 2 6 2" xfId="8371"/>
    <cellStyle name="Calculation 3 2 2 2 6 2 2" xfId="8372"/>
    <cellStyle name="Calculation 3 2 2 2 6 3" xfId="8373"/>
    <cellStyle name="Calculation 3 2 2 2 7" xfId="8374"/>
    <cellStyle name="Calculation 3 2 2 2 7 2" xfId="8375"/>
    <cellStyle name="Calculation 3 2 2 2 7 2 2" xfId="8376"/>
    <cellStyle name="Calculation 3 2 2 2 7 3" xfId="8377"/>
    <cellStyle name="Calculation 3 2 2 2 8" xfId="8378"/>
    <cellStyle name="Calculation 3 2 2 2 8 2" xfId="8379"/>
    <cellStyle name="Calculation 3 2 2 2 8 2 2" xfId="8380"/>
    <cellStyle name="Calculation 3 2 2 2 8 3" xfId="8381"/>
    <cellStyle name="Calculation 3 2 2 2 9" xfId="8382"/>
    <cellStyle name="Calculation 3 2 2 2 9 2" xfId="8383"/>
    <cellStyle name="Calculation 3 2 2 2 9 2 2" xfId="8384"/>
    <cellStyle name="Calculation 3 2 2 2 9 3" xfId="8385"/>
    <cellStyle name="Calculation 3 2 2 3" xfId="8386"/>
    <cellStyle name="Calculation 3 2 2 3 2" xfId="8387"/>
    <cellStyle name="Calculation 3 2 2 3 2 2" xfId="8388"/>
    <cellStyle name="Calculation 3 2 2 3 3" xfId="8389"/>
    <cellStyle name="Calculation 3 2 2 4" xfId="8390"/>
    <cellStyle name="Calculation 3 2 2 4 2" xfId="8391"/>
    <cellStyle name="Calculation 3 2 2 4 2 2" xfId="8392"/>
    <cellStyle name="Calculation 3 2 2 4 3" xfId="8393"/>
    <cellStyle name="Calculation 3 2 2 5" xfId="8394"/>
    <cellStyle name="Calculation 3 2 2 5 2" xfId="8395"/>
    <cellStyle name="Calculation 3 2 2 5 2 2" xfId="8396"/>
    <cellStyle name="Calculation 3 2 2 5 3" xfId="8397"/>
    <cellStyle name="Calculation 3 2 2 6" xfId="8398"/>
    <cellStyle name="Calculation 3 2 2 6 2" xfId="8399"/>
    <cellStyle name="Calculation 3 2 2 6 2 2" xfId="8400"/>
    <cellStyle name="Calculation 3 2 2 6 3" xfId="8401"/>
    <cellStyle name="Calculation 3 2 2 7" xfId="8402"/>
    <cellStyle name="Calculation 3 2 2 7 2" xfId="8403"/>
    <cellStyle name="Calculation 3 2 2 7 2 2" xfId="8404"/>
    <cellStyle name="Calculation 3 2 2 7 3" xfId="8405"/>
    <cellStyle name="Calculation 3 2 2 8" xfId="8406"/>
    <cellStyle name="Calculation 3 2 2 8 2" xfId="8407"/>
    <cellStyle name="Calculation 3 2 2 8 2 2" xfId="8408"/>
    <cellStyle name="Calculation 3 2 2 8 3" xfId="8409"/>
    <cellStyle name="Calculation 3 2 2 9" xfId="8410"/>
    <cellStyle name="Calculation 3 2 2 9 2" xfId="8411"/>
    <cellStyle name="Calculation 3 2 2 9 2 2" xfId="8412"/>
    <cellStyle name="Calculation 3 2 2 9 3" xfId="8413"/>
    <cellStyle name="Calculation 3 2 20" xfId="8414"/>
    <cellStyle name="Calculation 3 2 20 2" xfId="8415"/>
    <cellStyle name="Calculation 3 2 20 2 2" xfId="8416"/>
    <cellStyle name="Calculation 3 2 20 3" xfId="8417"/>
    <cellStyle name="Calculation 3 2 21" xfId="8418"/>
    <cellStyle name="Calculation 3 2 21 2" xfId="8419"/>
    <cellStyle name="Calculation 3 2 22" xfId="8420"/>
    <cellStyle name="Calculation 3 2 3" xfId="276"/>
    <cellStyle name="Calculation 3 2 3 10" xfId="8421"/>
    <cellStyle name="Calculation 3 2 3 10 2" xfId="8422"/>
    <cellStyle name="Calculation 3 2 3 10 2 2" xfId="8423"/>
    <cellStyle name="Calculation 3 2 3 10 3" xfId="8424"/>
    <cellStyle name="Calculation 3 2 3 11" xfId="8425"/>
    <cellStyle name="Calculation 3 2 3 11 2" xfId="8426"/>
    <cellStyle name="Calculation 3 2 3 11 2 2" xfId="8427"/>
    <cellStyle name="Calculation 3 2 3 11 3" xfId="8428"/>
    <cellStyle name="Calculation 3 2 3 12" xfId="8429"/>
    <cellStyle name="Calculation 3 2 3 12 2" xfId="8430"/>
    <cellStyle name="Calculation 3 2 3 12 2 2" xfId="8431"/>
    <cellStyle name="Calculation 3 2 3 12 3" xfId="8432"/>
    <cellStyle name="Calculation 3 2 3 13" xfId="8433"/>
    <cellStyle name="Calculation 3 2 3 13 2" xfId="8434"/>
    <cellStyle name="Calculation 3 2 3 13 2 2" xfId="8435"/>
    <cellStyle name="Calculation 3 2 3 13 3" xfId="8436"/>
    <cellStyle name="Calculation 3 2 3 14" xfId="8437"/>
    <cellStyle name="Calculation 3 2 3 14 2" xfId="8438"/>
    <cellStyle name="Calculation 3 2 3 14 2 2" xfId="8439"/>
    <cellStyle name="Calculation 3 2 3 14 3" xfId="8440"/>
    <cellStyle name="Calculation 3 2 3 15" xfId="8441"/>
    <cellStyle name="Calculation 3 2 3 15 2" xfId="8442"/>
    <cellStyle name="Calculation 3 2 3 15 2 2" xfId="8443"/>
    <cellStyle name="Calculation 3 2 3 15 3" xfId="8444"/>
    <cellStyle name="Calculation 3 2 3 16" xfId="8445"/>
    <cellStyle name="Calculation 3 2 3 16 2" xfId="8446"/>
    <cellStyle name="Calculation 3 2 3 16 2 2" xfId="8447"/>
    <cellStyle name="Calculation 3 2 3 16 3" xfId="8448"/>
    <cellStyle name="Calculation 3 2 3 17" xfId="8449"/>
    <cellStyle name="Calculation 3 2 3 17 2" xfId="8450"/>
    <cellStyle name="Calculation 3 2 3 17 2 2" xfId="8451"/>
    <cellStyle name="Calculation 3 2 3 17 3" xfId="8452"/>
    <cellStyle name="Calculation 3 2 3 18" xfId="8453"/>
    <cellStyle name="Calculation 3 2 3 18 2" xfId="8454"/>
    <cellStyle name="Calculation 3 2 3 19" xfId="8455"/>
    <cellStyle name="Calculation 3 2 3 2" xfId="8456"/>
    <cellStyle name="Calculation 3 2 3 2 10" xfId="8457"/>
    <cellStyle name="Calculation 3 2 3 2 10 2" xfId="8458"/>
    <cellStyle name="Calculation 3 2 3 2 10 2 2" xfId="8459"/>
    <cellStyle name="Calculation 3 2 3 2 10 3" xfId="8460"/>
    <cellStyle name="Calculation 3 2 3 2 11" xfId="8461"/>
    <cellStyle name="Calculation 3 2 3 2 11 2" xfId="8462"/>
    <cellStyle name="Calculation 3 2 3 2 11 2 2" xfId="8463"/>
    <cellStyle name="Calculation 3 2 3 2 11 3" xfId="8464"/>
    <cellStyle name="Calculation 3 2 3 2 12" xfId="8465"/>
    <cellStyle name="Calculation 3 2 3 2 12 2" xfId="8466"/>
    <cellStyle name="Calculation 3 2 3 2 12 2 2" xfId="8467"/>
    <cellStyle name="Calculation 3 2 3 2 12 3" xfId="8468"/>
    <cellStyle name="Calculation 3 2 3 2 13" xfId="8469"/>
    <cellStyle name="Calculation 3 2 3 2 13 2" xfId="8470"/>
    <cellStyle name="Calculation 3 2 3 2 13 2 2" xfId="8471"/>
    <cellStyle name="Calculation 3 2 3 2 13 3" xfId="8472"/>
    <cellStyle name="Calculation 3 2 3 2 14" xfId="8473"/>
    <cellStyle name="Calculation 3 2 3 2 14 2" xfId="8474"/>
    <cellStyle name="Calculation 3 2 3 2 14 2 2" xfId="8475"/>
    <cellStyle name="Calculation 3 2 3 2 14 3" xfId="8476"/>
    <cellStyle name="Calculation 3 2 3 2 15" xfId="8477"/>
    <cellStyle name="Calculation 3 2 3 2 15 2" xfId="8478"/>
    <cellStyle name="Calculation 3 2 3 2 15 2 2" xfId="8479"/>
    <cellStyle name="Calculation 3 2 3 2 15 3" xfId="8480"/>
    <cellStyle name="Calculation 3 2 3 2 16" xfId="8481"/>
    <cellStyle name="Calculation 3 2 3 2 16 2" xfId="8482"/>
    <cellStyle name="Calculation 3 2 3 2 16 2 2" xfId="8483"/>
    <cellStyle name="Calculation 3 2 3 2 16 3" xfId="8484"/>
    <cellStyle name="Calculation 3 2 3 2 17" xfId="8485"/>
    <cellStyle name="Calculation 3 2 3 2 17 2" xfId="8486"/>
    <cellStyle name="Calculation 3 2 3 2 17 2 2" xfId="8487"/>
    <cellStyle name="Calculation 3 2 3 2 17 3" xfId="8488"/>
    <cellStyle name="Calculation 3 2 3 2 18" xfId="8489"/>
    <cellStyle name="Calculation 3 2 3 2 18 2" xfId="8490"/>
    <cellStyle name="Calculation 3 2 3 2 18 2 2" xfId="8491"/>
    <cellStyle name="Calculation 3 2 3 2 18 3" xfId="8492"/>
    <cellStyle name="Calculation 3 2 3 2 19" xfId="8493"/>
    <cellStyle name="Calculation 3 2 3 2 19 2" xfId="8494"/>
    <cellStyle name="Calculation 3 2 3 2 19 2 2" xfId="8495"/>
    <cellStyle name="Calculation 3 2 3 2 19 3" xfId="8496"/>
    <cellStyle name="Calculation 3 2 3 2 2" xfId="8497"/>
    <cellStyle name="Calculation 3 2 3 2 2 2" xfId="8498"/>
    <cellStyle name="Calculation 3 2 3 2 2 2 2" xfId="8499"/>
    <cellStyle name="Calculation 3 2 3 2 2 3" xfId="8500"/>
    <cellStyle name="Calculation 3 2 3 2 20" xfId="8501"/>
    <cellStyle name="Calculation 3 2 3 2 20 2" xfId="8502"/>
    <cellStyle name="Calculation 3 2 3 2 20 2 2" xfId="8503"/>
    <cellStyle name="Calculation 3 2 3 2 20 3" xfId="8504"/>
    <cellStyle name="Calculation 3 2 3 2 21" xfId="8505"/>
    <cellStyle name="Calculation 3 2 3 2 21 2" xfId="8506"/>
    <cellStyle name="Calculation 3 2 3 2 22" xfId="8507"/>
    <cellStyle name="Calculation 3 2 3 2 3" xfId="8508"/>
    <cellStyle name="Calculation 3 2 3 2 3 2" xfId="8509"/>
    <cellStyle name="Calculation 3 2 3 2 3 2 2" xfId="8510"/>
    <cellStyle name="Calculation 3 2 3 2 3 3" xfId="8511"/>
    <cellStyle name="Calculation 3 2 3 2 4" xfId="8512"/>
    <cellStyle name="Calculation 3 2 3 2 4 2" xfId="8513"/>
    <cellStyle name="Calculation 3 2 3 2 4 2 2" xfId="8514"/>
    <cellStyle name="Calculation 3 2 3 2 4 3" xfId="8515"/>
    <cellStyle name="Calculation 3 2 3 2 5" xfId="8516"/>
    <cellStyle name="Calculation 3 2 3 2 5 2" xfId="8517"/>
    <cellStyle name="Calculation 3 2 3 2 5 2 2" xfId="8518"/>
    <cellStyle name="Calculation 3 2 3 2 5 3" xfId="8519"/>
    <cellStyle name="Calculation 3 2 3 2 6" xfId="8520"/>
    <cellStyle name="Calculation 3 2 3 2 6 2" xfId="8521"/>
    <cellStyle name="Calculation 3 2 3 2 6 2 2" xfId="8522"/>
    <cellStyle name="Calculation 3 2 3 2 6 3" xfId="8523"/>
    <cellStyle name="Calculation 3 2 3 2 7" xfId="8524"/>
    <cellStyle name="Calculation 3 2 3 2 7 2" xfId="8525"/>
    <cellStyle name="Calculation 3 2 3 2 7 2 2" xfId="8526"/>
    <cellStyle name="Calculation 3 2 3 2 7 3" xfId="8527"/>
    <cellStyle name="Calculation 3 2 3 2 8" xfId="8528"/>
    <cellStyle name="Calculation 3 2 3 2 8 2" xfId="8529"/>
    <cellStyle name="Calculation 3 2 3 2 8 2 2" xfId="8530"/>
    <cellStyle name="Calculation 3 2 3 2 8 3" xfId="8531"/>
    <cellStyle name="Calculation 3 2 3 2 9" xfId="8532"/>
    <cellStyle name="Calculation 3 2 3 2 9 2" xfId="8533"/>
    <cellStyle name="Calculation 3 2 3 2 9 2 2" xfId="8534"/>
    <cellStyle name="Calculation 3 2 3 2 9 3" xfId="8535"/>
    <cellStyle name="Calculation 3 2 3 3" xfId="8536"/>
    <cellStyle name="Calculation 3 2 3 3 2" xfId="8537"/>
    <cellStyle name="Calculation 3 2 3 3 2 2" xfId="8538"/>
    <cellStyle name="Calculation 3 2 3 3 3" xfId="8539"/>
    <cellStyle name="Calculation 3 2 3 4" xfId="8540"/>
    <cellStyle name="Calculation 3 2 3 4 2" xfId="8541"/>
    <cellStyle name="Calculation 3 2 3 4 2 2" xfId="8542"/>
    <cellStyle name="Calculation 3 2 3 4 3" xfId="8543"/>
    <cellStyle name="Calculation 3 2 3 5" xfId="8544"/>
    <cellStyle name="Calculation 3 2 3 5 2" xfId="8545"/>
    <cellStyle name="Calculation 3 2 3 5 2 2" xfId="8546"/>
    <cellStyle name="Calculation 3 2 3 5 3" xfId="8547"/>
    <cellStyle name="Calculation 3 2 3 6" xfId="8548"/>
    <cellStyle name="Calculation 3 2 3 6 2" xfId="8549"/>
    <cellStyle name="Calculation 3 2 3 6 2 2" xfId="8550"/>
    <cellStyle name="Calculation 3 2 3 6 3" xfId="8551"/>
    <cellStyle name="Calculation 3 2 3 7" xfId="8552"/>
    <cellStyle name="Calculation 3 2 3 7 2" xfId="8553"/>
    <cellStyle name="Calculation 3 2 3 7 2 2" xfId="8554"/>
    <cellStyle name="Calculation 3 2 3 7 3" xfId="8555"/>
    <cellStyle name="Calculation 3 2 3 8" xfId="8556"/>
    <cellStyle name="Calculation 3 2 3 8 2" xfId="8557"/>
    <cellStyle name="Calculation 3 2 3 8 2 2" xfId="8558"/>
    <cellStyle name="Calculation 3 2 3 8 3" xfId="8559"/>
    <cellStyle name="Calculation 3 2 3 9" xfId="8560"/>
    <cellStyle name="Calculation 3 2 3 9 2" xfId="8561"/>
    <cellStyle name="Calculation 3 2 3 9 2 2" xfId="8562"/>
    <cellStyle name="Calculation 3 2 3 9 3" xfId="8563"/>
    <cellStyle name="Calculation 3 2 4" xfId="277"/>
    <cellStyle name="Calculation 3 2 4 10" xfId="8564"/>
    <cellStyle name="Calculation 3 2 4 10 2" xfId="8565"/>
    <cellStyle name="Calculation 3 2 4 10 2 2" xfId="8566"/>
    <cellStyle name="Calculation 3 2 4 10 3" xfId="8567"/>
    <cellStyle name="Calculation 3 2 4 11" xfId="8568"/>
    <cellStyle name="Calculation 3 2 4 11 2" xfId="8569"/>
    <cellStyle name="Calculation 3 2 4 11 2 2" xfId="8570"/>
    <cellStyle name="Calculation 3 2 4 11 3" xfId="8571"/>
    <cellStyle name="Calculation 3 2 4 12" xfId="8572"/>
    <cellStyle name="Calculation 3 2 4 12 2" xfId="8573"/>
    <cellStyle name="Calculation 3 2 4 12 2 2" xfId="8574"/>
    <cellStyle name="Calculation 3 2 4 12 3" xfId="8575"/>
    <cellStyle name="Calculation 3 2 4 13" xfId="8576"/>
    <cellStyle name="Calculation 3 2 4 13 2" xfId="8577"/>
    <cellStyle name="Calculation 3 2 4 13 2 2" xfId="8578"/>
    <cellStyle name="Calculation 3 2 4 13 3" xfId="8579"/>
    <cellStyle name="Calculation 3 2 4 14" xfId="8580"/>
    <cellStyle name="Calculation 3 2 4 14 2" xfId="8581"/>
    <cellStyle name="Calculation 3 2 4 14 2 2" xfId="8582"/>
    <cellStyle name="Calculation 3 2 4 14 3" xfId="8583"/>
    <cellStyle name="Calculation 3 2 4 15" xfId="8584"/>
    <cellStyle name="Calculation 3 2 4 15 2" xfId="8585"/>
    <cellStyle name="Calculation 3 2 4 15 2 2" xfId="8586"/>
    <cellStyle name="Calculation 3 2 4 15 3" xfId="8587"/>
    <cellStyle name="Calculation 3 2 4 16" xfId="8588"/>
    <cellStyle name="Calculation 3 2 4 16 2" xfId="8589"/>
    <cellStyle name="Calculation 3 2 4 16 2 2" xfId="8590"/>
    <cellStyle name="Calculation 3 2 4 16 3" xfId="8591"/>
    <cellStyle name="Calculation 3 2 4 17" xfId="8592"/>
    <cellStyle name="Calculation 3 2 4 17 2" xfId="8593"/>
    <cellStyle name="Calculation 3 2 4 17 2 2" xfId="8594"/>
    <cellStyle name="Calculation 3 2 4 17 3" xfId="8595"/>
    <cellStyle name="Calculation 3 2 4 18" xfId="8596"/>
    <cellStyle name="Calculation 3 2 4 18 2" xfId="8597"/>
    <cellStyle name="Calculation 3 2 4 18 2 2" xfId="8598"/>
    <cellStyle name="Calculation 3 2 4 18 3" xfId="8599"/>
    <cellStyle name="Calculation 3 2 4 19" xfId="8600"/>
    <cellStyle name="Calculation 3 2 4 19 2" xfId="8601"/>
    <cellStyle name="Calculation 3 2 4 19 2 2" xfId="8602"/>
    <cellStyle name="Calculation 3 2 4 19 3" xfId="8603"/>
    <cellStyle name="Calculation 3 2 4 2" xfId="8604"/>
    <cellStyle name="Calculation 3 2 4 2 10" xfId="8605"/>
    <cellStyle name="Calculation 3 2 4 2 10 2" xfId="8606"/>
    <cellStyle name="Calculation 3 2 4 2 10 2 2" xfId="8607"/>
    <cellStyle name="Calculation 3 2 4 2 10 3" xfId="8608"/>
    <cellStyle name="Calculation 3 2 4 2 11" xfId="8609"/>
    <cellStyle name="Calculation 3 2 4 2 11 2" xfId="8610"/>
    <cellStyle name="Calculation 3 2 4 2 11 2 2" xfId="8611"/>
    <cellStyle name="Calculation 3 2 4 2 11 3" xfId="8612"/>
    <cellStyle name="Calculation 3 2 4 2 12" xfId="8613"/>
    <cellStyle name="Calculation 3 2 4 2 12 2" xfId="8614"/>
    <cellStyle name="Calculation 3 2 4 2 12 2 2" xfId="8615"/>
    <cellStyle name="Calculation 3 2 4 2 12 3" xfId="8616"/>
    <cellStyle name="Calculation 3 2 4 2 13" xfId="8617"/>
    <cellStyle name="Calculation 3 2 4 2 13 2" xfId="8618"/>
    <cellStyle name="Calculation 3 2 4 2 13 2 2" xfId="8619"/>
    <cellStyle name="Calculation 3 2 4 2 13 3" xfId="8620"/>
    <cellStyle name="Calculation 3 2 4 2 14" xfId="8621"/>
    <cellStyle name="Calculation 3 2 4 2 14 2" xfId="8622"/>
    <cellStyle name="Calculation 3 2 4 2 14 2 2" xfId="8623"/>
    <cellStyle name="Calculation 3 2 4 2 14 3" xfId="8624"/>
    <cellStyle name="Calculation 3 2 4 2 15" xfId="8625"/>
    <cellStyle name="Calculation 3 2 4 2 15 2" xfId="8626"/>
    <cellStyle name="Calculation 3 2 4 2 15 2 2" xfId="8627"/>
    <cellStyle name="Calculation 3 2 4 2 15 3" xfId="8628"/>
    <cellStyle name="Calculation 3 2 4 2 16" xfId="8629"/>
    <cellStyle name="Calculation 3 2 4 2 16 2" xfId="8630"/>
    <cellStyle name="Calculation 3 2 4 2 16 2 2" xfId="8631"/>
    <cellStyle name="Calculation 3 2 4 2 16 3" xfId="8632"/>
    <cellStyle name="Calculation 3 2 4 2 17" xfId="8633"/>
    <cellStyle name="Calculation 3 2 4 2 17 2" xfId="8634"/>
    <cellStyle name="Calculation 3 2 4 2 17 2 2" xfId="8635"/>
    <cellStyle name="Calculation 3 2 4 2 17 3" xfId="8636"/>
    <cellStyle name="Calculation 3 2 4 2 18" xfId="8637"/>
    <cellStyle name="Calculation 3 2 4 2 18 2" xfId="8638"/>
    <cellStyle name="Calculation 3 2 4 2 18 2 2" xfId="8639"/>
    <cellStyle name="Calculation 3 2 4 2 18 3" xfId="8640"/>
    <cellStyle name="Calculation 3 2 4 2 19" xfId="8641"/>
    <cellStyle name="Calculation 3 2 4 2 19 2" xfId="8642"/>
    <cellStyle name="Calculation 3 2 4 2 19 2 2" xfId="8643"/>
    <cellStyle name="Calculation 3 2 4 2 19 3" xfId="8644"/>
    <cellStyle name="Calculation 3 2 4 2 2" xfId="8645"/>
    <cellStyle name="Calculation 3 2 4 2 2 2" xfId="8646"/>
    <cellStyle name="Calculation 3 2 4 2 2 2 2" xfId="8647"/>
    <cellStyle name="Calculation 3 2 4 2 2 3" xfId="8648"/>
    <cellStyle name="Calculation 3 2 4 2 20" xfId="8649"/>
    <cellStyle name="Calculation 3 2 4 2 20 2" xfId="8650"/>
    <cellStyle name="Calculation 3 2 4 2 20 2 2" xfId="8651"/>
    <cellStyle name="Calculation 3 2 4 2 20 3" xfId="8652"/>
    <cellStyle name="Calculation 3 2 4 2 21" xfId="8653"/>
    <cellStyle name="Calculation 3 2 4 2 21 2" xfId="8654"/>
    <cellStyle name="Calculation 3 2 4 2 22" xfId="8655"/>
    <cellStyle name="Calculation 3 2 4 2 3" xfId="8656"/>
    <cellStyle name="Calculation 3 2 4 2 3 2" xfId="8657"/>
    <cellStyle name="Calculation 3 2 4 2 3 2 2" xfId="8658"/>
    <cellStyle name="Calculation 3 2 4 2 3 3" xfId="8659"/>
    <cellStyle name="Calculation 3 2 4 2 4" xfId="8660"/>
    <cellStyle name="Calculation 3 2 4 2 4 2" xfId="8661"/>
    <cellStyle name="Calculation 3 2 4 2 4 2 2" xfId="8662"/>
    <cellStyle name="Calculation 3 2 4 2 4 3" xfId="8663"/>
    <cellStyle name="Calculation 3 2 4 2 5" xfId="8664"/>
    <cellStyle name="Calculation 3 2 4 2 5 2" xfId="8665"/>
    <cellStyle name="Calculation 3 2 4 2 5 2 2" xfId="8666"/>
    <cellStyle name="Calculation 3 2 4 2 5 3" xfId="8667"/>
    <cellStyle name="Calculation 3 2 4 2 6" xfId="8668"/>
    <cellStyle name="Calculation 3 2 4 2 6 2" xfId="8669"/>
    <cellStyle name="Calculation 3 2 4 2 6 2 2" xfId="8670"/>
    <cellStyle name="Calculation 3 2 4 2 6 3" xfId="8671"/>
    <cellStyle name="Calculation 3 2 4 2 7" xfId="8672"/>
    <cellStyle name="Calculation 3 2 4 2 7 2" xfId="8673"/>
    <cellStyle name="Calculation 3 2 4 2 7 2 2" xfId="8674"/>
    <cellStyle name="Calculation 3 2 4 2 7 3" xfId="8675"/>
    <cellStyle name="Calculation 3 2 4 2 8" xfId="8676"/>
    <cellStyle name="Calculation 3 2 4 2 8 2" xfId="8677"/>
    <cellStyle name="Calculation 3 2 4 2 8 2 2" xfId="8678"/>
    <cellStyle name="Calculation 3 2 4 2 8 3" xfId="8679"/>
    <cellStyle name="Calculation 3 2 4 2 9" xfId="8680"/>
    <cellStyle name="Calculation 3 2 4 2 9 2" xfId="8681"/>
    <cellStyle name="Calculation 3 2 4 2 9 2 2" xfId="8682"/>
    <cellStyle name="Calculation 3 2 4 2 9 3" xfId="8683"/>
    <cellStyle name="Calculation 3 2 4 20" xfId="8684"/>
    <cellStyle name="Calculation 3 2 4 20 2" xfId="8685"/>
    <cellStyle name="Calculation 3 2 4 20 2 2" xfId="8686"/>
    <cellStyle name="Calculation 3 2 4 20 3" xfId="8687"/>
    <cellStyle name="Calculation 3 2 4 21" xfId="8688"/>
    <cellStyle name="Calculation 3 2 4 21 2" xfId="8689"/>
    <cellStyle name="Calculation 3 2 4 21 2 2" xfId="8690"/>
    <cellStyle name="Calculation 3 2 4 21 3" xfId="8691"/>
    <cellStyle name="Calculation 3 2 4 22" xfId="8692"/>
    <cellStyle name="Calculation 3 2 4 22 2" xfId="8693"/>
    <cellStyle name="Calculation 3 2 4 23" xfId="8694"/>
    <cellStyle name="Calculation 3 2 4 3" xfId="8695"/>
    <cellStyle name="Calculation 3 2 4 3 2" xfId="8696"/>
    <cellStyle name="Calculation 3 2 4 3 2 2" xfId="8697"/>
    <cellStyle name="Calculation 3 2 4 3 3" xfId="8698"/>
    <cellStyle name="Calculation 3 2 4 4" xfId="8699"/>
    <cellStyle name="Calculation 3 2 4 4 2" xfId="8700"/>
    <cellStyle name="Calculation 3 2 4 4 2 2" xfId="8701"/>
    <cellStyle name="Calculation 3 2 4 4 3" xfId="8702"/>
    <cellStyle name="Calculation 3 2 4 5" xfId="8703"/>
    <cellStyle name="Calculation 3 2 4 5 2" xfId="8704"/>
    <cellStyle name="Calculation 3 2 4 5 2 2" xfId="8705"/>
    <cellStyle name="Calculation 3 2 4 5 3" xfId="8706"/>
    <cellStyle name="Calculation 3 2 4 6" xfId="8707"/>
    <cellStyle name="Calculation 3 2 4 6 2" xfId="8708"/>
    <cellStyle name="Calculation 3 2 4 6 2 2" xfId="8709"/>
    <cellStyle name="Calculation 3 2 4 6 3" xfId="8710"/>
    <cellStyle name="Calculation 3 2 4 7" xfId="8711"/>
    <cellStyle name="Calculation 3 2 4 7 2" xfId="8712"/>
    <cellStyle name="Calculation 3 2 4 7 2 2" xfId="8713"/>
    <cellStyle name="Calculation 3 2 4 7 3" xfId="8714"/>
    <cellStyle name="Calculation 3 2 4 8" xfId="8715"/>
    <cellStyle name="Calculation 3 2 4 8 2" xfId="8716"/>
    <cellStyle name="Calculation 3 2 4 8 2 2" xfId="8717"/>
    <cellStyle name="Calculation 3 2 4 8 3" xfId="8718"/>
    <cellStyle name="Calculation 3 2 4 9" xfId="8719"/>
    <cellStyle name="Calculation 3 2 4 9 2" xfId="8720"/>
    <cellStyle name="Calculation 3 2 4 9 2 2" xfId="8721"/>
    <cellStyle name="Calculation 3 2 4 9 3" xfId="8722"/>
    <cellStyle name="Calculation 3 2 5" xfId="278"/>
    <cellStyle name="Calculation 3 2 5 10" xfId="8723"/>
    <cellStyle name="Calculation 3 2 5 10 2" xfId="8724"/>
    <cellStyle name="Calculation 3 2 5 10 2 2" xfId="8725"/>
    <cellStyle name="Calculation 3 2 5 10 3" xfId="8726"/>
    <cellStyle name="Calculation 3 2 5 11" xfId="8727"/>
    <cellStyle name="Calculation 3 2 5 11 2" xfId="8728"/>
    <cellStyle name="Calculation 3 2 5 11 2 2" xfId="8729"/>
    <cellStyle name="Calculation 3 2 5 11 3" xfId="8730"/>
    <cellStyle name="Calculation 3 2 5 12" xfId="8731"/>
    <cellStyle name="Calculation 3 2 5 12 2" xfId="8732"/>
    <cellStyle name="Calculation 3 2 5 12 2 2" xfId="8733"/>
    <cellStyle name="Calculation 3 2 5 12 3" xfId="8734"/>
    <cellStyle name="Calculation 3 2 5 13" xfId="8735"/>
    <cellStyle name="Calculation 3 2 5 13 2" xfId="8736"/>
    <cellStyle name="Calculation 3 2 5 13 2 2" xfId="8737"/>
    <cellStyle name="Calculation 3 2 5 13 3" xfId="8738"/>
    <cellStyle name="Calculation 3 2 5 14" xfId="8739"/>
    <cellStyle name="Calculation 3 2 5 14 2" xfId="8740"/>
    <cellStyle name="Calculation 3 2 5 14 2 2" xfId="8741"/>
    <cellStyle name="Calculation 3 2 5 14 3" xfId="8742"/>
    <cellStyle name="Calculation 3 2 5 15" xfId="8743"/>
    <cellStyle name="Calculation 3 2 5 15 2" xfId="8744"/>
    <cellStyle name="Calculation 3 2 5 15 2 2" xfId="8745"/>
    <cellStyle name="Calculation 3 2 5 15 3" xfId="8746"/>
    <cellStyle name="Calculation 3 2 5 16" xfId="8747"/>
    <cellStyle name="Calculation 3 2 5 16 2" xfId="8748"/>
    <cellStyle name="Calculation 3 2 5 16 2 2" xfId="8749"/>
    <cellStyle name="Calculation 3 2 5 16 3" xfId="8750"/>
    <cellStyle name="Calculation 3 2 5 17" xfId="8751"/>
    <cellStyle name="Calculation 3 2 5 17 2" xfId="8752"/>
    <cellStyle name="Calculation 3 2 5 17 2 2" xfId="8753"/>
    <cellStyle name="Calculation 3 2 5 17 3" xfId="8754"/>
    <cellStyle name="Calculation 3 2 5 18" xfId="8755"/>
    <cellStyle name="Calculation 3 2 5 18 2" xfId="8756"/>
    <cellStyle name="Calculation 3 2 5 18 2 2" xfId="8757"/>
    <cellStyle name="Calculation 3 2 5 18 3" xfId="8758"/>
    <cellStyle name="Calculation 3 2 5 19" xfId="8759"/>
    <cellStyle name="Calculation 3 2 5 19 2" xfId="8760"/>
    <cellStyle name="Calculation 3 2 5 19 2 2" xfId="8761"/>
    <cellStyle name="Calculation 3 2 5 19 3" xfId="8762"/>
    <cellStyle name="Calculation 3 2 5 2" xfId="8763"/>
    <cellStyle name="Calculation 3 2 5 2 2" xfId="8764"/>
    <cellStyle name="Calculation 3 2 5 2 2 2" xfId="8765"/>
    <cellStyle name="Calculation 3 2 5 2 3" xfId="8766"/>
    <cellStyle name="Calculation 3 2 5 20" xfId="8767"/>
    <cellStyle name="Calculation 3 2 5 20 2" xfId="8768"/>
    <cellStyle name="Calculation 3 2 5 20 2 2" xfId="8769"/>
    <cellStyle name="Calculation 3 2 5 20 3" xfId="8770"/>
    <cellStyle name="Calculation 3 2 5 21" xfId="8771"/>
    <cellStyle name="Calculation 3 2 5 21 2" xfId="8772"/>
    <cellStyle name="Calculation 3 2 5 22" xfId="8773"/>
    <cellStyle name="Calculation 3 2 5 3" xfId="8774"/>
    <cellStyle name="Calculation 3 2 5 3 2" xfId="8775"/>
    <cellStyle name="Calculation 3 2 5 3 2 2" xfId="8776"/>
    <cellStyle name="Calculation 3 2 5 3 3" xfId="8777"/>
    <cellStyle name="Calculation 3 2 5 4" xfId="8778"/>
    <cellStyle name="Calculation 3 2 5 4 2" xfId="8779"/>
    <cellStyle name="Calculation 3 2 5 4 2 2" xfId="8780"/>
    <cellStyle name="Calculation 3 2 5 4 3" xfId="8781"/>
    <cellStyle name="Calculation 3 2 5 5" xfId="8782"/>
    <cellStyle name="Calculation 3 2 5 5 2" xfId="8783"/>
    <cellStyle name="Calculation 3 2 5 5 2 2" xfId="8784"/>
    <cellStyle name="Calculation 3 2 5 5 3" xfId="8785"/>
    <cellStyle name="Calculation 3 2 5 6" xfId="8786"/>
    <cellStyle name="Calculation 3 2 5 6 2" xfId="8787"/>
    <cellStyle name="Calculation 3 2 5 6 2 2" xfId="8788"/>
    <cellStyle name="Calculation 3 2 5 6 3" xfId="8789"/>
    <cellStyle name="Calculation 3 2 5 7" xfId="8790"/>
    <cellStyle name="Calculation 3 2 5 7 2" xfId="8791"/>
    <cellStyle name="Calculation 3 2 5 7 2 2" xfId="8792"/>
    <cellStyle name="Calculation 3 2 5 7 3" xfId="8793"/>
    <cellStyle name="Calculation 3 2 5 8" xfId="8794"/>
    <cellStyle name="Calculation 3 2 5 8 2" xfId="8795"/>
    <cellStyle name="Calculation 3 2 5 8 2 2" xfId="8796"/>
    <cellStyle name="Calculation 3 2 5 8 3" xfId="8797"/>
    <cellStyle name="Calculation 3 2 5 9" xfId="8798"/>
    <cellStyle name="Calculation 3 2 5 9 2" xfId="8799"/>
    <cellStyle name="Calculation 3 2 5 9 2 2" xfId="8800"/>
    <cellStyle name="Calculation 3 2 5 9 3" xfId="8801"/>
    <cellStyle name="Calculation 3 2 6" xfId="279"/>
    <cellStyle name="Calculation 3 2 6 2" xfId="8802"/>
    <cellStyle name="Calculation 3 2 6 2 2" xfId="8803"/>
    <cellStyle name="Calculation 3 2 6 3" xfId="8804"/>
    <cellStyle name="Calculation 3 2 7" xfId="8805"/>
    <cellStyle name="Calculation 3 2 7 2" xfId="8806"/>
    <cellStyle name="Calculation 3 2 7 2 2" xfId="8807"/>
    <cellStyle name="Calculation 3 2 7 3" xfId="8808"/>
    <cellStyle name="Calculation 3 2 8" xfId="8809"/>
    <cellStyle name="Calculation 3 2 8 2" xfId="8810"/>
    <cellStyle name="Calculation 3 2 8 2 2" xfId="8811"/>
    <cellStyle name="Calculation 3 2 8 3" xfId="8812"/>
    <cellStyle name="Calculation 3 2 9" xfId="8813"/>
    <cellStyle name="Calculation 3 2 9 2" xfId="8814"/>
    <cellStyle name="Calculation 3 2 9 2 2" xfId="8815"/>
    <cellStyle name="Calculation 3 2 9 3" xfId="8816"/>
    <cellStyle name="Calculation 3 20" xfId="8817"/>
    <cellStyle name="Calculation 3 20 2" xfId="8818"/>
    <cellStyle name="Calculation 3 20 2 2" xfId="8819"/>
    <cellStyle name="Calculation 3 20 3" xfId="8820"/>
    <cellStyle name="Calculation 3 21" xfId="8821"/>
    <cellStyle name="Calculation 3 21 2" xfId="8822"/>
    <cellStyle name="Calculation 3 21 2 2" xfId="8823"/>
    <cellStyle name="Calculation 3 21 3" xfId="8824"/>
    <cellStyle name="Calculation 3 22" xfId="8825"/>
    <cellStyle name="Calculation 3 22 2" xfId="8826"/>
    <cellStyle name="Calculation 3 23" xfId="8827"/>
    <cellStyle name="Calculation 3 24" xfId="8828"/>
    <cellStyle name="Calculation 3 25" xfId="8829"/>
    <cellStyle name="Calculation 3 26" xfId="8830"/>
    <cellStyle name="Calculation 3 3" xfId="280"/>
    <cellStyle name="Calculation 3 3 10" xfId="8831"/>
    <cellStyle name="Calculation 3 3 10 2" xfId="8832"/>
    <cellStyle name="Calculation 3 3 10 2 2" xfId="8833"/>
    <cellStyle name="Calculation 3 3 10 3" xfId="8834"/>
    <cellStyle name="Calculation 3 3 11" xfId="8835"/>
    <cellStyle name="Calculation 3 3 11 2" xfId="8836"/>
    <cellStyle name="Calculation 3 3 11 2 2" xfId="8837"/>
    <cellStyle name="Calculation 3 3 11 3" xfId="8838"/>
    <cellStyle name="Calculation 3 3 12" xfId="8839"/>
    <cellStyle name="Calculation 3 3 12 2" xfId="8840"/>
    <cellStyle name="Calculation 3 3 12 2 2" xfId="8841"/>
    <cellStyle name="Calculation 3 3 12 3" xfId="8842"/>
    <cellStyle name="Calculation 3 3 13" xfId="8843"/>
    <cellStyle name="Calculation 3 3 13 2" xfId="8844"/>
    <cellStyle name="Calculation 3 3 13 2 2" xfId="8845"/>
    <cellStyle name="Calculation 3 3 13 3" xfId="8846"/>
    <cellStyle name="Calculation 3 3 14" xfId="8847"/>
    <cellStyle name="Calculation 3 3 14 2" xfId="8848"/>
    <cellStyle name="Calculation 3 3 14 2 2" xfId="8849"/>
    <cellStyle name="Calculation 3 3 14 3" xfId="8850"/>
    <cellStyle name="Calculation 3 3 15" xfId="8851"/>
    <cellStyle name="Calculation 3 3 15 2" xfId="8852"/>
    <cellStyle name="Calculation 3 3 15 2 2" xfId="8853"/>
    <cellStyle name="Calculation 3 3 15 3" xfId="8854"/>
    <cellStyle name="Calculation 3 3 16" xfId="8855"/>
    <cellStyle name="Calculation 3 3 16 2" xfId="8856"/>
    <cellStyle name="Calculation 3 3 16 2 2" xfId="8857"/>
    <cellStyle name="Calculation 3 3 16 3" xfId="8858"/>
    <cellStyle name="Calculation 3 3 17" xfId="8859"/>
    <cellStyle name="Calculation 3 3 17 2" xfId="8860"/>
    <cellStyle name="Calculation 3 3 17 2 2" xfId="8861"/>
    <cellStyle name="Calculation 3 3 17 3" xfId="8862"/>
    <cellStyle name="Calculation 3 3 18" xfId="8863"/>
    <cellStyle name="Calculation 3 3 18 2" xfId="8864"/>
    <cellStyle name="Calculation 3 3 19" xfId="8865"/>
    <cellStyle name="Calculation 3 3 2" xfId="281"/>
    <cellStyle name="Calculation 3 3 2 10" xfId="8866"/>
    <cellStyle name="Calculation 3 3 2 10 2" xfId="8867"/>
    <cellStyle name="Calculation 3 3 2 10 2 2" xfId="8868"/>
    <cellStyle name="Calculation 3 3 2 10 3" xfId="8869"/>
    <cellStyle name="Calculation 3 3 2 11" xfId="8870"/>
    <cellStyle name="Calculation 3 3 2 11 2" xfId="8871"/>
    <cellStyle name="Calculation 3 3 2 11 2 2" xfId="8872"/>
    <cellStyle name="Calculation 3 3 2 11 3" xfId="8873"/>
    <cellStyle name="Calculation 3 3 2 12" xfId="8874"/>
    <cellStyle name="Calculation 3 3 2 12 2" xfId="8875"/>
    <cellStyle name="Calculation 3 3 2 12 2 2" xfId="8876"/>
    <cellStyle name="Calculation 3 3 2 12 3" xfId="8877"/>
    <cellStyle name="Calculation 3 3 2 13" xfId="8878"/>
    <cellStyle name="Calculation 3 3 2 13 2" xfId="8879"/>
    <cellStyle name="Calculation 3 3 2 13 2 2" xfId="8880"/>
    <cellStyle name="Calculation 3 3 2 13 3" xfId="8881"/>
    <cellStyle name="Calculation 3 3 2 14" xfId="8882"/>
    <cellStyle name="Calculation 3 3 2 14 2" xfId="8883"/>
    <cellStyle name="Calculation 3 3 2 14 2 2" xfId="8884"/>
    <cellStyle name="Calculation 3 3 2 14 3" xfId="8885"/>
    <cellStyle name="Calculation 3 3 2 15" xfId="8886"/>
    <cellStyle name="Calculation 3 3 2 15 2" xfId="8887"/>
    <cellStyle name="Calculation 3 3 2 15 2 2" xfId="8888"/>
    <cellStyle name="Calculation 3 3 2 15 3" xfId="8889"/>
    <cellStyle name="Calculation 3 3 2 16" xfId="8890"/>
    <cellStyle name="Calculation 3 3 2 16 2" xfId="8891"/>
    <cellStyle name="Calculation 3 3 2 16 2 2" xfId="8892"/>
    <cellStyle name="Calculation 3 3 2 16 3" xfId="8893"/>
    <cellStyle name="Calculation 3 3 2 17" xfId="8894"/>
    <cellStyle name="Calculation 3 3 2 17 2" xfId="8895"/>
    <cellStyle name="Calculation 3 3 2 17 2 2" xfId="8896"/>
    <cellStyle name="Calculation 3 3 2 17 3" xfId="8897"/>
    <cellStyle name="Calculation 3 3 2 18" xfId="8898"/>
    <cellStyle name="Calculation 3 3 2 18 2" xfId="8899"/>
    <cellStyle name="Calculation 3 3 2 18 2 2" xfId="8900"/>
    <cellStyle name="Calculation 3 3 2 18 3" xfId="8901"/>
    <cellStyle name="Calculation 3 3 2 19" xfId="8902"/>
    <cellStyle name="Calculation 3 3 2 19 2" xfId="8903"/>
    <cellStyle name="Calculation 3 3 2 19 2 2" xfId="8904"/>
    <cellStyle name="Calculation 3 3 2 19 3" xfId="8905"/>
    <cellStyle name="Calculation 3 3 2 2" xfId="8906"/>
    <cellStyle name="Calculation 3 3 2 2 2" xfId="8907"/>
    <cellStyle name="Calculation 3 3 2 2 2 2" xfId="8908"/>
    <cellStyle name="Calculation 3 3 2 2 3" xfId="8909"/>
    <cellStyle name="Calculation 3 3 2 20" xfId="8910"/>
    <cellStyle name="Calculation 3 3 2 20 2" xfId="8911"/>
    <cellStyle name="Calculation 3 3 2 20 2 2" xfId="8912"/>
    <cellStyle name="Calculation 3 3 2 20 3" xfId="8913"/>
    <cellStyle name="Calculation 3 3 2 21" xfId="8914"/>
    <cellStyle name="Calculation 3 3 2 21 2" xfId="8915"/>
    <cellStyle name="Calculation 3 3 2 22" xfId="8916"/>
    <cellStyle name="Calculation 3 3 2 3" xfId="8917"/>
    <cellStyle name="Calculation 3 3 2 3 2" xfId="8918"/>
    <cellStyle name="Calculation 3 3 2 3 2 2" xfId="8919"/>
    <cellStyle name="Calculation 3 3 2 3 3" xfId="8920"/>
    <cellStyle name="Calculation 3 3 2 4" xfId="8921"/>
    <cellStyle name="Calculation 3 3 2 4 2" xfId="8922"/>
    <cellStyle name="Calculation 3 3 2 4 2 2" xfId="8923"/>
    <cellStyle name="Calculation 3 3 2 4 3" xfId="8924"/>
    <cellStyle name="Calculation 3 3 2 5" xfId="8925"/>
    <cellStyle name="Calculation 3 3 2 5 2" xfId="8926"/>
    <cellStyle name="Calculation 3 3 2 5 2 2" xfId="8927"/>
    <cellStyle name="Calculation 3 3 2 5 3" xfId="8928"/>
    <cellStyle name="Calculation 3 3 2 6" xfId="8929"/>
    <cellStyle name="Calculation 3 3 2 6 2" xfId="8930"/>
    <cellStyle name="Calculation 3 3 2 6 2 2" xfId="8931"/>
    <cellStyle name="Calculation 3 3 2 6 3" xfId="8932"/>
    <cellStyle name="Calculation 3 3 2 7" xfId="8933"/>
    <cellStyle name="Calculation 3 3 2 7 2" xfId="8934"/>
    <cellStyle name="Calculation 3 3 2 7 2 2" xfId="8935"/>
    <cellStyle name="Calculation 3 3 2 7 3" xfId="8936"/>
    <cellStyle name="Calculation 3 3 2 8" xfId="8937"/>
    <cellStyle name="Calculation 3 3 2 8 2" xfId="8938"/>
    <cellStyle name="Calculation 3 3 2 8 2 2" xfId="8939"/>
    <cellStyle name="Calculation 3 3 2 8 3" xfId="8940"/>
    <cellStyle name="Calculation 3 3 2 9" xfId="8941"/>
    <cellStyle name="Calculation 3 3 2 9 2" xfId="8942"/>
    <cellStyle name="Calculation 3 3 2 9 2 2" xfId="8943"/>
    <cellStyle name="Calculation 3 3 2 9 3" xfId="8944"/>
    <cellStyle name="Calculation 3 3 3" xfId="282"/>
    <cellStyle name="Calculation 3 3 3 2" xfId="8945"/>
    <cellStyle name="Calculation 3 3 3 2 2" xfId="8946"/>
    <cellStyle name="Calculation 3 3 3 3" xfId="8947"/>
    <cellStyle name="Calculation 3 3 4" xfId="283"/>
    <cellStyle name="Calculation 3 3 4 2" xfId="8948"/>
    <cellStyle name="Calculation 3 3 4 2 2" xfId="8949"/>
    <cellStyle name="Calculation 3 3 4 3" xfId="8950"/>
    <cellStyle name="Calculation 3 3 5" xfId="284"/>
    <cellStyle name="Calculation 3 3 5 2" xfId="8951"/>
    <cellStyle name="Calculation 3 3 5 2 2" xfId="8952"/>
    <cellStyle name="Calculation 3 3 5 3" xfId="8953"/>
    <cellStyle name="Calculation 3 3 6" xfId="285"/>
    <cellStyle name="Calculation 3 3 6 2" xfId="8954"/>
    <cellStyle name="Calculation 3 3 6 2 2" xfId="8955"/>
    <cellStyle name="Calculation 3 3 6 3" xfId="8956"/>
    <cellStyle name="Calculation 3 3 7" xfId="8957"/>
    <cellStyle name="Calculation 3 3 7 2" xfId="8958"/>
    <cellStyle name="Calculation 3 3 7 2 2" xfId="8959"/>
    <cellStyle name="Calculation 3 3 7 3" xfId="8960"/>
    <cellStyle name="Calculation 3 3 8" xfId="8961"/>
    <cellStyle name="Calculation 3 3 8 2" xfId="8962"/>
    <cellStyle name="Calculation 3 3 8 2 2" xfId="8963"/>
    <cellStyle name="Calculation 3 3 8 3" xfId="8964"/>
    <cellStyle name="Calculation 3 3 9" xfId="8965"/>
    <cellStyle name="Calculation 3 3 9 2" xfId="8966"/>
    <cellStyle name="Calculation 3 3 9 2 2" xfId="8967"/>
    <cellStyle name="Calculation 3 3 9 3" xfId="8968"/>
    <cellStyle name="Calculation 3 4" xfId="286"/>
    <cellStyle name="Calculation 3 4 10" xfId="8969"/>
    <cellStyle name="Calculation 3 4 10 2" xfId="8970"/>
    <cellStyle name="Calculation 3 4 10 2 2" xfId="8971"/>
    <cellStyle name="Calculation 3 4 10 3" xfId="8972"/>
    <cellStyle name="Calculation 3 4 11" xfId="8973"/>
    <cellStyle name="Calculation 3 4 11 2" xfId="8974"/>
    <cellStyle name="Calculation 3 4 11 2 2" xfId="8975"/>
    <cellStyle name="Calculation 3 4 11 3" xfId="8976"/>
    <cellStyle name="Calculation 3 4 12" xfId="8977"/>
    <cellStyle name="Calculation 3 4 12 2" xfId="8978"/>
    <cellStyle name="Calculation 3 4 12 2 2" xfId="8979"/>
    <cellStyle name="Calculation 3 4 12 3" xfId="8980"/>
    <cellStyle name="Calculation 3 4 13" xfId="8981"/>
    <cellStyle name="Calculation 3 4 13 2" xfId="8982"/>
    <cellStyle name="Calculation 3 4 13 2 2" xfId="8983"/>
    <cellStyle name="Calculation 3 4 13 3" xfId="8984"/>
    <cellStyle name="Calculation 3 4 14" xfId="8985"/>
    <cellStyle name="Calculation 3 4 14 2" xfId="8986"/>
    <cellStyle name="Calculation 3 4 14 2 2" xfId="8987"/>
    <cellStyle name="Calculation 3 4 14 3" xfId="8988"/>
    <cellStyle name="Calculation 3 4 15" xfId="8989"/>
    <cellStyle name="Calculation 3 4 15 2" xfId="8990"/>
    <cellStyle name="Calculation 3 4 15 2 2" xfId="8991"/>
    <cellStyle name="Calculation 3 4 15 3" xfId="8992"/>
    <cellStyle name="Calculation 3 4 16" xfId="8993"/>
    <cellStyle name="Calculation 3 4 16 2" xfId="8994"/>
    <cellStyle name="Calculation 3 4 16 2 2" xfId="8995"/>
    <cellStyle name="Calculation 3 4 16 3" xfId="8996"/>
    <cellStyle name="Calculation 3 4 17" xfId="8997"/>
    <cellStyle name="Calculation 3 4 17 2" xfId="8998"/>
    <cellStyle name="Calculation 3 4 17 2 2" xfId="8999"/>
    <cellStyle name="Calculation 3 4 17 3" xfId="9000"/>
    <cellStyle name="Calculation 3 4 18" xfId="9001"/>
    <cellStyle name="Calculation 3 4 18 2" xfId="9002"/>
    <cellStyle name="Calculation 3 4 19" xfId="9003"/>
    <cellStyle name="Calculation 3 4 2" xfId="287"/>
    <cellStyle name="Calculation 3 4 2 10" xfId="9004"/>
    <cellStyle name="Calculation 3 4 2 10 2" xfId="9005"/>
    <cellStyle name="Calculation 3 4 2 10 2 2" xfId="9006"/>
    <cellStyle name="Calculation 3 4 2 10 3" xfId="9007"/>
    <cellStyle name="Calculation 3 4 2 11" xfId="9008"/>
    <cellStyle name="Calculation 3 4 2 11 2" xfId="9009"/>
    <cellStyle name="Calculation 3 4 2 11 2 2" xfId="9010"/>
    <cellStyle name="Calculation 3 4 2 11 3" xfId="9011"/>
    <cellStyle name="Calculation 3 4 2 12" xfId="9012"/>
    <cellStyle name="Calculation 3 4 2 12 2" xfId="9013"/>
    <cellStyle name="Calculation 3 4 2 12 2 2" xfId="9014"/>
    <cellStyle name="Calculation 3 4 2 12 3" xfId="9015"/>
    <cellStyle name="Calculation 3 4 2 13" xfId="9016"/>
    <cellStyle name="Calculation 3 4 2 13 2" xfId="9017"/>
    <cellStyle name="Calculation 3 4 2 13 2 2" xfId="9018"/>
    <cellStyle name="Calculation 3 4 2 13 3" xfId="9019"/>
    <cellStyle name="Calculation 3 4 2 14" xfId="9020"/>
    <cellStyle name="Calculation 3 4 2 14 2" xfId="9021"/>
    <cellStyle name="Calculation 3 4 2 14 2 2" xfId="9022"/>
    <cellStyle name="Calculation 3 4 2 14 3" xfId="9023"/>
    <cellStyle name="Calculation 3 4 2 15" xfId="9024"/>
    <cellStyle name="Calculation 3 4 2 15 2" xfId="9025"/>
    <cellStyle name="Calculation 3 4 2 15 2 2" xfId="9026"/>
    <cellStyle name="Calculation 3 4 2 15 3" xfId="9027"/>
    <cellStyle name="Calculation 3 4 2 16" xfId="9028"/>
    <cellStyle name="Calculation 3 4 2 16 2" xfId="9029"/>
    <cellStyle name="Calculation 3 4 2 16 2 2" xfId="9030"/>
    <cellStyle name="Calculation 3 4 2 16 3" xfId="9031"/>
    <cellStyle name="Calculation 3 4 2 17" xfId="9032"/>
    <cellStyle name="Calculation 3 4 2 17 2" xfId="9033"/>
    <cellStyle name="Calculation 3 4 2 17 2 2" xfId="9034"/>
    <cellStyle name="Calculation 3 4 2 17 3" xfId="9035"/>
    <cellStyle name="Calculation 3 4 2 18" xfId="9036"/>
    <cellStyle name="Calculation 3 4 2 18 2" xfId="9037"/>
    <cellStyle name="Calculation 3 4 2 18 2 2" xfId="9038"/>
    <cellStyle name="Calculation 3 4 2 18 3" xfId="9039"/>
    <cellStyle name="Calculation 3 4 2 19" xfId="9040"/>
    <cellStyle name="Calculation 3 4 2 19 2" xfId="9041"/>
    <cellStyle name="Calculation 3 4 2 19 2 2" xfId="9042"/>
    <cellStyle name="Calculation 3 4 2 19 3" xfId="9043"/>
    <cellStyle name="Calculation 3 4 2 2" xfId="9044"/>
    <cellStyle name="Calculation 3 4 2 2 2" xfId="9045"/>
    <cellStyle name="Calculation 3 4 2 2 2 2" xfId="9046"/>
    <cellStyle name="Calculation 3 4 2 2 3" xfId="9047"/>
    <cellStyle name="Calculation 3 4 2 20" xfId="9048"/>
    <cellStyle name="Calculation 3 4 2 20 2" xfId="9049"/>
    <cellStyle name="Calculation 3 4 2 20 2 2" xfId="9050"/>
    <cellStyle name="Calculation 3 4 2 20 3" xfId="9051"/>
    <cellStyle name="Calculation 3 4 2 21" xfId="9052"/>
    <cellStyle name="Calculation 3 4 2 21 2" xfId="9053"/>
    <cellStyle name="Calculation 3 4 2 22" xfId="9054"/>
    <cellStyle name="Calculation 3 4 2 3" xfId="9055"/>
    <cellStyle name="Calculation 3 4 2 3 2" xfId="9056"/>
    <cellStyle name="Calculation 3 4 2 3 2 2" xfId="9057"/>
    <cellStyle name="Calculation 3 4 2 3 3" xfId="9058"/>
    <cellStyle name="Calculation 3 4 2 4" xfId="9059"/>
    <cellStyle name="Calculation 3 4 2 4 2" xfId="9060"/>
    <cellStyle name="Calculation 3 4 2 4 2 2" xfId="9061"/>
    <cellStyle name="Calculation 3 4 2 4 3" xfId="9062"/>
    <cellStyle name="Calculation 3 4 2 5" xfId="9063"/>
    <cellStyle name="Calculation 3 4 2 5 2" xfId="9064"/>
    <cellStyle name="Calculation 3 4 2 5 2 2" xfId="9065"/>
    <cellStyle name="Calculation 3 4 2 5 3" xfId="9066"/>
    <cellStyle name="Calculation 3 4 2 6" xfId="9067"/>
    <cellStyle name="Calculation 3 4 2 6 2" xfId="9068"/>
    <cellStyle name="Calculation 3 4 2 6 2 2" xfId="9069"/>
    <cellStyle name="Calculation 3 4 2 6 3" xfId="9070"/>
    <cellStyle name="Calculation 3 4 2 7" xfId="9071"/>
    <cellStyle name="Calculation 3 4 2 7 2" xfId="9072"/>
    <cellStyle name="Calculation 3 4 2 7 2 2" xfId="9073"/>
    <cellStyle name="Calculation 3 4 2 7 3" xfId="9074"/>
    <cellStyle name="Calculation 3 4 2 8" xfId="9075"/>
    <cellStyle name="Calculation 3 4 2 8 2" xfId="9076"/>
    <cellStyle name="Calculation 3 4 2 8 2 2" xfId="9077"/>
    <cellStyle name="Calculation 3 4 2 8 3" xfId="9078"/>
    <cellStyle name="Calculation 3 4 2 9" xfId="9079"/>
    <cellStyle name="Calculation 3 4 2 9 2" xfId="9080"/>
    <cellStyle name="Calculation 3 4 2 9 2 2" xfId="9081"/>
    <cellStyle name="Calculation 3 4 2 9 3" xfId="9082"/>
    <cellStyle name="Calculation 3 4 3" xfId="288"/>
    <cellStyle name="Calculation 3 4 3 2" xfId="9083"/>
    <cellStyle name="Calculation 3 4 3 2 2" xfId="9084"/>
    <cellStyle name="Calculation 3 4 3 3" xfId="9085"/>
    <cellStyle name="Calculation 3 4 4" xfId="289"/>
    <cellStyle name="Calculation 3 4 4 2" xfId="9086"/>
    <cellStyle name="Calculation 3 4 4 2 2" xfId="9087"/>
    <cellStyle name="Calculation 3 4 4 3" xfId="9088"/>
    <cellStyle name="Calculation 3 4 5" xfId="290"/>
    <cellStyle name="Calculation 3 4 5 2" xfId="9089"/>
    <cellStyle name="Calculation 3 4 5 2 2" xfId="9090"/>
    <cellStyle name="Calculation 3 4 5 3" xfId="9091"/>
    <cellStyle name="Calculation 3 4 6" xfId="291"/>
    <cellStyle name="Calculation 3 4 6 2" xfId="9092"/>
    <cellStyle name="Calculation 3 4 6 2 2" xfId="9093"/>
    <cellStyle name="Calculation 3 4 6 3" xfId="9094"/>
    <cellStyle name="Calculation 3 4 7" xfId="9095"/>
    <cellStyle name="Calculation 3 4 7 2" xfId="9096"/>
    <cellStyle name="Calculation 3 4 7 2 2" xfId="9097"/>
    <cellStyle name="Calculation 3 4 7 3" xfId="9098"/>
    <cellStyle name="Calculation 3 4 8" xfId="9099"/>
    <cellStyle name="Calculation 3 4 8 2" xfId="9100"/>
    <cellStyle name="Calculation 3 4 8 2 2" xfId="9101"/>
    <cellStyle name="Calculation 3 4 8 3" xfId="9102"/>
    <cellStyle name="Calculation 3 4 9" xfId="9103"/>
    <cellStyle name="Calculation 3 4 9 2" xfId="9104"/>
    <cellStyle name="Calculation 3 4 9 2 2" xfId="9105"/>
    <cellStyle name="Calculation 3 4 9 3" xfId="9106"/>
    <cellStyle name="Calculation 3 5" xfId="292"/>
    <cellStyle name="Calculation 3 5 10" xfId="9107"/>
    <cellStyle name="Calculation 3 5 10 2" xfId="9108"/>
    <cellStyle name="Calculation 3 5 10 2 2" xfId="9109"/>
    <cellStyle name="Calculation 3 5 10 3" xfId="9110"/>
    <cellStyle name="Calculation 3 5 11" xfId="9111"/>
    <cellStyle name="Calculation 3 5 11 2" xfId="9112"/>
    <cellStyle name="Calculation 3 5 11 2 2" xfId="9113"/>
    <cellStyle name="Calculation 3 5 11 3" xfId="9114"/>
    <cellStyle name="Calculation 3 5 12" xfId="9115"/>
    <cellStyle name="Calculation 3 5 12 2" xfId="9116"/>
    <cellStyle name="Calculation 3 5 12 2 2" xfId="9117"/>
    <cellStyle name="Calculation 3 5 12 3" xfId="9118"/>
    <cellStyle name="Calculation 3 5 13" xfId="9119"/>
    <cellStyle name="Calculation 3 5 13 2" xfId="9120"/>
    <cellStyle name="Calculation 3 5 13 2 2" xfId="9121"/>
    <cellStyle name="Calculation 3 5 13 3" xfId="9122"/>
    <cellStyle name="Calculation 3 5 14" xfId="9123"/>
    <cellStyle name="Calculation 3 5 14 2" xfId="9124"/>
    <cellStyle name="Calculation 3 5 14 2 2" xfId="9125"/>
    <cellStyle name="Calculation 3 5 14 3" xfId="9126"/>
    <cellStyle name="Calculation 3 5 15" xfId="9127"/>
    <cellStyle name="Calculation 3 5 15 2" xfId="9128"/>
    <cellStyle name="Calculation 3 5 15 2 2" xfId="9129"/>
    <cellStyle name="Calculation 3 5 15 3" xfId="9130"/>
    <cellStyle name="Calculation 3 5 16" xfId="9131"/>
    <cellStyle name="Calculation 3 5 16 2" xfId="9132"/>
    <cellStyle name="Calculation 3 5 16 2 2" xfId="9133"/>
    <cellStyle name="Calculation 3 5 16 3" xfId="9134"/>
    <cellStyle name="Calculation 3 5 17" xfId="9135"/>
    <cellStyle name="Calculation 3 5 17 2" xfId="9136"/>
    <cellStyle name="Calculation 3 5 17 2 2" xfId="9137"/>
    <cellStyle name="Calculation 3 5 17 3" xfId="9138"/>
    <cellStyle name="Calculation 3 5 18" xfId="9139"/>
    <cellStyle name="Calculation 3 5 18 2" xfId="9140"/>
    <cellStyle name="Calculation 3 5 18 2 2" xfId="9141"/>
    <cellStyle name="Calculation 3 5 18 3" xfId="9142"/>
    <cellStyle name="Calculation 3 5 19" xfId="9143"/>
    <cellStyle name="Calculation 3 5 19 2" xfId="9144"/>
    <cellStyle name="Calculation 3 5 19 2 2" xfId="9145"/>
    <cellStyle name="Calculation 3 5 19 3" xfId="9146"/>
    <cellStyle name="Calculation 3 5 2" xfId="9147"/>
    <cellStyle name="Calculation 3 5 2 10" xfId="9148"/>
    <cellStyle name="Calculation 3 5 2 10 2" xfId="9149"/>
    <cellStyle name="Calculation 3 5 2 10 2 2" xfId="9150"/>
    <cellStyle name="Calculation 3 5 2 10 3" xfId="9151"/>
    <cellStyle name="Calculation 3 5 2 11" xfId="9152"/>
    <cellStyle name="Calculation 3 5 2 11 2" xfId="9153"/>
    <cellStyle name="Calculation 3 5 2 11 2 2" xfId="9154"/>
    <cellStyle name="Calculation 3 5 2 11 3" xfId="9155"/>
    <cellStyle name="Calculation 3 5 2 12" xfId="9156"/>
    <cellStyle name="Calculation 3 5 2 12 2" xfId="9157"/>
    <cellStyle name="Calculation 3 5 2 12 2 2" xfId="9158"/>
    <cellStyle name="Calculation 3 5 2 12 3" xfId="9159"/>
    <cellStyle name="Calculation 3 5 2 13" xfId="9160"/>
    <cellStyle name="Calculation 3 5 2 13 2" xfId="9161"/>
    <cellStyle name="Calculation 3 5 2 13 2 2" xfId="9162"/>
    <cellStyle name="Calculation 3 5 2 13 3" xfId="9163"/>
    <cellStyle name="Calculation 3 5 2 14" xfId="9164"/>
    <cellStyle name="Calculation 3 5 2 14 2" xfId="9165"/>
    <cellStyle name="Calculation 3 5 2 14 2 2" xfId="9166"/>
    <cellStyle name="Calculation 3 5 2 14 3" xfId="9167"/>
    <cellStyle name="Calculation 3 5 2 15" xfId="9168"/>
    <cellStyle name="Calculation 3 5 2 15 2" xfId="9169"/>
    <cellStyle name="Calculation 3 5 2 15 2 2" xfId="9170"/>
    <cellStyle name="Calculation 3 5 2 15 3" xfId="9171"/>
    <cellStyle name="Calculation 3 5 2 16" xfId="9172"/>
    <cellStyle name="Calculation 3 5 2 16 2" xfId="9173"/>
    <cellStyle name="Calculation 3 5 2 16 2 2" xfId="9174"/>
    <cellStyle name="Calculation 3 5 2 16 3" xfId="9175"/>
    <cellStyle name="Calculation 3 5 2 17" xfId="9176"/>
    <cellStyle name="Calculation 3 5 2 17 2" xfId="9177"/>
    <cellStyle name="Calculation 3 5 2 17 2 2" xfId="9178"/>
    <cellStyle name="Calculation 3 5 2 17 3" xfId="9179"/>
    <cellStyle name="Calculation 3 5 2 18" xfId="9180"/>
    <cellStyle name="Calculation 3 5 2 18 2" xfId="9181"/>
    <cellStyle name="Calculation 3 5 2 18 2 2" xfId="9182"/>
    <cellStyle name="Calculation 3 5 2 18 3" xfId="9183"/>
    <cellStyle name="Calculation 3 5 2 19" xfId="9184"/>
    <cellStyle name="Calculation 3 5 2 19 2" xfId="9185"/>
    <cellStyle name="Calculation 3 5 2 19 2 2" xfId="9186"/>
    <cellStyle name="Calculation 3 5 2 19 3" xfId="9187"/>
    <cellStyle name="Calculation 3 5 2 2" xfId="9188"/>
    <cellStyle name="Calculation 3 5 2 2 2" xfId="9189"/>
    <cellStyle name="Calculation 3 5 2 2 2 2" xfId="9190"/>
    <cellStyle name="Calculation 3 5 2 2 3" xfId="9191"/>
    <cellStyle name="Calculation 3 5 2 20" xfId="9192"/>
    <cellStyle name="Calculation 3 5 2 20 2" xfId="9193"/>
    <cellStyle name="Calculation 3 5 2 20 2 2" xfId="9194"/>
    <cellStyle name="Calculation 3 5 2 20 3" xfId="9195"/>
    <cellStyle name="Calculation 3 5 2 21" xfId="9196"/>
    <cellStyle name="Calculation 3 5 2 21 2" xfId="9197"/>
    <cellStyle name="Calculation 3 5 2 22" xfId="9198"/>
    <cellStyle name="Calculation 3 5 2 3" xfId="9199"/>
    <cellStyle name="Calculation 3 5 2 3 2" xfId="9200"/>
    <cellStyle name="Calculation 3 5 2 3 2 2" xfId="9201"/>
    <cellStyle name="Calculation 3 5 2 3 3" xfId="9202"/>
    <cellStyle name="Calculation 3 5 2 4" xfId="9203"/>
    <cellStyle name="Calculation 3 5 2 4 2" xfId="9204"/>
    <cellStyle name="Calculation 3 5 2 4 2 2" xfId="9205"/>
    <cellStyle name="Calculation 3 5 2 4 3" xfId="9206"/>
    <cellStyle name="Calculation 3 5 2 5" xfId="9207"/>
    <cellStyle name="Calculation 3 5 2 5 2" xfId="9208"/>
    <cellStyle name="Calculation 3 5 2 5 2 2" xfId="9209"/>
    <cellStyle name="Calculation 3 5 2 5 3" xfId="9210"/>
    <cellStyle name="Calculation 3 5 2 6" xfId="9211"/>
    <cellStyle name="Calculation 3 5 2 6 2" xfId="9212"/>
    <cellStyle name="Calculation 3 5 2 6 2 2" xfId="9213"/>
    <cellStyle name="Calculation 3 5 2 6 3" xfId="9214"/>
    <cellStyle name="Calculation 3 5 2 7" xfId="9215"/>
    <cellStyle name="Calculation 3 5 2 7 2" xfId="9216"/>
    <cellStyle name="Calculation 3 5 2 7 2 2" xfId="9217"/>
    <cellStyle name="Calculation 3 5 2 7 3" xfId="9218"/>
    <cellStyle name="Calculation 3 5 2 8" xfId="9219"/>
    <cellStyle name="Calculation 3 5 2 8 2" xfId="9220"/>
    <cellStyle name="Calculation 3 5 2 8 2 2" xfId="9221"/>
    <cellStyle name="Calculation 3 5 2 8 3" xfId="9222"/>
    <cellStyle name="Calculation 3 5 2 9" xfId="9223"/>
    <cellStyle name="Calculation 3 5 2 9 2" xfId="9224"/>
    <cellStyle name="Calculation 3 5 2 9 2 2" xfId="9225"/>
    <cellStyle name="Calculation 3 5 2 9 3" xfId="9226"/>
    <cellStyle name="Calculation 3 5 20" xfId="9227"/>
    <cellStyle name="Calculation 3 5 20 2" xfId="9228"/>
    <cellStyle name="Calculation 3 5 20 2 2" xfId="9229"/>
    <cellStyle name="Calculation 3 5 20 3" xfId="9230"/>
    <cellStyle name="Calculation 3 5 21" xfId="9231"/>
    <cellStyle name="Calculation 3 5 21 2" xfId="9232"/>
    <cellStyle name="Calculation 3 5 21 2 2" xfId="9233"/>
    <cellStyle name="Calculation 3 5 21 3" xfId="9234"/>
    <cellStyle name="Calculation 3 5 22" xfId="9235"/>
    <cellStyle name="Calculation 3 5 22 2" xfId="9236"/>
    <cellStyle name="Calculation 3 5 23" xfId="9237"/>
    <cellStyle name="Calculation 3 5 3" xfId="9238"/>
    <cellStyle name="Calculation 3 5 3 2" xfId="9239"/>
    <cellStyle name="Calculation 3 5 3 2 2" xfId="9240"/>
    <cellStyle name="Calculation 3 5 3 3" xfId="9241"/>
    <cellStyle name="Calculation 3 5 4" xfId="9242"/>
    <cellStyle name="Calculation 3 5 4 2" xfId="9243"/>
    <cellStyle name="Calculation 3 5 4 2 2" xfId="9244"/>
    <cellStyle name="Calculation 3 5 4 3" xfId="9245"/>
    <cellStyle name="Calculation 3 5 5" xfId="9246"/>
    <cellStyle name="Calculation 3 5 5 2" xfId="9247"/>
    <cellStyle name="Calculation 3 5 5 2 2" xfId="9248"/>
    <cellStyle name="Calculation 3 5 5 3" xfId="9249"/>
    <cellStyle name="Calculation 3 5 6" xfId="9250"/>
    <cellStyle name="Calculation 3 5 6 2" xfId="9251"/>
    <cellStyle name="Calculation 3 5 6 2 2" xfId="9252"/>
    <cellStyle name="Calculation 3 5 6 3" xfId="9253"/>
    <cellStyle name="Calculation 3 5 7" xfId="9254"/>
    <cellStyle name="Calculation 3 5 7 2" xfId="9255"/>
    <cellStyle name="Calculation 3 5 7 2 2" xfId="9256"/>
    <cellStyle name="Calculation 3 5 7 3" xfId="9257"/>
    <cellStyle name="Calculation 3 5 8" xfId="9258"/>
    <cellStyle name="Calculation 3 5 8 2" xfId="9259"/>
    <cellStyle name="Calculation 3 5 8 2 2" xfId="9260"/>
    <cellStyle name="Calculation 3 5 8 3" xfId="9261"/>
    <cellStyle name="Calculation 3 5 9" xfId="9262"/>
    <cellStyle name="Calculation 3 5 9 2" xfId="9263"/>
    <cellStyle name="Calculation 3 5 9 2 2" xfId="9264"/>
    <cellStyle name="Calculation 3 5 9 3" xfId="9265"/>
    <cellStyle name="Calculation 3 6" xfId="293"/>
    <cellStyle name="Calculation 3 6 10" xfId="9266"/>
    <cellStyle name="Calculation 3 6 10 2" xfId="9267"/>
    <cellStyle name="Calculation 3 6 10 2 2" xfId="9268"/>
    <cellStyle name="Calculation 3 6 10 3" xfId="9269"/>
    <cellStyle name="Calculation 3 6 11" xfId="9270"/>
    <cellStyle name="Calculation 3 6 11 2" xfId="9271"/>
    <cellStyle name="Calculation 3 6 11 2 2" xfId="9272"/>
    <cellStyle name="Calculation 3 6 11 3" xfId="9273"/>
    <cellStyle name="Calculation 3 6 12" xfId="9274"/>
    <cellStyle name="Calculation 3 6 12 2" xfId="9275"/>
    <cellStyle name="Calculation 3 6 12 2 2" xfId="9276"/>
    <cellStyle name="Calculation 3 6 12 3" xfId="9277"/>
    <cellStyle name="Calculation 3 6 13" xfId="9278"/>
    <cellStyle name="Calculation 3 6 13 2" xfId="9279"/>
    <cellStyle name="Calculation 3 6 13 2 2" xfId="9280"/>
    <cellStyle name="Calculation 3 6 13 3" xfId="9281"/>
    <cellStyle name="Calculation 3 6 14" xfId="9282"/>
    <cellStyle name="Calculation 3 6 14 2" xfId="9283"/>
    <cellStyle name="Calculation 3 6 14 2 2" xfId="9284"/>
    <cellStyle name="Calculation 3 6 14 3" xfId="9285"/>
    <cellStyle name="Calculation 3 6 15" xfId="9286"/>
    <cellStyle name="Calculation 3 6 15 2" xfId="9287"/>
    <cellStyle name="Calculation 3 6 15 2 2" xfId="9288"/>
    <cellStyle name="Calculation 3 6 15 3" xfId="9289"/>
    <cellStyle name="Calculation 3 6 16" xfId="9290"/>
    <cellStyle name="Calculation 3 6 16 2" xfId="9291"/>
    <cellStyle name="Calculation 3 6 16 2 2" xfId="9292"/>
    <cellStyle name="Calculation 3 6 16 3" xfId="9293"/>
    <cellStyle name="Calculation 3 6 17" xfId="9294"/>
    <cellStyle name="Calculation 3 6 17 2" xfId="9295"/>
    <cellStyle name="Calculation 3 6 17 2 2" xfId="9296"/>
    <cellStyle name="Calculation 3 6 17 3" xfId="9297"/>
    <cellStyle name="Calculation 3 6 18" xfId="9298"/>
    <cellStyle name="Calculation 3 6 18 2" xfId="9299"/>
    <cellStyle name="Calculation 3 6 18 2 2" xfId="9300"/>
    <cellStyle name="Calculation 3 6 18 3" xfId="9301"/>
    <cellStyle name="Calculation 3 6 19" xfId="9302"/>
    <cellStyle name="Calculation 3 6 19 2" xfId="9303"/>
    <cellStyle name="Calculation 3 6 19 2 2" xfId="9304"/>
    <cellStyle name="Calculation 3 6 19 3" xfId="9305"/>
    <cellStyle name="Calculation 3 6 2" xfId="9306"/>
    <cellStyle name="Calculation 3 6 2 2" xfId="9307"/>
    <cellStyle name="Calculation 3 6 2 2 2" xfId="9308"/>
    <cellStyle name="Calculation 3 6 2 3" xfId="9309"/>
    <cellStyle name="Calculation 3 6 20" xfId="9310"/>
    <cellStyle name="Calculation 3 6 20 2" xfId="9311"/>
    <cellStyle name="Calculation 3 6 20 2 2" xfId="9312"/>
    <cellStyle name="Calculation 3 6 20 3" xfId="9313"/>
    <cellStyle name="Calculation 3 6 21" xfId="9314"/>
    <cellStyle name="Calculation 3 6 21 2" xfId="9315"/>
    <cellStyle name="Calculation 3 6 22" xfId="9316"/>
    <cellStyle name="Calculation 3 6 3" xfId="9317"/>
    <cellStyle name="Calculation 3 6 3 2" xfId="9318"/>
    <cellStyle name="Calculation 3 6 3 2 2" xfId="9319"/>
    <cellStyle name="Calculation 3 6 3 3" xfId="9320"/>
    <cellStyle name="Calculation 3 6 4" xfId="9321"/>
    <cellStyle name="Calculation 3 6 4 2" xfId="9322"/>
    <cellStyle name="Calculation 3 6 4 2 2" xfId="9323"/>
    <cellStyle name="Calculation 3 6 4 3" xfId="9324"/>
    <cellStyle name="Calculation 3 6 5" xfId="9325"/>
    <cellStyle name="Calculation 3 6 5 2" xfId="9326"/>
    <cellStyle name="Calculation 3 6 5 2 2" xfId="9327"/>
    <cellStyle name="Calculation 3 6 5 3" xfId="9328"/>
    <cellStyle name="Calculation 3 6 6" xfId="9329"/>
    <cellStyle name="Calculation 3 6 6 2" xfId="9330"/>
    <cellStyle name="Calculation 3 6 6 2 2" xfId="9331"/>
    <cellStyle name="Calculation 3 6 6 3" xfId="9332"/>
    <cellStyle name="Calculation 3 6 7" xfId="9333"/>
    <cellStyle name="Calculation 3 6 7 2" xfId="9334"/>
    <cellStyle name="Calculation 3 6 7 2 2" xfId="9335"/>
    <cellStyle name="Calculation 3 6 7 3" xfId="9336"/>
    <cellStyle name="Calculation 3 6 8" xfId="9337"/>
    <cellStyle name="Calculation 3 6 8 2" xfId="9338"/>
    <cellStyle name="Calculation 3 6 8 2 2" xfId="9339"/>
    <cellStyle name="Calculation 3 6 8 3" xfId="9340"/>
    <cellStyle name="Calculation 3 6 9" xfId="9341"/>
    <cellStyle name="Calculation 3 6 9 2" xfId="9342"/>
    <cellStyle name="Calculation 3 6 9 2 2" xfId="9343"/>
    <cellStyle name="Calculation 3 6 9 3" xfId="9344"/>
    <cellStyle name="Calculation 3 7" xfId="294"/>
    <cellStyle name="Calculation 3 7 2" xfId="9345"/>
    <cellStyle name="Calculation 3 7 2 2" xfId="9346"/>
    <cellStyle name="Calculation 3 7 3" xfId="9347"/>
    <cellStyle name="Calculation 3 8" xfId="9348"/>
    <cellStyle name="Calculation 3 8 2" xfId="9349"/>
    <cellStyle name="Calculation 3 8 2 2" xfId="9350"/>
    <cellStyle name="Calculation 3 8 3" xfId="9351"/>
    <cellStyle name="Calculation 3 9" xfId="9352"/>
    <cellStyle name="Calculation 3 9 2" xfId="9353"/>
    <cellStyle name="Calculation 3 9 2 2" xfId="9354"/>
    <cellStyle name="Calculation 3 9 3" xfId="9355"/>
    <cellStyle name="Calculation 4" xfId="295"/>
    <cellStyle name="Calculation 4 10" xfId="9356"/>
    <cellStyle name="Calculation 4 10 2" xfId="9357"/>
    <cellStyle name="Calculation 4 10 2 2" xfId="9358"/>
    <cellStyle name="Calculation 4 10 3" xfId="9359"/>
    <cellStyle name="Calculation 4 11" xfId="9360"/>
    <cellStyle name="Calculation 4 11 2" xfId="9361"/>
    <cellStyle name="Calculation 4 11 2 2" xfId="9362"/>
    <cellStyle name="Calculation 4 11 3" xfId="9363"/>
    <cellStyle name="Calculation 4 12" xfId="9364"/>
    <cellStyle name="Calculation 4 12 2" xfId="9365"/>
    <cellStyle name="Calculation 4 12 2 2" xfId="9366"/>
    <cellStyle name="Calculation 4 12 3" xfId="9367"/>
    <cellStyle name="Calculation 4 13" xfId="9368"/>
    <cellStyle name="Calculation 4 13 2" xfId="9369"/>
    <cellStyle name="Calculation 4 13 2 2" xfId="9370"/>
    <cellStyle name="Calculation 4 13 3" xfId="9371"/>
    <cellStyle name="Calculation 4 14" xfId="9372"/>
    <cellStyle name="Calculation 4 14 2" xfId="9373"/>
    <cellStyle name="Calculation 4 14 2 2" xfId="9374"/>
    <cellStyle name="Calculation 4 14 3" xfId="9375"/>
    <cellStyle name="Calculation 4 15" xfId="9376"/>
    <cellStyle name="Calculation 4 15 2" xfId="9377"/>
    <cellStyle name="Calculation 4 15 2 2" xfId="9378"/>
    <cellStyle name="Calculation 4 15 3" xfId="9379"/>
    <cellStyle name="Calculation 4 16" xfId="9380"/>
    <cellStyle name="Calculation 4 16 2" xfId="9381"/>
    <cellStyle name="Calculation 4 16 2 2" xfId="9382"/>
    <cellStyle name="Calculation 4 16 3" xfId="9383"/>
    <cellStyle name="Calculation 4 17" xfId="9384"/>
    <cellStyle name="Calculation 4 17 2" xfId="9385"/>
    <cellStyle name="Calculation 4 17 2 2" xfId="9386"/>
    <cellStyle name="Calculation 4 17 3" xfId="9387"/>
    <cellStyle name="Calculation 4 18" xfId="9388"/>
    <cellStyle name="Calculation 4 18 2" xfId="9389"/>
    <cellStyle name="Calculation 4 18 2 2" xfId="9390"/>
    <cellStyle name="Calculation 4 18 3" xfId="9391"/>
    <cellStyle name="Calculation 4 19" xfId="9392"/>
    <cellStyle name="Calculation 4 19 2" xfId="9393"/>
    <cellStyle name="Calculation 4 19 2 2" xfId="9394"/>
    <cellStyle name="Calculation 4 19 3" xfId="9395"/>
    <cellStyle name="Calculation 4 2" xfId="296"/>
    <cellStyle name="Calculation 4 2 10" xfId="9396"/>
    <cellStyle name="Calculation 4 2 10 2" xfId="9397"/>
    <cellStyle name="Calculation 4 2 10 2 2" xfId="9398"/>
    <cellStyle name="Calculation 4 2 10 3" xfId="9399"/>
    <cellStyle name="Calculation 4 2 11" xfId="9400"/>
    <cellStyle name="Calculation 4 2 11 2" xfId="9401"/>
    <cellStyle name="Calculation 4 2 11 2 2" xfId="9402"/>
    <cellStyle name="Calculation 4 2 11 3" xfId="9403"/>
    <cellStyle name="Calculation 4 2 12" xfId="9404"/>
    <cellStyle name="Calculation 4 2 12 2" xfId="9405"/>
    <cellStyle name="Calculation 4 2 12 2 2" xfId="9406"/>
    <cellStyle name="Calculation 4 2 12 3" xfId="9407"/>
    <cellStyle name="Calculation 4 2 13" xfId="9408"/>
    <cellStyle name="Calculation 4 2 13 2" xfId="9409"/>
    <cellStyle name="Calculation 4 2 13 2 2" xfId="9410"/>
    <cellStyle name="Calculation 4 2 13 3" xfId="9411"/>
    <cellStyle name="Calculation 4 2 14" xfId="9412"/>
    <cellStyle name="Calculation 4 2 14 2" xfId="9413"/>
    <cellStyle name="Calculation 4 2 14 2 2" xfId="9414"/>
    <cellStyle name="Calculation 4 2 14 3" xfId="9415"/>
    <cellStyle name="Calculation 4 2 15" xfId="9416"/>
    <cellStyle name="Calculation 4 2 15 2" xfId="9417"/>
    <cellStyle name="Calculation 4 2 15 2 2" xfId="9418"/>
    <cellStyle name="Calculation 4 2 15 3" xfId="9419"/>
    <cellStyle name="Calculation 4 2 16" xfId="9420"/>
    <cellStyle name="Calculation 4 2 16 2" xfId="9421"/>
    <cellStyle name="Calculation 4 2 16 2 2" xfId="9422"/>
    <cellStyle name="Calculation 4 2 16 3" xfId="9423"/>
    <cellStyle name="Calculation 4 2 17" xfId="9424"/>
    <cellStyle name="Calculation 4 2 17 2" xfId="9425"/>
    <cellStyle name="Calculation 4 2 17 2 2" xfId="9426"/>
    <cellStyle name="Calculation 4 2 17 3" xfId="9427"/>
    <cellStyle name="Calculation 4 2 18" xfId="9428"/>
    <cellStyle name="Calculation 4 2 18 2" xfId="9429"/>
    <cellStyle name="Calculation 4 2 18 2 2" xfId="9430"/>
    <cellStyle name="Calculation 4 2 18 3" xfId="9431"/>
    <cellStyle name="Calculation 4 2 19" xfId="9432"/>
    <cellStyle name="Calculation 4 2 19 2" xfId="9433"/>
    <cellStyle name="Calculation 4 2 19 2 2" xfId="9434"/>
    <cellStyle name="Calculation 4 2 19 3" xfId="9435"/>
    <cellStyle name="Calculation 4 2 2" xfId="297"/>
    <cellStyle name="Calculation 4 2 2 10" xfId="9436"/>
    <cellStyle name="Calculation 4 2 2 10 2" xfId="9437"/>
    <cellStyle name="Calculation 4 2 2 10 2 2" xfId="9438"/>
    <cellStyle name="Calculation 4 2 2 10 3" xfId="9439"/>
    <cellStyle name="Calculation 4 2 2 11" xfId="9440"/>
    <cellStyle name="Calculation 4 2 2 11 2" xfId="9441"/>
    <cellStyle name="Calculation 4 2 2 11 2 2" xfId="9442"/>
    <cellStyle name="Calculation 4 2 2 11 3" xfId="9443"/>
    <cellStyle name="Calculation 4 2 2 12" xfId="9444"/>
    <cellStyle name="Calculation 4 2 2 12 2" xfId="9445"/>
    <cellStyle name="Calculation 4 2 2 12 2 2" xfId="9446"/>
    <cellStyle name="Calculation 4 2 2 12 3" xfId="9447"/>
    <cellStyle name="Calculation 4 2 2 13" xfId="9448"/>
    <cellStyle name="Calculation 4 2 2 13 2" xfId="9449"/>
    <cellStyle name="Calculation 4 2 2 13 2 2" xfId="9450"/>
    <cellStyle name="Calculation 4 2 2 13 3" xfId="9451"/>
    <cellStyle name="Calculation 4 2 2 14" xfId="9452"/>
    <cellStyle name="Calculation 4 2 2 14 2" xfId="9453"/>
    <cellStyle name="Calculation 4 2 2 14 2 2" xfId="9454"/>
    <cellStyle name="Calculation 4 2 2 14 3" xfId="9455"/>
    <cellStyle name="Calculation 4 2 2 15" xfId="9456"/>
    <cellStyle name="Calculation 4 2 2 15 2" xfId="9457"/>
    <cellStyle name="Calculation 4 2 2 15 2 2" xfId="9458"/>
    <cellStyle name="Calculation 4 2 2 15 3" xfId="9459"/>
    <cellStyle name="Calculation 4 2 2 16" xfId="9460"/>
    <cellStyle name="Calculation 4 2 2 16 2" xfId="9461"/>
    <cellStyle name="Calculation 4 2 2 16 2 2" xfId="9462"/>
    <cellStyle name="Calculation 4 2 2 16 3" xfId="9463"/>
    <cellStyle name="Calculation 4 2 2 17" xfId="9464"/>
    <cellStyle name="Calculation 4 2 2 17 2" xfId="9465"/>
    <cellStyle name="Calculation 4 2 2 17 2 2" xfId="9466"/>
    <cellStyle name="Calculation 4 2 2 17 3" xfId="9467"/>
    <cellStyle name="Calculation 4 2 2 18" xfId="9468"/>
    <cellStyle name="Calculation 4 2 2 18 2" xfId="9469"/>
    <cellStyle name="Calculation 4 2 2 19" xfId="9470"/>
    <cellStyle name="Calculation 4 2 2 2" xfId="9471"/>
    <cellStyle name="Calculation 4 2 2 2 10" xfId="9472"/>
    <cellStyle name="Calculation 4 2 2 2 10 2" xfId="9473"/>
    <cellStyle name="Calculation 4 2 2 2 10 2 2" xfId="9474"/>
    <cellStyle name="Calculation 4 2 2 2 10 3" xfId="9475"/>
    <cellStyle name="Calculation 4 2 2 2 11" xfId="9476"/>
    <cellStyle name="Calculation 4 2 2 2 11 2" xfId="9477"/>
    <cellStyle name="Calculation 4 2 2 2 11 2 2" xfId="9478"/>
    <cellStyle name="Calculation 4 2 2 2 11 3" xfId="9479"/>
    <cellStyle name="Calculation 4 2 2 2 12" xfId="9480"/>
    <cellStyle name="Calculation 4 2 2 2 12 2" xfId="9481"/>
    <cellStyle name="Calculation 4 2 2 2 12 2 2" xfId="9482"/>
    <cellStyle name="Calculation 4 2 2 2 12 3" xfId="9483"/>
    <cellStyle name="Calculation 4 2 2 2 13" xfId="9484"/>
    <cellStyle name="Calculation 4 2 2 2 13 2" xfId="9485"/>
    <cellStyle name="Calculation 4 2 2 2 13 2 2" xfId="9486"/>
    <cellStyle name="Calculation 4 2 2 2 13 3" xfId="9487"/>
    <cellStyle name="Calculation 4 2 2 2 14" xfId="9488"/>
    <cellStyle name="Calculation 4 2 2 2 14 2" xfId="9489"/>
    <cellStyle name="Calculation 4 2 2 2 14 2 2" xfId="9490"/>
    <cellStyle name="Calculation 4 2 2 2 14 3" xfId="9491"/>
    <cellStyle name="Calculation 4 2 2 2 15" xfId="9492"/>
    <cellStyle name="Calculation 4 2 2 2 15 2" xfId="9493"/>
    <cellStyle name="Calculation 4 2 2 2 15 2 2" xfId="9494"/>
    <cellStyle name="Calculation 4 2 2 2 15 3" xfId="9495"/>
    <cellStyle name="Calculation 4 2 2 2 16" xfId="9496"/>
    <cellStyle name="Calculation 4 2 2 2 16 2" xfId="9497"/>
    <cellStyle name="Calculation 4 2 2 2 16 2 2" xfId="9498"/>
    <cellStyle name="Calculation 4 2 2 2 16 3" xfId="9499"/>
    <cellStyle name="Calculation 4 2 2 2 17" xfId="9500"/>
    <cellStyle name="Calculation 4 2 2 2 17 2" xfId="9501"/>
    <cellStyle name="Calculation 4 2 2 2 17 2 2" xfId="9502"/>
    <cellStyle name="Calculation 4 2 2 2 17 3" xfId="9503"/>
    <cellStyle name="Calculation 4 2 2 2 18" xfId="9504"/>
    <cellStyle name="Calculation 4 2 2 2 18 2" xfId="9505"/>
    <cellStyle name="Calculation 4 2 2 2 18 2 2" xfId="9506"/>
    <cellStyle name="Calculation 4 2 2 2 18 3" xfId="9507"/>
    <cellStyle name="Calculation 4 2 2 2 19" xfId="9508"/>
    <cellStyle name="Calculation 4 2 2 2 19 2" xfId="9509"/>
    <cellStyle name="Calculation 4 2 2 2 19 2 2" xfId="9510"/>
    <cellStyle name="Calculation 4 2 2 2 19 3" xfId="9511"/>
    <cellStyle name="Calculation 4 2 2 2 2" xfId="9512"/>
    <cellStyle name="Calculation 4 2 2 2 2 2" xfId="9513"/>
    <cellStyle name="Calculation 4 2 2 2 2 2 2" xfId="9514"/>
    <cellStyle name="Calculation 4 2 2 2 2 3" xfId="9515"/>
    <cellStyle name="Calculation 4 2 2 2 20" xfId="9516"/>
    <cellStyle name="Calculation 4 2 2 2 20 2" xfId="9517"/>
    <cellStyle name="Calculation 4 2 2 2 20 2 2" xfId="9518"/>
    <cellStyle name="Calculation 4 2 2 2 20 3" xfId="9519"/>
    <cellStyle name="Calculation 4 2 2 2 21" xfId="9520"/>
    <cellStyle name="Calculation 4 2 2 2 21 2" xfId="9521"/>
    <cellStyle name="Calculation 4 2 2 2 22" xfId="9522"/>
    <cellStyle name="Calculation 4 2 2 2 3" xfId="9523"/>
    <cellStyle name="Calculation 4 2 2 2 3 2" xfId="9524"/>
    <cellStyle name="Calculation 4 2 2 2 3 2 2" xfId="9525"/>
    <cellStyle name="Calculation 4 2 2 2 3 3" xfId="9526"/>
    <cellStyle name="Calculation 4 2 2 2 4" xfId="9527"/>
    <cellStyle name="Calculation 4 2 2 2 4 2" xfId="9528"/>
    <cellStyle name="Calculation 4 2 2 2 4 2 2" xfId="9529"/>
    <cellStyle name="Calculation 4 2 2 2 4 3" xfId="9530"/>
    <cellStyle name="Calculation 4 2 2 2 5" xfId="9531"/>
    <cellStyle name="Calculation 4 2 2 2 5 2" xfId="9532"/>
    <cellStyle name="Calculation 4 2 2 2 5 2 2" xfId="9533"/>
    <cellStyle name="Calculation 4 2 2 2 5 3" xfId="9534"/>
    <cellStyle name="Calculation 4 2 2 2 6" xfId="9535"/>
    <cellStyle name="Calculation 4 2 2 2 6 2" xfId="9536"/>
    <cellStyle name="Calculation 4 2 2 2 6 2 2" xfId="9537"/>
    <cellStyle name="Calculation 4 2 2 2 6 3" xfId="9538"/>
    <cellStyle name="Calculation 4 2 2 2 7" xfId="9539"/>
    <cellStyle name="Calculation 4 2 2 2 7 2" xfId="9540"/>
    <cellStyle name="Calculation 4 2 2 2 7 2 2" xfId="9541"/>
    <cellStyle name="Calculation 4 2 2 2 7 3" xfId="9542"/>
    <cellStyle name="Calculation 4 2 2 2 8" xfId="9543"/>
    <cellStyle name="Calculation 4 2 2 2 8 2" xfId="9544"/>
    <cellStyle name="Calculation 4 2 2 2 8 2 2" xfId="9545"/>
    <cellStyle name="Calculation 4 2 2 2 8 3" xfId="9546"/>
    <cellStyle name="Calculation 4 2 2 2 9" xfId="9547"/>
    <cellStyle name="Calculation 4 2 2 2 9 2" xfId="9548"/>
    <cellStyle name="Calculation 4 2 2 2 9 2 2" xfId="9549"/>
    <cellStyle name="Calculation 4 2 2 2 9 3" xfId="9550"/>
    <cellStyle name="Calculation 4 2 2 3" xfId="9551"/>
    <cellStyle name="Calculation 4 2 2 3 2" xfId="9552"/>
    <cellStyle name="Calculation 4 2 2 3 2 2" xfId="9553"/>
    <cellStyle name="Calculation 4 2 2 3 3" xfId="9554"/>
    <cellStyle name="Calculation 4 2 2 4" xfId="9555"/>
    <cellStyle name="Calculation 4 2 2 4 2" xfId="9556"/>
    <cellStyle name="Calculation 4 2 2 4 2 2" xfId="9557"/>
    <cellStyle name="Calculation 4 2 2 4 3" xfId="9558"/>
    <cellStyle name="Calculation 4 2 2 5" xfId="9559"/>
    <cellStyle name="Calculation 4 2 2 5 2" xfId="9560"/>
    <cellStyle name="Calculation 4 2 2 5 2 2" xfId="9561"/>
    <cellStyle name="Calculation 4 2 2 5 3" xfId="9562"/>
    <cellStyle name="Calculation 4 2 2 6" xfId="9563"/>
    <cellStyle name="Calculation 4 2 2 6 2" xfId="9564"/>
    <cellStyle name="Calculation 4 2 2 6 2 2" xfId="9565"/>
    <cellStyle name="Calculation 4 2 2 6 3" xfId="9566"/>
    <cellStyle name="Calculation 4 2 2 7" xfId="9567"/>
    <cellStyle name="Calculation 4 2 2 7 2" xfId="9568"/>
    <cellStyle name="Calculation 4 2 2 7 2 2" xfId="9569"/>
    <cellStyle name="Calculation 4 2 2 7 3" xfId="9570"/>
    <cellStyle name="Calculation 4 2 2 8" xfId="9571"/>
    <cellStyle name="Calculation 4 2 2 8 2" xfId="9572"/>
    <cellStyle name="Calculation 4 2 2 8 2 2" xfId="9573"/>
    <cellStyle name="Calculation 4 2 2 8 3" xfId="9574"/>
    <cellStyle name="Calculation 4 2 2 9" xfId="9575"/>
    <cellStyle name="Calculation 4 2 2 9 2" xfId="9576"/>
    <cellStyle name="Calculation 4 2 2 9 2 2" xfId="9577"/>
    <cellStyle name="Calculation 4 2 2 9 3" xfId="9578"/>
    <cellStyle name="Calculation 4 2 20" xfId="9579"/>
    <cellStyle name="Calculation 4 2 20 2" xfId="9580"/>
    <cellStyle name="Calculation 4 2 20 2 2" xfId="9581"/>
    <cellStyle name="Calculation 4 2 20 3" xfId="9582"/>
    <cellStyle name="Calculation 4 2 21" xfId="9583"/>
    <cellStyle name="Calculation 4 2 21 2" xfId="9584"/>
    <cellStyle name="Calculation 4 2 22" xfId="9585"/>
    <cellStyle name="Calculation 4 2 3" xfId="298"/>
    <cellStyle name="Calculation 4 2 3 10" xfId="9586"/>
    <cellStyle name="Calculation 4 2 3 10 2" xfId="9587"/>
    <cellStyle name="Calculation 4 2 3 10 2 2" xfId="9588"/>
    <cellStyle name="Calculation 4 2 3 10 3" xfId="9589"/>
    <cellStyle name="Calculation 4 2 3 11" xfId="9590"/>
    <cellStyle name="Calculation 4 2 3 11 2" xfId="9591"/>
    <cellStyle name="Calculation 4 2 3 11 2 2" xfId="9592"/>
    <cellStyle name="Calculation 4 2 3 11 3" xfId="9593"/>
    <cellStyle name="Calculation 4 2 3 12" xfId="9594"/>
    <cellStyle name="Calculation 4 2 3 12 2" xfId="9595"/>
    <cellStyle name="Calculation 4 2 3 12 2 2" xfId="9596"/>
    <cellStyle name="Calculation 4 2 3 12 3" xfId="9597"/>
    <cellStyle name="Calculation 4 2 3 13" xfId="9598"/>
    <cellStyle name="Calculation 4 2 3 13 2" xfId="9599"/>
    <cellStyle name="Calculation 4 2 3 13 2 2" xfId="9600"/>
    <cellStyle name="Calculation 4 2 3 13 3" xfId="9601"/>
    <cellStyle name="Calculation 4 2 3 14" xfId="9602"/>
    <cellStyle name="Calculation 4 2 3 14 2" xfId="9603"/>
    <cellStyle name="Calculation 4 2 3 14 2 2" xfId="9604"/>
    <cellStyle name="Calculation 4 2 3 14 3" xfId="9605"/>
    <cellStyle name="Calculation 4 2 3 15" xfId="9606"/>
    <cellStyle name="Calculation 4 2 3 15 2" xfId="9607"/>
    <cellStyle name="Calculation 4 2 3 15 2 2" xfId="9608"/>
    <cellStyle name="Calculation 4 2 3 15 3" xfId="9609"/>
    <cellStyle name="Calculation 4 2 3 16" xfId="9610"/>
    <cellStyle name="Calculation 4 2 3 16 2" xfId="9611"/>
    <cellStyle name="Calculation 4 2 3 16 2 2" xfId="9612"/>
    <cellStyle name="Calculation 4 2 3 16 3" xfId="9613"/>
    <cellStyle name="Calculation 4 2 3 17" xfId="9614"/>
    <cellStyle name="Calculation 4 2 3 17 2" xfId="9615"/>
    <cellStyle name="Calculation 4 2 3 17 2 2" xfId="9616"/>
    <cellStyle name="Calculation 4 2 3 17 3" xfId="9617"/>
    <cellStyle name="Calculation 4 2 3 18" xfId="9618"/>
    <cellStyle name="Calculation 4 2 3 18 2" xfId="9619"/>
    <cellStyle name="Calculation 4 2 3 19" xfId="9620"/>
    <cellStyle name="Calculation 4 2 3 2" xfId="9621"/>
    <cellStyle name="Calculation 4 2 3 2 10" xfId="9622"/>
    <cellStyle name="Calculation 4 2 3 2 10 2" xfId="9623"/>
    <cellStyle name="Calculation 4 2 3 2 10 2 2" xfId="9624"/>
    <cellStyle name="Calculation 4 2 3 2 10 3" xfId="9625"/>
    <cellStyle name="Calculation 4 2 3 2 11" xfId="9626"/>
    <cellStyle name="Calculation 4 2 3 2 11 2" xfId="9627"/>
    <cellStyle name="Calculation 4 2 3 2 11 2 2" xfId="9628"/>
    <cellStyle name="Calculation 4 2 3 2 11 3" xfId="9629"/>
    <cellStyle name="Calculation 4 2 3 2 12" xfId="9630"/>
    <cellStyle name="Calculation 4 2 3 2 12 2" xfId="9631"/>
    <cellStyle name="Calculation 4 2 3 2 12 2 2" xfId="9632"/>
    <cellStyle name="Calculation 4 2 3 2 12 3" xfId="9633"/>
    <cellStyle name="Calculation 4 2 3 2 13" xfId="9634"/>
    <cellStyle name="Calculation 4 2 3 2 13 2" xfId="9635"/>
    <cellStyle name="Calculation 4 2 3 2 13 2 2" xfId="9636"/>
    <cellStyle name="Calculation 4 2 3 2 13 3" xfId="9637"/>
    <cellStyle name="Calculation 4 2 3 2 14" xfId="9638"/>
    <cellStyle name="Calculation 4 2 3 2 14 2" xfId="9639"/>
    <cellStyle name="Calculation 4 2 3 2 14 2 2" xfId="9640"/>
    <cellStyle name="Calculation 4 2 3 2 14 3" xfId="9641"/>
    <cellStyle name="Calculation 4 2 3 2 15" xfId="9642"/>
    <cellStyle name="Calculation 4 2 3 2 15 2" xfId="9643"/>
    <cellStyle name="Calculation 4 2 3 2 15 2 2" xfId="9644"/>
    <cellStyle name="Calculation 4 2 3 2 15 3" xfId="9645"/>
    <cellStyle name="Calculation 4 2 3 2 16" xfId="9646"/>
    <cellStyle name="Calculation 4 2 3 2 16 2" xfId="9647"/>
    <cellStyle name="Calculation 4 2 3 2 16 2 2" xfId="9648"/>
    <cellStyle name="Calculation 4 2 3 2 16 3" xfId="9649"/>
    <cellStyle name="Calculation 4 2 3 2 17" xfId="9650"/>
    <cellStyle name="Calculation 4 2 3 2 17 2" xfId="9651"/>
    <cellStyle name="Calculation 4 2 3 2 17 2 2" xfId="9652"/>
    <cellStyle name="Calculation 4 2 3 2 17 3" xfId="9653"/>
    <cellStyle name="Calculation 4 2 3 2 18" xfId="9654"/>
    <cellStyle name="Calculation 4 2 3 2 18 2" xfId="9655"/>
    <cellStyle name="Calculation 4 2 3 2 18 2 2" xfId="9656"/>
    <cellStyle name="Calculation 4 2 3 2 18 3" xfId="9657"/>
    <cellStyle name="Calculation 4 2 3 2 19" xfId="9658"/>
    <cellStyle name="Calculation 4 2 3 2 19 2" xfId="9659"/>
    <cellStyle name="Calculation 4 2 3 2 19 2 2" xfId="9660"/>
    <cellStyle name="Calculation 4 2 3 2 19 3" xfId="9661"/>
    <cellStyle name="Calculation 4 2 3 2 2" xfId="9662"/>
    <cellStyle name="Calculation 4 2 3 2 2 2" xfId="9663"/>
    <cellStyle name="Calculation 4 2 3 2 2 2 2" xfId="9664"/>
    <cellStyle name="Calculation 4 2 3 2 2 3" xfId="9665"/>
    <cellStyle name="Calculation 4 2 3 2 20" xfId="9666"/>
    <cellStyle name="Calculation 4 2 3 2 20 2" xfId="9667"/>
    <cellStyle name="Calculation 4 2 3 2 20 2 2" xfId="9668"/>
    <cellStyle name="Calculation 4 2 3 2 20 3" xfId="9669"/>
    <cellStyle name="Calculation 4 2 3 2 21" xfId="9670"/>
    <cellStyle name="Calculation 4 2 3 2 21 2" xfId="9671"/>
    <cellStyle name="Calculation 4 2 3 2 22" xfId="9672"/>
    <cellStyle name="Calculation 4 2 3 2 3" xfId="9673"/>
    <cellStyle name="Calculation 4 2 3 2 3 2" xfId="9674"/>
    <cellStyle name="Calculation 4 2 3 2 3 2 2" xfId="9675"/>
    <cellStyle name="Calculation 4 2 3 2 3 3" xfId="9676"/>
    <cellStyle name="Calculation 4 2 3 2 4" xfId="9677"/>
    <cellStyle name="Calculation 4 2 3 2 4 2" xfId="9678"/>
    <cellStyle name="Calculation 4 2 3 2 4 2 2" xfId="9679"/>
    <cellStyle name="Calculation 4 2 3 2 4 3" xfId="9680"/>
    <cellStyle name="Calculation 4 2 3 2 5" xfId="9681"/>
    <cellStyle name="Calculation 4 2 3 2 5 2" xfId="9682"/>
    <cellStyle name="Calculation 4 2 3 2 5 2 2" xfId="9683"/>
    <cellStyle name="Calculation 4 2 3 2 5 3" xfId="9684"/>
    <cellStyle name="Calculation 4 2 3 2 6" xfId="9685"/>
    <cellStyle name="Calculation 4 2 3 2 6 2" xfId="9686"/>
    <cellStyle name="Calculation 4 2 3 2 6 2 2" xfId="9687"/>
    <cellStyle name="Calculation 4 2 3 2 6 3" xfId="9688"/>
    <cellStyle name="Calculation 4 2 3 2 7" xfId="9689"/>
    <cellStyle name="Calculation 4 2 3 2 7 2" xfId="9690"/>
    <cellStyle name="Calculation 4 2 3 2 7 2 2" xfId="9691"/>
    <cellStyle name="Calculation 4 2 3 2 7 3" xfId="9692"/>
    <cellStyle name="Calculation 4 2 3 2 8" xfId="9693"/>
    <cellStyle name="Calculation 4 2 3 2 8 2" xfId="9694"/>
    <cellStyle name="Calculation 4 2 3 2 8 2 2" xfId="9695"/>
    <cellStyle name="Calculation 4 2 3 2 8 3" xfId="9696"/>
    <cellStyle name="Calculation 4 2 3 2 9" xfId="9697"/>
    <cellStyle name="Calculation 4 2 3 2 9 2" xfId="9698"/>
    <cellStyle name="Calculation 4 2 3 2 9 2 2" xfId="9699"/>
    <cellStyle name="Calculation 4 2 3 2 9 3" xfId="9700"/>
    <cellStyle name="Calculation 4 2 3 3" xfId="9701"/>
    <cellStyle name="Calculation 4 2 3 3 2" xfId="9702"/>
    <cellStyle name="Calculation 4 2 3 3 2 2" xfId="9703"/>
    <cellStyle name="Calculation 4 2 3 3 3" xfId="9704"/>
    <cellStyle name="Calculation 4 2 3 4" xfId="9705"/>
    <cellStyle name="Calculation 4 2 3 4 2" xfId="9706"/>
    <cellStyle name="Calculation 4 2 3 4 2 2" xfId="9707"/>
    <cellStyle name="Calculation 4 2 3 4 3" xfId="9708"/>
    <cellStyle name="Calculation 4 2 3 5" xfId="9709"/>
    <cellStyle name="Calculation 4 2 3 5 2" xfId="9710"/>
    <cellStyle name="Calculation 4 2 3 5 2 2" xfId="9711"/>
    <cellStyle name="Calculation 4 2 3 5 3" xfId="9712"/>
    <cellStyle name="Calculation 4 2 3 6" xfId="9713"/>
    <cellStyle name="Calculation 4 2 3 6 2" xfId="9714"/>
    <cellStyle name="Calculation 4 2 3 6 2 2" xfId="9715"/>
    <cellStyle name="Calculation 4 2 3 6 3" xfId="9716"/>
    <cellStyle name="Calculation 4 2 3 7" xfId="9717"/>
    <cellStyle name="Calculation 4 2 3 7 2" xfId="9718"/>
    <cellStyle name="Calculation 4 2 3 7 2 2" xfId="9719"/>
    <cellStyle name="Calculation 4 2 3 7 3" xfId="9720"/>
    <cellStyle name="Calculation 4 2 3 8" xfId="9721"/>
    <cellStyle name="Calculation 4 2 3 8 2" xfId="9722"/>
    <cellStyle name="Calculation 4 2 3 8 2 2" xfId="9723"/>
    <cellStyle name="Calculation 4 2 3 8 3" xfId="9724"/>
    <cellStyle name="Calculation 4 2 3 9" xfId="9725"/>
    <cellStyle name="Calculation 4 2 3 9 2" xfId="9726"/>
    <cellStyle name="Calculation 4 2 3 9 2 2" xfId="9727"/>
    <cellStyle name="Calculation 4 2 3 9 3" xfId="9728"/>
    <cellStyle name="Calculation 4 2 4" xfId="299"/>
    <cellStyle name="Calculation 4 2 4 10" xfId="9729"/>
    <cellStyle name="Calculation 4 2 4 10 2" xfId="9730"/>
    <cellStyle name="Calculation 4 2 4 10 2 2" xfId="9731"/>
    <cellStyle name="Calculation 4 2 4 10 3" xfId="9732"/>
    <cellStyle name="Calculation 4 2 4 11" xfId="9733"/>
    <cellStyle name="Calculation 4 2 4 11 2" xfId="9734"/>
    <cellStyle name="Calculation 4 2 4 11 2 2" xfId="9735"/>
    <cellStyle name="Calculation 4 2 4 11 3" xfId="9736"/>
    <cellStyle name="Calculation 4 2 4 12" xfId="9737"/>
    <cellStyle name="Calculation 4 2 4 12 2" xfId="9738"/>
    <cellStyle name="Calculation 4 2 4 12 2 2" xfId="9739"/>
    <cellStyle name="Calculation 4 2 4 12 3" xfId="9740"/>
    <cellStyle name="Calculation 4 2 4 13" xfId="9741"/>
    <cellStyle name="Calculation 4 2 4 13 2" xfId="9742"/>
    <cellStyle name="Calculation 4 2 4 13 2 2" xfId="9743"/>
    <cellStyle name="Calculation 4 2 4 13 3" xfId="9744"/>
    <cellStyle name="Calculation 4 2 4 14" xfId="9745"/>
    <cellStyle name="Calculation 4 2 4 14 2" xfId="9746"/>
    <cellStyle name="Calculation 4 2 4 14 2 2" xfId="9747"/>
    <cellStyle name="Calculation 4 2 4 14 3" xfId="9748"/>
    <cellStyle name="Calculation 4 2 4 15" xfId="9749"/>
    <cellStyle name="Calculation 4 2 4 15 2" xfId="9750"/>
    <cellStyle name="Calculation 4 2 4 15 2 2" xfId="9751"/>
    <cellStyle name="Calculation 4 2 4 15 3" xfId="9752"/>
    <cellStyle name="Calculation 4 2 4 16" xfId="9753"/>
    <cellStyle name="Calculation 4 2 4 16 2" xfId="9754"/>
    <cellStyle name="Calculation 4 2 4 16 2 2" xfId="9755"/>
    <cellStyle name="Calculation 4 2 4 16 3" xfId="9756"/>
    <cellStyle name="Calculation 4 2 4 17" xfId="9757"/>
    <cellStyle name="Calculation 4 2 4 17 2" xfId="9758"/>
    <cellStyle name="Calculation 4 2 4 17 2 2" xfId="9759"/>
    <cellStyle name="Calculation 4 2 4 17 3" xfId="9760"/>
    <cellStyle name="Calculation 4 2 4 18" xfId="9761"/>
    <cellStyle name="Calculation 4 2 4 18 2" xfId="9762"/>
    <cellStyle name="Calculation 4 2 4 18 2 2" xfId="9763"/>
    <cellStyle name="Calculation 4 2 4 18 3" xfId="9764"/>
    <cellStyle name="Calculation 4 2 4 19" xfId="9765"/>
    <cellStyle name="Calculation 4 2 4 19 2" xfId="9766"/>
    <cellStyle name="Calculation 4 2 4 19 2 2" xfId="9767"/>
    <cellStyle name="Calculation 4 2 4 19 3" xfId="9768"/>
    <cellStyle name="Calculation 4 2 4 2" xfId="9769"/>
    <cellStyle name="Calculation 4 2 4 2 10" xfId="9770"/>
    <cellStyle name="Calculation 4 2 4 2 10 2" xfId="9771"/>
    <cellStyle name="Calculation 4 2 4 2 10 2 2" xfId="9772"/>
    <cellStyle name="Calculation 4 2 4 2 10 3" xfId="9773"/>
    <cellStyle name="Calculation 4 2 4 2 11" xfId="9774"/>
    <cellStyle name="Calculation 4 2 4 2 11 2" xfId="9775"/>
    <cellStyle name="Calculation 4 2 4 2 11 2 2" xfId="9776"/>
    <cellStyle name="Calculation 4 2 4 2 11 3" xfId="9777"/>
    <cellStyle name="Calculation 4 2 4 2 12" xfId="9778"/>
    <cellStyle name="Calculation 4 2 4 2 12 2" xfId="9779"/>
    <cellStyle name="Calculation 4 2 4 2 12 2 2" xfId="9780"/>
    <cellStyle name="Calculation 4 2 4 2 12 3" xfId="9781"/>
    <cellStyle name="Calculation 4 2 4 2 13" xfId="9782"/>
    <cellStyle name="Calculation 4 2 4 2 13 2" xfId="9783"/>
    <cellStyle name="Calculation 4 2 4 2 13 2 2" xfId="9784"/>
    <cellStyle name="Calculation 4 2 4 2 13 3" xfId="9785"/>
    <cellStyle name="Calculation 4 2 4 2 14" xfId="9786"/>
    <cellStyle name="Calculation 4 2 4 2 14 2" xfId="9787"/>
    <cellStyle name="Calculation 4 2 4 2 14 2 2" xfId="9788"/>
    <cellStyle name="Calculation 4 2 4 2 14 3" xfId="9789"/>
    <cellStyle name="Calculation 4 2 4 2 15" xfId="9790"/>
    <cellStyle name="Calculation 4 2 4 2 15 2" xfId="9791"/>
    <cellStyle name="Calculation 4 2 4 2 15 2 2" xfId="9792"/>
    <cellStyle name="Calculation 4 2 4 2 15 3" xfId="9793"/>
    <cellStyle name="Calculation 4 2 4 2 16" xfId="9794"/>
    <cellStyle name="Calculation 4 2 4 2 16 2" xfId="9795"/>
    <cellStyle name="Calculation 4 2 4 2 16 2 2" xfId="9796"/>
    <cellStyle name="Calculation 4 2 4 2 16 3" xfId="9797"/>
    <cellStyle name="Calculation 4 2 4 2 17" xfId="9798"/>
    <cellStyle name="Calculation 4 2 4 2 17 2" xfId="9799"/>
    <cellStyle name="Calculation 4 2 4 2 17 2 2" xfId="9800"/>
    <cellStyle name="Calculation 4 2 4 2 17 3" xfId="9801"/>
    <cellStyle name="Calculation 4 2 4 2 18" xfId="9802"/>
    <cellStyle name="Calculation 4 2 4 2 18 2" xfId="9803"/>
    <cellStyle name="Calculation 4 2 4 2 18 2 2" xfId="9804"/>
    <cellStyle name="Calculation 4 2 4 2 18 3" xfId="9805"/>
    <cellStyle name="Calculation 4 2 4 2 19" xfId="9806"/>
    <cellStyle name="Calculation 4 2 4 2 19 2" xfId="9807"/>
    <cellStyle name="Calculation 4 2 4 2 19 2 2" xfId="9808"/>
    <cellStyle name="Calculation 4 2 4 2 19 3" xfId="9809"/>
    <cellStyle name="Calculation 4 2 4 2 2" xfId="9810"/>
    <cellStyle name="Calculation 4 2 4 2 2 2" xfId="9811"/>
    <cellStyle name="Calculation 4 2 4 2 2 2 2" xfId="9812"/>
    <cellStyle name="Calculation 4 2 4 2 2 3" xfId="9813"/>
    <cellStyle name="Calculation 4 2 4 2 20" xfId="9814"/>
    <cellStyle name="Calculation 4 2 4 2 20 2" xfId="9815"/>
    <cellStyle name="Calculation 4 2 4 2 20 2 2" xfId="9816"/>
    <cellStyle name="Calculation 4 2 4 2 20 3" xfId="9817"/>
    <cellStyle name="Calculation 4 2 4 2 21" xfId="9818"/>
    <cellStyle name="Calculation 4 2 4 2 21 2" xfId="9819"/>
    <cellStyle name="Calculation 4 2 4 2 22" xfId="9820"/>
    <cellStyle name="Calculation 4 2 4 2 3" xfId="9821"/>
    <cellStyle name="Calculation 4 2 4 2 3 2" xfId="9822"/>
    <cellStyle name="Calculation 4 2 4 2 3 2 2" xfId="9823"/>
    <cellStyle name="Calculation 4 2 4 2 3 3" xfId="9824"/>
    <cellStyle name="Calculation 4 2 4 2 4" xfId="9825"/>
    <cellStyle name="Calculation 4 2 4 2 4 2" xfId="9826"/>
    <cellStyle name="Calculation 4 2 4 2 4 2 2" xfId="9827"/>
    <cellStyle name="Calculation 4 2 4 2 4 3" xfId="9828"/>
    <cellStyle name="Calculation 4 2 4 2 5" xfId="9829"/>
    <cellStyle name="Calculation 4 2 4 2 5 2" xfId="9830"/>
    <cellStyle name="Calculation 4 2 4 2 5 2 2" xfId="9831"/>
    <cellStyle name="Calculation 4 2 4 2 5 3" xfId="9832"/>
    <cellStyle name="Calculation 4 2 4 2 6" xfId="9833"/>
    <cellStyle name="Calculation 4 2 4 2 6 2" xfId="9834"/>
    <cellStyle name="Calculation 4 2 4 2 6 2 2" xfId="9835"/>
    <cellStyle name="Calculation 4 2 4 2 6 3" xfId="9836"/>
    <cellStyle name="Calculation 4 2 4 2 7" xfId="9837"/>
    <cellStyle name="Calculation 4 2 4 2 7 2" xfId="9838"/>
    <cellStyle name="Calculation 4 2 4 2 7 2 2" xfId="9839"/>
    <cellStyle name="Calculation 4 2 4 2 7 3" xfId="9840"/>
    <cellStyle name="Calculation 4 2 4 2 8" xfId="9841"/>
    <cellStyle name="Calculation 4 2 4 2 8 2" xfId="9842"/>
    <cellStyle name="Calculation 4 2 4 2 8 2 2" xfId="9843"/>
    <cellStyle name="Calculation 4 2 4 2 8 3" xfId="9844"/>
    <cellStyle name="Calculation 4 2 4 2 9" xfId="9845"/>
    <cellStyle name="Calculation 4 2 4 2 9 2" xfId="9846"/>
    <cellStyle name="Calculation 4 2 4 2 9 2 2" xfId="9847"/>
    <cellStyle name="Calculation 4 2 4 2 9 3" xfId="9848"/>
    <cellStyle name="Calculation 4 2 4 20" xfId="9849"/>
    <cellStyle name="Calculation 4 2 4 20 2" xfId="9850"/>
    <cellStyle name="Calculation 4 2 4 20 2 2" xfId="9851"/>
    <cellStyle name="Calculation 4 2 4 20 3" xfId="9852"/>
    <cellStyle name="Calculation 4 2 4 21" xfId="9853"/>
    <cellStyle name="Calculation 4 2 4 21 2" xfId="9854"/>
    <cellStyle name="Calculation 4 2 4 21 2 2" xfId="9855"/>
    <cellStyle name="Calculation 4 2 4 21 3" xfId="9856"/>
    <cellStyle name="Calculation 4 2 4 22" xfId="9857"/>
    <cellStyle name="Calculation 4 2 4 22 2" xfId="9858"/>
    <cellStyle name="Calculation 4 2 4 23" xfId="9859"/>
    <cellStyle name="Calculation 4 2 4 3" xfId="9860"/>
    <cellStyle name="Calculation 4 2 4 3 2" xfId="9861"/>
    <cellStyle name="Calculation 4 2 4 3 2 2" xfId="9862"/>
    <cellStyle name="Calculation 4 2 4 3 3" xfId="9863"/>
    <cellStyle name="Calculation 4 2 4 4" xfId="9864"/>
    <cellStyle name="Calculation 4 2 4 4 2" xfId="9865"/>
    <cellStyle name="Calculation 4 2 4 4 2 2" xfId="9866"/>
    <cellStyle name="Calculation 4 2 4 4 3" xfId="9867"/>
    <cellStyle name="Calculation 4 2 4 5" xfId="9868"/>
    <cellStyle name="Calculation 4 2 4 5 2" xfId="9869"/>
    <cellStyle name="Calculation 4 2 4 5 2 2" xfId="9870"/>
    <cellStyle name="Calculation 4 2 4 5 3" xfId="9871"/>
    <cellStyle name="Calculation 4 2 4 6" xfId="9872"/>
    <cellStyle name="Calculation 4 2 4 6 2" xfId="9873"/>
    <cellStyle name="Calculation 4 2 4 6 2 2" xfId="9874"/>
    <cellStyle name="Calculation 4 2 4 6 3" xfId="9875"/>
    <cellStyle name="Calculation 4 2 4 7" xfId="9876"/>
    <cellStyle name="Calculation 4 2 4 7 2" xfId="9877"/>
    <cellStyle name="Calculation 4 2 4 7 2 2" xfId="9878"/>
    <cellStyle name="Calculation 4 2 4 7 3" xfId="9879"/>
    <cellStyle name="Calculation 4 2 4 8" xfId="9880"/>
    <cellStyle name="Calculation 4 2 4 8 2" xfId="9881"/>
    <cellStyle name="Calculation 4 2 4 8 2 2" xfId="9882"/>
    <cellStyle name="Calculation 4 2 4 8 3" xfId="9883"/>
    <cellStyle name="Calculation 4 2 4 9" xfId="9884"/>
    <cellStyle name="Calculation 4 2 4 9 2" xfId="9885"/>
    <cellStyle name="Calculation 4 2 4 9 2 2" xfId="9886"/>
    <cellStyle name="Calculation 4 2 4 9 3" xfId="9887"/>
    <cellStyle name="Calculation 4 2 5" xfId="300"/>
    <cellStyle name="Calculation 4 2 5 10" xfId="9888"/>
    <cellStyle name="Calculation 4 2 5 10 2" xfId="9889"/>
    <cellStyle name="Calculation 4 2 5 10 2 2" xfId="9890"/>
    <cellStyle name="Calculation 4 2 5 10 3" xfId="9891"/>
    <cellStyle name="Calculation 4 2 5 11" xfId="9892"/>
    <cellStyle name="Calculation 4 2 5 11 2" xfId="9893"/>
    <cellStyle name="Calculation 4 2 5 11 2 2" xfId="9894"/>
    <cellStyle name="Calculation 4 2 5 11 3" xfId="9895"/>
    <cellStyle name="Calculation 4 2 5 12" xfId="9896"/>
    <cellStyle name="Calculation 4 2 5 12 2" xfId="9897"/>
    <cellStyle name="Calculation 4 2 5 12 2 2" xfId="9898"/>
    <cellStyle name="Calculation 4 2 5 12 3" xfId="9899"/>
    <cellStyle name="Calculation 4 2 5 13" xfId="9900"/>
    <cellStyle name="Calculation 4 2 5 13 2" xfId="9901"/>
    <cellStyle name="Calculation 4 2 5 13 2 2" xfId="9902"/>
    <cellStyle name="Calculation 4 2 5 13 3" xfId="9903"/>
    <cellStyle name="Calculation 4 2 5 14" xfId="9904"/>
    <cellStyle name="Calculation 4 2 5 14 2" xfId="9905"/>
    <cellStyle name="Calculation 4 2 5 14 2 2" xfId="9906"/>
    <cellStyle name="Calculation 4 2 5 14 3" xfId="9907"/>
    <cellStyle name="Calculation 4 2 5 15" xfId="9908"/>
    <cellStyle name="Calculation 4 2 5 15 2" xfId="9909"/>
    <cellStyle name="Calculation 4 2 5 15 2 2" xfId="9910"/>
    <cellStyle name="Calculation 4 2 5 15 3" xfId="9911"/>
    <cellStyle name="Calculation 4 2 5 16" xfId="9912"/>
    <cellStyle name="Calculation 4 2 5 16 2" xfId="9913"/>
    <cellStyle name="Calculation 4 2 5 16 2 2" xfId="9914"/>
    <cellStyle name="Calculation 4 2 5 16 3" xfId="9915"/>
    <cellStyle name="Calculation 4 2 5 17" xfId="9916"/>
    <cellStyle name="Calculation 4 2 5 17 2" xfId="9917"/>
    <cellStyle name="Calculation 4 2 5 17 2 2" xfId="9918"/>
    <cellStyle name="Calculation 4 2 5 17 3" xfId="9919"/>
    <cellStyle name="Calculation 4 2 5 18" xfId="9920"/>
    <cellStyle name="Calculation 4 2 5 18 2" xfId="9921"/>
    <cellStyle name="Calculation 4 2 5 18 2 2" xfId="9922"/>
    <cellStyle name="Calculation 4 2 5 18 3" xfId="9923"/>
    <cellStyle name="Calculation 4 2 5 19" xfId="9924"/>
    <cellStyle name="Calculation 4 2 5 19 2" xfId="9925"/>
    <cellStyle name="Calculation 4 2 5 19 2 2" xfId="9926"/>
    <cellStyle name="Calculation 4 2 5 19 3" xfId="9927"/>
    <cellStyle name="Calculation 4 2 5 2" xfId="9928"/>
    <cellStyle name="Calculation 4 2 5 2 2" xfId="9929"/>
    <cellStyle name="Calculation 4 2 5 2 2 2" xfId="9930"/>
    <cellStyle name="Calculation 4 2 5 2 3" xfId="9931"/>
    <cellStyle name="Calculation 4 2 5 20" xfId="9932"/>
    <cellStyle name="Calculation 4 2 5 20 2" xfId="9933"/>
    <cellStyle name="Calculation 4 2 5 20 2 2" xfId="9934"/>
    <cellStyle name="Calculation 4 2 5 20 3" xfId="9935"/>
    <cellStyle name="Calculation 4 2 5 21" xfId="9936"/>
    <cellStyle name="Calculation 4 2 5 21 2" xfId="9937"/>
    <cellStyle name="Calculation 4 2 5 22" xfId="9938"/>
    <cellStyle name="Calculation 4 2 5 3" xfId="9939"/>
    <cellStyle name="Calculation 4 2 5 3 2" xfId="9940"/>
    <cellStyle name="Calculation 4 2 5 3 2 2" xfId="9941"/>
    <cellStyle name="Calculation 4 2 5 3 3" xfId="9942"/>
    <cellStyle name="Calculation 4 2 5 4" xfId="9943"/>
    <cellStyle name="Calculation 4 2 5 4 2" xfId="9944"/>
    <cellStyle name="Calculation 4 2 5 4 2 2" xfId="9945"/>
    <cellStyle name="Calculation 4 2 5 4 3" xfId="9946"/>
    <cellStyle name="Calculation 4 2 5 5" xfId="9947"/>
    <cellStyle name="Calculation 4 2 5 5 2" xfId="9948"/>
    <cellStyle name="Calculation 4 2 5 5 2 2" xfId="9949"/>
    <cellStyle name="Calculation 4 2 5 5 3" xfId="9950"/>
    <cellStyle name="Calculation 4 2 5 6" xfId="9951"/>
    <cellStyle name="Calculation 4 2 5 6 2" xfId="9952"/>
    <cellStyle name="Calculation 4 2 5 6 2 2" xfId="9953"/>
    <cellStyle name="Calculation 4 2 5 6 3" xfId="9954"/>
    <cellStyle name="Calculation 4 2 5 7" xfId="9955"/>
    <cellStyle name="Calculation 4 2 5 7 2" xfId="9956"/>
    <cellStyle name="Calculation 4 2 5 7 2 2" xfId="9957"/>
    <cellStyle name="Calculation 4 2 5 7 3" xfId="9958"/>
    <cellStyle name="Calculation 4 2 5 8" xfId="9959"/>
    <cellStyle name="Calculation 4 2 5 8 2" xfId="9960"/>
    <cellStyle name="Calculation 4 2 5 8 2 2" xfId="9961"/>
    <cellStyle name="Calculation 4 2 5 8 3" xfId="9962"/>
    <cellStyle name="Calculation 4 2 5 9" xfId="9963"/>
    <cellStyle name="Calculation 4 2 5 9 2" xfId="9964"/>
    <cellStyle name="Calculation 4 2 5 9 2 2" xfId="9965"/>
    <cellStyle name="Calculation 4 2 5 9 3" xfId="9966"/>
    <cellStyle name="Calculation 4 2 6" xfId="301"/>
    <cellStyle name="Calculation 4 2 6 2" xfId="9967"/>
    <cellStyle name="Calculation 4 2 6 2 2" xfId="9968"/>
    <cellStyle name="Calculation 4 2 6 3" xfId="9969"/>
    <cellStyle name="Calculation 4 2 7" xfId="9970"/>
    <cellStyle name="Calculation 4 2 7 2" xfId="9971"/>
    <cellStyle name="Calculation 4 2 7 2 2" xfId="9972"/>
    <cellStyle name="Calculation 4 2 7 3" xfId="9973"/>
    <cellStyle name="Calculation 4 2 8" xfId="9974"/>
    <cellStyle name="Calculation 4 2 8 2" xfId="9975"/>
    <cellStyle name="Calculation 4 2 8 2 2" xfId="9976"/>
    <cellStyle name="Calculation 4 2 8 3" xfId="9977"/>
    <cellStyle name="Calculation 4 2 9" xfId="9978"/>
    <cellStyle name="Calculation 4 2 9 2" xfId="9979"/>
    <cellStyle name="Calculation 4 2 9 2 2" xfId="9980"/>
    <cellStyle name="Calculation 4 2 9 3" xfId="9981"/>
    <cellStyle name="Calculation 4 20" xfId="9982"/>
    <cellStyle name="Calculation 4 20 2" xfId="9983"/>
    <cellStyle name="Calculation 4 20 2 2" xfId="9984"/>
    <cellStyle name="Calculation 4 20 3" xfId="9985"/>
    <cellStyle name="Calculation 4 21" xfId="9986"/>
    <cellStyle name="Calculation 4 21 2" xfId="9987"/>
    <cellStyle name="Calculation 4 21 2 2" xfId="9988"/>
    <cellStyle name="Calculation 4 21 3" xfId="9989"/>
    <cellStyle name="Calculation 4 22" xfId="9990"/>
    <cellStyle name="Calculation 4 22 2" xfId="9991"/>
    <cellStyle name="Calculation 4 23" xfId="9992"/>
    <cellStyle name="Calculation 4 24" xfId="9993"/>
    <cellStyle name="Calculation 4 25" xfId="9994"/>
    <cellStyle name="Calculation 4 26" xfId="9995"/>
    <cellStyle name="Calculation 4 3" xfId="302"/>
    <cellStyle name="Calculation 4 3 10" xfId="9996"/>
    <cellStyle name="Calculation 4 3 10 2" xfId="9997"/>
    <cellStyle name="Calculation 4 3 10 2 2" xfId="9998"/>
    <cellStyle name="Calculation 4 3 10 3" xfId="9999"/>
    <cellStyle name="Calculation 4 3 11" xfId="10000"/>
    <cellStyle name="Calculation 4 3 11 2" xfId="10001"/>
    <cellStyle name="Calculation 4 3 11 2 2" xfId="10002"/>
    <cellStyle name="Calculation 4 3 11 3" xfId="10003"/>
    <cellStyle name="Calculation 4 3 12" xfId="10004"/>
    <cellStyle name="Calculation 4 3 12 2" xfId="10005"/>
    <cellStyle name="Calculation 4 3 12 2 2" xfId="10006"/>
    <cellStyle name="Calculation 4 3 12 3" xfId="10007"/>
    <cellStyle name="Calculation 4 3 13" xfId="10008"/>
    <cellStyle name="Calculation 4 3 13 2" xfId="10009"/>
    <cellStyle name="Calculation 4 3 13 2 2" xfId="10010"/>
    <cellStyle name="Calculation 4 3 13 3" xfId="10011"/>
    <cellStyle name="Calculation 4 3 14" xfId="10012"/>
    <cellStyle name="Calculation 4 3 14 2" xfId="10013"/>
    <cellStyle name="Calculation 4 3 14 2 2" xfId="10014"/>
    <cellStyle name="Calculation 4 3 14 3" xfId="10015"/>
    <cellStyle name="Calculation 4 3 15" xfId="10016"/>
    <cellStyle name="Calculation 4 3 15 2" xfId="10017"/>
    <cellStyle name="Calculation 4 3 15 2 2" xfId="10018"/>
    <cellStyle name="Calculation 4 3 15 3" xfId="10019"/>
    <cellStyle name="Calculation 4 3 16" xfId="10020"/>
    <cellStyle name="Calculation 4 3 16 2" xfId="10021"/>
    <cellStyle name="Calculation 4 3 16 2 2" xfId="10022"/>
    <cellStyle name="Calculation 4 3 16 3" xfId="10023"/>
    <cellStyle name="Calculation 4 3 17" xfId="10024"/>
    <cellStyle name="Calculation 4 3 17 2" xfId="10025"/>
    <cellStyle name="Calculation 4 3 17 2 2" xfId="10026"/>
    <cellStyle name="Calculation 4 3 17 3" xfId="10027"/>
    <cellStyle name="Calculation 4 3 18" xfId="10028"/>
    <cellStyle name="Calculation 4 3 18 2" xfId="10029"/>
    <cellStyle name="Calculation 4 3 19" xfId="10030"/>
    <cellStyle name="Calculation 4 3 2" xfId="303"/>
    <cellStyle name="Calculation 4 3 2 10" xfId="10031"/>
    <cellStyle name="Calculation 4 3 2 10 2" xfId="10032"/>
    <cellStyle name="Calculation 4 3 2 10 2 2" xfId="10033"/>
    <cellStyle name="Calculation 4 3 2 10 3" xfId="10034"/>
    <cellStyle name="Calculation 4 3 2 11" xfId="10035"/>
    <cellStyle name="Calculation 4 3 2 11 2" xfId="10036"/>
    <cellStyle name="Calculation 4 3 2 11 2 2" xfId="10037"/>
    <cellStyle name="Calculation 4 3 2 11 3" xfId="10038"/>
    <cellStyle name="Calculation 4 3 2 12" xfId="10039"/>
    <cellStyle name="Calculation 4 3 2 12 2" xfId="10040"/>
    <cellStyle name="Calculation 4 3 2 12 2 2" xfId="10041"/>
    <cellStyle name="Calculation 4 3 2 12 3" xfId="10042"/>
    <cellStyle name="Calculation 4 3 2 13" xfId="10043"/>
    <cellStyle name="Calculation 4 3 2 13 2" xfId="10044"/>
    <cellStyle name="Calculation 4 3 2 13 2 2" xfId="10045"/>
    <cellStyle name="Calculation 4 3 2 13 3" xfId="10046"/>
    <cellStyle name="Calculation 4 3 2 14" xfId="10047"/>
    <cellStyle name="Calculation 4 3 2 14 2" xfId="10048"/>
    <cellStyle name="Calculation 4 3 2 14 2 2" xfId="10049"/>
    <cellStyle name="Calculation 4 3 2 14 3" xfId="10050"/>
    <cellStyle name="Calculation 4 3 2 15" xfId="10051"/>
    <cellStyle name="Calculation 4 3 2 15 2" xfId="10052"/>
    <cellStyle name="Calculation 4 3 2 15 2 2" xfId="10053"/>
    <cellStyle name="Calculation 4 3 2 15 3" xfId="10054"/>
    <cellStyle name="Calculation 4 3 2 16" xfId="10055"/>
    <cellStyle name="Calculation 4 3 2 16 2" xfId="10056"/>
    <cellStyle name="Calculation 4 3 2 16 2 2" xfId="10057"/>
    <cellStyle name="Calculation 4 3 2 16 3" xfId="10058"/>
    <cellStyle name="Calculation 4 3 2 17" xfId="10059"/>
    <cellStyle name="Calculation 4 3 2 17 2" xfId="10060"/>
    <cellStyle name="Calculation 4 3 2 17 2 2" xfId="10061"/>
    <cellStyle name="Calculation 4 3 2 17 3" xfId="10062"/>
    <cellStyle name="Calculation 4 3 2 18" xfId="10063"/>
    <cellStyle name="Calculation 4 3 2 18 2" xfId="10064"/>
    <cellStyle name="Calculation 4 3 2 18 2 2" xfId="10065"/>
    <cellStyle name="Calculation 4 3 2 18 3" xfId="10066"/>
    <cellStyle name="Calculation 4 3 2 19" xfId="10067"/>
    <cellStyle name="Calculation 4 3 2 19 2" xfId="10068"/>
    <cellStyle name="Calculation 4 3 2 19 2 2" xfId="10069"/>
    <cellStyle name="Calculation 4 3 2 19 3" xfId="10070"/>
    <cellStyle name="Calculation 4 3 2 2" xfId="10071"/>
    <cellStyle name="Calculation 4 3 2 2 2" xfId="10072"/>
    <cellStyle name="Calculation 4 3 2 2 2 2" xfId="10073"/>
    <cellStyle name="Calculation 4 3 2 2 3" xfId="10074"/>
    <cellStyle name="Calculation 4 3 2 20" xfId="10075"/>
    <cellStyle name="Calculation 4 3 2 20 2" xfId="10076"/>
    <cellStyle name="Calculation 4 3 2 20 2 2" xfId="10077"/>
    <cellStyle name="Calculation 4 3 2 20 3" xfId="10078"/>
    <cellStyle name="Calculation 4 3 2 21" xfId="10079"/>
    <cellStyle name="Calculation 4 3 2 21 2" xfId="10080"/>
    <cellStyle name="Calculation 4 3 2 22" xfId="10081"/>
    <cellStyle name="Calculation 4 3 2 3" xfId="10082"/>
    <cellStyle name="Calculation 4 3 2 3 2" xfId="10083"/>
    <cellStyle name="Calculation 4 3 2 3 2 2" xfId="10084"/>
    <cellStyle name="Calculation 4 3 2 3 3" xfId="10085"/>
    <cellStyle name="Calculation 4 3 2 4" xfId="10086"/>
    <cellStyle name="Calculation 4 3 2 4 2" xfId="10087"/>
    <cellStyle name="Calculation 4 3 2 4 2 2" xfId="10088"/>
    <cellStyle name="Calculation 4 3 2 4 3" xfId="10089"/>
    <cellStyle name="Calculation 4 3 2 5" xfId="10090"/>
    <cellStyle name="Calculation 4 3 2 5 2" xfId="10091"/>
    <cellStyle name="Calculation 4 3 2 5 2 2" xfId="10092"/>
    <cellStyle name="Calculation 4 3 2 5 3" xfId="10093"/>
    <cellStyle name="Calculation 4 3 2 6" xfId="10094"/>
    <cellStyle name="Calculation 4 3 2 6 2" xfId="10095"/>
    <cellStyle name="Calculation 4 3 2 6 2 2" xfId="10096"/>
    <cellStyle name="Calculation 4 3 2 6 3" xfId="10097"/>
    <cellStyle name="Calculation 4 3 2 7" xfId="10098"/>
    <cellStyle name="Calculation 4 3 2 7 2" xfId="10099"/>
    <cellStyle name="Calculation 4 3 2 7 2 2" xfId="10100"/>
    <cellStyle name="Calculation 4 3 2 7 3" xfId="10101"/>
    <cellStyle name="Calculation 4 3 2 8" xfId="10102"/>
    <cellStyle name="Calculation 4 3 2 8 2" xfId="10103"/>
    <cellStyle name="Calculation 4 3 2 8 2 2" xfId="10104"/>
    <cellStyle name="Calculation 4 3 2 8 3" xfId="10105"/>
    <cellStyle name="Calculation 4 3 2 9" xfId="10106"/>
    <cellStyle name="Calculation 4 3 2 9 2" xfId="10107"/>
    <cellStyle name="Calculation 4 3 2 9 2 2" xfId="10108"/>
    <cellStyle name="Calculation 4 3 2 9 3" xfId="10109"/>
    <cellStyle name="Calculation 4 3 3" xfId="304"/>
    <cellStyle name="Calculation 4 3 3 2" xfId="10110"/>
    <cellStyle name="Calculation 4 3 3 2 2" xfId="10111"/>
    <cellStyle name="Calculation 4 3 3 3" xfId="10112"/>
    <cellStyle name="Calculation 4 3 4" xfId="305"/>
    <cellStyle name="Calculation 4 3 4 2" xfId="10113"/>
    <cellStyle name="Calculation 4 3 4 2 2" xfId="10114"/>
    <cellStyle name="Calculation 4 3 4 3" xfId="10115"/>
    <cellStyle name="Calculation 4 3 5" xfId="306"/>
    <cellStyle name="Calculation 4 3 5 2" xfId="10116"/>
    <cellStyle name="Calculation 4 3 5 2 2" xfId="10117"/>
    <cellStyle name="Calculation 4 3 5 3" xfId="10118"/>
    <cellStyle name="Calculation 4 3 6" xfId="307"/>
    <cellStyle name="Calculation 4 3 6 2" xfId="10119"/>
    <cellStyle name="Calculation 4 3 6 2 2" xfId="10120"/>
    <cellStyle name="Calculation 4 3 6 3" xfId="10121"/>
    <cellStyle name="Calculation 4 3 7" xfId="10122"/>
    <cellStyle name="Calculation 4 3 7 2" xfId="10123"/>
    <cellStyle name="Calculation 4 3 7 2 2" xfId="10124"/>
    <cellStyle name="Calculation 4 3 7 3" xfId="10125"/>
    <cellStyle name="Calculation 4 3 8" xfId="10126"/>
    <cellStyle name="Calculation 4 3 8 2" xfId="10127"/>
    <cellStyle name="Calculation 4 3 8 2 2" xfId="10128"/>
    <cellStyle name="Calculation 4 3 8 3" xfId="10129"/>
    <cellStyle name="Calculation 4 3 9" xfId="10130"/>
    <cellStyle name="Calculation 4 3 9 2" xfId="10131"/>
    <cellStyle name="Calculation 4 3 9 2 2" xfId="10132"/>
    <cellStyle name="Calculation 4 3 9 3" xfId="10133"/>
    <cellStyle name="Calculation 4 4" xfId="308"/>
    <cellStyle name="Calculation 4 4 10" xfId="10134"/>
    <cellStyle name="Calculation 4 4 10 2" xfId="10135"/>
    <cellStyle name="Calculation 4 4 10 2 2" xfId="10136"/>
    <cellStyle name="Calculation 4 4 10 3" xfId="10137"/>
    <cellStyle name="Calculation 4 4 11" xfId="10138"/>
    <cellStyle name="Calculation 4 4 11 2" xfId="10139"/>
    <cellStyle name="Calculation 4 4 11 2 2" xfId="10140"/>
    <cellStyle name="Calculation 4 4 11 3" xfId="10141"/>
    <cellStyle name="Calculation 4 4 12" xfId="10142"/>
    <cellStyle name="Calculation 4 4 12 2" xfId="10143"/>
    <cellStyle name="Calculation 4 4 12 2 2" xfId="10144"/>
    <cellStyle name="Calculation 4 4 12 3" xfId="10145"/>
    <cellStyle name="Calculation 4 4 13" xfId="10146"/>
    <cellStyle name="Calculation 4 4 13 2" xfId="10147"/>
    <cellStyle name="Calculation 4 4 13 2 2" xfId="10148"/>
    <cellStyle name="Calculation 4 4 13 3" xfId="10149"/>
    <cellStyle name="Calculation 4 4 14" xfId="10150"/>
    <cellStyle name="Calculation 4 4 14 2" xfId="10151"/>
    <cellStyle name="Calculation 4 4 14 2 2" xfId="10152"/>
    <cellStyle name="Calculation 4 4 14 3" xfId="10153"/>
    <cellStyle name="Calculation 4 4 15" xfId="10154"/>
    <cellStyle name="Calculation 4 4 15 2" xfId="10155"/>
    <cellStyle name="Calculation 4 4 15 2 2" xfId="10156"/>
    <cellStyle name="Calculation 4 4 15 3" xfId="10157"/>
    <cellStyle name="Calculation 4 4 16" xfId="10158"/>
    <cellStyle name="Calculation 4 4 16 2" xfId="10159"/>
    <cellStyle name="Calculation 4 4 16 2 2" xfId="10160"/>
    <cellStyle name="Calculation 4 4 16 3" xfId="10161"/>
    <cellStyle name="Calculation 4 4 17" xfId="10162"/>
    <cellStyle name="Calculation 4 4 17 2" xfId="10163"/>
    <cellStyle name="Calculation 4 4 17 2 2" xfId="10164"/>
    <cellStyle name="Calculation 4 4 17 3" xfId="10165"/>
    <cellStyle name="Calculation 4 4 18" xfId="10166"/>
    <cellStyle name="Calculation 4 4 18 2" xfId="10167"/>
    <cellStyle name="Calculation 4 4 19" xfId="10168"/>
    <cellStyle name="Calculation 4 4 2" xfId="309"/>
    <cellStyle name="Calculation 4 4 2 10" xfId="10169"/>
    <cellStyle name="Calculation 4 4 2 10 2" xfId="10170"/>
    <cellStyle name="Calculation 4 4 2 10 2 2" xfId="10171"/>
    <cellStyle name="Calculation 4 4 2 10 3" xfId="10172"/>
    <cellStyle name="Calculation 4 4 2 11" xfId="10173"/>
    <cellStyle name="Calculation 4 4 2 11 2" xfId="10174"/>
    <cellStyle name="Calculation 4 4 2 11 2 2" xfId="10175"/>
    <cellStyle name="Calculation 4 4 2 11 3" xfId="10176"/>
    <cellStyle name="Calculation 4 4 2 12" xfId="10177"/>
    <cellStyle name="Calculation 4 4 2 12 2" xfId="10178"/>
    <cellStyle name="Calculation 4 4 2 12 2 2" xfId="10179"/>
    <cellStyle name="Calculation 4 4 2 12 3" xfId="10180"/>
    <cellStyle name="Calculation 4 4 2 13" xfId="10181"/>
    <cellStyle name="Calculation 4 4 2 13 2" xfId="10182"/>
    <cellStyle name="Calculation 4 4 2 13 2 2" xfId="10183"/>
    <cellStyle name="Calculation 4 4 2 13 3" xfId="10184"/>
    <cellStyle name="Calculation 4 4 2 14" xfId="10185"/>
    <cellStyle name="Calculation 4 4 2 14 2" xfId="10186"/>
    <cellStyle name="Calculation 4 4 2 14 2 2" xfId="10187"/>
    <cellStyle name="Calculation 4 4 2 14 3" xfId="10188"/>
    <cellStyle name="Calculation 4 4 2 15" xfId="10189"/>
    <cellStyle name="Calculation 4 4 2 15 2" xfId="10190"/>
    <cellStyle name="Calculation 4 4 2 15 2 2" xfId="10191"/>
    <cellStyle name="Calculation 4 4 2 15 3" xfId="10192"/>
    <cellStyle name="Calculation 4 4 2 16" xfId="10193"/>
    <cellStyle name="Calculation 4 4 2 16 2" xfId="10194"/>
    <cellStyle name="Calculation 4 4 2 16 2 2" xfId="10195"/>
    <cellStyle name="Calculation 4 4 2 16 3" xfId="10196"/>
    <cellStyle name="Calculation 4 4 2 17" xfId="10197"/>
    <cellStyle name="Calculation 4 4 2 17 2" xfId="10198"/>
    <cellStyle name="Calculation 4 4 2 17 2 2" xfId="10199"/>
    <cellStyle name="Calculation 4 4 2 17 3" xfId="10200"/>
    <cellStyle name="Calculation 4 4 2 18" xfId="10201"/>
    <cellStyle name="Calculation 4 4 2 18 2" xfId="10202"/>
    <cellStyle name="Calculation 4 4 2 18 2 2" xfId="10203"/>
    <cellStyle name="Calculation 4 4 2 18 3" xfId="10204"/>
    <cellStyle name="Calculation 4 4 2 19" xfId="10205"/>
    <cellStyle name="Calculation 4 4 2 19 2" xfId="10206"/>
    <cellStyle name="Calculation 4 4 2 19 2 2" xfId="10207"/>
    <cellStyle name="Calculation 4 4 2 19 3" xfId="10208"/>
    <cellStyle name="Calculation 4 4 2 2" xfId="10209"/>
    <cellStyle name="Calculation 4 4 2 2 2" xfId="10210"/>
    <cellStyle name="Calculation 4 4 2 2 2 2" xfId="10211"/>
    <cellStyle name="Calculation 4 4 2 2 3" xfId="10212"/>
    <cellStyle name="Calculation 4 4 2 20" xfId="10213"/>
    <cellStyle name="Calculation 4 4 2 20 2" xfId="10214"/>
    <cellStyle name="Calculation 4 4 2 20 2 2" xfId="10215"/>
    <cellStyle name="Calculation 4 4 2 20 3" xfId="10216"/>
    <cellStyle name="Calculation 4 4 2 21" xfId="10217"/>
    <cellStyle name="Calculation 4 4 2 21 2" xfId="10218"/>
    <cellStyle name="Calculation 4 4 2 22" xfId="10219"/>
    <cellStyle name="Calculation 4 4 2 3" xfId="10220"/>
    <cellStyle name="Calculation 4 4 2 3 2" xfId="10221"/>
    <cellStyle name="Calculation 4 4 2 3 2 2" xfId="10222"/>
    <cellStyle name="Calculation 4 4 2 3 3" xfId="10223"/>
    <cellStyle name="Calculation 4 4 2 4" xfId="10224"/>
    <cellStyle name="Calculation 4 4 2 4 2" xfId="10225"/>
    <cellStyle name="Calculation 4 4 2 4 2 2" xfId="10226"/>
    <cellStyle name="Calculation 4 4 2 4 3" xfId="10227"/>
    <cellStyle name="Calculation 4 4 2 5" xfId="10228"/>
    <cellStyle name="Calculation 4 4 2 5 2" xfId="10229"/>
    <cellStyle name="Calculation 4 4 2 5 2 2" xfId="10230"/>
    <cellStyle name="Calculation 4 4 2 5 3" xfId="10231"/>
    <cellStyle name="Calculation 4 4 2 6" xfId="10232"/>
    <cellStyle name="Calculation 4 4 2 6 2" xfId="10233"/>
    <cellStyle name="Calculation 4 4 2 6 2 2" xfId="10234"/>
    <cellStyle name="Calculation 4 4 2 6 3" xfId="10235"/>
    <cellStyle name="Calculation 4 4 2 7" xfId="10236"/>
    <cellStyle name="Calculation 4 4 2 7 2" xfId="10237"/>
    <cellStyle name="Calculation 4 4 2 7 2 2" xfId="10238"/>
    <cellStyle name="Calculation 4 4 2 7 3" xfId="10239"/>
    <cellStyle name="Calculation 4 4 2 8" xfId="10240"/>
    <cellStyle name="Calculation 4 4 2 8 2" xfId="10241"/>
    <cellStyle name="Calculation 4 4 2 8 2 2" xfId="10242"/>
    <cellStyle name="Calculation 4 4 2 8 3" xfId="10243"/>
    <cellStyle name="Calculation 4 4 2 9" xfId="10244"/>
    <cellStyle name="Calculation 4 4 2 9 2" xfId="10245"/>
    <cellStyle name="Calculation 4 4 2 9 2 2" xfId="10246"/>
    <cellStyle name="Calculation 4 4 2 9 3" xfId="10247"/>
    <cellStyle name="Calculation 4 4 3" xfId="310"/>
    <cellStyle name="Calculation 4 4 3 2" xfId="10248"/>
    <cellStyle name="Calculation 4 4 3 2 2" xfId="10249"/>
    <cellStyle name="Calculation 4 4 3 3" xfId="10250"/>
    <cellStyle name="Calculation 4 4 4" xfId="311"/>
    <cellStyle name="Calculation 4 4 4 2" xfId="10251"/>
    <cellStyle name="Calculation 4 4 4 2 2" xfId="10252"/>
    <cellStyle name="Calculation 4 4 4 3" xfId="10253"/>
    <cellStyle name="Calculation 4 4 5" xfId="312"/>
    <cellStyle name="Calculation 4 4 5 2" xfId="10254"/>
    <cellStyle name="Calculation 4 4 5 2 2" xfId="10255"/>
    <cellStyle name="Calculation 4 4 5 3" xfId="10256"/>
    <cellStyle name="Calculation 4 4 6" xfId="313"/>
    <cellStyle name="Calculation 4 4 6 2" xfId="10257"/>
    <cellStyle name="Calculation 4 4 6 2 2" xfId="10258"/>
    <cellStyle name="Calculation 4 4 6 3" xfId="10259"/>
    <cellStyle name="Calculation 4 4 7" xfId="10260"/>
    <cellStyle name="Calculation 4 4 7 2" xfId="10261"/>
    <cellStyle name="Calculation 4 4 7 2 2" xfId="10262"/>
    <cellStyle name="Calculation 4 4 7 3" xfId="10263"/>
    <cellStyle name="Calculation 4 4 8" xfId="10264"/>
    <cellStyle name="Calculation 4 4 8 2" xfId="10265"/>
    <cellStyle name="Calculation 4 4 8 2 2" xfId="10266"/>
    <cellStyle name="Calculation 4 4 8 3" xfId="10267"/>
    <cellStyle name="Calculation 4 4 9" xfId="10268"/>
    <cellStyle name="Calculation 4 4 9 2" xfId="10269"/>
    <cellStyle name="Calculation 4 4 9 2 2" xfId="10270"/>
    <cellStyle name="Calculation 4 4 9 3" xfId="10271"/>
    <cellStyle name="Calculation 4 5" xfId="314"/>
    <cellStyle name="Calculation 4 5 10" xfId="10272"/>
    <cellStyle name="Calculation 4 5 10 2" xfId="10273"/>
    <cellStyle name="Calculation 4 5 10 2 2" xfId="10274"/>
    <cellStyle name="Calculation 4 5 10 3" xfId="10275"/>
    <cellStyle name="Calculation 4 5 11" xfId="10276"/>
    <cellStyle name="Calculation 4 5 11 2" xfId="10277"/>
    <cellStyle name="Calculation 4 5 11 2 2" xfId="10278"/>
    <cellStyle name="Calculation 4 5 11 3" xfId="10279"/>
    <cellStyle name="Calculation 4 5 12" xfId="10280"/>
    <cellStyle name="Calculation 4 5 12 2" xfId="10281"/>
    <cellStyle name="Calculation 4 5 12 2 2" xfId="10282"/>
    <cellStyle name="Calculation 4 5 12 3" xfId="10283"/>
    <cellStyle name="Calculation 4 5 13" xfId="10284"/>
    <cellStyle name="Calculation 4 5 13 2" xfId="10285"/>
    <cellStyle name="Calculation 4 5 13 2 2" xfId="10286"/>
    <cellStyle name="Calculation 4 5 13 3" xfId="10287"/>
    <cellStyle name="Calculation 4 5 14" xfId="10288"/>
    <cellStyle name="Calculation 4 5 14 2" xfId="10289"/>
    <cellStyle name="Calculation 4 5 14 2 2" xfId="10290"/>
    <cellStyle name="Calculation 4 5 14 3" xfId="10291"/>
    <cellStyle name="Calculation 4 5 15" xfId="10292"/>
    <cellStyle name="Calculation 4 5 15 2" xfId="10293"/>
    <cellStyle name="Calculation 4 5 15 2 2" xfId="10294"/>
    <cellStyle name="Calculation 4 5 15 3" xfId="10295"/>
    <cellStyle name="Calculation 4 5 16" xfId="10296"/>
    <cellStyle name="Calculation 4 5 16 2" xfId="10297"/>
    <cellStyle name="Calculation 4 5 16 2 2" xfId="10298"/>
    <cellStyle name="Calculation 4 5 16 3" xfId="10299"/>
    <cellStyle name="Calculation 4 5 17" xfId="10300"/>
    <cellStyle name="Calculation 4 5 17 2" xfId="10301"/>
    <cellStyle name="Calculation 4 5 17 2 2" xfId="10302"/>
    <cellStyle name="Calculation 4 5 17 3" xfId="10303"/>
    <cellStyle name="Calculation 4 5 18" xfId="10304"/>
    <cellStyle name="Calculation 4 5 18 2" xfId="10305"/>
    <cellStyle name="Calculation 4 5 18 2 2" xfId="10306"/>
    <cellStyle name="Calculation 4 5 18 3" xfId="10307"/>
    <cellStyle name="Calculation 4 5 19" xfId="10308"/>
    <cellStyle name="Calculation 4 5 19 2" xfId="10309"/>
    <cellStyle name="Calculation 4 5 19 2 2" xfId="10310"/>
    <cellStyle name="Calculation 4 5 19 3" xfId="10311"/>
    <cellStyle name="Calculation 4 5 2" xfId="10312"/>
    <cellStyle name="Calculation 4 5 2 10" xfId="10313"/>
    <cellStyle name="Calculation 4 5 2 10 2" xfId="10314"/>
    <cellStyle name="Calculation 4 5 2 10 2 2" xfId="10315"/>
    <cellStyle name="Calculation 4 5 2 10 3" xfId="10316"/>
    <cellStyle name="Calculation 4 5 2 11" xfId="10317"/>
    <cellStyle name="Calculation 4 5 2 11 2" xfId="10318"/>
    <cellStyle name="Calculation 4 5 2 11 2 2" xfId="10319"/>
    <cellStyle name="Calculation 4 5 2 11 3" xfId="10320"/>
    <cellStyle name="Calculation 4 5 2 12" xfId="10321"/>
    <cellStyle name="Calculation 4 5 2 12 2" xfId="10322"/>
    <cellStyle name="Calculation 4 5 2 12 2 2" xfId="10323"/>
    <cellStyle name="Calculation 4 5 2 12 3" xfId="10324"/>
    <cellStyle name="Calculation 4 5 2 13" xfId="10325"/>
    <cellStyle name="Calculation 4 5 2 13 2" xfId="10326"/>
    <cellStyle name="Calculation 4 5 2 13 2 2" xfId="10327"/>
    <cellStyle name="Calculation 4 5 2 13 3" xfId="10328"/>
    <cellStyle name="Calculation 4 5 2 14" xfId="10329"/>
    <cellStyle name="Calculation 4 5 2 14 2" xfId="10330"/>
    <cellStyle name="Calculation 4 5 2 14 2 2" xfId="10331"/>
    <cellStyle name="Calculation 4 5 2 14 3" xfId="10332"/>
    <cellStyle name="Calculation 4 5 2 15" xfId="10333"/>
    <cellStyle name="Calculation 4 5 2 15 2" xfId="10334"/>
    <cellStyle name="Calculation 4 5 2 15 2 2" xfId="10335"/>
    <cellStyle name="Calculation 4 5 2 15 3" xfId="10336"/>
    <cellStyle name="Calculation 4 5 2 16" xfId="10337"/>
    <cellStyle name="Calculation 4 5 2 16 2" xfId="10338"/>
    <cellStyle name="Calculation 4 5 2 16 2 2" xfId="10339"/>
    <cellStyle name="Calculation 4 5 2 16 3" xfId="10340"/>
    <cellStyle name="Calculation 4 5 2 17" xfId="10341"/>
    <cellStyle name="Calculation 4 5 2 17 2" xfId="10342"/>
    <cellStyle name="Calculation 4 5 2 17 2 2" xfId="10343"/>
    <cellStyle name="Calculation 4 5 2 17 3" xfId="10344"/>
    <cellStyle name="Calculation 4 5 2 18" xfId="10345"/>
    <cellStyle name="Calculation 4 5 2 18 2" xfId="10346"/>
    <cellStyle name="Calculation 4 5 2 18 2 2" xfId="10347"/>
    <cellStyle name="Calculation 4 5 2 18 3" xfId="10348"/>
    <cellStyle name="Calculation 4 5 2 19" xfId="10349"/>
    <cellStyle name="Calculation 4 5 2 19 2" xfId="10350"/>
    <cellStyle name="Calculation 4 5 2 19 2 2" xfId="10351"/>
    <cellStyle name="Calculation 4 5 2 19 3" xfId="10352"/>
    <cellStyle name="Calculation 4 5 2 2" xfId="10353"/>
    <cellStyle name="Calculation 4 5 2 2 2" xfId="10354"/>
    <cellStyle name="Calculation 4 5 2 2 2 2" xfId="10355"/>
    <cellStyle name="Calculation 4 5 2 2 3" xfId="10356"/>
    <cellStyle name="Calculation 4 5 2 20" xfId="10357"/>
    <cellStyle name="Calculation 4 5 2 20 2" xfId="10358"/>
    <cellStyle name="Calculation 4 5 2 20 2 2" xfId="10359"/>
    <cellStyle name="Calculation 4 5 2 20 3" xfId="10360"/>
    <cellStyle name="Calculation 4 5 2 21" xfId="10361"/>
    <cellStyle name="Calculation 4 5 2 21 2" xfId="10362"/>
    <cellStyle name="Calculation 4 5 2 22" xfId="10363"/>
    <cellStyle name="Calculation 4 5 2 3" xfId="10364"/>
    <cellStyle name="Calculation 4 5 2 3 2" xfId="10365"/>
    <cellStyle name="Calculation 4 5 2 3 2 2" xfId="10366"/>
    <cellStyle name="Calculation 4 5 2 3 3" xfId="10367"/>
    <cellStyle name="Calculation 4 5 2 4" xfId="10368"/>
    <cellStyle name="Calculation 4 5 2 4 2" xfId="10369"/>
    <cellStyle name="Calculation 4 5 2 4 2 2" xfId="10370"/>
    <cellStyle name="Calculation 4 5 2 4 3" xfId="10371"/>
    <cellStyle name="Calculation 4 5 2 5" xfId="10372"/>
    <cellStyle name="Calculation 4 5 2 5 2" xfId="10373"/>
    <cellStyle name="Calculation 4 5 2 5 2 2" xfId="10374"/>
    <cellStyle name="Calculation 4 5 2 5 3" xfId="10375"/>
    <cellStyle name="Calculation 4 5 2 6" xfId="10376"/>
    <cellStyle name="Calculation 4 5 2 6 2" xfId="10377"/>
    <cellStyle name="Calculation 4 5 2 6 2 2" xfId="10378"/>
    <cellStyle name="Calculation 4 5 2 6 3" xfId="10379"/>
    <cellStyle name="Calculation 4 5 2 7" xfId="10380"/>
    <cellStyle name="Calculation 4 5 2 7 2" xfId="10381"/>
    <cellStyle name="Calculation 4 5 2 7 2 2" xfId="10382"/>
    <cellStyle name="Calculation 4 5 2 7 3" xfId="10383"/>
    <cellStyle name="Calculation 4 5 2 8" xfId="10384"/>
    <cellStyle name="Calculation 4 5 2 8 2" xfId="10385"/>
    <cellStyle name="Calculation 4 5 2 8 2 2" xfId="10386"/>
    <cellStyle name="Calculation 4 5 2 8 3" xfId="10387"/>
    <cellStyle name="Calculation 4 5 2 9" xfId="10388"/>
    <cellStyle name="Calculation 4 5 2 9 2" xfId="10389"/>
    <cellStyle name="Calculation 4 5 2 9 2 2" xfId="10390"/>
    <cellStyle name="Calculation 4 5 2 9 3" xfId="10391"/>
    <cellStyle name="Calculation 4 5 20" xfId="10392"/>
    <cellStyle name="Calculation 4 5 20 2" xfId="10393"/>
    <cellStyle name="Calculation 4 5 20 2 2" xfId="10394"/>
    <cellStyle name="Calculation 4 5 20 3" xfId="10395"/>
    <cellStyle name="Calculation 4 5 21" xfId="10396"/>
    <cellStyle name="Calculation 4 5 21 2" xfId="10397"/>
    <cellStyle name="Calculation 4 5 21 2 2" xfId="10398"/>
    <cellStyle name="Calculation 4 5 21 3" xfId="10399"/>
    <cellStyle name="Calculation 4 5 22" xfId="10400"/>
    <cellStyle name="Calculation 4 5 22 2" xfId="10401"/>
    <cellStyle name="Calculation 4 5 23" xfId="10402"/>
    <cellStyle name="Calculation 4 5 3" xfId="10403"/>
    <cellStyle name="Calculation 4 5 3 2" xfId="10404"/>
    <cellStyle name="Calculation 4 5 3 2 2" xfId="10405"/>
    <cellStyle name="Calculation 4 5 3 3" xfId="10406"/>
    <cellStyle name="Calculation 4 5 4" xfId="10407"/>
    <cellStyle name="Calculation 4 5 4 2" xfId="10408"/>
    <cellStyle name="Calculation 4 5 4 2 2" xfId="10409"/>
    <cellStyle name="Calculation 4 5 4 3" xfId="10410"/>
    <cellStyle name="Calculation 4 5 5" xfId="10411"/>
    <cellStyle name="Calculation 4 5 5 2" xfId="10412"/>
    <cellStyle name="Calculation 4 5 5 2 2" xfId="10413"/>
    <cellStyle name="Calculation 4 5 5 3" xfId="10414"/>
    <cellStyle name="Calculation 4 5 6" xfId="10415"/>
    <cellStyle name="Calculation 4 5 6 2" xfId="10416"/>
    <cellStyle name="Calculation 4 5 6 2 2" xfId="10417"/>
    <cellStyle name="Calculation 4 5 6 3" xfId="10418"/>
    <cellStyle name="Calculation 4 5 7" xfId="10419"/>
    <cellStyle name="Calculation 4 5 7 2" xfId="10420"/>
    <cellStyle name="Calculation 4 5 7 2 2" xfId="10421"/>
    <cellStyle name="Calculation 4 5 7 3" xfId="10422"/>
    <cellStyle name="Calculation 4 5 8" xfId="10423"/>
    <cellStyle name="Calculation 4 5 8 2" xfId="10424"/>
    <cellStyle name="Calculation 4 5 8 2 2" xfId="10425"/>
    <cellStyle name="Calculation 4 5 8 3" xfId="10426"/>
    <cellStyle name="Calculation 4 5 9" xfId="10427"/>
    <cellStyle name="Calculation 4 5 9 2" xfId="10428"/>
    <cellStyle name="Calculation 4 5 9 2 2" xfId="10429"/>
    <cellStyle name="Calculation 4 5 9 3" xfId="10430"/>
    <cellStyle name="Calculation 4 6" xfId="315"/>
    <cellStyle name="Calculation 4 6 10" xfId="10431"/>
    <cellStyle name="Calculation 4 6 10 2" xfId="10432"/>
    <cellStyle name="Calculation 4 6 10 2 2" xfId="10433"/>
    <cellStyle name="Calculation 4 6 10 3" xfId="10434"/>
    <cellStyle name="Calculation 4 6 11" xfId="10435"/>
    <cellStyle name="Calculation 4 6 11 2" xfId="10436"/>
    <cellStyle name="Calculation 4 6 11 2 2" xfId="10437"/>
    <cellStyle name="Calculation 4 6 11 3" xfId="10438"/>
    <cellStyle name="Calculation 4 6 12" xfId="10439"/>
    <cellStyle name="Calculation 4 6 12 2" xfId="10440"/>
    <cellStyle name="Calculation 4 6 12 2 2" xfId="10441"/>
    <cellStyle name="Calculation 4 6 12 3" xfId="10442"/>
    <cellStyle name="Calculation 4 6 13" xfId="10443"/>
    <cellStyle name="Calculation 4 6 13 2" xfId="10444"/>
    <cellStyle name="Calculation 4 6 13 2 2" xfId="10445"/>
    <cellStyle name="Calculation 4 6 13 3" xfId="10446"/>
    <cellStyle name="Calculation 4 6 14" xfId="10447"/>
    <cellStyle name="Calculation 4 6 14 2" xfId="10448"/>
    <cellStyle name="Calculation 4 6 14 2 2" xfId="10449"/>
    <cellStyle name="Calculation 4 6 14 3" xfId="10450"/>
    <cellStyle name="Calculation 4 6 15" xfId="10451"/>
    <cellStyle name="Calculation 4 6 15 2" xfId="10452"/>
    <cellStyle name="Calculation 4 6 15 2 2" xfId="10453"/>
    <cellStyle name="Calculation 4 6 15 3" xfId="10454"/>
    <cellStyle name="Calculation 4 6 16" xfId="10455"/>
    <cellStyle name="Calculation 4 6 16 2" xfId="10456"/>
    <cellStyle name="Calculation 4 6 16 2 2" xfId="10457"/>
    <cellStyle name="Calculation 4 6 16 3" xfId="10458"/>
    <cellStyle name="Calculation 4 6 17" xfId="10459"/>
    <cellStyle name="Calculation 4 6 17 2" xfId="10460"/>
    <cellStyle name="Calculation 4 6 17 2 2" xfId="10461"/>
    <cellStyle name="Calculation 4 6 17 3" xfId="10462"/>
    <cellStyle name="Calculation 4 6 18" xfId="10463"/>
    <cellStyle name="Calculation 4 6 18 2" xfId="10464"/>
    <cellStyle name="Calculation 4 6 18 2 2" xfId="10465"/>
    <cellStyle name="Calculation 4 6 18 3" xfId="10466"/>
    <cellStyle name="Calculation 4 6 19" xfId="10467"/>
    <cellStyle name="Calculation 4 6 19 2" xfId="10468"/>
    <cellStyle name="Calculation 4 6 19 2 2" xfId="10469"/>
    <cellStyle name="Calculation 4 6 19 3" xfId="10470"/>
    <cellStyle name="Calculation 4 6 2" xfId="10471"/>
    <cellStyle name="Calculation 4 6 2 2" xfId="10472"/>
    <cellStyle name="Calculation 4 6 2 2 2" xfId="10473"/>
    <cellStyle name="Calculation 4 6 2 3" xfId="10474"/>
    <cellStyle name="Calculation 4 6 20" xfId="10475"/>
    <cellStyle name="Calculation 4 6 20 2" xfId="10476"/>
    <cellStyle name="Calculation 4 6 20 2 2" xfId="10477"/>
    <cellStyle name="Calculation 4 6 20 3" xfId="10478"/>
    <cellStyle name="Calculation 4 6 21" xfId="10479"/>
    <cellStyle name="Calculation 4 6 21 2" xfId="10480"/>
    <cellStyle name="Calculation 4 6 22" xfId="10481"/>
    <cellStyle name="Calculation 4 6 3" xfId="10482"/>
    <cellStyle name="Calculation 4 6 3 2" xfId="10483"/>
    <cellStyle name="Calculation 4 6 3 2 2" xfId="10484"/>
    <cellStyle name="Calculation 4 6 3 3" xfId="10485"/>
    <cellStyle name="Calculation 4 6 4" xfId="10486"/>
    <cellStyle name="Calculation 4 6 4 2" xfId="10487"/>
    <cellStyle name="Calculation 4 6 4 2 2" xfId="10488"/>
    <cellStyle name="Calculation 4 6 4 3" xfId="10489"/>
    <cellStyle name="Calculation 4 6 5" xfId="10490"/>
    <cellStyle name="Calculation 4 6 5 2" xfId="10491"/>
    <cellStyle name="Calculation 4 6 5 2 2" xfId="10492"/>
    <cellStyle name="Calculation 4 6 5 3" xfId="10493"/>
    <cellStyle name="Calculation 4 6 6" xfId="10494"/>
    <cellStyle name="Calculation 4 6 6 2" xfId="10495"/>
    <cellStyle name="Calculation 4 6 6 2 2" xfId="10496"/>
    <cellStyle name="Calculation 4 6 6 3" xfId="10497"/>
    <cellStyle name="Calculation 4 6 7" xfId="10498"/>
    <cellStyle name="Calculation 4 6 7 2" xfId="10499"/>
    <cellStyle name="Calculation 4 6 7 2 2" xfId="10500"/>
    <cellStyle name="Calculation 4 6 7 3" xfId="10501"/>
    <cellStyle name="Calculation 4 6 8" xfId="10502"/>
    <cellStyle name="Calculation 4 6 8 2" xfId="10503"/>
    <cellStyle name="Calculation 4 6 8 2 2" xfId="10504"/>
    <cellStyle name="Calculation 4 6 8 3" xfId="10505"/>
    <cellStyle name="Calculation 4 6 9" xfId="10506"/>
    <cellStyle name="Calculation 4 6 9 2" xfId="10507"/>
    <cellStyle name="Calculation 4 6 9 2 2" xfId="10508"/>
    <cellStyle name="Calculation 4 6 9 3" xfId="10509"/>
    <cellStyle name="Calculation 4 7" xfId="316"/>
    <cellStyle name="Calculation 4 7 2" xfId="10510"/>
    <cellStyle name="Calculation 4 7 2 2" xfId="10511"/>
    <cellStyle name="Calculation 4 7 3" xfId="10512"/>
    <cellStyle name="Calculation 4 8" xfId="10513"/>
    <cellStyle name="Calculation 4 8 2" xfId="10514"/>
    <cellStyle name="Calculation 4 8 2 2" xfId="10515"/>
    <cellStyle name="Calculation 4 8 3" xfId="10516"/>
    <cellStyle name="Calculation 4 9" xfId="10517"/>
    <cellStyle name="Calculation 4 9 2" xfId="10518"/>
    <cellStyle name="Calculation 4 9 2 2" xfId="10519"/>
    <cellStyle name="Calculation 4 9 3" xfId="10520"/>
    <cellStyle name="Calculation 5" xfId="317"/>
    <cellStyle name="Calculation 5 10" xfId="10521"/>
    <cellStyle name="Calculation 5 10 2" xfId="10522"/>
    <cellStyle name="Calculation 5 10 2 2" xfId="10523"/>
    <cellStyle name="Calculation 5 10 3" xfId="10524"/>
    <cellStyle name="Calculation 5 11" xfId="10525"/>
    <cellStyle name="Calculation 5 11 2" xfId="10526"/>
    <cellStyle name="Calculation 5 11 2 2" xfId="10527"/>
    <cellStyle name="Calculation 5 11 3" xfId="10528"/>
    <cellStyle name="Calculation 5 12" xfId="10529"/>
    <cellStyle name="Calculation 5 12 2" xfId="10530"/>
    <cellStyle name="Calculation 5 12 2 2" xfId="10531"/>
    <cellStyle name="Calculation 5 12 3" xfId="10532"/>
    <cellStyle name="Calculation 5 13" xfId="10533"/>
    <cellStyle name="Calculation 5 13 2" xfId="10534"/>
    <cellStyle name="Calculation 5 13 2 2" xfId="10535"/>
    <cellStyle name="Calculation 5 13 3" xfId="10536"/>
    <cellStyle name="Calculation 5 14" xfId="10537"/>
    <cellStyle name="Calculation 5 14 2" xfId="10538"/>
    <cellStyle name="Calculation 5 14 2 2" xfId="10539"/>
    <cellStyle name="Calculation 5 14 3" xfId="10540"/>
    <cellStyle name="Calculation 5 15" xfId="10541"/>
    <cellStyle name="Calculation 5 15 2" xfId="10542"/>
    <cellStyle name="Calculation 5 15 2 2" xfId="10543"/>
    <cellStyle name="Calculation 5 15 3" xfId="10544"/>
    <cellStyle name="Calculation 5 16" xfId="10545"/>
    <cellStyle name="Calculation 5 16 2" xfId="10546"/>
    <cellStyle name="Calculation 5 16 2 2" xfId="10547"/>
    <cellStyle name="Calculation 5 16 3" xfId="10548"/>
    <cellStyle name="Calculation 5 17" xfId="10549"/>
    <cellStyle name="Calculation 5 17 2" xfId="10550"/>
    <cellStyle name="Calculation 5 17 2 2" xfId="10551"/>
    <cellStyle name="Calculation 5 17 3" xfId="10552"/>
    <cellStyle name="Calculation 5 18" xfId="10553"/>
    <cellStyle name="Calculation 5 18 2" xfId="10554"/>
    <cellStyle name="Calculation 5 18 2 2" xfId="10555"/>
    <cellStyle name="Calculation 5 18 3" xfId="10556"/>
    <cellStyle name="Calculation 5 19" xfId="10557"/>
    <cellStyle name="Calculation 5 19 2" xfId="10558"/>
    <cellStyle name="Calculation 5 19 2 2" xfId="10559"/>
    <cellStyle name="Calculation 5 19 3" xfId="10560"/>
    <cellStyle name="Calculation 5 2" xfId="318"/>
    <cellStyle name="Calculation 5 2 10" xfId="10561"/>
    <cellStyle name="Calculation 5 2 10 2" xfId="10562"/>
    <cellStyle name="Calculation 5 2 10 2 2" xfId="10563"/>
    <cellStyle name="Calculation 5 2 10 3" xfId="10564"/>
    <cellStyle name="Calculation 5 2 11" xfId="10565"/>
    <cellStyle name="Calculation 5 2 11 2" xfId="10566"/>
    <cellStyle name="Calculation 5 2 11 2 2" xfId="10567"/>
    <cellStyle name="Calculation 5 2 11 3" xfId="10568"/>
    <cellStyle name="Calculation 5 2 12" xfId="10569"/>
    <cellStyle name="Calculation 5 2 12 2" xfId="10570"/>
    <cellStyle name="Calculation 5 2 12 2 2" xfId="10571"/>
    <cellStyle name="Calculation 5 2 12 3" xfId="10572"/>
    <cellStyle name="Calculation 5 2 13" xfId="10573"/>
    <cellStyle name="Calculation 5 2 13 2" xfId="10574"/>
    <cellStyle name="Calculation 5 2 13 2 2" xfId="10575"/>
    <cellStyle name="Calculation 5 2 13 3" xfId="10576"/>
    <cellStyle name="Calculation 5 2 14" xfId="10577"/>
    <cellStyle name="Calculation 5 2 14 2" xfId="10578"/>
    <cellStyle name="Calculation 5 2 14 2 2" xfId="10579"/>
    <cellStyle name="Calculation 5 2 14 3" xfId="10580"/>
    <cellStyle name="Calculation 5 2 15" xfId="10581"/>
    <cellStyle name="Calculation 5 2 15 2" xfId="10582"/>
    <cellStyle name="Calculation 5 2 15 2 2" xfId="10583"/>
    <cellStyle name="Calculation 5 2 15 3" xfId="10584"/>
    <cellStyle name="Calculation 5 2 16" xfId="10585"/>
    <cellStyle name="Calculation 5 2 16 2" xfId="10586"/>
    <cellStyle name="Calculation 5 2 16 2 2" xfId="10587"/>
    <cellStyle name="Calculation 5 2 16 3" xfId="10588"/>
    <cellStyle name="Calculation 5 2 17" xfId="10589"/>
    <cellStyle name="Calculation 5 2 17 2" xfId="10590"/>
    <cellStyle name="Calculation 5 2 17 2 2" xfId="10591"/>
    <cellStyle name="Calculation 5 2 17 3" xfId="10592"/>
    <cellStyle name="Calculation 5 2 18" xfId="10593"/>
    <cellStyle name="Calculation 5 2 18 2" xfId="10594"/>
    <cellStyle name="Calculation 5 2 18 2 2" xfId="10595"/>
    <cellStyle name="Calculation 5 2 18 3" xfId="10596"/>
    <cellStyle name="Calculation 5 2 19" xfId="10597"/>
    <cellStyle name="Calculation 5 2 19 2" xfId="10598"/>
    <cellStyle name="Calculation 5 2 19 2 2" xfId="10599"/>
    <cellStyle name="Calculation 5 2 19 3" xfId="10600"/>
    <cellStyle name="Calculation 5 2 2" xfId="319"/>
    <cellStyle name="Calculation 5 2 2 10" xfId="10601"/>
    <cellStyle name="Calculation 5 2 2 10 2" xfId="10602"/>
    <cellStyle name="Calculation 5 2 2 10 2 2" xfId="10603"/>
    <cellStyle name="Calculation 5 2 2 10 3" xfId="10604"/>
    <cellStyle name="Calculation 5 2 2 11" xfId="10605"/>
    <cellStyle name="Calculation 5 2 2 11 2" xfId="10606"/>
    <cellStyle name="Calculation 5 2 2 11 2 2" xfId="10607"/>
    <cellStyle name="Calculation 5 2 2 11 3" xfId="10608"/>
    <cellStyle name="Calculation 5 2 2 12" xfId="10609"/>
    <cellStyle name="Calculation 5 2 2 12 2" xfId="10610"/>
    <cellStyle name="Calculation 5 2 2 12 2 2" xfId="10611"/>
    <cellStyle name="Calculation 5 2 2 12 3" xfId="10612"/>
    <cellStyle name="Calculation 5 2 2 13" xfId="10613"/>
    <cellStyle name="Calculation 5 2 2 13 2" xfId="10614"/>
    <cellStyle name="Calculation 5 2 2 13 2 2" xfId="10615"/>
    <cellStyle name="Calculation 5 2 2 13 3" xfId="10616"/>
    <cellStyle name="Calculation 5 2 2 14" xfId="10617"/>
    <cellStyle name="Calculation 5 2 2 14 2" xfId="10618"/>
    <cellStyle name="Calculation 5 2 2 14 2 2" xfId="10619"/>
    <cellStyle name="Calculation 5 2 2 14 3" xfId="10620"/>
    <cellStyle name="Calculation 5 2 2 15" xfId="10621"/>
    <cellStyle name="Calculation 5 2 2 15 2" xfId="10622"/>
    <cellStyle name="Calculation 5 2 2 15 2 2" xfId="10623"/>
    <cellStyle name="Calculation 5 2 2 15 3" xfId="10624"/>
    <cellStyle name="Calculation 5 2 2 16" xfId="10625"/>
    <cellStyle name="Calculation 5 2 2 16 2" xfId="10626"/>
    <cellStyle name="Calculation 5 2 2 16 2 2" xfId="10627"/>
    <cellStyle name="Calculation 5 2 2 16 3" xfId="10628"/>
    <cellStyle name="Calculation 5 2 2 17" xfId="10629"/>
    <cellStyle name="Calculation 5 2 2 17 2" xfId="10630"/>
    <cellStyle name="Calculation 5 2 2 17 2 2" xfId="10631"/>
    <cellStyle name="Calculation 5 2 2 17 3" xfId="10632"/>
    <cellStyle name="Calculation 5 2 2 18" xfId="10633"/>
    <cellStyle name="Calculation 5 2 2 18 2" xfId="10634"/>
    <cellStyle name="Calculation 5 2 2 19" xfId="10635"/>
    <cellStyle name="Calculation 5 2 2 2" xfId="10636"/>
    <cellStyle name="Calculation 5 2 2 2 10" xfId="10637"/>
    <cellStyle name="Calculation 5 2 2 2 10 2" xfId="10638"/>
    <cellStyle name="Calculation 5 2 2 2 10 2 2" xfId="10639"/>
    <cellStyle name="Calculation 5 2 2 2 10 3" xfId="10640"/>
    <cellStyle name="Calculation 5 2 2 2 11" xfId="10641"/>
    <cellStyle name="Calculation 5 2 2 2 11 2" xfId="10642"/>
    <cellStyle name="Calculation 5 2 2 2 11 2 2" xfId="10643"/>
    <cellStyle name="Calculation 5 2 2 2 11 3" xfId="10644"/>
    <cellStyle name="Calculation 5 2 2 2 12" xfId="10645"/>
    <cellStyle name="Calculation 5 2 2 2 12 2" xfId="10646"/>
    <cellStyle name="Calculation 5 2 2 2 12 2 2" xfId="10647"/>
    <cellStyle name="Calculation 5 2 2 2 12 3" xfId="10648"/>
    <cellStyle name="Calculation 5 2 2 2 13" xfId="10649"/>
    <cellStyle name="Calculation 5 2 2 2 13 2" xfId="10650"/>
    <cellStyle name="Calculation 5 2 2 2 13 2 2" xfId="10651"/>
    <cellStyle name="Calculation 5 2 2 2 13 3" xfId="10652"/>
    <cellStyle name="Calculation 5 2 2 2 14" xfId="10653"/>
    <cellStyle name="Calculation 5 2 2 2 14 2" xfId="10654"/>
    <cellStyle name="Calculation 5 2 2 2 14 2 2" xfId="10655"/>
    <cellStyle name="Calculation 5 2 2 2 14 3" xfId="10656"/>
    <cellStyle name="Calculation 5 2 2 2 15" xfId="10657"/>
    <cellStyle name="Calculation 5 2 2 2 15 2" xfId="10658"/>
    <cellStyle name="Calculation 5 2 2 2 15 2 2" xfId="10659"/>
    <cellStyle name="Calculation 5 2 2 2 15 3" xfId="10660"/>
    <cellStyle name="Calculation 5 2 2 2 16" xfId="10661"/>
    <cellStyle name="Calculation 5 2 2 2 16 2" xfId="10662"/>
    <cellStyle name="Calculation 5 2 2 2 16 2 2" xfId="10663"/>
    <cellStyle name="Calculation 5 2 2 2 16 3" xfId="10664"/>
    <cellStyle name="Calculation 5 2 2 2 17" xfId="10665"/>
    <cellStyle name="Calculation 5 2 2 2 17 2" xfId="10666"/>
    <cellStyle name="Calculation 5 2 2 2 17 2 2" xfId="10667"/>
    <cellStyle name="Calculation 5 2 2 2 17 3" xfId="10668"/>
    <cellStyle name="Calculation 5 2 2 2 18" xfId="10669"/>
    <cellStyle name="Calculation 5 2 2 2 18 2" xfId="10670"/>
    <cellStyle name="Calculation 5 2 2 2 18 2 2" xfId="10671"/>
    <cellStyle name="Calculation 5 2 2 2 18 3" xfId="10672"/>
    <cellStyle name="Calculation 5 2 2 2 19" xfId="10673"/>
    <cellStyle name="Calculation 5 2 2 2 19 2" xfId="10674"/>
    <cellStyle name="Calculation 5 2 2 2 19 2 2" xfId="10675"/>
    <cellStyle name="Calculation 5 2 2 2 19 3" xfId="10676"/>
    <cellStyle name="Calculation 5 2 2 2 2" xfId="10677"/>
    <cellStyle name="Calculation 5 2 2 2 2 2" xfId="10678"/>
    <cellStyle name="Calculation 5 2 2 2 2 2 2" xfId="10679"/>
    <cellStyle name="Calculation 5 2 2 2 2 3" xfId="10680"/>
    <cellStyle name="Calculation 5 2 2 2 20" xfId="10681"/>
    <cellStyle name="Calculation 5 2 2 2 20 2" xfId="10682"/>
    <cellStyle name="Calculation 5 2 2 2 20 2 2" xfId="10683"/>
    <cellStyle name="Calculation 5 2 2 2 20 3" xfId="10684"/>
    <cellStyle name="Calculation 5 2 2 2 21" xfId="10685"/>
    <cellStyle name="Calculation 5 2 2 2 21 2" xfId="10686"/>
    <cellStyle name="Calculation 5 2 2 2 22" xfId="10687"/>
    <cellStyle name="Calculation 5 2 2 2 3" xfId="10688"/>
    <cellStyle name="Calculation 5 2 2 2 3 2" xfId="10689"/>
    <cellStyle name="Calculation 5 2 2 2 3 2 2" xfId="10690"/>
    <cellStyle name="Calculation 5 2 2 2 3 3" xfId="10691"/>
    <cellStyle name="Calculation 5 2 2 2 4" xfId="10692"/>
    <cellStyle name="Calculation 5 2 2 2 4 2" xfId="10693"/>
    <cellStyle name="Calculation 5 2 2 2 4 2 2" xfId="10694"/>
    <cellStyle name="Calculation 5 2 2 2 4 3" xfId="10695"/>
    <cellStyle name="Calculation 5 2 2 2 5" xfId="10696"/>
    <cellStyle name="Calculation 5 2 2 2 5 2" xfId="10697"/>
    <cellStyle name="Calculation 5 2 2 2 5 2 2" xfId="10698"/>
    <cellStyle name="Calculation 5 2 2 2 5 3" xfId="10699"/>
    <cellStyle name="Calculation 5 2 2 2 6" xfId="10700"/>
    <cellStyle name="Calculation 5 2 2 2 6 2" xfId="10701"/>
    <cellStyle name="Calculation 5 2 2 2 6 2 2" xfId="10702"/>
    <cellStyle name="Calculation 5 2 2 2 6 3" xfId="10703"/>
    <cellStyle name="Calculation 5 2 2 2 7" xfId="10704"/>
    <cellStyle name="Calculation 5 2 2 2 7 2" xfId="10705"/>
    <cellStyle name="Calculation 5 2 2 2 7 2 2" xfId="10706"/>
    <cellStyle name="Calculation 5 2 2 2 7 3" xfId="10707"/>
    <cellStyle name="Calculation 5 2 2 2 8" xfId="10708"/>
    <cellStyle name="Calculation 5 2 2 2 8 2" xfId="10709"/>
    <cellStyle name="Calculation 5 2 2 2 8 2 2" xfId="10710"/>
    <cellStyle name="Calculation 5 2 2 2 8 3" xfId="10711"/>
    <cellStyle name="Calculation 5 2 2 2 9" xfId="10712"/>
    <cellStyle name="Calculation 5 2 2 2 9 2" xfId="10713"/>
    <cellStyle name="Calculation 5 2 2 2 9 2 2" xfId="10714"/>
    <cellStyle name="Calculation 5 2 2 2 9 3" xfId="10715"/>
    <cellStyle name="Calculation 5 2 2 3" xfId="10716"/>
    <cellStyle name="Calculation 5 2 2 3 2" xfId="10717"/>
    <cellStyle name="Calculation 5 2 2 3 2 2" xfId="10718"/>
    <cellStyle name="Calculation 5 2 2 3 3" xfId="10719"/>
    <cellStyle name="Calculation 5 2 2 4" xfId="10720"/>
    <cellStyle name="Calculation 5 2 2 4 2" xfId="10721"/>
    <cellStyle name="Calculation 5 2 2 4 2 2" xfId="10722"/>
    <cellStyle name="Calculation 5 2 2 4 3" xfId="10723"/>
    <cellStyle name="Calculation 5 2 2 5" xfId="10724"/>
    <cellStyle name="Calculation 5 2 2 5 2" xfId="10725"/>
    <cellStyle name="Calculation 5 2 2 5 2 2" xfId="10726"/>
    <cellStyle name="Calculation 5 2 2 5 3" xfId="10727"/>
    <cellStyle name="Calculation 5 2 2 6" xfId="10728"/>
    <cellStyle name="Calculation 5 2 2 6 2" xfId="10729"/>
    <cellStyle name="Calculation 5 2 2 6 2 2" xfId="10730"/>
    <cellStyle name="Calculation 5 2 2 6 3" xfId="10731"/>
    <cellStyle name="Calculation 5 2 2 7" xfId="10732"/>
    <cellStyle name="Calculation 5 2 2 7 2" xfId="10733"/>
    <cellStyle name="Calculation 5 2 2 7 2 2" xfId="10734"/>
    <cellStyle name="Calculation 5 2 2 7 3" xfId="10735"/>
    <cellStyle name="Calculation 5 2 2 8" xfId="10736"/>
    <cellStyle name="Calculation 5 2 2 8 2" xfId="10737"/>
    <cellStyle name="Calculation 5 2 2 8 2 2" xfId="10738"/>
    <cellStyle name="Calculation 5 2 2 8 3" xfId="10739"/>
    <cellStyle name="Calculation 5 2 2 9" xfId="10740"/>
    <cellStyle name="Calculation 5 2 2 9 2" xfId="10741"/>
    <cellStyle name="Calculation 5 2 2 9 2 2" xfId="10742"/>
    <cellStyle name="Calculation 5 2 2 9 3" xfId="10743"/>
    <cellStyle name="Calculation 5 2 20" xfId="10744"/>
    <cellStyle name="Calculation 5 2 20 2" xfId="10745"/>
    <cellStyle name="Calculation 5 2 20 2 2" xfId="10746"/>
    <cellStyle name="Calculation 5 2 20 3" xfId="10747"/>
    <cellStyle name="Calculation 5 2 21" xfId="10748"/>
    <cellStyle name="Calculation 5 2 21 2" xfId="10749"/>
    <cellStyle name="Calculation 5 2 22" xfId="10750"/>
    <cellStyle name="Calculation 5 2 3" xfId="320"/>
    <cellStyle name="Calculation 5 2 3 10" xfId="10751"/>
    <cellStyle name="Calculation 5 2 3 10 2" xfId="10752"/>
    <cellStyle name="Calculation 5 2 3 10 2 2" xfId="10753"/>
    <cellStyle name="Calculation 5 2 3 10 3" xfId="10754"/>
    <cellStyle name="Calculation 5 2 3 11" xfId="10755"/>
    <cellStyle name="Calculation 5 2 3 11 2" xfId="10756"/>
    <cellStyle name="Calculation 5 2 3 11 2 2" xfId="10757"/>
    <cellStyle name="Calculation 5 2 3 11 3" xfId="10758"/>
    <cellStyle name="Calculation 5 2 3 12" xfId="10759"/>
    <cellStyle name="Calculation 5 2 3 12 2" xfId="10760"/>
    <cellStyle name="Calculation 5 2 3 12 2 2" xfId="10761"/>
    <cellStyle name="Calculation 5 2 3 12 3" xfId="10762"/>
    <cellStyle name="Calculation 5 2 3 13" xfId="10763"/>
    <cellStyle name="Calculation 5 2 3 13 2" xfId="10764"/>
    <cellStyle name="Calculation 5 2 3 13 2 2" xfId="10765"/>
    <cellStyle name="Calculation 5 2 3 13 3" xfId="10766"/>
    <cellStyle name="Calculation 5 2 3 14" xfId="10767"/>
    <cellStyle name="Calculation 5 2 3 14 2" xfId="10768"/>
    <cellStyle name="Calculation 5 2 3 14 2 2" xfId="10769"/>
    <cellStyle name="Calculation 5 2 3 14 3" xfId="10770"/>
    <cellStyle name="Calculation 5 2 3 15" xfId="10771"/>
    <cellStyle name="Calculation 5 2 3 15 2" xfId="10772"/>
    <cellStyle name="Calculation 5 2 3 15 2 2" xfId="10773"/>
    <cellStyle name="Calculation 5 2 3 15 3" xfId="10774"/>
    <cellStyle name="Calculation 5 2 3 16" xfId="10775"/>
    <cellStyle name="Calculation 5 2 3 16 2" xfId="10776"/>
    <cellStyle name="Calculation 5 2 3 16 2 2" xfId="10777"/>
    <cellStyle name="Calculation 5 2 3 16 3" xfId="10778"/>
    <cellStyle name="Calculation 5 2 3 17" xfId="10779"/>
    <cellStyle name="Calculation 5 2 3 17 2" xfId="10780"/>
    <cellStyle name="Calculation 5 2 3 17 2 2" xfId="10781"/>
    <cellStyle name="Calculation 5 2 3 17 3" xfId="10782"/>
    <cellStyle name="Calculation 5 2 3 18" xfId="10783"/>
    <cellStyle name="Calculation 5 2 3 18 2" xfId="10784"/>
    <cellStyle name="Calculation 5 2 3 19" xfId="10785"/>
    <cellStyle name="Calculation 5 2 3 2" xfId="10786"/>
    <cellStyle name="Calculation 5 2 3 2 10" xfId="10787"/>
    <cellStyle name="Calculation 5 2 3 2 10 2" xfId="10788"/>
    <cellStyle name="Calculation 5 2 3 2 10 2 2" xfId="10789"/>
    <cellStyle name="Calculation 5 2 3 2 10 3" xfId="10790"/>
    <cellStyle name="Calculation 5 2 3 2 11" xfId="10791"/>
    <cellStyle name="Calculation 5 2 3 2 11 2" xfId="10792"/>
    <cellStyle name="Calculation 5 2 3 2 11 2 2" xfId="10793"/>
    <cellStyle name="Calculation 5 2 3 2 11 3" xfId="10794"/>
    <cellStyle name="Calculation 5 2 3 2 12" xfId="10795"/>
    <cellStyle name="Calculation 5 2 3 2 12 2" xfId="10796"/>
    <cellStyle name="Calculation 5 2 3 2 12 2 2" xfId="10797"/>
    <cellStyle name="Calculation 5 2 3 2 12 3" xfId="10798"/>
    <cellStyle name="Calculation 5 2 3 2 13" xfId="10799"/>
    <cellStyle name="Calculation 5 2 3 2 13 2" xfId="10800"/>
    <cellStyle name="Calculation 5 2 3 2 13 2 2" xfId="10801"/>
    <cellStyle name="Calculation 5 2 3 2 13 3" xfId="10802"/>
    <cellStyle name="Calculation 5 2 3 2 14" xfId="10803"/>
    <cellStyle name="Calculation 5 2 3 2 14 2" xfId="10804"/>
    <cellStyle name="Calculation 5 2 3 2 14 2 2" xfId="10805"/>
    <cellStyle name="Calculation 5 2 3 2 14 3" xfId="10806"/>
    <cellStyle name="Calculation 5 2 3 2 15" xfId="10807"/>
    <cellStyle name="Calculation 5 2 3 2 15 2" xfId="10808"/>
    <cellStyle name="Calculation 5 2 3 2 15 2 2" xfId="10809"/>
    <cellStyle name="Calculation 5 2 3 2 15 3" xfId="10810"/>
    <cellStyle name="Calculation 5 2 3 2 16" xfId="10811"/>
    <cellStyle name="Calculation 5 2 3 2 16 2" xfId="10812"/>
    <cellStyle name="Calculation 5 2 3 2 16 2 2" xfId="10813"/>
    <cellStyle name="Calculation 5 2 3 2 16 3" xfId="10814"/>
    <cellStyle name="Calculation 5 2 3 2 17" xfId="10815"/>
    <cellStyle name="Calculation 5 2 3 2 17 2" xfId="10816"/>
    <cellStyle name="Calculation 5 2 3 2 17 2 2" xfId="10817"/>
    <cellStyle name="Calculation 5 2 3 2 17 3" xfId="10818"/>
    <cellStyle name="Calculation 5 2 3 2 18" xfId="10819"/>
    <cellStyle name="Calculation 5 2 3 2 18 2" xfId="10820"/>
    <cellStyle name="Calculation 5 2 3 2 18 2 2" xfId="10821"/>
    <cellStyle name="Calculation 5 2 3 2 18 3" xfId="10822"/>
    <cellStyle name="Calculation 5 2 3 2 19" xfId="10823"/>
    <cellStyle name="Calculation 5 2 3 2 19 2" xfId="10824"/>
    <cellStyle name="Calculation 5 2 3 2 19 2 2" xfId="10825"/>
    <cellStyle name="Calculation 5 2 3 2 19 3" xfId="10826"/>
    <cellStyle name="Calculation 5 2 3 2 2" xfId="10827"/>
    <cellStyle name="Calculation 5 2 3 2 2 2" xfId="10828"/>
    <cellStyle name="Calculation 5 2 3 2 2 2 2" xfId="10829"/>
    <cellStyle name="Calculation 5 2 3 2 2 3" xfId="10830"/>
    <cellStyle name="Calculation 5 2 3 2 20" xfId="10831"/>
    <cellStyle name="Calculation 5 2 3 2 20 2" xfId="10832"/>
    <cellStyle name="Calculation 5 2 3 2 20 2 2" xfId="10833"/>
    <cellStyle name="Calculation 5 2 3 2 20 3" xfId="10834"/>
    <cellStyle name="Calculation 5 2 3 2 21" xfId="10835"/>
    <cellStyle name="Calculation 5 2 3 2 21 2" xfId="10836"/>
    <cellStyle name="Calculation 5 2 3 2 22" xfId="10837"/>
    <cellStyle name="Calculation 5 2 3 2 3" xfId="10838"/>
    <cellStyle name="Calculation 5 2 3 2 3 2" xfId="10839"/>
    <cellStyle name="Calculation 5 2 3 2 3 2 2" xfId="10840"/>
    <cellStyle name="Calculation 5 2 3 2 3 3" xfId="10841"/>
    <cellStyle name="Calculation 5 2 3 2 4" xfId="10842"/>
    <cellStyle name="Calculation 5 2 3 2 4 2" xfId="10843"/>
    <cellStyle name="Calculation 5 2 3 2 4 2 2" xfId="10844"/>
    <cellStyle name="Calculation 5 2 3 2 4 3" xfId="10845"/>
    <cellStyle name="Calculation 5 2 3 2 5" xfId="10846"/>
    <cellStyle name="Calculation 5 2 3 2 5 2" xfId="10847"/>
    <cellStyle name="Calculation 5 2 3 2 5 2 2" xfId="10848"/>
    <cellStyle name="Calculation 5 2 3 2 5 3" xfId="10849"/>
    <cellStyle name="Calculation 5 2 3 2 6" xfId="10850"/>
    <cellStyle name="Calculation 5 2 3 2 6 2" xfId="10851"/>
    <cellStyle name="Calculation 5 2 3 2 6 2 2" xfId="10852"/>
    <cellStyle name="Calculation 5 2 3 2 6 3" xfId="10853"/>
    <cellStyle name="Calculation 5 2 3 2 7" xfId="10854"/>
    <cellStyle name="Calculation 5 2 3 2 7 2" xfId="10855"/>
    <cellStyle name="Calculation 5 2 3 2 7 2 2" xfId="10856"/>
    <cellStyle name="Calculation 5 2 3 2 7 3" xfId="10857"/>
    <cellStyle name="Calculation 5 2 3 2 8" xfId="10858"/>
    <cellStyle name="Calculation 5 2 3 2 8 2" xfId="10859"/>
    <cellStyle name="Calculation 5 2 3 2 8 2 2" xfId="10860"/>
    <cellStyle name="Calculation 5 2 3 2 8 3" xfId="10861"/>
    <cellStyle name="Calculation 5 2 3 2 9" xfId="10862"/>
    <cellStyle name="Calculation 5 2 3 2 9 2" xfId="10863"/>
    <cellStyle name="Calculation 5 2 3 2 9 2 2" xfId="10864"/>
    <cellStyle name="Calculation 5 2 3 2 9 3" xfId="10865"/>
    <cellStyle name="Calculation 5 2 3 3" xfId="10866"/>
    <cellStyle name="Calculation 5 2 3 3 2" xfId="10867"/>
    <cellStyle name="Calculation 5 2 3 3 2 2" xfId="10868"/>
    <cellStyle name="Calculation 5 2 3 3 3" xfId="10869"/>
    <cellStyle name="Calculation 5 2 3 4" xfId="10870"/>
    <cellStyle name="Calculation 5 2 3 4 2" xfId="10871"/>
    <cellStyle name="Calculation 5 2 3 4 2 2" xfId="10872"/>
    <cellStyle name="Calculation 5 2 3 4 3" xfId="10873"/>
    <cellStyle name="Calculation 5 2 3 5" xfId="10874"/>
    <cellStyle name="Calculation 5 2 3 5 2" xfId="10875"/>
    <cellStyle name="Calculation 5 2 3 5 2 2" xfId="10876"/>
    <cellStyle name="Calculation 5 2 3 5 3" xfId="10877"/>
    <cellStyle name="Calculation 5 2 3 6" xfId="10878"/>
    <cellStyle name="Calculation 5 2 3 6 2" xfId="10879"/>
    <cellStyle name="Calculation 5 2 3 6 2 2" xfId="10880"/>
    <cellStyle name="Calculation 5 2 3 6 3" xfId="10881"/>
    <cellStyle name="Calculation 5 2 3 7" xfId="10882"/>
    <cellStyle name="Calculation 5 2 3 7 2" xfId="10883"/>
    <cellStyle name="Calculation 5 2 3 7 2 2" xfId="10884"/>
    <cellStyle name="Calculation 5 2 3 7 3" xfId="10885"/>
    <cellStyle name="Calculation 5 2 3 8" xfId="10886"/>
    <cellStyle name="Calculation 5 2 3 8 2" xfId="10887"/>
    <cellStyle name="Calculation 5 2 3 8 2 2" xfId="10888"/>
    <cellStyle name="Calculation 5 2 3 8 3" xfId="10889"/>
    <cellStyle name="Calculation 5 2 3 9" xfId="10890"/>
    <cellStyle name="Calculation 5 2 3 9 2" xfId="10891"/>
    <cellStyle name="Calculation 5 2 3 9 2 2" xfId="10892"/>
    <cellStyle name="Calculation 5 2 3 9 3" xfId="10893"/>
    <cellStyle name="Calculation 5 2 4" xfId="321"/>
    <cellStyle name="Calculation 5 2 4 10" xfId="10894"/>
    <cellStyle name="Calculation 5 2 4 10 2" xfId="10895"/>
    <cellStyle name="Calculation 5 2 4 10 2 2" xfId="10896"/>
    <cellStyle name="Calculation 5 2 4 10 3" xfId="10897"/>
    <cellStyle name="Calculation 5 2 4 11" xfId="10898"/>
    <cellStyle name="Calculation 5 2 4 11 2" xfId="10899"/>
    <cellStyle name="Calculation 5 2 4 11 2 2" xfId="10900"/>
    <cellStyle name="Calculation 5 2 4 11 3" xfId="10901"/>
    <cellStyle name="Calculation 5 2 4 12" xfId="10902"/>
    <cellStyle name="Calculation 5 2 4 12 2" xfId="10903"/>
    <cellStyle name="Calculation 5 2 4 12 2 2" xfId="10904"/>
    <cellStyle name="Calculation 5 2 4 12 3" xfId="10905"/>
    <cellStyle name="Calculation 5 2 4 13" xfId="10906"/>
    <cellStyle name="Calculation 5 2 4 13 2" xfId="10907"/>
    <cellStyle name="Calculation 5 2 4 13 2 2" xfId="10908"/>
    <cellStyle name="Calculation 5 2 4 13 3" xfId="10909"/>
    <cellStyle name="Calculation 5 2 4 14" xfId="10910"/>
    <cellStyle name="Calculation 5 2 4 14 2" xfId="10911"/>
    <cellStyle name="Calculation 5 2 4 14 2 2" xfId="10912"/>
    <cellStyle name="Calculation 5 2 4 14 3" xfId="10913"/>
    <cellStyle name="Calculation 5 2 4 15" xfId="10914"/>
    <cellStyle name="Calculation 5 2 4 15 2" xfId="10915"/>
    <cellStyle name="Calculation 5 2 4 15 2 2" xfId="10916"/>
    <cellStyle name="Calculation 5 2 4 15 3" xfId="10917"/>
    <cellStyle name="Calculation 5 2 4 16" xfId="10918"/>
    <cellStyle name="Calculation 5 2 4 16 2" xfId="10919"/>
    <cellStyle name="Calculation 5 2 4 16 2 2" xfId="10920"/>
    <cellStyle name="Calculation 5 2 4 16 3" xfId="10921"/>
    <cellStyle name="Calculation 5 2 4 17" xfId="10922"/>
    <cellStyle name="Calculation 5 2 4 17 2" xfId="10923"/>
    <cellStyle name="Calculation 5 2 4 17 2 2" xfId="10924"/>
    <cellStyle name="Calculation 5 2 4 17 3" xfId="10925"/>
    <cellStyle name="Calculation 5 2 4 18" xfId="10926"/>
    <cellStyle name="Calculation 5 2 4 18 2" xfId="10927"/>
    <cellStyle name="Calculation 5 2 4 18 2 2" xfId="10928"/>
    <cellStyle name="Calculation 5 2 4 18 3" xfId="10929"/>
    <cellStyle name="Calculation 5 2 4 19" xfId="10930"/>
    <cellStyle name="Calculation 5 2 4 19 2" xfId="10931"/>
    <cellStyle name="Calculation 5 2 4 19 2 2" xfId="10932"/>
    <cellStyle name="Calculation 5 2 4 19 3" xfId="10933"/>
    <cellStyle name="Calculation 5 2 4 2" xfId="10934"/>
    <cellStyle name="Calculation 5 2 4 2 10" xfId="10935"/>
    <cellStyle name="Calculation 5 2 4 2 10 2" xfId="10936"/>
    <cellStyle name="Calculation 5 2 4 2 10 2 2" xfId="10937"/>
    <cellStyle name="Calculation 5 2 4 2 10 3" xfId="10938"/>
    <cellStyle name="Calculation 5 2 4 2 11" xfId="10939"/>
    <cellStyle name="Calculation 5 2 4 2 11 2" xfId="10940"/>
    <cellStyle name="Calculation 5 2 4 2 11 2 2" xfId="10941"/>
    <cellStyle name="Calculation 5 2 4 2 11 3" xfId="10942"/>
    <cellStyle name="Calculation 5 2 4 2 12" xfId="10943"/>
    <cellStyle name="Calculation 5 2 4 2 12 2" xfId="10944"/>
    <cellStyle name="Calculation 5 2 4 2 12 2 2" xfId="10945"/>
    <cellStyle name="Calculation 5 2 4 2 12 3" xfId="10946"/>
    <cellStyle name="Calculation 5 2 4 2 13" xfId="10947"/>
    <cellStyle name="Calculation 5 2 4 2 13 2" xfId="10948"/>
    <cellStyle name="Calculation 5 2 4 2 13 2 2" xfId="10949"/>
    <cellStyle name="Calculation 5 2 4 2 13 3" xfId="10950"/>
    <cellStyle name="Calculation 5 2 4 2 14" xfId="10951"/>
    <cellStyle name="Calculation 5 2 4 2 14 2" xfId="10952"/>
    <cellStyle name="Calculation 5 2 4 2 14 2 2" xfId="10953"/>
    <cellStyle name="Calculation 5 2 4 2 14 3" xfId="10954"/>
    <cellStyle name="Calculation 5 2 4 2 15" xfId="10955"/>
    <cellStyle name="Calculation 5 2 4 2 15 2" xfId="10956"/>
    <cellStyle name="Calculation 5 2 4 2 15 2 2" xfId="10957"/>
    <cellStyle name="Calculation 5 2 4 2 15 3" xfId="10958"/>
    <cellStyle name="Calculation 5 2 4 2 16" xfId="10959"/>
    <cellStyle name="Calculation 5 2 4 2 16 2" xfId="10960"/>
    <cellStyle name="Calculation 5 2 4 2 16 2 2" xfId="10961"/>
    <cellStyle name="Calculation 5 2 4 2 16 3" xfId="10962"/>
    <cellStyle name="Calculation 5 2 4 2 17" xfId="10963"/>
    <cellStyle name="Calculation 5 2 4 2 17 2" xfId="10964"/>
    <cellStyle name="Calculation 5 2 4 2 17 2 2" xfId="10965"/>
    <cellStyle name="Calculation 5 2 4 2 17 3" xfId="10966"/>
    <cellStyle name="Calculation 5 2 4 2 18" xfId="10967"/>
    <cellStyle name="Calculation 5 2 4 2 18 2" xfId="10968"/>
    <cellStyle name="Calculation 5 2 4 2 18 2 2" xfId="10969"/>
    <cellStyle name="Calculation 5 2 4 2 18 3" xfId="10970"/>
    <cellStyle name="Calculation 5 2 4 2 19" xfId="10971"/>
    <cellStyle name="Calculation 5 2 4 2 19 2" xfId="10972"/>
    <cellStyle name="Calculation 5 2 4 2 19 2 2" xfId="10973"/>
    <cellStyle name="Calculation 5 2 4 2 19 3" xfId="10974"/>
    <cellStyle name="Calculation 5 2 4 2 2" xfId="10975"/>
    <cellStyle name="Calculation 5 2 4 2 2 2" xfId="10976"/>
    <cellStyle name="Calculation 5 2 4 2 2 2 2" xfId="10977"/>
    <cellStyle name="Calculation 5 2 4 2 2 3" xfId="10978"/>
    <cellStyle name="Calculation 5 2 4 2 20" xfId="10979"/>
    <cellStyle name="Calculation 5 2 4 2 20 2" xfId="10980"/>
    <cellStyle name="Calculation 5 2 4 2 20 2 2" xfId="10981"/>
    <cellStyle name="Calculation 5 2 4 2 20 3" xfId="10982"/>
    <cellStyle name="Calculation 5 2 4 2 21" xfId="10983"/>
    <cellStyle name="Calculation 5 2 4 2 21 2" xfId="10984"/>
    <cellStyle name="Calculation 5 2 4 2 22" xfId="10985"/>
    <cellStyle name="Calculation 5 2 4 2 3" xfId="10986"/>
    <cellStyle name="Calculation 5 2 4 2 3 2" xfId="10987"/>
    <cellStyle name="Calculation 5 2 4 2 3 2 2" xfId="10988"/>
    <cellStyle name="Calculation 5 2 4 2 3 3" xfId="10989"/>
    <cellStyle name="Calculation 5 2 4 2 4" xfId="10990"/>
    <cellStyle name="Calculation 5 2 4 2 4 2" xfId="10991"/>
    <cellStyle name="Calculation 5 2 4 2 4 2 2" xfId="10992"/>
    <cellStyle name="Calculation 5 2 4 2 4 3" xfId="10993"/>
    <cellStyle name="Calculation 5 2 4 2 5" xfId="10994"/>
    <cellStyle name="Calculation 5 2 4 2 5 2" xfId="10995"/>
    <cellStyle name="Calculation 5 2 4 2 5 2 2" xfId="10996"/>
    <cellStyle name="Calculation 5 2 4 2 5 3" xfId="10997"/>
    <cellStyle name="Calculation 5 2 4 2 6" xfId="10998"/>
    <cellStyle name="Calculation 5 2 4 2 6 2" xfId="10999"/>
    <cellStyle name="Calculation 5 2 4 2 6 2 2" xfId="11000"/>
    <cellStyle name="Calculation 5 2 4 2 6 3" xfId="11001"/>
    <cellStyle name="Calculation 5 2 4 2 7" xfId="11002"/>
    <cellStyle name="Calculation 5 2 4 2 7 2" xfId="11003"/>
    <cellStyle name="Calculation 5 2 4 2 7 2 2" xfId="11004"/>
    <cellStyle name="Calculation 5 2 4 2 7 3" xfId="11005"/>
    <cellStyle name="Calculation 5 2 4 2 8" xfId="11006"/>
    <cellStyle name="Calculation 5 2 4 2 8 2" xfId="11007"/>
    <cellStyle name="Calculation 5 2 4 2 8 2 2" xfId="11008"/>
    <cellStyle name="Calculation 5 2 4 2 8 3" xfId="11009"/>
    <cellStyle name="Calculation 5 2 4 2 9" xfId="11010"/>
    <cellStyle name="Calculation 5 2 4 2 9 2" xfId="11011"/>
    <cellStyle name="Calculation 5 2 4 2 9 2 2" xfId="11012"/>
    <cellStyle name="Calculation 5 2 4 2 9 3" xfId="11013"/>
    <cellStyle name="Calculation 5 2 4 20" xfId="11014"/>
    <cellStyle name="Calculation 5 2 4 20 2" xfId="11015"/>
    <cellStyle name="Calculation 5 2 4 20 2 2" xfId="11016"/>
    <cellStyle name="Calculation 5 2 4 20 3" xfId="11017"/>
    <cellStyle name="Calculation 5 2 4 21" xfId="11018"/>
    <cellStyle name="Calculation 5 2 4 21 2" xfId="11019"/>
    <cellStyle name="Calculation 5 2 4 21 2 2" xfId="11020"/>
    <cellStyle name="Calculation 5 2 4 21 3" xfId="11021"/>
    <cellStyle name="Calculation 5 2 4 22" xfId="11022"/>
    <cellStyle name="Calculation 5 2 4 22 2" xfId="11023"/>
    <cellStyle name="Calculation 5 2 4 23" xfId="11024"/>
    <cellStyle name="Calculation 5 2 4 3" xfId="11025"/>
    <cellStyle name="Calculation 5 2 4 3 2" xfId="11026"/>
    <cellStyle name="Calculation 5 2 4 3 2 2" xfId="11027"/>
    <cellStyle name="Calculation 5 2 4 3 3" xfId="11028"/>
    <cellStyle name="Calculation 5 2 4 4" xfId="11029"/>
    <cellStyle name="Calculation 5 2 4 4 2" xfId="11030"/>
    <cellStyle name="Calculation 5 2 4 4 2 2" xfId="11031"/>
    <cellStyle name="Calculation 5 2 4 4 3" xfId="11032"/>
    <cellStyle name="Calculation 5 2 4 5" xfId="11033"/>
    <cellStyle name="Calculation 5 2 4 5 2" xfId="11034"/>
    <cellStyle name="Calculation 5 2 4 5 2 2" xfId="11035"/>
    <cellStyle name="Calculation 5 2 4 5 3" xfId="11036"/>
    <cellStyle name="Calculation 5 2 4 6" xfId="11037"/>
    <cellStyle name="Calculation 5 2 4 6 2" xfId="11038"/>
    <cellStyle name="Calculation 5 2 4 6 2 2" xfId="11039"/>
    <cellStyle name="Calculation 5 2 4 6 3" xfId="11040"/>
    <cellStyle name="Calculation 5 2 4 7" xfId="11041"/>
    <cellStyle name="Calculation 5 2 4 7 2" xfId="11042"/>
    <cellStyle name="Calculation 5 2 4 7 2 2" xfId="11043"/>
    <cellStyle name="Calculation 5 2 4 7 3" xfId="11044"/>
    <cellStyle name="Calculation 5 2 4 8" xfId="11045"/>
    <cellStyle name="Calculation 5 2 4 8 2" xfId="11046"/>
    <cellStyle name="Calculation 5 2 4 8 2 2" xfId="11047"/>
    <cellStyle name="Calculation 5 2 4 8 3" xfId="11048"/>
    <cellStyle name="Calculation 5 2 4 9" xfId="11049"/>
    <cellStyle name="Calculation 5 2 4 9 2" xfId="11050"/>
    <cellStyle name="Calculation 5 2 4 9 2 2" xfId="11051"/>
    <cellStyle name="Calculation 5 2 4 9 3" xfId="11052"/>
    <cellStyle name="Calculation 5 2 5" xfId="322"/>
    <cellStyle name="Calculation 5 2 5 10" xfId="11053"/>
    <cellStyle name="Calculation 5 2 5 10 2" xfId="11054"/>
    <cellStyle name="Calculation 5 2 5 10 2 2" xfId="11055"/>
    <cellStyle name="Calculation 5 2 5 10 3" xfId="11056"/>
    <cellStyle name="Calculation 5 2 5 11" xfId="11057"/>
    <cellStyle name="Calculation 5 2 5 11 2" xfId="11058"/>
    <cellStyle name="Calculation 5 2 5 11 2 2" xfId="11059"/>
    <cellStyle name="Calculation 5 2 5 11 3" xfId="11060"/>
    <cellStyle name="Calculation 5 2 5 12" xfId="11061"/>
    <cellStyle name="Calculation 5 2 5 12 2" xfId="11062"/>
    <cellStyle name="Calculation 5 2 5 12 2 2" xfId="11063"/>
    <cellStyle name="Calculation 5 2 5 12 3" xfId="11064"/>
    <cellStyle name="Calculation 5 2 5 13" xfId="11065"/>
    <cellStyle name="Calculation 5 2 5 13 2" xfId="11066"/>
    <cellStyle name="Calculation 5 2 5 13 2 2" xfId="11067"/>
    <cellStyle name="Calculation 5 2 5 13 3" xfId="11068"/>
    <cellStyle name="Calculation 5 2 5 14" xfId="11069"/>
    <cellStyle name="Calculation 5 2 5 14 2" xfId="11070"/>
    <cellStyle name="Calculation 5 2 5 14 2 2" xfId="11071"/>
    <cellStyle name="Calculation 5 2 5 14 3" xfId="11072"/>
    <cellStyle name="Calculation 5 2 5 15" xfId="11073"/>
    <cellStyle name="Calculation 5 2 5 15 2" xfId="11074"/>
    <cellStyle name="Calculation 5 2 5 15 2 2" xfId="11075"/>
    <cellStyle name="Calculation 5 2 5 15 3" xfId="11076"/>
    <cellStyle name="Calculation 5 2 5 16" xfId="11077"/>
    <cellStyle name="Calculation 5 2 5 16 2" xfId="11078"/>
    <cellStyle name="Calculation 5 2 5 16 2 2" xfId="11079"/>
    <cellStyle name="Calculation 5 2 5 16 3" xfId="11080"/>
    <cellStyle name="Calculation 5 2 5 17" xfId="11081"/>
    <cellStyle name="Calculation 5 2 5 17 2" xfId="11082"/>
    <cellStyle name="Calculation 5 2 5 17 2 2" xfId="11083"/>
    <cellStyle name="Calculation 5 2 5 17 3" xfId="11084"/>
    <cellStyle name="Calculation 5 2 5 18" xfId="11085"/>
    <cellStyle name="Calculation 5 2 5 18 2" xfId="11086"/>
    <cellStyle name="Calculation 5 2 5 18 2 2" xfId="11087"/>
    <cellStyle name="Calculation 5 2 5 18 3" xfId="11088"/>
    <cellStyle name="Calculation 5 2 5 19" xfId="11089"/>
    <cellStyle name="Calculation 5 2 5 19 2" xfId="11090"/>
    <cellStyle name="Calculation 5 2 5 19 2 2" xfId="11091"/>
    <cellStyle name="Calculation 5 2 5 19 3" xfId="11092"/>
    <cellStyle name="Calculation 5 2 5 2" xfId="11093"/>
    <cellStyle name="Calculation 5 2 5 2 2" xfId="11094"/>
    <cellStyle name="Calculation 5 2 5 2 2 2" xfId="11095"/>
    <cellStyle name="Calculation 5 2 5 2 3" xfId="11096"/>
    <cellStyle name="Calculation 5 2 5 20" xfId="11097"/>
    <cellStyle name="Calculation 5 2 5 20 2" xfId="11098"/>
    <cellStyle name="Calculation 5 2 5 20 2 2" xfId="11099"/>
    <cellStyle name="Calculation 5 2 5 20 3" xfId="11100"/>
    <cellStyle name="Calculation 5 2 5 21" xfId="11101"/>
    <cellStyle name="Calculation 5 2 5 21 2" xfId="11102"/>
    <cellStyle name="Calculation 5 2 5 22" xfId="11103"/>
    <cellStyle name="Calculation 5 2 5 3" xfId="11104"/>
    <cellStyle name="Calculation 5 2 5 3 2" xfId="11105"/>
    <cellStyle name="Calculation 5 2 5 3 2 2" xfId="11106"/>
    <cellStyle name="Calculation 5 2 5 3 3" xfId="11107"/>
    <cellStyle name="Calculation 5 2 5 4" xfId="11108"/>
    <cellStyle name="Calculation 5 2 5 4 2" xfId="11109"/>
    <cellStyle name="Calculation 5 2 5 4 2 2" xfId="11110"/>
    <cellStyle name="Calculation 5 2 5 4 3" xfId="11111"/>
    <cellStyle name="Calculation 5 2 5 5" xfId="11112"/>
    <cellStyle name="Calculation 5 2 5 5 2" xfId="11113"/>
    <cellStyle name="Calculation 5 2 5 5 2 2" xfId="11114"/>
    <cellStyle name="Calculation 5 2 5 5 3" xfId="11115"/>
    <cellStyle name="Calculation 5 2 5 6" xfId="11116"/>
    <cellStyle name="Calculation 5 2 5 6 2" xfId="11117"/>
    <cellStyle name="Calculation 5 2 5 6 2 2" xfId="11118"/>
    <cellStyle name="Calculation 5 2 5 6 3" xfId="11119"/>
    <cellStyle name="Calculation 5 2 5 7" xfId="11120"/>
    <cellStyle name="Calculation 5 2 5 7 2" xfId="11121"/>
    <cellStyle name="Calculation 5 2 5 7 2 2" xfId="11122"/>
    <cellStyle name="Calculation 5 2 5 7 3" xfId="11123"/>
    <cellStyle name="Calculation 5 2 5 8" xfId="11124"/>
    <cellStyle name="Calculation 5 2 5 8 2" xfId="11125"/>
    <cellStyle name="Calculation 5 2 5 8 2 2" xfId="11126"/>
    <cellStyle name="Calculation 5 2 5 8 3" xfId="11127"/>
    <cellStyle name="Calculation 5 2 5 9" xfId="11128"/>
    <cellStyle name="Calculation 5 2 5 9 2" xfId="11129"/>
    <cellStyle name="Calculation 5 2 5 9 2 2" xfId="11130"/>
    <cellStyle name="Calculation 5 2 5 9 3" xfId="11131"/>
    <cellStyle name="Calculation 5 2 6" xfId="323"/>
    <cellStyle name="Calculation 5 2 6 2" xfId="11132"/>
    <cellStyle name="Calculation 5 2 6 2 2" xfId="11133"/>
    <cellStyle name="Calculation 5 2 6 3" xfId="11134"/>
    <cellStyle name="Calculation 5 2 7" xfId="11135"/>
    <cellStyle name="Calculation 5 2 7 2" xfId="11136"/>
    <cellStyle name="Calculation 5 2 7 2 2" xfId="11137"/>
    <cellStyle name="Calculation 5 2 7 3" xfId="11138"/>
    <cellStyle name="Calculation 5 2 8" xfId="11139"/>
    <cellStyle name="Calculation 5 2 8 2" xfId="11140"/>
    <cellStyle name="Calculation 5 2 8 2 2" xfId="11141"/>
    <cellStyle name="Calculation 5 2 8 3" xfId="11142"/>
    <cellStyle name="Calculation 5 2 9" xfId="11143"/>
    <cellStyle name="Calculation 5 2 9 2" xfId="11144"/>
    <cellStyle name="Calculation 5 2 9 2 2" xfId="11145"/>
    <cellStyle name="Calculation 5 2 9 3" xfId="11146"/>
    <cellStyle name="Calculation 5 20" xfId="11147"/>
    <cellStyle name="Calculation 5 20 2" xfId="11148"/>
    <cellStyle name="Calculation 5 20 2 2" xfId="11149"/>
    <cellStyle name="Calculation 5 20 3" xfId="11150"/>
    <cellStyle name="Calculation 5 21" xfId="11151"/>
    <cellStyle name="Calculation 5 21 2" xfId="11152"/>
    <cellStyle name="Calculation 5 21 2 2" xfId="11153"/>
    <cellStyle name="Calculation 5 21 3" xfId="11154"/>
    <cellStyle name="Calculation 5 22" xfId="11155"/>
    <cellStyle name="Calculation 5 22 2" xfId="11156"/>
    <cellStyle name="Calculation 5 23" xfId="11157"/>
    <cellStyle name="Calculation 5 24" xfId="11158"/>
    <cellStyle name="Calculation 5 25" xfId="11159"/>
    <cellStyle name="Calculation 5 26" xfId="11160"/>
    <cellStyle name="Calculation 5 3" xfId="324"/>
    <cellStyle name="Calculation 5 3 10" xfId="11161"/>
    <cellStyle name="Calculation 5 3 10 2" xfId="11162"/>
    <cellStyle name="Calculation 5 3 10 2 2" xfId="11163"/>
    <cellStyle name="Calculation 5 3 10 3" xfId="11164"/>
    <cellStyle name="Calculation 5 3 11" xfId="11165"/>
    <cellStyle name="Calculation 5 3 11 2" xfId="11166"/>
    <cellStyle name="Calculation 5 3 11 2 2" xfId="11167"/>
    <cellStyle name="Calculation 5 3 11 3" xfId="11168"/>
    <cellStyle name="Calculation 5 3 12" xfId="11169"/>
    <cellStyle name="Calculation 5 3 12 2" xfId="11170"/>
    <cellStyle name="Calculation 5 3 12 2 2" xfId="11171"/>
    <cellStyle name="Calculation 5 3 12 3" xfId="11172"/>
    <cellStyle name="Calculation 5 3 13" xfId="11173"/>
    <cellStyle name="Calculation 5 3 13 2" xfId="11174"/>
    <cellStyle name="Calculation 5 3 13 2 2" xfId="11175"/>
    <cellStyle name="Calculation 5 3 13 3" xfId="11176"/>
    <cellStyle name="Calculation 5 3 14" xfId="11177"/>
    <cellStyle name="Calculation 5 3 14 2" xfId="11178"/>
    <cellStyle name="Calculation 5 3 14 2 2" xfId="11179"/>
    <cellStyle name="Calculation 5 3 14 3" xfId="11180"/>
    <cellStyle name="Calculation 5 3 15" xfId="11181"/>
    <cellStyle name="Calculation 5 3 15 2" xfId="11182"/>
    <cellStyle name="Calculation 5 3 15 2 2" xfId="11183"/>
    <cellStyle name="Calculation 5 3 15 3" xfId="11184"/>
    <cellStyle name="Calculation 5 3 16" xfId="11185"/>
    <cellStyle name="Calculation 5 3 16 2" xfId="11186"/>
    <cellStyle name="Calculation 5 3 16 2 2" xfId="11187"/>
    <cellStyle name="Calculation 5 3 16 3" xfId="11188"/>
    <cellStyle name="Calculation 5 3 17" xfId="11189"/>
    <cellStyle name="Calculation 5 3 17 2" xfId="11190"/>
    <cellStyle name="Calculation 5 3 17 2 2" xfId="11191"/>
    <cellStyle name="Calculation 5 3 17 3" xfId="11192"/>
    <cellStyle name="Calculation 5 3 18" xfId="11193"/>
    <cellStyle name="Calculation 5 3 18 2" xfId="11194"/>
    <cellStyle name="Calculation 5 3 19" xfId="11195"/>
    <cellStyle name="Calculation 5 3 2" xfId="325"/>
    <cellStyle name="Calculation 5 3 2 10" xfId="11196"/>
    <cellStyle name="Calculation 5 3 2 10 2" xfId="11197"/>
    <cellStyle name="Calculation 5 3 2 10 2 2" xfId="11198"/>
    <cellStyle name="Calculation 5 3 2 10 3" xfId="11199"/>
    <cellStyle name="Calculation 5 3 2 11" xfId="11200"/>
    <cellStyle name="Calculation 5 3 2 11 2" xfId="11201"/>
    <cellStyle name="Calculation 5 3 2 11 2 2" xfId="11202"/>
    <cellStyle name="Calculation 5 3 2 11 3" xfId="11203"/>
    <cellStyle name="Calculation 5 3 2 12" xfId="11204"/>
    <cellStyle name="Calculation 5 3 2 12 2" xfId="11205"/>
    <cellStyle name="Calculation 5 3 2 12 2 2" xfId="11206"/>
    <cellStyle name="Calculation 5 3 2 12 3" xfId="11207"/>
    <cellStyle name="Calculation 5 3 2 13" xfId="11208"/>
    <cellStyle name="Calculation 5 3 2 13 2" xfId="11209"/>
    <cellStyle name="Calculation 5 3 2 13 2 2" xfId="11210"/>
    <cellStyle name="Calculation 5 3 2 13 3" xfId="11211"/>
    <cellStyle name="Calculation 5 3 2 14" xfId="11212"/>
    <cellStyle name="Calculation 5 3 2 14 2" xfId="11213"/>
    <cellStyle name="Calculation 5 3 2 14 2 2" xfId="11214"/>
    <cellStyle name="Calculation 5 3 2 14 3" xfId="11215"/>
    <cellStyle name="Calculation 5 3 2 15" xfId="11216"/>
    <cellStyle name="Calculation 5 3 2 15 2" xfId="11217"/>
    <cellStyle name="Calculation 5 3 2 15 2 2" xfId="11218"/>
    <cellStyle name="Calculation 5 3 2 15 3" xfId="11219"/>
    <cellStyle name="Calculation 5 3 2 16" xfId="11220"/>
    <cellStyle name="Calculation 5 3 2 16 2" xfId="11221"/>
    <cellStyle name="Calculation 5 3 2 16 2 2" xfId="11222"/>
    <cellStyle name="Calculation 5 3 2 16 3" xfId="11223"/>
    <cellStyle name="Calculation 5 3 2 17" xfId="11224"/>
    <cellStyle name="Calculation 5 3 2 17 2" xfId="11225"/>
    <cellStyle name="Calculation 5 3 2 17 2 2" xfId="11226"/>
    <cellStyle name="Calculation 5 3 2 17 3" xfId="11227"/>
    <cellStyle name="Calculation 5 3 2 18" xfId="11228"/>
    <cellStyle name="Calculation 5 3 2 18 2" xfId="11229"/>
    <cellStyle name="Calculation 5 3 2 18 2 2" xfId="11230"/>
    <cellStyle name="Calculation 5 3 2 18 3" xfId="11231"/>
    <cellStyle name="Calculation 5 3 2 19" xfId="11232"/>
    <cellStyle name="Calculation 5 3 2 19 2" xfId="11233"/>
    <cellStyle name="Calculation 5 3 2 19 2 2" xfId="11234"/>
    <cellStyle name="Calculation 5 3 2 19 3" xfId="11235"/>
    <cellStyle name="Calculation 5 3 2 2" xfId="11236"/>
    <cellStyle name="Calculation 5 3 2 2 2" xfId="11237"/>
    <cellStyle name="Calculation 5 3 2 2 2 2" xfId="11238"/>
    <cellStyle name="Calculation 5 3 2 2 3" xfId="11239"/>
    <cellStyle name="Calculation 5 3 2 20" xfId="11240"/>
    <cellStyle name="Calculation 5 3 2 20 2" xfId="11241"/>
    <cellStyle name="Calculation 5 3 2 20 2 2" xfId="11242"/>
    <cellStyle name="Calculation 5 3 2 20 3" xfId="11243"/>
    <cellStyle name="Calculation 5 3 2 21" xfId="11244"/>
    <cellStyle name="Calculation 5 3 2 21 2" xfId="11245"/>
    <cellStyle name="Calculation 5 3 2 22" xfId="11246"/>
    <cellStyle name="Calculation 5 3 2 3" xfId="11247"/>
    <cellStyle name="Calculation 5 3 2 3 2" xfId="11248"/>
    <cellStyle name="Calculation 5 3 2 3 2 2" xfId="11249"/>
    <cellStyle name="Calculation 5 3 2 3 3" xfId="11250"/>
    <cellStyle name="Calculation 5 3 2 4" xfId="11251"/>
    <cellStyle name="Calculation 5 3 2 4 2" xfId="11252"/>
    <cellStyle name="Calculation 5 3 2 4 2 2" xfId="11253"/>
    <cellStyle name="Calculation 5 3 2 4 3" xfId="11254"/>
    <cellStyle name="Calculation 5 3 2 5" xfId="11255"/>
    <cellStyle name="Calculation 5 3 2 5 2" xfId="11256"/>
    <cellStyle name="Calculation 5 3 2 5 2 2" xfId="11257"/>
    <cellStyle name="Calculation 5 3 2 5 3" xfId="11258"/>
    <cellStyle name="Calculation 5 3 2 6" xfId="11259"/>
    <cellStyle name="Calculation 5 3 2 6 2" xfId="11260"/>
    <cellStyle name="Calculation 5 3 2 6 2 2" xfId="11261"/>
    <cellStyle name="Calculation 5 3 2 6 3" xfId="11262"/>
    <cellStyle name="Calculation 5 3 2 7" xfId="11263"/>
    <cellStyle name="Calculation 5 3 2 7 2" xfId="11264"/>
    <cellStyle name="Calculation 5 3 2 7 2 2" xfId="11265"/>
    <cellStyle name="Calculation 5 3 2 7 3" xfId="11266"/>
    <cellStyle name="Calculation 5 3 2 8" xfId="11267"/>
    <cellStyle name="Calculation 5 3 2 8 2" xfId="11268"/>
    <cellStyle name="Calculation 5 3 2 8 2 2" xfId="11269"/>
    <cellStyle name="Calculation 5 3 2 8 3" xfId="11270"/>
    <cellStyle name="Calculation 5 3 2 9" xfId="11271"/>
    <cellStyle name="Calculation 5 3 2 9 2" xfId="11272"/>
    <cellStyle name="Calculation 5 3 2 9 2 2" xfId="11273"/>
    <cellStyle name="Calculation 5 3 2 9 3" xfId="11274"/>
    <cellStyle name="Calculation 5 3 3" xfId="326"/>
    <cellStyle name="Calculation 5 3 3 2" xfId="11275"/>
    <cellStyle name="Calculation 5 3 3 2 2" xfId="11276"/>
    <cellStyle name="Calculation 5 3 3 3" xfId="11277"/>
    <cellStyle name="Calculation 5 3 4" xfId="327"/>
    <cellStyle name="Calculation 5 3 4 2" xfId="11278"/>
    <cellStyle name="Calculation 5 3 4 2 2" xfId="11279"/>
    <cellStyle name="Calculation 5 3 4 3" xfId="11280"/>
    <cellStyle name="Calculation 5 3 5" xfId="328"/>
    <cellStyle name="Calculation 5 3 5 2" xfId="11281"/>
    <cellStyle name="Calculation 5 3 5 2 2" xfId="11282"/>
    <cellStyle name="Calculation 5 3 5 3" xfId="11283"/>
    <cellStyle name="Calculation 5 3 6" xfId="329"/>
    <cellStyle name="Calculation 5 3 6 2" xfId="11284"/>
    <cellStyle name="Calculation 5 3 6 2 2" xfId="11285"/>
    <cellStyle name="Calculation 5 3 6 3" xfId="11286"/>
    <cellStyle name="Calculation 5 3 7" xfId="11287"/>
    <cellStyle name="Calculation 5 3 7 2" xfId="11288"/>
    <cellStyle name="Calculation 5 3 7 2 2" xfId="11289"/>
    <cellStyle name="Calculation 5 3 7 3" xfId="11290"/>
    <cellStyle name="Calculation 5 3 8" xfId="11291"/>
    <cellStyle name="Calculation 5 3 8 2" xfId="11292"/>
    <cellStyle name="Calculation 5 3 8 2 2" xfId="11293"/>
    <cellStyle name="Calculation 5 3 8 3" xfId="11294"/>
    <cellStyle name="Calculation 5 3 9" xfId="11295"/>
    <cellStyle name="Calculation 5 3 9 2" xfId="11296"/>
    <cellStyle name="Calculation 5 3 9 2 2" xfId="11297"/>
    <cellStyle name="Calculation 5 3 9 3" xfId="11298"/>
    <cellStyle name="Calculation 5 4" xfId="330"/>
    <cellStyle name="Calculation 5 4 10" xfId="11299"/>
    <cellStyle name="Calculation 5 4 10 2" xfId="11300"/>
    <cellStyle name="Calculation 5 4 10 2 2" xfId="11301"/>
    <cellStyle name="Calculation 5 4 10 3" xfId="11302"/>
    <cellStyle name="Calculation 5 4 11" xfId="11303"/>
    <cellStyle name="Calculation 5 4 11 2" xfId="11304"/>
    <cellStyle name="Calculation 5 4 11 2 2" xfId="11305"/>
    <cellStyle name="Calculation 5 4 11 3" xfId="11306"/>
    <cellStyle name="Calculation 5 4 12" xfId="11307"/>
    <cellStyle name="Calculation 5 4 12 2" xfId="11308"/>
    <cellStyle name="Calculation 5 4 12 2 2" xfId="11309"/>
    <cellStyle name="Calculation 5 4 12 3" xfId="11310"/>
    <cellStyle name="Calculation 5 4 13" xfId="11311"/>
    <cellStyle name="Calculation 5 4 13 2" xfId="11312"/>
    <cellStyle name="Calculation 5 4 13 2 2" xfId="11313"/>
    <cellStyle name="Calculation 5 4 13 3" xfId="11314"/>
    <cellStyle name="Calculation 5 4 14" xfId="11315"/>
    <cellStyle name="Calculation 5 4 14 2" xfId="11316"/>
    <cellStyle name="Calculation 5 4 14 2 2" xfId="11317"/>
    <cellStyle name="Calculation 5 4 14 3" xfId="11318"/>
    <cellStyle name="Calculation 5 4 15" xfId="11319"/>
    <cellStyle name="Calculation 5 4 15 2" xfId="11320"/>
    <cellStyle name="Calculation 5 4 15 2 2" xfId="11321"/>
    <cellStyle name="Calculation 5 4 15 3" xfId="11322"/>
    <cellStyle name="Calculation 5 4 16" xfId="11323"/>
    <cellStyle name="Calculation 5 4 16 2" xfId="11324"/>
    <cellStyle name="Calculation 5 4 16 2 2" xfId="11325"/>
    <cellStyle name="Calculation 5 4 16 3" xfId="11326"/>
    <cellStyle name="Calculation 5 4 17" xfId="11327"/>
    <cellStyle name="Calculation 5 4 17 2" xfId="11328"/>
    <cellStyle name="Calculation 5 4 17 2 2" xfId="11329"/>
    <cellStyle name="Calculation 5 4 17 3" xfId="11330"/>
    <cellStyle name="Calculation 5 4 18" xfId="11331"/>
    <cellStyle name="Calculation 5 4 18 2" xfId="11332"/>
    <cellStyle name="Calculation 5 4 19" xfId="11333"/>
    <cellStyle name="Calculation 5 4 2" xfId="331"/>
    <cellStyle name="Calculation 5 4 2 10" xfId="11334"/>
    <cellStyle name="Calculation 5 4 2 10 2" xfId="11335"/>
    <cellStyle name="Calculation 5 4 2 10 2 2" xfId="11336"/>
    <cellStyle name="Calculation 5 4 2 10 3" xfId="11337"/>
    <cellStyle name="Calculation 5 4 2 11" xfId="11338"/>
    <cellStyle name="Calculation 5 4 2 11 2" xfId="11339"/>
    <cellStyle name="Calculation 5 4 2 11 2 2" xfId="11340"/>
    <cellStyle name="Calculation 5 4 2 11 3" xfId="11341"/>
    <cellStyle name="Calculation 5 4 2 12" xfId="11342"/>
    <cellStyle name="Calculation 5 4 2 12 2" xfId="11343"/>
    <cellStyle name="Calculation 5 4 2 12 2 2" xfId="11344"/>
    <cellStyle name="Calculation 5 4 2 12 3" xfId="11345"/>
    <cellStyle name="Calculation 5 4 2 13" xfId="11346"/>
    <cellStyle name="Calculation 5 4 2 13 2" xfId="11347"/>
    <cellStyle name="Calculation 5 4 2 13 2 2" xfId="11348"/>
    <cellStyle name="Calculation 5 4 2 13 3" xfId="11349"/>
    <cellStyle name="Calculation 5 4 2 14" xfId="11350"/>
    <cellStyle name="Calculation 5 4 2 14 2" xfId="11351"/>
    <cellStyle name="Calculation 5 4 2 14 2 2" xfId="11352"/>
    <cellStyle name="Calculation 5 4 2 14 3" xfId="11353"/>
    <cellStyle name="Calculation 5 4 2 15" xfId="11354"/>
    <cellStyle name="Calculation 5 4 2 15 2" xfId="11355"/>
    <cellStyle name="Calculation 5 4 2 15 2 2" xfId="11356"/>
    <cellStyle name="Calculation 5 4 2 15 3" xfId="11357"/>
    <cellStyle name="Calculation 5 4 2 16" xfId="11358"/>
    <cellStyle name="Calculation 5 4 2 16 2" xfId="11359"/>
    <cellStyle name="Calculation 5 4 2 16 2 2" xfId="11360"/>
    <cellStyle name="Calculation 5 4 2 16 3" xfId="11361"/>
    <cellStyle name="Calculation 5 4 2 17" xfId="11362"/>
    <cellStyle name="Calculation 5 4 2 17 2" xfId="11363"/>
    <cellStyle name="Calculation 5 4 2 17 2 2" xfId="11364"/>
    <cellStyle name="Calculation 5 4 2 17 3" xfId="11365"/>
    <cellStyle name="Calculation 5 4 2 18" xfId="11366"/>
    <cellStyle name="Calculation 5 4 2 18 2" xfId="11367"/>
    <cellStyle name="Calculation 5 4 2 18 2 2" xfId="11368"/>
    <cellStyle name="Calculation 5 4 2 18 3" xfId="11369"/>
    <cellStyle name="Calculation 5 4 2 19" xfId="11370"/>
    <cellStyle name="Calculation 5 4 2 19 2" xfId="11371"/>
    <cellStyle name="Calculation 5 4 2 19 2 2" xfId="11372"/>
    <cellStyle name="Calculation 5 4 2 19 3" xfId="11373"/>
    <cellStyle name="Calculation 5 4 2 2" xfId="11374"/>
    <cellStyle name="Calculation 5 4 2 2 2" xfId="11375"/>
    <cellStyle name="Calculation 5 4 2 2 2 2" xfId="11376"/>
    <cellStyle name="Calculation 5 4 2 2 3" xfId="11377"/>
    <cellStyle name="Calculation 5 4 2 20" xfId="11378"/>
    <cellStyle name="Calculation 5 4 2 20 2" xfId="11379"/>
    <cellStyle name="Calculation 5 4 2 20 2 2" xfId="11380"/>
    <cellStyle name="Calculation 5 4 2 20 3" xfId="11381"/>
    <cellStyle name="Calculation 5 4 2 21" xfId="11382"/>
    <cellStyle name="Calculation 5 4 2 21 2" xfId="11383"/>
    <cellStyle name="Calculation 5 4 2 22" xfId="11384"/>
    <cellStyle name="Calculation 5 4 2 3" xfId="11385"/>
    <cellStyle name="Calculation 5 4 2 3 2" xfId="11386"/>
    <cellStyle name="Calculation 5 4 2 3 2 2" xfId="11387"/>
    <cellStyle name="Calculation 5 4 2 3 3" xfId="11388"/>
    <cellStyle name="Calculation 5 4 2 4" xfId="11389"/>
    <cellStyle name="Calculation 5 4 2 4 2" xfId="11390"/>
    <cellStyle name="Calculation 5 4 2 4 2 2" xfId="11391"/>
    <cellStyle name="Calculation 5 4 2 4 3" xfId="11392"/>
    <cellStyle name="Calculation 5 4 2 5" xfId="11393"/>
    <cellStyle name="Calculation 5 4 2 5 2" xfId="11394"/>
    <cellStyle name="Calculation 5 4 2 5 2 2" xfId="11395"/>
    <cellStyle name="Calculation 5 4 2 5 3" xfId="11396"/>
    <cellStyle name="Calculation 5 4 2 6" xfId="11397"/>
    <cellStyle name="Calculation 5 4 2 6 2" xfId="11398"/>
    <cellStyle name="Calculation 5 4 2 6 2 2" xfId="11399"/>
    <cellStyle name="Calculation 5 4 2 6 3" xfId="11400"/>
    <cellStyle name="Calculation 5 4 2 7" xfId="11401"/>
    <cellStyle name="Calculation 5 4 2 7 2" xfId="11402"/>
    <cellStyle name="Calculation 5 4 2 7 2 2" xfId="11403"/>
    <cellStyle name="Calculation 5 4 2 7 3" xfId="11404"/>
    <cellStyle name="Calculation 5 4 2 8" xfId="11405"/>
    <cellStyle name="Calculation 5 4 2 8 2" xfId="11406"/>
    <cellStyle name="Calculation 5 4 2 8 2 2" xfId="11407"/>
    <cellStyle name="Calculation 5 4 2 8 3" xfId="11408"/>
    <cellStyle name="Calculation 5 4 2 9" xfId="11409"/>
    <cellStyle name="Calculation 5 4 2 9 2" xfId="11410"/>
    <cellStyle name="Calculation 5 4 2 9 2 2" xfId="11411"/>
    <cellStyle name="Calculation 5 4 2 9 3" xfId="11412"/>
    <cellStyle name="Calculation 5 4 3" xfId="332"/>
    <cellStyle name="Calculation 5 4 3 2" xfId="11413"/>
    <cellStyle name="Calculation 5 4 3 2 2" xfId="11414"/>
    <cellStyle name="Calculation 5 4 3 3" xfId="11415"/>
    <cellStyle name="Calculation 5 4 4" xfId="333"/>
    <cellStyle name="Calculation 5 4 4 2" xfId="11416"/>
    <cellStyle name="Calculation 5 4 4 2 2" xfId="11417"/>
    <cellStyle name="Calculation 5 4 4 3" xfId="11418"/>
    <cellStyle name="Calculation 5 4 5" xfId="334"/>
    <cellStyle name="Calculation 5 4 5 2" xfId="11419"/>
    <cellStyle name="Calculation 5 4 5 2 2" xfId="11420"/>
    <cellStyle name="Calculation 5 4 5 3" xfId="11421"/>
    <cellStyle name="Calculation 5 4 6" xfId="335"/>
    <cellStyle name="Calculation 5 4 6 2" xfId="11422"/>
    <cellStyle name="Calculation 5 4 6 2 2" xfId="11423"/>
    <cellStyle name="Calculation 5 4 6 3" xfId="11424"/>
    <cellStyle name="Calculation 5 4 7" xfId="11425"/>
    <cellStyle name="Calculation 5 4 7 2" xfId="11426"/>
    <cellStyle name="Calculation 5 4 7 2 2" xfId="11427"/>
    <cellStyle name="Calculation 5 4 7 3" xfId="11428"/>
    <cellStyle name="Calculation 5 4 8" xfId="11429"/>
    <cellStyle name="Calculation 5 4 8 2" xfId="11430"/>
    <cellStyle name="Calculation 5 4 8 2 2" xfId="11431"/>
    <cellStyle name="Calculation 5 4 8 3" xfId="11432"/>
    <cellStyle name="Calculation 5 4 9" xfId="11433"/>
    <cellStyle name="Calculation 5 4 9 2" xfId="11434"/>
    <cellStyle name="Calculation 5 4 9 2 2" xfId="11435"/>
    <cellStyle name="Calculation 5 4 9 3" xfId="11436"/>
    <cellStyle name="Calculation 5 5" xfId="336"/>
    <cellStyle name="Calculation 5 5 10" xfId="11437"/>
    <cellStyle name="Calculation 5 5 10 2" xfId="11438"/>
    <cellStyle name="Calculation 5 5 10 2 2" xfId="11439"/>
    <cellStyle name="Calculation 5 5 10 3" xfId="11440"/>
    <cellStyle name="Calculation 5 5 11" xfId="11441"/>
    <cellStyle name="Calculation 5 5 11 2" xfId="11442"/>
    <cellStyle name="Calculation 5 5 11 2 2" xfId="11443"/>
    <cellStyle name="Calculation 5 5 11 3" xfId="11444"/>
    <cellStyle name="Calculation 5 5 12" xfId="11445"/>
    <cellStyle name="Calculation 5 5 12 2" xfId="11446"/>
    <cellStyle name="Calculation 5 5 12 2 2" xfId="11447"/>
    <cellStyle name="Calculation 5 5 12 3" xfId="11448"/>
    <cellStyle name="Calculation 5 5 13" xfId="11449"/>
    <cellStyle name="Calculation 5 5 13 2" xfId="11450"/>
    <cellStyle name="Calculation 5 5 13 2 2" xfId="11451"/>
    <cellStyle name="Calculation 5 5 13 3" xfId="11452"/>
    <cellStyle name="Calculation 5 5 14" xfId="11453"/>
    <cellStyle name="Calculation 5 5 14 2" xfId="11454"/>
    <cellStyle name="Calculation 5 5 14 2 2" xfId="11455"/>
    <cellStyle name="Calculation 5 5 14 3" xfId="11456"/>
    <cellStyle name="Calculation 5 5 15" xfId="11457"/>
    <cellStyle name="Calculation 5 5 15 2" xfId="11458"/>
    <cellStyle name="Calculation 5 5 15 2 2" xfId="11459"/>
    <cellStyle name="Calculation 5 5 15 3" xfId="11460"/>
    <cellStyle name="Calculation 5 5 16" xfId="11461"/>
    <cellStyle name="Calculation 5 5 16 2" xfId="11462"/>
    <cellStyle name="Calculation 5 5 16 2 2" xfId="11463"/>
    <cellStyle name="Calculation 5 5 16 3" xfId="11464"/>
    <cellStyle name="Calculation 5 5 17" xfId="11465"/>
    <cellStyle name="Calculation 5 5 17 2" xfId="11466"/>
    <cellStyle name="Calculation 5 5 17 2 2" xfId="11467"/>
    <cellStyle name="Calculation 5 5 17 3" xfId="11468"/>
    <cellStyle name="Calculation 5 5 18" xfId="11469"/>
    <cellStyle name="Calculation 5 5 18 2" xfId="11470"/>
    <cellStyle name="Calculation 5 5 18 2 2" xfId="11471"/>
    <cellStyle name="Calculation 5 5 18 3" xfId="11472"/>
    <cellStyle name="Calculation 5 5 19" xfId="11473"/>
    <cellStyle name="Calculation 5 5 19 2" xfId="11474"/>
    <cellStyle name="Calculation 5 5 19 2 2" xfId="11475"/>
    <cellStyle name="Calculation 5 5 19 3" xfId="11476"/>
    <cellStyle name="Calculation 5 5 2" xfId="11477"/>
    <cellStyle name="Calculation 5 5 2 10" xfId="11478"/>
    <cellStyle name="Calculation 5 5 2 10 2" xfId="11479"/>
    <cellStyle name="Calculation 5 5 2 10 2 2" xfId="11480"/>
    <cellStyle name="Calculation 5 5 2 10 3" xfId="11481"/>
    <cellStyle name="Calculation 5 5 2 11" xfId="11482"/>
    <cellStyle name="Calculation 5 5 2 11 2" xfId="11483"/>
    <cellStyle name="Calculation 5 5 2 11 2 2" xfId="11484"/>
    <cellStyle name="Calculation 5 5 2 11 3" xfId="11485"/>
    <cellStyle name="Calculation 5 5 2 12" xfId="11486"/>
    <cellStyle name="Calculation 5 5 2 12 2" xfId="11487"/>
    <cellStyle name="Calculation 5 5 2 12 2 2" xfId="11488"/>
    <cellStyle name="Calculation 5 5 2 12 3" xfId="11489"/>
    <cellStyle name="Calculation 5 5 2 13" xfId="11490"/>
    <cellStyle name="Calculation 5 5 2 13 2" xfId="11491"/>
    <cellStyle name="Calculation 5 5 2 13 2 2" xfId="11492"/>
    <cellStyle name="Calculation 5 5 2 13 3" xfId="11493"/>
    <cellStyle name="Calculation 5 5 2 14" xfId="11494"/>
    <cellStyle name="Calculation 5 5 2 14 2" xfId="11495"/>
    <cellStyle name="Calculation 5 5 2 14 2 2" xfId="11496"/>
    <cellStyle name="Calculation 5 5 2 14 3" xfId="11497"/>
    <cellStyle name="Calculation 5 5 2 15" xfId="11498"/>
    <cellStyle name="Calculation 5 5 2 15 2" xfId="11499"/>
    <cellStyle name="Calculation 5 5 2 15 2 2" xfId="11500"/>
    <cellStyle name="Calculation 5 5 2 15 3" xfId="11501"/>
    <cellStyle name="Calculation 5 5 2 16" xfId="11502"/>
    <cellStyle name="Calculation 5 5 2 16 2" xfId="11503"/>
    <cellStyle name="Calculation 5 5 2 16 2 2" xfId="11504"/>
    <cellStyle name="Calculation 5 5 2 16 3" xfId="11505"/>
    <cellStyle name="Calculation 5 5 2 17" xfId="11506"/>
    <cellStyle name="Calculation 5 5 2 17 2" xfId="11507"/>
    <cellStyle name="Calculation 5 5 2 17 2 2" xfId="11508"/>
    <cellStyle name="Calculation 5 5 2 17 3" xfId="11509"/>
    <cellStyle name="Calculation 5 5 2 18" xfId="11510"/>
    <cellStyle name="Calculation 5 5 2 18 2" xfId="11511"/>
    <cellStyle name="Calculation 5 5 2 18 2 2" xfId="11512"/>
    <cellStyle name="Calculation 5 5 2 18 3" xfId="11513"/>
    <cellStyle name="Calculation 5 5 2 19" xfId="11514"/>
    <cellStyle name="Calculation 5 5 2 19 2" xfId="11515"/>
    <cellStyle name="Calculation 5 5 2 19 2 2" xfId="11516"/>
    <cellStyle name="Calculation 5 5 2 19 3" xfId="11517"/>
    <cellStyle name="Calculation 5 5 2 2" xfId="11518"/>
    <cellStyle name="Calculation 5 5 2 2 2" xfId="11519"/>
    <cellStyle name="Calculation 5 5 2 2 2 2" xfId="11520"/>
    <cellStyle name="Calculation 5 5 2 2 3" xfId="11521"/>
    <cellStyle name="Calculation 5 5 2 20" xfId="11522"/>
    <cellStyle name="Calculation 5 5 2 20 2" xfId="11523"/>
    <cellStyle name="Calculation 5 5 2 20 2 2" xfId="11524"/>
    <cellStyle name="Calculation 5 5 2 20 3" xfId="11525"/>
    <cellStyle name="Calculation 5 5 2 21" xfId="11526"/>
    <cellStyle name="Calculation 5 5 2 21 2" xfId="11527"/>
    <cellStyle name="Calculation 5 5 2 22" xfId="11528"/>
    <cellStyle name="Calculation 5 5 2 3" xfId="11529"/>
    <cellStyle name="Calculation 5 5 2 3 2" xfId="11530"/>
    <cellStyle name="Calculation 5 5 2 3 2 2" xfId="11531"/>
    <cellStyle name="Calculation 5 5 2 3 3" xfId="11532"/>
    <cellStyle name="Calculation 5 5 2 4" xfId="11533"/>
    <cellStyle name="Calculation 5 5 2 4 2" xfId="11534"/>
    <cellStyle name="Calculation 5 5 2 4 2 2" xfId="11535"/>
    <cellStyle name="Calculation 5 5 2 4 3" xfId="11536"/>
    <cellStyle name="Calculation 5 5 2 5" xfId="11537"/>
    <cellStyle name="Calculation 5 5 2 5 2" xfId="11538"/>
    <cellStyle name="Calculation 5 5 2 5 2 2" xfId="11539"/>
    <cellStyle name="Calculation 5 5 2 5 3" xfId="11540"/>
    <cellStyle name="Calculation 5 5 2 6" xfId="11541"/>
    <cellStyle name="Calculation 5 5 2 6 2" xfId="11542"/>
    <cellStyle name="Calculation 5 5 2 6 2 2" xfId="11543"/>
    <cellStyle name="Calculation 5 5 2 6 3" xfId="11544"/>
    <cellStyle name="Calculation 5 5 2 7" xfId="11545"/>
    <cellStyle name="Calculation 5 5 2 7 2" xfId="11546"/>
    <cellStyle name="Calculation 5 5 2 7 2 2" xfId="11547"/>
    <cellStyle name="Calculation 5 5 2 7 3" xfId="11548"/>
    <cellStyle name="Calculation 5 5 2 8" xfId="11549"/>
    <cellStyle name="Calculation 5 5 2 8 2" xfId="11550"/>
    <cellStyle name="Calculation 5 5 2 8 2 2" xfId="11551"/>
    <cellStyle name="Calculation 5 5 2 8 3" xfId="11552"/>
    <cellStyle name="Calculation 5 5 2 9" xfId="11553"/>
    <cellStyle name="Calculation 5 5 2 9 2" xfId="11554"/>
    <cellStyle name="Calculation 5 5 2 9 2 2" xfId="11555"/>
    <cellStyle name="Calculation 5 5 2 9 3" xfId="11556"/>
    <cellStyle name="Calculation 5 5 20" xfId="11557"/>
    <cellStyle name="Calculation 5 5 20 2" xfId="11558"/>
    <cellStyle name="Calculation 5 5 20 2 2" xfId="11559"/>
    <cellStyle name="Calculation 5 5 20 3" xfId="11560"/>
    <cellStyle name="Calculation 5 5 21" xfId="11561"/>
    <cellStyle name="Calculation 5 5 21 2" xfId="11562"/>
    <cellStyle name="Calculation 5 5 21 2 2" xfId="11563"/>
    <cellStyle name="Calculation 5 5 21 3" xfId="11564"/>
    <cellStyle name="Calculation 5 5 22" xfId="11565"/>
    <cellStyle name="Calculation 5 5 22 2" xfId="11566"/>
    <cellStyle name="Calculation 5 5 23" xfId="11567"/>
    <cellStyle name="Calculation 5 5 3" xfId="11568"/>
    <cellStyle name="Calculation 5 5 3 2" xfId="11569"/>
    <cellStyle name="Calculation 5 5 3 2 2" xfId="11570"/>
    <cellStyle name="Calculation 5 5 3 3" xfId="11571"/>
    <cellStyle name="Calculation 5 5 4" xfId="11572"/>
    <cellStyle name="Calculation 5 5 4 2" xfId="11573"/>
    <cellStyle name="Calculation 5 5 4 2 2" xfId="11574"/>
    <cellStyle name="Calculation 5 5 4 3" xfId="11575"/>
    <cellStyle name="Calculation 5 5 5" xfId="11576"/>
    <cellStyle name="Calculation 5 5 5 2" xfId="11577"/>
    <cellStyle name="Calculation 5 5 5 2 2" xfId="11578"/>
    <cellStyle name="Calculation 5 5 5 3" xfId="11579"/>
    <cellStyle name="Calculation 5 5 6" xfId="11580"/>
    <cellStyle name="Calculation 5 5 6 2" xfId="11581"/>
    <cellStyle name="Calculation 5 5 6 2 2" xfId="11582"/>
    <cellStyle name="Calculation 5 5 6 3" xfId="11583"/>
    <cellStyle name="Calculation 5 5 7" xfId="11584"/>
    <cellStyle name="Calculation 5 5 7 2" xfId="11585"/>
    <cellStyle name="Calculation 5 5 7 2 2" xfId="11586"/>
    <cellStyle name="Calculation 5 5 7 3" xfId="11587"/>
    <cellStyle name="Calculation 5 5 8" xfId="11588"/>
    <cellStyle name="Calculation 5 5 8 2" xfId="11589"/>
    <cellStyle name="Calculation 5 5 8 2 2" xfId="11590"/>
    <cellStyle name="Calculation 5 5 8 3" xfId="11591"/>
    <cellStyle name="Calculation 5 5 9" xfId="11592"/>
    <cellStyle name="Calculation 5 5 9 2" xfId="11593"/>
    <cellStyle name="Calculation 5 5 9 2 2" xfId="11594"/>
    <cellStyle name="Calculation 5 5 9 3" xfId="11595"/>
    <cellStyle name="Calculation 5 6" xfId="337"/>
    <cellStyle name="Calculation 5 6 10" xfId="11596"/>
    <cellStyle name="Calculation 5 6 10 2" xfId="11597"/>
    <cellStyle name="Calculation 5 6 10 2 2" xfId="11598"/>
    <cellStyle name="Calculation 5 6 10 3" xfId="11599"/>
    <cellStyle name="Calculation 5 6 11" xfId="11600"/>
    <cellStyle name="Calculation 5 6 11 2" xfId="11601"/>
    <cellStyle name="Calculation 5 6 11 2 2" xfId="11602"/>
    <cellStyle name="Calculation 5 6 11 3" xfId="11603"/>
    <cellStyle name="Calculation 5 6 12" xfId="11604"/>
    <cellStyle name="Calculation 5 6 12 2" xfId="11605"/>
    <cellStyle name="Calculation 5 6 12 2 2" xfId="11606"/>
    <cellStyle name="Calculation 5 6 12 3" xfId="11607"/>
    <cellStyle name="Calculation 5 6 13" xfId="11608"/>
    <cellStyle name="Calculation 5 6 13 2" xfId="11609"/>
    <cellStyle name="Calculation 5 6 13 2 2" xfId="11610"/>
    <cellStyle name="Calculation 5 6 13 3" xfId="11611"/>
    <cellStyle name="Calculation 5 6 14" xfId="11612"/>
    <cellStyle name="Calculation 5 6 14 2" xfId="11613"/>
    <cellStyle name="Calculation 5 6 14 2 2" xfId="11614"/>
    <cellStyle name="Calculation 5 6 14 3" xfId="11615"/>
    <cellStyle name="Calculation 5 6 15" xfId="11616"/>
    <cellStyle name="Calculation 5 6 15 2" xfId="11617"/>
    <cellStyle name="Calculation 5 6 15 2 2" xfId="11618"/>
    <cellStyle name="Calculation 5 6 15 3" xfId="11619"/>
    <cellStyle name="Calculation 5 6 16" xfId="11620"/>
    <cellStyle name="Calculation 5 6 16 2" xfId="11621"/>
    <cellStyle name="Calculation 5 6 16 2 2" xfId="11622"/>
    <cellStyle name="Calculation 5 6 16 3" xfId="11623"/>
    <cellStyle name="Calculation 5 6 17" xfId="11624"/>
    <cellStyle name="Calculation 5 6 17 2" xfId="11625"/>
    <cellStyle name="Calculation 5 6 17 2 2" xfId="11626"/>
    <cellStyle name="Calculation 5 6 17 3" xfId="11627"/>
    <cellStyle name="Calculation 5 6 18" xfId="11628"/>
    <cellStyle name="Calculation 5 6 18 2" xfId="11629"/>
    <cellStyle name="Calculation 5 6 18 2 2" xfId="11630"/>
    <cellStyle name="Calculation 5 6 18 3" xfId="11631"/>
    <cellStyle name="Calculation 5 6 19" xfId="11632"/>
    <cellStyle name="Calculation 5 6 19 2" xfId="11633"/>
    <cellStyle name="Calculation 5 6 19 2 2" xfId="11634"/>
    <cellStyle name="Calculation 5 6 19 3" xfId="11635"/>
    <cellStyle name="Calculation 5 6 2" xfId="11636"/>
    <cellStyle name="Calculation 5 6 2 2" xfId="11637"/>
    <cellStyle name="Calculation 5 6 2 2 2" xfId="11638"/>
    <cellStyle name="Calculation 5 6 2 3" xfId="11639"/>
    <cellStyle name="Calculation 5 6 20" xfId="11640"/>
    <cellStyle name="Calculation 5 6 20 2" xfId="11641"/>
    <cellStyle name="Calculation 5 6 20 2 2" xfId="11642"/>
    <cellStyle name="Calculation 5 6 20 3" xfId="11643"/>
    <cellStyle name="Calculation 5 6 21" xfId="11644"/>
    <cellStyle name="Calculation 5 6 21 2" xfId="11645"/>
    <cellStyle name="Calculation 5 6 22" xfId="11646"/>
    <cellStyle name="Calculation 5 6 3" xfId="11647"/>
    <cellStyle name="Calculation 5 6 3 2" xfId="11648"/>
    <cellStyle name="Calculation 5 6 3 2 2" xfId="11649"/>
    <cellStyle name="Calculation 5 6 3 3" xfId="11650"/>
    <cellStyle name="Calculation 5 6 4" xfId="11651"/>
    <cellStyle name="Calculation 5 6 4 2" xfId="11652"/>
    <cellStyle name="Calculation 5 6 4 2 2" xfId="11653"/>
    <cellStyle name="Calculation 5 6 4 3" xfId="11654"/>
    <cellStyle name="Calculation 5 6 5" xfId="11655"/>
    <cellStyle name="Calculation 5 6 5 2" xfId="11656"/>
    <cellStyle name="Calculation 5 6 5 2 2" xfId="11657"/>
    <cellStyle name="Calculation 5 6 5 3" xfId="11658"/>
    <cellStyle name="Calculation 5 6 6" xfId="11659"/>
    <cellStyle name="Calculation 5 6 6 2" xfId="11660"/>
    <cellStyle name="Calculation 5 6 6 2 2" xfId="11661"/>
    <cellStyle name="Calculation 5 6 6 3" xfId="11662"/>
    <cellStyle name="Calculation 5 6 7" xfId="11663"/>
    <cellStyle name="Calculation 5 6 7 2" xfId="11664"/>
    <cellStyle name="Calculation 5 6 7 2 2" xfId="11665"/>
    <cellStyle name="Calculation 5 6 7 3" xfId="11666"/>
    <cellStyle name="Calculation 5 6 8" xfId="11667"/>
    <cellStyle name="Calculation 5 6 8 2" xfId="11668"/>
    <cellStyle name="Calculation 5 6 8 2 2" xfId="11669"/>
    <cellStyle name="Calculation 5 6 8 3" xfId="11670"/>
    <cellStyle name="Calculation 5 6 9" xfId="11671"/>
    <cellStyle name="Calculation 5 6 9 2" xfId="11672"/>
    <cellStyle name="Calculation 5 6 9 2 2" xfId="11673"/>
    <cellStyle name="Calculation 5 6 9 3" xfId="11674"/>
    <cellStyle name="Calculation 5 7" xfId="338"/>
    <cellStyle name="Calculation 5 7 2" xfId="11675"/>
    <cellStyle name="Calculation 5 7 2 2" xfId="11676"/>
    <cellStyle name="Calculation 5 7 3" xfId="11677"/>
    <cellStyle name="Calculation 5 8" xfId="11678"/>
    <cellStyle name="Calculation 5 8 2" xfId="11679"/>
    <cellStyle name="Calculation 5 8 2 2" xfId="11680"/>
    <cellStyle name="Calculation 5 8 3" xfId="11681"/>
    <cellStyle name="Calculation 5 9" xfId="11682"/>
    <cellStyle name="Calculation 5 9 2" xfId="11683"/>
    <cellStyle name="Calculation 5 9 2 2" xfId="11684"/>
    <cellStyle name="Calculation 5 9 3" xfId="11685"/>
    <cellStyle name="Calculation 6" xfId="339"/>
    <cellStyle name="Calculation 6 10" xfId="11686"/>
    <cellStyle name="Calculation 6 10 2" xfId="11687"/>
    <cellStyle name="Calculation 6 10 2 2" xfId="11688"/>
    <cellStyle name="Calculation 6 10 3" xfId="11689"/>
    <cellStyle name="Calculation 6 11" xfId="11690"/>
    <cellStyle name="Calculation 6 11 2" xfId="11691"/>
    <cellStyle name="Calculation 6 11 2 2" xfId="11692"/>
    <cellStyle name="Calculation 6 11 3" xfId="11693"/>
    <cellStyle name="Calculation 6 12" xfId="11694"/>
    <cellStyle name="Calculation 6 12 2" xfId="11695"/>
    <cellStyle name="Calculation 6 12 2 2" xfId="11696"/>
    <cellStyle name="Calculation 6 12 3" xfId="11697"/>
    <cellStyle name="Calculation 6 13" xfId="11698"/>
    <cellStyle name="Calculation 6 13 2" xfId="11699"/>
    <cellStyle name="Calculation 6 13 2 2" xfId="11700"/>
    <cellStyle name="Calculation 6 13 3" xfId="11701"/>
    <cellStyle name="Calculation 6 14" xfId="11702"/>
    <cellStyle name="Calculation 6 14 2" xfId="11703"/>
    <cellStyle name="Calculation 6 14 2 2" xfId="11704"/>
    <cellStyle name="Calculation 6 14 3" xfId="11705"/>
    <cellStyle name="Calculation 6 15" xfId="11706"/>
    <cellStyle name="Calculation 6 15 2" xfId="11707"/>
    <cellStyle name="Calculation 6 15 2 2" xfId="11708"/>
    <cellStyle name="Calculation 6 15 3" xfId="11709"/>
    <cellStyle name="Calculation 6 16" xfId="11710"/>
    <cellStyle name="Calculation 6 16 2" xfId="11711"/>
    <cellStyle name="Calculation 6 16 2 2" xfId="11712"/>
    <cellStyle name="Calculation 6 16 3" xfId="11713"/>
    <cellStyle name="Calculation 6 17" xfId="11714"/>
    <cellStyle name="Calculation 6 17 2" xfId="11715"/>
    <cellStyle name="Calculation 6 17 2 2" xfId="11716"/>
    <cellStyle name="Calculation 6 17 3" xfId="11717"/>
    <cellStyle name="Calculation 6 18" xfId="11718"/>
    <cellStyle name="Calculation 6 18 2" xfId="11719"/>
    <cellStyle name="Calculation 6 18 2 2" xfId="11720"/>
    <cellStyle name="Calculation 6 18 3" xfId="11721"/>
    <cellStyle name="Calculation 6 19" xfId="11722"/>
    <cellStyle name="Calculation 6 19 2" xfId="11723"/>
    <cellStyle name="Calculation 6 19 2 2" xfId="11724"/>
    <cellStyle name="Calculation 6 19 3" xfId="11725"/>
    <cellStyle name="Calculation 6 2" xfId="340"/>
    <cellStyle name="Calculation 6 2 10" xfId="11726"/>
    <cellStyle name="Calculation 6 2 10 2" xfId="11727"/>
    <cellStyle name="Calculation 6 2 10 2 2" xfId="11728"/>
    <cellStyle name="Calculation 6 2 10 3" xfId="11729"/>
    <cellStyle name="Calculation 6 2 11" xfId="11730"/>
    <cellStyle name="Calculation 6 2 11 2" xfId="11731"/>
    <cellStyle name="Calculation 6 2 11 2 2" xfId="11732"/>
    <cellStyle name="Calculation 6 2 11 3" xfId="11733"/>
    <cellStyle name="Calculation 6 2 12" xfId="11734"/>
    <cellStyle name="Calculation 6 2 12 2" xfId="11735"/>
    <cellStyle name="Calculation 6 2 12 2 2" xfId="11736"/>
    <cellStyle name="Calculation 6 2 12 3" xfId="11737"/>
    <cellStyle name="Calculation 6 2 13" xfId="11738"/>
    <cellStyle name="Calculation 6 2 13 2" xfId="11739"/>
    <cellStyle name="Calculation 6 2 13 2 2" xfId="11740"/>
    <cellStyle name="Calculation 6 2 13 3" xfId="11741"/>
    <cellStyle name="Calculation 6 2 14" xfId="11742"/>
    <cellStyle name="Calculation 6 2 14 2" xfId="11743"/>
    <cellStyle name="Calculation 6 2 14 2 2" xfId="11744"/>
    <cellStyle name="Calculation 6 2 14 3" xfId="11745"/>
    <cellStyle name="Calculation 6 2 15" xfId="11746"/>
    <cellStyle name="Calculation 6 2 15 2" xfId="11747"/>
    <cellStyle name="Calculation 6 2 15 2 2" xfId="11748"/>
    <cellStyle name="Calculation 6 2 15 3" xfId="11749"/>
    <cellStyle name="Calculation 6 2 16" xfId="11750"/>
    <cellStyle name="Calculation 6 2 16 2" xfId="11751"/>
    <cellStyle name="Calculation 6 2 16 2 2" xfId="11752"/>
    <cellStyle name="Calculation 6 2 16 3" xfId="11753"/>
    <cellStyle name="Calculation 6 2 17" xfId="11754"/>
    <cellStyle name="Calculation 6 2 17 2" xfId="11755"/>
    <cellStyle name="Calculation 6 2 17 2 2" xfId="11756"/>
    <cellStyle name="Calculation 6 2 17 3" xfId="11757"/>
    <cellStyle name="Calculation 6 2 18" xfId="11758"/>
    <cellStyle name="Calculation 6 2 18 2" xfId="11759"/>
    <cellStyle name="Calculation 6 2 18 2 2" xfId="11760"/>
    <cellStyle name="Calculation 6 2 18 3" xfId="11761"/>
    <cellStyle name="Calculation 6 2 19" xfId="11762"/>
    <cellStyle name="Calculation 6 2 19 2" xfId="11763"/>
    <cellStyle name="Calculation 6 2 19 2 2" xfId="11764"/>
    <cellStyle name="Calculation 6 2 19 3" xfId="11765"/>
    <cellStyle name="Calculation 6 2 2" xfId="341"/>
    <cellStyle name="Calculation 6 2 2 10" xfId="11766"/>
    <cellStyle name="Calculation 6 2 2 10 2" xfId="11767"/>
    <cellStyle name="Calculation 6 2 2 10 2 2" xfId="11768"/>
    <cellStyle name="Calculation 6 2 2 10 3" xfId="11769"/>
    <cellStyle name="Calculation 6 2 2 11" xfId="11770"/>
    <cellStyle name="Calculation 6 2 2 11 2" xfId="11771"/>
    <cellStyle name="Calculation 6 2 2 11 2 2" xfId="11772"/>
    <cellStyle name="Calculation 6 2 2 11 3" xfId="11773"/>
    <cellStyle name="Calculation 6 2 2 12" xfId="11774"/>
    <cellStyle name="Calculation 6 2 2 12 2" xfId="11775"/>
    <cellStyle name="Calculation 6 2 2 12 2 2" xfId="11776"/>
    <cellStyle name="Calculation 6 2 2 12 3" xfId="11777"/>
    <cellStyle name="Calculation 6 2 2 13" xfId="11778"/>
    <cellStyle name="Calculation 6 2 2 13 2" xfId="11779"/>
    <cellStyle name="Calculation 6 2 2 13 2 2" xfId="11780"/>
    <cellStyle name="Calculation 6 2 2 13 3" xfId="11781"/>
    <cellStyle name="Calculation 6 2 2 14" xfId="11782"/>
    <cellStyle name="Calculation 6 2 2 14 2" xfId="11783"/>
    <cellStyle name="Calculation 6 2 2 14 2 2" xfId="11784"/>
    <cellStyle name="Calculation 6 2 2 14 3" xfId="11785"/>
    <cellStyle name="Calculation 6 2 2 15" xfId="11786"/>
    <cellStyle name="Calculation 6 2 2 15 2" xfId="11787"/>
    <cellStyle name="Calculation 6 2 2 15 2 2" xfId="11788"/>
    <cellStyle name="Calculation 6 2 2 15 3" xfId="11789"/>
    <cellStyle name="Calculation 6 2 2 16" xfId="11790"/>
    <cellStyle name="Calculation 6 2 2 16 2" xfId="11791"/>
    <cellStyle name="Calculation 6 2 2 16 2 2" xfId="11792"/>
    <cellStyle name="Calculation 6 2 2 16 3" xfId="11793"/>
    <cellStyle name="Calculation 6 2 2 17" xfId="11794"/>
    <cellStyle name="Calculation 6 2 2 17 2" xfId="11795"/>
    <cellStyle name="Calculation 6 2 2 17 2 2" xfId="11796"/>
    <cellStyle name="Calculation 6 2 2 17 3" xfId="11797"/>
    <cellStyle name="Calculation 6 2 2 18" xfId="11798"/>
    <cellStyle name="Calculation 6 2 2 18 2" xfId="11799"/>
    <cellStyle name="Calculation 6 2 2 19" xfId="11800"/>
    <cellStyle name="Calculation 6 2 2 2" xfId="11801"/>
    <cellStyle name="Calculation 6 2 2 2 10" xfId="11802"/>
    <cellStyle name="Calculation 6 2 2 2 10 2" xfId="11803"/>
    <cellStyle name="Calculation 6 2 2 2 10 2 2" xfId="11804"/>
    <cellStyle name="Calculation 6 2 2 2 10 3" xfId="11805"/>
    <cellStyle name="Calculation 6 2 2 2 11" xfId="11806"/>
    <cellStyle name="Calculation 6 2 2 2 11 2" xfId="11807"/>
    <cellStyle name="Calculation 6 2 2 2 11 2 2" xfId="11808"/>
    <cellStyle name="Calculation 6 2 2 2 11 3" xfId="11809"/>
    <cellStyle name="Calculation 6 2 2 2 12" xfId="11810"/>
    <cellStyle name="Calculation 6 2 2 2 12 2" xfId="11811"/>
    <cellStyle name="Calculation 6 2 2 2 12 2 2" xfId="11812"/>
    <cellStyle name="Calculation 6 2 2 2 12 3" xfId="11813"/>
    <cellStyle name="Calculation 6 2 2 2 13" xfId="11814"/>
    <cellStyle name="Calculation 6 2 2 2 13 2" xfId="11815"/>
    <cellStyle name="Calculation 6 2 2 2 13 2 2" xfId="11816"/>
    <cellStyle name="Calculation 6 2 2 2 13 3" xfId="11817"/>
    <cellStyle name="Calculation 6 2 2 2 14" xfId="11818"/>
    <cellStyle name="Calculation 6 2 2 2 14 2" xfId="11819"/>
    <cellStyle name="Calculation 6 2 2 2 14 2 2" xfId="11820"/>
    <cellStyle name="Calculation 6 2 2 2 14 3" xfId="11821"/>
    <cellStyle name="Calculation 6 2 2 2 15" xfId="11822"/>
    <cellStyle name="Calculation 6 2 2 2 15 2" xfId="11823"/>
    <cellStyle name="Calculation 6 2 2 2 15 2 2" xfId="11824"/>
    <cellStyle name="Calculation 6 2 2 2 15 3" xfId="11825"/>
    <cellStyle name="Calculation 6 2 2 2 16" xfId="11826"/>
    <cellStyle name="Calculation 6 2 2 2 16 2" xfId="11827"/>
    <cellStyle name="Calculation 6 2 2 2 16 2 2" xfId="11828"/>
    <cellStyle name="Calculation 6 2 2 2 16 3" xfId="11829"/>
    <cellStyle name="Calculation 6 2 2 2 17" xfId="11830"/>
    <cellStyle name="Calculation 6 2 2 2 17 2" xfId="11831"/>
    <cellStyle name="Calculation 6 2 2 2 17 2 2" xfId="11832"/>
    <cellStyle name="Calculation 6 2 2 2 17 3" xfId="11833"/>
    <cellStyle name="Calculation 6 2 2 2 18" xfId="11834"/>
    <cellStyle name="Calculation 6 2 2 2 18 2" xfId="11835"/>
    <cellStyle name="Calculation 6 2 2 2 18 2 2" xfId="11836"/>
    <cellStyle name="Calculation 6 2 2 2 18 3" xfId="11837"/>
    <cellStyle name="Calculation 6 2 2 2 19" xfId="11838"/>
    <cellStyle name="Calculation 6 2 2 2 19 2" xfId="11839"/>
    <cellStyle name="Calculation 6 2 2 2 19 2 2" xfId="11840"/>
    <cellStyle name="Calculation 6 2 2 2 19 3" xfId="11841"/>
    <cellStyle name="Calculation 6 2 2 2 2" xfId="11842"/>
    <cellStyle name="Calculation 6 2 2 2 2 2" xfId="11843"/>
    <cellStyle name="Calculation 6 2 2 2 2 2 2" xfId="11844"/>
    <cellStyle name="Calculation 6 2 2 2 2 3" xfId="11845"/>
    <cellStyle name="Calculation 6 2 2 2 20" xfId="11846"/>
    <cellStyle name="Calculation 6 2 2 2 20 2" xfId="11847"/>
    <cellStyle name="Calculation 6 2 2 2 20 2 2" xfId="11848"/>
    <cellStyle name="Calculation 6 2 2 2 20 3" xfId="11849"/>
    <cellStyle name="Calculation 6 2 2 2 21" xfId="11850"/>
    <cellStyle name="Calculation 6 2 2 2 21 2" xfId="11851"/>
    <cellStyle name="Calculation 6 2 2 2 22" xfId="11852"/>
    <cellStyle name="Calculation 6 2 2 2 3" xfId="11853"/>
    <cellStyle name="Calculation 6 2 2 2 3 2" xfId="11854"/>
    <cellStyle name="Calculation 6 2 2 2 3 2 2" xfId="11855"/>
    <cellStyle name="Calculation 6 2 2 2 3 3" xfId="11856"/>
    <cellStyle name="Calculation 6 2 2 2 4" xfId="11857"/>
    <cellStyle name="Calculation 6 2 2 2 4 2" xfId="11858"/>
    <cellStyle name="Calculation 6 2 2 2 4 2 2" xfId="11859"/>
    <cellStyle name="Calculation 6 2 2 2 4 3" xfId="11860"/>
    <cellStyle name="Calculation 6 2 2 2 5" xfId="11861"/>
    <cellStyle name="Calculation 6 2 2 2 5 2" xfId="11862"/>
    <cellStyle name="Calculation 6 2 2 2 5 2 2" xfId="11863"/>
    <cellStyle name="Calculation 6 2 2 2 5 3" xfId="11864"/>
    <cellStyle name="Calculation 6 2 2 2 6" xfId="11865"/>
    <cellStyle name="Calculation 6 2 2 2 6 2" xfId="11866"/>
    <cellStyle name="Calculation 6 2 2 2 6 2 2" xfId="11867"/>
    <cellStyle name="Calculation 6 2 2 2 6 3" xfId="11868"/>
    <cellStyle name="Calculation 6 2 2 2 7" xfId="11869"/>
    <cellStyle name="Calculation 6 2 2 2 7 2" xfId="11870"/>
    <cellStyle name="Calculation 6 2 2 2 7 2 2" xfId="11871"/>
    <cellStyle name="Calculation 6 2 2 2 7 3" xfId="11872"/>
    <cellStyle name="Calculation 6 2 2 2 8" xfId="11873"/>
    <cellStyle name="Calculation 6 2 2 2 8 2" xfId="11874"/>
    <cellStyle name="Calculation 6 2 2 2 8 2 2" xfId="11875"/>
    <cellStyle name="Calculation 6 2 2 2 8 3" xfId="11876"/>
    <cellStyle name="Calculation 6 2 2 2 9" xfId="11877"/>
    <cellStyle name="Calculation 6 2 2 2 9 2" xfId="11878"/>
    <cellStyle name="Calculation 6 2 2 2 9 2 2" xfId="11879"/>
    <cellStyle name="Calculation 6 2 2 2 9 3" xfId="11880"/>
    <cellStyle name="Calculation 6 2 2 3" xfId="11881"/>
    <cellStyle name="Calculation 6 2 2 3 2" xfId="11882"/>
    <cellStyle name="Calculation 6 2 2 3 2 2" xfId="11883"/>
    <cellStyle name="Calculation 6 2 2 3 3" xfId="11884"/>
    <cellStyle name="Calculation 6 2 2 4" xfId="11885"/>
    <cellStyle name="Calculation 6 2 2 4 2" xfId="11886"/>
    <cellStyle name="Calculation 6 2 2 4 2 2" xfId="11887"/>
    <cellStyle name="Calculation 6 2 2 4 3" xfId="11888"/>
    <cellStyle name="Calculation 6 2 2 5" xfId="11889"/>
    <cellStyle name="Calculation 6 2 2 5 2" xfId="11890"/>
    <cellStyle name="Calculation 6 2 2 5 2 2" xfId="11891"/>
    <cellStyle name="Calculation 6 2 2 5 3" xfId="11892"/>
    <cellStyle name="Calculation 6 2 2 6" xfId="11893"/>
    <cellStyle name="Calculation 6 2 2 6 2" xfId="11894"/>
    <cellStyle name="Calculation 6 2 2 6 2 2" xfId="11895"/>
    <cellStyle name="Calculation 6 2 2 6 3" xfId="11896"/>
    <cellStyle name="Calculation 6 2 2 7" xfId="11897"/>
    <cellStyle name="Calculation 6 2 2 7 2" xfId="11898"/>
    <cellStyle name="Calculation 6 2 2 7 2 2" xfId="11899"/>
    <cellStyle name="Calculation 6 2 2 7 3" xfId="11900"/>
    <cellStyle name="Calculation 6 2 2 8" xfId="11901"/>
    <cellStyle name="Calculation 6 2 2 8 2" xfId="11902"/>
    <cellStyle name="Calculation 6 2 2 8 2 2" xfId="11903"/>
    <cellStyle name="Calculation 6 2 2 8 3" xfId="11904"/>
    <cellStyle name="Calculation 6 2 2 9" xfId="11905"/>
    <cellStyle name="Calculation 6 2 2 9 2" xfId="11906"/>
    <cellStyle name="Calculation 6 2 2 9 2 2" xfId="11907"/>
    <cellStyle name="Calculation 6 2 2 9 3" xfId="11908"/>
    <cellStyle name="Calculation 6 2 20" xfId="11909"/>
    <cellStyle name="Calculation 6 2 20 2" xfId="11910"/>
    <cellStyle name="Calculation 6 2 20 2 2" xfId="11911"/>
    <cellStyle name="Calculation 6 2 20 3" xfId="11912"/>
    <cellStyle name="Calculation 6 2 21" xfId="11913"/>
    <cellStyle name="Calculation 6 2 21 2" xfId="11914"/>
    <cellStyle name="Calculation 6 2 22" xfId="11915"/>
    <cellStyle name="Calculation 6 2 3" xfId="342"/>
    <cellStyle name="Calculation 6 2 3 10" xfId="11916"/>
    <cellStyle name="Calculation 6 2 3 10 2" xfId="11917"/>
    <cellStyle name="Calculation 6 2 3 10 2 2" xfId="11918"/>
    <cellStyle name="Calculation 6 2 3 10 3" xfId="11919"/>
    <cellStyle name="Calculation 6 2 3 11" xfId="11920"/>
    <cellStyle name="Calculation 6 2 3 11 2" xfId="11921"/>
    <cellStyle name="Calculation 6 2 3 11 2 2" xfId="11922"/>
    <cellStyle name="Calculation 6 2 3 11 3" xfId="11923"/>
    <cellStyle name="Calculation 6 2 3 12" xfId="11924"/>
    <cellStyle name="Calculation 6 2 3 12 2" xfId="11925"/>
    <cellStyle name="Calculation 6 2 3 12 2 2" xfId="11926"/>
    <cellStyle name="Calculation 6 2 3 12 3" xfId="11927"/>
    <cellStyle name="Calculation 6 2 3 13" xfId="11928"/>
    <cellStyle name="Calculation 6 2 3 13 2" xfId="11929"/>
    <cellStyle name="Calculation 6 2 3 13 2 2" xfId="11930"/>
    <cellStyle name="Calculation 6 2 3 13 3" xfId="11931"/>
    <cellStyle name="Calculation 6 2 3 14" xfId="11932"/>
    <cellStyle name="Calculation 6 2 3 14 2" xfId="11933"/>
    <cellStyle name="Calculation 6 2 3 14 2 2" xfId="11934"/>
    <cellStyle name="Calculation 6 2 3 14 3" xfId="11935"/>
    <cellStyle name="Calculation 6 2 3 15" xfId="11936"/>
    <cellStyle name="Calculation 6 2 3 15 2" xfId="11937"/>
    <cellStyle name="Calculation 6 2 3 15 2 2" xfId="11938"/>
    <cellStyle name="Calculation 6 2 3 15 3" xfId="11939"/>
    <cellStyle name="Calculation 6 2 3 16" xfId="11940"/>
    <cellStyle name="Calculation 6 2 3 16 2" xfId="11941"/>
    <cellStyle name="Calculation 6 2 3 16 2 2" xfId="11942"/>
    <cellStyle name="Calculation 6 2 3 16 3" xfId="11943"/>
    <cellStyle name="Calculation 6 2 3 17" xfId="11944"/>
    <cellStyle name="Calculation 6 2 3 17 2" xfId="11945"/>
    <cellStyle name="Calculation 6 2 3 17 2 2" xfId="11946"/>
    <cellStyle name="Calculation 6 2 3 17 3" xfId="11947"/>
    <cellStyle name="Calculation 6 2 3 18" xfId="11948"/>
    <cellStyle name="Calculation 6 2 3 18 2" xfId="11949"/>
    <cellStyle name="Calculation 6 2 3 19" xfId="11950"/>
    <cellStyle name="Calculation 6 2 3 2" xfId="11951"/>
    <cellStyle name="Calculation 6 2 3 2 10" xfId="11952"/>
    <cellStyle name="Calculation 6 2 3 2 10 2" xfId="11953"/>
    <cellStyle name="Calculation 6 2 3 2 10 2 2" xfId="11954"/>
    <cellStyle name="Calculation 6 2 3 2 10 3" xfId="11955"/>
    <cellStyle name="Calculation 6 2 3 2 11" xfId="11956"/>
    <cellStyle name="Calculation 6 2 3 2 11 2" xfId="11957"/>
    <cellStyle name="Calculation 6 2 3 2 11 2 2" xfId="11958"/>
    <cellStyle name="Calculation 6 2 3 2 11 3" xfId="11959"/>
    <cellStyle name="Calculation 6 2 3 2 12" xfId="11960"/>
    <cellStyle name="Calculation 6 2 3 2 12 2" xfId="11961"/>
    <cellStyle name="Calculation 6 2 3 2 12 2 2" xfId="11962"/>
    <cellStyle name="Calculation 6 2 3 2 12 3" xfId="11963"/>
    <cellStyle name="Calculation 6 2 3 2 13" xfId="11964"/>
    <cellStyle name="Calculation 6 2 3 2 13 2" xfId="11965"/>
    <cellStyle name="Calculation 6 2 3 2 13 2 2" xfId="11966"/>
    <cellStyle name="Calculation 6 2 3 2 13 3" xfId="11967"/>
    <cellStyle name="Calculation 6 2 3 2 14" xfId="11968"/>
    <cellStyle name="Calculation 6 2 3 2 14 2" xfId="11969"/>
    <cellStyle name="Calculation 6 2 3 2 14 2 2" xfId="11970"/>
    <cellStyle name="Calculation 6 2 3 2 14 3" xfId="11971"/>
    <cellStyle name="Calculation 6 2 3 2 15" xfId="11972"/>
    <cellStyle name="Calculation 6 2 3 2 15 2" xfId="11973"/>
    <cellStyle name="Calculation 6 2 3 2 15 2 2" xfId="11974"/>
    <cellStyle name="Calculation 6 2 3 2 15 3" xfId="11975"/>
    <cellStyle name="Calculation 6 2 3 2 16" xfId="11976"/>
    <cellStyle name="Calculation 6 2 3 2 16 2" xfId="11977"/>
    <cellStyle name="Calculation 6 2 3 2 16 2 2" xfId="11978"/>
    <cellStyle name="Calculation 6 2 3 2 16 3" xfId="11979"/>
    <cellStyle name="Calculation 6 2 3 2 17" xfId="11980"/>
    <cellStyle name="Calculation 6 2 3 2 17 2" xfId="11981"/>
    <cellStyle name="Calculation 6 2 3 2 17 2 2" xfId="11982"/>
    <cellStyle name="Calculation 6 2 3 2 17 3" xfId="11983"/>
    <cellStyle name="Calculation 6 2 3 2 18" xfId="11984"/>
    <cellStyle name="Calculation 6 2 3 2 18 2" xfId="11985"/>
    <cellStyle name="Calculation 6 2 3 2 18 2 2" xfId="11986"/>
    <cellStyle name="Calculation 6 2 3 2 18 3" xfId="11987"/>
    <cellStyle name="Calculation 6 2 3 2 19" xfId="11988"/>
    <cellStyle name="Calculation 6 2 3 2 19 2" xfId="11989"/>
    <cellStyle name="Calculation 6 2 3 2 19 2 2" xfId="11990"/>
    <cellStyle name="Calculation 6 2 3 2 19 3" xfId="11991"/>
    <cellStyle name="Calculation 6 2 3 2 2" xfId="11992"/>
    <cellStyle name="Calculation 6 2 3 2 2 2" xfId="11993"/>
    <cellStyle name="Calculation 6 2 3 2 2 2 2" xfId="11994"/>
    <cellStyle name="Calculation 6 2 3 2 2 3" xfId="11995"/>
    <cellStyle name="Calculation 6 2 3 2 20" xfId="11996"/>
    <cellStyle name="Calculation 6 2 3 2 20 2" xfId="11997"/>
    <cellStyle name="Calculation 6 2 3 2 20 2 2" xfId="11998"/>
    <cellStyle name="Calculation 6 2 3 2 20 3" xfId="11999"/>
    <cellStyle name="Calculation 6 2 3 2 21" xfId="12000"/>
    <cellStyle name="Calculation 6 2 3 2 21 2" xfId="12001"/>
    <cellStyle name="Calculation 6 2 3 2 22" xfId="12002"/>
    <cellStyle name="Calculation 6 2 3 2 3" xfId="12003"/>
    <cellStyle name="Calculation 6 2 3 2 3 2" xfId="12004"/>
    <cellStyle name="Calculation 6 2 3 2 3 2 2" xfId="12005"/>
    <cellStyle name="Calculation 6 2 3 2 3 3" xfId="12006"/>
    <cellStyle name="Calculation 6 2 3 2 4" xfId="12007"/>
    <cellStyle name="Calculation 6 2 3 2 4 2" xfId="12008"/>
    <cellStyle name="Calculation 6 2 3 2 4 2 2" xfId="12009"/>
    <cellStyle name="Calculation 6 2 3 2 4 3" xfId="12010"/>
    <cellStyle name="Calculation 6 2 3 2 5" xfId="12011"/>
    <cellStyle name="Calculation 6 2 3 2 5 2" xfId="12012"/>
    <cellStyle name="Calculation 6 2 3 2 5 2 2" xfId="12013"/>
    <cellStyle name="Calculation 6 2 3 2 5 3" xfId="12014"/>
    <cellStyle name="Calculation 6 2 3 2 6" xfId="12015"/>
    <cellStyle name="Calculation 6 2 3 2 6 2" xfId="12016"/>
    <cellStyle name="Calculation 6 2 3 2 6 2 2" xfId="12017"/>
    <cellStyle name="Calculation 6 2 3 2 6 3" xfId="12018"/>
    <cellStyle name="Calculation 6 2 3 2 7" xfId="12019"/>
    <cellStyle name="Calculation 6 2 3 2 7 2" xfId="12020"/>
    <cellStyle name="Calculation 6 2 3 2 7 2 2" xfId="12021"/>
    <cellStyle name="Calculation 6 2 3 2 7 3" xfId="12022"/>
    <cellStyle name="Calculation 6 2 3 2 8" xfId="12023"/>
    <cellStyle name="Calculation 6 2 3 2 8 2" xfId="12024"/>
    <cellStyle name="Calculation 6 2 3 2 8 2 2" xfId="12025"/>
    <cellStyle name="Calculation 6 2 3 2 8 3" xfId="12026"/>
    <cellStyle name="Calculation 6 2 3 2 9" xfId="12027"/>
    <cellStyle name="Calculation 6 2 3 2 9 2" xfId="12028"/>
    <cellStyle name="Calculation 6 2 3 2 9 2 2" xfId="12029"/>
    <cellStyle name="Calculation 6 2 3 2 9 3" xfId="12030"/>
    <cellStyle name="Calculation 6 2 3 3" xfId="12031"/>
    <cellStyle name="Calculation 6 2 3 3 2" xfId="12032"/>
    <cellStyle name="Calculation 6 2 3 3 2 2" xfId="12033"/>
    <cellStyle name="Calculation 6 2 3 3 3" xfId="12034"/>
    <cellStyle name="Calculation 6 2 3 4" xfId="12035"/>
    <cellStyle name="Calculation 6 2 3 4 2" xfId="12036"/>
    <cellStyle name="Calculation 6 2 3 4 2 2" xfId="12037"/>
    <cellStyle name="Calculation 6 2 3 4 3" xfId="12038"/>
    <cellStyle name="Calculation 6 2 3 5" xfId="12039"/>
    <cellStyle name="Calculation 6 2 3 5 2" xfId="12040"/>
    <cellStyle name="Calculation 6 2 3 5 2 2" xfId="12041"/>
    <cellStyle name="Calculation 6 2 3 5 3" xfId="12042"/>
    <cellStyle name="Calculation 6 2 3 6" xfId="12043"/>
    <cellStyle name="Calculation 6 2 3 6 2" xfId="12044"/>
    <cellStyle name="Calculation 6 2 3 6 2 2" xfId="12045"/>
    <cellStyle name="Calculation 6 2 3 6 3" xfId="12046"/>
    <cellStyle name="Calculation 6 2 3 7" xfId="12047"/>
    <cellStyle name="Calculation 6 2 3 7 2" xfId="12048"/>
    <cellStyle name="Calculation 6 2 3 7 2 2" xfId="12049"/>
    <cellStyle name="Calculation 6 2 3 7 3" xfId="12050"/>
    <cellStyle name="Calculation 6 2 3 8" xfId="12051"/>
    <cellStyle name="Calculation 6 2 3 8 2" xfId="12052"/>
    <cellStyle name="Calculation 6 2 3 8 2 2" xfId="12053"/>
    <cellStyle name="Calculation 6 2 3 8 3" xfId="12054"/>
    <cellStyle name="Calculation 6 2 3 9" xfId="12055"/>
    <cellStyle name="Calculation 6 2 3 9 2" xfId="12056"/>
    <cellStyle name="Calculation 6 2 3 9 2 2" xfId="12057"/>
    <cellStyle name="Calculation 6 2 3 9 3" xfId="12058"/>
    <cellStyle name="Calculation 6 2 4" xfId="343"/>
    <cellStyle name="Calculation 6 2 4 10" xfId="12059"/>
    <cellStyle name="Calculation 6 2 4 10 2" xfId="12060"/>
    <cellStyle name="Calculation 6 2 4 10 2 2" xfId="12061"/>
    <cellStyle name="Calculation 6 2 4 10 3" xfId="12062"/>
    <cellStyle name="Calculation 6 2 4 11" xfId="12063"/>
    <cellStyle name="Calculation 6 2 4 11 2" xfId="12064"/>
    <cellStyle name="Calculation 6 2 4 11 2 2" xfId="12065"/>
    <cellStyle name="Calculation 6 2 4 11 3" xfId="12066"/>
    <cellStyle name="Calculation 6 2 4 12" xfId="12067"/>
    <cellStyle name="Calculation 6 2 4 12 2" xfId="12068"/>
    <cellStyle name="Calculation 6 2 4 12 2 2" xfId="12069"/>
    <cellStyle name="Calculation 6 2 4 12 3" xfId="12070"/>
    <cellStyle name="Calculation 6 2 4 13" xfId="12071"/>
    <cellStyle name="Calculation 6 2 4 13 2" xfId="12072"/>
    <cellStyle name="Calculation 6 2 4 13 2 2" xfId="12073"/>
    <cellStyle name="Calculation 6 2 4 13 3" xfId="12074"/>
    <cellStyle name="Calculation 6 2 4 14" xfId="12075"/>
    <cellStyle name="Calculation 6 2 4 14 2" xfId="12076"/>
    <cellStyle name="Calculation 6 2 4 14 2 2" xfId="12077"/>
    <cellStyle name="Calculation 6 2 4 14 3" xfId="12078"/>
    <cellStyle name="Calculation 6 2 4 15" xfId="12079"/>
    <cellStyle name="Calculation 6 2 4 15 2" xfId="12080"/>
    <cellStyle name="Calculation 6 2 4 15 2 2" xfId="12081"/>
    <cellStyle name="Calculation 6 2 4 15 3" xfId="12082"/>
    <cellStyle name="Calculation 6 2 4 16" xfId="12083"/>
    <cellStyle name="Calculation 6 2 4 16 2" xfId="12084"/>
    <cellStyle name="Calculation 6 2 4 16 2 2" xfId="12085"/>
    <cellStyle name="Calculation 6 2 4 16 3" xfId="12086"/>
    <cellStyle name="Calculation 6 2 4 17" xfId="12087"/>
    <cellStyle name="Calculation 6 2 4 17 2" xfId="12088"/>
    <cellStyle name="Calculation 6 2 4 17 2 2" xfId="12089"/>
    <cellStyle name="Calculation 6 2 4 17 3" xfId="12090"/>
    <cellStyle name="Calculation 6 2 4 18" xfId="12091"/>
    <cellStyle name="Calculation 6 2 4 18 2" xfId="12092"/>
    <cellStyle name="Calculation 6 2 4 18 2 2" xfId="12093"/>
    <cellStyle name="Calculation 6 2 4 18 3" xfId="12094"/>
    <cellStyle name="Calculation 6 2 4 19" xfId="12095"/>
    <cellStyle name="Calculation 6 2 4 19 2" xfId="12096"/>
    <cellStyle name="Calculation 6 2 4 19 2 2" xfId="12097"/>
    <cellStyle name="Calculation 6 2 4 19 3" xfId="12098"/>
    <cellStyle name="Calculation 6 2 4 2" xfId="12099"/>
    <cellStyle name="Calculation 6 2 4 2 10" xfId="12100"/>
    <cellStyle name="Calculation 6 2 4 2 10 2" xfId="12101"/>
    <cellStyle name="Calculation 6 2 4 2 10 2 2" xfId="12102"/>
    <cellStyle name="Calculation 6 2 4 2 10 3" xfId="12103"/>
    <cellStyle name="Calculation 6 2 4 2 11" xfId="12104"/>
    <cellStyle name="Calculation 6 2 4 2 11 2" xfId="12105"/>
    <cellStyle name="Calculation 6 2 4 2 11 2 2" xfId="12106"/>
    <cellStyle name="Calculation 6 2 4 2 11 3" xfId="12107"/>
    <cellStyle name="Calculation 6 2 4 2 12" xfId="12108"/>
    <cellStyle name="Calculation 6 2 4 2 12 2" xfId="12109"/>
    <cellStyle name="Calculation 6 2 4 2 12 2 2" xfId="12110"/>
    <cellStyle name="Calculation 6 2 4 2 12 3" xfId="12111"/>
    <cellStyle name="Calculation 6 2 4 2 13" xfId="12112"/>
    <cellStyle name="Calculation 6 2 4 2 13 2" xfId="12113"/>
    <cellStyle name="Calculation 6 2 4 2 13 2 2" xfId="12114"/>
    <cellStyle name="Calculation 6 2 4 2 13 3" xfId="12115"/>
    <cellStyle name="Calculation 6 2 4 2 14" xfId="12116"/>
    <cellStyle name="Calculation 6 2 4 2 14 2" xfId="12117"/>
    <cellStyle name="Calculation 6 2 4 2 14 2 2" xfId="12118"/>
    <cellStyle name="Calculation 6 2 4 2 14 3" xfId="12119"/>
    <cellStyle name="Calculation 6 2 4 2 15" xfId="12120"/>
    <cellStyle name="Calculation 6 2 4 2 15 2" xfId="12121"/>
    <cellStyle name="Calculation 6 2 4 2 15 2 2" xfId="12122"/>
    <cellStyle name="Calculation 6 2 4 2 15 3" xfId="12123"/>
    <cellStyle name="Calculation 6 2 4 2 16" xfId="12124"/>
    <cellStyle name="Calculation 6 2 4 2 16 2" xfId="12125"/>
    <cellStyle name="Calculation 6 2 4 2 16 2 2" xfId="12126"/>
    <cellStyle name="Calculation 6 2 4 2 16 3" xfId="12127"/>
    <cellStyle name="Calculation 6 2 4 2 17" xfId="12128"/>
    <cellStyle name="Calculation 6 2 4 2 17 2" xfId="12129"/>
    <cellStyle name="Calculation 6 2 4 2 17 2 2" xfId="12130"/>
    <cellStyle name="Calculation 6 2 4 2 17 3" xfId="12131"/>
    <cellStyle name="Calculation 6 2 4 2 18" xfId="12132"/>
    <cellStyle name="Calculation 6 2 4 2 18 2" xfId="12133"/>
    <cellStyle name="Calculation 6 2 4 2 18 2 2" xfId="12134"/>
    <cellStyle name="Calculation 6 2 4 2 18 3" xfId="12135"/>
    <cellStyle name="Calculation 6 2 4 2 19" xfId="12136"/>
    <cellStyle name="Calculation 6 2 4 2 19 2" xfId="12137"/>
    <cellStyle name="Calculation 6 2 4 2 19 2 2" xfId="12138"/>
    <cellStyle name="Calculation 6 2 4 2 19 3" xfId="12139"/>
    <cellStyle name="Calculation 6 2 4 2 2" xfId="12140"/>
    <cellStyle name="Calculation 6 2 4 2 2 2" xfId="12141"/>
    <cellStyle name="Calculation 6 2 4 2 2 2 2" xfId="12142"/>
    <cellStyle name="Calculation 6 2 4 2 2 3" xfId="12143"/>
    <cellStyle name="Calculation 6 2 4 2 20" xfId="12144"/>
    <cellStyle name="Calculation 6 2 4 2 20 2" xfId="12145"/>
    <cellStyle name="Calculation 6 2 4 2 20 2 2" xfId="12146"/>
    <cellStyle name="Calculation 6 2 4 2 20 3" xfId="12147"/>
    <cellStyle name="Calculation 6 2 4 2 21" xfId="12148"/>
    <cellStyle name="Calculation 6 2 4 2 21 2" xfId="12149"/>
    <cellStyle name="Calculation 6 2 4 2 22" xfId="12150"/>
    <cellStyle name="Calculation 6 2 4 2 3" xfId="12151"/>
    <cellStyle name="Calculation 6 2 4 2 3 2" xfId="12152"/>
    <cellStyle name="Calculation 6 2 4 2 3 2 2" xfId="12153"/>
    <cellStyle name="Calculation 6 2 4 2 3 3" xfId="12154"/>
    <cellStyle name="Calculation 6 2 4 2 4" xfId="12155"/>
    <cellStyle name="Calculation 6 2 4 2 4 2" xfId="12156"/>
    <cellStyle name="Calculation 6 2 4 2 4 2 2" xfId="12157"/>
    <cellStyle name="Calculation 6 2 4 2 4 3" xfId="12158"/>
    <cellStyle name="Calculation 6 2 4 2 5" xfId="12159"/>
    <cellStyle name="Calculation 6 2 4 2 5 2" xfId="12160"/>
    <cellStyle name="Calculation 6 2 4 2 5 2 2" xfId="12161"/>
    <cellStyle name="Calculation 6 2 4 2 5 3" xfId="12162"/>
    <cellStyle name="Calculation 6 2 4 2 6" xfId="12163"/>
    <cellStyle name="Calculation 6 2 4 2 6 2" xfId="12164"/>
    <cellStyle name="Calculation 6 2 4 2 6 2 2" xfId="12165"/>
    <cellStyle name="Calculation 6 2 4 2 6 3" xfId="12166"/>
    <cellStyle name="Calculation 6 2 4 2 7" xfId="12167"/>
    <cellStyle name="Calculation 6 2 4 2 7 2" xfId="12168"/>
    <cellStyle name="Calculation 6 2 4 2 7 2 2" xfId="12169"/>
    <cellStyle name="Calculation 6 2 4 2 7 3" xfId="12170"/>
    <cellStyle name="Calculation 6 2 4 2 8" xfId="12171"/>
    <cellStyle name="Calculation 6 2 4 2 8 2" xfId="12172"/>
    <cellStyle name="Calculation 6 2 4 2 8 2 2" xfId="12173"/>
    <cellStyle name="Calculation 6 2 4 2 8 3" xfId="12174"/>
    <cellStyle name="Calculation 6 2 4 2 9" xfId="12175"/>
    <cellStyle name="Calculation 6 2 4 2 9 2" xfId="12176"/>
    <cellStyle name="Calculation 6 2 4 2 9 2 2" xfId="12177"/>
    <cellStyle name="Calculation 6 2 4 2 9 3" xfId="12178"/>
    <cellStyle name="Calculation 6 2 4 20" xfId="12179"/>
    <cellStyle name="Calculation 6 2 4 20 2" xfId="12180"/>
    <cellStyle name="Calculation 6 2 4 20 2 2" xfId="12181"/>
    <cellStyle name="Calculation 6 2 4 20 3" xfId="12182"/>
    <cellStyle name="Calculation 6 2 4 21" xfId="12183"/>
    <cellStyle name="Calculation 6 2 4 21 2" xfId="12184"/>
    <cellStyle name="Calculation 6 2 4 21 2 2" xfId="12185"/>
    <cellStyle name="Calculation 6 2 4 21 3" xfId="12186"/>
    <cellStyle name="Calculation 6 2 4 22" xfId="12187"/>
    <cellStyle name="Calculation 6 2 4 22 2" xfId="12188"/>
    <cellStyle name="Calculation 6 2 4 23" xfId="12189"/>
    <cellStyle name="Calculation 6 2 4 3" xfId="12190"/>
    <cellStyle name="Calculation 6 2 4 3 2" xfId="12191"/>
    <cellStyle name="Calculation 6 2 4 3 2 2" xfId="12192"/>
    <cellStyle name="Calculation 6 2 4 3 3" xfId="12193"/>
    <cellStyle name="Calculation 6 2 4 4" xfId="12194"/>
    <cellStyle name="Calculation 6 2 4 4 2" xfId="12195"/>
    <cellStyle name="Calculation 6 2 4 4 2 2" xfId="12196"/>
    <cellStyle name="Calculation 6 2 4 4 3" xfId="12197"/>
    <cellStyle name="Calculation 6 2 4 5" xfId="12198"/>
    <cellStyle name="Calculation 6 2 4 5 2" xfId="12199"/>
    <cellStyle name="Calculation 6 2 4 5 2 2" xfId="12200"/>
    <cellStyle name="Calculation 6 2 4 5 3" xfId="12201"/>
    <cellStyle name="Calculation 6 2 4 6" xfId="12202"/>
    <cellStyle name="Calculation 6 2 4 6 2" xfId="12203"/>
    <cellStyle name="Calculation 6 2 4 6 2 2" xfId="12204"/>
    <cellStyle name="Calculation 6 2 4 6 3" xfId="12205"/>
    <cellStyle name="Calculation 6 2 4 7" xfId="12206"/>
    <cellStyle name="Calculation 6 2 4 7 2" xfId="12207"/>
    <cellStyle name="Calculation 6 2 4 7 2 2" xfId="12208"/>
    <cellStyle name="Calculation 6 2 4 7 3" xfId="12209"/>
    <cellStyle name="Calculation 6 2 4 8" xfId="12210"/>
    <cellStyle name="Calculation 6 2 4 8 2" xfId="12211"/>
    <cellStyle name="Calculation 6 2 4 8 2 2" xfId="12212"/>
    <cellStyle name="Calculation 6 2 4 8 3" xfId="12213"/>
    <cellStyle name="Calculation 6 2 4 9" xfId="12214"/>
    <cellStyle name="Calculation 6 2 4 9 2" xfId="12215"/>
    <cellStyle name="Calculation 6 2 4 9 2 2" xfId="12216"/>
    <cellStyle name="Calculation 6 2 4 9 3" xfId="12217"/>
    <cellStyle name="Calculation 6 2 5" xfId="344"/>
    <cellStyle name="Calculation 6 2 5 10" xfId="12218"/>
    <cellStyle name="Calculation 6 2 5 10 2" xfId="12219"/>
    <cellStyle name="Calculation 6 2 5 10 2 2" xfId="12220"/>
    <cellStyle name="Calculation 6 2 5 10 3" xfId="12221"/>
    <cellStyle name="Calculation 6 2 5 11" xfId="12222"/>
    <cellStyle name="Calculation 6 2 5 11 2" xfId="12223"/>
    <cellStyle name="Calculation 6 2 5 11 2 2" xfId="12224"/>
    <cellStyle name="Calculation 6 2 5 11 3" xfId="12225"/>
    <cellStyle name="Calculation 6 2 5 12" xfId="12226"/>
    <cellStyle name="Calculation 6 2 5 12 2" xfId="12227"/>
    <cellStyle name="Calculation 6 2 5 12 2 2" xfId="12228"/>
    <cellStyle name="Calculation 6 2 5 12 3" xfId="12229"/>
    <cellStyle name="Calculation 6 2 5 13" xfId="12230"/>
    <cellStyle name="Calculation 6 2 5 13 2" xfId="12231"/>
    <cellStyle name="Calculation 6 2 5 13 2 2" xfId="12232"/>
    <cellStyle name="Calculation 6 2 5 13 3" xfId="12233"/>
    <cellStyle name="Calculation 6 2 5 14" xfId="12234"/>
    <cellStyle name="Calculation 6 2 5 14 2" xfId="12235"/>
    <cellStyle name="Calculation 6 2 5 14 2 2" xfId="12236"/>
    <cellStyle name="Calculation 6 2 5 14 3" xfId="12237"/>
    <cellStyle name="Calculation 6 2 5 15" xfId="12238"/>
    <cellStyle name="Calculation 6 2 5 15 2" xfId="12239"/>
    <cellStyle name="Calculation 6 2 5 15 2 2" xfId="12240"/>
    <cellStyle name="Calculation 6 2 5 15 3" xfId="12241"/>
    <cellStyle name="Calculation 6 2 5 16" xfId="12242"/>
    <cellStyle name="Calculation 6 2 5 16 2" xfId="12243"/>
    <cellStyle name="Calculation 6 2 5 16 2 2" xfId="12244"/>
    <cellStyle name="Calculation 6 2 5 16 3" xfId="12245"/>
    <cellStyle name="Calculation 6 2 5 17" xfId="12246"/>
    <cellStyle name="Calculation 6 2 5 17 2" xfId="12247"/>
    <cellStyle name="Calculation 6 2 5 17 2 2" xfId="12248"/>
    <cellStyle name="Calculation 6 2 5 17 3" xfId="12249"/>
    <cellStyle name="Calculation 6 2 5 18" xfId="12250"/>
    <cellStyle name="Calculation 6 2 5 18 2" xfId="12251"/>
    <cellStyle name="Calculation 6 2 5 18 2 2" xfId="12252"/>
    <cellStyle name="Calculation 6 2 5 18 3" xfId="12253"/>
    <cellStyle name="Calculation 6 2 5 19" xfId="12254"/>
    <cellStyle name="Calculation 6 2 5 19 2" xfId="12255"/>
    <cellStyle name="Calculation 6 2 5 19 2 2" xfId="12256"/>
    <cellStyle name="Calculation 6 2 5 19 3" xfId="12257"/>
    <cellStyle name="Calculation 6 2 5 2" xfId="12258"/>
    <cellStyle name="Calculation 6 2 5 2 2" xfId="12259"/>
    <cellStyle name="Calculation 6 2 5 2 2 2" xfId="12260"/>
    <cellStyle name="Calculation 6 2 5 2 3" xfId="12261"/>
    <cellStyle name="Calculation 6 2 5 20" xfId="12262"/>
    <cellStyle name="Calculation 6 2 5 20 2" xfId="12263"/>
    <cellStyle name="Calculation 6 2 5 20 2 2" xfId="12264"/>
    <cellStyle name="Calculation 6 2 5 20 3" xfId="12265"/>
    <cellStyle name="Calculation 6 2 5 21" xfId="12266"/>
    <cellStyle name="Calculation 6 2 5 21 2" xfId="12267"/>
    <cellStyle name="Calculation 6 2 5 22" xfId="12268"/>
    <cellStyle name="Calculation 6 2 5 3" xfId="12269"/>
    <cellStyle name="Calculation 6 2 5 3 2" xfId="12270"/>
    <cellStyle name="Calculation 6 2 5 3 2 2" xfId="12271"/>
    <cellStyle name="Calculation 6 2 5 3 3" xfId="12272"/>
    <cellStyle name="Calculation 6 2 5 4" xfId="12273"/>
    <cellStyle name="Calculation 6 2 5 4 2" xfId="12274"/>
    <cellStyle name="Calculation 6 2 5 4 2 2" xfId="12275"/>
    <cellStyle name="Calculation 6 2 5 4 3" xfId="12276"/>
    <cellStyle name="Calculation 6 2 5 5" xfId="12277"/>
    <cellStyle name="Calculation 6 2 5 5 2" xfId="12278"/>
    <cellStyle name="Calculation 6 2 5 5 2 2" xfId="12279"/>
    <cellStyle name="Calculation 6 2 5 5 3" xfId="12280"/>
    <cellStyle name="Calculation 6 2 5 6" xfId="12281"/>
    <cellStyle name="Calculation 6 2 5 6 2" xfId="12282"/>
    <cellStyle name="Calculation 6 2 5 6 2 2" xfId="12283"/>
    <cellStyle name="Calculation 6 2 5 6 3" xfId="12284"/>
    <cellStyle name="Calculation 6 2 5 7" xfId="12285"/>
    <cellStyle name="Calculation 6 2 5 7 2" xfId="12286"/>
    <cellStyle name="Calculation 6 2 5 7 2 2" xfId="12287"/>
    <cellStyle name="Calculation 6 2 5 7 3" xfId="12288"/>
    <cellStyle name="Calculation 6 2 5 8" xfId="12289"/>
    <cellStyle name="Calculation 6 2 5 8 2" xfId="12290"/>
    <cellStyle name="Calculation 6 2 5 8 2 2" xfId="12291"/>
    <cellStyle name="Calculation 6 2 5 8 3" xfId="12292"/>
    <cellStyle name="Calculation 6 2 5 9" xfId="12293"/>
    <cellStyle name="Calculation 6 2 5 9 2" xfId="12294"/>
    <cellStyle name="Calculation 6 2 5 9 2 2" xfId="12295"/>
    <cellStyle name="Calculation 6 2 5 9 3" xfId="12296"/>
    <cellStyle name="Calculation 6 2 6" xfId="345"/>
    <cellStyle name="Calculation 6 2 6 2" xfId="12297"/>
    <cellStyle name="Calculation 6 2 6 2 2" xfId="12298"/>
    <cellStyle name="Calculation 6 2 6 3" xfId="12299"/>
    <cellStyle name="Calculation 6 2 7" xfId="12300"/>
    <cellStyle name="Calculation 6 2 7 2" xfId="12301"/>
    <cellStyle name="Calculation 6 2 7 2 2" xfId="12302"/>
    <cellStyle name="Calculation 6 2 7 3" xfId="12303"/>
    <cellStyle name="Calculation 6 2 8" xfId="12304"/>
    <cellStyle name="Calculation 6 2 8 2" xfId="12305"/>
    <cellStyle name="Calculation 6 2 8 2 2" xfId="12306"/>
    <cellStyle name="Calculation 6 2 8 3" xfId="12307"/>
    <cellStyle name="Calculation 6 2 9" xfId="12308"/>
    <cellStyle name="Calculation 6 2 9 2" xfId="12309"/>
    <cellStyle name="Calculation 6 2 9 2 2" xfId="12310"/>
    <cellStyle name="Calculation 6 2 9 3" xfId="12311"/>
    <cellStyle name="Calculation 6 20" xfId="12312"/>
    <cellStyle name="Calculation 6 20 2" xfId="12313"/>
    <cellStyle name="Calculation 6 20 2 2" xfId="12314"/>
    <cellStyle name="Calculation 6 20 3" xfId="12315"/>
    <cellStyle name="Calculation 6 21" xfId="12316"/>
    <cellStyle name="Calculation 6 21 2" xfId="12317"/>
    <cellStyle name="Calculation 6 21 2 2" xfId="12318"/>
    <cellStyle name="Calculation 6 21 3" xfId="12319"/>
    <cellStyle name="Calculation 6 22" xfId="12320"/>
    <cellStyle name="Calculation 6 22 2" xfId="12321"/>
    <cellStyle name="Calculation 6 23" xfId="12322"/>
    <cellStyle name="Calculation 6 24" xfId="12323"/>
    <cellStyle name="Calculation 6 25" xfId="12324"/>
    <cellStyle name="Calculation 6 26" xfId="12325"/>
    <cellStyle name="Calculation 6 3" xfId="346"/>
    <cellStyle name="Calculation 6 3 10" xfId="12326"/>
    <cellStyle name="Calculation 6 3 10 2" xfId="12327"/>
    <cellStyle name="Calculation 6 3 10 2 2" xfId="12328"/>
    <cellStyle name="Calculation 6 3 10 3" xfId="12329"/>
    <cellStyle name="Calculation 6 3 11" xfId="12330"/>
    <cellStyle name="Calculation 6 3 11 2" xfId="12331"/>
    <cellStyle name="Calculation 6 3 11 2 2" xfId="12332"/>
    <cellStyle name="Calculation 6 3 11 3" xfId="12333"/>
    <cellStyle name="Calculation 6 3 12" xfId="12334"/>
    <cellStyle name="Calculation 6 3 12 2" xfId="12335"/>
    <cellStyle name="Calculation 6 3 12 2 2" xfId="12336"/>
    <cellStyle name="Calculation 6 3 12 3" xfId="12337"/>
    <cellStyle name="Calculation 6 3 13" xfId="12338"/>
    <cellStyle name="Calculation 6 3 13 2" xfId="12339"/>
    <cellStyle name="Calculation 6 3 13 2 2" xfId="12340"/>
    <cellStyle name="Calculation 6 3 13 3" xfId="12341"/>
    <cellStyle name="Calculation 6 3 14" xfId="12342"/>
    <cellStyle name="Calculation 6 3 14 2" xfId="12343"/>
    <cellStyle name="Calculation 6 3 14 2 2" xfId="12344"/>
    <cellStyle name="Calculation 6 3 14 3" xfId="12345"/>
    <cellStyle name="Calculation 6 3 15" xfId="12346"/>
    <cellStyle name="Calculation 6 3 15 2" xfId="12347"/>
    <cellStyle name="Calculation 6 3 15 2 2" xfId="12348"/>
    <cellStyle name="Calculation 6 3 15 3" xfId="12349"/>
    <cellStyle name="Calculation 6 3 16" xfId="12350"/>
    <cellStyle name="Calculation 6 3 16 2" xfId="12351"/>
    <cellStyle name="Calculation 6 3 16 2 2" xfId="12352"/>
    <cellStyle name="Calculation 6 3 16 3" xfId="12353"/>
    <cellStyle name="Calculation 6 3 17" xfId="12354"/>
    <cellStyle name="Calculation 6 3 17 2" xfId="12355"/>
    <cellStyle name="Calculation 6 3 17 2 2" xfId="12356"/>
    <cellStyle name="Calculation 6 3 17 3" xfId="12357"/>
    <cellStyle name="Calculation 6 3 18" xfId="12358"/>
    <cellStyle name="Calculation 6 3 18 2" xfId="12359"/>
    <cellStyle name="Calculation 6 3 19" xfId="12360"/>
    <cellStyle name="Calculation 6 3 2" xfId="347"/>
    <cellStyle name="Calculation 6 3 2 10" xfId="12361"/>
    <cellStyle name="Calculation 6 3 2 10 2" xfId="12362"/>
    <cellStyle name="Calculation 6 3 2 10 2 2" xfId="12363"/>
    <cellStyle name="Calculation 6 3 2 10 3" xfId="12364"/>
    <cellStyle name="Calculation 6 3 2 11" xfId="12365"/>
    <cellStyle name="Calculation 6 3 2 11 2" xfId="12366"/>
    <cellStyle name="Calculation 6 3 2 11 2 2" xfId="12367"/>
    <cellStyle name="Calculation 6 3 2 11 3" xfId="12368"/>
    <cellStyle name="Calculation 6 3 2 12" xfId="12369"/>
    <cellStyle name="Calculation 6 3 2 12 2" xfId="12370"/>
    <cellStyle name="Calculation 6 3 2 12 2 2" xfId="12371"/>
    <cellStyle name="Calculation 6 3 2 12 3" xfId="12372"/>
    <cellStyle name="Calculation 6 3 2 13" xfId="12373"/>
    <cellStyle name="Calculation 6 3 2 13 2" xfId="12374"/>
    <cellStyle name="Calculation 6 3 2 13 2 2" xfId="12375"/>
    <cellStyle name="Calculation 6 3 2 13 3" xfId="12376"/>
    <cellStyle name="Calculation 6 3 2 14" xfId="12377"/>
    <cellStyle name="Calculation 6 3 2 14 2" xfId="12378"/>
    <cellStyle name="Calculation 6 3 2 14 2 2" xfId="12379"/>
    <cellStyle name="Calculation 6 3 2 14 3" xfId="12380"/>
    <cellStyle name="Calculation 6 3 2 15" xfId="12381"/>
    <cellStyle name="Calculation 6 3 2 15 2" xfId="12382"/>
    <cellStyle name="Calculation 6 3 2 15 2 2" xfId="12383"/>
    <cellStyle name="Calculation 6 3 2 15 3" xfId="12384"/>
    <cellStyle name="Calculation 6 3 2 16" xfId="12385"/>
    <cellStyle name="Calculation 6 3 2 16 2" xfId="12386"/>
    <cellStyle name="Calculation 6 3 2 16 2 2" xfId="12387"/>
    <cellStyle name="Calculation 6 3 2 16 3" xfId="12388"/>
    <cellStyle name="Calculation 6 3 2 17" xfId="12389"/>
    <cellStyle name="Calculation 6 3 2 17 2" xfId="12390"/>
    <cellStyle name="Calculation 6 3 2 17 2 2" xfId="12391"/>
    <cellStyle name="Calculation 6 3 2 17 3" xfId="12392"/>
    <cellStyle name="Calculation 6 3 2 18" xfId="12393"/>
    <cellStyle name="Calculation 6 3 2 18 2" xfId="12394"/>
    <cellStyle name="Calculation 6 3 2 18 2 2" xfId="12395"/>
    <cellStyle name="Calculation 6 3 2 18 3" xfId="12396"/>
    <cellStyle name="Calculation 6 3 2 19" xfId="12397"/>
    <cellStyle name="Calculation 6 3 2 19 2" xfId="12398"/>
    <cellStyle name="Calculation 6 3 2 19 2 2" xfId="12399"/>
    <cellStyle name="Calculation 6 3 2 19 3" xfId="12400"/>
    <cellStyle name="Calculation 6 3 2 2" xfId="12401"/>
    <cellStyle name="Calculation 6 3 2 2 2" xfId="12402"/>
    <cellStyle name="Calculation 6 3 2 2 2 2" xfId="12403"/>
    <cellStyle name="Calculation 6 3 2 2 3" xfId="12404"/>
    <cellStyle name="Calculation 6 3 2 20" xfId="12405"/>
    <cellStyle name="Calculation 6 3 2 20 2" xfId="12406"/>
    <cellStyle name="Calculation 6 3 2 20 2 2" xfId="12407"/>
    <cellStyle name="Calculation 6 3 2 20 3" xfId="12408"/>
    <cellStyle name="Calculation 6 3 2 21" xfId="12409"/>
    <cellStyle name="Calculation 6 3 2 21 2" xfId="12410"/>
    <cellStyle name="Calculation 6 3 2 22" xfId="12411"/>
    <cellStyle name="Calculation 6 3 2 3" xfId="12412"/>
    <cellStyle name="Calculation 6 3 2 3 2" xfId="12413"/>
    <cellStyle name="Calculation 6 3 2 3 2 2" xfId="12414"/>
    <cellStyle name="Calculation 6 3 2 3 3" xfId="12415"/>
    <cellStyle name="Calculation 6 3 2 4" xfId="12416"/>
    <cellStyle name="Calculation 6 3 2 4 2" xfId="12417"/>
    <cellStyle name="Calculation 6 3 2 4 2 2" xfId="12418"/>
    <cellStyle name="Calculation 6 3 2 4 3" xfId="12419"/>
    <cellStyle name="Calculation 6 3 2 5" xfId="12420"/>
    <cellStyle name="Calculation 6 3 2 5 2" xfId="12421"/>
    <cellStyle name="Calculation 6 3 2 5 2 2" xfId="12422"/>
    <cellStyle name="Calculation 6 3 2 5 3" xfId="12423"/>
    <cellStyle name="Calculation 6 3 2 6" xfId="12424"/>
    <cellStyle name="Calculation 6 3 2 6 2" xfId="12425"/>
    <cellStyle name="Calculation 6 3 2 6 2 2" xfId="12426"/>
    <cellStyle name="Calculation 6 3 2 6 3" xfId="12427"/>
    <cellStyle name="Calculation 6 3 2 7" xfId="12428"/>
    <cellStyle name="Calculation 6 3 2 7 2" xfId="12429"/>
    <cellStyle name="Calculation 6 3 2 7 2 2" xfId="12430"/>
    <cellStyle name="Calculation 6 3 2 7 3" xfId="12431"/>
    <cellStyle name="Calculation 6 3 2 8" xfId="12432"/>
    <cellStyle name="Calculation 6 3 2 8 2" xfId="12433"/>
    <cellStyle name="Calculation 6 3 2 8 2 2" xfId="12434"/>
    <cellStyle name="Calculation 6 3 2 8 3" xfId="12435"/>
    <cellStyle name="Calculation 6 3 2 9" xfId="12436"/>
    <cellStyle name="Calculation 6 3 2 9 2" xfId="12437"/>
    <cellStyle name="Calculation 6 3 2 9 2 2" xfId="12438"/>
    <cellStyle name="Calculation 6 3 2 9 3" xfId="12439"/>
    <cellStyle name="Calculation 6 3 3" xfId="348"/>
    <cellStyle name="Calculation 6 3 3 2" xfId="12440"/>
    <cellStyle name="Calculation 6 3 3 2 2" xfId="12441"/>
    <cellStyle name="Calculation 6 3 3 3" xfId="12442"/>
    <cellStyle name="Calculation 6 3 4" xfId="349"/>
    <cellStyle name="Calculation 6 3 4 2" xfId="12443"/>
    <cellStyle name="Calculation 6 3 4 2 2" xfId="12444"/>
    <cellStyle name="Calculation 6 3 4 3" xfId="12445"/>
    <cellStyle name="Calculation 6 3 5" xfId="350"/>
    <cellStyle name="Calculation 6 3 5 2" xfId="12446"/>
    <cellStyle name="Calculation 6 3 5 2 2" xfId="12447"/>
    <cellStyle name="Calculation 6 3 5 3" xfId="12448"/>
    <cellStyle name="Calculation 6 3 6" xfId="351"/>
    <cellStyle name="Calculation 6 3 6 2" xfId="12449"/>
    <cellStyle name="Calculation 6 3 6 2 2" xfId="12450"/>
    <cellStyle name="Calculation 6 3 6 3" xfId="12451"/>
    <cellStyle name="Calculation 6 3 7" xfId="12452"/>
    <cellStyle name="Calculation 6 3 7 2" xfId="12453"/>
    <cellStyle name="Calculation 6 3 7 2 2" xfId="12454"/>
    <cellStyle name="Calculation 6 3 7 3" xfId="12455"/>
    <cellStyle name="Calculation 6 3 8" xfId="12456"/>
    <cellStyle name="Calculation 6 3 8 2" xfId="12457"/>
    <cellStyle name="Calculation 6 3 8 2 2" xfId="12458"/>
    <cellStyle name="Calculation 6 3 8 3" xfId="12459"/>
    <cellStyle name="Calculation 6 3 9" xfId="12460"/>
    <cellStyle name="Calculation 6 3 9 2" xfId="12461"/>
    <cellStyle name="Calculation 6 3 9 2 2" xfId="12462"/>
    <cellStyle name="Calculation 6 3 9 3" xfId="12463"/>
    <cellStyle name="Calculation 6 4" xfId="352"/>
    <cellStyle name="Calculation 6 4 10" xfId="12464"/>
    <cellStyle name="Calculation 6 4 10 2" xfId="12465"/>
    <cellStyle name="Calculation 6 4 10 2 2" xfId="12466"/>
    <cellStyle name="Calculation 6 4 10 3" xfId="12467"/>
    <cellStyle name="Calculation 6 4 11" xfId="12468"/>
    <cellStyle name="Calculation 6 4 11 2" xfId="12469"/>
    <cellStyle name="Calculation 6 4 11 2 2" xfId="12470"/>
    <cellStyle name="Calculation 6 4 11 3" xfId="12471"/>
    <cellStyle name="Calculation 6 4 12" xfId="12472"/>
    <cellStyle name="Calculation 6 4 12 2" xfId="12473"/>
    <cellStyle name="Calculation 6 4 12 2 2" xfId="12474"/>
    <cellStyle name="Calculation 6 4 12 3" xfId="12475"/>
    <cellStyle name="Calculation 6 4 13" xfId="12476"/>
    <cellStyle name="Calculation 6 4 13 2" xfId="12477"/>
    <cellStyle name="Calculation 6 4 13 2 2" xfId="12478"/>
    <cellStyle name="Calculation 6 4 13 3" xfId="12479"/>
    <cellStyle name="Calculation 6 4 14" xfId="12480"/>
    <cellStyle name="Calculation 6 4 14 2" xfId="12481"/>
    <cellStyle name="Calculation 6 4 14 2 2" xfId="12482"/>
    <cellStyle name="Calculation 6 4 14 3" xfId="12483"/>
    <cellStyle name="Calculation 6 4 15" xfId="12484"/>
    <cellStyle name="Calculation 6 4 15 2" xfId="12485"/>
    <cellStyle name="Calculation 6 4 15 2 2" xfId="12486"/>
    <cellStyle name="Calculation 6 4 15 3" xfId="12487"/>
    <cellStyle name="Calculation 6 4 16" xfId="12488"/>
    <cellStyle name="Calculation 6 4 16 2" xfId="12489"/>
    <cellStyle name="Calculation 6 4 16 2 2" xfId="12490"/>
    <cellStyle name="Calculation 6 4 16 3" xfId="12491"/>
    <cellStyle name="Calculation 6 4 17" xfId="12492"/>
    <cellStyle name="Calculation 6 4 17 2" xfId="12493"/>
    <cellStyle name="Calculation 6 4 17 2 2" xfId="12494"/>
    <cellStyle name="Calculation 6 4 17 3" xfId="12495"/>
    <cellStyle name="Calculation 6 4 18" xfId="12496"/>
    <cellStyle name="Calculation 6 4 18 2" xfId="12497"/>
    <cellStyle name="Calculation 6 4 19" xfId="12498"/>
    <cellStyle name="Calculation 6 4 2" xfId="353"/>
    <cellStyle name="Calculation 6 4 2 10" xfId="12499"/>
    <cellStyle name="Calculation 6 4 2 10 2" xfId="12500"/>
    <cellStyle name="Calculation 6 4 2 10 2 2" xfId="12501"/>
    <cellStyle name="Calculation 6 4 2 10 3" xfId="12502"/>
    <cellStyle name="Calculation 6 4 2 11" xfId="12503"/>
    <cellStyle name="Calculation 6 4 2 11 2" xfId="12504"/>
    <cellStyle name="Calculation 6 4 2 11 2 2" xfId="12505"/>
    <cellStyle name="Calculation 6 4 2 11 3" xfId="12506"/>
    <cellStyle name="Calculation 6 4 2 12" xfId="12507"/>
    <cellStyle name="Calculation 6 4 2 12 2" xfId="12508"/>
    <cellStyle name="Calculation 6 4 2 12 2 2" xfId="12509"/>
    <cellStyle name="Calculation 6 4 2 12 3" xfId="12510"/>
    <cellStyle name="Calculation 6 4 2 13" xfId="12511"/>
    <cellStyle name="Calculation 6 4 2 13 2" xfId="12512"/>
    <cellStyle name="Calculation 6 4 2 13 2 2" xfId="12513"/>
    <cellStyle name="Calculation 6 4 2 13 3" xfId="12514"/>
    <cellStyle name="Calculation 6 4 2 14" xfId="12515"/>
    <cellStyle name="Calculation 6 4 2 14 2" xfId="12516"/>
    <cellStyle name="Calculation 6 4 2 14 2 2" xfId="12517"/>
    <cellStyle name="Calculation 6 4 2 14 3" xfId="12518"/>
    <cellStyle name="Calculation 6 4 2 15" xfId="12519"/>
    <cellStyle name="Calculation 6 4 2 15 2" xfId="12520"/>
    <cellStyle name="Calculation 6 4 2 15 2 2" xfId="12521"/>
    <cellStyle name="Calculation 6 4 2 15 3" xfId="12522"/>
    <cellStyle name="Calculation 6 4 2 16" xfId="12523"/>
    <cellStyle name="Calculation 6 4 2 16 2" xfId="12524"/>
    <cellStyle name="Calculation 6 4 2 16 2 2" xfId="12525"/>
    <cellStyle name="Calculation 6 4 2 16 3" xfId="12526"/>
    <cellStyle name="Calculation 6 4 2 17" xfId="12527"/>
    <cellStyle name="Calculation 6 4 2 17 2" xfId="12528"/>
    <cellStyle name="Calculation 6 4 2 17 2 2" xfId="12529"/>
    <cellStyle name="Calculation 6 4 2 17 3" xfId="12530"/>
    <cellStyle name="Calculation 6 4 2 18" xfId="12531"/>
    <cellStyle name="Calculation 6 4 2 18 2" xfId="12532"/>
    <cellStyle name="Calculation 6 4 2 18 2 2" xfId="12533"/>
    <cellStyle name="Calculation 6 4 2 18 3" xfId="12534"/>
    <cellStyle name="Calculation 6 4 2 19" xfId="12535"/>
    <cellStyle name="Calculation 6 4 2 19 2" xfId="12536"/>
    <cellStyle name="Calculation 6 4 2 19 2 2" xfId="12537"/>
    <cellStyle name="Calculation 6 4 2 19 3" xfId="12538"/>
    <cellStyle name="Calculation 6 4 2 2" xfId="12539"/>
    <cellStyle name="Calculation 6 4 2 2 2" xfId="12540"/>
    <cellStyle name="Calculation 6 4 2 2 2 2" xfId="12541"/>
    <cellStyle name="Calculation 6 4 2 2 3" xfId="12542"/>
    <cellStyle name="Calculation 6 4 2 20" xfId="12543"/>
    <cellStyle name="Calculation 6 4 2 20 2" xfId="12544"/>
    <cellStyle name="Calculation 6 4 2 20 2 2" xfId="12545"/>
    <cellStyle name="Calculation 6 4 2 20 3" xfId="12546"/>
    <cellStyle name="Calculation 6 4 2 21" xfId="12547"/>
    <cellStyle name="Calculation 6 4 2 21 2" xfId="12548"/>
    <cellStyle name="Calculation 6 4 2 22" xfId="12549"/>
    <cellStyle name="Calculation 6 4 2 3" xfId="12550"/>
    <cellStyle name="Calculation 6 4 2 3 2" xfId="12551"/>
    <cellStyle name="Calculation 6 4 2 3 2 2" xfId="12552"/>
    <cellStyle name="Calculation 6 4 2 3 3" xfId="12553"/>
    <cellStyle name="Calculation 6 4 2 4" xfId="12554"/>
    <cellStyle name="Calculation 6 4 2 4 2" xfId="12555"/>
    <cellStyle name="Calculation 6 4 2 4 2 2" xfId="12556"/>
    <cellStyle name="Calculation 6 4 2 4 3" xfId="12557"/>
    <cellStyle name="Calculation 6 4 2 5" xfId="12558"/>
    <cellStyle name="Calculation 6 4 2 5 2" xfId="12559"/>
    <cellStyle name="Calculation 6 4 2 5 2 2" xfId="12560"/>
    <cellStyle name="Calculation 6 4 2 5 3" xfId="12561"/>
    <cellStyle name="Calculation 6 4 2 6" xfId="12562"/>
    <cellStyle name="Calculation 6 4 2 6 2" xfId="12563"/>
    <cellStyle name="Calculation 6 4 2 6 2 2" xfId="12564"/>
    <cellStyle name="Calculation 6 4 2 6 3" xfId="12565"/>
    <cellStyle name="Calculation 6 4 2 7" xfId="12566"/>
    <cellStyle name="Calculation 6 4 2 7 2" xfId="12567"/>
    <cellStyle name="Calculation 6 4 2 7 2 2" xfId="12568"/>
    <cellStyle name="Calculation 6 4 2 7 3" xfId="12569"/>
    <cellStyle name="Calculation 6 4 2 8" xfId="12570"/>
    <cellStyle name="Calculation 6 4 2 8 2" xfId="12571"/>
    <cellStyle name="Calculation 6 4 2 8 2 2" xfId="12572"/>
    <cellStyle name="Calculation 6 4 2 8 3" xfId="12573"/>
    <cellStyle name="Calculation 6 4 2 9" xfId="12574"/>
    <cellStyle name="Calculation 6 4 2 9 2" xfId="12575"/>
    <cellStyle name="Calculation 6 4 2 9 2 2" xfId="12576"/>
    <cellStyle name="Calculation 6 4 2 9 3" xfId="12577"/>
    <cellStyle name="Calculation 6 4 3" xfId="354"/>
    <cellStyle name="Calculation 6 4 3 2" xfId="12578"/>
    <cellStyle name="Calculation 6 4 3 2 2" xfId="12579"/>
    <cellStyle name="Calculation 6 4 3 3" xfId="12580"/>
    <cellStyle name="Calculation 6 4 4" xfId="355"/>
    <cellStyle name="Calculation 6 4 4 2" xfId="12581"/>
    <cellStyle name="Calculation 6 4 4 2 2" xfId="12582"/>
    <cellStyle name="Calculation 6 4 4 3" xfId="12583"/>
    <cellStyle name="Calculation 6 4 5" xfId="356"/>
    <cellStyle name="Calculation 6 4 5 2" xfId="12584"/>
    <cellStyle name="Calculation 6 4 5 2 2" xfId="12585"/>
    <cellStyle name="Calculation 6 4 5 3" xfId="12586"/>
    <cellStyle name="Calculation 6 4 6" xfId="357"/>
    <cellStyle name="Calculation 6 4 6 2" xfId="12587"/>
    <cellStyle name="Calculation 6 4 6 2 2" xfId="12588"/>
    <cellStyle name="Calculation 6 4 6 3" xfId="12589"/>
    <cellStyle name="Calculation 6 4 7" xfId="12590"/>
    <cellStyle name="Calculation 6 4 7 2" xfId="12591"/>
    <cellStyle name="Calculation 6 4 7 2 2" xfId="12592"/>
    <cellStyle name="Calculation 6 4 7 3" xfId="12593"/>
    <cellStyle name="Calculation 6 4 8" xfId="12594"/>
    <cellStyle name="Calculation 6 4 8 2" xfId="12595"/>
    <cellStyle name="Calculation 6 4 8 2 2" xfId="12596"/>
    <cellStyle name="Calculation 6 4 8 3" xfId="12597"/>
    <cellStyle name="Calculation 6 4 9" xfId="12598"/>
    <cellStyle name="Calculation 6 4 9 2" xfId="12599"/>
    <cellStyle name="Calculation 6 4 9 2 2" xfId="12600"/>
    <cellStyle name="Calculation 6 4 9 3" xfId="12601"/>
    <cellStyle name="Calculation 6 5" xfId="358"/>
    <cellStyle name="Calculation 6 5 10" xfId="12602"/>
    <cellStyle name="Calculation 6 5 10 2" xfId="12603"/>
    <cellStyle name="Calculation 6 5 10 2 2" xfId="12604"/>
    <cellStyle name="Calculation 6 5 10 3" xfId="12605"/>
    <cellStyle name="Calculation 6 5 11" xfId="12606"/>
    <cellStyle name="Calculation 6 5 11 2" xfId="12607"/>
    <cellStyle name="Calculation 6 5 11 2 2" xfId="12608"/>
    <cellStyle name="Calculation 6 5 11 3" xfId="12609"/>
    <cellStyle name="Calculation 6 5 12" xfId="12610"/>
    <cellStyle name="Calculation 6 5 12 2" xfId="12611"/>
    <cellStyle name="Calculation 6 5 12 2 2" xfId="12612"/>
    <cellStyle name="Calculation 6 5 12 3" xfId="12613"/>
    <cellStyle name="Calculation 6 5 13" xfId="12614"/>
    <cellStyle name="Calculation 6 5 13 2" xfId="12615"/>
    <cellStyle name="Calculation 6 5 13 2 2" xfId="12616"/>
    <cellStyle name="Calculation 6 5 13 3" xfId="12617"/>
    <cellStyle name="Calculation 6 5 14" xfId="12618"/>
    <cellStyle name="Calculation 6 5 14 2" xfId="12619"/>
    <cellStyle name="Calculation 6 5 14 2 2" xfId="12620"/>
    <cellStyle name="Calculation 6 5 14 3" xfId="12621"/>
    <cellStyle name="Calculation 6 5 15" xfId="12622"/>
    <cellStyle name="Calculation 6 5 15 2" xfId="12623"/>
    <cellStyle name="Calculation 6 5 15 2 2" xfId="12624"/>
    <cellStyle name="Calculation 6 5 15 3" xfId="12625"/>
    <cellStyle name="Calculation 6 5 16" xfId="12626"/>
    <cellStyle name="Calculation 6 5 16 2" xfId="12627"/>
    <cellStyle name="Calculation 6 5 16 2 2" xfId="12628"/>
    <cellStyle name="Calculation 6 5 16 3" xfId="12629"/>
    <cellStyle name="Calculation 6 5 17" xfId="12630"/>
    <cellStyle name="Calculation 6 5 17 2" xfId="12631"/>
    <cellStyle name="Calculation 6 5 17 2 2" xfId="12632"/>
    <cellStyle name="Calculation 6 5 17 3" xfId="12633"/>
    <cellStyle name="Calculation 6 5 18" xfId="12634"/>
    <cellStyle name="Calculation 6 5 18 2" xfId="12635"/>
    <cellStyle name="Calculation 6 5 18 2 2" xfId="12636"/>
    <cellStyle name="Calculation 6 5 18 3" xfId="12637"/>
    <cellStyle name="Calculation 6 5 19" xfId="12638"/>
    <cellStyle name="Calculation 6 5 19 2" xfId="12639"/>
    <cellStyle name="Calculation 6 5 19 2 2" xfId="12640"/>
    <cellStyle name="Calculation 6 5 19 3" xfId="12641"/>
    <cellStyle name="Calculation 6 5 2" xfId="12642"/>
    <cellStyle name="Calculation 6 5 2 10" xfId="12643"/>
    <cellStyle name="Calculation 6 5 2 10 2" xfId="12644"/>
    <cellStyle name="Calculation 6 5 2 10 2 2" xfId="12645"/>
    <cellStyle name="Calculation 6 5 2 10 3" xfId="12646"/>
    <cellStyle name="Calculation 6 5 2 11" xfId="12647"/>
    <cellStyle name="Calculation 6 5 2 11 2" xfId="12648"/>
    <cellStyle name="Calculation 6 5 2 11 2 2" xfId="12649"/>
    <cellStyle name="Calculation 6 5 2 11 3" xfId="12650"/>
    <cellStyle name="Calculation 6 5 2 12" xfId="12651"/>
    <cellStyle name="Calculation 6 5 2 12 2" xfId="12652"/>
    <cellStyle name="Calculation 6 5 2 12 2 2" xfId="12653"/>
    <cellStyle name="Calculation 6 5 2 12 3" xfId="12654"/>
    <cellStyle name="Calculation 6 5 2 13" xfId="12655"/>
    <cellStyle name="Calculation 6 5 2 13 2" xfId="12656"/>
    <cellStyle name="Calculation 6 5 2 13 2 2" xfId="12657"/>
    <cellStyle name="Calculation 6 5 2 13 3" xfId="12658"/>
    <cellStyle name="Calculation 6 5 2 14" xfId="12659"/>
    <cellStyle name="Calculation 6 5 2 14 2" xfId="12660"/>
    <cellStyle name="Calculation 6 5 2 14 2 2" xfId="12661"/>
    <cellStyle name="Calculation 6 5 2 14 3" xfId="12662"/>
    <cellStyle name="Calculation 6 5 2 15" xfId="12663"/>
    <cellStyle name="Calculation 6 5 2 15 2" xfId="12664"/>
    <cellStyle name="Calculation 6 5 2 15 2 2" xfId="12665"/>
    <cellStyle name="Calculation 6 5 2 15 3" xfId="12666"/>
    <cellStyle name="Calculation 6 5 2 16" xfId="12667"/>
    <cellStyle name="Calculation 6 5 2 16 2" xfId="12668"/>
    <cellStyle name="Calculation 6 5 2 16 2 2" xfId="12669"/>
    <cellStyle name="Calculation 6 5 2 16 3" xfId="12670"/>
    <cellStyle name="Calculation 6 5 2 17" xfId="12671"/>
    <cellStyle name="Calculation 6 5 2 17 2" xfId="12672"/>
    <cellStyle name="Calculation 6 5 2 17 2 2" xfId="12673"/>
    <cellStyle name="Calculation 6 5 2 17 3" xfId="12674"/>
    <cellStyle name="Calculation 6 5 2 18" xfId="12675"/>
    <cellStyle name="Calculation 6 5 2 18 2" xfId="12676"/>
    <cellStyle name="Calculation 6 5 2 18 2 2" xfId="12677"/>
    <cellStyle name="Calculation 6 5 2 18 3" xfId="12678"/>
    <cellStyle name="Calculation 6 5 2 19" xfId="12679"/>
    <cellStyle name="Calculation 6 5 2 19 2" xfId="12680"/>
    <cellStyle name="Calculation 6 5 2 19 2 2" xfId="12681"/>
    <cellStyle name="Calculation 6 5 2 19 3" xfId="12682"/>
    <cellStyle name="Calculation 6 5 2 2" xfId="12683"/>
    <cellStyle name="Calculation 6 5 2 2 2" xfId="12684"/>
    <cellStyle name="Calculation 6 5 2 2 2 2" xfId="12685"/>
    <cellStyle name="Calculation 6 5 2 2 3" xfId="12686"/>
    <cellStyle name="Calculation 6 5 2 20" xfId="12687"/>
    <cellStyle name="Calculation 6 5 2 20 2" xfId="12688"/>
    <cellStyle name="Calculation 6 5 2 20 2 2" xfId="12689"/>
    <cellStyle name="Calculation 6 5 2 20 3" xfId="12690"/>
    <cellStyle name="Calculation 6 5 2 21" xfId="12691"/>
    <cellStyle name="Calculation 6 5 2 21 2" xfId="12692"/>
    <cellStyle name="Calculation 6 5 2 22" xfId="12693"/>
    <cellStyle name="Calculation 6 5 2 3" xfId="12694"/>
    <cellStyle name="Calculation 6 5 2 3 2" xfId="12695"/>
    <cellStyle name="Calculation 6 5 2 3 2 2" xfId="12696"/>
    <cellStyle name="Calculation 6 5 2 3 3" xfId="12697"/>
    <cellStyle name="Calculation 6 5 2 4" xfId="12698"/>
    <cellStyle name="Calculation 6 5 2 4 2" xfId="12699"/>
    <cellStyle name="Calculation 6 5 2 4 2 2" xfId="12700"/>
    <cellStyle name="Calculation 6 5 2 4 3" xfId="12701"/>
    <cellStyle name="Calculation 6 5 2 5" xfId="12702"/>
    <cellStyle name="Calculation 6 5 2 5 2" xfId="12703"/>
    <cellStyle name="Calculation 6 5 2 5 2 2" xfId="12704"/>
    <cellStyle name="Calculation 6 5 2 5 3" xfId="12705"/>
    <cellStyle name="Calculation 6 5 2 6" xfId="12706"/>
    <cellStyle name="Calculation 6 5 2 6 2" xfId="12707"/>
    <cellStyle name="Calculation 6 5 2 6 2 2" xfId="12708"/>
    <cellStyle name="Calculation 6 5 2 6 3" xfId="12709"/>
    <cellStyle name="Calculation 6 5 2 7" xfId="12710"/>
    <cellStyle name="Calculation 6 5 2 7 2" xfId="12711"/>
    <cellStyle name="Calculation 6 5 2 7 2 2" xfId="12712"/>
    <cellStyle name="Calculation 6 5 2 7 3" xfId="12713"/>
    <cellStyle name="Calculation 6 5 2 8" xfId="12714"/>
    <cellStyle name="Calculation 6 5 2 8 2" xfId="12715"/>
    <cellStyle name="Calculation 6 5 2 8 2 2" xfId="12716"/>
    <cellStyle name="Calculation 6 5 2 8 3" xfId="12717"/>
    <cellStyle name="Calculation 6 5 2 9" xfId="12718"/>
    <cellStyle name="Calculation 6 5 2 9 2" xfId="12719"/>
    <cellStyle name="Calculation 6 5 2 9 2 2" xfId="12720"/>
    <cellStyle name="Calculation 6 5 2 9 3" xfId="12721"/>
    <cellStyle name="Calculation 6 5 20" xfId="12722"/>
    <cellStyle name="Calculation 6 5 20 2" xfId="12723"/>
    <cellStyle name="Calculation 6 5 20 2 2" xfId="12724"/>
    <cellStyle name="Calculation 6 5 20 3" xfId="12725"/>
    <cellStyle name="Calculation 6 5 21" xfId="12726"/>
    <cellStyle name="Calculation 6 5 21 2" xfId="12727"/>
    <cellStyle name="Calculation 6 5 21 2 2" xfId="12728"/>
    <cellStyle name="Calculation 6 5 21 3" xfId="12729"/>
    <cellStyle name="Calculation 6 5 22" xfId="12730"/>
    <cellStyle name="Calculation 6 5 22 2" xfId="12731"/>
    <cellStyle name="Calculation 6 5 23" xfId="12732"/>
    <cellStyle name="Calculation 6 5 3" xfId="12733"/>
    <cellStyle name="Calculation 6 5 3 2" xfId="12734"/>
    <cellStyle name="Calculation 6 5 3 2 2" xfId="12735"/>
    <cellStyle name="Calculation 6 5 3 3" xfId="12736"/>
    <cellStyle name="Calculation 6 5 4" xfId="12737"/>
    <cellStyle name="Calculation 6 5 4 2" xfId="12738"/>
    <cellStyle name="Calculation 6 5 4 2 2" xfId="12739"/>
    <cellStyle name="Calculation 6 5 4 3" xfId="12740"/>
    <cellStyle name="Calculation 6 5 5" xfId="12741"/>
    <cellStyle name="Calculation 6 5 5 2" xfId="12742"/>
    <cellStyle name="Calculation 6 5 5 2 2" xfId="12743"/>
    <cellStyle name="Calculation 6 5 5 3" xfId="12744"/>
    <cellStyle name="Calculation 6 5 6" xfId="12745"/>
    <cellStyle name="Calculation 6 5 6 2" xfId="12746"/>
    <cellStyle name="Calculation 6 5 6 2 2" xfId="12747"/>
    <cellStyle name="Calculation 6 5 6 3" xfId="12748"/>
    <cellStyle name="Calculation 6 5 7" xfId="12749"/>
    <cellStyle name="Calculation 6 5 7 2" xfId="12750"/>
    <cellStyle name="Calculation 6 5 7 2 2" xfId="12751"/>
    <cellStyle name="Calculation 6 5 7 3" xfId="12752"/>
    <cellStyle name="Calculation 6 5 8" xfId="12753"/>
    <cellStyle name="Calculation 6 5 8 2" xfId="12754"/>
    <cellStyle name="Calculation 6 5 8 2 2" xfId="12755"/>
    <cellStyle name="Calculation 6 5 8 3" xfId="12756"/>
    <cellStyle name="Calculation 6 5 9" xfId="12757"/>
    <cellStyle name="Calculation 6 5 9 2" xfId="12758"/>
    <cellStyle name="Calculation 6 5 9 2 2" xfId="12759"/>
    <cellStyle name="Calculation 6 5 9 3" xfId="12760"/>
    <cellStyle name="Calculation 6 6" xfId="359"/>
    <cellStyle name="Calculation 6 6 10" xfId="12761"/>
    <cellStyle name="Calculation 6 6 10 2" xfId="12762"/>
    <cellStyle name="Calculation 6 6 10 2 2" xfId="12763"/>
    <cellStyle name="Calculation 6 6 10 3" xfId="12764"/>
    <cellStyle name="Calculation 6 6 11" xfId="12765"/>
    <cellStyle name="Calculation 6 6 11 2" xfId="12766"/>
    <cellStyle name="Calculation 6 6 11 2 2" xfId="12767"/>
    <cellStyle name="Calculation 6 6 11 3" xfId="12768"/>
    <cellStyle name="Calculation 6 6 12" xfId="12769"/>
    <cellStyle name="Calculation 6 6 12 2" xfId="12770"/>
    <cellStyle name="Calculation 6 6 12 2 2" xfId="12771"/>
    <cellStyle name="Calculation 6 6 12 3" xfId="12772"/>
    <cellStyle name="Calculation 6 6 13" xfId="12773"/>
    <cellStyle name="Calculation 6 6 13 2" xfId="12774"/>
    <cellStyle name="Calculation 6 6 13 2 2" xfId="12775"/>
    <cellStyle name="Calculation 6 6 13 3" xfId="12776"/>
    <cellStyle name="Calculation 6 6 14" xfId="12777"/>
    <cellStyle name="Calculation 6 6 14 2" xfId="12778"/>
    <cellStyle name="Calculation 6 6 14 2 2" xfId="12779"/>
    <cellStyle name="Calculation 6 6 14 3" xfId="12780"/>
    <cellStyle name="Calculation 6 6 15" xfId="12781"/>
    <cellStyle name="Calculation 6 6 15 2" xfId="12782"/>
    <cellStyle name="Calculation 6 6 15 2 2" xfId="12783"/>
    <cellStyle name="Calculation 6 6 15 3" xfId="12784"/>
    <cellStyle name="Calculation 6 6 16" xfId="12785"/>
    <cellStyle name="Calculation 6 6 16 2" xfId="12786"/>
    <cellStyle name="Calculation 6 6 16 2 2" xfId="12787"/>
    <cellStyle name="Calculation 6 6 16 3" xfId="12788"/>
    <cellStyle name="Calculation 6 6 17" xfId="12789"/>
    <cellStyle name="Calculation 6 6 17 2" xfId="12790"/>
    <cellStyle name="Calculation 6 6 17 2 2" xfId="12791"/>
    <cellStyle name="Calculation 6 6 17 3" xfId="12792"/>
    <cellStyle name="Calculation 6 6 18" xfId="12793"/>
    <cellStyle name="Calculation 6 6 18 2" xfId="12794"/>
    <cellStyle name="Calculation 6 6 18 2 2" xfId="12795"/>
    <cellStyle name="Calculation 6 6 18 3" xfId="12796"/>
    <cellStyle name="Calculation 6 6 19" xfId="12797"/>
    <cellStyle name="Calculation 6 6 19 2" xfId="12798"/>
    <cellStyle name="Calculation 6 6 19 2 2" xfId="12799"/>
    <cellStyle name="Calculation 6 6 19 3" xfId="12800"/>
    <cellStyle name="Calculation 6 6 2" xfId="12801"/>
    <cellStyle name="Calculation 6 6 2 2" xfId="12802"/>
    <cellStyle name="Calculation 6 6 2 2 2" xfId="12803"/>
    <cellStyle name="Calculation 6 6 2 3" xfId="12804"/>
    <cellStyle name="Calculation 6 6 20" xfId="12805"/>
    <cellStyle name="Calculation 6 6 20 2" xfId="12806"/>
    <cellStyle name="Calculation 6 6 20 2 2" xfId="12807"/>
    <cellStyle name="Calculation 6 6 20 3" xfId="12808"/>
    <cellStyle name="Calculation 6 6 21" xfId="12809"/>
    <cellStyle name="Calculation 6 6 21 2" xfId="12810"/>
    <cellStyle name="Calculation 6 6 22" xfId="12811"/>
    <cellStyle name="Calculation 6 6 3" xfId="12812"/>
    <cellStyle name="Calculation 6 6 3 2" xfId="12813"/>
    <cellStyle name="Calculation 6 6 3 2 2" xfId="12814"/>
    <cellStyle name="Calculation 6 6 3 3" xfId="12815"/>
    <cellStyle name="Calculation 6 6 4" xfId="12816"/>
    <cellStyle name="Calculation 6 6 4 2" xfId="12817"/>
    <cellStyle name="Calculation 6 6 4 2 2" xfId="12818"/>
    <cellStyle name="Calculation 6 6 4 3" xfId="12819"/>
    <cellStyle name="Calculation 6 6 5" xfId="12820"/>
    <cellStyle name="Calculation 6 6 5 2" xfId="12821"/>
    <cellStyle name="Calculation 6 6 5 2 2" xfId="12822"/>
    <cellStyle name="Calculation 6 6 5 3" xfId="12823"/>
    <cellStyle name="Calculation 6 6 6" xfId="12824"/>
    <cellStyle name="Calculation 6 6 6 2" xfId="12825"/>
    <cellStyle name="Calculation 6 6 6 2 2" xfId="12826"/>
    <cellStyle name="Calculation 6 6 6 3" xfId="12827"/>
    <cellStyle name="Calculation 6 6 7" xfId="12828"/>
    <cellStyle name="Calculation 6 6 7 2" xfId="12829"/>
    <cellStyle name="Calculation 6 6 7 2 2" xfId="12830"/>
    <cellStyle name="Calculation 6 6 7 3" xfId="12831"/>
    <cellStyle name="Calculation 6 6 8" xfId="12832"/>
    <cellStyle name="Calculation 6 6 8 2" xfId="12833"/>
    <cellStyle name="Calculation 6 6 8 2 2" xfId="12834"/>
    <cellStyle name="Calculation 6 6 8 3" xfId="12835"/>
    <cellStyle name="Calculation 6 6 9" xfId="12836"/>
    <cellStyle name="Calculation 6 6 9 2" xfId="12837"/>
    <cellStyle name="Calculation 6 6 9 2 2" xfId="12838"/>
    <cellStyle name="Calculation 6 6 9 3" xfId="12839"/>
    <cellStyle name="Calculation 6 7" xfId="360"/>
    <cellStyle name="Calculation 6 7 2" xfId="12840"/>
    <cellStyle name="Calculation 6 7 2 2" xfId="12841"/>
    <cellStyle name="Calculation 6 7 3" xfId="12842"/>
    <cellStyle name="Calculation 6 8" xfId="12843"/>
    <cellStyle name="Calculation 6 8 2" xfId="12844"/>
    <cellStyle name="Calculation 6 8 2 2" xfId="12845"/>
    <cellStyle name="Calculation 6 8 3" xfId="12846"/>
    <cellStyle name="Calculation 6 9" xfId="12847"/>
    <cellStyle name="Calculation 6 9 2" xfId="12848"/>
    <cellStyle name="Calculation 6 9 2 2" xfId="12849"/>
    <cellStyle name="Calculation 6 9 3" xfId="12850"/>
    <cellStyle name="Check Cell 2" xfId="361"/>
    <cellStyle name="Check Cell 2 10" xfId="12851"/>
    <cellStyle name="Check Cell 2 11" xfId="12852"/>
    <cellStyle name="Check Cell 2 12" xfId="12853"/>
    <cellStyle name="Check Cell 2 13" xfId="12854"/>
    <cellStyle name="Check Cell 2 14" xfId="42967"/>
    <cellStyle name="Check Cell 2 2" xfId="12855"/>
    <cellStyle name="Check Cell 2 3" xfId="12856"/>
    <cellStyle name="Check Cell 2 4" xfId="12857"/>
    <cellStyle name="Check Cell 2 5" xfId="12858"/>
    <cellStyle name="Check Cell 2 6" xfId="12859"/>
    <cellStyle name="Check Cell 2 7" xfId="12860"/>
    <cellStyle name="Check Cell 2 8" xfId="12861"/>
    <cellStyle name="Check Cell 2 9" xfId="12862"/>
    <cellStyle name="Check Cell 3" xfId="362"/>
    <cellStyle name="Check Cell 3 10" xfId="12863"/>
    <cellStyle name="Check Cell 3 11" xfId="12864"/>
    <cellStyle name="Check Cell 3 12" xfId="12865"/>
    <cellStyle name="Check Cell 3 13" xfId="12866"/>
    <cellStyle name="Check Cell 3 2" xfId="12867"/>
    <cellStyle name="Check Cell 3 3" xfId="12868"/>
    <cellStyle name="Check Cell 3 4" xfId="12869"/>
    <cellStyle name="Check Cell 3 5" xfId="12870"/>
    <cellStyle name="Check Cell 3 6" xfId="12871"/>
    <cellStyle name="Check Cell 3 7" xfId="12872"/>
    <cellStyle name="Check Cell 3 8" xfId="12873"/>
    <cellStyle name="Check Cell 3 9" xfId="12874"/>
    <cellStyle name="Check Cell 4" xfId="363"/>
    <cellStyle name="Check Cell 4 10" xfId="12875"/>
    <cellStyle name="Check Cell 4 11" xfId="12876"/>
    <cellStyle name="Check Cell 4 12" xfId="12877"/>
    <cellStyle name="Check Cell 4 13" xfId="12878"/>
    <cellStyle name="Check Cell 4 2" xfId="12879"/>
    <cellStyle name="Check Cell 4 3" xfId="12880"/>
    <cellStyle name="Check Cell 4 4" xfId="12881"/>
    <cellStyle name="Check Cell 4 5" xfId="12882"/>
    <cellStyle name="Check Cell 4 6" xfId="12883"/>
    <cellStyle name="Check Cell 4 7" xfId="12884"/>
    <cellStyle name="Check Cell 4 8" xfId="12885"/>
    <cellStyle name="Check Cell 4 9" xfId="12886"/>
    <cellStyle name="Check Cell 5" xfId="364"/>
    <cellStyle name="Check Cell 5 10" xfId="12887"/>
    <cellStyle name="Check Cell 5 11" xfId="12888"/>
    <cellStyle name="Check Cell 5 12" xfId="12889"/>
    <cellStyle name="Check Cell 5 13" xfId="12890"/>
    <cellStyle name="Check Cell 5 2" xfId="12891"/>
    <cellStyle name="Check Cell 5 3" xfId="12892"/>
    <cellStyle name="Check Cell 5 4" xfId="12893"/>
    <cellStyle name="Check Cell 5 5" xfId="12894"/>
    <cellStyle name="Check Cell 5 6" xfId="12895"/>
    <cellStyle name="Check Cell 5 7" xfId="12896"/>
    <cellStyle name="Check Cell 5 8" xfId="12897"/>
    <cellStyle name="Check Cell 5 9" xfId="12898"/>
    <cellStyle name="Check Cell 6" xfId="365"/>
    <cellStyle name="Check Cell 6 10" xfId="12899"/>
    <cellStyle name="Check Cell 6 11" xfId="12900"/>
    <cellStyle name="Check Cell 6 12" xfId="12901"/>
    <cellStyle name="Check Cell 6 13" xfId="12902"/>
    <cellStyle name="Check Cell 6 2" xfId="12903"/>
    <cellStyle name="Check Cell 6 3" xfId="12904"/>
    <cellStyle name="Check Cell 6 4" xfId="12905"/>
    <cellStyle name="Check Cell 6 5" xfId="12906"/>
    <cellStyle name="Check Cell 6 6" xfId="12907"/>
    <cellStyle name="Check Cell 6 7" xfId="12908"/>
    <cellStyle name="Check Cell 6 8" xfId="12909"/>
    <cellStyle name="Check Cell 6 9" xfId="12910"/>
    <cellStyle name="CodeHeading" xfId="366"/>
    <cellStyle name="CodeHeading 2" xfId="367"/>
    <cellStyle name="CodeHeading 3" xfId="368"/>
    <cellStyle name="CodeHeading 4" xfId="369"/>
    <cellStyle name="CodeHeading 5" xfId="370"/>
    <cellStyle name="CodeHeading 6" xfId="371"/>
    <cellStyle name="CodeHeading_5A4 PCT Slides 2010-11" xfId="372"/>
    <cellStyle name="Comma" xfId="1" builtinId="3"/>
    <cellStyle name="Comma 2" xfId="373"/>
    <cellStyle name="Comma 2 2" xfId="374"/>
    <cellStyle name="Comma 2 2 2" xfId="12911"/>
    <cellStyle name="Comma 2 2 3" xfId="12912"/>
    <cellStyle name="Comma 2 3" xfId="12913"/>
    <cellStyle name="Comma 2 3 2" xfId="12914"/>
    <cellStyle name="Comma 2 3 3" xfId="12915"/>
    <cellStyle name="Comma 2 3 4" xfId="12916"/>
    <cellStyle name="Comma 2 4" xfId="12917"/>
    <cellStyle name="Comma 2 5" xfId="12918"/>
    <cellStyle name="Comma 3" xfId="375"/>
    <cellStyle name="Comma 3 2" xfId="376"/>
    <cellStyle name="Comma 3 2 2" xfId="12919"/>
    <cellStyle name="Comma 3 2 3" xfId="12920"/>
    <cellStyle name="Comma 3 3" xfId="12921"/>
    <cellStyle name="Comma 3 4" xfId="12922"/>
    <cellStyle name="Comma 4" xfId="377"/>
    <cellStyle name="Comma 4 2" xfId="378"/>
    <cellStyle name="Comma 4 2 2" xfId="12923"/>
    <cellStyle name="Comma 4 2 3" xfId="12924"/>
    <cellStyle name="Comma 4 3" xfId="12925"/>
    <cellStyle name="Comma 4 4" xfId="12926"/>
    <cellStyle name="Comma 5" xfId="379"/>
    <cellStyle name="Comma 7" xfId="380"/>
    <cellStyle name="Date Feeder Field" xfId="381"/>
    <cellStyle name="Date Feeder Field 10" xfId="12927"/>
    <cellStyle name="Date Feeder Field 10 2" xfId="12928"/>
    <cellStyle name="Date Feeder Field 10 2 2" xfId="12929"/>
    <cellStyle name="Date Feeder Field 10 3" xfId="12930"/>
    <cellStyle name="Date Feeder Field 11" xfId="12931"/>
    <cellStyle name="Date Feeder Field 11 2" xfId="12932"/>
    <cellStyle name="Date Feeder Field 11 2 2" xfId="12933"/>
    <cellStyle name="Date Feeder Field 11 3" xfId="12934"/>
    <cellStyle name="Date Feeder Field 12" xfId="12935"/>
    <cellStyle name="Date Feeder Field 12 2" xfId="12936"/>
    <cellStyle name="Date Feeder Field 12 2 2" xfId="12937"/>
    <cellStyle name="Date Feeder Field 12 3" xfId="12938"/>
    <cellStyle name="Date Feeder Field 13" xfId="12939"/>
    <cellStyle name="Date Feeder Field 13 2" xfId="12940"/>
    <cellStyle name="Date Feeder Field 13 2 2" xfId="12941"/>
    <cellStyle name="Date Feeder Field 13 3" xfId="12942"/>
    <cellStyle name="Date Feeder Field 14" xfId="12943"/>
    <cellStyle name="Date Feeder Field 14 2" xfId="12944"/>
    <cellStyle name="Date Feeder Field 14 2 2" xfId="12945"/>
    <cellStyle name="Date Feeder Field 14 3" xfId="12946"/>
    <cellStyle name="Date Feeder Field 15" xfId="12947"/>
    <cellStyle name="Date Feeder Field 15 2" xfId="12948"/>
    <cellStyle name="Date Feeder Field 15 2 2" xfId="12949"/>
    <cellStyle name="Date Feeder Field 15 3" xfId="12950"/>
    <cellStyle name="Date Feeder Field 16" xfId="12951"/>
    <cellStyle name="Date Feeder Field 16 2" xfId="12952"/>
    <cellStyle name="Date Feeder Field 16 2 2" xfId="12953"/>
    <cellStyle name="Date Feeder Field 16 3" xfId="12954"/>
    <cellStyle name="Date Feeder Field 17" xfId="12955"/>
    <cellStyle name="Date Feeder Field 17 2" xfId="12956"/>
    <cellStyle name="Date Feeder Field 17 2 2" xfId="12957"/>
    <cellStyle name="Date Feeder Field 17 3" xfId="12958"/>
    <cellStyle name="Date Feeder Field 18" xfId="12959"/>
    <cellStyle name="Date Feeder Field 18 2" xfId="12960"/>
    <cellStyle name="Date Feeder Field 18 2 2" xfId="12961"/>
    <cellStyle name="Date Feeder Field 18 3" xfId="12962"/>
    <cellStyle name="Date Feeder Field 19" xfId="12963"/>
    <cellStyle name="Date Feeder Field 19 2" xfId="12964"/>
    <cellStyle name="Date Feeder Field 19 2 2" xfId="12965"/>
    <cellStyle name="Date Feeder Field 19 3" xfId="12966"/>
    <cellStyle name="Date Feeder Field 2" xfId="382"/>
    <cellStyle name="Date Feeder Field 2 10" xfId="12967"/>
    <cellStyle name="Date Feeder Field 2 10 2" xfId="12968"/>
    <cellStyle name="Date Feeder Field 2 10 2 2" xfId="12969"/>
    <cellStyle name="Date Feeder Field 2 10 3" xfId="12970"/>
    <cellStyle name="Date Feeder Field 2 11" xfId="12971"/>
    <cellStyle name="Date Feeder Field 2 11 2" xfId="12972"/>
    <cellStyle name="Date Feeder Field 2 11 2 2" xfId="12973"/>
    <cellStyle name="Date Feeder Field 2 11 3" xfId="12974"/>
    <cellStyle name="Date Feeder Field 2 12" xfId="12975"/>
    <cellStyle name="Date Feeder Field 2 12 2" xfId="12976"/>
    <cellStyle name="Date Feeder Field 2 12 2 2" xfId="12977"/>
    <cellStyle name="Date Feeder Field 2 12 3" xfId="12978"/>
    <cellStyle name="Date Feeder Field 2 13" xfId="12979"/>
    <cellStyle name="Date Feeder Field 2 13 2" xfId="12980"/>
    <cellStyle name="Date Feeder Field 2 13 2 2" xfId="12981"/>
    <cellStyle name="Date Feeder Field 2 13 3" xfId="12982"/>
    <cellStyle name="Date Feeder Field 2 14" xfId="12983"/>
    <cellStyle name="Date Feeder Field 2 14 2" xfId="12984"/>
    <cellStyle name="Date Feeder Field 2 14 2 2" xfId="12985"/>
    <cellStyle name="Date Feeder Field 2 14 3" xfId="12986"/>
    <cellStyle name="Date Feeder Field 2 15" xfId="12987"/>
    <cellStyle name="Date Feeder Field 2 15 2" xfId="12988"/>
    <cellStyle name="Date Feeder Field 2 15 2 2" xfId="12989"/>
    <cellStyle name="Date Feeder Field 2 15 3" xfId="12990"/>
    <cellStyle name="Date Feeder Field 2 16" xfId="12991"/>
    <cellStyle name="Date Feeder Field 2 16 2" xfId="12992"/>
    <cellStyle name="Date Feeder Field 2 16 2 2" xfId="12993"/>
    <cellStyle name="Date Feeder Field 2 16 3" xfId="12994"/>
    <cellStyle name="Date Feeder Field 2 17" xfId="12995"/>
    <cellStyle name="Date Feeder Field 2 17 2" xfId="12996"/>
    <cellStyle name="Date Feeder Field 2 17 2 2" xfId="12997"/>
    <cellStyle name="Date Feeder Field 2 17 3" xfId="12998"/>
    <cellStyle name="Date Feeder Field 2 18" xfId="12999"/>
    <cellStyle name="Date Feeder Field 2 18 2" xfId="13000"/>
    <cellStyle name="Date Feeder Field 2 18 2 2" xfId="13001"/>
    <cellStyle name="Date Feeder Field 2 18 3" xfId="13002"/>
    <cellStyle name="Date Feeder Field 2 19" xfId="13003"/>
    <cellStyle name="Date Feeder Field 2 19 2" xfId="13004"/>
    <cellStyle name="Date Feeder Field 2 19 2 2" xfId="13005"/>
    <cellStyle name="Date Feeder Field 2 19 3" xfId="13006"/>
    <cellStyle name="Date Feeder Field 2 2" xfId="383"/>
    <cellStyle name="Date Feeder Field 2 2 10" xfId="13007"/>
    <cellStyle name="Date Feeder Field 2 2 10 2" xfId="13008"/>
    <cellStyle name="Date Feeder Field 2 2 10 2 2" xfId="13009"/>
    <cellStyle name="Date Feeder Field 2 2 10 3" xfId="13010"/>
    <cellStyle name="Date Feeder Field 2 2 11" xfId="13011"/>
    <cellStyle name="Date Feeder Field 2 2 11 2" xfId="13012"/>
    <cellStyle name="Date Feeder Field 2 2 11 2 2" xfId="13013"/>
    <cellStyle name="Date Feeder Field 2 2 11 3" xfId="13014"/>
    <cellStyle name="Date Feeder Field 2 2 12" xfId="13015"/>
    <cellStyle name="Date Feeder Field 2 2 12 2" xfId="13016"/>
    <cellStyle name="Date Feeder Field 2 2 12 2 2" xfId="13017"/>
    <cellStyle name="Date Feeder Field 2 2 12 3" xfId="13018"/>
    <cellStyle name="Date Feeder Field 2 2 13" xfId="13019"/>
    <cellStyle name="Date Feeder Field 2 2 13 2" xfId="13020"/>
    <cellStyle name="Date Feeder Field 2 2 13 2 2" xfId="13021"/>
    <cellStyle name="Date Feeder Field 2 2 13 3" xfId="13022"/>
    <cellStyle name="Date Feeder Field 2 2 14" xfId="13023"/>
    <cellStyle name="Date Feeder Field 2 2 14 2" xfId="13024"/>
    <cellStyle name="Date Feeder Field 2 2 14 2 2" xfId="13025"/>
    <cellStyle name="Date Feeder Field 2 2 14 3" xfId="13026"/>
    <cellStyle name="Date Feeder Field 2 2 15" xfId="13027"/>
    <cellStyle name="Date Feeder Field 2 2 15 2" xfId="13028"/>
    <cellStyle name="Date Feeder Field 2 2 15 2 2" xfId="13029"/>
    <cellStyle name="Date Feeder Field 2 2 15 3" xfId="13030"/>
    <cellStyle name="Date Feeder Field 2 2 16" xfId="13031"/>
    <cellStyle name="Date Feeder Field 2 2 16 2" xfId="13032"/>
    <cellStyle name="Date Feeder Field 2 2 16 2 2" xfId="13033"/>
    <cellStyle name="Date Feeder Field 2 2 16 3" xfId="13034"/>
    <cellStyle name="Date Feeder Field 2 2 17" xfId="13035"/>
    <cellStyle name="Date Feeder Field 2 2 17 2" xfId="13036"/>
    <cellStyle name="Date Feeder Field 2 2 17 2 2" xfId="13037"/>
    <cellStyle name="Date Feeder Field 2 2 17 3" xfId="13038"/>
    <cellStyle name="Date Feeder Field 2 2 18" xfId="13039"/>
    <cellStyle name="Date Feeder Field 2 2 18 2" xfId="13040"/>
    <cellStyle name="Date Feeder Field 2 2 19" xfId="13041"/>
    <cellStyle name="Date Feeder Field 2 2 2" xfId="13042"/>
    <cellStyle name="Date Feeder Field 2 2 2 10" xfId="13043"/>
    <cellStyle name="Date Feeder Field 2 2 2 10 2" xfId="13044"/>
    <cellStyle name="Date Feeder Field 2 2 2 10 2 2" xfId="13045"/>
    <cellStyle name="Date Feeder Field 2 2 2 10 3" xfId="13046"/>
    <cellStyle name="Date Feeder Field 2 2 2 11" xfId="13047"/>
    <cellStyle name="Date Feeder Field 2 2 2 11 2" xfId="13048"/>
    <cellStyle name="Date Feeder Field 2 2 2 11 2 2" xfId="13049"/>
    <cellStyle name="Date Feeder Field 2 2 2 11 3" xfId="13050"/>
    <cellStyle name="Date Feeder Field 2 2 2 12" xfId="13051"/>
    <cellStyle name="Date Feeder Field 2 2 2 12 2" xfId="13052"/>
    <cellStyle name="Date Feeder Field 2 2 2 12 2 2" xfId="13053"/>
    <cellStyle name="Date Feeder Field 2 2 2 12 3" xfId="13054"/>
    <cellStyle name="Date Feeder Field 2 2 2 13" xfId="13055"/>
    <cellStyle name="Date Feeder Field 2 2 2 13 2" xfId="13056"/>
    <cellStyle name="Date Feeder Field 2 2 2 13 2 2" xfId="13057"/>
    <cellStyle name="Date Feeder Field 2 2 2 13 3" xfId="13058"/>
    <cellStyle name="Date Feeder Field 2 2 2 14" xfId="13059"/>
    <cellStyle name="Date Feeder Field 2 2 2 14 2" xfId="13060"/>
    <cellStyle name="Date Feeder Field 2 2 2 14 2 2" xfId="13061"/>
    <cellStyle name="Date Feeder Field 2 2 2 14 3" xfId="13062"/>
    <cellStyle name="Date Feeder Field 2 2 2 15" xfId="13063"/>
    <cellStyle name="Date Feeder Field 2 2 2 15 2" xfId="13064"/>
    <cellStyle name="Date Feeder Field 2 2 2 15 2 2" xfId="13065"/>
    <cellStyle name="Date Feeder Field 2 2 2 15 3" xfId="13066"/>
    <cellStyle name="Date Feeder Field 2 2 2 16" xfId="13067"/>
    <cellStyle name="Date Feeder Field 2 2 2 16 2" xfId="13068"/>
    <cellStyle name="Date Feeder Field 2 2 2 16 2 2" xfId="13069"/>
    <cellStyle name="Date Feeder Field 2 2 2 16 3" xfId="13070"/>
    <cellStyle name="Date Feeder Field 2 2 2 17" xfId="13071"/>
    <cellStyle name="Date Feeder Field 2 2 2 17 2" xfId="13072"/>
    <cellStyle name="Date Feeder Field 2 2 2 17 2 2" xfId="13073"/>
    <cellStyle name="Date Feeder Field 2 2 2 17 3" xfId="13074"/>
    <cellStyle name="Date Feeder Field 2 2 2 18" xfId="13075"/>
    <cellStyle name="Date Feeder Field 2 2 2 18 2" xfId="13076"/>
    <cellStyle name="Date Feeder Field 2 2 2 18 2 2" xfId="13077"/>
    <cellStyle name="Date Feeder Field 2 2 2 18 3" xfId="13078"/>
    <cellStyle name="Date Feeder Field 2 2 2 19" xfId="13079"/>
    <cellStyle name="Date Feeder Field 2 2 2 19 2" xfId="13080"/>
    <cellStyle name="Date Feeder Field 2 2 2 19 2 2" xfId="13081"/>
    <cellStyle name="Date Feeder Field 2 2 2 19 3" xfId="13082"/>
    <cellStyle name="Date Feeder Field 2 2 2 2" xfId="13083"/>
    <cellStyle name="Date Feeder Field 2 2 2 2 2" xfId="13084"/>
    <cellStyle name="Date Feeder Field 2 2 2 2 2 2" xfId="13085"/>
    <cellStyle name="Date Feeder Field 2 2 2 2 3" xfId="13086"/>
    <cellStyle name="Date Feeder Field 2 2 2 20" xfId="13087"/>
    <cellStyle name="Date Feeder Field 2 2 2 20 2" xfId="13088"/>
    <cellStyle name="Date Feeder Field 2 2 2 20 2 2" xfId="13089"/>
    <cellStyle name="Date Feeder Field 2 2 2 20 3" xfId="13090"/>
    <cellStyle name="Date Feeder Field 2 2 2 21" xfId="13091"/>
    <cellStyle name="Date Feeder Field 2 2 2 21 2" xfId="13092"/>
    <cellStyle name="Date Feeder Field 2 2 2 22" xfId="13093"/>
    <cellStyle name="Date Feeder Field 2 2 2 3" xfId="13094"/>
    <cellStyle name="Date Feeder Field 2 2 2 3 2" xfId="13095"/>
    <cellStyle name="Date Feeder Field 2 2 2 3 2 2" xfId="13096"/>
    <cellStyle name="Date Feeder Field 2 2 2 3 3" xfId="13097"/>
    <cellStyle name="Date Feeder Field 2 2 2 4" xfId="13098"/>
    <cellStyle name="Date Feeder Field 2 2 2 4 2" xfId="13099"/>
    <cellStyle name="Date Feeder Field 2 2 2 4 2 2" xfId="13100"/>
    <cellStyle name="Date Feeder Field 2 2 2 4 3" xfId="13101"/>
    <cellStyle name="Date Feeder Field 2 2 2 5" xfId="13102"/>
    <cellStyle name="Date Feeder Field 2 2 2 5 2" xfId="13103"/>
    <cellStyle name="Date Feeder Field 2 2 2 5 2 2" xfId="13104"/>
    <cellStyle name="Date Feeder Field 2 2 2 5 3" xfId="13105"/>
    <cellStyle name="Date Feeder Field 2 2 2 6" xfId="13106"/>
    <cellStyle name="Date Feeder Field 2 2 2 6 2" xfId="13107"/>
    <cellStyle name="Date Feeder Field 2 2 2 6 2 2" xfId="13108"/>
    <cellStyle name="Date Feeder Field 2 2 2 6 3" xfId="13109"/>
    <cellStyle name="Date Feeder Field 2 2 2 7" xfId="13110"/>
    <cellStyle name="Date Feeder Field 2 2 2 7 2" xfId="13111"/>
    <cellStyle name="Date Feeder Field 2 2 2 7 2 2" xfId="13112"/>
    <cellStyle name="Date Feeder Field 2 2 2 7 3" xfId="13113"/>
    <cellStyle name="Date Feeder Field 2 2 2 8" xfId="13114"/>
    <cellStyle name="Date Feeder Field 2 2 2 8 2" xfId="13115"/>
    <cellStyle name="Date Feeder Field 2 2 2 8 2 2" xfId="13116"/>
    <cellStyle name="Date Feeder Field 2 2 2 8 3" xfId="13117"/>
    <cellStyle name="Date Feeder Field 2 2 2 9" xfId="13118"/>
    <cellStyle name="Date Feeder Field 2 2 2 9 2" xfId="13119"/>
    <cellStyle name="Date Feeder Field 2 2 2 9 2 2" xfId="13120"/>
    <cellStyle name="Date Feeder Field 2 2 2 9 3" xfId="13121"/>
    <cellStyle name="Date Feeder Field 2 2 3" xfId="13122"/>
    <cellStyle name="Date Feeder Field 2 2 3 2" xfId="13123"/>
    <cellStyle name="Date Feeder Field 2 2 3 2 2" xfId="13124"/>
    <cellStyle name="Date Feeder Field 2 2 3 3" xfId="13125"/>
    <cellStyle name="Date Feeder Field 2 2 4" xfId="13126"/>
    <cellStyle name="Date Feeder Field 2 2 4 2" xfId="13127"/>
    <cellStyle name="Date Feeder Field 2 2 4 2 2" xfId="13128"/>
    <cellStyle name="Date Feeder Field 2 2 4 3" xfId="13129"/>
    <cellStyle name="Date Feeder Field 2 2 5" xfId="13130"/>
    <cellStyle name="Date Feeder Field 2 2 5 2" xfId="13131"/>
    <cellStyle name="Date Feeder Field 2 2 5 2 2" xfId="13132"/>
    <cellStyle name="Date Feeder Field 2 2 5 3" xfId="13133"/>
    <cellStyle name="Date Feeder Field 2 2 6" xfId="13134"/>
    <cellStyle name="Date Feeder Field 2 2 6 2" xfId="13135"/>
    <cellStyle name="Date Feeder Field 2 2 6 2 2" xfId="13136"/>
    <cellStyle name="Date Feeder Field 2 2 6 3" xfId="13137"/>
    <cellStyle name="Date Feeder Field 2 2 7" xfId="13138"/>
    <cellStyle name="Date Feeder Field 2 2 7 2" xfId="13139"/>
    <cellStyle name="Date Feeder Field 2 2 7 2 2" xfId="13140"/>
    <cellStyle name="Date Feeder Field 2 2 7 3" xfId="13141"/>
    <cellStyle name="Date Feeder Field 2 2 8" xfId="13142"/>
    <cellStyle name="Date Feeder Field 2 2 8 2" xfId="13143"/>
    <cellStyle name="Date Feeder Field 2 2 8 2 2" xfId="13144"/>
    <cellStyle name="Date Feeder Field 2 2 8 3" xfId="13145"/>
    <cellStyle name="Date Feeder Field 2 2 9" xfId="13146"/>
    <cellStyle name="Date Feeder Field 2 2 9 2" xfId="13147"/>
    <cellStyle name="Date Feeder Field 2 2 9 2 2" xfId="13148"/>
    <cellStyle name="Date Feeder Field 2 2 9 3" xfId="13149"/>
    <cellStyle name="Date Feeder Field 2 20" xfId="13150"/>
    <cellStyle name="Date Feeder Field 2 20 2" xfId="13151"/>
    <cellStyle name="Date Feeder Field 2 20 2 2" xfId="13152"/>
    <cellStyle name="Date Feeder Field 2 20 3" xfId="13153"/>
    <cellStyle name="Date Feeder Field 2 21" xfId="13154"/>
    <cellStyle name="Date Feeder Field 2 21 2" xfId="13155"/>
    <cellStyle name="Date Feeder Field 2 22" xfId="13156"/>
    <cellStyle name="Date Feeder Field 2 3" xfId="384"/>
    <cellStyle name="Date Feeder Field 2 3 10" xfId="13157"/>
    <cellStyle name="Date Feeder Field 2 3 10 2" xfId="13158"/>
    <cellStyle name="Date Feeder Field 2 3 10 2 2" xfId="13159"/>
    <cellStyle name="Date Feeder Field 2 3 10 3" xfId="13160"/>
    <cellStyle name="Date Feeder Field 2 3 11" xfId="13161"/>
    <cellStyle name="Date Feeder Field 2 3 11 2" xfId="13162"/>
    <cellStyle name="Date Feeder Field 2 3 11 2 2" xfId="13163"/>
    <cellStyle name="Date Feeder Field 2 3 11 3" xfId="13164"/>
    <cellStyle name="Date Feeder Field 2 3 12" xfId="13165"/>
    <cellStyle name="Date Feeder Field 2 3 12 2" xfId="13166"/>
    <cellStyle name="Date Feeder Field 2 3 12 2 2" xfId="13167"/>
    <cellStyle name="Date Feeder Field 2 3 12 3" xfId="13168"/>
    <cellStyle name="Date Feeder Field 2 3 13" xfId="13169"/>
    <cellStyle name="Date Feeder Field 2 3 13 2" xfId="13170"/>
    <cellStyle name="Date Feeder Field 2 3 13 2 2" xfId="13171"/>
    <cellStyle name="Date Feeder Field 2 3 13 3" xfId="13172"/>
    <cellStyle name="Date Feeder Field 2 3 14" xfId="13173"/>
    <cellStyle name="Date Feeder Field 2 3 14 2" xfId="13174"/>
    <cellStyle name="Date Feeder Field 2 3 14 2 2" xfId="13175"/>
    <cellStyle name="Date Feeder Field 2 3 14 3" xfId="13176"/>
    <cellStyle name="Date Feeder Field 2 3 15" xfId="13177"/>
    <cellStyle name="Date Feeder Field 2 3 15 2" xfId="13178"/>
    <cellStyle name="Date Feeder Field 2 3 15 2 2" xfId="13179"/>
    <cellStyle name="Date Feeder Field 2 3 15 3" xfId="13180"/>
    <cellStyle name="Date Feeder Field 2 3 16" xfId="13181"/>
    <cellStyle name="Date Feeder Field 2 3 16 2" xfId="13182"/>
    <cellStyle name="Date Feeder Field 2 3 16 2 2" xfId="13183"/>
    <cellStyle name="Date Feeder Field 2 3 16 3" xfId="13184"/>
    <cellStyle name="Date Feeder Field 2 3 17" xfId="13185"/>
    <cellStyle name="Date Feeder Field 2 3 17 2" xfId="13186"/>
    <cellStyle name="Date Feeder Field 2 3 17 2 2" xfId="13187"/>
    <cellStyle name="Date Feeder Field 2 3 17 3" xfId="13188"/>
    <cellStyle name="Date Feeder Field 2 3 18" xfId="13189"/>
    <cellStyle name="Date Feeder Field 2 3 18 2" xfId="13190"/>
    <cellStyle name="Date Feeder Field 2 3 19" xfId="13191"/>
    <cellStyle name="Date Feeder Field 2 3 2" xfId="13192"/>
    <cellStyle name="Date Feeder Field 2 3 2 10" xfId="13193"/>
    <cellStyle name="Date Feeder Field 2 3 2 10 2" xfId="13194"/>
    <cellStyle name="Date Feeder Field 2 3 2 10 2 2" xfId="13195"/>
    <cellStyle name="Date Feeder Field 2 3 2 10 3" xfId="13196"/>
    <cellStyle name="Date Feeder Field 2 3 2 11" xfId="13197"/>
    <cellStyle name="Date Feeder Field 2 3 2 11 2" xfId="13198"/>
    <cellStyle name="Date Feeder Field 2 3 2 11 2 2" xfId="13199"/>
    <cellStyle name="Date Feeder Field 2 3 2 11 3" xfId="13200"/>
    <cellStyle name="Date Feeder Field 2 3 2 12" xfId="13201"/>
    <cellStyle name="Date Feeder Field 2 3 2 12 2" xfId="13202"/>
    <cellStyle name="Date Feeder Field 2 3 2 12 2 2" xfId="13203"/>
    <cellStyle name="Date Feeder Field 2 3 2 12 3" xfId="13204"/>
    <cellStyle name="Date Feeder Field 2 3 2 13" xfId="13205"/>
    <cellStyle name="Date Feeder Field 2 3 2 13 2" xfId="13206"/>
    <cellStyle name="Date Feeder Field 2 3 2 13 2 2" xfId="13207"/>
    <cellStyle name="Date Feeder Field 2 3 2 13 3" xfId="13208"/>
    <cellStyle name="Date Feeder Field 2 3 2 14" xfId="13209"/>
    <cellStyle name="Date Feeder Field 2 3 2 14 2" xfId="13210"/>
    <cellStyle name="Date Feeder Field 2 3 2 14 2 2" xfId="13211"/>
    <cellStyle name="Date Feeder Field 2 3 2 14 3" xfId="13212"/>
    <cellStyle name="Date Feeder Field 2 3 2 15" xfId="13213"/>
    <cellStyle name="Date Feeder Field 2 3 2 15 2" xfId="13214"/>
    <cellStyle name="Date Feeder Field 2 3 2 15 2 2" xfId="13215"/>
    <cellStyle name="Date Feeder Field 2 3 2 15 3" xfId="13216"/>
    <cellStyle name="Date Feeder Field 2 3 2 16" xfId="13217"/>
    <cellStyle name="Date Feeder Field 2 3 2 16 2" xfId="13218"/>
    <cellStyle name="Date Feeder Field 2 3 2 16 2 2" xfId="13219"/>
    <cellStyle name="Date Feeder Field 2 3 2 16 3" xfId="13220"/>
    <cellStyle name="Date Feeder Field 2 3 2 17" xfId="13221"/>
    <cellStyle name="Date Feeder Field 2 3 2 17 2" xfId="13222"/>
    <cellStyle name="Date Feeder Field 2 3 2 17 2 2" xfId="13223"/>
    <cellStyle name="Date Feeder Field 2 3 2 17 3" xfId="13224"/>
    <cellStyle name="Date Feeder Field 2 3 2 18" xfId="13225"/>
    <cellStyle name="Date Feeder Field 2 3 2 18 2" xfId="13226"/>
    <cellStyle name="Date Feeder Field 2 3 2 18 2 2" xfId="13227"/>
    <cellStyle name="Date Feeder Field 2 3 2 18 3" xfId="13228"/>
    <cellStyle name="Date Feeder Field 2 3 2 19" xfId="13229"/>
    <cellStyle name="Date Feeder Field 2 3 2 19 2" xfId="13230"/>
    <cellStyle name="Date Feeder Field 2 3 2 19 2 2" xfId="13231"/>
    <cellStyle name="Date Feeder Field 2 3 2 19 3" xfId="13232"/>
    <cellStyle name="Date Feeder Field 2 3 2 2" xfId="13233"/>
    <cellStyle name="Date Feeder Field 2 3 2 2 2" xfId="13234"/>
    <cellStyle name="Date Feeder Field 2 3 2 2 2 2" xfId="13235"/>
    <cellStyle name="Date Feeder Field 2 3 2 2 3" xfId="13236"/>
    <cellStyle name="Date Feeder Field 2 3 2 20" xfId="13237"/>
    <cellStyle name="Date Feeder Field 2 3 2 20 2" xfId="13238"/>
    <cellStyle name="Date Feeder Field 2 3 2 20 2 2" xfId="13239"/>
    <cellStyle name="Date Feeder Field 2 3 2 20 3" xfId="13240"/>
    <cellStyle name="Date Feeder Field 2 3 2 21" xfId="13241"/>
    <cellStyle name="Date Feeder Field 2 3 2 21 2" xfId="13242"/>
    <cellStyle name="Date Feeder Field 2 3 2 22" xfId="13243"/>
    <cellStyle name="Date Feeder Field 2 3 2 3" xfId="13244"/>
    <cellStyle name="Date Feeder Field 2 3 2 3 2" xfId="13245"/>
    <cellStyle name="Date Feeder Field 2 3 2 3 2 2" xfId="13246"/>
    <cellStyle name="Date Feeder Field 2 3 2 3 3" xfId="13247"/>
    <cellStyle name="Date Feeder Field 2 3 2 4" xfId="13248"/>
    <cellStyle name="Date Feeder Field 2 3 2 4 2" xfId="13249"/>
    <cellStyle name="Date Feeder Field 2 3 2 4 2 2" xfId="13250"/>
    <cellStyle name="Date Feeder Field 2 3 2 4 3" xfId="13251"/>
    <cellStyle name="Date Feeder Field 2 3 2 5" xfId="13252"/>
    <cellStyle name="Date Feeder Field 2 3 2 5 2" xfId="13253"/>
    <cellStyle name="Date Feeder Field 2 3 2 5 2 2" xfId="13254"/>
    <cellStyle name="Date Feeder Field 2 3 2 5 3" xfId="13255"/>
    <cellStyle name="Date Feeder Field 2 3 2 6" xfId="13256"/>
    <cellStyle name="Date Feeder Field 2 3 2 6 2" xfId="13257"/>
    <cellStyle name="Date Feeder Field 2 3 2 6 2 2" xfId="13258"/>
    <cellStyle name="Date Feeder Field 2 3 2 6 3" xfId="13259"/>
    <cellStyle name="Date Feeder Field 2 3 2 7" xfId="13260"/>
    <cellStyle name="Date Feeder Field 2 3 2 7 2" xfId="13261"/>
    <cellStyle name="Date Feeder Field 2 3 2 7 2 2" xfId="13262"/>
    <cellStyle name="Date Feeder Field 2 3 2 7 3" xfId="13263"/>
    <cellStyle name="Date Feeder Field 2 3 2 8" xfId="13264"/>
    <cellStyle name="Date Feeder Field 2 3 2 8 2" xfId="13265"/>
    <cellStyle name="Date Feeder Field 2 3 2 8 2 2" xfId="13266"/>
    <cellStyle name="Date Feeder Field 2 3 2 8 3" xfId="13267"/>
    <cellStyle name="Date Feeder Field 2 3 2 9" xfId="13268"/>
    <cellStyle name="Date Feeder Field 2 3 2 9 2" xfId="13269"/>
    <cellStyle name="Date Feeder Field 2 3 2 9 2 2" xfId="13270"/>
    <cellStyle name="Date Feeder Field 2 3 2 9 3" xfId="13271"/>
    <cellStyle name="Date Feeder Field 2 3 3" xfId="13272"/>
    <cellStyle name="Date Feeder Field 2 3 3 2" xfId="13273"/>
    <cellStyle name="Date Feeder Field 2 3 3 2 2" xfId="13274"/>
    <cellStyle name="Date Feeder Field 2 3 3 3" xfId="13275"/>
    <cellStyle name="Date Feeder Field 2 3 4" xfId="13276"/>
    <cellStyle name="Date Feeder Field 2 3 4 2" xfId="13277"/>
    <cellStyle name="Date Feeder Field 2 3 4 2 2" xfId="13278"/>
    <cellStyle name="Date Feeder Field 2 3 4 3" xfId="13279"/>
    <cellStyle name="Date Feeder Field 2 3 5" xfId="13280"/>
    <cellStyle name="Date Feeder Field 2 3 5 2" xfId="13281"/>
    <cellStyle name="Date Feeder Field 2 3 5 2 2" xfId="13282"/>
    <cellStyle name="Date Feeder Field 2 3 5 3" xfId="13283"/>
    <cellStyle name="Date Feeder Field 2 3 6" xfId="13284"/>
    <cellStyle name="Date Feeder Field 2 3 6 2" xfId="13285"/>
    <cellStyle name="Date Feeder Field 2 3 6 2 2" xfId="13286"/>
    <cellStyle name="Date Feeder Field 2 3 6 3" xfId="13287"/>
    <cellStyle name="Date Feeder Field 2 3 7" xfId="13288"/>
    <cellStyle name="Date Feeder Field 2 3 7 2" xfId="13289"/>
    <cellStyle name="Date Feeder Field 2 3 7 2 2" xfId="13290"/>
    <cellStyle name="Date Feeder Field 2 3 7 3" xfId="13291"/>
    <cellStyle name="Date Feeder Field 2 3 8" xfId="13292"/>
    <cellStyle name="Date Feeder Field 2 3 8 2" xfId="13293"/>
    <cellStyle name="Date Feeder Field 2 3 8 2 2" xfId="13294"/>
    <cellStyle name="Date Feeder Field 2 3 8 3" xfId="13295"/>
    <cellStyle name="Date Feeder Field 2 3 9" xfId="13296"/>
    <cellStyle name="Date Feeder Field 2 3 9 2" xfId="13297"/>
    <cellStyle name="Date Feeder Field 2 3 9 2 2" xfId="13298"/>
    <cellStyle name="Date Feeder Field 2 3 9 3" xfId="13299"/>
    <cellStyle name="Date Feeder Field 2 4" xfId="385"/>
    <cellStyle name="Date Feeder Field 2 4 10" xfId="13300"/>
    <cellStyle name="Date Feeder Field 2 4 10 2" xfId="13301"/>
    <cellStyle name="Date Feeder Field 2 4 10 2 2" xfId="13302"/>
    <cellStyle name="Date Feeder Field 2 4 10 3" xfId="13303"/>
    <cellStyle name="Date Feeder Field 2 4 11" xfId="13304"/>
    <cellStyle name="Date Feeder Field 2 4 11 2" xfId="13305"/>
    <cellStyle name="Date Feeder Field 2 4 11 2 2" xfId="13306"/>
    <cellStyle name="Date Feeder Field 2 4 11 3" xfId="13307"/>
    <cellStyle name="Date Feeder Field 2 4 12" xfId="13308"/>
    <cellStyle name="Date Feeder Field 2 4 12 2" xfId="13309"/>
    <cellStyle name="Date Feeder Field 2 4 12 2 2" xfId="13310"/>
    <cellStyle name="Date Feeder Field 2 4 12 3" xfId="13311"/>
    <cellStyle name="Date Feeder Field 2 4 13" xfId="13312"/>
    <cellStyle name="Date Feeder Field 2 4 13 2" xfId="13313"/>
    <cellStyle name="Date Feeder Field 2 4 13 2 2" xfId="13314"/>
    <cellStyle name="Date Feeder Field 2 4 13 3" xfId="13315"/>
    <cellStyle name="Date Feeder Field 2 4 14" xfId="13316"/>
    <cellStyle name="Date Feeder Field 2 4 14 2" xfId="13317"/>
    <cellStyle name="Date Feeder Field 2 4 14 2 2" xfId="13318"/>
    <cellStyle name="Date Feeder Field 2 4 14 3" xfId="13319"/>
    <cellStyle name="Date Feeder Field 2 4 15" xfId="13320"/>
    <cellStyle name="Date Feeder Field 2 4 15 2" xfId="13321"/>
    <cellStyle name="Date Feeder Field 2 4 15 2 2" xfId="13322"/>
    <cellStyle name="Date Feeder Field 2 4 15 3" xfId="13323"/>
    <cellStyle name="Date Feeder Field 2 4 16" xfId="13324"/>
    <cellStyle name="Date Feeder Field 2 4 16 2" xfId="13325"/>
    <cellStyle name="Date Feeder Field 2 4 16 2 2" xfId="13326"/>
    <cellStyle name="Date Feeder Field 2 4 16 3" xfId="13327"/>
    <cellStyle name="Date Feeder Field 2 4 17" xfId="13328"/>
    <cellStyle name="Date Feeder Field 2 4 17 2" xfId="13329"/>
    <cellStyle name="Date Feeder Field 2 4 17 2 2" xfId="13330"/>
    <cellStyle name="Date Feeder Field 2 4 17 3" xfId="13331"/>
    <cellStyle name="Date Feeder Field 2 4 18" xfId="13332"/>
    <cellStyle name="Date Feeder Field 2 4 18 2" xfId="13333"/>
    <cellStyle name="Date Feeder Field 2 4 18 2 2" xfId="13334"/>
    <cellStyle name="Date Feeder Field 2 4 18 3" xfId="13335"/>
    <cellStyle name="Date Feeder Field 2 4 19" xfId="13336"/>
    <cellStyle name="Date Feeder Field 2 4 19 2" xfId="13337"/>
    <cellStyle name="Date Feeder Field 2 4 19 2 2" xfId="13338"/>
    <cellStyle name="Date Feeder Field 2 4 19 3" xfId="13339"/>
    <cellStyle name="Date Feeder Field 2 4 2" xfId="13340"/>
    <cellStyle name="Date Feeder Field 2 4 2 10" xfId="13341"/>
    <cellStyle name="Date Feeder Field 2 4 2 10 2" xfId="13342"/>
    <cellStyle name="Date Feeder Field 2 4 2 10 2 2" xfId="13343"/>
    <cellStyle name="Date Feeder Field 2 4 2 10 3" xfId="13344"/>
    <cellStyle name="Date Feeder Field 2 4 2 11" xfId="13345"/>
    <cellStyle name="Date Feeder Field 2 4 2 11 2" xfId="13346"/>
    <cellStyle name="Date Feeder Field 2 4 2 11 2 2" xfId="13347"/>
    <cellStyle name="Date Feeder Field 2 4 2 11 3" xfId="13348"/>
    <cellStyle name="Date Feeder Field 2 4 2 12" xfId="13349"/>
    <cellStyle name="Date Feeder Field 2 4 2 12 2" xfId="13350"/>
    <cellStyle name="Date Feeder Field 2 4 2 12 2 2" xfId="13351"/>
    <cellStyle name="Date Feeder Field 2 4 2 12 3" xfId="13352"/>
    <cellStyle name="Date Feeder Field 2 4 2 13" xfId="13353"/>
    <cellStyle name="Date Feeder Field 2 4 2 13 2" xfId="13354"/>
    <cellStyle name="Date Feeder Field 2 4 2 13 2 2" xfId="13355"/>
    <cellStyle name="Date Feeder Field 2 4 2 13 3" xfId="13356"/>
    <cellStyle name="Date Feeder Field 2 4 2 14" xfId="13357"/>
    <cellStyle name="Date Feeder Field 2 4 2 14 2" xfId="13358"/>
    <cellStyle name="Date Feeder Field 2 4 2 14 2 2" xfId="13359"/>
    <cellStyle name="Date Feeder Field 2 4 2 14 3" xfId="13360"/>
    <cellStyle name="Date Feeder Field 2 4 2 15" xfId="13361"/>
    <cellStyle name="Date Feeder Field 2 4 2 15 2" xfId="13362"/>
    <cellStyle name="Date Feeder Field 2 4 2 15 2 2" xfId="13363"/>
    <cellStyle name="Date Feeder Field 2 4 2 15 3" xfId="13364"/>
    <cellStyle name="Date Feeder Field 2 4 2 16" xfId="13365"/>
    <cellStyle name="Date Feeder Field 2 4 2 16 2" xfId="13366"/>
    <cellStyle name="Date Feeder Field 2 4 2 16 2 2" xfId="13367"/>
    <cellStyle name="Date Feeder Field 2 4 2 16 3" xfId="13368"/>
    <cellStyle name="Date Feeder Field 2 4 2 17" xfId="13369"/>
    <cellStyle name="Date Feeder Field 2 4 2 17 2" xfId="13370"/>
    <cellStyle name="Date Feeder Field 2 4 2 17 2 2" xfId="13371"/>
    <cellStyle name="Date Feeder Field 2 4 2 17 3" xfId="13372"/>
    <cellStyle name="Date Feeder Field 2 4 2 18" xfId="13373"/>
    <cellStyle name="Date Feeder Field 2 4 2 18 2" xfId="13374"/>
    <cellStyle name="Date Feeder Field 2 4 2 18 2 2" xfId="13375"/>
    <cellStyle name="Date Feeder Field 2 4 2 18 3" xfId="13376"/>
    <cellStyle name="Date Feeder Field 2 4 2 19" xfId="13377"/>
    <cellStyle name="Date Feeder Field 2 4 2 19 2" xfId="13378"/>
    <cellStyle name="Date Feeder Field 2 4 2 19 2 2" xfId="13379"/>
    <cellStyle name="Date Feeder Field 2 4 2 19 3" xfId="13380"/>
    <cellStyle name="Date Feeder Field 2 4 2 2" xfId="13381"/>
    <cellStyle name="Date Feeder Field 2 4 2 2 2" xfId="13382"/>
    <cellStyle name="Date Feeder Field 2 4 2 2 2 2" xfId="13383"/>
    <cellStyle name="Date Feeder Field 2 4 2 2 3" xfId="13384"/>
    <cellStyle name="Date Feeder Field 2 4 2 20" xfId="13385"/>
    <cellStyle name="Date Feeder Field 2 4 2 20 2" xfId="13386"/>
    <cellStyle name="Date Feeder Field 2 4 2 20 2 2" xfId="13387"/>
    <cellStyle name="Date Feeder Field 2 4 2 20 3" xfId="13388"/>
    <cellStyle name="Date Feeder Field 2 4 2 21" xfId="13389"/>
    <cellStyle name="Date Feeder Field 2 4 2 21 2" xfId="13390"/>
    <cellStyle name="Date Feeder Field 2 4 2 22" xfId="13391"/>
    <cellStyle name="Date Feeder Field 2 4 2 3" xfId="13392"/>
    <cellStyle name="Date Feeder Field 2 4 2 3 2" xfId="13393"/>
    <cellStyle name="Date Feeder Field 2 4 2 3 2 2" xfId="13394"/>
    <cellStyle name="Date Feeder Field 2 4 2 3 3" xfId="13395"/>
    <cellStyle name="Date Feeder Field 2 4 2 4" xfId="13396"/>
    <cellStyle name="Date Feeder Field 2 4 2 4 2" xfId="13397"/>
    <cellStyle name="Date Feeder Field 2 4 2 4 2 2" xfId="13398"/>
    <cellStyle name="Date Feeder Field 2 4 2 4 3" xfId="13399"/>
    <cellStyle name="Date Feeder Field 2 4 2 5" xfId="13400"/>
    <cellStyle name="Date Feeder Field 2 4 2 5 2" xfId="13401"/>
    <cellStyle name="Date Feeder Field 2 4 2 5 2 2" xfId="13402"/>
    <cellStyle name="Date Feeder Field 2 4 2 5 3" xfId="13403"/>
    <cellStyle name="Date Feeder Field 2 4 2 6" xfId="13404"/>
    <cellStyle name="Date Feeder Field 2 4 2 6 2" xfId="13405"/>
    <cellStyle name="Date Feeder Field 2 4 2 6 2 2" xfId="13406"/>
    <cellStyle name="Date Feeder Field 2 4 2 6 3" xfId="13407"/>
    <cellStyle name="Date Feeder Field 2 4 2 7" xfId="13408"/>
    <cellStyle name="Date Feeder Field 2 4 2 7 2" xfId="13409"/>
    <cellStyle name="Date Feeder Field 2 4 2 7 2 2" xfId="13410"/>
    <cellStyle name="Date Feeder Field 2 4 2 7 3" xfId="13411"/>
    <cellStyle name="Date Feeder Field 2 4 2 8" xfId="13412"/>
    <cellStyle name="Date Feeder Field 2 4 2 8 2" xfId="13413"/>
    <cellStyle name="Date Feeder Field 2 4 2 8 2 2" xfId="13414"/>
    <cellStyle name="Date Feeder Field 2 4 2 8 3" xfId="13415"/>
    <cellStyle name="Date Feeder Field 2 4 2 9" xfId="13416"/>
    <cellStyle name="Date Feeder Field 2 4 2 9 2" xfId="13417"/>
    <cellStyle name="Date Feeder Field 2 4 2 9 2 2" xfId="13418"/>
    <cellStyle name="Date Feeder Field 2 4 2 9 3" xfId="13419"/>
    <cellStyle name="Date Feeder Field 2 4 20" xfId="13420"/>
    <cellStyle name="Date Feeder Field 2 4 20 2" xfId="13421"/>
    <cellStyle name="Date Feeder Field 2 4 20 2 2" xfId="13422"/>
    <cellStyle name="Date Feeder Field 2 4 20 3" xfId="13423"/>
    <cellStyle name="Date Feeder Field 2 4 21" xfId="13424"/>
    <cellStyle name="Date Feeder Field 2 4 21 2" xfId="13425"/>
    <cellStyle name="Date Feeder Field 2 4 21 2 2" xfId="13426"/>
    <cellStyle name="Date Feeder Field 2 4 21 3" xfId="13427"/>
    <cellStyle name="Date Feeder Field 2 4 22" xfId="13428"/>
    <cellStyle name="Date Feeder Field 2 4 22 2" xfId="13429"/>
    <cellStyle name="Date Feeder Field 2 4 23" xfId="13430"/>
    <cellStyle name="Date Feeder Field 2 4 3" xfId="13431"/>
    <cellStyle name="Date Feeder Field 2 4 3 2" xfId="13432"/>
    <cellStyle name="Date Feeder Field 2 4 3 2 2" xfId="13433"/>
    <cellStyle name="Date Feeder Field 2 4 3 3" xfId="13434"/>
    <cellStyle name="Date Feeder Field 2 4 4" xfId="13435"/>
    <cellStyle name="Date Feeder Field 2 4 4 2" xfId="13436"/>
    <cellStyle name="Date Feeder Field 2 4 4 2 2" xfId="13437"/>
    <cellStyle name="Date Feeder Field 2 4 4 3" xfId="13438"/>
    <cellStyle name="Date Feeder Field 2 4 5" xfId="13439"/>
    <cellStyle name="Date Feeder Field 2 4 5 2" xfId="13440"/>
    <cellStyle name="Date Feeder Field 2 4 5 2 2" xfId="13441"/>
    <cellStyle name="Date Feeder Field 2 4 5 3" xfId="13442"/>
    <cellStyle name="Date Feeder Field 2 4 6" xfId="13443"/>
    <cellStyle name="Date Feeder Field 2 4 6 2" xfId="13444"/>
    <cellStyle name="Date Feeder Field 2 4 6 2 2" xfId="13445"/>
    <cellStyle name="Date Feeder Field 2 4 6 3" xfId="13446"/>
    <cellStyle name="Date Feeder Field 2 4 7" xfId="13447"/>
    <cellStyle name="Date Feeder Field 2 4 7 2" xfId="13448"/>
    <cellStyle name="Date Feeder Field 2 4 7 2 2" xfId="13449"/>
    <cellStyle name="Date Feeder Field 2 4 7 3" xfId="13450"/>
    <cellStyle name="Date Feeder Field 2 4 8" xfId="13451"/>
    <cellStyle name="Date Feeder Field 2 4 8 2" xfId="13452"/>
    <cellStyle name="Date Feeder Field 2 4 8 2 2" xfId="13453"/>
    <cellStyle name="Date Feeder Field 2 4 8 3" xfId="13454"/>
    <cellStyle name="Date Feeder Field 2 4 9" xfId="13455"/>
    <cellStyle name="Date Feeder Field 2 4 9 2" xfId="13456"/>
    <cellStyle name="Date Feeder Field 2 4 9 2 2" xfId="13457"/>
    <cellStyle name="Date Feeder Field 2 4 9 3" xfId="13458"/>
    <cellStyle name="Date Feeder Field 2 5" xfId="386"/>
    <cellStyle name="Date Feeder Field 2 5 10" xfId="13459"/>
    <cellStyle name="Date Feeder Field 2 5 10 2" xfId="13460"/>
    <cellStyle name="Date Feeder Field 2 5 10 2 2" xfId="13461"/>
    <cellStyle name="Date Feeder Field 2 5 10 3" xfId="13462"/>
    <cellStyle name="Date Feeder Field 2 5 11" xfId="13463"/>
    <cellStyle name="Date Feeder Field 2 5 11 2" xfId="13464"/>
    <cellStyle name="Date Feeder Field 2 5 11 2 2" xfId="13465"/>
    <cellStyle name="Date Feeder Field 2 5 11 3" xfId="13466"/>
    <cellStyle name="Date Feeder Field 2 5 12" xfId="13467"/>
    <cellStyle name="Date Feeder Field 2 5 12 2" xfId="13468"/>
    <cellStyle name="Date Feeder Field 2 5 12 2 2" xfId="13469"/>
    <cellStyle name="Date Feeder Field 2 5 12 3" xfId="13470"/>
    <cellStyle name="Date Feeder Field 2 5 13" xfId="13471"/>
    <cellStyle name="Date Feeder Field 2 5 13 2" xfId="13472"/>
    <cellStyle name="Date Feeder Field 2 5 13 2 2" xfId="13473"/>
    <cellStyle name="Date Feeder Field 2 5 13 3" xfId="13474"/>
    <cellStyle name="Date Feeder Field 2 5 14" xfId="13475"/>
    <cellStyle name="Date Feeder Field 2 5 14 2" xfId="13476"/>
    <cellStyle name="Date Feeder Field 2 5 14 2 2" xfId="13477"/>
    <cellStyle name="Date Feeder Field 2 5 14 3" xfId="13478"/>
    <cellStyle name="Date Feeder Field 2 5 15" xfId="13479"/>
    <cellStyle name="Date Feeder Field 2 5 15 2" xfId="13480"/>
    <cellStyle name="Date Feeder Field 2 5 15 2 2" xfId="13481"/>
    <cellStyle name="Date Feeder Field 2 5 15 3" xfId="13482"/>
    <cellStyle name="Date Feeder Field 2 5 16" xfId="13483"/>
    <cellStyle name="Date Feeder Field 2 5 16 2" xfId="13484"/>
    <cellStyle name="Date Feeder Field 2 5 16 2 2" xfId="13485"/>
    <cellStyle name="Date Feeder Field 2 5 16 3" xfId="13486"/>
    <cellStyle name="Date Feeder Field 2 5 17" xfId="13487"/>
    <cellStyle name="Date Feeder Field 2 5 17 2" xfId="13488"/>
    <cellStyle name="Date Feeder Field 2 5 17 2 2" xfId="13489"/>
    <cellStyle name="Date Feeder Field 2 5 17 3" xfId="13490"/>
    <cellStyle name="Date Feeder Field 2 5 18" xfId="13491"/>
    <cellStyle name="Date Feeder Field 2 5 18 2" xfId="13492"/>
    <cellStyle name="Date Feeder Field 2 5 18 2 2" xfId="13493"/>
    <cellStyle name="Date Feeder Field 2 5 18 3" xfId="13494"/>
    <cellStyle name="Date Feeder Field 2 5 19" xfId="13495"/>
    <cellStyle name="Date Feeder Field 2 5 19 2" xfId="13496"/>
    <cellStyle name="Date Feeder Field 2 5 19 2 2" xfId="13497"/>
    <cellStyle name="Date Feeder Field 2 5 19 3" xfId="13498"/>
    <cellStyle name="Date Feeder Field 2 5 2" xfId="13499"/>
    <cellStyle name="Date Feeder Field 2 5 2 2" xfId="13500"/>
    <cellStyle name="Date Feeder Field 2 5 2 2 2" xfId="13501"/>
    <cellStyle name="Date Feeder Field 2 5 2 3" xfId="13502"/>
    <cellStyle name="Date Feeder Field 2 5 20" xfId="13503"/>
    <cellStyle name="Date Feeder Field 2 5 20 2" xfId="13504"/>
    <cellStyle name="Date Feeder Field 2 5 20 2 2" xfId="13505"/>
    <cellStyle name="Date Feeder Field 2 5 20 3" xfId="13506"/>
    <cellStyle name="Date Feeder Field 2 5 21" xfId="13507"/>
    <cellStyle name="Date Feeder Field 2 5 21 2" xfId="13508"/>
    <cellStyle name="Date Feeder Field 2 5 22" xfId="13509"/>
    <cellStyle name="Date Feeder Field 2 5 3" xfId="13510"/>
    <cellStyle name="Date Feeder Field 2 5 3 2" xfId="13511"/>
    <cellStyle name="Date Feeder Field 2 5 3 2 2" xfId="13512"/>
    <cellStyle name="Date Feeder Field 2 5 3 3" xfId="13513"/>
    <cellStyle name="Date Feeder Field 2 5 4" xfId="13514"/>
    <cellStyle name="Date Feeder Field 2 5 4 2" xfId="13515"/>
    <cellStyle name="Date Feeder Field 2 5 4 2 2" xfId="13516"/>
    <cellStyle name="Date Feeder Field 2 5 4 3" xfId="13517"/>
    <cellStyle name="Date Feeder Field 2 5 5" xfId="13518"/>
    <cellStyle name="Date Feeder Field 2 5 5 2" xfId="13519"/>
    <cellStyle name="Date Feeder Field 2 5 5 2 2" xfId="13520"/>
    <cellStyle name="Date Feeder Field 2 5 5 3" xfId="13521"/>
    <cellStyle name="Date Feeder Field 2 5 6" xfId="13522"/>
    <cellStyle name="Date Feeder Field 2 5 6 2" xfId="13523"/>
    <cellStyle name="Date Feeder Field 2 5 6 2 2" xfId="13524"/>
    <cellStyle name="Date Feeder Field 2 5 6 3" xfId="13525"/>
    <cellStyle name="Date Feeder Field 2 5 7" xfId="13526"/>
    <cellStyle name="Date Feeder Field 2 5 7 2" xfId="13527"/>
    <cellStyle name="Date Feeder Field 2 5 7 2 2" xfId="13528"/>
    <cellStyle name="Date Feeder Field 2 5 7 3" xfId="13529"/>
    <cellStyle name="Date Feeder Field 2 5 8" xfId="13530"/>
    <cellStyle name="Date Feeder Field 2 5 8 2" xfId="13531"/>
    <cellStyle name="Date Feeder Field 2 5 8 2 2" xfId="13532"/>
    <cellStyle name="Date Feeder Field 2 5 8 3" xfId="13533"/>
    <cellStyle name="Date Feeder Field 2 5 9" xfId="13534"/>
    <cellStyle name="Date Feeder Field 2 5 9 2" xfId="13535"/>
    <cellStyle name="Date Feeder Field 2 5 9 2 2" xfId="13536"/>
    <cellStyle name="Date Feeder Field 2 5 9 3" xfId="13537"/>
    <cellStyle name="Date Feeder Field 2 6" xfId="387"/>
    <cellStyle name="Date Feeder Field 2 6 2" xfId="13538"/>
    <cellStyle name="Date Feeder Field 2 6 2 2" xfId="13539"/>
    <cellStyle name="Date Feeder Field 2 6 3" xfId="13540"/>
    <cellStyle name="Date Feeder Field 2 7" xfId="13541"/>
    <cellStyle name="Date Feeder Field 2 7 2" xfId="13542"/>
    <cellStyle name="Date Feeder Field 2 7 2 2" xfId="13543"/>
    <cellStyle name="Date Feeder Field 2 7 3" xfId="13544"/>
    <cellStyle name="Date Feeder Field 2 8" xfId="13545"/>
    <cellStyle name="Date Feeder Field 2 8 2" xfId="13546"/>
    <cellStyle name="Date Feeder Field 2 8 2 2" xfId="13547"/>
    <cellStyle name="Date Feeder Field 2 8 3" xfId="13548"/>
    <cellStyle name="Date Feeder Field 2 9" xfId="13549"/>
    <cellStyle name="Date Feeder Field 2 9 2" xfId="13550"/>
    <cellStyle name="Date Feeder Field 2 9 2 2" xfId="13551"/>
    <cellStyle name="Date Feeder Field 2 9 3" xfId="13552"/>
    <cellStyle name="Date Feeder Field 20" xfId="13553"/>
    <cellStyle name="Date Feeder Field 20 2" xfId="13554"/>
    <cellStyle name="Date Feeder Field 20 2 2" xfId="13555"/>
    <cellStyle name="Date Feeder Field 20 3" xfId="13556"/>
    <cellStyle name="Date Feeder Field 21" xfId="13557"/>
    <cellStyle name="Date Feeder Field 21 2" xfId="13558"/>
    <cellStyle name="Date Feeder Field 21 2 2" xfId="13559"/>
    <cellStyle name="Date Feeder Field 21 3" xfId="13560"/>
    <cellStyle name="Date Feeder Field 22" xfId="13561"/>
    <cellStyle name="Date Feeder Field 22 2" xfId="13562"/>
    <cellStyle name="Date Feeder Field 23" xfId="13563"/>
    <cellStyle name="Date Feeder Field 24" xfId="13564"/>
    <cellStyle name="Date Feeder Field 25" xfId="13565"/>
    <cellStyle name="Date Feeder Field 26" xfId="13566"/>
    <cellStyle name="Date Feeder Field 3" xfId="388"/>
    <cellStyle name="Date Feeder Field 3 10" xfId="13567"/>
    <cellStyle name="Date Feeder Field 3 10 2" xfId="13568"/>
    <cellStyle name="Date Feeder Field 3 10 2 2" xfId="13569"/>
    <cellStyle name="Date Feeder Field 3 10 3" xfId="13570"/>
    <cellStyle name="Date Feeder Field 3 11" xfId="13571"/>
    <cellStyle name="Date Feeder Field 3 11 2" xfId="13572"/>
    <cellStyle name="Date Feeder Field 3 11 2 2" xfId="13573"/>
    <cellStyle name="Date Feeder Field 3 11 3" xfId="13574"/>
    <cellStyle name="Date Feeder Field 3 12" xfId="13575"/>
    <cellStyle name="Date Feeder Field 3 12 2" xfId="13576"/>
    <cellStyle name="Date Feeder Field 3 12 2 2" xfId="13577"/>
    <cellStyle name="Date Feeder Field 3 12 3" xfId="13578"/>
    <cellStyle name="Date Feeder Field 3 13" xfId="13579"/>
    <cellStyle name="Date Feeder Field 3 13 2" xfId="13580"/>
    <cellStyle name="Date Feeder Field 3 13 2 2" xfId="13581"/>
    <cellStyle name="Date Feeder Field 3 13 3" xfId="13582"/>
    <cellStyle name="Date Feeder Field 3 14" xfId="13583"/>
    <cellStyle name="Date Feeder Field 3 14 2" xfId="13584"/>
    <cellStyle name="Date Feeder Field 3 14 2 2" xfId="13585"/>
    <cellStyle name="Date Feeder Field 3 14 3" xfId="13586"/>
    <cellStyle name="Date Feeder Field 3 15" xfId="13587"/>
    <cellStyle name="Date Feeder Field 3 15 2" xfId="13588"/>
    <cellStyle name="Date Feeder Field 3 15 2 2" xfId="13589"/>
    <cellStyle name="Date Feeder Field 3 15 3" xfId="13590"/>
    <cellStyle name="Date Feeder Field 3 16" xfId="13591"/>
    <cellStyle name="Date Feeder Field 3 16 2" xfId="13592"/>
    <cellStyle name="Date Feeder Field 3 16 2 2" xfId="13593"/>
    <cellStyle name="Date Feeder Field 3 16 3" xfId="13594"/>
    <cellStyle name="Date Feeder Field 3 17" xfId="13595"/>
    <cellStyle name="Date Feeder Field 3 17 2" xfId="13596"/>
    <cellStyle name="Date Feeder Field 3 17 2 2" xfId="13597"/>
    <cellStyle name="Date Feeder Field 3 17 3" xfId="13598"/>
    <cellStyle name="Date Feeder Field 3 18" xfId="13599"/>
    <cellStyle name="Date Feeder Field 3 18 2" xfId="13600"/>
    <cellStyle name="Date Feeder Field 3 19" xfId="13601"/>
    <cellStyle name="Date Feeder Field 3 2" xfId="389"/>
    <cellStyle name="Date Feeder Field 3 2 10" xfId="13602"/>
    <cellStyle name="Date Feeder Field 3 2 10 2" xfId="13603"/>
    <cellStyle name="Date Feeder Field 3 2 10 2 2" xfId="13604"/>
    <cellStyle name="Date Feeder Field 3 2 10 3" xfId="13605"/>
    <cellStyle name="Date Feeder Field 3 2 11" xfId="13606"/>
    <cellStyle name="Date Feeder Field 3 2 11 2" xfId="13607"/>
    <cellStyle name="Date Feeder Field 3 2 11 2 2" xfId="13608"/>
    <cellStyle name="Date Feeder Field 3 2 11 3" xfId="13609"/>
    <cellStyle name="Date Feeder Field 3 2 12" xfId="13610"/>
    <cellStyle name="Date Feeder Field 3 2 12 2" xfId="13611"/>
    <cellStyle name="Date Feeder Field 3 2 12 2 2" xfId="13612"/>
    <cellStyle name="Date Feeder Field 3 2 12 3" xfId="13613"/>
    <cellStyle name="Date Feeder Field 3 2 13" xfId="13614"/>
    <cellStyle name="Date Feeder Field 3 2 13 2" xfId="13615"/>
    <cellStyle name="Date Feeder Field 3 2 13 2 2" xfId="13616"/>
    <cellStyle name="Date Feeder Field 3 2 13 3" xfId="13617"/>
    <cellStyle name="Date Feeder Field 3 2 14" xfId="13618"/>
    <cellStyle name="Date Feeder Field 3 2 14 2" xfId="13619"/>
    <cellStyle name="Date Feeder Field 3 2 14 2 2" xfId="13620"/>
    <cellStyle name="Date Feeder Field 3 2 14 3" xfId="13621"/>
    <cellStyle name="Date Feeder Field 3 2 15" xfId="13622"/>
    <cellStyle name="Date Feeder Field 3 2 15 2" xfId="13623"/>
    <cellStyle name="Date Feeder Field 3 2 15 2 2" xfId="13624"/>
    <cellStyle name="Date Feeder Field 3 2 15 3" xfId="13625"/>
    <cellStyle name="Date Feeder Field 3 2 16" xfId="13626"/>
    <cellStyle name="Date Feeder Field 3 2 16 2" xfId="13627"/>
    <cellStyle name="Date Feeder Field 3 2 16 2 2" xfId="13628"/>
    <cellStyle name="Date Feeder Field 3 2 16 3" xfId="13629"/>
    <cellStyle name="Date Feeder Field 3 2 17" xfId="13630"/>
    <cellStyle name="Date Feeder Field 3 2 17 2" xfId="13631"/>
    <cellStyle name="Date Feeder Field 3 2 17 2 2" xfId="13632"/>
    <cellStyle name="Date Feeder Field 3 2 17 3" xfId="13633"/>
    <cellStyle name="Date Feeder Field 3 2 18" xfId="13634"/>
    <cellStyle name="Date Feeder Field 3 2 18 2" xfId="13635"/>
    <cellStyle name="Date Feeder Field 3 2 18 2 2" xfId="13636"/>
    <cellStyle name="Date Feeder Field 3 2 18 3" xfId="13637"/>
    <cellStyle name="Date Feeder Field 3 2 19" xfId="13638"/>
    <cellStyle name="Date Feeder Field 3 2 19 2" xfId="13639"/>
    <cellStyle name="Date Feeder Field 3 2 19 2 2" xfId="13640"/>
    <cellStyle name="Date Feeder Field 3 2 19 3" xfId="13641"/>
    <cellStyle name="Date Feeder Field 3 2 2" xfId="13642"/>
    <cellStyle name="Date Feeder Field 3 2 2 2" xfId="13643"/>
    <cellStyle name="Date Feeder Field 3 2 2 2 2" xfId="13644"/>
    <cellStyle name="Date Feeder Field 3 2 2 3" xfId="13645"/>
    <cellStyle name="Date Feeder Field 3 2 20" xfId="13646"/>
    <cellStyle name="Date Feeder Field 3 2 20 2" xfId="13647"/>
    <cellStyle name="Date Feeder Field 3 2 20 2 2" xfId="13648"/>
    <cellStyle name="Date Feeder Field 3 2 20 3" xfId="13649"/>
    <cellStyle name="Date Feeder Field 3 2 21" xfId="13650"/>
    <cellStyle name="Date Feeder Field 3 2 21 2" xfId="13651"/>
    <cellStyle name="Date Feeder Field 3 2 22" xfId="13652"/>
    <cellStyle name="Date Feeder Field 3 2 3" xfId="13653"/>
    <cellStyle name="Date Feeder Field 3 2 3 2" xfId="13654"/>
    <cellStyle name="Date Feeder Field 3 2 3 2 2" xfId="13655"/>
    <cellStyle name="Date Feeder Field 3 2 3 3" xfId="13656"/>
    <cellStyle name="Date Feeder Field 3 2 4" xfId="13657"/>
    <cellStyle name="Date Feeder Field 3 2 4 2" xfId="13658"/>
    <cellStyle name="Date Feeder Field 3 2 4 2 2" xfId="13659"/>
    <cellStyle name="Date Feeder Field 3 2 4 3" xfId="13660"/>
    <cellStyle name="Date Feeder Field 3 2 5" xfId="13661"/>
    <cellStyle name="Date Feeder Field 3 2 5 2" xfId="13662"/>
    <cellStyle name="Date Feeder Field 3 2 5 2 2" xfId="13663"/>
    <cellStyle name="Date Feeder Field 3 2 5 3" xfId="13664"/>
    <cellStyle name="Date Feeder Field 3 2 6" xfId="13665"/>
    <cellStyle name="Date Feeder Field 3 2 6 2" xfId="13666"/>
    <cellStyle name="Date Feeder Field 3 2 6 2 2" xfId="13667"/>
    <cellStyle name="Date Feeder Field 3 2 6 3" xfId="13668"/>
    <cellStyle name="Date Feeder Field 3 2 7" xfId="13669"/>
    <cellStyle name="Date Feeder Field 3 2 7 2" xfId="13670"/>
    <cellStyle name="Date Feeder Field 3 2 7 2 2" xfId="13671"/>
    <cellStyle name="Date Feeder Field 3 2 7 3" xfId="13672"/>
    <cellStyle name="Date Feeder Field 3 2 8" xfId="13673"/>
    <cellStyle name="Date Feeder Field 3 2 8 2" xfId="13674"/>
    <cellStyle name="Date Feeder Field 3 2 8 2 2" xfId="13675"/>
    <cellStyle name="Date Feeder Field 3 2 8 3" xfId="13676"/>
    <cellStyle name="Date Feeder Field 3 2 9" xfId="13677"/>
    <cellStyle name="Date Feeder Field 3 2 9 2" xfId="13678"/>
    <cellStyle name="Date Feeder Field 3 2 9 2 2" xfId="13679"/>
    <cellStyle name="Date Feeder Field 3 2 9 3" xfId="13680"/>
    <cellStyle name="Date Feeder Field 3 3" xfId="390"/>
    <cellStyle name="Date Feeder Field 3 3 2" xfId="13681"/>
    <cellStyle name="Date Feeder Field 3 3 2 2" xfId="13682"/>
    <cellStyle name="Date Feeder Field 3 3 3" xfId="13683"/>
    <cellStyle name="Date Feeder Field 3 4" xfId="391"/>
    <cellStyle name="Date Feeder Field 3 4 2" xfId="13684"/>
    <cellStyle name="Date Feeder Field 3 4 2 2" xfId="13685"/>
    <cellStyle name="Date Feeder Field 3 4 3" xfId="13686"/>
    <cellStyle name="Date Feeder Field 3 5" xfId="392"/>
    <cellStyle name="Date Feeder Field 3 5 2" xfId="13687"/>
    <cellStyle name="Date Feeder Field 3 5 2 2" xfId="13688"/>
    <cellStyle name="Date Feeder Field 3 5 3" xfId="13689"/>
    <cellStyle name="Date Feeder Field 3 6" xfId="393"/>
    <cellStyle name="Date Feeder Field 3 6 2" xfId="13690"/>
    <cellStyle name="Date Feeder Field 3 6 2 2" xfId="13691"/>
    <cellStyle name="Date Feeder Field 3 6 3" xfId="13692"/>
    <cellStyle name="Date Feeder Field 3 7" xfId="13693"/>
    <cellStyle name="Date Feeder Field 3 7 2" xfId="13694"/>
    <cellStyle name="Date Feeder Field 3 7 2 2" xfId="13695"/>
    <cellStyle name="Date Feeder Field 3 7 3" xfId="13696"/>
    <cellStyle name="Date Feeder Field 3 8" xfId="13697"/>
    <cellStyle name="Date Feeder Field 3 8 2" xfId="13698"/>
    <cellStyle name="Date Feeder Field 3 8 2 2" xfId="13699"/>
    <cellStyle name="Date Feeder Field 3 8 3" xfId="13700"/>
    <cellStyle name="Date Feeder Field 3 9" xfId="13701"/>
    <cellStyle name="Date Feeder Field 3 9 2" xfId="13702"/>
    <cellStyle name="Date Feeder Field 3 9 2 2" xfId="13703"/>
    <cellStyle name="Date Feeder Field 3 9 3" xfId="13704"/>
    <cellStyle name="Date Feeder Field 4" xfId="394"/>
    <cellStyle name="Date Feeder Field 4 10" xfId="13705"/>
    <cellStyle name="Date Feeder Field 4 10 2" xfId="13706"/>
    <cellStyle name="Date Feeder Field 4 10 2 2" xfId="13707"/>
    <cellStyle name="Date Feeder Field 4 10 3" xfId="13708"/>
    <cellStyle name="Date Feeder Field 4 11" xfId="13709"/>
    <cellStyle name="Date Feeder Field 4 11 2" xfId="13710"/>
    <cellStyle name="Date Feeder Field 4 11 2 2" xfId="13711"/>
    <cellStyle name="Date Feeder Field 4 11 3" xfId="13712"/>
    <cellStyle name="Date Feeder Field 4 12" xfId="13713"/>
    <cellStyle name="Date Feeder Field 4 12 2" xfId="13714"/>
    <cellStyle name="Date Feeder Field 4 12 2 2" xfId="13715"/>
    <cellStyle name="Date Feeder Field 4 12 3" xfId="13716"/>
    <cellStyle name="Date Feeder Field 4 13" xfId="13717"/>
    <cellStyle name="Date Feeder Field 4 13 2" xfId="13718"/>
    <cellStyle name="Date Feeder Field 4 13 2 2" xfId="13719"/>
    <cellStyle name="Date Feeder Field 4 13 3" xfId="13720"/>
    <cellStyle name="Date Feeder Field 4 14" xfId="13721"/>
    <cellStyle name="Date Feeder Field 4 14 2" xfId="13722"/>
    <cellStyle name="Date Feeder Field 4 14 2 2" xfId="13723"/>
    <cellStyle name="Date Feeder Field 4 14 3" xfId="13724"/>
    <cellStyle name="Date Feeder Field 4 15" xfId="13725"/>
    <cellStyle name="Date Feeder Field 4 15 2" xfId="13726"/>
    <cellStyle name="Date Feeder Field 4 15 2 2" xfId="13727"/>
    <cellStyle name="Date Feeder Field 4 15 3" xfId="13728"/>
    <cellStyle name="Date Feeder Field 4 16" xfId="13729"/>
    <cellStyle name="Date Feeder Field 4 16 2" xfId="13730"/>
    <cellStyle name="Date Feeder Field 4 16 2 2" xfId="13731"/>
    <cellStyle name="Date Feeder Field 4 16 3" xfId="13732"/>
    <cellStyle name="Date Feeder Field 4 17" xfId="13733"/>
    <cellStyle name="Date Feeder Field 4 17 2" xfId="13734"/>
    <cellStyle name="Date Feeder Field 4 17 2 2" xfId="13735"/>
    <cellStyle name="Date Feeder Field 4 17 3" xfId="13736"/>
    <cellStyle name="Date Feeder Field 4 18" xfId="13737"/>
    <cellStyle name="Date Feeder Field 4 18 2" xfId="13738"/>
    <cellStyle name="Date Feeder Field 4 19" xfId="13739"/>
    <cellStyle name="Date Feeder Field 4 2" xfId="395"/>
    <cellStyle name="Date Feeder Field 4 2 10" xfId="13740"/>
    <cellStyle name="Date Feeder Field 4 2 10 2" xfId="13741"/>
    <cellStyle name="Date Feeder Field 4 2 10 2 2" xfId="13742"/>
    <cellStyle name="Date Feeder Field 4 2 10 3" xfId="13743"/>
    <cellStyle name="Date Feeder Field 4 2 11" xfId="13744"/>
    <cellStyle name="Date Feeder Field 4 2 11 2" xfId="13745"/>
    <cellStyle name="Date Feeder Field 4 2 11 2 2" xfId="13746"/>
    <cellStyle name="Date Feeder Field 4 2 11 3" xfId="13747"/>
    <cellStyle name="Date Feeder Field 4 2 12" xfId="13748"/>
    <cellStyle name="Date Feeder Field 4 2 12 2" xfId="13749"/>
    <cellStyle name="Date Feeder Field 4 2 12 2 2" xfId="13750"/>
    <cellStyle name="Date Feeder Field 4 2 12 3" xfId="13751"/>
    <cellStyle name="Date Feeder Field 4 2 13" xfId="13752"/>
    <cellStyle name="Date Feeder Field 4 2 13 2" xfId="13753"/>
    <cellStyle name="Date Feeder Field 4 2 13 2 2" xfId="13754"/>
    <cellStyle name="Date Feeder Field 4 2 13 3" xfId="13755"/>
    <cellStyle name="Date Feeder Field 4 2 14" xfId="13756"/>
    <cellStyle name="Date Feeder Field 4 2 14 2" xfId="13757"/>
    <cellStyle name="Date Feeder Field 4 2 14 2 2" xfId="13758"/>
    <cellStyle name="Date Feeder Field 4 2 14 3" xfId="13759"/>
    <cellStyle name="Date Feeder Field 4 2 15" xfId="13760"/>
    <cellStyle name="Date Feeder Field 4 2 15 2" xfId="13761"/>
    <cellStyle name="Date Feeder Field 4 2 15 2 2" xfId="13762"/>
    <cellStyle name="Date Feeder Field 4 2 15 3" xfId="13763"/>
    <cellStyle name="Date Feeder Field 4 2 16" xfId="13764"/>
    <cellStyle name="Date Feeder Field 4 2 16 2" xfId="13765"/>
    <cellStyle name="Date Feeder Field 4 2 16 2 2" xfId="13766"/>
    <cellStyle name="Date Feeder Field 4 2 16 3" xfId="13767"/>
    <cellStyle name="Date Feeder Field 4 2 17" xfId="13768"/>
    <cellStyle name="Date Feeder Field 4 2 17 2" xfId="13769"/>
    <cellStyle name="Date Feeder Field 4 2 17 2 2" xfId="13770"/>
    <cellStyle name="Date Feeder Field 4 2 17 3" xfId="13771"/>
    <cellStyle name="Date Feeder Field 4 2 18" xfId="13772"/>
    <cellStyle name="Date Feeder Field 4 2 18 2" xfId="13773"/>
    <cellStyle name="Date Feeder Field 4 2 18 2 2" xfId="13774"/>
    <cellStyle name="Date Feeder Field 4 2 18 3" xfId="13775"/>
    <cellStyle name="Date Feeder Field 4 2 19" xfId="13776"/>
    <cellStyle name="Date Feeder Field 4 2 19 2" xfId="13777"/>
    <cellStyle name="Date Feeder Field 4 2 19 2 2" xfId="13778"/>
    <cellStyle name="Date Feeder Field 4 2 19 3" xfId="13779"/>
    <cellStyle name="Date Feeder Field 4 2 2" xfId="13780"/>
    <cellStyle name="Date Feeder Field 4 2 2 2" xfId="13781"/>
    <cellStyle name="Date Feeder Field 4 2 2 2 2" xfId="13782"/>
    <cellStyle name="Date Feeder Field 4 2 2 3" xfId="13783"/>
    <cellStyle name="Date Feeder Field 4 2 20" xfId="13784"/>
    <cellStyle name="Date Feeder Field 4 2 20 2" xfId="13785"/>
    <cellStyle name="Date Feeder Field 4 2 20 2 2" xfId="13786"/>
    <cellStyle name="Date Feeder Field 4 2 20 3" xfId="13787"/>
    <cellStyle name="Date Feeder Field 4 2 21" xfId="13788"/>
    <cellStyle name="Date Feeder Field 4 2 21 2" xfId="13789"/>
    <cellStyle name="Date Feeder Field 4 2 22" xfId="13790"/>
    <cellStyle name="Date Feeder Field 4 2 3" xfId="13791"/>
    <cellStyle name="Date Feeder Field 4 2 3 2" xfId="13792"/>
    <cellStyle name="Date Feeder Field 4 2 3 2 2" xfId="13793"/>
    <cellStyle name="Date Feeder Field 4 2 3 3" xfId="13794"/>
    <cellStyle name="Date Feeder Field 4 2 4" xfId="13795"/>
    <cellStyle name="Date Feeder Field 4 2 4 2" xfId="13796"/>
    <cellStyle name="Date Feeder Field 4 2 4 2 2" xfId="13797"/>
    <cellStyle name="Date Feeder Field 4 2 4 3" xfId="13798"/>
    <cellStyle name="Date Feeder Field 4 2 5" xfId="13799"/>
    <cellStyle name="Date Feeder Field 4 2 5 2" xfId="13800"/>
    <cellStyle name="Date Feeder Field 4 2 5 2 2" xfId="13801"/>
    <cellStyle name="Date Feeder Field 4 2 5 3" xfId="13802"/>
    <cellStyle name="Date Feeder Field 4 2 6" xfId="13803"/>
    <cellStyle name="Date Feeder Field 4 2 6 2" xfId="13804"/>
    <cellStyle name="Date Feeder Field 4 2 6 2 2" xfId="13805"/>
    <cellStyle name="Date Feeder Field 4 2 6 3" xfId="13806"/>
    <cellStyle name="Date Feeder Field 4 2 7" xfId="13807"/>
    <cellStyle name="Date Feeder Field 4 2 7 2" xfId="13808"/>
    <cellStyle name="Date Feeder Field 4 2 7 2 2" xfId="13809"/>
    <cellStyle name="Date Feeder Field 4 2 7 3" xfId="13810"/>
    <cellStyle name="Date Feeder Field 4 2 8" xfId="13811"/>
    <cellStyle name="Date Feeder Field 4 2 8 2" xfId="13812"/>
    <cellStyle name="Date Feeder Field 4 2 8 2 2" xfId="13813"/>
    <cellStyle name="Date Feeder Field 4 2 8 3" xfId="13814"/>
    <cellStyle name="Date Feeder Field 4 2 9" xfId="13815"/>
    <cellStyle name="Date Feeder Field 4 2 9 2" xfId="13816"/>
    <cellStyle name="Date Feeder Field 4 2 9 2 2" xfId="13817"/>
    <cellStyle name="Date Feeder Field 4 2 9 3" xfId="13818"/>
    <cellStyle name="Date Feeder Field 4 3" xfId="396"/>
    <cellStyle name="Date Feeder Field 4 3 2" xfId="13819"/>
    <cellStyle name="Date Feeder Field 4 3 2 2" xfId="13820"/>
    <cellStyle name="Date Feeder Field 4 3 3" xfId="13821"/>
    <cellStyle name="Date Feeder Field 4 4" xfId="397"/>
    <cellStyle name="Date Feeder Field 4 4 2" xfId="13822"/>
    <cellStyle name="Date Feeder Field 4 4 2 2" xfId="13823"/>
    <cellStyle name="Date Feeder Field 4 4 3" xfId="13824"/>
    <cellStyle name="Date Feeder Field 4 5" xfId="398"/>
    <cellStyle name="Date Feeder Field 4 5 2" xfId="13825"/>
    <cellStyle name="Date Feeder Field 4 5 2 2" xfId="13826"/>
    <cellStyle name="Date Feeder Field 4 5 3" xfId="13827"/>
    <cellStyle name="Date Feeder Field 4 6" xfId="399"/>
    <cellStyle name="Date Feeder Field 4 6 2" xfId="13828"/>
    <cellStyle name="Date Feeder Field 4 6 2 2" xfId="13829"/>
    <cellStyle name="Date Feeder Field 4 6 3" xfId="13830"/>
    <cellStyle name="Date Feeder Field 4 7" xfId="13831"/>
    <cellStyle name="Date Feeder Field 4 7 2" xfId="13832"/>
    <cellStyle name="Date Feeder Field 4 7 2 2" xfId="13833"/>
    <cellStyle name="Date Feeder Field 4 7 3" xfId="13834"/>
    <cellStyle name="Date Feeder Field 4 8" xfId="13835"/>
    <cellStyle name="Date Feeder Field 4 8 2" xfId="13836"/>
    <cellStyle name="Date Feeder Field 4 8 2 2" xfId="13837"/>
    <cellStyle name="Date Feeder Field 4 8 3" xfId="13838"/>
    <cellStyle name="Date Feeder Field 4 9" xfId="13839"/>
    <cellStyle name="Date Feeder Field 4 9 2" xfId="13840"/>
    <cellStyle name="Date Feeder Field 4 9 2 2" xfId="13841"/>
    <cellStyle name="Date Feeder Field 4 9 3" xfId="13842"/>
    <cellStyle name="Date Feeder Field 5" xfId="400"/>
    <cellStyle name="Date Feeder Field 5 10" xfId="13843"/>
    <cellStyle name="Date Feeder Field 5 10 2" xfId="13844"/>
    <cellStyle name="Date Feeder Field 5 10 2 2" xfId="13845"/>
    <cellStyle name="Date Feeder Field 5 10 3" xfId="13846"/>
    <cellStyle name="Date Feeder Field 5 11" xfId="13847"/>
    <cellStyle name="Date Feeder Field 5 11 2" xfId="13848"/>
    <cellStyle name="Date Feeder Field 5 11 2 2" xfId="13849"/>
    <cellStyle name="Date Feeder Field 5 11 3" xfId="13850"/>
    <cellStyle name="Date Feeder Field 5 12" xfId="13851"/>
    <cellStyle name="Date Feeder Field 5 12 2" xfId="13852"/>
    <cellStyle name="Date Feeder Field 5 12 2 2" xfId="13853"/>
    <cellStyle name="Date Feeder Field 5 12 3" xfId="13854"/>
    <cellStyle name="Date Feeder Field 5 13" xfId="13855"/>
    <cellStyle name="Date Feeder Field 5 13 2" xfId="13856"/>
    <cellStyle name="Date Feeder Field 5 13 2 2" xfId="13857"/>
    <cellStyle name="Date Feeder Field 5 13 3" xfId="13858"/>
    <cellStyle name="Date Feeder Field 5 14" xfId="13859"/>
    <cellStyle name="Date Feeder Field 5 14 2" xfId="13860"/>
    <cellStyle name="Date Feeder Field 5 14 2 2" xfId="13861"/>
    <cellStyle name="Date Feeder Field 5 14 3" xfId="13862"/>
    <cellStyle name="Date Feeder Field 5 15" xfId="13863"/>
    <cellStyle name="Date Feeder Field 5 15 2" xfId="13864"/>
    <cellStyle name="Date Feeder Field 5 15 2 2" xfId="13865"/>
    <cellStyle name="Date Feeder Field 5 15 3" xfId="13866"/>
    <cellStyle name="Date Feeder Field 5 16" xfId="13867"/>
    <cellStyle name="Date Feeder Field 5 16 2" xfId="13868"/>
    <cellStyle name="Date Feeder Field 5 16 2 2" xfId="13869"/>
    <cellStyle name="Date Feeder Field 5 16 3" xfId="13870"/>
    <cellStyle name="Date Feeder Field 5 17" xfId="13871"/>
    <cellStyle name="Date Feeder Field 5 17 2" xfId="13872"/>
    <cellStyle name="Date Feeder Field 5 17 2 2" xfId="13873"/>
    <cellStyle name="Date Feeder Field 5 17 3" xfId="13874"/>
    <cellStyle name="Date Feeder Field 5 18" xfId="13875"/>
    <cellStyle name="Date Feeder Field 5 18 2" xfId="13876"/>
    <cellStyle name="Date Feeder Field 5 18 2 2" xfId="13877"/>
    <cellStyle name="Date Feeder Field 5 18 3" xfId="13878"/>
    <cellStyle name="Date Feeder Field 5 19" xfId="13879"/>
    <cellStyle name="Date Feeder Field 5 19 2" xfId="13880"/>
    <cellStyle name="Date Feeder Field 5 19 2 2" xfId="13881"/>
    <cellStyle name="Date Feeder Field 5 19 3" xfId="13882"/>
    <cellStyle name="Date Feeder Field 5 2" xfId="13883"/>
    <cellStyle name="Date Feeder Field 5 2 10" xfId="13884"/>
    <cellStyle name="Date Feeder Field 5 2 10 2" xfId="13885"/>
    <cellStyle name="Date Feeder Field 5 2 10 2 2" xfId="13886"/>
    <cellStyle name="Date Feeder Field 5 2 10 3" xfId="13887"/>
    <cellStyle name="Date Feeder Field 5 2 11" xfId="13888"/>
    <cellStyle name="Date Feeder Field 5 2 11 2" xfId="13889"/>
    <cellStyle name="Date Feeder Field 5 2 11 2 2" xfId="13890"/>
    <cellStyle name="Date Feeder Field 5 2 11 3" xfId="13891"/>
    <cellStyle name="Date Feeder Field 5 2 12" xfId="13892"/>
    <cellStyle name="Date Feeder Field 5 2 12 2" xfId="13893"/>
    <cellStyle name="Date Feeder Field 5 2 12 2 2" xfId="13894"/>
    <cellStyle name="Date Feeder Field 5 2 12 3" xfId="13895"/>
    <cellStyle name="Date Feeder Field 5 2 13" xfId="13896"/>
    <cellStyle name="Date Feeder Field 5 2 13 2" xfId="13897"/>
    <cellStyle name="Date Feeder Field 5 2 13 2 2" xfId="13898"/>
    <cellStyle name="Date Feeder Field 5 2 13 3" xfId="13899"/>
    <cellStyle name="Date Feeder Field 5 2 14" xfId="13900"/>
    <cellStyle name="Date Feeder Field 5 2 14 2" xfId="13901"/>
    <cellStyle name="Date Feeder Field 5 2 14 2 2" xfId="13902"/>
    <cellStyle name="Date Feeder Field 5 2 14 3" xfId="13903"/>
    <cellStyle name="Date Feeder Field 5 2 15" xfId="13904"/>
    <cellStyle name="Date Feeder Field 5 2 15 2" xfId="13905"/>
    <cellStyle name="Date Feeder Field 5 2 15 2 2" xfId="13906"/>
    <cellStyle name="Date Feeder Field 5 2 15 3" xfId="13907"/>
    <cellStyle name="Date Feeder Field 5 2 16" xfId="13908"/>
    <cellStyle name="Date Feeder Field 5 2 16 2" xfId="13909"/>
    <cellStyle name="Date Feeder Field 5 2 16 2 2" xfId="13910"/>
    <cellStyle name="Date Feeder Field 5 2 16 3" xfId="13911"/>
    <cellStyle name="Date Feeder Field 5 2 17" xfId="13912"/>
    <cellStyle name="Date Feeder Field 5 2 17 2" xfId="13913"/>
    <cellStyle name="Date Feeder Field 5 2 17 2 2" xfId="13914"/>
    <cellStyle name="Date Feeder Field 5 2 17 3" xfId="13915"/>
    <cellStyle name="Date Feeder Field 5 2 18" xfId="13916"/>
    <cellStyle name="Date Feeder Field 5 2 18 2" xfId="13917"/>
    <cellStyle name="Date Feeder Field 5 2 18 2 2" xfId="13918"/>
    <cellStyle name="Date Feeder Field 5 2 18 3" xfId="13919"/>
    <cellStyle name="Date Feeder Field 5 2 19" xfId="13920"/>
    <cellStyle name="Date Feeder Field 5 2 19 2" xfId="13921"/>
    <cellStyle name="Date Feeder Field 5 2 19 2 2" xfId="13922"/>
    <cellStyle name="Date Feeder Field 5 2 19 3" xfId="13923"/>
    <cellStyle name="Date Feeder Field 5 2 2" xfId="13924"/>
    <cellStyle name="Date Feeder Field 5 2 2 2" xfId="13925"/>
    <cellStyle name="Date Feeder Field 5 2 2 2 2" xfId="13926"/>
    <cellStyle name="Date Feeder Field 5 2 2 3" xfId="13927"/>
    <cellStyle name="Date Feeder Field 5 2 20" xfId="13928"/>
    <cellStyle name="Date Feeder Field 5 2 20 2" xfId="13929"/>
    <cellStyle name="Date Feeder Field 5 2 20 2 2" xfId="13930"/>
    <cellStyle name="Date Feeder Field 5 2 20 3" xfId="13931"/>
    <cellStyle name="Date Feeder Field 5 2 21" xfId="13932"/>
    <cellStyle name="Date Feeder Field 5 2 21 2" xfId="13933"/>
    <cellStyle name="Date Feeder Field 5 2 22" xfId="13934"/>
    <cellStyle name="Date Feeder Field 5 2 3" xfId="13935"/>
    <cellStyle name="Date Feeder Field 5 2 3 2" xfId="13936"/>
    <cellStyle name="Date Feeder Field 5 2 3 2 2" xfId="13937"/>
    <cellStyle name="Date Feeder Field 5 2 3 3" xfId="13938"/>
    <cellStyle name="Date Feeder Field 5 2 4" xfId="13939"/>
    <cellStyle name="Date Feeder Field 5 2 4 2" xfId="13940"/>
    <cellStyle name="Date Feeder Field 5 2 4 2 2" xfId="13941"/>
    <cellStyle name="Date Feeder Field 5 2 4 3" xfId="13942"/>
    <cellStyle name="Date Feeder Field 5 2 5" xfId="13943"/>
    <cellStyle name="Date Feeder Field 5 2 5 2" xfId="13944"/>
    <cellStyle name="Date Feeder Field 5 2 5 2 2" xfId="13945"/>
    <cellStyle name="Date Feeder Field 5 2 5 3" xfId="13946"/>
    <cellStyle name="Date Feeder Field 5 2 6" xfId="13947"/>
    <cellStyle name="Date Feeder Field 5 2 6 2" xfId="13948"/>
    <cellStyle name="Date Feeder Field 5 2 6 2 2" xfId="13949"/>
    <cellStyle name="Date Feeder Field 5 2 6 3" xfId="13950"/>
    <cellStyle name="Date Feeder Field 5 2 7" xfId="13951"/>
    <cellStyle name="Date Feeder Field 5 2 7 2" xfId="13952"/>
    <cellStyle name="Date Feeder Field 5 2 7 2 2" xfId="13953"/>
    <cellStyle name="Date Feeder Field 5 2 7 3" xfId="13954"/>
    <cellStyle name="Date Feeder Field 5 2 8" xfId="13955"/>
    <cellStyle name="Date Feeder Field 5 2 8 2" xfId="13956"/>
    <cellStyle name="Date Feeder Field 5 2 8 2 2" xfId="13957"/>
    <cellStyle name="Date Feeder Field 5 2 8 3" xfId="13958"/>
    <cellStyle name="Date Feeder Field 5 2 9" xfId="13959"/>
    <cellStyle name="Date Feeder Field 5 2 9 2" xfId="13960"/>
    <cellStyle name="Date Feeder Field 5 2 9 2 2" xfId="13961"/>
    <cellStyle name="Date Feeder Field 5 2 9 3" xfId="13962"/>
    <cellStyle name="Date Feeder Field 5 20" xfId="13963"/>
    <cellStyle name="Date Feeder Field 5 20 2" xfId="13964"/>
    <cellStyle name="Date Feeder Field 5 20 2 2" xfId="13965"/>
    <cellStyle name="Date Feeder Field 5 20 3" xfId="13966"/>
    <cellStyle name="Date Feeder Field 5 21" xfId="13967"/>
    <cellStyle name="Date Feeder Field 5 21 2" xfId="13968"/>
    <cellStyle name="Date Feeder Field 5 21 2 2" xfId="13969"/>
    <cellStyle name="Date Feeder Field 5 21 3" xfId="13970"/>
    <cellStyle name="Date Feeder Field 5 22" xfId="13971"/>
    <cellStyle name="Date Feeder Field 5 22 2" xfId="13972"/>
    <cellStyle name="Date Feeder Field 5 23" xfId="13973"/>
    <cellStyle name="Date Feeder Field 5 3" xfId="13974"/>
    <cellStyle name="Date Feeder Field 5 3 2" xfId="13975"/>
    <cellStyle name="Date Feeder Field 5 3 2 2" xfId="13976"/>
    <cellStyle name="Date Feeder Field 5 3 3" xfId="13977"/>
    <cellStyle name="Date Feeder Field 5 4" xfId="13978"/>
    <cellStyle name="Date Feeder Field 5 4 2" xfId="13979"/>
    <cellStyle name="Date Feeder Field 5 4 2 2" xfId="13980"/>
    <cellStyle name="Date Feeder Field 5 4 3" xfId="13981"/>
    <cellStyle name="Date Feeder Field 5 5" xfId="13982"/>
    <cellStyle name="Date Feeder Field 5 5 2" xfId="13983"/>
    <cellStyle name="Date Feeder Field 5 5 2 2" xfId="13984"/>
    <cellStyle name="Date Feeder Field 5 5 3" xfId="13985"/>
    <cellStyle name="Date Feeder Field 5 6" xfId="13986"/>
    <cellStyle name="Date Feeder Field 5 6 2" xfId="13987"/>
    <cellStyle name="Date Feeder Field 5 6 2 2" xfId="13988"/>
    <cellStyle name="Date Feeder Field 5 6 3" xfId="13989"/>
    <cellStyle name="Date Feeder Field 5 7" xfId="13990"/>
    <cellStyle name="Date Feeder Field 5 7 2" xfId="13991"/>
    <cellStyle name="Date Feeder Field 5 7 2 2" xfId="13992"/>
    <cellStyle name="Date Feeder Field 5 7 3" xfId="13993"/>
    <cellStyle name="Date Feeder Field 5 8" xfId="13994"/>
    <cellStyle name="Date Feeder Field 5 8 2" xfId="13995"/>
    <cellStyle name="Date Feeder Field 5 8 2 2" xfId="13996"/>
    <cellStyle name="Date Feeder Field 5 8 3" xfId="13997"/>
    <cellStyle name="Date Feeder Field 5 9" xfId="13998"/>
    <cellStyle name="Date Feeder Field 5 9 2" xfId="13999"/>
    <cellStyle name="Date Feeder Field 5 9 2 2" xfId="14000"/>
    <cellStyle name="Date Feeder Field 5 9 3" xfId="14001"/>
    <cellStyle name="Date Feeder Field 6" xfId="401"/>
    <cellStyle name="Date Feeder Field 6 10" xfId="14002"/>
    <cellStyle name="Date Feeder Field 6 10 2" xfId="14003"/>
    <cellStyle name="Date Feeder Field 6 10 2 2" xfId="14004"/>
    <cellStyle name="Date Feeder Field 6 10 3" xfId="14005"/>
    <cellStyle name="Date Feeder Field 6 11" xfId="14006"/>
    <cellStyle name="Date Feeder Field 6 11 2" xfId="14007"/>
    <cellStyle name="Date Feeder Field 6 11 2 2" xfId="14008"/>
    <cellStyle name="Date Feeder Field 6 11 3" xfId="14009"/>
    <cellStyle name="Date Feeder Field 6 12" xfId="14010"/>
    <cellStyle name="Date Feeder Field 6 12 2" xfId="14011"/>
    <cellStyle name="Date Feeder Field 6 12 2 2" xfId="14012"/>
    <cellStyle name="Date Feeder Field 6 12 3" xfId="14013"/>
    <cellStyle name="Date Feeder Field 6 13" xfId="14014"/>
    <cellStyle name="Date Feeder Field 6 13 2" xfId="14015"/>
    <cellStyle name="Date Feeder Field 6 13 2 2" xfId="14016"/>
    <cellStyle name="Date Feeder Field 6 13 3" xfId="14017"/>
    <cellStyle name="Date Feeder Field 6 14" xfId="14018"/>
    <cellStyle name="Date Feeder Field 6 14 2" xfId="14019"/>
    <cellStyle name="Date Feeder Field 6 14 2 2" xfId="14020"/>
    <cellStyle name="Date Feeder Field 6 14 3" xfId="14021"/>
    <cellStyle name="Date Feeder Field 6 15" xfId="14022"/>
    <cellStyle name="Date Feeder Field 6 15 2" xfId="14023"/>
    <cellStyle name="Date Feeder Field 6 15 2 2" xfId="14024"/>
    <cellStyle name="Date Feeder Field 6 15 3" xfId="14025"/>
    <cellStyle name="Date Feeder Field 6 16" xfId="14026"/>
    <cellStyle name="Date Feeder Field 6 16 2" xfId="14027"/>
    <cellStyle name="Date Feeder Field 6 16 2 2" xfId="14028"/>
    <cellStyle name="Date Feeder Field 6 16 3" xfId="14029"/>
    <cellStyle name="Date Feeder Field 6 17" xfId="14030"/>
    <cellStyle name="Date Feeder Field 6 17 2" xfId="14031"/>
    <cellStyle name="Date Feeder Field 6 17 2 2" xfId="14032"/>
    <cellStyle name="Date Feeder Field 6 17 3" xfId="14033"/>
    <cellStyle name="Date Feeder Field 6 18" xfId="14034"/>
    <cellStyle name="Date Feeder Field 6 18 2" xfId="14035"/>
    <cellStyle name="Date Feeder Field 6 18 2 2" xfId="14036"/>
    <cellStyle name="Date Feeder Field 6 18 3" xfId="14037"/>
    <cellStyle name="Date Feeder Field 6 19" xfId="14038"/>
    <cellStyle name="Date Feeder Field 6 19 2" xfId="14039"/>
    <cellStyle name="Date Feeder Field 6 19 2 2" xfId="14040"/>
    <cellStyle name="Date Feeder Field 6 19 3" xfId="14041"/>
    <cellStyle name="Date Feeder Field 6 2" xfId="14042"/>
    <cellStyle name="Date Feeder Field 6 2 2" xfId="14043"/>
    <cellStyle name="Date Feeder Field 6 2 2 2" xfId="14044"/>
    <cellStyle name="Date Feeder Field 6 2 3" xfId="14045"/>
    <cellStyle name="Date Feeder Field 6 20" xfId="14046"/>
    <cellStyle name="Date Feeder Field 6 20 2" xfId="14047"/>
    <cellStyle name="Date Feeder Field 6 20 2 2" xfId="14048"/>
    <cellStyle name="Date Feeder Field 6 20 3" xfId="14049"/>
    <cellStyle name="Date Feeder Field 6 21" xfId="14050"/>
    <cellStyle name="Date Feeder Field 6 21 2" xfId="14051"/>
    <cellStyle name="Date Feeder Field 6 22" xfId="14052"/>
    <cellStyle name="Date Feeder Field 6 3" xfId="14053"/>
    <cellStyle name="Date Feeder Field 6 3 2" xfId="14054"/>
    <cellStyle name="Date Feeder Field 6 3 2 2" xfId="14055"/>
    <cellStyle name="Date Feeder Field 6 3 3" xfId="14056"/>
    <cellStyle name="Date Feeder Field 6 4" xfId="14057"/>
    <cellStyle name="Date Feeder Field 6 4 2" xfId="14058"/>
    <cellStyle name="Date Feeder Field 6 4 2 2" xfId="14059"/>
    <cellStyle name="Date Feeder Field 6 4 3" xfId="14060"/>
    <cellStyle name="Date Feeder Field 6 5" xfId="14061"/>
    <cellStyle name="Date Feeder Field 6 5 2" xfId="14062"/>
    <cellStyle name="Date Feeder Field 6 5 2 2" xfId="14063"/>
    <cellStyle name="Date Feeder Field 6 5 3" xfId="14064"/>
    <cellStyle name="Date Feeder Field 6 6" xfId="14065"/>
    <cellStyle name="Date Feeder Field 6 6 2" xfId="14066"/>
    <cellStyle name="Date Feeder Field 6 6 2 2" xfId="14067"/>
    <cellStyle name="Date Feeder Field 6 6 3" xfId="14068"/>
    <cellStyle name="Date Feeder Field 6 7" xfId="14069"/>
    <cellStyle name="Date Feeder Field 6 7 2" xfId="14070"/>
    <cellStyle name="Date Feeder Field 6 7 2 2" xfId="14071"/>
    <cellStyle name="Date Feeder Field 6 7 3" xfId="14072"/>
    <cellStyle name="Date Feeder Field 6 8" xfId="14073"/>
    <cellStyle name="Date Feeder Field 6 8 2" xfId="14074"/>
    <cellStyle name="Date Feeder Field 6 8 2 2" xfId="14075"/>
    <cellStyle name="Date Feeder Field 6 8 3" xfId="14076"/>
    <cellStyle name="Date Feeder Field 6 9" xfId="14077"/>
    <cellStyle name="Date Feeder Field 6 9 2" xfId="14078"/>
    <cellStyle name="Date Feeder Field 6 9 2 2" xfId="14079"/>
    <cellStyle name="Date Feeder Field 6 9 3" xfId="14080"/>
    <cellStyle name="Date Feeder Field 7" xfId="402"/>
    <cellStyle name="Date Feeder Field 7 2" xfId="14081"/>
    <cellStyle name="Date Feeder Field 7 2 2" xfId="14082"/>
    <cellStyle name="Date Feeder Field 7 3" xfId="14083"/>
    <cellStyle name="Date Feeder Field 8" xfId="14084"/>
    <cellStyle name="Date Feeder Field 8 2" xfId="14085"/>
    <cellStyle name="Date Feeder Field 8 2 2" xfId="14086"/>
    <cellStyle name="Date Feeder Field 8 3" xfId="14087"/>
    <cellStyle name="Date Feeder Field 9" xfId="14088"/>
    <cellStyle name="Date Feeder Field 9 2" xfId="14089"/>
    <cellStyle name="Date Feeder Field 9 2 2" xfId="14090"/>
    <cellStyle name="Date Feeder Field 9 3" xfId="14091"/>
    <cellStyle name="Excel Built-in Normal" xfId="403"/>
    <cellStyle name="Exception" xfId="404"/>
    <cellStyle name="Explanation" xfId="405"/>
    <cellStyle name="Explanatory Text 2" xfId="406"/>
    <cellStyle name="Explanatory Text 2 2" xfId="42968"/>
    <cellStyle name="Explanatory Text 3" xfId="407"/>
    <cellStyle name="Explanatory Text 4" xfId="408"/>
    <cellStyle name="Explanatory Text 5" xfId="409"/>
    <cellStyle name="Explanatory Text 6" xfId="410"/>
    <cellStyle name="EYCheck" xfId="411"/>
    <cellStyle name="EYDate" xfId="412"/>
    <cellStyle name="EYHeader1" xfId="413"/>
    <cellStyle name="EYHeader1 10" xfId="14092"/>
    <cellStyle name="EYHeader1 10 2" xfId="14093"/>
    <cellStyle name="EYHeader1 10 2 2" xfId="14094"/>
    <cellStyle name="EYHeader1 10 3" xfId="14095"/>
    <cellStyle name="EYHeader1 11" xfId="14096"/>
    <cellStyle name="EYHeader1 11 2" xfId="14097"/>
    <cellStyle name="EYHeader1 2" xfId="414"/>
    <cellStyle name="EYHeader1 2 10" xfId="14098"/>
    <cellStyle name="EYHeader1 2 10 2" xfId="14099"/>
    <cellStyle name="EYHeader1 2 10 2 2" xfId="14100"/>
    <cellStyle name="EYHeader1 2 10 3" xfId="14101"/>
    <cellStyle name="EYHeader1 2 11" xfId="14102"/>
    <cellStyle name="EYHeader1 2 11 2" xfId="14103"/>
    <cellStyle name="EYHeader1 2 12" xfId="14104"/>
    <cellStyle name="EYHeader1 2 2" xfId="415"/>
    <cellStyle name="EYHeader1 2 2 10" xfId="14105"/>
    <cellStyle name="EYHeader1 2 2 2" xfId="14106"/>
    <cellStyle name="EYHeader1 2 2 2 10" xfId="14107"/>
    <cellStyle name="EYHeader1 2 2 2 10 2" xfId="14108"/>
    <cellStyle name="EYHeader1 2 2 2 10 2 2" xfId="14109"/>
    <cellStyle name="EYHeader1 2 2 2 10 3" xfId="14110"/>
    <cellStyle name="EYHeader1 2 2 2 11" xfId="14111"/>
    <cellStyle name="EYHeader1 2 2 2 11 2" xfId="14112"/>
    <cellStyle name="EYHeader1 2 2 2 11 2 2" xfId="14113"/>
    <cellStyle name="EYHeader1 2 2 2 11 3" xfId="14114"/>
    <cellStyle name="EYHeader1 2 2 2 12" xfId="14115"/>
    <cellStyle name="EYHeader1 2 2 2 12 2" xfId="14116"/>
    <cellStyle name="EYHeader1 2 2 2 12 2 2" xfId="14117"/>
    <cellStyle name="EYHeader1 2 2 2 12 3" xfId="14118"/>
    <cellStyle name="EYHeader1 2 2 2 13" xfId="14119"/>
    <cellStyle name="EYHeader1 2 2 2 13 2" xfId="14120"/>
    <cellStyle name="EYHeader1 2 2 2 13 2 2" xfId="14121"/>
    <cellStyle name="EYHeader1 2 2 2 13 3" xfId="14122"/>
    <cellStyle name="EYHeader1 2 2 2 14" xfId="14123"/>
    <cellStyle name="EYHeader1 2 2 2 14 2" xfId="14124"/>
    <cellStyle name="EYHeader1 2 2 2 14 2 2" xfId="14125"/>
    <cellStyle name="EYHeader1 2 2 2 14 3" xfId="14126"/>
    <cellStyle name="EYHeader1 2 2 2 15" xfId="14127"/>
    <cellStyle name="EYHeader1 2 2 2 15 2" xfId="14128"/>
    <cellStyle name="EYHeader1 2 2 2 15 2 2" xfId="14129"/>
    <cellStyle name="EYHeader1 2 2 2 15 3" xfId="14130"/>
    <cellStyle name="EYHeader1 2 2 2 16" xfId="14131"/>
    <cellStyle name="EYHeader1 2 2 2 16 2" xfId="14132"/>
    <cellStyle name="EYHeader1 2 2 2 16 2 2" xfId="14133"/>
    <cellStyle name="EYHeader1 2 2 2 16 3" xfId="14134"/>
    <cellStyle name="EYHeader1 2 2 2 17" xfId="14135"/>
    <cellStyle name="EYHeader1 2 2 2 17 2" xfId="14136"/>
    <cellStyle name="EYHeader1 2 2 2 17 2 2" xfId="14137"/>
    <cellStyle name="EYHeader1 2 2 2 17 3" xfId="14138"/>
    <cellStyle name="EYHeader1 2 2 2 18" xfId="14139"/>
    <cellStyle name="EYHeader1 2 2 2 18 2" xfId="14140"/>
    <cellStyle name="EYHeader1 2 2 2 18 2 2" xfId="14141"/>
    <cellStyle name="EYHeader1 2 2 2 18 3" xfId="14142"/>
    <cellStyle name="EYHeader1 2 2 2 19" xfId="14143"/>
    <cellStyle name="EYHeader1 2 2 2 19 2" xfId="14144"/>
    <cellStyle name="EYHeader1 2 2 2 19 2 2" xfId="14145"/>
    <cellStyle name="EYHeader1 2 2 2 19 3" xfId="14146"/>
    <cellStyle name="EYHeader1 2 2 2 2" xfId="14147"/>
    <cellStyle name="EYHeader1 2 2 2 2 2" xfId="14148"/>
    <cellStyle name="EYHeader1 2 2 2 2 2 2" xfId="14149"/>
    <cellStyle name="EYHeader1 2 2 2 2 3" xfId="14150"/>
    <cellStyle name="EYHeader1 2 2 2 20" xfId="14151"/>
    <cellStyle name="EYHeader1 2 2 2 20 2" xfId="14152"/>
    <cellStyle name="EYHeader1 2 2 2 21" xfId="14153"/>
    <cellStyle name="EYHeader1 2 2 2 3" xfId="14154"/>
    <cellStyle name="EYHeader1 2 2 2 3 2" xfId="14155"/>
    <cellStyle name="EYHeader1 2 2 2 3 2 2" xfId="14156"/>
    <cellStyle name="EYHeader1 2 2 2 3 3" xfId="14157"/>
    <cellStyle name="EYHeader1 2 2 2 4" xfId="14158"/>
    <cellStyle name="EYHeader1 2 2 2 4 2" xfId="14159"/>
    <cellStyle name="EYHeader1 2 2 2 4 2 2" xfId="14160"/>
    <cellStyle name="EYHeader1 2 2 2 4 3" xfId="14161"/>
    <cellStyle name="EYHeader1 2 2 2 5" xfId="14162"/>
    <cellStyle name="EYHeader1 2 2 2 5 2" xfId="14163"/>
    <cellStyle name="EYHeader1 2 2 2 5 2 2" xfId="14164"/>
    <cellStyle name="EYHeader1 2 2 2 5 3" xfId="14165"/>
    <cellStyle name="EYHeader1 2 2 2 6" xfId="14166"/>
    <cellStyle name="EYHeader1 2 2 2 6 2" xfId="14167"/>
    <cellStyle name="EYHeader1 2 2 2 6 2 2" xfId="14168"/>
    <cellStyle name="EYHeader1 2 2 2 6 3" xfId="14169"/>
    <cellStyle name="EYHeader1 2 2 2 7" xfId="14170"/>
    <cellStyle name="EYHeader1 2 2 2 7 2" xfId="14171"/>
    <cellStyle name="EYHeader1 2 2 2 7 2 2" xfId="14172"/>
    <cellStyle name="EYHeader1 2 2 2 7 3" xfId="14173"/>
    <cellStyle name="EYHeader1 2 2 2 8" xfId="14174"/>
    <cellStyle name="EYHeader1 2 2 2 8 2" xfId="14175"/>
    <cellStyle name="EYHeader1 2 2 2 8 2 2" xfId="14176"/>
    <cellStyle name="EYHeader1 2 2 2 8 3" xfId="14177"/>
    <cellStyle name="EYHeader1 2 2 2 9" xfId="14178"/>
    <cellStyle name="EYHeader1 2 2 2 9 2" xfId="14179"/>
    <cellStyle name="EYHeader1 2 2 2 9 2 2" xfId="14180"/>
    <cellStyle name="EYHeader1 2 2 2 9 3" xfId="14181"/>
    <cellStyle name="EYHeader1 2 2 3" xfId="14182"/>
    <cellStyle name="EYHeader1 2 2 3 2" xfId="14183"/>
    <cellStyle name="EYHeader1 2 2 3 2 2" xfId="14184"/>
    <cellStyle name="EYHeader1 2 2 3 3" xfId="14185"/>
    <cellStyle name="EYHeader1 2 2 4" xfId="14186"/>
    <cellStyle name="EYHeader1 2 2 4 2" xfId="14187"/>
    <cellStyle name="EYHeader1 2 2 4 2 2" xfId="14188"/>
    <cellStyle name="EYHeader1 2 2 4 3" xfId="14189"/>
    <cellStyle name="EYHeader1 2 2 5" xfId="14190"/>
    <cellStyle name="EYHeader1 2 2 5 2" xfId="14191"/>
    <cellStyle name="EYHeader1 2 2 5 2 2" xfId="14192"/>
    <cellStyle name="EYHeader1 2 2 5 3" xfId="14193"/>
    <cellStyle name="EYHeader1 2 2 6" xfId="14194"/>
    <cellStyle name="EYHeader1 2 2 6 2" xfId="14195"/>
    <cellStyle name="EYHeader1 2 2 6 2 2" xfId="14196"/>
    <cellStyle name="EYHeader1 2 2 6 3" xfId="14197"/>
    <cellStyle name="EYHeader1 2 2 7" xfId="14198"/>
    <cellStyle name="EYHeader1 2 2 7 2" xfId="14199"/>
    <cellStyle name="EYHeader1 2 2 7 2 2" xfId="14200"/>
    <cellStyle name="EYHeader1 2 2 7 3" xfId="14201"/>
    <cellStyle name="EYHeader1 2 2 8" xfId="14202"/>
    <cellStyle name="EYHeader1 2 2 8 2" xfId="14203"/>
    <cellStyle name="EYHeader1 2 2 9" xfId="14204"/>
    <cellStyle name="EYHeader1 2 2 9 2" xfId="14205"/>
    <cellStyle name="EYHeader1 2 3" xfId="416"/>
    <cellStyle name="EYHeader1 2 3 2" xfId="14206"/>
    <cellStyle name="EYHeader1 2 3 2 10" xfId="14207"/>
    <cellStyle name="EYHeader1 2 3 2 10 2" xfId="14208"/>
    <cellStyle name="EYHeader1 2 3 2 10 2 2" xfId="14209"/>
    <cellStyle name="EYHeader1 2 3 2 10 3" xfId="14210"/>
    <cellStyle name="EYHeader1 2 3 2 11" xfId="14211"/>
    <cellStyle name="EYHeader1 2 3 2 11 2" xfId="14212"/>
    <cellStyle name="EYHeader1 2 3 2 11 2 2" xfId="14213"/>
    <cellStyle name="EYHeader1 2 3 2 11 3" xfId="14214"/>
    <cellStyle name="EYHeader1 2 3 2 12" xfId="14215"/>
    <cellStyle name="EYHeader1 2 3 2 12 2" xfId="14216"/>
    <cellStyle name="EYHeader1 2 3 2 12 2 2" xfId="14217"/>
    <cellStyle name="EYHeader1 2 3 2 12 3" xfId="14218"/>
    <cellStyle name="EYHeader1 2 3 2 13" xfId="14219"/>
    <cellStyle name="EYHeader1 2 3 2 13 2" xfId="14220"/>
    <cellStyle name="EYHeader1 2 3 2 13 2 2" xfId="14221"/>
    <cellStyle name="EYHeader1 2 3 2 13 3" xfId="14222"/>
    <cellStyle name="EYHeader1 2 3 2 14" xfId="14223"/>
    <cellStyle name="EYHeader1 2 3 2 14 2" xfId="14224"/>
    <cellStyle name="EYHeader1 2 3 2 14 2 2" xfId="14225"/>
    <cellStyle name="EYHeader1 2 3 2 14 3" xfId="14226"/>
    <cellStyle name="EYHeader1 2 3 2 15" xfId="14227"/>
    <cellStyle name="EYHeader1 2 3 2 15 2" xfId="14228"/>
    <cellStyle name="EYHeader1 2 3 2 15 2 2" xfId="14229"/>
    <cellStyle name="EYHeader1 2 3 2 15 3" xfId="14230"/>
    <cellStyle name="EYHeader1 2 3 2 16" xfId="14231"/>
    <cellStyle name="EYHeader1 2 3 2 16 2" xfId="14232"/>
    <cellStyle name="EYHeader1 2 3 2 16 2 2" xfId="14233"/>
    <cellStyle name="EYHeader1 2 3 2 16 3" xfId="14234"/>
    <cellStyle name="EYHeader1 2 3 2 17" xfId="14235"/>
    <cellStyle name="EYHeader1 2 3 2 17 2" xfId="14236"/>
    <cellStyle name="EYHeader1 2 3 2 17 2 2" xfId="14237"/>
    <cellStyle name="EYHeader1 2 3 2 17 3" xfId="14238"/>
    <cellStyle name="EYHeader1 2 3 2 18" xfId="14239"/>
    <cellStyle name="EYHeader1 2 3 2 18 2" xfId="14240"/>
    <cellStyle name="EYHeader1 2 3 2 18 2 2" xfId="14241"/>
    <cellStyle name="EYHeader1 2 3 2 18 3" xfId="14242"/>
    <cellStyle name="EYHeader1 2 3 2 19" xfId="14243"/>
    <cellStyle name="EYHeader1 2 3 2 19 2" xfId="14244"/>
    <cellStyle name="EYHeader1 2 3 2 19 2 2" xfId="14245"/>
    <cellStyle name="EYHeader1 2 3 2 19 3" xfId="14246"/>
    <cellStyle name="EYHeader1 2 3 2 2" xfId="14247"/>
    <cellStyle name="EYHeader1 2 3 2 2 2" xfId="14248"/>
    <cellStyle name="EYHeader1 2 3 2 2 2 2" xfId="14249"/>
    <cellStyle name="EYHeader1 2 3 2 2 3" xfId="14250"/>
    <cellStyle name="EYHeader1 2 3 2 20" xfId="14251"/>
    <cellStyle name="EYHeader1 2 3 2 20 2" xfId="14252"/>
    <cellStyle name="EYHeader1 2 3 2 21" xfId="14253"/>
    <cellStyle name="EYHeader1 2 3 2 3" xfId="14254"/>
    <cellStyle name="EYHeader1 2 3 2 3 2" xfId="14255"/>
    <cellStyle name="EYHeader1 2 3 2 3 2 2" xfId="14256"/>
    <cellStyle name="EYHeader1 2 3 2 3 3" xfId="14257"/>
    <cellStyle name="EYHeader1 2 3 2 4" xfId="14258"/>
    <cellStyle name="EYHeader1 2 3 2 4 2" xfId="14259"/>
    <cellStyle name="EYHeader1 2 3 2 4 2 2" xfId="14260"/>
    <cellStyle name="EYHeader1 2 3 2 4 3" xfId="14261"/>
    <cellStyle name="EYHeader1 2 3 2 5" xfId="14262"/>
    <cellStyle name="EYHeader1 2 3 2 5 2" xfId="14263"/>
    <cellStyle name="EYHeader1 2 3 2 5 2 2" xfId="14264"/>
    <cellStyle name="EYHeader1 2 3 2 5 3" xfId="14265"/>
    <cellStyle name="EYHeader1 2 3 2 6" xfId="14266"/>
    <cellStyle name="EYHeader1 2 3 2 6 2" xfId="14267"/>
    <cellStyle name="EYHeader1 2 3 2 6 2 2" xfId="14268"/>
    <cellStyle name="EYHeader1 2 3 2 6 3" xfId="14269"/>
    <cellStyle name="EYHeader1 2 3 2 7" xfId="14270"/>
    <cellStyle name="EYHeader1 2 3 2 7 2" xfId="14271"/>
    <cellStyle name="EYHeader1 2 3 2 7 2 2" xfId="14272"/>
    <cellStyle name="EYHeader1 2 3 2 7 3" xfId="14273"/>
    <cellStyle name="EYHeader1 2 3 2 8" xfId="14274"/>
    <cellStyle name="EYHeader1 2 3 2 8 2" xfId="14275"/>
    <cellStyle name="EYHeader1 2 3 2 8 2 2" xfId="14276"/>
    <cellStyle name="EYHeader1 2 3 2 8 3" xfId="14277"/>
    <cellStyle name="EYHeader1 2 3 2 9" xfId="14278"/>
    <cellStyle name="EYHeader1 2 3 2 9 2" xfId="14279"/>
    <cellStyle name="EYHeader1 2 3 2 9 2 2" xfId="14280"/>
    <cellStyle name="EYHeader1 2 3 2 9 3" xfId="14281"/>
    <cellStyle name="EYHeader1 2 3 3" xfId="14282"/>
    <cellStyle name="EYHeader1 2 3 3 2" xfId="14283"/>
    <cellStyle name="EYHeader1 2 3 3 2 2" xfId="14284"/>
    <cellStyle name="EYHeader1 2 3 3 3" xfId="14285"/>
    <cellStyle name="EYHeader1 2 3 4" xfId="14286"/>
    <cellStyle name="EYHeader1 2 3 4 2" xfId="14287"/>
    <cellStyle name="EYHeader1 2 3 4 2 2" xfId="14288"/>
    <cellStyle name="EYHeader1 2 3 4 3" xfId="14289"/>
    <cellStyle name="EYHeader1 2 3 5" xfId="14290"/>
    <cellStyle name="EYHeader1 2 3 5 2" xfId="14291"/>
    <cellStyle name="EYHeader1 2 3 5 2 2" xfId="14292"/>
    <cellStyle name="EYHeader1 2 3 5 3" xfId="14293"/>
    <cellStyle name="EYHeader1 2 3 6" xfId="14294"/>
    <cellStyle name="EYHeader1 2 3 6 2" xfId="14295"/>
    <cellStyle name="EYHeader1 2 3 6 2 2" xfId="14296"/>
    <cellStyle name="EYHeader1 2 3 6 3" xfId="14297"/>
    <cellStyle name="EYHeader1 2 3 7" xfId="14298"/>
    <cellStyle name="EYHeader1 2 3 7 2" xfId="14299"/>
    <cellStyle name="EYHeader1 2 3 7 2 2" xfId="14300"/>
    <cellStyle name="EYHeader1 2 3 7 3" xfId="14301"/>
    <cellStyle name="EYHeader1 2 3 8" xfId="14302"/>
    <cellStyle name="EYHeader1 2 3 8 2" xfId="14303"/>
    <cellStyle name="EYHeader1 2 3 9" xfId="14304"/>
    <cellStyle name="EYHeader1 2 4" xfId="417"/>
    <cellStyle name="EYHeader1 2 4 10" xfId="14305"/>
    <cellStyle name="EYHeader1 2 4 10 2" xfId="14306"/>
    <cellStyle name="EYHeader1 2 4 10 2 2" xfId="14307"/>
    <cellStyle name="EYHeader1 2 4 10 3" xfId="14308"/>
    <cellStyle name="EYHeader1 2 4 11" xfId="14309"/>
    <cellStyle name="EYHeader1 2 4 11 2" xfId="14310"/>
    <cellStyle name="EYHeader1 2 4 11 2 2" xfId="14311"/>
    <cellStyle name="EYHeader1 2 4 11 3" xfId="14312"/>
    <cellStyle name="EYHeader1 2 4 12" xfId="14313"/>
    <cellStyle name="EYHeader1 2 4 12 2" xfId="14314"/>
    <cellStyle name="EYHeader1 2 4 12 2 2" xfId="14315"/>
    <cellStyle name="EYHeader1 2 4 12 3" xfId="14316"/>
    <cellStyle name="EYHeader1 2 4 13" xfId="14317"/>
    <cellStyle name="EYHeader1 2 4 13 2" xfId="14318"/>
    <cellStyle name="EYHeader1 2 4 13 2 2" xfId="14319"/>
    <cellStyle name="EYHeader1 2 4 13 3" xfId="14320"/>
    <cellStyle name="EYHeader1 2 4 14" xfId="14321"/>
    <cellStyle name="EYHeader1 2 4 14 2" xfId="14322"/>
    <cellStyle name="EYHeader1 2 4 14 2 2" xfId="14323"/>
    <cellStyle name="EYHeader1 2 4 14 3" xfId="14324"/>
    <cellStyle name="EYHeader1 2 4 15" xfId="14325"/>
    <cellStyle name="EYHeader1 2 4 15 2" xfId="14326"/>
    <cellStyle name="EYHeader1 2 4 15 2 2" xfId="14327"/>
    <cellStyle name="EYHeader1 2 4 15 3" xfId="14328"/>
    <cellStyle name="EYHeader1 2 4 16" xfId="14329"/>
    <cellStyle name="EYHeader1 2 4 16 2" xfId="14330"/>
    <cellStyle name="EYHeader1 2 4 16 2 2" xfId="14331"/>
    <cellStyle name="EYHeader1 2 4 16 3" xfId="14332"/>
    <cellStyle name="EYHeader1 2 4 17" xfId="14333"/>
    <cellStyle name="EYHeader1 2 4 17 2" xfId="14334"/>
    <cellStyle name="EYHeader1 2 4 17 2 2" xfId="14335"/>
    <cellStyle name="EYHeader1 2 4 17 3" xfId="14336"/>
    <cellStyle name="EYHeader1 2 4 18" xfId="14337"/>
    <cellStyle name="EYHeader1 2 4 18 2" xfId="14338"/>
    <cellStyle name="EYHeader1 2 4 18 2 2" xfId="14339"/>
    <cellStyle name="EYHeader1 2 4 18 3" xfId="14340"/>
    <cellStyle name="EYHeader1 2 4 19" xfId="14341"/>
    <cellStyle name="EYHeader1 2 4 19 2" xfId="14342"/>
    <cellStyle name="EYHeader1 2 4 19 2 2" xfId="14343"/>
    <cellStyle name="EYHeader1 2 4 19 3" xfId="14344"/>
    <cellStyle name="EYHeader1 2 4 2" xfId="14345"/>
    <cellStyle name="EYHeader1 2 4 2 10" xfId="14346"/>
    <cellStyle name="EYHeader1 2 4 2 10 2" xfId="14347"/>
    <cellStyle name="EYHeader1 2 4 2 10 2 2" xfId="14348"/>
    <cellStyle name="EYHeader1 2 4 2 10 3" xfId="14349"/>
    <cellStyle name="EYHeader1 2 4 2 11" xfId="14350"/>
    <cellStyle name="EYHeader1 2 4 2 11 2" xfId="14351"/>
    <cellStyle name="EYHeader1 2 4 2 11 2 2" xfId="14352"/>
    <cellStyle name="EYHeader1 2 4 2 11 3" xfId="14353"/>
    <cellStyle name="EYHeader1 2 4 2 12" xfId="14354"/>
    <cellStyle name="EYHeader1 2 4 2 12 2" xfId="14355"/>
    <cellStyle name="EYHeader1 2 4 2 12 2 2" xfId="14356"/>
    <cellStyle name="EYHeader1 2 4 2 12 3" xfId="14357"/>
    <cellStyle name="EYHeader1 2 4 2 13" xfId="14358"/>
    <cellStyle name="EYHeader1 2 4 2 13 2" xfId="14359"/>
    <cellStyle name="EYHeader1 2 4 2 13 2 2" xfId="14360"/>
    <cellStyle name="EYHeader1 2 4 2 13 3" xfId="14361"/>
    <cellStyle name="EYHeader1 2 4 2 14" xfId="14362"/>
    <cellStyle name="EYHeader1 2 4 2 14 2" xfId="14363"/>
    <cellStyle name="EYHeader1 2 4 2 14 2 2" xfId="14364"/>
    <cellStyle name="EYHeader1 2 4 2 14 3" xfId="14365"/>
    <cellStyle name="EYHeader1 2 4 2 15" xfId="14366"/>
    <cellStyle name="EYHeader1 2 4 2 15 2" xfId="14367"/>
    <cellStyle name="EYHeader1 2 4 2 15 2 2" xfId="14368"/>
    <cellStyle name="EYHeader1 2 4 2 15 3" xfId="14369"/>
    <cellStyle name="EYHeader1 2 4 2 16" xfId="14370"/>
    <cellStyle name="EYHeader1 2 4 2 16 2" xfId="14371"/>
    <cellStyle name="EYHeader1 2 4 2 16 2 2" xfId="14372"/>
    <cellStyle name="EYHeader1 2 4 2 16 3" xfId="14373"/>
    <cellStyle name="EYHeader1 2 4 2 17" xfId="14374"/>
    <cellStyle name="EYHeader1 2 4 2 17 2" xfId="14375"/>
    <cellStyle name="EYHeader1 2 4 2 17 2 2" xfId="14376"/>
    <cellStyle name="EYHeader1 2 4 2 17 3" xfId="14377"/>
    <cellStyle name="EYHeader1 2 4 2 18" xfId="14378"/>
    <cellStyle name="EYHeader1 2 4 2 18 2" xfId="14379"/>
    <cellStyle name="EYHeader1 2 4 2 18 2 2" xfId="14380"/>
    <cellStyle name="EYHeader1 2 4 2 18 3" xfId="14381"/>
    <cellStyle name="EYHeader1 2 4 2 19" xfId="14382"/>
    <cellStyle name="EYHeader1 2 4 2 19 2" xfId="14383"/>
    <cellStyle name="EYHeader1 2 4 2 19 2 2" xfId="14384"/>
    <cellStyle name="EYHeader1 2 4 2 19 3" xfId="14385"/>
    <cellStyle name="EYHeader1 2 4 2 2" xfId="14386"/>
    <cellStyle name="EYHeader1 2 4 2 2 2" xfId="14387"/>
    <cellStyle name="EYHeader1 2 4 2 2 2 2" xfId="14388"/>
    <cellStyle name="EYHeader1 2 4 2 2 3" xfId="14389"/>
    <cellStyle name="EYHeader1 2 4 2 20" xfId="14390"/>
    <cellStyle name="EYHeader1 2 4 2 20 2" xfId="14391"/>
    <cellStyle name="EYHeader1 2 4 2 21" xfId="14392"/>
    <cellStyle name="EYHeader1 2 4 2 3" xfId="14393"/>
    <cellStyle name="EYHeader1 2 4 2 3 2" xfId="14394"/>
    <cellStyle name="EYHeader1 2 4 2 3 2 2" xfId="14395"/>
    <cellStyle name="EYHeader1 2 4 2 3 3" xfId="14396"/>
    <cellStyle name="EYHeader1 2 4 2 4" xfId="14397"/>
    <cellStyle name="EYHeader1 2 4 2 4 2" xfId="14398"/>
    <cellStyle name="EYHeader1 2 4 2 4 2 2" xfId="14399"/>
    <cellStyle name="EYHeader1 2 4 2 4 3" xfId="14400"/>
    <cellStyle name="EYHeader1 2 4 2 5" xfId="14401"/>
    <cellStyle name="EYHeader1 2 4 2 5 2" xfId="14402"/>
    <cellStyle name="EYHeader1 2 4 2 5 2 2" xfId="14403"/>
    <cellStyle name="EYHeader1 2 4 2 5 3" xfId="14404"/>
    <cellStyle name="EYHeader1 2 4 2 6" xfId="14405"/>
    <cellStyle name="EYHeader1 2 4 2 6 2" xfId="14406"/>
    <cellStyle name="EYHeader1 2 4 2 6 2 2" xfId="14407"/>
    <cellStyle name="EYHeader1 2 4 2 6 3" xfId="14408"/>
    <cellStyle name="EYHeader1 2 4 2 7" xfId="14409"/>
    <cellStyle name="EYHeader1 2 4 2 7 2" xfId="14410"/>
    <cellStyle name="EYHeader1 2 4 2 7 2 2" xfId="14411"/>
    <cellStyle name="EYHeader1 2 4 2 7 3" xfId="14412"/>
    <cellStyle name="EYHeader1 2 4 2 8" xfId="14413"/>
    <cellStyle name="EYHeader1 2 4 2 8 2" xfId="14414"/>
    <cellStyle name="EYHeader1 2 4 2 8 2 2" xfId="14415"/>
    <cellStyle name="EYHeader1 2 4 2 8 3" xfId="14416"/>
    <cellStyle name="EYHeader1 2 4 2 9" xfId="14417"/>
    <cellStyle name="EYHeader1 2 4 2 9 2" xfId="14418"/>
    <cellStyle name="EYHeader1 2 4 2 9 2 2" xfId="14419"/>
    <cellStyle name="EYHeader1 2 4 2 9 3" xfId="14420"/>
    <cellStyle name="EYHeader1 2 4 20" xfId="14421"/>
    <cellStyle name="EYHeader1 2 4 20 2" xfId="14422"/>
    <cellStyle name="EYHeader1 2 4 20 2 2" xfId="14423"/>
    <cellStyle name="EYHeader1 2 4 20 3" xfId="14424"/>
    <cellStyle name="EYHeader1 2 4 21" xfId="14425"/>
    <cellStyle name="EYHeader1 2 4 21 2" xfId="14426"/>
    <cellStyle name="EYHeader1 2 4 22" xfId="14427"/>
    <cellStyle name="EYHeader1 2 4 3" xfId="14428"/>
    <cellStyle name="EYHeader1 2 4 3 2" xfId="14429"/>
    <cellStyle name="EYHeader1 2 4 3 2 2" xfId="14430"/>
    <cellStyle name="EYHeader1 2 4 3 3" xfId="14431"/>
    <cellStyle name="EYHeader1 2 4 4" xfId="14432"/>
    <cellStyle name="EYHeader1 2 4 4 2" xfId="14433"/>
    <cellStyle name="EYHeader1 2 4 4 2 2" xfId="14434"/>
    <cellStyle name="EYHeader1 2 4 4 3" xfId="14435"/>
    <cellStyle name="EYHeader1 2 4 5" xfId="14436"/>
    <cellStyle name="EYHeader1 2 4 5 2" xfId="14437"/>
    <cellStyle name="EYHeader1 2 4 5 2 2" xfId="14438"/>
    <cellStyle name="EYHeader1 2 4 5 3" xfId="14439"/>
    <cellStyle name="EYHeader1 2 4 6" xfId="14440"/>
    <cellStyle name="EYHeader1 2 4 6 2" xfId="14441"/>
    <cellStyle name="EYHeader1 2 4 6 2 2" xfId="14442"/>
    <cellStyle name="EYHeader1 2 4 6 3" xfId="14443"/>
    <cellStyle name="EYHeader1 2 4 7" xfId="14444"/>
    <cellStyle name="EYHeader1 2 4 7 2" xfId="14445"/>
    <cellStyle name="EYHeader1 2 4 7 2 2" xfId="14446"/>
    <cellStyle name="EYHeader1 2 4 7 3" xfId="14447"/>
    <cellStyle name="EYHeader1 2 4 8" xfId="14448"/>
    <cellStyle name="EYHeader1 2 4 8 2" xfId="14449"/>
    <cellStyle name="EYHeader1 2 4 8 2 2" xfId="14450"/>
    <cellStyle name="EYHeader1 2 4 8 3" xfId="14451"/>
    <cellStyle name="EYHeader1 2 4 9" xfId="14452"/>
    <cellStyle name="EYHeader1 2 4 9 2" xfId="14453"/>
    <cellStyle name="EYHeader1 2 4 9 2 2" xfId="14454"/>
    <cellStyle name="EYHeader1 2 4 9 3" xfId="14455"/>
    <cellStyle name="EYHeader1 2 5" xfId="418"/>
    <cellStyle name="EYHeader1 2 5 10" xfId="14456"/>
    <cellStyle name="EYHeader1 2 5 10 2" xfId="14457"/>
    <cellStyle name="EYHeader1 2 5 10 2 2" xfId="14458"/>
    <cellStyle name="EYHeader1 2 5 10 3" xfId="14459"/>
    <cellStyle name="EYHeader1 2 5 11" xfId="14460"/>
    <cellStyle name="EYHeader1 2 5 11 2" xfId="14461"/>
    <cellStyle name="EYHeader1 2 5 11 2 2" xfId="14462"/>
    <cellStyle name="EYHeader1 2 5 11 3" xfId="14463"/>
    <cellStyle name="EYHeader1 2 5 12" xfId="14464"/>
    <cellStyle name="EYHeader1 2 5 12 2" xfId="14465"/>
    <cellStyle name="EYHeader1 2 5 12 2 2" xfId="14466"/>
    <cellStyle name="EYHeader1 2 5 12 3" xfId="14467"/>
    <cellStyle name="EYHeader1 2 5 13" xfId="14468"/>
    <cellStyle name="EYHeader1 2 5 13 2" xfId="14469"/>
    <cellStyle name="EYHeader1 2 5 13 2 2" xfId="14470"/>
    <cellStyle name="EYHeader1 2 5 13 3" xfId="14471"/>
    <cellStyle name="EYHeader1 2 5 14" xfId="14472"/>
    <cellStyle name="EYHeader1 2 5 14 2" xfId="14473"/>
    <cellStyle name="EYHeader1 2 5 14 2 2" xfId="14474"/>
    <cellStyle name="EYHeader1 2 5 14 3" xfId="14475"/>
    <cellStyle name="EYHeader1 2 5 15" xfId="14476"/>
    <cellStyle name="EYHeader1 2 5 15 2" xfId="14477"/>
    <cellStyle name="EYHeader1 2 5 15 2 2" xfId="14478"/>
    <cellStyle name="EYHeader1 2 5 15 3" xfId="14479"/>
    <cellStyle name="EYHeader1 2 5 16" xfId="14480"/>
    <cellStyle name="EYHeader1 2 5 16 2" xfId="14481"/>
    <cellStyle name="EYHeader1 2 5 16 2 2" xfId="14482"/>
    <cellStyle name="EYHeader1 2 5 16 3" xfId="14483"/>
    <cellStyle name="EYHeader1 2 5 17" xfId="14484"/>
    <cellStyle name="EYHeader1 2 5 17 2" xfId="14485"/>
    <cellStyle name="EYHeader1 2 5 17 2 2" xfId="14486"/>
    <cellStyle name="EYHeader1 2 5 17 3" xfId="14487"/>
    <cellStyle name="EYHeader1 2 5 18" xfId="14488"/>
    <cellStyle name="EYHeader1 2 5 18 2" xfId="14489"/>
    <cellStyle name="EYHeader1 2 5 18 2 2" xfId="14490"/>
    <cellStyle name="EYHeader1 2 5 18 3" xfId="14491"/>
    <cellStyle name="EYHeader1 2 5 19" xfId="14492"/>
    <cellStyle name="EYHeader1 2 5 19 2" xfId="14493"/>
    <cellStyle name="EYHeader1 2 5 19 2 2" xfId="14494"/>
    <cellStyle name="EYHeader1 2 5 19 3" xfId="14495"/>
    <cellStyle name="EYHeader1 2 5 2" xfId="14496"/>
    <cellStyle name="EYHeader1 2 5 2 2" xfId="14497"/>
    <cellStyle name="EYHeader1 2 5 2 2 2" xfId="14498"/>
    <cellStyle name="EYHeader1 2 5 2 3" xfId="14499"/>
    <cellStyle name="EYHeader1 2 5 20" xfId="14500"/>
    <cellStyle name="EYHeader1 2 5 20 2" xfId="14501"/>
    <cellStyle name="EYHeader1 2 5 21" xfId="14502"/>
    <cellStyle name="EYHeader1 2 5 3" xfId="14503"/>
    <cellStyle name="EYHeader1 2 5 3 2" xfId="14504"/>
    <cellStyle name="EYHeader1 2 5 3 2 2" xfId="14505"/>
    <cellStyle name="EYHeader1 2 5 3 3" xfId="14506"/>
    <cellStyle name="EYHeader1 2 5 4" xfId="14507"/>
    <cellStyle name="EYHeader1 2 5 4 2" xfId="14508"/>
    <cellStyle name="EYHeader1 2 5 4 2 2" xfId="14509"/>
    <cellStyle name="EYHeader1 2 5 4 3" xfId="14510"/>
    <cellStyle name="EYHeader1 2 5 5" xfId="14511"/>
    <cellStyle name="EYHeader1 2 5 5 2" xfId="14512"/>
    <cellStyle name="EYHeader1 2 5 5 2 2" xfId="14513"/>
    <cellStyle name="EYHeader1 2 5 5 3" xfId="14514"/>
    <cellStyle name="EYHeader1 2 5 6" xfId="14515"/>
    <cellStyle name="EYHeader1 2 5 6 2" xfId="14516"/>
    <cellStyle name="EYHeader1 2 5 6 2 2" xfId="14517"/>
    <cellStyle name="EYHeader1 2 5 6 3" xfId="14518"/>
    <cellStyle name="EYHeader1 2 5 7" xfId="14519"/>
    <cellStyle name="EYHeader1 2 5 7 2" xfId="14520"/>
    <cellStyle name="EYHeader1 2 5 7 2 2" xfId="14521"/>
    <cellStyle name="EYHeader1 2 5 7 3" xfId="14522"/>
    <cellStyle name="EYHeader1 2 5 8" xfId="14523"/>
    <cellStyle name="EYHeader1 2 5 8 2" xfId="14524"/>
    <cellStyle name="EYHeader1 2 5 8 2 2" xfId="14525"/>
    <cellStyle name="EYHeader1 2 5 8 3" xfId="14526"/>
    <cellStyle name="EYHeader1 2 5 9" xfId="14527"/>
    <cellStyle name="EYHeader1 2 5 9 2" xfId="14528"/>
    <cellStyle name="EYHeader1 2 5 9 2 2" xfId="14529"/>
    <cellStyle name="EYHeader1 2 5 9 3" xfId="14530"/>
    <cellStyle name="EYHeader1 2 6" xfId="14531"/>
    <cellStyle name="EYHeader1 2 6 2" xfId="14532"/>
    <cellStyle name="EYHeader1 2 6 2 2" xfId="14533"/>
    <cellStyle name="EYHeader1 2 6 3" xfId="14534"/>
    <cellStyle name="EYHeader1 2 7" xfId="14535"/>
    <cellStyle name="EYHeader1 2 7 2" xfId="14536"/>
    <cellStyle name="EYHeader1 2 7 2 2" xfId="14537"/>
    <cellStyle name="EYHeader1 2 7 3" xfId="14538"/>
    <cellStyle name="EYHeader1 2 8" xfId="14539"/>
    <cellStyle name="EYHeader1 2 8 2" xfId="14540"/>
    <cellStyle name="EYHeader1 2 8 2 2" xfId="14541"/>
    <cellStyle name="EYHeader1 2 8 3" xfId="14542"/>
    <cellStyle name="EYHeader1 2 9" xfId="14543"/>
    <cellStyle name="EYHeader1 2 9 2" xfId="14544"/>
    <cellStyle name="EYHeader1 2 9 2 2" xfId="14545"/>
    <cellStyle name="EYHeader1 2 9 3" xfId="14546"/>
    <cellStyle name="EYHeader1 3" xfId="419"/>
    <cellStyle name="EYHeader1 3 2" xfId="420"/>
    <cellStyle name="EYHeader1 3 2 10" xfId="14547"/>
    <cellStyle name="EYHeader1 3 2 10 2" xfId="14548"/>
    <cellStyle name="EYHeader1 3 2 10 2 2" xfId="14549"/>
    <cellStyle name="EYHeader1 3 2 10 3" xfId="14550"/>
    <cellStyle name="EYHeader1 3 2 11" xfId="14551"/>
    <cellStyle name="EYHeader1 3 2 11 2" xfId="14552"/>
    <cellStyle name="EYHeader1 3 2 11 2 2" xfId="14553"/>
    <cellStyle name="EYHeader1 3 2 11 3" xfId="14554"/>
    <cellStyle name="EYHeader1 3 2 12" xfId="14555"/>
    <cellStyle name="EYHeader1 3 2 12 2" xfId="14556"/>
    <cellStyle name="EYHeader1 3 2 12 2 2" xfId="14557"/>
    <cellStyle name="EYHeader1 3 2 12 3" xfId="14558"/>
    <cellStyle name="EYHeader1 3 2 13" xfId="14559"/>
    <cellStyle name="EYHeader1 3 2 13 2" xfId="14560"/>
    <cellStyle name="EYHeader1 3 2 13 2 2" xfId="14561"/>
    <cellStyle name="EYHeader1 3 2 13 3" xfId="14562"/>
    <cellStyle name="EYHeader1 3 2 14" xfId="14563"/>
    <cellStyle name="EYHeader1 3 2 14 2" xfId="14564"/>
    <cellStyle name="EYHeader1 3 2 14 2 2" xfId="14565"/>
    <cellStyle name="EYHeader1 3 2 14 3" xfId="14566"/>
    <cellStyle name="EYHeader1 3 2 15" xfId="14567"/>
    <cellStyle name="EYHeader1 3 2 15 2" xfId="14568"/>
    <cellStyle name="EYHeader1 3 2 15 2 2" xfId="14569"/>
    <cellStyle name="EYHeader1 3 2 15 3" xfId="14570"/>
    <cellStyle name="EYHeader1 3 2 16" xfId="14571"/>
    <cellStyle name="EYHeader1 3 2 16 2" xfId="14572"/>
    <cellStyle name="EYHeader1 3 2 16 2 2" xfId="14573"/>
    <cellStyle name="EYHeader1 3 2 16 3" xfId="14574"/>
    <cellStyle name="EYHeader1 3 2 17" xfId="14575"/>
    <cellStyle name="EYHeader1 3 2 17 2" xfId="14576"/>
    <cellStyle name="EYHeader1 3 2 17 2 2" xfId="14577"/>
    <cellStyle name="EYHeader1 3 2 17 3" xfId="14578"/>
    <cellStyle name="EYHeader1 3 2 18" xfId="14579"/>
    <cellStyle name="EYHeader1 3 2 18 2" xfId="14580"/>
    <cellStyle name="EYHeader1 3 2 18 2 2" xfId="14581"/>
    <cellStyle name="EYHeader1 3 2 18 3" xfId="14582"/>
    <cellStyle name="EYHeader1 3 2 19" xfId="14583"/>
    <cellStyle name="EYHeader1 3 2 19 2" xfId="14584"/>
    <cellStyle name="EYHeader1 3 2 19 2 2" xfId="14585"/>
    <cellStyle name="EYHeader1 3 2 19 3" xfId="14586"/>
    <cellStyle name="EYHeader1 3 2 2" xfId="14587"/>
    <cellStyle name="EYHeader1 3 2 2 2" xfId="14588"/>
    <cellStyle name="EYHeader1 3 2 2 2 2" xfId="14589"/>
    <cellStyle name="EYHeader1 3 2 2 3" xfId="14590"/>
    <cellStyle name="EYHeader1 3 2 20" xfId="14591"/>
    <cellStyle name="EYHeader1 3 2 20 2" xfId="14592"/>
    <cellStyle name="EYHeader1 3 2 21" xfId="14593"/>
    <cellStyle name="EYHeader1 3 2 21 2" xfId="14594"/>
    <cellStyle name="EYHeader1 3 2 22" xfId="14595"/>
    <cellStyle name="EYHeader1 3 2 3" xfId="14596"/>
    <cellStyle name="EYHeader1 3 2 3 2" xfId="14597"/>
    <cellStyle name="EYHeader1 3 2 3 2 2" xfId="14598"/>
    <cellStyle name="EYHeader1 3 2 3 3" xfId="14599"/>
    <cellStyle name="EYHeader1 3 2 4" xfId="14600"/>
    <cellStyle name="EYHeader1 3 2 4 2" xfId="14601"/>
    <cellStyle name="EYHeader1 3 2 4 2 2" xfId="14602"/>
    <cellStyle name="EYHeader1 3 2 4 3" xfId="14603"/>
    <cellStyle name="EYHeader1 3 2 5" xfId="14604"/>
    <cellStyle name="EYHeader1 3 2 5 2" xfId="14605"/>
    <cellStyle name="EYHeader1 3 2 5 2 2" xfId="14606"/>
    <cellStyle name="EYHeader1 3 2 5 3" xfId="14607"/>
    <cellStyle name="EYHeader1 3 2 6" xfId="14608"/>
    <cellStyle name="EYHeader1 3 2 6 2" xfId="14609"/>
    <cellStyle name="EYHeader1 3 2 6 2 2" xfId="14610"/>
    <cellStyle name="EYHeader1 3 2 6 3" xfId="14611"/>
    <cellStyle name="EYHeader1 3 2 7" xfId="14612"/>
    <cellStyle name="EYHeader1 3 2 7 2" xfId="14613"/>
    <cellStyle name="EYHeader1 3 2 7 2 2" xfId="14614"/>
    <cellStyle name="EYHeader1 3 2 7 3" xfId="14615"/>
    <cellStyle name="EYHeader1 3 2 8" xfId="14616"/>
    <cellStyle name="EYHeader1 3 2 8 2" xfId="14617"/>
    <cellStyle name="EYHeader1 3 2 8 2 2" xfId="14618"/>
    <cellStyle name="EYHeader1 3 2 8 3" xfId="14619"/>
    <cellStyle name="EYHeader1 3 2 9" xfId="14620"/>
    <cellStyle name="EYHeader1 3 2 9 2" xfId="14621"/>
    <cellStyle name="EYHeader1 3 2 9 2 2" xfId="14622"/>
    <cellStyle name="EYHeader1 3 2 9 3" xfId="14623"/>
    <cellStyle name="EYHeader1 3 3" xfId="421"/>
    <cellStyle name="EYHeader1 3 3 2" xfId="14624"/>
    <cellStyle name="EYHeader1 3 3 2 2" xfId="14625"/>
    <cellStyle name="EYHeader1 3 3 3" xfId="14626"/>
    <cellStyle name="EYHeader1 3 4" xfId="422"/>
    <cellStyle name="EYHeader1 3 4 2" xfId="14627"/>
    <cellStyle name="EYHeader1 3 4 2 2" xfId="14628"/>
    <cellStyle name="EYHeader1 3 4 3" xfId="14629"/>
    <cellStyle name="EYHeader1 3 5" xfId="423"/>
    <cellStyle name="EYHeader1 3 5 2" xfId="14630"/>
    <cellStyle name="EYHeader1 3 5 2 2" xfId="14631"/>
    <cellStyle name="EYHeader1 3 5 3" xfId="14632"/>
    <cellStyle name="EYHeader1 3 6" xfId="14633"/>
    <cellStyle name="EYHeader1 3 6 2" xfId="14634"/>
    <cellStyle name="EYHeader1 3 6 2 2" xfId="14635"/>
    <cellStyle name="EYHeader1 3 6 3" xfId="14636"/>
    <cellStyle name="EYHeader1 3 7" xfId="14637"/>
    <cellStyle name="EYHeader1 3 7 2" xfId="14638"/>
    <cellStyle name="EYHeader1 3 7 2 2" xfId="14639"/>
    <cellStyle name="EYHeader1 3 7 3" xfId="14640"/>
    <cellStyle name="EYHeader1 3 8" xfId="14641"/>
    <cellStyle name="EYHeader1 3 8 2" xfId="14642"/>
    <cellStyle name="EYHeader1 3 9" xfId="14643"/>
    <cellStyle name="EYHeader1 4" xfId="424"/>
    <cellStyle name="EYHeader1 4 2" xfId="14644"/>
    <cellStyle name="EYHeader1 4 2 10" xfId="14645"/>
    <cellStyle name="EYHeader1 4 2 10 2" xfId="14646"/>
    <cellStyle name="EYHeader1 4 2 10 2 2" xfId="14647"/>
    <cellStyle name="EYHeader1 4 2 10 3" xfId="14648"/>
    <cellStyle name="EYHeader1 4 2 11" xfId="14649"/>
    <cellStyle name="EYHeader1 4 2 11 2" xfId="14650"/>
    <cellStyle name="EYHeader1 4 2 11 2 2" xfId="14651"/>
    <cellStyle name="EYHeader1 4 2 11 3" xfId="14652"/>
    <cellStyle name="EYHeader1 4 2 12" xfId="14653"/>
    <cellStyle name="EYHeader1 4 2 12 2" xfId="14654"/>
    <cellStyle name="EYHeader1 4 2 12 2 2" xfId="14655"/>
    <cellStyle name="EYHeader1 4 2 12 3" xfId="14656"/>
    <cellStyle name="EYHeader1 4 2 13" xfId="14657"/>
    <cellStyle name="EYHeader1 4 2 13 2" xfId="14658"/>
    <cellStyle name="EYHeader1 4 2 13 2 2" xfId="14659"/>
    <cellStyle name="EYHeader1 4 2 13 3" xfId="14660"/>
    <cellStyle name="EYHeader1 4 2 14" xfId="14661"/>
    <cellStyle name="EYHeader1 4 2 14 2" xfId="14662"/>
    <cellStyle name="EYHeader1 4 2 14 2 2" xfId="14663"/>
    <cellStyle name="EYHeader1 4 2 14 3" xfId="14664"/>
    <cellStyle name="EYHeader1 4 2 15" xfId="14665"/>
    <cellStyle name="EYHeader1 4 2 15 2" xfId="14666"/>
    <cellStyle name="EYHeader1 4 2 15 2 2" xfId="14667"/>
    <cellStyle name="EYHeader1 4 2 15 3" xfId="14668"/>
    <cellStyle name="EYHeader1 4 2 16" xfId="14669"/>
    <cellStyle name="EYHeader1 4 2 16 2" xfId="14670"/>
    <cellStyle name="EYHeader1 4 2 16 2 2" xfId="14671"/>
    <cellStyle name="EYHeader1 4 2 16 3" xfId="14672"/>
    <cellStyle name="EYHeader1 4 2 17" xfId="14673"/>
    <cellStyle name="EYHeader1 4 2 17 2" xfId="14674"/>
    <cellStyle name="EYHeader1 4 2 17 2 2" xfId="14675"/>
    <cellStyle name="EYHeader1 4 2 17 3" xfId="14676"/>
    <cellStyle name="EYHeader1 4 2 18" xfId="14677"/>
    <cellStyle name="EYHeader1 4 2 18 2" xfId="14678"/>
    <cellStyle name="EYHeader1 4 2 18 2 2" xfId="14679"/>
    <cellStyle name="EYHeader1 4 2 18 3" xfId="14680"/>
    <cellStyle name="EYHeader1 4 2 19" xfId="14681"/>
    <cellStyle name="EYHeader1 4 2 19 2" xfId="14682"/>
    <cellStyle name="EYHeader1 4 2 19 2 2" xfId="14683"/>
    <cellStyle name="EYHeader1 4 2 19 3" xfId="14684"/>
    <cellStyle name="EYHeader1 4 2 2" xfId="14685"/>
    <cellStyle name="EYHeader1 4 2 2 2" xfId="14686"/>
    <cellStyle name="EYHeader1 4 2 2 2 2" xfId="14687"/>
    <cellStyle name="EYHeader1 4 2 2 3" xfId="14688"/>
    <cellStyle name="EYHeader1 4 2 20" xfId="14689"/>
    <cellStyle name="EYHeader1 4 2 20 2" xfId="14690"/>
    <cellStyle name="EYHeader1 4 2 21" xfId="14691"/>
    <cellStyle name="EYHeader1 4 2 3" xfId="14692"/>
    <cellStyle name="EYHeader1 4 2 3 2" xfId="14693"/>
    <cellStyle name="EYHeader1 4 2 3 2 2" xfId="14694"/>
    <cellStyle name="EYHeader1 4 2 3 3" xfId="14695"/>
    <cellStyle name="EYHeader1 4 2 4" xfId="14696"/>
    <cellStyle name="EYHeader1 4 2 4 2" xfId="14697"/>
    <cellStyle name="EYHeader1 4 2 4 2 2" xfId="14698"/>
    <cellStyle name="EYHeader1 4 2 4 3" xfId="14699"/>
    <cellStyle name="EYHeader1 4 2 5" xfId="14700"/>
    <cellStyle name="EYHeader1 4 2 5 2" xfId="14701"/>
    <cellStyle name="EYHeader1 4 2 5 2 2" xfId="14702"/>
    <cellStyle name="EYHeader1 4 2 5 3" xfId="14703"/>
    <cellStyle name="EYHeader1 4 2 6" xfId="14704"/>
    <cellStyle name="EYHeader1 4 2 6 2" xfId="14705"/>
    <cellStyle name="EYHeader1 4 2 6 2 2" xfId="14706"/>
    <cellStyle name="EYHeader1 4 2 6 3" xfId="14707"/>
    <cellStyle name="EYHeader1 4 2 7" xfId="14708"/>
    <cellStyle name="EYHeader1 4 2 7 2" xfId="14709"/>
    <cellStyle name="EYHeader1 4 2 7 2 2" xfId="14710"/>
    <cellStyle name="EYHeader1 4 2 7 3" xfId="14711"/>
    <cellStyle name="EYHeader1 4 2 8" xfId="14712"/>
    <cellStyle name="EYHeader1 4 2 8 2" xfId="14713"/>
    <cellStyle name="EYHeader1 4 2 8 2 2" xfId="14714"/>
    <cellStyle name="EYHeader1 4 2 8 3" xfId="14715"/>
    <cellStyle name="EYHeader1 4 2 9" xfId="14716"/>
    <cellStyle name="EYHeader1 4 2 9 2" xfId="14717"/>
    <cellStyle name="EYHeader1 4 2 9 2 2" xfId="14718"/>
    <cellStyle name="EYHeader1 4 2 9 3" xfId="14719"/>
    <cellStyle name="EYHeader1 4 3" xfId="14720"/>
    <cellStyle name="EYHeader1 4 3 2" xfId="14721"/>
    <cellStyle name="EYHeader1 4 3 2 2" xfId="14722"/>
    <cellStyle name="EYHeader1 4 3 3" xfId="14723"/>
    <cellStyle name="EYHeader1 4 4" xfId="14724"/>
    <cellStyle name="EYHeader1 4 4 2" xfId="14725"/>
    <cellStyle name="EYHeader1 4 4 2 2" xfId="14726"/>
    <cellStyle name="EYHeader1 4 4 3" xfId="14727"/>
    <cellStyle name="EYHeader1 4 5" xfId="14728"/>
    <cellStyle name="EYHeader1 4 5 2" xfId="14729"/>
    <cellStyle name="EYHeader1 4 5 2 2" xfId="14730"/>
    <cellStyle name="EYHeader1 4 5 3" xfId="14731"/>
    <cellStyle name="EYHeader1 4 6" xfId="14732"/>
    <cellStyle name="EYHeader1 4 6 2" xfId="14733"/>
    <cellStyle name="EYHeader1 4 6 2 2" xfId="14734"/>
    <cellStyle name="EYHeader1 4 6 3" xfId="14735"/>
    <cellStyle name="EYHeader1 4 7" xfId="14736"/>
    <cellStyle name="EYHeader1 4 7 2" xfId="14737"/>
    <cellStyle name="EYHeader1 4 7 2 2" xfId="14738"/>
    <cellStyle name="EYHeader1 4 7 3" xfId="14739"/>
    <cellStyle name="EYHeader1 4 8" xfId="14740"/>
    <cellStyle name="EYHeader1 4 8 2" xfId="14741"/>
    <cellStyle name="EYHeader1 4 9" xfId="14742"/>
    <cellStyle name="EYHeader1 5" xfId="14743"/>
    <cellStyle name="EYHeader1 5 10" xfId="14744"/>
    <cellStyle name="EYHeader1 5 10 2" xfId="14745"/>
    <cellStyle name="EYHeader1 5 10 2 2" xfId="14746"/>
    <cellStyle name="EYHeader1 5 10 3" xfId="14747"/>
    <cellStyle name="EYHeader1 5 11" xfId="14748"/>
    <cellStyle name="EYHeader1 5 11 2" xfId="14749"/>
    <cellStyle name="EYHeader1 5 11 2 2" xfId="14750"/>
    <cellStyle name="EYHeader1 5 11 3" xfId="14751"/>
    <cellStyle name="EYHeader1 5 12" xfId="14752"/>
    <cellStyle name="EYHeader1 5 12 2" xfId="14753"/>
    <cellStyle name="EYHeader1 5 12 2 2" xfId="14754"/>
    <cellStyle name="EYHeader1 5 12 3" xfId="14755"/>
    <cellStyle name="EYHeader1 5 13" xfId="14756"/>
    <cellStyle name="EYHeader1 5 13 2" xfId="14757"/>
    <cellStyle name="EYHeader1 5 13 2 2" xfId="14758"/>
    <cellStyle name="EYHeader1 5 13 3" xfId="14759"/>
    <cellStyle name="EYHeader1 5 14" xfId="14760"/>
    <cellStyle name="EYHeader1 5 14 2" xfId="14761"/>
    <cellStyle name="EYHeader1 5 14 2 2" xfId="14762"/>
    <cellStyle name="EYHeader1 5 14 3" xfId="14763"/>
    <cellStyle name="EYHeader1 5 15" xfId="14764"/>
    <cellStyle name="EYHeader1 5 15 2" xfId="14765"/>
    <cellStyle name="EYHeader1 5 15 2 2" xfId="14766"/>
    <cellStyle name="EYHeader1 5 15 3" xfId="14767"/>
    <cellStyle name="EYHeader1 5 16" xfId="14768"/>
    <cellStyle name="EYHeader1 5 16 2" xfId="14769"/>
    <cellStyle name="EYHeader1 5 16 2 2" xfId="14770"/>
    <cellStyle name="EYHeader1 5 16 3" xfId="14771"/>
    <cellStyle name="EYHeader1 5 17" xfId="14772"/>
    <cellStyle name="EYHeader1 5 17 2" xfId="14773"/>
    <cellStyle name="EYHeader1 5 17 2 2" xfId="14774"/>
    <cellStyle name="EYHeader1 5 17 3" xfId="14775"/>
    <cellStyle name="EYHeader1 5 18" xfId="14776"/>
    <cellStyle name="EYHeader1 5 18 2" xfId="14777"/>
    <cellStyle name="EYHeader1 5 18 2 2" xfId="14778"/>
    <cellStyle name="EYHeader1 5 18 3" xfId="14779"/>
    <cellStyle name="EYHeader1 5 19" xfId="14780"/>
    <cellStyle name="EYHeader1 5 19 2" xfId="14781"/>
    <cellStyle name="EYHeader1 5 19 2 2" xfId="14782"/>
    <cellStyle name="EYHeader1 5 19 3" xfId="14783"/>
    <cellStyle name="EYHeader1 5 2" xfId="14784"/>
    <cellStyle name="EYHeader1 5 2 10" xfId="14785"/>
    <cellStyle name="EYHeader1 5 2 10 2" xfId="14786"/>
    <cellStyle name="EYHeader1 5 2 10 2 2" xfId="14787"/>
    <cellStyle name="EYHeader1 5 2 10 3" xfId="14788"/>
    <cellStyle name="EYHeader1 5 2 11" xfId="14789"/>
    <cellStyle name="EYHeader1 5 2 11 2" xfId="14790"/>
    <cellStyle name="EYHeader1 5 2 11 2 2" xfId="14791"/>
    <cellStyle name="EYHeader1 5 2 11 3" xfId="14792"/>
    <cellStyle name="EYHeader1 5 2 12" xfId="14793"/>
    <cellStyle name="EYHeader1 5 2 12 2" xfId="14794"/>
    <cellStyle name="EYHeader1 5 2 12 2 2" xfId="14795"/>
    <cellStyle name="EYHeader1 5 2 12 3" xfId="14796"/>
    <cellStyle name="EYHeader1 5 2 13" xfId="14797"/>
    <cellStyle name="EYHeader1 5 2 13 2" xfId="14798"/>
    <cellStyle name="EYHeader1 5 2 13 2 2" xfId="14799"/>
    <cellStyle name="EYHeader1 5 2 13 3" xfId="14800"/>
    <cellStyle name="EYHeader1 5 2 14" xfId="14801"/>
    <cellStyle name="EYHeader1 5 2 14 2" xfId="14802"/>
    <cellStyle name="EYHeader1 5 2 14 2 2" xfId="14803"/>
    <cellStyle name="EYHeader1 5 2 14 3" xfId="14804"/>
    <cellStyle name="EYHeader1 5 2 15" xfId="14805"/>
    <cellStyle name="EYHeader1 5 2 15 2" xfId="14806"/>
    <cellStyle name="EYHeader1 5 2 15 2 2" xfId="14807"/>
    <cellStyle name="EYHeader1 5 2 15 3" xfId="14808"/>
    <cellStyle name="EYHeader1 5 2 16" xfId="14809"/>
    <cellStyle name="EYHeader1 5 2 16 2" xfId="14810"/>
    <cellStyle name="EYHeader1 5 2 16 2 2" xfId="14811"/>
    <cellStyle name="EYHeader1 5 2 16 3" xfId="14812"/>
    <cellStyle name="EYHeader1 5 2 17" xfId="14813"/>
    <cellStyle name="EYHeader1 5 2 17 2" xfId="14814"/>
    <cellStyle name="EYHeader1 5 2 17 2 2" xfId="14815"/>
    <cellStyle name="EYHeader1 5 2 17 3" xfId="14816"/>
    <cellStyle name="EYHeader1 5 2 18" xfId="14817"/>
    <cellStyle name="EYHeader1 5 2 18 2" xfId="14818"/>
    <cellStyle name="EYHeader1 5 2 18 2 2" xfId="14819"/>
    <cellStyle name="EYHeader1 5 2 18 3" xfId="14820"/>
    <cellStyle name="EYHeader1 5 2 19" xfId="14821"/>
    <cellStyle name="EYHeader1 5 2 19 2" xfId="14822"/>
    <cellStyle name="EYHeader1 5 2 19 2 2" xfId="14823"/>
    <cellStyle name="EYHeader1 5 2 19 3" xfId="14824"/>
    <cellStyle name="EYHeader1 5 2 2" xfId="14825"/>
    <cellStyle name="EYHeader1 5 2 2 2" xfId="14826"/>
    <cellStyle name="EYHeader1 5 2 2 2 2" xfId="14827"/>
    <cellStyle name="EYHeader1 5 2 2 3" xfId="14828"/>
    <cellStyle name="EYHeader1 5 2 20" xfId="14829"/>
    <cellStyle name="EYHeader1 5 2 20 2" xfId="14830"/>
    <cellStyle name="EYHeader1 5 2 21" xfId="14831"/>
    <cellStyle name="EYHeader1 5 2 3" xfId="14832"/>
    <cellStyle name="EYHeader1 5 2 3 2" xfId="14833"/>
    <cellStyle name="EYHeader1 5 2 3 2 2" xfId="14834"/>
    <cellStyle name="EYHeader1 5 2 3 3" xfId="14835"/>
    <cellStyle name="EYHeader1 5 2 4" xfId="14836"/>
    <cellStyle name="EYHeader1 5 2 4 2" xfId="14837"/>
    <cellStyle name="EYHeader1 5 2 4 2 2" xfId="14838"/>
    <cellStyle name="EYHeader1 5 2 4 3" xfId="14839"/>
    <cellStyle name="EYHeader1 5 2 5" xfId="14840"/>
    <cellStyle name="EYHeader1 5 2 5 2" xfId="14841"/>
    <cellStyle name="EYHeader1 5 2 5 2 2" xfId="14842"/>
    <cellStyle name="EYHeader1 5 2 5 3" xfId="14843"/>
    <cellStyle name="EYHeader1 5 2 6" xfId="14844"/>
    <cellStyle name="EYHeader1 5 2 6 2" xfId="14845"/>
    <cellStyle name="EYHeader1 5 2 6 2 2" xfId="14846"/>
    <cellStyle name="EYHeader1 5 2 6 3" xfId="14847"/>
    <cellStyle name="EYHeader1 5 2 7" xfId="14848"/>
    <cellStyle name="EYHeader1 5 2 7 2" xfId="14849"/>
    <cellStyle name="EYHeader1 5 2 7 2 2" xfId="14850"/>
    <cellStyle name="EYHeader1 5 2 7 3" xfId="14851"/>
    <cellStyle name="EYHeader1 5 2 8" xfId="14852"/>
    <cellStyle name="EYHeader1 5 2 8 2" xfId="14853"/>
    <cellStyle name="EYHeader1 5 2 8 2 2" xfId="14854"/>
    <cellStyle name="EYHeader1 5 2 8 3" xfId="14855"/>
    <cellStyle name="EYHeader1 5 2 9" xfId="14856"/>
    <cellStyle name="EYHeader1 5 2 9 2" xfId="14857"/>
    <cellStyle name="EYHeader1 5 2 9 2 2" xfId="14858"/>
    <cellStyle name="EYHeader1 5 2 9 3" xfId="14859"/>
    <cellStyle name="EYHeader1 5 20" xfId="14860"/>
    <cellStyle name="EYHeader1 5 20 2" xfId="14861"/>
    <cellStyle name="EYHeader1 5 20 2 2" xfId="14862"/>
    <cellStyle name="EYHeader1 5 20 3" xfId="14863"/>
    <cellStyle name="EYHeader1 5 21" xfId="14864"/>
    <cellStyle name="EYHeader1 5 21 2" xfId="14865"/>
    <cellStyle name="EYHeader1 5 22" xfId="14866"/>
    <cellStyle name="EYHeader1 5 3" xfId="14867"/>
    <cellStyle name="EYHeader1 5 3 2" xfId="14868"/>
    <cellStyle name="EYHeader1 5 3 2 2" xfId="14869"/>
    <cellStyle name="EYHeader1 5 3 3" xfId="14870"/>
    <cellStyle name="EYHeader1 5 4" xfId="14871"/>
    <cellStyle name="EYHeader1 5 4 2" xfId="14872"/>
    <cellStyle name="EYHeader1 5 4 2 2" xfId="14873"/>
    <cellStyle name="EYHeader1 5 4 3" xfId="14874"/>
    <cellStyle name="EYHeader1 5 5" xfId="14875"/>
    <cellStyle name="EYHeader1 5 5 2" xfId="14876"/>
    <cellStyle name="EYHeader1 5 5 2 2" xfId="14877"/>
    <cellStyle name="EYHeader1 5 5 3" xfId="14878"/>
    <cellStyle name="EYHeader1 5 6" xfId="14879"/>
    <cellStyle name="EYHeader1 5 6 2" xfId="14880"/>
    <cellStyle name="EYHeader1 5 6 2 2" xfId="14881"/>
    <cellStyle name="EYHeader1 5 6 3" xfId="14882"/>
    <cellStyle name="EYHeader1 5 7" xfId="14883"/>
    <cellStyle name="EYHeader1 5 7 2" xfId="14884"/>
    <cellStyle name="EYHeader1 5 7 2 2" xfId="14885"/>
    <cellStyle name="EYHeader1 5 7 3" xfId="14886"/>
    <cellStyle name="EYHeader1 5 8" xfId="14887"/>
    <cellStyle name="EYHeader1 5 8 2" xfId="14888"/>
    <cellStyle name="EYHeader1 5 8 2 2" xfId="14889"/>
    <cellStyle name="EYHeader1 5 8 3" xfId="14890"/>
    <cellStyle name="EYHeader1 5 9" xfId="14891"/>
    <cellStyle name="EYHeader1 5 9 2" xfId="14892"/>
    <cellStyle name="EYHeader1 5 9 2 2" xfId="14893"/>
    <cellStyle name="EYHeader1 5 9 3" xfId="14894"/>
    <cellStyle name="EYHeader1 6" xfId="14895"/>
    <cellStyle name="EYHeader1 6 2" xfId="14896"/>
    <cellStyle name="EYHeader1 6 2 2" xfId="14897"/>
    <cellStyle name="EYHeader1 6 3" xfId="14898"/>
    <cellStyle name="EYHeader1 7" xfId="14899"/>
    <cellStyle name="EYHeader1 7 2" xfId="14900"/>
    <cellStyle name="EYHeader1 7 2 2" xfId="14901"/>
    <cellStyle name="EYHeader1 7 3" xfId="14902"/>
    <cellStyle name="EYHeader1 8" xfId="14903"/>
    <cellStyle name="EYHeader1 8 2" xfId="14904"/>
    <cellStyle name="EYHeader1 8 2 2" xfId="14905"/>
    <cellStyle name="EYHeader1 8 3" xfId="14906"/>
    <cellStyle name="EYHeader1 9" xfId="14907"/>
    <cellStyle name="EYHeader1 9 2" xfId="14908"/>
    <cellStyle name="EYHeader1 9 2 2" xfId="14909"/>
    <cellStyle name="EYHeader1 9 3" xfId="14910"/>
    <cellStyle name="EYHeader2" xfId="425"/>
    <cellStyle name="EYInputValue" xfId="426"/>
    <cellStyle name="EYPercent" xfId="427"/>
    <cellStyle name="Feeder Field" xfId="428"/>
    <cellStyle name="Feeder Field 10" xfId="14911"/>
    <cellStyle name="Feeder Field 10 2" xfId="14912"/>
    <cellStyle name="Feeder Field 10 2 2" xfId="14913"/>
    <cellStyle name="Feeder Field 10 3" xfId="14914"/>
    <cellStyle name="Feeder Field 11" xfId="14915"/>
    <cellStyle name="Feeder Field 11 2" xfId="14916"/>
    <cellStyle name="Feeder Field 11 2 2" xfId="14917"/>
    <cellStyle name="Feeder Field 11 3" xfId="14918"/>
    <cellStyle name="Feeder Field 12" xfId="14919"/>
    <cellStyle name="Feeder Field 12 2" xfId="14920"/>
    <cellStyle name="Feeder Field 12 2 2" xfId="14921"/>
    <cellStyle name="Feeder Field 12 3" xfId="14922"/>
    <cellStyle name="Feeder Field 13" xfId="14923"/>
    <cellStyle name="Feeder Field 13 2" xfId="14924"/>
    <cellStyle name="Feeder Field 13 2 2" xfId="14925"/>
    <cellStyle name="Feeder Field 13 3" xfId="14926"/>
    <cellStyle name="Feeder Field 14" xfId="14927"/>
    <cellStyle name="Feeder Field 14 2" xfId="14928"/>
    <cellStyle name="Feeder Field 14 2 2" xfId="14929"/>
    <cellStyle name="Feeder Field 14 3" xfId="14930"/>
    <cellStyle name="Feeder Field 15" xfId="14931"/>
    <cellStyle name="Feeder Field 15 2" xfId="14932"/>
    <cellStyle name="Feeder Field 15 2 2" xfId="14933"/>
    <cellStyle name="Feeder Field 15 3" xfId="14934"/>
    <cellStyle name="Feeder Field 16" xfId="14935"/>
    <cellStyle name="Feeder Field 16 2" xfId="14936"/>
    <cellStyle name="Feeder Field 16 2 2" xfId="14937"/>
    <cellStyle name="Feeder Field 16 3" xfId="14938"/>
    <cellStyle name="Feeder Field 17" xfId="14939"/>
    <cellStyle name="Feeder Field 17 2" xfId="14940"/>
    <cellStyle name="Feeder Field 17 2 2" xfId="14941"/>
    <cellStyle name="Feeder Field 17 3" xfId="14942"/>
    <cellStyle name="Feeder Field 18" xfId="14943"/>
    <cellStyle name="Feeder Field 18 2" xfId="14944"/>
    <cellStyle name="Feeder Field 18 2 2" xfId="14945"/>
    <cellStyle name="Feeder Field 18 3" xfId="14946"/>
    <cellStyle name="Feeder Field 19" xfId="14947"/>
    <cellStyle name="Feeder Field 19 2" xfId="14948"/>
    <cellStyle name="Feeder Field 19 2 2" xfId="14949"/>
    <cellStyle name="Feeder Field 19 3" xfId="14950"/>
    <cellStyle name="Feeder Field 2" xfId="429"/>
    <cellStyle name="Feeder Field 2 10" xfId="14951"/>
    <cellStyle name="Feeder Field 2 10 2" xfId="14952"/>
    <cellStyle name="Feeder Field 2 10 2 2" xfId="14953"/>
    <cellStyle name="Feeder Field 2 10 3" xfId="14954"/>
    <cellStyle name="Feeder Field 2 11" xfId="14955"/>
    <cellStyle name="Feeder Field 2 11 2" xfId="14956"/>
    <cellStyle name="Feeder Field 2 11 2 2" xfId="14957"/>
    <cellStyle name="Feeder Field 2 11 3" xfId="14958"/>
    <cellStyle name="Feeder Field 2 12" xfId="14959"/>
    <cellStyle name="Feeder Field 2 12 2" xfId="14960"/>
    <cellStyle name="Feeder Field 2 12 2 2" xfId="14961"/>
    <cellStyle name="Feeder Field 2 12 3" xfId="14962"/>
    <cellStyle name="Feeder Field 2 13" xfId="14963"/>
    <cellStyle name="Feeder Field 2 13 2" xfId="14964"/>
    <cellStyle name="Feeder Field 2 13 2 2" xfId="14965"/>
    <cellStyle name="Feeder Field 2 13 3" xfId="14966"/>
    <cellStyle name="Feeder Field 2 14" xfId="14967"/>
    <cellStyle name="Feeder Field 2 14 2" xfId="14968"/>
    <cellStyle name="Feeder Field 2 14 2 2" xfId="14969"/>
    <cellStyle name="Feeder Field 2 14 3" xfId="14970"/>
    <cellStyle name="Feeder Field 2 15" xfId="14971"/>
    <cellStyle name="Feeder Field 2 15 2" xfId="14972"/>
    <cellStyle name="Feeder Field 2 15 2 2" xfId="14973"/>
    <cellStyle name="Feeder Field 2 15 3" xfId="14974"/>
    <cellStyle name="Feeder Field 2 16" xfId="14975"/>
    <cellStyle name="Feeder Field 2 16 2" xfId="14976"/>
    <cellStyle name="Feeder Field 2 16 2 2" xfId="14977"/>
    <cellStyle name="Feeder Field 2 16 3" xfId="14978"/>
    <cellStyle name="Feeder Field 2 17" xfId="14979"/>
    <cellStyle name="Feeder Field 2 17 2" xfId="14980"/>
    <cellStyle name="Feeder Field 2 17 2 2" xfId="14981"/>
    <cellStyle name="Feeder Field 2 17 3" xfId="14982"/>
    <cellStyle name="Feeder Field 2 18" xfId="14983"/>
    <cellStyle name="Feeder Field 2 18 2" xfId="14984"/>
    <cellStyle name="Feeder Field 2 18 2 2" xfId="14985"/>
    <cellStyle name="Feeder Field 2 18 3" xfId="14986"/>
    <cellStyle name="Feeder Field 2 19" xfId="14987"/>
    <cellStyle name="Feeder Field 2 19 2" xfId="14988"/>
    <cellStyle name="Feeder Field 2 19 2 2" xfId="14989"/>
    <cellStyle name="Feeder Field 2 19 3" xfId="14990"/>
    <cellStyle name="Feeder Field 2 2" xfId="430"/>
    <cellStyle name="Feeder Field 2 2 10" xfId="14991"/>
    <cellStyle name="Feeder Field 2 2 10 2" xfId="14992"/>
    <cellStyle name="Feeder Field 2 2 10 2 2" xfId="14993"/>
    <cellStyle name="Feeder Field 2 2 10 3" xfId="14994"/>
    <cellStyle name="Feeder Field 2 2 11" xfId="14995"/>
    <cellStyle name="Feeder Field 2 2 11 2" xfId="14996"/>
    <cellStyle name="Feeder Field 2 2 11 2 2" xfId="14997"/>
    <cellStyle name="Feeder Field 2 2 11 3" xfId="14998"/>
    <cellStyle name="Feeder Field 2 2 12" xfId="14999"/>
    <cellStyle name="Feeder Field 2 2 12 2" xfId="15000"/>
    <cellStyle name="Feeder Field 2 2 12 2 2" xfId="15001"/>
    <cellStyle name="Feeder Field 2 2 12 3" xfId="15002"/>
    <cellStyle name="Feeder Field 2 2 13" xfId="15003"/>
    <cellStyle name="Feeder Field 2 2 13 2" xfId="15004"/>
    <cellStyle name="Feeder Field 2 2 13 2 2" xfId="15005"/>
    <cellStyle name="Feeder Field 2 2 13 3" xfId="15006"/>
    <cellStyle name="Feeder Field 2 2 14" xfId="15007"/>
    <cellStyle name="Feeder Field 2 2 14 2" xfId="15008"/>
    <cellStyle name="Feeder Field 2 2 14 2 2" xfId="15009"/>
    <cellStyle name="Feeder Field 2 2 14 3" xfId="15010"/>
    <cellStyle name="Feeder Field 2 2 15" xfId="15011"/>
    <cellStyle name="Feeder Field 2 2 15 2" xfId="15012"/>
    <cellStyle name="Feeder Field 2 2 15 2 2" xfId="15013"/>
    <cellStyle name="Feeder Field 2 2 15 3" xfId="15014"/>
    <cellStyle name="Feeder Field 2 2 16" xfId="15015"/>
    <cellStyle name="Feeder Field 2 2 16 2" xfId="15016"/>
    <cellStyle name="Feeder Field 2 2 16 2 2" xfId="15017"/>
    <cellStyle name="Feeder Field 2 2 16 3" xfId="15018"/>
    <cellStyle name="Feeder Field 2 2 17" xfId="15019"/>
    <cellStyle name="Feeder Field 2 2 17 2" xfId="15020"/>
    <cellStyle name="Feeder Field 2 2 17 2 2" xfId="15021"/>
    <cellStyle name="Feeder Field 2 2 17 3" xfId="15022"/>
    <cellStyle name="Feeder Field 2 2 18" xfId="15023"/>
    <cellStyle name="Feeder Field 2 2 18 2" xfId="15024"/>
    <cellStyle name="Feeder Field 2 2 19" xfId="15025"/>
    <cellStyle name="Feeder Field 2 2 2" xfId="15026"/>
    <cellStyle name="Feeder Field 2 2 2 10" xfId="15027"/>
    <cellStyle name="Feeder Field 2 2 2 10 2" xfId="15028"/>
    <cellStyle name="Feeder Field 2 2 2 10 2 2" xfId="15029"/>
    <cellStyle name="Feeder Field 2 2 2 10 3" xfId="15030"/>
    <cellStyle name="Feeder Field 2 2 2 11" xfId="15031"/>
    <cellStyle name="Feeder Field 2 2 2 11 2" xfId="15032"/>
    <cellStyle name="Feeder Field 2 2 2 11 2 2" xfId="15033"/>
    <cellStyle name="Feeder Field 2 2 2 11 3" xfId="15034"/>
    <cellStyle name="Feeder Field 2 2 2 12" xfId="15035"/>
    <cellStyle name="Feeder Field 2 2 2 12 2" xfId="15036"/>
    <cellStyle name="Feeder Field 2 2 2 12 2 2" xfId="15037"/>
    <cellStyle name="Feeder Field 2 2 2 12 3" xfId="15038"/>
    <cellStyle name="Feeder Field 2 2 2 13" xfId="15039"/>
    <cellStyle name="Feeder Field 2 2 2 13 2" xfId="15040"/>
    <cellStyle name="Feeder Field 2 2 2 13 2 2" xfId="15041"/>
    <cellStyle name="Feeder Field 2 2 2 13 3" xfId="15042"/>
    <cellStyle name="Feeder Field 2 2 2 14" xfId="15043"/>
    <cellStyle name="Feeder Field 2 2 2 14 2" xfId="15044"/>
    <cellStyle name="Feeder Field 2 2 2 14 2 2" xfId="15045"/>
    <cellStyle name="Feeder Field 2 2 2 14 3" xfId="15046"/>
    <cellStyle name="Feeder Field 2 2 2 15" xfId="15047"/>
    <cellStyle name="Feeder Field 2 2 2 15 2" xfId="15048"/>
    <cellStyle name="Feeder Field 2 2 2 15 2 2" xfId="15049"/>
    <cellStyle name="Feeder Field 2 2 2 15 3" xfId="15050"/>
    <cellStyle name="Feeder Field 2 2 2 16" xfId="15051"/>
    <cellStyle name="Feeder Field 2 2 2 16 2" xfId="15052"/>
    <cellStyle name="Feeder Field 2 2 2 16 2 2" xfId="15053"/>
    <cellStyle name="Feeder Field 2 2 2 16 3" xfId="15054"/>
    <cellStyle name="Feeder Field 2 2 2 17" xfId="15055"/>
    <cellStyle name="Feeder Field 2 2 2 17 2" xfId="15056"/>
    <cellStyle name="Feeder Field 2 2 2 17 2 2" xfId="15057"/>
    <cellStyle name="Feeder Field 2 2 2 17 3" xfId="15058"/>
    <cellStyle name="Feeder Field 2 2 2 18" xfId="15059"/>
    <cellStyle name="Feeder Field 2 2 2 18 2" xfId="15060"/>
    <cellStyle name="Feeder Field 2 2 2 18 2 2" xfId="15061"/>
    <cellStyle name="Feeder Field 2 2 2 18 3" xfId="15062"/>
    <cellStyle name="Feeder Field 2 2 2 19" xfId="15063"/>
    <cellStyle name="Feeder Field 2 2 2 19 2" xfId="15064"/>
    <cellStyle name="Feeder Field 2 2 2 19 2 2" xfId="15065"/>
    <cellStyle name="Feeder Field 2 2 2 19 3" xfId="15066"/>
    <cellStyle name="Feeder Field 2 2 2 2" xfId="15067"/>
    <cellStyle name="Feeder Field 2 2 2 2 2" xfId="15068"/>
    <cellStyle name="Feeder Field 2 2 2 2 2 2" xfId="15069"/>
    <cellStyle name="Feeder Field 2 2 2 2 3" xfId="15070"/>
    <cellStyle name="Feeder Field 2 2 2 20" xfId="15071"/>
    <cellStyle name="Feeder Field 2 2 2 20 2" xfId="15072"/>
    <cellStyle name="Feeder Field 2 2 2 20 2 2" xfId="15073"/>
    <cellStyle name="Feeder Field 2 2 2 20 3" xfId="15074"/>
    <cellStyle name="Feeder Field 2 2 2 21" xfId="15075"/>
    <cellStyle name="Feeder Field 2 2 2 21 2" xfId="15076"/>
    <cellStyle name="Feeder Field 2 2 2 22" xfId="15077"/>
    <cellStyle name="Feeder Field 2 2 2 3" xfId="15078"/>
    <cellStyle name="Feeder Field 2 2 2 3 2" xfId="15079"/>
    <cellStyle name="Feeder Field 2 2 2 3 2 2" xfId="15080"/>
    <cellStyle name="Feeder Field 2 2 2 3 3" xfId="15081"/>
    <cellStyle name="Feeder Field 2 2 2 4" xfId="15082"/>
    <cellStyle name="Feeder Field 2 2 2 4 2" xfId="15083"/>
    <cellStyle name="Feeder Field 2 2 2 4 2 2" xfId="15084"/>
    <cellStyle name="Feeder Field 2 2 2 4 3" xfId="15085"/>
    <cellStyle name="Feeder Field 2 2 2 5" xfId="15086"/>
    <cellStyle name="Feeder Field 2 2 2 5 2" xfId="15087"/>
    <cellStyle name="Feeder Field 2 2 2 5 2 2" xfId="15088"/>
    <cellStyle name="Feeder Field 2 2 2 5 3" xfId="15089"/>
    <cellStyle name="Feeder Field 2 2 2 6" xfId="15090"/>
    <cellStyle name="Feeder Field 2 2 2 6 2" xfId="15091"/>
    <cellStyle name="Feeder Field 2 2 2 6 2 2" xfId="15092"/>
    <cellStyle name="Feeder Field 2 2 2 6 3" xfId="15093"/>
    <cellStyle name="Feeder Field 2 2 2 7" xfId="15094"/>
    <cellStyle name="Feeder Field 2 2 2 7 2" xfId="15095"/>
    <cellStyle name="Feeder Field 2 2 2 7 2 2" xfId="15096"/>
    <cellStyle name="Feeder Field 2 2 2 7 3" xfId="15097"/>
    <cellStyle name="Feeder Field 2 2 2 8" xfId="15098"/>
    <cellStyle name="Feeder Field 2 2 2 8 2" xfId="15099"/>
    <cellStyle name="Feeder Field 2 2 2 8 2 2" xfId="15100"/>
    <cellStyle name="Feeder Field 2 2 2 8 3" xfId="15101"/>
    <cellStyle name="Feeder Field 2 2 2 9" xfId="15102"/>
    <cellStyle name="Feeder Field 2 2 2 9 2" xfId="15103"/>
    <cellStyle name="Feeder Field 2 2 2 9 2 2" xfId="15104"/>
    <cellStyle name="Feeder Field 2 2 2 9 3" xfId="15105"/>
    <cellStyle name="Feeder Field 2 2 3" xfId="15106"/>
    <cellStyle name="Feeder Field 2 2 3 2" xfId="15107"/>
    <cellStyle name="Feeder Field 2 2 3 2 2" xfId="15108"/>
    <cellStyle name="Feeder Field 2 2 3 3" xfId="15109"/>
    <cellStyle name="Feeder Field 2 2 4" xfId="15110"/>
    <cellStyle name="Feeder Field 2 2 4 2" xfId="15111"/>
    <cellStyle name="Feeder Field 2 2 4 2 2" xfId="15112"/>
    <cellStyle name="Feeder Field 2 2 4 3" xfId="15113"/>
    <cellStyle name="Feeder Field 2 2 5" xfId="15114"/>
    <cellStyle name="Feeder Field 2 2 5 2" xfId="15115"/>
    <cellStyle name="Feeder Field 2 2 5 2 2" xfId="15116"/>
    <cellStyle name="Feeder Field 2 2 5 3" xfId="15117"/>
    <cellStyle name="Feeder Field 2 2 6" xfId="15118"/>
    <cellStyle name="Feeder Field 2 2 6 2" xfId="15119"/>
    <cellStyle name="Feeder Field 2 2 6 2 2" xfId="15120"/>
    <cellStyle name="Feeder Field 2 2 6 3" xfId="15121"/>
    <cellStyle name="Feeder Field 2 2 7" xfId="15122"/>
    <cellStyle name="Feeder Field 2 2 7 2" xfId="15123"/>
    <cellStyle name="Feeder Field 2 2 7 2 2" xfId="15124"/>
    <cellStyle name="Feeder Field 2 2 7 3" xfId="15125"/>
    <cellStyle name="Feeder Field 2 2 8" xfId="15126"/>
    <cellStyle name="Feeder Field 2 2 8 2" xfId="15127"/>
    <cellStyle name="Feeder Field 2 2 8 2 2" xfId="15128"/>
    <cellStyle name="Feeder Field 2 2 8 3" xfId="15129"/>
    <cellStyle name="Feeder Field 2 2 9" xfId="15130"/>
    <cellStyle name="Feeder Field 2 2 9 2" xfId="15131"/>
    <cellStyle name="Feeder Field 2 2 9 2 2" xfId="15132"/>
    <cellStyle name="Feeder Field 2 2 9 3" xfId="15133"/>
    <cellStyle name="Feeder Field 2 20" xfId="15134"/>
    <cellStyle name="Feeder Field 2 20 2" xfId="15135"/>
    <cellStyle name="Feeder Field 2 20 2 2" xfId="15136"/>
    <cellStyle name="Feeder Field 2 20 3" xfId="15137"/>
    <cellStyle name="Feeder Field 2 21" xfId="15138"/>
    <cellStyle name="Feeder Field 2 21 2" xfId="15139"/>
    <cellStyle name="Feeder Field 2 22" xfId="15140"/>
    <cellStyle name="Feeder Field 2 3" xfId="431"/>
    <cellStyle name="Feeder Field 2 3 10" xfId="15141"/>
    <cellStyle name="Feeder Field 2 3 10 2" xfId="15142"/>
    <cellStyle name="Feeder Field 2 3 10 2 2" xfId="15143"/>
    <cellStyle name="Feeder Field 2 3 10 3" xfId="15144"/>
    <cellStyle name="Feeder Field 2 3 11" xfId="15145"/>
    <cellStyle name="Feeder Field 2 3 11 2" xfId="15146"/>
    <cellStyle name="Feeder Field 2 3 11 2 2" xfId="15147"/>
    <cellStyle name="Feeder Field 2 3 11 3" xfId="15148"/>
    <cellStyle name="Feeder Field 2 3 12" xfId="15149"/>
    <cellStyle name="Feeder Field 2 3 12 2" xfId="15150"/>
    <cellStyle name="Feeder Field 2 3 12 2 2" xfId="15151"/>
    <cellStyle name="Feeder Field 2 3 12 3" xfId="15152"/>
    <cellStyle name="Feeder Field 2 3 13" xfId="15153"/>
    <cellStyle name="Feeder Field 2 3 13 2" xfId="15154"/>
    <cellStyle name="Feeder Field 2 3 13 2 2" xfId="15155"/>
    <cellStyle name="Feeder Field 2 3 13 3" xfId="15156"/>
    <cellStyle name="Feeder Field 2 3 14" xfId="15157"/>
    <cellStyle name="Feeder Field 2 3 14 2" xfId="15158"/>
    <cellStyle name="Feeder Field 2 3 14 2 2" xfId="15159"/>
    <cellStyle name="Feeder Field 2 3 14 3" xfId="15160"/>
    <cellStyle name="Feeder Field 2 3 15" xfId="15161"/>
    <cellStyle name="Feeder Field 2 3 15 2" xfId="15162"/>
    <cellStyle name="Feeder Field 2 3 15 2 2" xfId="15163"/>
    <cellStyle name="Feeder Field 2 3 15 3" xfId="15164"/>
    <cellStyle name="Feeder Field 2 3 16" xfId="15165"/>
    <cellStyle name="Feeder Field 2 3 16 2" xfId="15166"/>
    <cellStyle name="Feeder Field 2 3 16 2 2" xfId="15167"/>
    <cellStyle name="Feeder Field 2 3 16 3" xfId="15168"/>
    <cellStyle name="Feeder Field 2 3 17" xfId="15169"/>
    <cellStyle name="Feeder Field 2 3 17 2" xfId="15170"/>
    <cellStyle name="Feeder Field 2 3 17 2 2" xfId="15171"/>
    <cellStyle name="Feeder Field 2 3 17 3" xfId="15172"/>
    <cellStyle name="Feeder Field 2 3 18" xfId="15173"/>
    <cellStyle name="Feeder Field 2 3 18 2" xfId="15174"/>
    <cellStyle name="Feeder Field 2 3 19" xfId="15175"/>
    <cellStyle name="Feeder Field 2 3 2" xfId="15176"/>
    <cellStyle name="Feeder Field 2 3 2 10" xfId="15177"/>
    <cellStyle name="Feeder Field 2 3 2 10 2" xfId="15178"/>
    <cellStyle name="Feeder Field 2 3 2 10 2 2" xfId="15179"/>
    <cellStyle name="Feeder Field 2 3 2 10 3" xfId="15180"/>
    <cellStyle name="Feeder Field 2 3 2 11" xfId="15181"/>
    <cellStyle name="Feeder Field 2 3 2 11 2" xfId="15182"/>
    <cellStyle name="Feeder Field 2 3 2 11 2 2" xfId="15183"/>
    <cellStyle name="Feeder Field 2 3 2 11 3" xfId="15184"/>
    <cellStyle name="Feeder Field 2 3 2 12" xfId="15185"/>
    <cellStyle name="Feeder Field 2 3 2 12 2" xfId="15186"/>
    <cellStyle name="Feeder Field 2 3 2 12 2 2" xfId="15187"/>
    <cellStyle name="Feeder Field 2 3 2 12 3" xfId="15188"/>
    <cellStyle name="Feeder Field 2 3 2 13" xfId="15189"/>
    <cellStyle name="Feeder Field 2 3 2 13 2" xfId="15190"/>
    <cellStyle name="Feeder Field 2 3 2 13 2 2" xfId="15191"/>
    <cellStyle name="Feeder Field 2 3 2 13 3" xfId="15192"/>
    <cellStyle name="Feeder Field 2 3 2 14" xfId="15193"/>
    <cellStyle name="Feeder Field 2 3 2 14 2" xfId="15194"/>
    <cellStyle name="Feeder Field 2 3 2 14 2 2" xfId="15195"/>
    <cellStyle name="Feeder Field 2 3 2 14 3" xfId="15196"/>
    <cellStyle name="Feeder Field 2 3 2 15" xfId="15197"/>
    <cellStyle name="Feeder Field 2 3 2 15 2" xfId="15198"/>
    <cellStyle name="Feeder Field 2 3 2 15 2 2" xfId="15199"/>
    <cellStyle name="Feeder Field 2 3 2 15 3" xfId="15200"/>
    <cellStyle name="Feeder Field 2 3 2 16" xfId="15201"/>
    <cellStyle name="Feeder Field 2 3 2 16 2" xfId="15202"/>
    <cellStyle name="Feeder Field 2 3 2 16 2 2" xfId="15203"/>
    <cellStyle name="Feeder Field 2 3 2 16 3" xfId="15204"/>
    <cellStyle name="Feeder Field 2 3 2 17" xfId="15205"/>
    <cellStyle name="Feeder Field 2 3 2 17 2" xfId="15206"/>
    <cellStyle name="Feeder Field 2 3 2 17 2 2" xfId="15207"/>
    <cellStyle name="Feeder Field 2 3 2 17 3" xfId="15208"/>
    <cellStyle name="Feeder Field 2 3 2 18" xfId="15209"/>
    <cellStyle name="Feeder Field 2 3 2 18 2" xfId="15210"/>
    <cellStyle name="Feeder Field 2 3 2 18 2 2" xfId="15211"/>
    <cellStyle name="Feeder Field 2 3 2 18 3" xfId="15212"/>
    <cellStyle name="Feeder Field 2 3 2 19" xfId="15213"/>
    <cellStyle name="Feeder Field 2 3 2 19 2" xfId="15214"/>
    <cellStyle name="Feeder Field 2 3 2 19 2 2" xfId="15215"/>
    <cellStyle name="Feeder Field 2 3 2 19 3" xfId="15216"/>
    <cellStyle name="Feeder Field 2 3 2 2" xfId="15217"/>
    <cellStyle name="Feeder Field 2 3 2 2 2" xfId="15218"/>
    <cellStyle name="Feeder Field 2 3 2 2 2 2" xfId="15219"/>
    <cellStyle name="Feeder Field 2 3 2 2 3" xfId="15220"/>
    <cellStyle name="Feeder Field 2 3 2 20" xfId="15221"/>
    <cellStyle name="Feeder Field 2 3 2 20 2" xfId="15222"/>
    <cellStyle name="Feeder Field 2 3 2 20 2 2" xfId="15223"/>
    <cellStyle name="Feeder Field 2 3 2 20 3" xfId="15224"/>
    <cellStyle name="Feeder Field 2 3 2 21" xfId="15225"/>
    <cellStyle name="Feeder Field 2 3 2 21 2" xfId="15226"/>
    <cellStyle name="Feeder Field 2 3 2 22" xfId="15227"/>
    <cellStyle name="Feeder Field 2 3 2 3" xfId="15228"/>
    <cellStyle name="Feeder Field 2 3 2 3 2" xfId="15229"/>
    <cellStyle name="Feeder Field 2 3 2 3 2 2" xfId="15230"/>
    <cellStyle name="Feeder Field 2 3 2 3 3" xfId="15231"/>
    <cellStyle name="Feeder Field 2 3 2 4" xfId="15232"/>
    <cellStyle name="Feeder Field 2 3 2 4 2" xfId="15233"/>
    <cellStyle name="Feeder Field 2 3 2 4 2 2" xfId="15234"/>
    <cellStyle name="Feeder Field 2 3 2 4 3" xfId="15235"/>
    <cellStyle name="Feeder Field 2 3 2 5" xfId="15236"/>
    <cellStyle name="Feeder Field 2 3 2 5 2" xfId="15237"/>
    <cellStyle name="Feeder Field 2 3 2 5 2 2" xfId="15238"/>
    <cellStyle name="Feeder Field 2 3 2 5 3" xfId="15239"/>
    <cellStyle name="Feeder Field 2 3 2 6" xfId="15240"/>
    <cellStyle name="Feeder Field 2 3 2 6 2" xfId="15241"/>
    <cellStyle name="Feeder Field 2 3 2 6 2 2" xfId="15242"/>
    <cellStyle name="Feeder Field 2 3 2 6 3" xfId="15243"/>
    <cellStyle name="Feeder Field 2 3 2 7" xfId="15244"/>
    <cellStyle name="Feeder Field 2 3 2 7 2" xfId="15245"/>
    <cellStyle name="Feeder Field 2 3 2 7 2 2" xfId="15246"/>
    <cellStyle name="Feeder Field 2 3 2 7 3" xfId="15247"/>
    <cellStyle name="Feeder Field 2 3 2 8" xfId="15248"/>
    <cellStyle name="Feeder Field 2 3 2 8 2" xfId="15249"/>
    <cellStyle name="Feeder Field 2 3 2 8 2 2" xfId="15250"/>
    <cellStyle name="Feeder Field 2 3 2 8 3" xfId="15251"/>
    <cellStyle name="Feeder Field 2 3 2 9" xfId="15252"/>
    <cellStyle name="Feeder Field 2 3 2 9 2" xfId="15253"/>
    <cellStyle name="Feeder Field 2 3 2 9 2 2" xfId="15254"/>
    <cellStyle name="Feeder Field 2 3 2 9 3" xfId="15255"/>
    <cellStyle name="Feeder Field 2 3 3" xfId="15256"/>
    <cellStyle name="Feeder Field 2 3 3 2" xfId="15257"/>
    <cellStyle name="Feeder Field 2 3 3 2 2" xfId="15258"/>
    <cellStyle name="Feeder Field 2 3 3 3" xfId="15259"/>
    <cellStyle name="Feeder Field 2 3 4" xfId="15260"/>
    <cellStyle name="Feeder Field 2 3 4 2" xfId="15261"/>
    <cellStyle name="Feeder Field 2 3 4 2 2" xfId="15262"/>
    <cellStyle name="Feeder Field 2 3 4 3" xfId="15263"/>
    <cellStyle name="Feeder Field 2 3 5" xfId="15264"/>
    <cellStyle name="Feeder Field 2 3 5 2" xfId="15265"/>
    <cellStyle name="Feeder Field 2 3 5 2 2" xfId="15266"/>
    <cellStyle name="Feeder Field 2 3 5 3" xfId="15267"/>
    <cellStyle name="Feeder Field 2 3 6" xfId="15268"/>
    <cellStyle name="Feeder Field 2 3 6 2" xfId="15269"/>
    <cellStyle name="Feeder Field 2 3 6 2 2" xfId="15270"/>
    <cellStyle name="Feeder Field 2 3 6 3" xfId="15271"/>
    <cellStyle name="Feeder Field 2 3 7" xfId="15272"/>
    <cellStyle name="Feeder Field 2 3 7 2" xfId="15273"/>
    <cellStyle name="Feeder Field 2 3 7 2 2" xfId="15274"/>
    <cellStyle name="Feeder Field 2 3 7 3" xfId="15275"/>
    <cellStyle name="Feeder Field 2 3 8" xfId="15276"/>
    <cellStyle name="Feeder Field 2 3 8 2" xfId="15277"/>
    <cellStyle name="Feeder Field 2 3 8 2 2" xfId="15278"/>
    <cellStyle name="Feeder Field 2 3 8 3" xfId="15279"/>
    <cellStyle name="Feeder Field 2 3 9" xfId="15280"/>
    <cellStyle name="Feeder Field 2 3 9 2" xfId="15281"/>
    <cellStyle name="Feeder Field 2 3 9 2 2" xfId="15282"/>
    <cellStyle name="Feeder Field 2 3 9 3" xfId="15283"/>
    <cellStyle name="Feeder Field 2 4" xfId="432"/>
    <cellStyle name="Feeder Field 2 4 10" xfId="15284"/>
    <cellStyle name="Feeder Field 2 4 10 2" xfId="15285"/>
    <cellStyle name="Feeder Field 2 4 10 2 2" xfId="15286"/>
    <cellStyle name="Feeder Field 2 4 10 3" xfId="15287"/>
    <cellStyle name="Feeder Field 2 4 11" xfId="15288"/>
    <cellStyle name="Feeder Field 2 4 11 2" xfId="15289"/>
    <cellStyle name="Feeder Field 2 4 11 2 2" xfId="15290"/>
    <cellStyle name="Feeder Field 2 4 11 3" xfId="15291"/>
    <cellStyle name="Feeder Field 2 4 12" xfId="15292"/>
    <cellStyle name="Feeder Field 2 4 12 2" xfId="15293"/>
    <cellStyle name="Feeder Field 2 4 12 2 2" xfId="15294"/>
    <cellStyle name="Feeder Field 2 4 12 3" xfId="15295"/>
    <cellStyle name="Feeder Field 2 4 13" xfId="15296"/>
    <cellStyle name="Feeder Field 2 4 13 2" xfId="15297"/>
    <cellStyle name="Feeder Field 2 4 13 2 2" xfId="15298"/>
    <cellStyle name="Feeder Field 2 4 13 3" xfId="15299"/>
    <cellStyle name="Feeder Field 2 4 14" xfId="15300"/>
    <cellStyle name="Feeder Field 2 4 14 2" xfId="15301"/>
    <cellStyle name="Feeder Field 2 4 14 2 2" xfId="15302"/>
    <cellStyle name="Feeder Field 2 4 14 3" xfId="15303"/>
    <cellStyle name="Feeder Field 2 4 15" xfId="15304"/>
    <cellStyle name="Feeder Field 2 4 15 2" xfId="15305"/>
    <cellStyle name="Feeder Field 2 4 15 2 2" xfId="15306"/>
    <cellStyle name="Feeder Field 2 4 15 3" xfId="15307"/>
    <cellStyle name="Feeder Field 2 4 16" xfId="15308"/>
    <cellStyle name="Feeder Field 2 4 16 2" xfId="15309"/>
    <cellStyle name="Feeder Field 2 4 16 2 2" xfId="15310"/>
    <cellStyle name="Feeder Field 2 4 16 3" xfId="15311"/>
    <cellStyle name="Feeder Field 2 4 17" xfId="15312"/>
    <cellStyle name="Feeder Field 2 4 17 2" xfId="15313"/>
    <cellStyle name="Feeder Field 2 4 17 2 2" xfId="15314"/>
    <cellStyle name="Feeder Field 2 4 17 3" xfId="15315"/>
    <cellStyle name="Feeder Field 2 4 18" xfId="15316"/>
    <cellStyle name="Feeder Field 2 4 18 2" xfId="15317"/>
    <cellStyle name="Feeder Field 2 4 18 2 2" xfId="15318"/>
    <cellStyle name="Feeder Field 2 4 18 3" xfId="15319"/>
    <cellStyle name="Feeder Field 2 4 19" xfId="15320"/>
    <cellStyle name="Feeder Field 2 4 19 2" xfId="15321"/>
    <cellStyle name="Feeder Field 2 4 19 2 2" xfId="15322"/>
    <cellStyle name="Feeder Field 2 4 19 3" xfId="15323"/>
    <cellStyle name="Feeder Field 2 4 2" xfId="15324"/>
    <cellStyle name="Feeder Field 2 4 2 10" xfId="15325"/>
    <cellStyle name="Feeder Field 2 4 2 10 2" xfId="15326"/>
    <cellStyle name="Feeder Field 2 4 2 10 2 2" xfId="15327"/>
    <cellStyle name="Feeder Field 2 4 2 10 3" xfId="15328"/>
    <cellStyle name="Feeder Field 2 4 2 11" xfId="15329"/>
    <cellStyle name="Feeder Field 2 4 2 11 2" xfId="15330"/>
    <cellStyle name="Feeder Field 2 4 2 11 2 2" xfId="15331"/>
    <cellStyle name="Feeder Field 2 4 2 11 3" xfId="15332"/>
    <cellStyle name="Feeder Field 2 4 2 12" xfId="15333"/>
    <cellStyle name="Feeder Field 2 4 2 12 2" xfId="15334"/>
    <cellStyle name="Feeder Field 2 4 2 12 2 2" xfId="15335"/>
    <cellStyle name="Feeder Field 2 4 2 12 3" xfId="15336"/>
    <cellStyle name="Feeder Field 2 4 2 13" xfId="15337"/>
    <cellStyle name="Feeder Field 2 4 2 13 2" xfId="15338"/>
    <cellStyle name="Feeder Field 2 4 2 13 2 2" xfId="15339"/>
    <cellStyle name="Feeder Field 2 4 2 13 3" xfId="15340"/>
    <cellStyle name="Feeder Field 2 4 2 14" xfId="15341"/>
    <cellStyle name="Feeder Field 2 4 2 14 2" xfId="15342"/>
    <cellStyle name="Feeder Field 2 4 2 14 2 2" xfId="15343"/>
    <cellStyle name="Feeder Field 2 4 2 14 3" xfId="15344"/>
    <cellStyle name="Feeder Field 2 4 2 15" xfId="15345"/>
    <cellStyle name="Feeder Field 2 4 2 15 2" xfId="15346"/>
    <cellStyle name="Feeder Field 2 4 2 15 2 2" xfId="15347"/>
    <cellStyle name="Feeder Field 2 4 2 15 3" xfId="15348"/>
    <cellStyle name="Feeder Field 2 4 2 16" xfId="15349"/>
    <cellStyle name="Feeder Field 2 4 2 16 2" xfId="15350"/>
    <cellStyle name="Feeder Field 2 4 2 16 2 2" xfId="15351"/>
    <cellStyle name="Feeder Field 2 4 2 16 3" xfId="15352"/>
    <cellStyle name="Feeder Field 2 4 2 17" xfId="15353"/>
    <cellStyle name="Feeder Field 2 4 2 17 2" xfId="15354"/>
    <cellStyle name="Feeder Field 2 4 2 17 2 2" xfId="15355"/>
    <cellStyle name="Feeder Field 2 4 2 17 3" xfId="15356"/>
    <cellStyle name="Feeder Field 2 4 2 18" xfId="15357"/>
    <cellStyle name="Feeder Field 2 4 2 18 2" xfId="15358"/>
    <cellStyle name="Feeder Field 2 4 2 18 2 2" xfId="15359"/>
    <cellStyle name="Feeder Field 2 4 2 18 3" xfId="15360"/>
    <cellStyle name="Feeder Field 2 4 2 19" xfId="15361"/>
    <cellStyle name="Feeder Field 2 4 2 19 2" xfId="15362"/>
    <cellStyle name="Feeder Field 2 4 2 19 2 2" xfId="15363"/>
    <cellStyle name="Feeder Field 2 4 2 19 3" xfId="15364"/>
    <cellStyle name="Feeder Field 2 4 2 2" xfId="15365"/>
    <cellStyle name="Feeder Field 2 4 2 2 2" xfId="15366"/>
    <cellStyle name="Feeder Field 2 4 2 2 2 2" xfId="15367"/>
    <cellStyle name="Feeder Field 2 4 2 2 3" xfId="15368"/>
    <cellStyle name="Feeder Field 2 4 2 20" xfId="15369"/>
    <cellStyle name="Feeder Field 2 4 2 20 2" xfId="15370"/>
    <cellStyle name="Feeder Field 2 4 2 20 2 2" xfId="15371"/>
    <cellStyle name="Feeder Field 2 4 2 20 3" xfId="15372"/>
    <cellStyle name="Feeder Field 2 4 2 21" xfId="15373"/>
    <cellStyle name="Feeder Field 2 4 2 21 2" xfId="15374"/>
    <cellStyle name="Feeder Field 2 4 2 22" xfId="15375"/>
    <cellStyle name="Feeder Field 2 4 2 3" xfId="15376"/>
    <cellStyle name="Feeder Field 2 4 2 3 2" xfId="15377"/>
    <cellStyle name="Feeder Field 2 4 2 3 2 2" xfId="15378"/>
    <cellStyle name="Feeder Field 2 4 2 3 3" xfId="15379"/>
    <cellStyle name="Feeder Field 2 4 2 4" xfId="15380"/>
    <cellStyle name="Feeder Field 2 4 2 4 2" xfId="15381"/>
    <cellStyle name="Feeder Field 2 4 2 4 2 2" xfId="15382"/>
    <cellStyle name="Feeder Field 2 4 2 4 3" xfId="15383"/>
    <cellStyle name="Feeder Field 2 4 2 5" xfId="15384"/>
    <cellStyle name="Feeder Field 2 4 2 5 2" xfId="15385"/>
    <cellStyle name="Feeder Field 2 4 2 5 2 2" xfId="15386"/>
    <cellStyle name="Feeder Field 2 4 2 5 3" xfId="15387"/>
    <cellStyle name="Feeder Field 2 4 2 6" xfId="15388"/>
    <cellStyle name="Feeder Field 2 4 2 6 2" xfId="15389"/>
    <cellStyle name="Feeder Field 2 4 2 6 2 2" xfId="15390"/>
    <cellStyle name="Feeder Field 2 4 2 6 3" xfId="15391"/>
    <cellStyle name="Feeder Field 2 4 2 7" xfId="15392"/>
    <cellStyle name="Feeder Field 2 4 2 7 2" xfId="15393"/>
    <cellStyle name="Feeder Field 2 4 2 7 2 2" xfId="15394"/>
    <cellStyle name="Feeder Field 2 4 2 7 3" xfId="15395"/>
    <cellStyle name="Feeder Field 2 4 2 8" xfId="15396"/>
    <cellStyle name="Feeder Field 2 4 2 8 2" xfId="15397"/>
    <cellStyle name="Feeder Field 2 4 2 8 2 2" xfId="15398"/>
    <cellStyle name="Feeder Field 2 4 2 8 3" xfId="15399"/>
    <cellStyle name="Feeder Field 2 4 2 9" xfId="15400"/>
    <cellStyle name="Feeder Field 2 4 2 9 2" xfId="15401"/>
    <cellStyle name="Feeder Field 2 4 2 9 2 2" xfId="15402"/>
    <cellStyle name="Feeder Field 2 4 2 9 3" xfId="15403"/>
    <cellStyle name="Feeder Field 2 4 20" xfId="15404"/>
    <cellStyle name="Feeder Field 2 4 20 2" xfId="15405"/>
    <cellStyle name="Feeder Field 2 4 20 2 2" xfId="15406"/>
    <cellStyle name="Feeder Field 2 4 20 3" xfId="15407"/>
    <cellStyle name="Feeder Field 2 4 21" xfId="15408"/>
    <cellStyle name="Feeder Field 2 4 21 2" xfId="15409"/>
    <cellStyle name="Feeder Field 2 4 21 2 2" xfId="15410"/>
    <cellStyle name="Feeder Field 2 4 21 3" xfId="15411"/>
    <cellStyle name="Feeder Field 2 4 22" xfId="15412"/>
    <cellStyle name="Feeder Field 2 4 22 2" xfId="15413"/>
    <cellStyle name="Feeder Field 2 4 23" xfId="15414"/>
    <cellStyle name="Feeder Field 2 4 3" xfId="15415"/>
    <cellStyle name="Feeder Field 2 4 3 2" xfId="15416"/>
    <cellStyle name="Feeder Field 2 4 3 2 2" xfId="15417"/>
    <cellStyle name="Feeder Field 2 4 3 3" xfId="15418"/>
    <cellStyle name="Feeder Field 2 4 4" xfId="15419"/>
    <cellStyle name="Feeder Field 2 4 4 2" xfId="15420"/>
    <cellStyle name="Feeder Field 2 4 4 2 2" xfId="15421"/>
    <cellStyle name="Feeder Field 2 4 4 3" xfId="15422"/>
    <cellStyle name="Feeder Field 2 4 5" xfId="15423"/>
    <cellStyle name="Feeder Field 2 4 5 2" xfId="15424"/>
    <cellStyle name="Feeder Field 2 4 5 2 2" xfId="15425"/>
    <cellStyle name="Feeder Field 2 4 5 3" xfId="15426"/>
    <cellStyle name="Feeder Field 2 4 6" xfId="15427"/>
    <cellStyle name="Feeder Field 2 4 6 2" xfId="15428"/>
    <cellStyle name="Feeder Field 2 4 6 2 2" xfId="15429"/>
    <cellStyle name="Feeder Field 2 4 6 3" xfId="15430"/>
    <cellStyle name="Feeder Field 2 4 7" xfId="15431"/>
    <cellStyle name="Feeder Field 2 4 7 2" xfId="15432"/>
    <cellStyle name="Feeder Field 2 4 7 2 2" xfId="15433"/>
    <cellStyle name="Feeder Field 2 4 7 3" xfId="15434"/>
    <cellStyle name="Feeder Field 2 4 8" xfId="15435"/>
    <cellStyle name="Feeder Field 2 4 8 2" xfId="15436"/>
    <cellStyle name="Feeder Field 2 4 8 2 2" xfId="15437"/>
    <cellStyle name="Feeder Field 2 4 8 3" xfId="15438"/>
    <cellStyle name="Feeder Field 2 4 9" xfId="15439"/>
    <cellStyle name="Feeder Field 2 4 9 2" xfId="15440"/>
    <cellStyle name="Feeder Field 2 4 9 2 2" xfId="15441"/>
    <cellStyle name="Feeder Field 2 4 9 3" xfId="15442"/>
    <cellStyle name="Feeder Field 2 5" xfId="433"/>
    <cellStyle name="Feeder Field 2 5 10" xfId="15443"/>
    <cellStyle name="Feeder Field 2 5 10 2" xfId="15444"/>
    <cellStyle name="Feeder Field 2 5 10 2 2" xfId="15445"/>
    <cellStyle name="Feeder Field 2 5 10 3" xfId="15446"/>
    <cellStyle name="Feeder Field 2 5 11" xfId="15447"/>
    <cellStyle name="Feeder Field 2 5 11 2" xfId="15448"/>
    <cellStyle name="Feeder Field 2 5 11 2 2" xfId="15449"/>
    <cellStyle name="Feeder Field 2 5 11 3" xfId="15450"/>
    <cellStyle name="Feeder Field 2 5 12" xfId="15451"/>
    <cellStyle name="Feeder Field 2 5 12 2" xfId="15452"/>
    <cellStyle name="Feeder Field 2 5 12 2 2" xfId="15453"/>
    <cellStyle name="Feeder Field 2 5 12 3" xfId="15454"/>
    <cellStyle name="Feeder Field 2 5 13" xfId="15455"/>
    <cellStyle name="Feeder Field 2 5 13 2" xfId="15456"/>
    <cellStyle name="Feeder Field 2 5 13 2 2" xfId="15457"/>
    <cellStyle name="Feeder Field 2 5 13 3" xfId="15458"/>
    <cellStyle name="Feeder Field 2 5 14" xfId="15459"/>
    <cellStyle name="Feeder Field 2 5 14 2" xfId="15460"/>
    <cellStyle name="Feeder Field 2 5 14 2 2" xfId="15461"/>
    <cellStyle name="Feeder Field 2 5 14 3" xfId="15462"/>
    <cellStyle name="Feeder Field 2 5 15" xfId="15463"/>
    <cellStyle name="Feeder Field 2 5 15 2" xfId="15464"/>
    <cellStyle name="Feeder Field 2 5 15 2 2" xfId="15465"/>
    <cellStyle name="Feeder Field 2 5 15 3" xfId="15466"/>
    <cellStyle name="Feeder Field 2 5 16" xfId="15467"/>
    <cellStyle name="Feeder Field 2 5 16 2" xfId="15468"/>
    <cellStyle name="Feeder Field 2 5 16 2 2" xfId="15469"/>
    <cellStyle name="Feeder Field 2 5 16 3" xfId="15470"/>
    <cellStyle name="Feeder Field 2 5 17" xfId="15471"/>
    <cellStyle name="Feeder Field 2 5 17 2" xfId="15472"/>
    <cellStyle name="Feeder Field 2 5 17 2 2" xfId="15473"/>
    <cellStyle name="Feeder Field 2 5 17 3" xfId="15474"/>
    <cellStyle name="Feeder Field 2 5 18" xfId="15475"/>
    <cellStyle name="Feeder Field 2 5 18 2" xfId="15476"/>
    <cellStyle name="Feeder Field 2 5 18 2 2" xfId="15477"/>
    <cellStyle name="Feeder Field 2 5 18 3" xfId="15478"/>
    <cellStyle name="Feeder Field 2 5 19" xfId="15479"/>
    <cellStyle name="Feeder Field 2 5 19 2" xfId="15480"/>
    <cellStyle name="Feeder Field 2 5 19 2 2" xfId="15481"/>
    <cellStyle name="Feeder Field 2 5 19 3" xfId="15482"/>
    <cellStyle name="Feeder Field 2 5 2" xfId="15483"/>
    <cellStyle name="Feeder Field 2 5 2 2" xfId="15484"/>
    <cellStyle name="Feeder Field 2 5 2 2 2" xfId="15485"/>
    <cellStyle name="Feeder Field 2 5 2 3" xfId="15486"/>
    <cellStyle name="Feeder Field 2 5 20" xfId="15487"/>
    <cellStyle name="Feeder Field 2 5 20 2" xfId="15488"/>
    <cellStyle name="Feeder Field 2 5 20 2 2" xfId="15489"/>
    <cellStyle name="Feeder Field 2 5 20 3" xfId="15490"/>
    <cellStyle name="Feeder Field 2 5 21" xfId="15491"/>
    <cellStyle name="Feeder Field 2 5 21 2" xfId="15492"/>
    <cellStyle name="Feeder Field 2 5 22" xfId="15493"/>
    <cellStyle name="Feeder Field 2 5 3" xfId="15494"/>
    <cellStyle name="Feeder Field 2 5 3 2" xfId="15495"/>
    <cellStyle name="Feeder Field 2 5 3 2 2" xfId="15496"/>
    <cellStyle name="Feeder Field 2 5 3 3" xfId="15497"/>
    <cellStyle name="Feeder Field 2 5 4" xfId="15498"/>
    <cellStyle name="Feeder Field 2 5 4 2" xfId="15499"/>
    <cellStyle name="Feeder Field 2 5 4 2 2" xfId="15500"/>
    <cellStyle name="Feeder Field 2 5 4 3" xfId="15501"/>
    <cellStyle name="Feeder Field 2 5 5" xfId="15502"/>
    <cellStyle name="Feeder Field 2 5 5 2" xfId="15503"/>
    <cellStyle name="Feeder Field 2 5 5 2 2" xfId="15504"/>
    <cellStyle name="Feeder Field 2 5 5 3" xfId="15505"/>
    <cellStyle name="Feeder Field 2 5 6" xfId="15506"/>
    <cellStyle name="Feeder Field 2 5 6 2" xfId="15507"/>
    <cellStyle name="Feeder Field 2 5 6 2 2" xfId="15508"/>
    <cellStyle name="Feeder Field 2 5 6 3" xfId="15509"/>
    <cellStyle name="Feeder Field 2 5 7" xfId="15510"/>
    <cellStyle name="Feeder Field 2 5 7 2" xfId="15511"/>
    <cellStyle name="Feeder Field 2 5 7 2 2" xfId="15512"/>
    <cellStyle name="Feeder Field 2 5 7 3" xfId="15513"/>
    <cellStyle name="Feeder Field 2 5 8" xfId="15514"/>
    <cellStyle name="Feeder Field 2 5 8 2" xfId="15515"/>
    <cellStyle name="Feeder Field 2 5 8 2 2" xfId="15516"/>
    <cellStyle name="Feeder Field 2 5 8 3" xfId="15517"/>
    <cellStyle name="Feeder Field 2 5 9" xfId="15518"/>
    <cellStyle name="Feeder Field 2 5 9 2" xfId="15519"/>
    <cellStyle name="Feeder Field 2 5 9 2 2" xfId="15520"/>
    <cellStyle name="Feeder Field 2 5 9 3" xfId="15521"/>
    <cellStyle name="Feeder Field 2 6" xfId="434"/>
    <cellStyle name="Feeder Field 2 6 2" xfId="15522"/>
    <cellStyle name="Feeder Field 2 6 2 2" xfId="15523"/>
    <cellStyle name="Feeder Field 2 6 3" xfId="15524"/>
    <cellStyle name="Feeder Field 2 7" xfId="15525"/>
    <cellStyle name="Feeder Field 2 7 2" xfId="15526"/>
    <cellStyle name="Feeder Field 2 7 2 2" xfId="15527"/>
    <cellStyle name="Feeder Field 2 7 3" xfId="15528"/>
    <cellStyle name="Feeder Field 2 8" xfId="15529"/>
    <cellStyle name="Feeder Field 2 8 2" xfId="15530"/>
    <cellStyle name="Feeder Field 2 8 2 2" xfId="15531"/>
    <cellStyle name="Feeder Field 2 8 3" xfId="15532"/>
    <cellStyle name="Feeder Field 2 9" xfId="15533"/>
    <cellStyle name="Feeder Field 2 9 2" xfId="15534"/>
    <cellStyle name="Feeder Field 2 9 2 2" xfId="15535"/>
    <cellStyle name="Feeder Field 2 9 3" xfId="15536"/>
    <cellStyle name="Feeder Field 20" xfId="15537"/>
    <cellStyle name="Feeder Field 20 2" xfId="15538"/>
    <cellStyle name="Feeder Field 20 2 2" xfId="15539"/>
    <cellStyle name="Feeder Field 20 3" xfId="15540"/>
    <cellStyle name="Feeder Field 21" xfId="15541"/>
    <cellStyle name="Feeder Field 21 2" xfId="15542"/>
    <cellStyle name="Feeder Field 21 2 2" xfId="15543"/>
    <cellStyle name="Feeder Field 21 3" xfId="15544"/>
    <cellStyle name="Feeder Field 22" xfId="15545"/>
    <cellStyle name="Feeder Field 22 2" xfId="15546"/>
    <cellStyle name="Feeder Field 23" xfId="15547"/>
    <cellStyle name="Feeder Field 24" xfId="15548"/>
    <cellStyle name="Feeder Field 25" xfId="15549"/>
    <cellStyle name="Feeder Field 26" xfId="15550"/>
    <cellStyle name="Feeder Field 3" xfId="435"/>
    <cellStyle name="Feeder Field 3 10" xfId="15551"/>
    <cellStyle name="Feeder Field 3 10 2" xfId="15552"/>
    <cellStyle name="Feeder Field 3 10 2 2" xfId="15553"/>
    <cellStyle name="Feeder Field 3 10 3" xfId="15554"/>
    <cellStyle name="Feeder Field 3 11" xfId="15555"/>
    <cellStyle name="Feeder Field 3 11 2" xfId="15556"/>
    <cellStyle name="Feeder Field 3 11 2 2" xfId="15557"/>
    <cellStyle name="Feeder Field 3 11 3" xfId="15558"/>
    <cellStyle name="Feeder Field 3 12" xfId="15559"/>
    <cellStyle name="Feeder Field 3 12 2" xfId="15560"/>
    <cellStyle name="Feeder Field 3 12 2 2" xfId="15561"/>
    <cellStyle name="Feeder Field 3 12 3" xfId="15562"/>
    <cellStyle name="Feeder Field 3 13" xfId="15563"/>
    <cellStyle name="Feeder Field 3 13 2" xfId="15564"/>
    <cellStyle name="Feeder Field 3 13 2 2" xfId="15565"/>
    <cellStyle name="Feeder Field 3 13 3" xfId="15566"/>
    <cellStyle name="Feeder Field 3 14" xfId="15567"/>
    <cellStyle name="Feeder Field 3 14 2" xfId="15568"/>
    <cellStyle name="Feeder Field 3 14 2 2" xfId="15569"/>
    <cellStyle name="Feeder Field 3 14 3" xfId="15570"/>
    <cellStyle name="Feeder Field 3 15" xfId="15571"/>
    <cellStyle name="Feeder Field 3 15 2" xfId="15572"/>
    <cellStyle name="Feeder Field 3 15 2 2" xfId="15573"/>
    <cellStyle name="Feeder Field 3 15 3" xfId="15574"/>
    <cellStyle name="Feeder Field 3 16" xfId="15575"/>
    <cellStyle name="Feeder Field 3 16 2" xfId="15576"/>
    <cellStyle name="Feeder Field 3 16 2 2" xfId="15577"/>
    <cellStyle name="Feeder Field 3 16 3" xfId="15578"/>
    <cellStyle name="Feeder Field 3 17" xfId="15579"/>
    <cellStyle name="Feeder Field 3 17 2" xfId="15580"/>
    <cellStyle name="Feeder Field 3 17 2 2" xfId="15581"/>
    <cellStyle name="Feeder Field 3 17 3" xfId="15582"/>
    <cellStyle name="Feeder Field 3 18" xfId="15583"/>
    <cellStyle name="Feeder Field 3 18 2" xfId="15584"/>
    <cellStyle name="Feeder Field 3 19" xfId="15585"/>
    <cellStyle name="Feeder Field 3 2" xfId="436"/>
    <cellStyle name="Feeder Field 3 2 10" xfId="15586"/>
    <cellStyle name="Feeder Field 3 2 10 2" xfId="15587"/>
    <cellStyle name="Feeder Field 3 2 10 2 2" xfId="15588"/>
    <cellStyle name="Feeder Field 3 2 10 3" xfId="15589"/>
    <cellStyle name="Feeder Field 3 2 11" xfId="15590"/>
    <cellStyle name="Feeder Field 3 2 11 2" xfId="15591"/>
    <cellStyle name="Feeder Field 3 2 11 2 2" xfId="15592"/>
    <cellStyle name="Feeder Field 3 2 11 3" xfId="15593"/>
    <cellStyle name="Feeder Field 3 2 12" xfId="15594"/>
    <cellStyle name="Feeder Field 3 2 12 2" xfId="15595"/>
    <cellStyle name="Feeder Field 3 2 12 2 2" xfId="15596"/>
    <cellStyle name="Feeder Field 3 2 12 3" xfId="15597"/>
    <cellStyle name="Feeder Field 3 2 13" xfId="15598"/>
    <cellStyle name="Feeder Field 3 2 13 2" xfId="15599"/>
    <cellStyle name="Feeder Field 3 2 13 2 2" xfId="15600"/>
    <cellStyle name="Feeder Field 3 2 13 3" xfId="15601"/>
    <cellStyle name="Feeder Field 3 2 14" xfId="15602"/>
    <cellStyle name="Feeder Field 3 2 14 2" xfId="15603"/>
    <cellStyle name="Feeder Field 3 2 14 2 2" xfId="15604"/>
    <cellStyle name="Feeder Field 3 2 14 3" xfId="15605"/>
    <cellStyle name="Feeder Field 3 2 15" xfId="15606"/>
    <cellStyle name="Feeder Field 3 2 15 2" xfId="15607"/>
    <cellStyle name="Feeder Field 3 2 15 2 2" xfId="15608"/>
    <cellStyle name="Feeder Field 3 2 15 3" xfId="15609"/>
    <cellStyle name="Feeder Field 3 2 16" xfId="15610"/>
    <cellStyle name="Feeder Field 3 2 16 2" xfId="15611"/>
    <cellStyle name="Feeder Field 3 2 16 2 2" xfId="15612"/>
    <cellStyle name="Feeder Field 3 2 16 3" xfId="15613"/>
    <cellStyle name="Feeder Field 3 2 17" xfId="15614"/>
    <cellStyle name="Feeder Field 3 2 17 2" xfId="15615"/>
    <cellStyle name="Feeder Field 3 2 17 2 2" xfId="15616"/>
    <cellStyle name="Feeder Field 3 2 17 3" xfId="15617"/>
    <cellStyle name="Feeder Field 3 2 18" xfId="15618"/>
    <cellStyle name="Feeder Field 3 2 18 2" xfId="15619"/>
    <cellStyle name="Feeder Field 3 2 18 2 2" xfId="15620"/>
    <cellStyle name="Feeder Field 3 2 18 3" xfId="15621"/>
    <cellStyle name="Feeder Field 3 2 19" xfId="15622"/>
    <cellStyle name="Feeder Field 3 2 19 2" xfId="15623"/>
    <cellStyle name="Feeder Field 3 2 19 2 2" xfId="15624"/>
    <cellStyle name="Feeder Field 3 2 19 3" xfId="15625"/>
    <cellStyle name="Feeder Field 3 2 2" xfId="15626"/>
    <cellStyle name="Feeder Field 3 2 2 2" xfId="15627"/>
    <cellStyle name="Feeder Field 3 2 2 2 2" xfId="15628"/>
    <cellStyle name="Feeder Field 3 2 2 3" xfId="15629"/>
    <cellStyle name="Feeder Field 3 2 20" xfId="15630"/>
    <cellStyle name="Feeder Field 3 2 20 2" xfId="15631"/>
    <cellStyle name="Feeder Field 3 2 20 2 2" xfId="15632"/>
    <cellStyle name="Feeder Field 3 2 20 3" xfId="15633"/>
    <cellStyle name="Feeder Field 3 2 21" xfId="15634"/>
    <cellStyle name="Feeder Field 3 2 21 2" xfId="15635"/>
    <cellStyle name="Feeder Field 3 2 22" xfId="15636"/>
    <cellStyle name="Feeder Field 3 2 3" xfId="15637"/>
    <cellStyle name="Feeder Field 3 2 3 2" xfId="15638"/>
    <cellStyle name="Feeder Field 3 2 3 2 2" xfId="15639"/>
    <cellStyle name="Feeder Field 3 2 3 3" xfId="15640"/>
    <cellStyle name="Feeder Field 3 2 4" xfId="15641"/>
    <cellStyle name="Feeder Field 3 2 4 2" xfId="15642"/>
    <cellStyle name="Feeder Field 3 2 4 2 2" xfId="15643"/>
    <cellStyle name="Feeder Field 3 2 4 3" xfId="15644"/>
    <cellStyle name="Feeder Field 3 2 5" xfId="15645"/>
    <cellStyle name="Feeder Field 3 2 5 2" xfId="15646"/>
    <cellStyle name="Feeder Field 3 2 5 2 2" xfId="15647"/>
    <cellStyle name="Feeder Field 3 2 5 3" xfId="15648"/>
    <cellStyle name="Feeder Field 3 2 6" xfId="15649"/>
    <cellStyle name="Feeder Field 3 2 6 2" xfId="15650"/>
    <cellStyle name="Feeder Field 3 2 6 2 2" xfId="15651"/>
    <cellStyle name="Feeder Field 3 2 6 3" xfId="15652"/>
    <cellStyle name="Feeder Field 3 2 7" xfId="15653"/>
    <cellStyle name="Feeder Field 3 2 7 2" xfId="15654"/>
    <cellStyle name="Feeder Field 3 2 7 2 2" xfId="15655"/>
    <cellStyle name="Feeder Field 3 2 7 3" xfId="15656"/>
    <cellStyle name="Feeder Field 3 2 8" xfId="15657"/>
    <cellStyle name="Feeder Field 3 2 8 2" xfId="15658"/>
    <cellStyle name="Feeder Field 3 2 8 2 2" xfId="15659"/>
    <cellStyle name="Feeder Field 3 2 8 3" xfId="15660"/>
    <cellStyle name="Feeder Field 3 2 9" xfId="15661"/>
    <cellStyle name="Feeder Field 3 2 9 2" xfId="15662"/>
    <cellStyle name="Feeder Field 3 2 9 2 2" xfId="15663"/>
    <cellStyle name="Feeder Field 3 2 9 3" xfId="15664"/>
    <cellStyle name="Feeder Field 3 3" xfId="437"/>
    <cellStyle name="Feeder Field 3 3 2" xfId="15665"/>
    <cellStyle name="Feeder Field 3 3 2 2" xfId="15666"/>
    <cellStyle name="Feeder Field 3 3 3" xfId="15667"/>
    <cellStyle name="Feeder Field 3 4" xfId="438"/>
    <cellStyle name="Feeder Field 3 4 2" xfId="15668"/>
    <cellStyle name="Feeder Field 3 4 2 2" xfId="15669"/>
    <cellStyle name="Feeder Field 3 4 3" xfId="15670"/>
    <cellStyle name="Feeder Field 3 5" xfId="439"/>
    <cellStyle name="Feeder Field 3 5 2" xfId="15671"/>
    <cellStyle name="Feeder Field 3 5 2 2" xfId="15672"/>
    <cellStyle name="Feeder Field 3 5 3" xfId="15673"/>
    <cellStyle name="Feeder Field 3 6" xfId="440"/>
    <cellStyle name="Feeder Field 3 6 2" xfId="15674"/>
    <cellStyle name="Feeder Field 3 6 2 2" xfId="15675"/>
    <cellStyle name="Feeder Field 3 6 3" xfId="15676"/>
    <cellStyle name="Feeder Field 3 7" xfId="15677"/>
    <cellStyle name="Feeder Field 3 7 2" xfId="15678"/>
    <cellStyle name="Feeder Field 3 7 2 2" xfId="15679"/>
    <cellStyle name="Feeder Field 3 7 3" xfId="15680"/>
    <cellStyle name="Feeder Field 3 8" xfId="15681"/>
    <cellStyle name="Feeder Field 3 8 2" xfId="15682"/>
    <cellStyle name="Feeder Field 3 8 2 2" xfId="15683"/>
    <cellStyle name="Feeder Field 3 8 3" xfId="15684"/>
    <cellStyle name="Feeder Field 3 9" xfId="15685"/>
    <cellStyle name="Feeder Field 3 9 2" xfId="15686"/>
    <cellStyle name="Feeder Field 3 9 2 2" xfId="15687"/>
    <cellStyle name="Feeder Field 3 9 3" xfId="15688"/>
    <cellStyle name="Feeder Field 4" xfId="441"/>
    <cellStyle name="Feeder Field 4 10" xfId="15689"/>
    <cellStyle name="Feeder Field 4 10 2" xfId="15690"/>
    <cellStyle name="Feeder Field 4 10 2 2" xfId="15691"/>
    <cellStyle name="Feeder Field 4 10 3" xfId="15692"/>
    <cellStyle name="Feeder Field 4 11" xfId="15693"/>
    <cellStyle name="Feeder Field 4 11 2" xfId="15694"/>
    <cellStyle name="Feeder Field 4 11 2 2" xfId="15695"/>
    <cellStyle name="Feeder Field 4 11 3" xfId="15696"/>
    <cellStyle name="Feeder Field 4 12" xfId="15697"/>
    <cellStyle name="Feeder Field 4 12 2" xfId="15698"/>
    <cellStyle name="Feeder Field 4 12 2 2" xfId="15699"/>
    <cellStyle name="Feeder Field 4 12 3" xfId="15700"/>
    <cellStyle name="Feeder Field 4 13" xfId="15701"/>
    <cellStyle name="Feeder Field 4 13 2" xfId="15702"/>
    <cellStyle name="Feeder Field 4 13 2 2" xfId="15703"/>
    <cellStyle name="Feeder Field 4 13 3" xfId="15704"/>
    <cellStyle name="Feeder Field 4 14" xfId="15705"/>
    <cellStyle name="Feeder Field 4 14 2" xfId="15706"/>
    <cellStyle name="Feeder Field 4 14 2 2" xfId="15707"/>
    <cellStyle name="Feeder Field 4 14 3" xfId="15708"/>
    <cellStyle name="Feeder Field 4 15" xfId="15709"/>
    <cellStyle name="Feeder Field 4 15 2" xfId="15710"/>
    <cellStyle name="Feeder Field 4 15 2 2" xfId="15711"/>
    <cellStyle name="Feeder Field 4 15 3" xfId="15712"/>
    <cellStyle name="Feeder Field 4 16" xfId="15713"/>
    <cellStyle name="Feeder Field 4 16 2" xfId="15714"/>
    <cellStyle name="Feeder Field 4 16 2 2" xfId="15715"/>
    <cellStyle name="Feeder Field 4 16 3" xfId="15716"/>
    <cellStyle name="Feeder Field 4 17" xfId="15717"/>
    <cellStyle name="Feeder Field 4 17 2" xfId="15718"/>
    <cellStyle name="Feeder Field 4 17 2 2" xfId="15719"/>
    <cellStyle name="Feeder Field 4 17 3" xfId="15720"/>
    <cellStyle name="Feeder Field 4 18" xfId="15721"/>
    <cellStyle name="Feeder Field 4 18 2" xfId="15722"/>
    <cellStyle name="Feeder Field 4 19" xfId="15723"/>
    <cellStyle name="Feeder Field 4 2" xfId="442"/>
    <cellStyle name="Feeder Field 4 2 10" xfId="15724"/>
    <cellStyle name="Feeder Field 4 2 10 2" xfId="15725"/>
    <cellStyle name="Feeder Field 4 2 10 2 2" xfId="15726"/>
    <cellStyle name="Feeder Field 4 2 10 3" xfId="15727"/>
    <cellStyle name="Feeder Field 4 2 11" xfId="15728"/>
    <cellStyle name="Feeder Field 4 2 11 2" xfId="15729"/>
    <cellStyle name="Feeder Field 4 2 11 2 2" xfId="15730"/>
    <cellStyle name="Feeder Field 4 2 11 3" xfId="15731"/>
    <cellStyle name="Feeder Field 4 2 12" xfId="15732"/>
    <cellStyle name="Feeder Field 4 2 12 2" xfId="15733"/>
    <cellStyle name="Feeder Field 4 2 12 2 2" xfId="15734"/>
    <cellStyle name="Feeder Field 4 2 12 3" xfId="15735"/>
    <cellStyle name="Feeder Field 4 2 13" xfId="15736"/>
    <cellStyle name="Feeder Field 4 2 13 2" xfId="15737"/>
    <cellStyle name="Feeder Field 4 2 13 2 2" xfId="15738"/>
    <cellStyle name="Feeder Field 4 2 13 3" xfId="15739"/>
    <cellStyle name="Feeder Field 4 2 14" xfId="15740"/>
    <cellStyle name="Feeder Field 4 2 14 2" xfId="15741"/>
    <cellStyle name="Feeder Field 4 2 14 2 2" xfId="15742"/>
    <cellStyle name="Feeder Field 4 2 14 3" xfId="15743"/>
    <cellStyle name="Feeder Field 4 2 15" xfId="15744"/>
    <cellStyle name="Feeder Field 4 2 15 2" xfId="15745"/>
    <cellStyle name="Feeder Field 4 2 15 2 2" xfId="15746"/>
    <cellStyle name="Feeder Field 4 2 15 3" xfId="15747"/>
    <cellStyle name="Feeder Field 4 2 16" xfId="15748"/>
    <cellStyle name="Feeder Field 4 2 16 2" xfId="15749"/>
    <cellStyle name="Feeder Field 4 2 16 2 2" xfId="15750"/>
    <cellStyle name="Feeder Field 4 2 16 3" xfId="15751"/>
    <cellStyle name="Feeder Field 4 2 17" xfId="15752"/>
    <cellStyle name="Feeder Field 4 2 17 2" xfId="15753"/>
    <cellStyle name="Feeder Field 4 2 17 2 2" xfId="15754"/>
    <cellStyle name="Feeder Field 4 2 17 3" xfId="15755"/>
    <cellStyle name="Feeder Field 4 2 18" xfId="15756"/>
    <cellStyle name="Feeder Field 4 2 18 2" xfId="15757"/>
    <cellStyle name="Feeder Field 4 2 18 2 2" xfId="15758"/>
    <cellStyle name="Feeder Field 4 2 18 3" xfId="15759"/>
    <cellStyle name="Feeder Field 4 2 19" xfId="15760"/>
    <cellStyle name="Feeder Field 4 2 19 2" xfId="15761"/>
    <cellStyle name="Feeder Field 4 2 19 2 2" xfId="15762"/>
    <cellStyle name="Feeder Field 4 2 19 3" xfId="15763"/>
    <cellStyle name="Feeder Field 4 2 2" xfId="15764"/>
    <cellStyle name="Feeder Field 4 2 2 2" xfId="15765"/>
    <cellStyle name="Feeder Field 4 2 2 2 2" xfId="15766"/>
    <cellStyle name="Feeder Field 4 2 2 3" xfId="15767"/>
    <cellStyle name="Feeder Field 4 2 20" xfId="15768"/>
    <cellStyle name="Feeder Field 4 2 20 2" xfId="15769"/>
    <cellStyle name="Feeder Field 4 2 20 2 2" xfId="15770"/>
    <cellStyle name="Feeder Field 4 2 20 3" xfId="15771"/>
    <cellStyle name="Feeder Field 4 2 21" xfId="15772"/>
    <cellStyle name="Feeder Field 4 2 21 2" xfId="15773"/>
    <cellStyle name="Feeder Field 4 2 22" xfId="15774"/>
    <cellStyle name="Feeder Field 4 2 3" xfId="15775"/>
    <cellStyle name="Feeder Field 4 2 3 2" xfId="15776"/>
    <cellStyle name="Feeder Field 4 2 3 2 2" xfId="15777"/>
    <cellStyle name="Feeder Field 4 2 3 3" xfId="15778"/>
    <cellStyle name="Feeder Field 4 2 4" xfId="15779"/>
    <cellStyle name="Feeder Field 4 2 4 2" xfId="15780"/>
    <cellStyle name="Feeder Field 4 2 4 2 2" xfId="15781"/>
    <cellStyle name="Feeder Field 4 2 4 3" xfId="15782"/>
    <cellStyle name="Feeder Field 4 2 5" xfId="15783"/>
    <cellStyle name="Feeder Field 4 2 5 2" xfId="15784"/>
    <cellStyle name="Feeder Field 4 2 5 2 2" xfId="15785"/>
    <cellStyle name="Feeder Field 4 2 5 3" xfId="15786"/>
    <cellStyle name="Feeder Field 4 2 6" xfId="15787"/>
    <cellStyle name="Feeder Field 4 2 6 2" xfId="15788"/>
    <cellStyle name="Feeder Field 4 2 6 2 2" xfId="15789"/>
    <cellStyle name="Feeder Field 4 2 6 3" xfId="15790"/>
    <cellStyle name="Feeder Field 4 2 7" xfId="15791"/>
    <cellStyle name="Feeder Field 4 2 7 2" xfId="15792"/>
    <cellStyle name="Feeder Field 4 2 7 2 2" xfId="15793"/>
    <cellStyle name="Feeder Field 4 2 7 3" xfId="15794"/>
    <cellStyle name="Feeder Field 4 2 8" xfId="15795"/>
    <cellStyle name="Feeder Field 4 2 8 2" xfId="15796"/>
    <cellStyle name="Feeder Field 4 2 8 2 2" xfId="15797"/>
    <cellStyle name="Feeder Field 4 2 8 3" xfId="15798"/>
    <cellStyle name="Feeder Field 4 2 9" xfId="15799"/>
    <cellStyle name="Feeder Field 4 2 9 2" xfId="15800"/>
    <cellStyle name="Feeder Field 4 2 9 2 2" xfId="15801"/>
    <cellStyle name="Feeder Field 4 2 9 3" xfId="15802"/>
    <cellStyle name="Feeder Field 4 3" xfId="443"/>
    <cellStyle name="Feeder Field 4 3 2" xfId="15803"/>
    <cellStyle name="Feeder Field 4 3 2 2" xfId="15804"/>
    <cellStyle name="Feeder Field 4 3 3" xfId="15805"/>
    <cellStyle name="Feeder Field 4 4" xfId="444"/>
    <cellStyle name="Feeder Field 4 4 2" xfId="15806"/>
    <cellStyle name="Feeder Field 4 4 2 2" xfId="15807"/>
    <cellStyle name="Feeder Field 4 4 3" xfId="15808"/>
    <cellStyle name="Feeder Field 4 5" xfId="445"/>
    <cellStyle name="Feeder Field 4 5 2" xfId="15809"/>
    <cellStyle name="Feeder Field 4 5 2 2" xfId="15810"/>
    <cellStyle name="Feeder Field 4 5 3" xfId="15811"/>
    <cellStyle name="Feeder Field 4 6" xfId="446"/>
    <cellStyle name="Feeder Field 4 6 2" xfId="15812"/>
    <cellStyle name="Feeder Field 4 6 2 2" xfId="15813"/>
    <cellStyle name="Feeder Field 4 6 3" xfId="15814"/>
    <cellStyle name="Feeder Field 4 7" xfId="15815"/>
    <cellStyle name="Feeder Field 4 7 2" xfId="15816"/>
    <cellStyle name="Feeder Field 4 7 2 2" xfId="15817"/>
    <cellStyle name="Feeder Field 4 7 3" xfId="15818"/>
    <cellStyle name="Feeder Field 4 8" xfId="15819"/>
    <cellStyle name="Feeder Field 4 8 2" xfId="15820"/>
    <cellStyle name="Feeder Field 4 8 2 2" xfId="15821"/>
    <cellStyle name="Feeder Field 4 8 3" xfId="15822"/>
    <cellStyle name="Feeder Field 4 9" xfId="15823"/>
    <cellStyle name="Feeder Field 4 9 2" xfId="15824"/>
    <cellStyle name="Feeder Field 4 9 2 2" xfId="15825"/>
    <cellStyle name="Feeder Field 4 9 3" xfId="15826"/>
    <cellStyle name="Feeder Field 5" xfId="447"/>
    <cellStyle name="Feeder Field 5 10" xfId="15827"/>
    <cellStyle name="Feeder Field 5 10 2" xfId="15828"/>
    <cellStyle name="Feeder Field 5 10 2 2" xfId="15829"/>
    <cellStyle name="Feeder Field 5 10 3" xfId="15830"/>
    <cellStyle name="Feeder Field 5 11" xfId="15831"/>
    <cellStyle name="Feeder Field 5 11 2" xfId="15832"/>
    <cellStyle name="Feeder Field 5 11 2 2" xfId="15833"/>
    <cellStyle name="Feeder Field 5 11 3" xfId="15834"/>
    <cellStyle name="Feeder Field 5 12" xfId="15835"/>
    <cellStyle name="Feeder Field 5 12 2" xfId="15836"/>
    <cellStyle name="Feeder Field 5 12 2 2" xfId="15837"/>
    <cellStyle name="Feeder Field 5 12 3" xfId="15838"/>
    <cellStyle name="Feeder Field 5 13" xfId="15839"/>
    <cellStyle name="Feeder Field 5 13 2" xfId="15840"/>
    <cellStyle name="Feeder Field 5 13 2 2" xfId="15841"/>
    <cellStyle name="Feeder Field 5 13 3" xfId="15842"/>
    <cellStyle name="Feeder Field 5 14" xfId="15843"/>
    <cellStyle name="Feeder Field 5 14 2" xfId="15844"/>
    <cellStyle name="Feeder Field 5 14 2 2" xfId="15845"/>
    <cellStyle name="Feeder Field 5 14 3" xfId="15846"/>
    <cellStyle name="Feeder Field 5 15" xfId="15847"/>
    <cellStyle name="Feeder Field 5 15 2" xfId="15848"/>
    <cellStyle name="Feeder Field 5 15 2 2" xfId="15849"/>
    <cellStyle name="Feeder Field 5 15 3" xfId="15850"/>
    <cellStyle name="Feeder Field 5 16" xfId="15851"/>
    <cellStyle name="Feeder Field 5 16 2" xfId="15852"/>
    <cellStyle name="Feeder Field 5 16 2 2" xfId="15853"/>
    <cellStyle name="Feeder Field 5 16 3" xfId="15854"/>
    <cellStyle name="Feeder Field 5 17" xfId="15855"/>
    <cellStyle name="Feeder Field 5 17 2" xfId="15856"/>
    <cellStyle name="Feeder Field 5 17 2 2" xfId="15857"/>
    <cellStyle name="Feeder Field 5 17 3" xfId="15858"/>
    <cellStyle name="Feeder Field 5 18" xfId="15859"/>
    <cellStyle name="Feeder Field 5 18 2" xfId="15860"/>
    <cellStyle name="Feeder Field 5 18 2 2" xfId="15861"/>
    <cellStyle name="Feeder Field 5 18 3" xfId="15862"/>
    <cellStyle name="Feeder Field 5 19" xfId="15863"/>
    <cellStyle name="Feeder Field 5 19 2" xfId="15864"/>
    <cellStyle name="Feeder Field 5 19 2 2" xfId="15865"/>
    <cellStyle name="Feeder Field 5 19 3" xfId="15866"/>
    <cellStyle name="Feeder Field 5 2" xfId="15867"/>
    <cellStyle name="Feeder Field 5 2 10" xfId="15868"/>
    <cellStyle name="Feeder Field 5 2 10 2" xfId="15869"/>
    <cellStyle name="Feeder Field 5 2 10 2 2" xfId="15870"/>
    <cellStyle name="Feeder Field 5 2 10 3" xfId="15871"/>
    <cellStyle name="Feeder Field 5 2 11" xfId="15872"/>
    <cellStyle name="Feeder Field 5 2 11 2" xfId="15873"/>
    <cellStyle name="Feeder Field 5 2 11 2 2" xfId="15874"/>
    <cellStyle name="Feeder Field 5 2 11 3" xfId="15875"/>
    <cellStyle name="Feeder Field 5 2 12" xfId="15876"/>
    <cellStyle name="Feeder Field 5 2 12 2" xfId="15877"/>
    <cellStyle name="Feeder Field 5 2 12 2 2" xfId="15878"/>
    <cellStyle name="Feeder Field 5 2 12 3" xfId="15879"/>
    <cellStyle name="Feeder Field 5 2 13" xfId="15880"/>
    <cellStyle name="Feeder Field 5 2 13 2" xfId="15881"/>
    <cellStyle name="Feeder Field 5 2 13 2 2" xfId="15882"/>
    <cellStyle name="Feeder Field 5 2 13 3" xfId="15883"/>
    <cellStyle name="Feeder Field 5 2 14" xfId="15884"/>
    <cellStyle name="Feeder Field 5 2 14 2" xfId="15885"/>
    <cellStyle name="Feeder Field 5 2 14 2 2" xfId="15886"/>
    <cellStyle name="Feeder Field 5 2 14 3" xfId="15887"/>
    <cellStyle name="Feeder Field 5 2 15" xfId="15888"/>
    <cellStyle name="Feeder Field 5 2 15 2" xfId="15889"/>
    <cellStyle name="Feeder Field 5 2 15 2 2" xfId="15890"/>
    <cellStyle name="Feeder Field 5 2 15 3" xfId="15891"/>
    <cellStyle name="Feeder Field 5 2 16" xfId="15892"/>
    <cellStyle name="Feeder Field 5 2 16 2" xfId="15893"/>
    <cellStyle name="Feeder Field 5 2 16 2 2" xfId="15894"/>
    <cellStyle name="Feeder Field 5 2 16 3" xfId="15895"/>
    <cellStyle name="Feeder Field 5 2 17" xfId="15896"/>
    <cellStyle name="Feeder Field 5 2 17 2" xfId="15897"/>
    <cellStyle name="Feeder Field 5 2 17 2 2" xfId="15898"/>
    <cellStyle name="Feeder Field 5 2 17 3" xfId="15899"/>
    <cellStyle name="Feeder Field 5 2 18" xfId="15900"/>
    <cellStyle name="Feeder Field 5 2 18 2" xfId="15901"/>
    <cellStyle name="Feeder Field 5 2 18 2 2" xfId="15902"/>
    <cellStyle name="Feeder Field 5 2 18 3" xfId="15903"/>
    <cellStyle name="Feeder Field 5 2 19" xfId="15904"/>
    <cellStyle name="Feeder Field 5 2 19 2" xfId="15905"/>
    <cellStyle name="Feeder Field 5 2 19 2 2" xfId="15906"/>
    <cellStyle name="Feeder Field 5 2 19 3" xfId="15907"/>
    <cellStyle name="Feeder Field 5 2 2" xfId="15908"/>
    <cellStyle name="Feeder Field 5 2 2 2" xfId="15909"/>
    <cellStyle name="Feeder Field 5 2 2 2 2" xfId="15910"/>
    <cellStyle name="Feeder Field 5 2 2 3" xfId="15911"/>
    <cellStyle name="Feeder Field 5 2 20" xfId="15912"/>
    <cellStyle name="Feeder Field 5 2 20 2" xfId="15913"/>
    <cellStyle name="Feeder Field 5 2 20 2 2" xfId="15914"/>
    <cellStyle name="Feeder Field 5 2 20 3" xfId="15915"/>
    <cellStyle name="Feeder Field 5 2 21" xfId="15916"/>
    <cellStyle name="Feeder Field 5 2 21 2" xfId="15917"/>
    <cellStyle name="Feeder Field 5 2 22" xfId="15918"/>
    <cellStyle name="Feeder Field 5 2 3" xfId="15919"/>
    <cellStyle name="Feeder Field 5 2 3 2" xfId="15920"/>
    <cellStyle name="Feeder Field 5 2 3 2 2" xfId="15921"/>
    <cellStyle name="Feeder Field 5 2 3 3" xfId="15922"/>
    <cellStyle name="Feeder Field 5 2 4" xfId="15923"/>
    <cellStyle name="Feeder Field 5 2 4 2" xfId="15924"/>
    <cellStyle name="Feeder Field 5 2 4 2 2" xfId="15925"/>
    <cellStyle name="Feeder Field 5 2 4 3" xfId="15926"/>
    <cellStyle name="Feeder Field 5 2 5" xfId="15927"/>
    <cellStyle name="Feeder Field 5 2 5 2" xfId="15928"/>
    <cellStyle name="Feeder Field 5 2 5 2 2" xfId="15929"/>
    <cellStyle name="Feeder Field 5 2 5 3" xfId="15930"/>
    <cellStyle name="Feeder Field 5 2 6" xfId="15931"/>
    <cellStyle name="Feeder Field 5 2 6 2" xfId="15932"/>
    <cellStyle name="Feeder Field 5 2 6 2 2" xfId="15933"/>
    <cellStyle name="Feeder Field 5 2 6 3" xfId="15934"/>
    <cellStyle name="Feeder Field 5 2 7" xfId="15935"/>
    <cellStyle name="Feeder Field 5 2 7 2" xfId="15936"/>
    <cellStyle name="Feeder Field 5 2 7 2 2" xfId="15937"/>
    <cellStyle name="Feeder Field 5 2 7 3" xfId="15938"/>
    <cellStyle name="Feeder Field 5 2 8" xfId="15939"/>
    <cellStyle name="Feeder Field 5 2 8 2" xfId="15940"/>
    <cellStyle name="Feeder Field 5 2 8 2 2" xfId="15941"/>
    <cellStyle name="Feeder Field 5 2 8 3" xfId="15942"/>
    <cellStyle name="Feeder Field 5 2 9" xfId="15943"/>
    <cellStyle name="Feeder Field 5 2 9 2" xfId="15944"/>
    <cellStyle name="Feeder Field 5 2 9 2 2" xfId="15945"/>
    <cellStyle name="Feeder Field 5 2 9 3" xfId="15946"/>
    <cellStyle name="Feeder Field 5 20" xfId="15947"/>
    <cellStyle name="Feeder Field 5 20 2" xfId="15948"/>
    <cellStyle name="Feeder Field 5 20 2 2" xfId="15949"/>
    <cellStyle name="Feeder Field 5 20 3" xfId="15950"/>
    <cellStyle name="Feeder Field 5 21" xfId="15951"/>
    <cellStyle name="Feeder Field 5 21 2" xfId="15952"/>
    <cellStyle name="Feeder Field 5 21 2 2" xfId="15953"/>
    <cellStyle name="Feeder Field 5 21 3" xfId="15954"/>
    <cellStyle name="Feeder Field 5 22" xfId="15955"/>
    <cellStyle name="Feeder Field 5 22 2" xfId="15956"/>
    <cellStyle name="Feeder Field 5 23" xfId="15957"/>
    <cellStyle name="Feeder Field 5 3" xfId="15958"/>
    <cellStyle name="Feeder Field 5 3 2" xfId="15959"/>
    <cellStyle name="Feeder Field 5 3 2 2" xfId="15960"/>
    <cellStyle name="Feeder Field 5 3 3" xfId="15961"/>
    <cellStyle name="Feeder Field 5 4" xfId="15962"/>
    <cellStyle name="Feeder Field 5 4 2" xfId="15963"/>
    <cellStyle name="Feeder Field 5 4 2 2" xfId="15964"/>
    <cellStyle name="Feeder Field 5 4 3" xfId="15965"/>
    <cellStyle name="Feeder Field 5 5" xfId="15966"/>
    <cellStyle name="Feeder Field 5 5 2" xfId="15967"/>
    <cellStyle name="Feeder Field 5 5 2 2" xfId="15968"/>
    <cellStyle name="Feeder Field 5 5 3" xfId="15969"/>
    <cellStyle name="Feeder Field 5 6" xfId="15970"/>
    <cellStyle name="Feeder Field 5 6 2" xfId="15971"/>
    <cellStyle name="Feeder Field 5 6 2 2" xfId="15972"/>
    <cellStyle name="Feeder Field 5 6 3" xfId="15973"/>
    <cellStyle name="Feeder Field 5 7" xfId="15974"/>
    <cellStyle name="Feeder Field 5 7 2" xfId="15975"/>
    <cellStyle name="Feeder Field 5 7 2 2" xfId="15976"/>
    <cellStyle name="Feeder Field 5 7 3" xfId="15977"/>
    <cellStyle name="Feeder Field 5 8" xfId="15978"/>
    <cellStyle name="Feeder Field 5 8 2" xfId="15979"/>
    <cellStyle name="Feeder Field 5 8 2 2" xfId="15980"/>
    <cellStyle name="Feeder Field 5 8 3" xfId="15981"/>
    <cellStyle name="Feeder Field 5 9" xfId="15982"/>
    <cellStyle name="Feeder Field 5 9 2" xfId="15983"/>
    <cellStyle name="Feeder Field 5 9 2 2" xfId="15984"/>
    <cellStyle name="Feeder Field 5 9 3" xfId="15985"/>
    <cellStyle name="Feeder Field 6" xfId="448"/>
    <cellStyle name="Feeder Field 6 10" xfId="15986"/>
    <cellStyle name="Feeder Field 6 10 2" xfId="15987"/>
    <cellStyle name="Feeder Field 6 10 2 2" xfId="15988"/>
    <cellStyle name="Feeder Field 6 10 3" xfId="15989"/>
    <cellStyle name="Feeder Field 6 11" xfId="15990"/>
    <cellStyle name="Feeder Field 6 11 2" xfId="15991"/>
    <cellStyle name="Feeder Field 6 11 2 2" xfId="15992"/>
    <cellStyle name="Feeder Field 6 11 3" xfId="15993"/>
    <cellStyle name="Feeder Field 6 12" xfId="15994"/>
    <cellStyle name="Feeder Field 6 12 2" xfId="15995"/>
    <cellStyle name="Feeder Field 6 12 2 2" xfId="15996"/>
    <cellStyle name="Feeder Field 6 12 3" xfId="15997"/>
    <cellStyle name="Feeder Field 6 13" xfId="15998"/>
    <cellStyle name="Feeder Field 6 13 2" xfId="15999"/>
    <cellStyle name="Feeder Field 6 13 2 2" xfId="16000"/>
    <cellStyle name="Feeder Field 6 13 3" xfId="16001"/>
    <cellStyle name="Feeder Field 6 14" xfId="16002"/>
    <cellStyle name="Feeder Field 6 14 2" xfId="16003"/>
    <cellStyle name="Feeder Field 6 14 2 2" xfId="16004"/>
    <cellStyle name="Feeder Field 6 14 3" xfId="16005"/>
    <cellStyle name="Feeder Field 6 15" xfId="16006"/>
    <cellStyle name="Feeder Field 6 15 2" xfId="16007"/>
    <cellStyle name="Feeder Field 6 15 2 2" xfId="16008"/>
    <cellStyle name="Feeder Field 6 15 3" xfId="16009"/>
    <cellStyle name="Feeder Field 6 16" xfId="16010"/>
    <cellStyle name="Feeder Field 6 16 2" xfId="16011"/>
    <cellStyle name="Feeder Field 6 16 2 2" xfId="16012"/>
    <cellStyle name="Feeder Field 6 16 3" xfId="16013"/>
    <cellStyle name="Feeder Field 6 17" xfId="16014"/>
    <cellStyle name="Feeder Field 6 17 2" xfId="16015"/>
    <cellStyle name="Feeder Field 6 17 2 2" xfId="16016"/>
    <cellStyle name="Feeder Field 6 17 3" xfId="16017"/>
    <cellStyle name="Feeder Field 6 18" xfId="16018"/>
    <cellStyle name="Feeder Field 6 18 2" xfId="16019"/>
    <cellStyle name="Feeder Field 6 18 2 2" xfId="16020"/>
    <cellStyle name="Feeder Field 6 18 3" xfId="16021"/>
    <cellStyle name="Feeder Field 6 19" xfId="16022"/>
    <cellStyle name="Feeder Field 6 19 2" xfId="16023"/>
    <cellStyle name="Feeder Field 6 19 2 2" xfId="16024"/>
    <cellStyle name="Feeder Field 6 19 3" xfId="16025"/>
    <cellStyle name="Feeder Field 6 2" xfId="16026"/>
    <cellStyle name="Feeder Field 6 2 2" xfId="16027"/>
    <cellStyle name="Feeder Field 6 2 2 2" xfId="16028"/>
    <cellStyle name="Feeder Field 6 2 3" xfId="16029"/>
    <cellStyle name="Feeder Field 6 20" xfId="16030"/>
    <cellStyle name="Feeder Field 6 20 2" xfId="16031"/>
    <cellStyle name="Feeder Field 6 20 2 2" xfId="16032"/>
    <cellStyle name="Feeder Field 6 20 3" xfId="16033"/>
    <cellStyle name="Feeder Field 6 21" xfId="16034"/>
    <cellStyle name="Feeder Field 6 21 2" xfId="16035"/>
    <cellStyle name="Feeder Field 6 22" xfId="16036"/>
    <cellStyle name="Feeder Field 6 3" xfId="16037"/>
    <cellStyle name="Feeder Field 6 3 2" xfId="16038"/>
    <cellStyle name="Feeder Field 6 3 2 2" xfId="16039"/>
    <cellStyle name="Feeder Field 6 3 3" xfId="16040"/>
    <cellStyle name="Feeder Field 6 4" xfId="16041"/>
    <cellStyle name="Feeder Field 6 4 2" xfId="16042"/>
    <cellStyle name="Feeder Field 6 4 2 2" xfId="16043"/>
    <cellStyle name="Feeder Field 6 4 3" xfId="16044"/>
    <cellStyle name="Feeder Field 6 5" xfId="16045"/>
    <cellStyle name="Feeder Field 6 5 2" xfId="16046"/>
    <cellStyle name="Feeder Field 6 5 2 2" xfId="16047"/>
    <cellStyle name="Feeder Field 6 5 3" xfId="16048"/>
    <cellStyle name="Feeder Field 6 6" xfId="16049"/>
    <cellStyle name="Feeder Field 6 6 2" xfId="16050"/>
    <cellStyle name="Feeder Field 6 6 2 2" xfId="16051"/>
    <cellStyle name="Feeder Field 6 6 3" xfId="16052"/>
    <cellStyle name="Feeder Field 6 7" xfId="16053"/>
    <cellStyle name="Feeder Field 6 7 2" xfId="16054"/>
    <cellStyle name="Feeder Field 6 7 2 2" xfId="16055"/>
    <cellStyle name="Feeder Field 6 7 3" xfId="16056"/>
    <cellStyle name="Feeder Field 6 8" xfId="16057"/>
    <cellStyle name="Feeder Field 6 8 2" xfId="16058"/>
    <cellStyle name="Feeder Field 6 8 2 2" xfId="16059"/>
    <cellStyle name="Feeder Field 6 8 3" xfId="16060"/>
    <cellStyle name="Feeder Field 6 9" xfId="16061"/>
    <cellStyle name="Feeder Field 6 9 2" xfId="16062"/>
    <cellStyle name="Feeder Field 6 9 2 2" xfId="16063"/>
    <cellStyle name="Feeder Field 6 9 3" xfId="16064"/>
    <cellStyle name="Feeder Field 7" xfId="449"/>
    <cellStyle name="Feeder Field 7 2" xfId="16065"/>
    <cellStyle name="Feeder Field 7 2 2" xfId="16066"/>
    <cellStyle name="Feeder Field 7 3" xfId="16067"/>
    <cellStyle name="Feeder Field 8" xfId="16068"/>
    <cellStyle name="Feeder Field 8 2" xfId="16069"/>
    <cellStyle name="Feeder Field 8 2 2" xfId="16070"/>
    <cellStyle name="Feeder Field 8 3" xfId="16071"/>
    <cellStyle name="Feeder Field 9" xfId="16072"/>
    <cellStyle name="Feeder Field 9 2" xfId="16073"/>
    <cellStyle name="Feeder Field 9 2 2" xfId="16074"/>
    <cellStyle name="Feeder Field 9 3" xfId="16075"/>
    <cellStyle name="Good 2" xfId="450"/>
    <cellStyle name="Good 2 2" xfId="42969"/>
    <cellStyle name="Good 3" xfId="451"/>
    <cellStyle name="Good 4" xfId="452"/>
    <cellStyle name="Good 5" xfId="453"/>
    <cellStyle name="Good 6" xfId="454"/>
    <cellStyle name="Greyed" xfId="455"/>
    <cellStyle name="Greyed 2" xfId="456"/>
    <cellStyle name="Greyed 3" xfId="457"/>
    <cellStyle name="Greyed out" xfId="458"/>
    <cellStyle name="Greyed_5A4 PCT Slides 2010-11" xfId="459"/>
    <cellStyle name="H1" xfId="42934"/>
    <cellStyle name="H2" xfId="42935"/>
    <cellStyle name="Heading 1 2" xfId="460"/>
    <cellStyle name="Heading 1 2 2" xfId="42970"/>
    <cellStyle name="Heading 1 3" xfId="461"/>
    <cellStyle name="Heading 1 4" xfId="462"/>
    <cellStyle name="Heading 1 5" xfId="463"/>
    <cellStyle name="Heading 1 6" xfId="464"/>
    <cellStyle name="Heading 2 2" xfId="465"/>
    <cellStyle name="Heading 2 2 2" xfId="42971"/>
    <cellStyle name="Heading 2 3" xfId="466"/>
    <cellStyle name="Heading 2 4" xfId="467"/>
    <cellStyle name="Heading 2 5" xfId="468"/>
    <cellStyle name="Heading 2 6" xfId="469"/>
    <cellStyle name="Heading 3 2" xfId="470"/>
    <cellStyle name="Heading 3 2 2" xfId="42972"/>
    <cellStyle name="Heading 3 3" xfId="471"/>
    <cellStyle name="Heading 3 4" xfId="472"/>
    <cellStyle name="Heading 3 5" xfId="473"/>
    <cellStyle name="Heading 3 6" xfId="474"/>
    <cellStyle name="Heading 4 2" xfId="475"/>
    <cellStyle name="Heading 4 2 2" xfId="42973"/>
    <cellStyle name="Heading 4 3" xfId="476"/>
    <cellStyle name="Heading 4 4" xfId="477"/>
    <cellStyle name="Heading 4 5" xfId="478"/>
    <cellStyle name="Heading 4 6" xfId="479"/>
    <cellStyle name="Hyperlink" xfId="42940" builtinId="8"/>
    <cellStyle name="Hyperlink 2" xfId="480"/>
    <cellStyle name="Hyperlink 2 2" xfId="16076"/>
    <cellStyle name="Hyperlink 2 3" xfId="16077"/>
    <cellStyle name="Hyperlink 3" xfId="16078"/>
    <cellStyle name="IndentedPlain" xfId="42936"/>
    <cellStyle name="Input 1" xfId="481"/>
    <cellStyle name="Input 2" xfId="482"/>
    <cellStyle name="Input 2 10" xfId="483"/>
    <cellStyle name="Input 2 10 10" xfId="16079"/>
    <cellStyle name="Input 2 10 10 2" xfId="16080"/>
    <cellStyle name="Input 2 10 10 2 2" xfId="16081"/>
    <cellStyle name="Input 2 10 10 3" xfId="16082"/>
    <cellStyle name="Input 2 10 11" xfId="16083"/>
    <cellStyle name="Input 2 10 11 2" xfId="16084"/>
    <cellStyle name="Input 2 10 11 2 2" xfId="16085"/>
    <cellStyle name="Input 2 10 11 3" xfId="16086"/>
    <cellStyle name="Input 2 10 12" xfId="16087"/>
    <cellStyle name="Input 2 10 12 2" xfId="16088"/>
    <cellStyle name="Input 2 10 12 2 2" xfId="16089"/>
    <cellStyle name="Input 2 10 12 3" xfId="16090"/>
    <cellStyle name="Input 2 10 13" xfId="16091"/>
    <cellStyle name="Input 2 10 13 2" xfId="16092"/>
    <cellStyle name="Input 2 10 13 2 2" xfId="16093"/>
    <cellStyle name="Input 2 10 13 3" xfId="16094"/>
    <cellStyle name="Input 2 10 14" xfId="16095"/>
    <cellStyle name="Input 2 10 14 2" xfId="16096"/>
    <cellStyle name="Input 2 10 14 2 2" xfId="16097"/>
    <cellStyle name="Input 2 10 14 3" xfId="16098"/>
    <cellStyle name="Input 2 10 15" xfId="16099"/>
    <cellStyle name="Input 2 10 15 2" xfId="16100"/>
    <cellStyle name="Input 2 10 15 2 2" xfId="16101"/>
    <cellStyle name="Input 2 10 15 3" xfId="16102"/>
    <cellStyle name="Input 2 10 16" xfId="16103"/>
    <cellStyle name="Input 2 10 16 2" xfId="16104"/>
    <cellStyle name="Input 2 10 16 2 2" xfId="16105"/>
    <cellStyle name="Input 2 10 16 3" xfId="16106"/>
    <cellStyle name="Input 2 10 17" xfId="16107"/>
    <cellStyle name="Input 2 10 17 2" xfId="16108"/>
    <cellStyle name="Input 2 10 17 2 2" xfId="16109"/>
    <cellStyle name="Input 2 10 17 3" xfId="16110"/>
    <cellStyle name="Input 2 10 18" xfId="16111"/>
    <cellStyle name="Input 2 10 18 2" xfId="16112"/>
    <cellStyle name="Input 2 10 18 2 2" xfId="16113"/>
    <cellStyle name="Input 2 10 18 3" xfId="16114"/>
    <cellStyle name="Input 2 10 19" xfId="16115"/>
    <cellStyle name="Input 2 10 19 2" xfId="16116"/>
    <cellStyle name="Input 2 10 19 2 2" xfId="16117"/>
    <cellStyle name="Input 2 10 19 3" xfId="16118"/>
    <cellStyle name="Input 2 10 2" xfId="16119"/>
    <cellStyle name="Input 2 10 2 10" xfId="16120"/>
    <cellStyle name="Input 2 10 2 10 2" xfId="16121"/>
    <cellStyle name="Input 2 10 2 10 2 2" xfId="16122"/>
    <cellStyle name="Input 2 10 2 10 3" xfId="16123"/>
    <cellStyle name="Input 2 10 2 11" xfId="16124"/>
    <cellStyle name="Input 2 10 2 11 2" xfId="16125"/>
    <cellStyle name="Input 2 10 2 11 2 2" xfId="16126"/>
    <cellStyle name="Input 2 10 2 11 3" xfId="16127"/>
    <cellStyle name="Input 2 10 2 12" xfId="16128"/>
    <cellStyle name="Input 2 10 2 12 2" xfId="16129"/>
    <cellStyle name="Input 2 10 2 12 2 2" xfId="16130"/>
    <cellStyle name="Input 2 10 2 12 3" xfId="16131"/>
    <cellStyle name="Input 2 10 2 13" xfId="16132"/>
    <cellStyle name="Input 2 10 2 13 2" xfId="16133"/>
    <cellStyle name="Input 2 10 2 13 2 2" xfId="16134"/>
    <cellStyle name="Input 2 10 2 13 3" xfId="16135"/>
    <cellStyle name="Input 2 10 2 14" xfId="16136"/>
    <cellStyle name="Input 2 10 2 14 2" xfId="16137"/>
    <cellStyle name="Input 2 10 2 14 2 2" xfId="16138"/>
    <cellStyle name="Input 2 10 2 14 3" xfId="16139"/>
    <cellStyle name="Input 2 10 2 15" xfId="16140"/>
    <cellStyle name="Input 2 10 2 15 2" xfId="16141"/>
    <cellStyle name="Input 2 10 2 15 2 2" xfId="16142"/>
    <cellStyle name="Input 2 10 2 15 3" xfId="16143"/>
    <cellStyle name="Input 2 10 2 16" xfId="16144"/>
    <cellStyle name="Input 2 10 2 16 2" xfId="16145"/>
    <cellStyle name="Input 2 10 2 16 2 2" xfId="16146"/>
    <cellStyle name="Input 2 10 2 16 3" xfId="16147"/>
    <cellStyle name="Input 2 10 2 17" xfId="16148"/>
    <cellStyle name="Input 2 10 2 17 2" xfId="16149"/>
    <cellStyle name="Input 2 10 2 17 2 2" xfId="16150"/>
    <cellStyle name="Input 2 10 2 17 3" xfId="16151"/>
    <cellStyle name="Input 2 10 2 18" xfId="16152"/>
    <cellStyle name="Input 2 10 2 18 2" xfId="16153"/>
    <cellStyle name="Input 2 10 2 18 2 2" xfId="16154"/>
    <cellStyle name="Input 2 10 2 18 3" xfId="16155"/>
    <cellStyle name="Input 2 10 2 19" xfId="16156"/>
    <cellStyle name="Input 2 10 2 19 2" xfId="16157"/>
    <cellStyle name="Input 2 10 2 19 2 2" xfId="16158"/>
    <cellStyle name="Input 2 10 2 19 3" xfId="16159"/>
    <cellStyle name="Input 2 10 2 2" xfId="16160"/>
    <cellStyle name="Input 2 10 2 2 2" xfId="16161"/>
    <cellStyle name="Input 2 10 2 2 2 2" xfId="16162"/>
    <cellStyle name="Input 2 10 2 2 3" xfId="16163"/>
    <cellStyle name="Input 2 10 2 20" xfId="16164"/>
    <cellStyle name="Input 2 10 2 20 2" xfId="16165"/>
    <cellStyle name="Input 2 10 2 20 2 2" xfId="16166"/>
    <cellStyle name="Input 2 10 2 20 3" xfId="16167"/>
    <cellStyle name="Input 2 10 2 21" xfId="16168"/>
    <cellStyle name="Input 2 10 2 21 2" xfId="16169"/>
    <cellStyle name="Input 2 10 2 22" xfId="16170"/>
    <cellStyle name="Input 2 10 2 3" xfId="16171"/>
    <cellStyle name="Input 2 10 2 3 2" xfId="16172"/>
    <cellStyle name="Input 2 10 2 3 2 2" xfId="16173"/>
    <cellStyle name="Input 2 10 2 3 3" xfId="16174"/>
    <cellStyle name="Input 2 10 2 4" xfId="16175"/>
    <cellStyle name="Input 2 10 2 4 2" xfId="16176"/>
    <cellStyle name="Input 2 10 2 4 2 2" xfId="16177"/>
    <cellStyle name="Input 2 10 2 4 3" xfId="16178"/>
    <cellStyle name="Input 2 10 2 5" xfId="16179"/>
    <cellStyle name="Input 2 10 2 5 2" xfId="16180"/>
    <cellStyle name="Input 2 10 2 5 2 2" xfId="16181"/>
    <cellStyle name="Input 2 10 2 5 3" xfId="16182"/>
    <cellStyle name="Input 2 10 2 6" xfId="16183"/>
    <cellStyle name="Input 2 10 2 6 2" xfId="16184"/>
    <cellStyle name="Input 2 10 2 6 2 2" xfId="16185"/>
    <cellStyle name="Input 2 10 2 6 3" xfId="16186"/>
    <cellStyle name="Input 2 10 2 7" xfId="16187"/>
    <cellStyle name="Input 2 10 2 7 2" xfId="16188"/>
    <cellStyle name="Input 2 10 2 7 2 2" xfId="16189"/>
    <cellStyle name="Input 2 10 2 7 3" xfId="16190"/>
    <cellStyle name="Input 2 10 2 8" xfId="16191"/>
    <cellStyle name="Input 2 10 2 8 2" xfId="16192"/>
    <cellStyle name="Input 2 10 2 8 2 2" xfId="16193"/>
    <cellStyle name="Input 2 10 2 8 3" xfId="16194"/>
    <cellStyle name="Input 2 10 2 9" xfId="16195"/>
    <cellStyle name="Input 2 10 2 9 2" xfId="16196"/>
    <cellStyle name="Input 2 10 2 9 2 2" xfId="16197"/>
    <cellStyle name="Input 2 10 2 9 3" xfId="16198"/>
    <cellStyle name="Input 2 10 20" xfId="16199"/>
    <cellStyle name="Input 2 10 20 2" xfId="16200"/>
    <cellStyle name="Input 2 10 20 2 2" xfId="16201"/>
    <cellStyle name="Input 2 10 20 3" xfId="16202"/>
    <cellStyle name="Input 2 10 21" xfId="16203"/>
    <cellStyle name="Input 2 10 21 2" xfId="16204"/>
    <cellStyle name="Input 2 10 21 2 2" xfId="16205"/>
    <cellStyle name="Input 2 10 21 3" xfId="16206"/>
    <cellStyle name="Input 2 10 22" xfId="16207"/>
    <cellStyle name="Input 2 10 22 2" xfId="16208"/>
    <cellStyle name="Input 2 10 23" xfId="16209"/>
    <cellStyle name="Input 2 10 3" xfId="16210"/>
    <cellStyle name="Input 2 10 3 2" xfId="16211"/>
    <cellStyle name="Input 2 10 3 2 2" xfId="16212"/>
    <cellStyle name="Input 2 10 3 3" xfId="16213"/>
    <cellStyle name="Input 2 10 4" xfId="16214"/>
    <cellStyle name="Input 2 10 4 2" xfId="16215"/>
    <cellStyle name="Input 2 10 4 2 2" xfId="16216"/>
    <cellStyle name="Input 2 10 4 3" xfId="16217"/>
    <cellStyle name="Input 2 10 5" xfId="16218"/>
    <cellStyle name="Input 2 10 5 2" xfId="16219"/>
    <cellStyle name="Input 2 10 5 2 2" xfId="16220"/>
    <cellStyle name="Input 2 10 5 3" xfId="16221"/>
    <cellStyle name="Input 2 10 6" xfId="16222"/>
    <cellStyle name="Input 2 10 6 2" xfId="16223"/>
    <cellStyle name="Input 2 10 6 2 2" xfId="16224"/>
    <cellStyle name="Input 2 10 6 3" xfId="16225"/>
    <cellStyle name="Input 2 10 7" xfId="16226"/>
    <cellStyle name="Input 2 10 7 2" xfId="16227"/>
    <cellStyle name="Input 2 10 7 2 2" xfId="16228"/>
    <cellStyle name="Input 2 10 7 3" xfId="16229"/>
    <cellStyle name="Input 2 10 8" xfId="16230"/>
    <cellStyle name="Input 2 10 8 2" xfId="16231"/>
    <cellStyle name="Input 2 10 8 2 2" xfId="16232"/>
    <cellStyle name="Input 2 10 8 3" xfId="16233"/>
    <cellStyle name="Input 2 10 9" xfId="16234"/>
    <cellStyle name="Input 2 10 9 2" xfId="16235"/>
    <cellStyle name="Input 2 10 9 2 2" xfId="16236"/>
    <cellStyle name="Input 2 10 9 3" xfId="16237"/>
    <cellStyle name="Input 2 11" xfId="484"/>
    <cellStyle name="Input 2 11 10" xfId="16238"/>
    <cellStyle name="Input 2 11 10 2" xfId="16239"/>
    <cellStyle name="Input 2 11 10 2 2" xfId="16240"/>
    <cellStyle name="Input 2 11 10 3" xfId="16241"/>
    <cellStyle name="Input 2 11 11" xfId="16242"/>
    <cellStyle name="Input 2 11 11 2" xfId="16243"/>
    <cellStyle name="Input 2 11 11 2 2" xfId="16244"/>
    <cellStyle name="Input 2 11 11 3" xfId="16245"/>
    <cellStyle name="Input 2 11 12" xfId="16246"/>
    <cellStyle name="Input 2 11 12 2" xfId="16247"/>
    <cellStyle name="Input 2 11 12 2 2" xfId="16248"/>
    <cellStyle name="Input 2 11 12 3" xfId="16249"/>
    <cellStyle name="Input 2 11 13" xfId="16250"/>
    <cellStyle name="Input 2 11 13 2" xfId="16251"/>
    <cellStyle name="Input 2 11 13 2 2" xfId="16252"/>
    <cellStyle name="Input 2 11 13 3" xfId="16253"/>
    <cellStyle name="Input 2 11 14" xfId="16254"/>
    <cellStyle name="Input 2 11 14 2" xfId="16255"/>
    <cellStyle name="Input 2 11 14 2 2" xfId="16256"/>
    <cellStyle name="Input 2 11 14 3" xfId="16257"/>
    <cellStyle name="Input 2 11 15" xfId="16258"/>
    <cellStyle name="Input 2 11 15 2" xfId="16259"/>
    <cellStyle name="Input 2 11 15 2 2" xfId="16260"/>
    <cellStyle name="Input 2 11 15 3" xfId="16261"/>
    <cellStyle name="Input 2 11 16" xfId="16262"/>
    <cellStyle name="Input 2 11 16 2" xfId="16263"/>
    <cellStyle name="Input 2 11 16 2 2" xfId="16264"/>
    <cellStyle name="Input 2 11 16 3" xfId="16265"/>
    <cellStyle name="Input 2 11 17" xfId="16266"/>
    <cellStyle name="Input 2 11 17 2" xfId="16267"/>
    <cellStyle name="Input 2 11 17 2 2" xfId="16268"/>
    <cellStyle name="Input 2 11 17 3" xfId="16269"/>
    <cellStyle name="Input 2 11 18" xfId="16270"/>
    <cellStyle name="Input 2 11 18 2" xfId="16271"/>
    <cellStyle name="Input 2 11 18 2 2" xfId="16272"/>
    <cellStyle name="Input 2 11 18 3" xfId="16273"/>
    <cellStyle name="Input 2 11 19" xfId="16274"/>
    <cellStyle name="Input 2 11 19 2" xfId="16275"/>
    <cellStyle name="Input 2 11 19 2 2" xfId="16276"/>
    <cellStyle name="Input 2 11 19 3" xfId="16277"/>
    <cellStyle name="Input 2 11 2" xfId="16278"/>
    <cellStyle name="Input 2 11 2 2" xfId="16279"/>
    <cellStyle name="Input 2 11 2 2 2" xfId="16280"/>
    <cellStyle name="Input 2 11 2 3" xfId="16281"/>
    <cellStyle name="Input 2 11 20" xfId="16282"/>
    <cellStyle name="Input 2 11 20 2" xfId="16283"/>
    <cellStyle name="Input 2 11 20 2 2" xfId="16284"/>
    <cellStyle name="Input 2 11 20 3" xfId="16285"/>
    <cellStyle name="Input 2 11 21" xfId="16286"/>
    <cellStyle name="Input 2 11 21 2" xfId="16287"/>
    <cellStyle name="Input 2 11 22" xfId="16288"/>
    <cellStyle name="Input 2 11 3" xfId="16289"/>
    <cellStyle name="Input 2 11 3 2" xfId="16290"/>
    <cellStyle name="Input 2 11 3 2 2" xfId="16291"/>
    <cellStyle name="Input 2 11 3 3" xfId="16292"/>
    <cellStyle name="Input 2 11 4" xfId="16293"/>
    <cellStyle name="Input 2 11 4 2" xfId="16294"/>
    <cellStyle name="Input 2 11 4 2 2" xfId="16295"/>
    <cellStyle name="Input 2 11 4 3" xfId="16296"/>
    <cellStyle name="Input 2 11 5" xfId="16297"/>
    <cellStyle name="Input 2 11 5 2" xfId="16298"/>
    <cellStyle name="Input 2 11 5 2 2" xfId="16299"/>
    <cellStyle name="Input 2 11 5 3" xfId="16300"/>
    <cellStyle name="Input 2 11 6" xfId="16301"/>
    <cellStyle name="Input 2 11 6 2" xfId="16302"/>
    <cellStyle name="Input 2 11 6 2 2" xfId="16303"/>
    <cellStyle name="Input 2 11 6 3" xfId="16304"/>
    <cellStyle name="Input 2 11 7" xfId="16305"/>
    <cellStyle name="Input 2 11 7 2" xfId="16306"/>
    <cellStyle name="Input 2 11 7 2 2" xfId="16307"/>
    <cellStyle name="Input 2 11 7 3" xfId="16308"/>
    <cellStyle name="Input 2 11 8" xfId="16309"/>
    <cellStyle name="Input 2 11 8 2" xfId="16310"/>
    <cellStyle name="Input 2 11 8 2 2" xfId="16311"/>
    <cellStyle name="Input 2 11 8 3" xfId="16312"/>
    <cellStyle name="Input 2 11 9" xfId="16313"/>
    <cellStyle name="Input 2 11 9 2" xfId="16314"/>
    <cellStyle name="Input 2 11 9 2 2" xfId="16315"/>
    <cellStyle name="Input 2 11 9 3" xfId="16316"/>
    <cellStyle name="Input 2 12" xfId="485"/>
    <cellStyle name="Input 2 12 2" xfId="16317"/>
    <cellStyle name="Input 2 12 2 2" xfId="16318"/>
    <cellStyle name="Input 2 12 3" xfId="16319"/>
    <cellStyle name="Input 2 13" xfId="16320"/>
    <cellStyle name="Input 2 13 2" xfId="16321"/>
    <cellStyle name="Input 2 13 2 2" xfId="16322"/>
    <cellStyle name="Input 2 13 3" xfId="16323"/>
    <cellStyle name="Input 2 14" xfId="16324"/>
    <cellStyle name="Input 2 14 2" xfId="16325"/>
    <cellStyle name="Input 2 14 2 2" xfId="16326"/>
    <cellStyle name="Input 2 14 3" xfId="16327"/>
    <cellStyle name="Input 2 15" xfId="16328"/>
    <cellStyle name="Input 2 15 2" xfId="16329"/>
    <cellStyle name="Input 2 15 2 2" xfId="16330"/>
    <cellStyle name="Input 2 15 3" xfId="16331"/>
    <cellStyle name="Input 2 16" xfId="16332"/>
    <cellStyle name="Input 2 16 2" xfId="16333"/>
    <cellStyle name="Input 2 16 2 2" xfId="16334"/>
    <cellStyle name="Input 2 16 3" xfId="16335"/>
    <cellStyle name="Input 2 17" xfId="16336"/>
    <cellStyle name="Input 2 17 2" xfId="16337"/>
    <cellStyle name="Input 2 17 2 2" xfId="16338"/>
    <cellStyle name="Input 2 17 3" xfId="16339"/>
    <cellStyle name="Input 2 18" xfId="16340"/>
    <cellStyle name="Input 2 18 2" xfId="16341"/>
    <cellStyle name="Input 2 18 2 2" xfId="16342"/>
    <cellStyle name="Input 2 18 3" xfId="16343"/>
    <cellStyle name="Input 2 19" xfId="16344"/>
    <cellStyle name="Input 2 19 2" xfId="16345"/>
    <cellStyle name="Input 2 19 2 2" xfId="16346"/>
    <cellStyle name="Input 2 19 3" xfId="16347"/>
    <cellStyle name="Input 2 2" xfId="486"/>
    <cellStyle name="Input 2 2 2" xfId="487"/>
    <cellStyle name="Input 2 2 3" xfId="488"/>
    <cellStyle name="Input 2 2 4" xfId="489"/>
    <cellStyle name="Input 2 20" xfId="16348"/>
    <cellStyle name="Input 2 20 2" xfId="16349"/>
    <cellStyle name="Input 2 20 2 2" xfId="16350"/>
    <cellStyle name="Input 2 20 3" xfId="16351"/>
    <cellStyle name="Input 2 21" xfId="16352"/>
    <cellStyle name="Input 2 21 2" xfId="16353"/>
    <cellStyle name="Input 2 21 2 2" xfId="16354"/>
    <cellStyle name="Input 2 21 3" xfId="16355"/>
    <cellStyle name="Input 2 22" xfId="16356"/>
    <cellStyle name="Input 2 22 2" xfId="16357"/>
    <cellStyle name="Input 2 22 2 2" xfId="16358"/>
    <cellStyle name="Input 2 22 3" xfId="16359"/>
    <cellStyle name="Input 2 23" xfId="16360"/>
    <cellStyle name="Input 2 23 2" xfId="16361"/>
    <cellStyle name="Input 2 23 2 2" xfId="16362"/>
    <cellStyle name="Input 2 23 3" xfId="16363"/>
    <cellStyle name="Input 2 24" xfId="16364"/>
    <cellStyle name="Input 2 24 2" xfId="16365"/>
    <cellStyle name="Input 2 24 2 2" xfId="16366"/>
    <cellStyle name="Input 2 24 3" xfId="16367"/>
    <cellStyle name="Input 2 25" xfId="16368"/>
    <cellStyle name="Input 2 25 2" xfId="16369"/>
    <cellStyle name="Input 2 25 2 2" xfId="16370"/>
    <cellStyle name="Input 2 25 3" xfId="16371"/>
    <cellStyle name="Input 2 26" xfId="16372"/>
    <cellStyle name="Input 2 26 2" xfId="16373"/>
    <cellStyle name="Input 2 26 2 2" xfId="16374"/>
    <cellStyle name="Input 2 26 3" xfId="16375"/>
    <cellStyle name="Input 2 27" xfId="16376"/>
    <cellStyle name="Input 2 27 2" xfId="16377"/>
    <cellStyle name="Input 2 28" xfId="16378"/>
    <cellStyle name="Input 2 29" xfId="16379"/>
    <cellStyle name="Input 2 3" xfId="490"/>
    <cellStyle name="Input 2 30" xfId="16380"/>
    <cellStyle name="Input 2 31" xfId="16381"/>
    <cellStyle name="Input 2 32" xfId="42974"/>
    <cellStyle name="Input 2 4" xfId="491"/>
    <cellStyle name="Input 2 5" xfId="492"/>
    <cellStyle name="Input 2 6" xfId="493"/>
    <cellStyle name="Input 2 7" xfId="494"/>
    <cellStyle name="Input 2 7 10" xfId="16382"/>
    <cellStyle name="Input 2 7 10 2" xfId="16383"/>
    <cellStyle name="Input 2 7 10 2 2" xfId="16384"/>
    <cellStyle name="Input 2 7 10 3" xfId="16385"/>
    <cellStyle name="Input 2 7 11" xfId="16386"/>
    <cellStyle name="Input 2 7 11 2" xfId="16387"/>
    <cellStyle name="Input 2 7 11 2 2" xfId="16388"/>
    <cellStyle name="Input 2 7 11 3" xfId="16389"/>
    <cellStyle name="Input 2 7 12" xfId="16390"/>
    <cellStyle name="Input 2 7 12 2" xfId="16391"/>
    <cellStyle name="Input 2 7 12 2 2" xfId="16392"/>
    <cellStyle name="Input 2 7 12 3" xfId="16393"/>
    <cellStyle name="Input 2 7 13" xfId="16394"/>
    <cellStyle name="Input 2 7 13 2" xfId="16395"/>
    <cellStyle name="Input 2 7 13 2 2" xfId="16396"/>
    <cellStyle name="Input 2 7 13 3" xfId="16397"/>
    <cellStyle name="Input 2 7 14" xfId="16398"/>
    <cellStyle name="Input 2 7 14 2" xfId="16399"/>
    <cellStyle name="Input 2 7 14 2 2" xfId="16400"/>
    <cellStyle name="Input 2 7 14 3" xfId="16401"/>
    <cellStyle name="Input 2 7 15" xfId="16402"/>
    <cellStyle name="Input 2 7 15 2" xfId="16403"/>
    <cellStyle name="Input 2 7 15 2 2" xfId="16404"/>
    <cellStyle name="Input 2 7 15 3" xfId="16405"/>
    <cellStyle name="Input 2 7 16" xfId="16406"/>
    <cellStyle name="Input 2 7 16 2" xfId="16407"/>
    <cellStyle name="Input 2 7 16 2 2" xfId="16408"/>
    <cellStyle name="Input 2 7 16 3" xfId="16409"/>
    <cellStyle name="Input 2 7 17" xfId="16410"/>
    <cellStyle name="Input 2 7 17 2" xfId="16411"/>
    <cellStyle name="Input 2 7 17 2 2" xfId="16412"/>
    <cellStyle name="Input 2 7 17 3" xfId="16413"/>
    <cellStyle name="Input 2 7 18" xfId="16414"/>
    <cellStyle name="Input 2 7 18 2" xfId="16415"/>
    <cellStyle name="Input 2 7 18 2 2" xfId="16416"/>
    <cellStyle name="Input 2 7 18 3" xfId="16417"/>
    <cellStyle name="Input 2 7 19" xfId="16418"/>
    <cellStyle name="Input 2 7 19 2" xfId="16419"/>
    <cellStyle name="Input 2 7 19 2 2" xfId="16420"/>
    <cellStyle name="Input 2 7 19 3" xfId="16421"/>
    <cellStyle name="Input 2 7 2" xfId="495"/>
    <cellStyle name="Input 2 7 2 10" xfId="16422"/>
    <cellStyle name="Input 2 7 2 10 2" xfId="16423"/>
    <cellStyle name="Input 2 7 2 10 2 2" xfId="16424"/>
    <cellStyle name="Input 2 7 2 10 3" xfId="16425"/>
    <cellStyle name="Input 2 7 2 11" xfId="16426"/>
    <cellStyle name="Input 2 7 2 11 2" xfId="16427"/>
    <cellStyle name="Input 2 7 2 11 2 2" xfId="16428"/>
    <cellStyle name="Input 2 7 2 11 3" xfId="16429"/>
    <cellStyle name="Input 2 7 2 12" xfId="16430"/>
    <cellStyle name="Input 2 7 2 12 2" xfId="16431"/>
    <cellStyle name="Input 2 7 2 12 2 2" xfId="16432"/>
    <cellStyle name="Input 2 7 2 12 3" xfId="16433"/>
    <cellStyle name="Input 2 7 2 13" xfId="16434"/>
    <cellStyle name="Input 2 7 2 13 2" xfId="16435"/>
    <cellStyle name="Input 2 7 2 13 2 2" xfId="16436"/>
    <cellStyle name="Input 2 7 2 13 3" xfId="16437"/>
    <cellStyle name="Input 2 7 2 14" xfId="16438"/>
    <cellStyle name="Input 2 7 2 14 2" xfId="16439"/>
    <cellStyle name="Input 2 7 2 14 2 2" xfId="16440"/>
    <cellStyle name="Input 2 7 2 14 3" xfId="16441"/>
    <cellStyle name="Input 2 7 2 15" xfId="16442"/>
    <cellStyle name="Input 2 7 2 15 2" xfId="16443"/>
    <cellStyle name="Input 2 7 2 15 2 2" xfId="16444"/>
    <cellStyle name="Input 2 7 2 15 3" xfId="16445"/>
    <cellStyle name="Input 2 7 2 16" xfId="16446"/>
    <cellStyle name="Input 2 7 2 16 2" xfId="16447"/>
    <cellStyle name="Input 2 7 2 16 2 2" xfId="16448"/>
    <cellStyle name="Input 2 7 2 16 3" xfId="16449"/>
    <cellStyle name="Input 2 7 2 17" xfId="16450"/>
    <cellStyle name="Input 2 7 2 17 2" xfId="16451"/>
    <cellStyle name="Input 2 7 2 17 2 2" xfId="16452"/>
    <cellStyle name="Input 2 7 2 17 3" xfId="16453"/>
    <cellStyle name="Input 2 7 2 18" xfId="16454"/>
    <cellStyle name="Input 2 7 2 18 2" xfId="16455"/>
    <cellStyle name="Input 2 7 2 19" xfId="16456"/>
    <cellStyle name="Input 2 7 2 2" xfId="16457"/>
    <cellStyle name="Input 2 7 2 2 10" xfId="16458"/>
    <cellStyle name="Input 2 7 2 2 10 2" xfId="16459"/>
    <cellStyle name="Input 2 7 2 2 10 2 2" xfId="16460"/>
    <cellStyle name="Input 2 7 2 2 10 3" xfId="16461"/>
    <cellStyle name="Input 2 7 2 2 11" xfId="16462"/>
    <cellStyle name="Input 2 7 2 2 11 2" xfId="16463"/>
    <cellStyle name="Input 2 7 2 2 11 2 2" xfId="16464"/>
    <cellStyle name="Input 2 7 2 2 11 3" xfId="16465"/>
    <cellStyle name="Input 2 7 2 2 12" xfId="16466"/>
    <cellStyle name="Input 2 7 2 2 12 2" xfId="16467"/>
    <cellStyle name="Input 2 7 2 2 12 2 2" xfId="16468"/>
    <cellStyle name="Input 2 7 2 2 12 3" xfId="16469"/>
    <cellStyle name="Input 2 7 2 2 13" xfId="16470"/>
    <cellStyle name="Input 2 7 2 2 13 2" xfId="16471"/>
    <cellStyle name="Input 2 7 2 2 13 2 2" xfId="16472"/>
    <cellStyle name="Input 2 7 2 2 13 3" xfId="16473"/>
    <cellStyle name="Input 2 7 2 2 14" xfId="16474"/>
    <cellStyle name="Input 2 7 2 2 14 2" xfId="16475"/>
    <cellStyle name="Input 2 7 2 2 14 2 2" xfId="16476"/>
    <cellStyle name="Input 2 7 2 2 14 3" xfId="16477"/>
    <cellStyle name="Input 2 7 2 2 15" xfId="16478"/>
    <cellStyle name="Input 2 7 2 2 15 2" xfId="16479"/>
    <cellStyle name="Input 2 7 2 2 15 2 2" xfId="16480"/>
    <cellStyle name="Input 2 7 2 2 15 3" xfId="16481"/>
    <cellStyle name="Input 2 7 2 2 16" xfId="16482"/>
    <cellStyle name="Input 2 7 2 2 16 2" xfId="16483"/>
    <cellStyle name="Input 2 7 2 2 16 2 2" xfId="16484"/>
    <cellStyle name="Input 2 7 2 2 16 3" xfId="16485"/>
    <cellStyle name="Input 2 7 2 2 17" xfId="16486"/>
    <cellStyle name="Input 2 7 2 2 17 2" xfId="16487"/>
    <cellStyle name="Input 2 7 2 2 17 2 2" xfId="16488"/>
    <cellStyle name="Input 2 7 2 2 17 3" xfId="16489"/>
    <cellStyle name="Input 2 7 2 2 18" xfId="16490"/>
    <cellStyle name="Input 2 7 2 2 18 2" xfId="16491"/>
    <cellStyle name="Input 2 7 2 2 18 2 2" xfId="16492"/>
    <cellStyle name="Input 2 7 2 2 18 3" xfId="16493"/>
    <cellStyle name="Input 2 7 2 2 19" xfId="16494"/>
    <cellStyle name="Input 2 7 2 2 19 2" xfId="16495"/>
    <cellStyle name="Input 2 7 2 2 19 2 2" xfId="16496"/>
    <cellStyle name="Input 2 7 2 2 19 3" xfId="16497"/>
    <cellStyle name="Input 2 7 2 2 2" xfId="16498"/>
    <cellStyle name="Input 2 7 2 2 2 2" xfId="16499"/>
    <cellStyle name="Input 2 7 2 2 2 2 2" xfId="16500"/>
    <cellStyle name="Input 2 7 2 2 2 3" xfId="16501"/>
    <cellStyle name="Input 2 7 2 2 20" xfId="16502"/>
    <cellStyle name="Input 2 7 2 2 20 2" xfId="16503"/>
    <cellStyle name="Input 2 7 2 2 20 2 2" xfId="16504"/>
    <cellStyle name="Input 2 7 2 2 20 3" xfId="16505"/>
    <cellStyle name="Input 2 7 2 2 21" xfId="16506"/>
    <cellStyle name="Input 2 7 2 2 21 2" xfId="16507"/>
    <cellStyle name="Input 2 7 2 2 22" xfId="16508"/>
    <cellStyle name="Input 2 7 2 2 3" xfId="16509"/>
    <cellStyle name="Input 2 7 2 2 3 2" xfId="16510"/>
    <cellStyle name="Input 2 7 2 2 3 2 2" xfId="16511"/>
    <cellStyle name="Input 2 7 2 2 3 3" xfId="16512"/>
    <cellStyle name="Input 2 7 2 2 4" xfId="16513"/>
    <cellStyle name="Input 2 7 2 2 4 2" xfId="16514"/>
    <cellStyle name="Input 2 7 2 2 4 2 2" xfId="16515"/>
    <cellStyle name="Input 2 7 2 2 4 3" xfId="16516"/>
    <cellStyle name="Input 2 7 2 2 5" xfId="16517"/>
    <cellStyle name="Input 2 7 2 2 5 2" xfId="16518"/>
    <cellStyle name="Input 2 7 2 2 5 2 2" xfId="16519"/>
    <cellStyle name="Input 2 7 2 2 5 3" xfId="16520"/>
    <cellStyle name="Input 2 7 2 2 6" xfId="16521"/>
    <cellStyle name="Input 2 7 2 2 6 2" xfId="16522"/>
    <cellStyle name="Input 2 7 2 2 6 2 2" xfId="16523"/>
    <cellStyle name="Input 2 7 2 2 6 3" xfId="16524"/>
    <cellStyle name="Input 2 7 2 2 7" xfId="16525"/>
    <cellStyle name="Input 2 7 2 2 7 2" xfId="16526"/>
    <cellStyle name="Input 2 7 2 2 7 2 2" xfId="16527"/>
    <cellStyle name="Input 2 7 2 2 7 3" xfId="16528"/>
    <cellStyle name="Input 2 7 2 2 8" xfId="16529"/>
    <cellStyle name="Input 2 7 2 2 8 2" xfId="16530"/>
    <cellStyle name="Input 2 7 2 2 8 2 2" xfId="16531"/>
    <cellStyle name="Input 2 7 2 2 8 3" xfId="16532"/>
    <cellStyle name="Input 2 7 2 2 9" xfId="16533"/>
    <cellStyle name="Input 2 7 2 2 9 2" xfId="16534"/>
    <cellStyle name="Input 2 7 2 2 9 2 2" xfId="16535"/>
    <cellStyle name="Input 2 7 2 2 9 3" xfId="16536"/>
    <cellStyle name="Input 2 7 2 3" xfId="16537"/>
    <cellStyle name="Input 2 7 2 3 2" xfId="16538"/>
    <cellStyle name="Input 2 7 2 3 2 2" xfId="16539"/>
    <cellStyle name="Input 2 7 2 3 3" xfId="16540"/>
    <cellStyle name="Input 2 7 2 4" xfId="16541"/>
    <cellStyle name="Input 2 7 2 4 2" xfId="16542"/>
    <cellStyle name="Input 2 7 2 4 2 2" xfId="16543"/>
    <cellStyle name="Input 2 7 2 4 3" xfId="16544"/>
    <cellStyle name="Input 2 7 2 5" xfId="16545"/>
    <cellStyle name="Input 2 7 2 5 2" xfId="16546"/>
    <cellStyle name="Input 2 7 2 5 2 2" xfId="16547"/>
    <cellStyle name="Input 2 7 2 5 3" xfId="16548"/>
    <cellStyle name="Input 2 7 2 6" xfId="16549"/>
    <cellStyle name="Input 2 7 2 6 2" xfId="16550"/>
    <cellStyle name="Input 2 7 2 6 2 2" xfId="16551"/>
    <cellStyle name="Input 2 7 2 6 3" xfId="16552"/>
    <cellStyle name="Input 2 7 2 7" xfId="16553"/>
    <cellStyle name="Input 2 7 2 7 2" xfId="16554"/>
    <cellStyle name="Input 2 7 2 7 2 2" xfId="16555"/>
    <cellStyle name="Input 2 7 2 7 3" xfId="16556"/>
    <cellStyle name="Input 2 7 2 8" xfId="16557"/>
    <cellStyle name="Input 2 7 2 8 2" xfId="16558"/>
    <cellStyle name="Input 2 7 2 8 2 2" xfId="16559"/>
    <cellStyle name="Input 2 7 2 8 3" xfId="16560"/>
    <cellStyle name="Input 2 7 2 9" xfId="16561"/>
    <cellStyle name="Input 2 7 2 9 2" xfId="16562"/>
    <cellStyle name="Input 2 7 2 9 2 2" xfId="16563"/>
    <cellStyle name="Input 2 7 2 9 3" xfId="16564"/>
    <cellStyle name="Input 2 7 20" xfId="16565"/>
    <cellStyle name="Input 2 7 20 2" xfId="16566"/>
    <cellStyle name="Input 2 7 20 2 2" xfId="16567"/>
    <cellStyle name="Input 2 7 20 3" xfId="16568"/>
    <cellStyle name="Input 2 7 21" xfId="16569"/>
    <cellStyle name="Input 2 7 21 2" xfId="16570"/>
    <cellStyle name="Input 2 7 22" xfId="16571"/>
    <cellStyle name="Input 2 7 3" xfId="496"/>
    <cellStyle name="Input 2 7 3 10" xfId="16572"/>
    <cellStyle name="Input 2 7 3 10 2" xfId="16573"/>
    <cellStyle name="Input 2 7 3 10 2 2" xfId="16574"/>
    <cellStyle name="Input 2 7 3 10 3" xfId="16575"/>
    <cellStyle name="Input 2 7 3 11" xfId="16576"/>
    <cellStyle name="Input 2 7 3 11 2" xfId="16577"/>
    <cellStyle name="Input 2 7 3 11 2 2" xfId="16578"/>
    <cellStyle name="Input 2 7 3 11 3" xfId="16579"/>
    <cellStyle name="Input 2 7 3 12" xfId="16580"/>
    <cellStyle name="Input 2 7 3 12 2" xfId="16581"/>
    <cellStyle name="Input 2 7 3 12 2 2" xfId="16582"/>
    <cellStyle name="Input 2 7 3 12 3" xfId="16583"/>
    <cellStyle name="Input 2 7 3 13" xfId="16584"/>
    <cellStyle name="Input 2 7 3 13 2" xfId="16585"/>
    <cellStyle name="Input 2 7 3 13 2 2" xfId="16586"/>
    <cellStyle name="Input 2 7 3 13 3" xfId="16587"/>
    <cellStyle name="Input 2 7 3 14" xfId="16588"/>
    <cellStyle name="Input 2 7 3 14 2" xfId="16589"/>
    <cellStyle name="Input 2 7 3 14 2 2" xfId="16590"/>
    <cellStyle name="Input 2 7 3 14 3" xfId="16591"/>
    <cellStyle name="Input 2 7 3 15" xfId="16592"/>
    <cellStyle name="Input 2 7 3 15 2" xfId="16593"/>
    <cellStyle name="Input 2 7 3 15 2 2" xfId="16594"/>
    <cellStyle name="Input 2 7 3 15 3" xfId="16595"/>
    <cellStyle name="Input 2 7 3 16" xfId="16596"/>
    <cellStyle name="Input 2 7 3 16 2" xfId="16597"/>
    <cellStyle name="Input 2 7 3 16 2 2" xfId="16598"/>
    <cellStyle name="Input 2 7 3 16 3" xfId="16599"/>
    <cellStyle name="Input 2 7 3 17" xfId="16600"/>
    <cellStyle name="Input 2 7 3 17 2" xfId="16601"/>
    <cellStyle name="Input 2 7 3 17 2 2" xfId="16602"/>
    <cellStyle name="Input 2 7 3 17 3" xfId="16603"/>
    <cellStyle name="Input 2 7 3 18" xfId="16604"/>
    <cellStyle name="Input 2 7 3 18 2" xfId="16605"/>
    <cellStyle name="Input 2 7 3 19" xfId="16606"/>
    <cellStyle name="Input 2 7 3 2" xfId="16607"/>
    <cellStyle name="Input 2 7 3 2 10" xfId="16608"/>
    <cellStyle name="Input 2 7 3 2 10 2" xfId="16609"/>
    <cellStyle name="Input 2 7 3 2 10 2 2" xfId="16610"/>
    <cellStyle name="Input 2 7 3 2 10 3" xfId="16611"/>
    <cellStyle name="Input 2 7 3 2 11" xfId="16612"/>
    <cellStyle name="Input 2 7 3 2 11 2" xfId="16613"/>
    <cellStyle name="Input 2 7 3 2 11 2 2" xfId="16614"/>
    <cellStyle name="Input 2 7 3 2 11 3" xfId="16615"/>
    <cellStyle name="Input 2 7 3 2 12" xfId="16616"/>
    <cellStyle name="Input 2 7 3 2 12 2" xfId="16617"/>
    <cellStyle name="Input 2 7 3 2 12 2 2" xfId="16618"/>
    <cellStyle name="Input 2 7 3 2 12 3" xfId="16619"/>
    <cellStyle name="Input 2 7 3 2 13" xfId="16620"/>
    <cellStyle name="Input 2 7 3 2 13 2" xfId="16621"/>
    <cellStyle name="Input 2 7 3 2 13 2 2" xfId="16622"/>
    <cellStyle name="Input 2 7 3 2 13 3" xfId="16623"/>
    <cellStyle name="Input 2 7 3 2 14" xfId="16624"/>
    <cellStyle name="Input 2 7 3 2 14 2" xfId="16625"/>
    <cellStyle name="Input 2 7 3 2 14 2 2" xfId="16626"/>
    <cellStyle name="Input 2 7 3 2 14 3" xfId="16627"/>
    <cellStyle name="Input 2 7 3 2 15" xfId="16628"/>
    <cellStyle name="Input 2 7 3 2 15 2" xfId="16629"/>
    <cellStyle name="Input 2 7 3 2 15 2 2" xfId="16630"/>
    <cellStyle name="Input 2 7 3 2 15 3" xfId="16631"/>
    <cellStyle name="Input 2 7 3 2 16" xfId="16632"/>
    <cellStyle name="Input 2 7 3 2 16 2" xfId="16633"/>
    <cellStyle name="Input 2 7 3 2 16 2 2" xfId="16634"/>
    <cellStyle name="Input 2 7 3 2 16 3" xfId="16635"/>
    <cellStyle name="Input 2 7 3 2 17" xfId="16636"/>
    <cellStyle name="Input 2 7 3 2 17 2" xfId="16637"/>
    <cellStyle name="Input 2 7 3 2 17 2 2" xfId="16638"/>
    <cellStyle name="Input 2 7 3 2 17 3" xfId="16639"/>
    <cellStyle name="Input 2 7 3 2 18" xfId="16640"/>
    <cellStyle name="Input 2 7 3 2 18 2" xfId="16641"/>
    <cellStyle name="Input 2 7 3 2 18 2 2" xfId="16642"/>
    <cellStyle name="Input 2 7 3 2 18 3" xfId="16643"/>
    <cellStyle name="Input 2 7 3 2 19" xfId="16644"/>
    <cellStyle name="Input 2 7 3 2 19 2" xfId="16645"/>
    <cellStyle name="Input 2 7 3 2 19 2 2" xfId="16646"/>
    <cellStyle name="Input 2 7 3 2 19 3" xfId="16647"/>
    <cellStyle name="Input 2 7 3 2 2" xfId="16648"/>
    <cellStyle name="Input 2 7 3 2 2 2" xfId="16649"/>
    <cellStyle name="Input 2 7 3 2 2 2 2" xfId="16650"/>
    <cellStyle name="Input 2 7 3 2 2 3" xfId="16651"/>
    <cellStyle name="Input 2 7 3 2 20" xfId="16652"/>
    <cellStyle name="Input 2 7 3 2 20 2" xfId="16653"/>
    <cellStyle name="Input 2 7 3 2 20 2 2" xfId="16654"/>
    <cellStyle name="Input 2 7 3 2 20 3" xfId="16655"/>
    <cellStyle name="Input 2 7 3 2 21" xfId="16656"/>
    <cellStyle name="Input 2 7 3 2 21 2" xfId="16657"/>
    <cellStyle name="Input 2 7 3 2 22" xfId="16658"/>
    <cellStyle name="Input 2 7 3 2 3" xfId="16659"/>
    <cellStyle name="Input 2 7 3 2 3 2" xfId="16660"/>
    <cellStyle name="Input 2 7 3 2 3 2 2" xfId="16661"/>
    <cellStyle name="Input 2 7 3 2 3 3" xfId="16662"/>
    <cellStyle name="Input 2 7 3 2 4" xfId="16663"/>
    <cellStyle name="Input 2 7 3 2 4 2" xfId="16664"/>
    <cellStyle name="Input 2 7 3 2 4 2 2" xfId="16665"/>
    <cellStyle name="Input 2 7 3 2 4 3" xfId="16666"/>
    <cellStyle name="Input 2 7 3 2 5" xfId="16667"/>
    <cellStyle name="Input 2 7 3 2 5 2" xfId="16668"/>
    <cellStyle name="Input 2 7 3 2 5 2 2" xfId="16669"/>
    <cellStyle name="Input 2 7 3 2 5 3" xfId="16670"/>
    <cellStyle name="Input 2 7 3 2 6" xfId="16671"/>
    <cellStyle name="Input 2 7 3 2 6 2" xfId="16672"/>
    <cellStyle name="Input 2 7 3 2 6 2 2" xfId="16673"/>
    <cellStyle name="Input 2 7 3 2 6 3" xfId="16674"/>
    <cellStyle name="Input 2 7 3 2 7" xfId="16675"/>
    <cellStyle name="Input 2 7 3 2 7 2" xfId="16676"/>
    <cellStyle name="Input 2 7 3 2 7 2 2" xfId="16677"/>
    <cellStyle name="Input 2 7 3 2 7 3" xfId="16678"/>
    <cellStyle name="Input 2 7 3 2 8" xfId="16679"/>
    <cellStyle name="Input 2 7 3 2 8 2" xfId="16680"/>
    <cellStyle name="Input 2 7 3 2 8 2 2" xfId="16681"/>
    <cellStyle name="Input 2 7 3 2 8 3" xfId="16682"/>
    <cellStyle name="Input 2 7 3 2 9" xfId="16683"/>
    <cellStyle name="Input 2 7 3 2 9 2" xfId="16684"/>
    <cellStyle name="Input 2 7 3 2 9 2 2" xfId="16685"/>
    <cellStyle name="Input 2 7 3 2 9 3" xfId="16686"/>
    <cellStyle name="Input 2 7 3 3" xfId="16687"/>
    <cellStyle name="Input 2 7 3 3 2" xfId="16688"/>
    <cellStyle name="Input 2 7 3 3 2 2" xfId="16689"/>
    <cellStyle name="Input 2 7 3 3 3" xfId="16690"/>
    <cellStyle name="Input 2 7 3 4" xfId="16691"/>
    <cellStyle name="Input 2 7 3 4 2" xfId="16692"/>
    <cellStyle name="Input 2 7 3 4 2 2" xfId="16693"/>
    <cellStyle name="Input 2 7 3 4 3" xfId="16694"/>
    <cellStyle name="Input 2 7 3 5" xfId="16695"/>
    <cellStyle name="Input 2 7 3 5 2" xfId="16696"/>
    <cellStyle name="Input 2 7 3 5 2 2" xfId="16697"/>
    <cellStyle name="Input 2 7 3 5 3" xfId="16698"/>
    <cellStyle name="Input 2 7 3 6" xfId="16699"/>
    <cellStyle name="Input 2 7 3 6 2" xfId="16700"/>
    <cellStyle name="Input 2 7 3 6 2 2" xfId="16701"/>
    <cellStyle name="Input 2 7 3 6 3" xfId="16702"/>
    <cellStyle name="Input 2 7 3 7" xfId="16703"/>
    <cellStyle name="Input 2 7 3 7 2" xfId="16704"/>
    <cellStyle name="Input 2 7 3 7 2 2" xfId="16705"/>
    <cellStyle name="Input 2 7 3 7 3" xfId="16706"/>
    <cellStyle name="Input 2 7 3 8" xfId="16707"/>
    <cellStyle name="Input 2 7 3 8 2" xfId="16708"/>
    <cellStyle name="Input 2 7 3 8 2 2" xfId="16709"/>
    <cellStyle name="Input 2 7 3 8 3" xfId="16710"/>
    <cellStyle name="Input 2 7 3 9" xfId="16711"/>
    <cellStyle name="Input 2 7 3 9 2" xfId="16712"/>
    <cellStyle name="Input 2 7 3 9 2 2" xfId="16713"/>
    <cellStyle name="Input 2 7 3 9 3" xfId="16714"/>
    <cellStyle name="Input 2 7 4" xfId="497"/>
    <cellStyle name="Input 2 7 4 10" xfId="16715"/>
    <cellStyle name="Input 2 7 4 10 2" xfId="16716"/>
    <cellStyle name="Input 2 7 4 10 2 2" xfId="16717"/>
    <cellStyle name="Input 2 7 4 10 3" xfId="16718"/>
    <cellStyle name="Input 2 7 4 11" xfId="16719"/>
    <cellStyle name="Input 2 7 4 11 2" xfId="16720"/>
    <cellStyle name="Input 2 7 4 11 2 2" xfId="16721"/>
    <cellStyle name="Input 2 7 4 11 3" xfId="16722"/>
    <cellStyle name="Input 2 7 4 12" xfId="16723"/>
    <cellStyle name="Input 2 7 4 12 2" xfId="16724"/>
    <cellStyle name="Input 2 7 4 12 2 2" xfId="16725"/>
    <cellStyle name="Input 2 7 4 12 3" xfId="16726"/>
    <cellStyle name="Input 2 7 4 13" xfId="16727"/>
    <cellStyle name="Input 2 7 4 13 2" xfId="16728"/>
    <cellStyle name="Input 2 7 4 13 2 2" xfId="16729"/>
    <cellStyle name="Input 2 7 4 13 3" xfId="16730"/>
    <cellStyle name="Input 2 7 4 14" xfId="16731"/>
    <cellStyle name="Input 2 7 4 14 2" xfId="16732"/>
    <cellStyle name="Input 2 7 4 14 2 2" xfId="16733"/>
    <cellStyle name="Input 2 7 4 14 3" xfId="16734"/>
    <cellStyle name="Input 2 7 4 15" xfId="16735"/>
    <cellStyle name="Input 2 7 4 15 2" xfId="16736"/>
    <cellStyle name="Input 2 7 4 15 2 2" xfId="16737"/>
    <cellStyle name="Input 2 7 4 15 3" xfId="16738"/>
    <cellStyle name="Input 2 7 4 16" xfId="16739"/>
    <cellStyle name="Input 2 7 4 16 2" xfId="16740"/>
    <cellStyle name="Input 2 7 4 16 2 2" xfId="16741"/>
    <cellStyle name="Input 2 7 4 16 3" xfId="16742"/>
    <cellStyle name="Input 2 7 4 17" xfId="16743"/>
    <cellStyle name="Input 2 7 4 17 2" xfId="16744"/>
    <cellStyle name="Input 2 7 4 17 2 2" xfId="16745"/>
    <cellStyle name="Input 2 7 4 17 3" xfId="16746"/>
    <cellStyle name="Input 2 7 4 18" xfId="16747"/>
    <cellStyle name="Input 2 7 4 18 2" xfId="16748"/>
    <cellStyle name="Input 2 7 4 18 2 2" xfId="16749"/>
    <cellStyle name="Input 2 7 4 18 3" xfId="16750"/>
    <cellStyle name="Input 2 7 4 19" xfId="16751"/>
    <cellStyle name="Input 2 7 4 19 2" xfId="16752"/>
    <cellStyle name="Input 2 7 4 19 2 2" xfId="16753"/>
    <cellStyle name="Input 2 7 4 19 3" xfId="16754"/>
    <cellStyle name="Input 2 7 4 2" xfId="16755"/>
    <cellStyle name="Input 2 7 4 2 10" xfId="16756"/>
    <cellStyle name="Input 2 7 4 2 10 2" xfId="16757"/>
    <cellStyle name="Input 2 7 4 2 10 2 2" xfId="16758"/>
    <cellStyle name="Input 2 7 4 2 10 3" xfId="16759"/>
    <cellStyle name="Input 2 7 4 2 11" xfId="16760"/>
    <cellStyle name="Input 2 7 4 2 11 2" xfId="16761"/>
    <cellStyle name="Input 2 7 4 2 11 2 2" xfId="16762"/>
    <cellStyle name="Input 2 7 4 2 11 3" xfId="16763"/>
    <cellStyle name="Input 2 7 4 2 12" xfId="16764"/>
    <cellStyle name="Input 2 7 4 2 12 2" xfId="16765"/>
    <cellStyle name="Input 2 7 4 2 12 2 2" xfId="16766"/>
    <cellStyle name="Input 2 7 4 2 12 3" xfId="16767"/>
    <cellStyle name="Input 2 7 4 2 13" xfId="16768"/>
    <cellStyle name="Input 2 7 4 2 13 2" xfId="16769"/>
    <cellStyle name="Input 2 7 4 2 13 2 2" xfId="16770"/>
    <cellStyle name="Input 2 7 4 2 13 3" xfId="16771"/>
    <cellStyle name="Input 2 7 4 2 14" xfId="16772"/>
    <cellStyle name="Input 2 7 4 2 14 2" xfId="16773"/>
    <cellStyle name="Input 2 7 4 2 14 2 2" xfId="16774"/>
    <cellStyle name="Input 2 7 4 2 14 3" xfId="16775"/>
    <cellStyle name="Input 2 7 4 2 15" xfId="16776"/>
    <cellStyle name="Input 2 7 4 2 15 2" xfId="16777"/>
    <cellStyle name="Input 2 7 4 2 15 2 2" xfId="16778"/>
    <cellStyle name="Input 2 7 4 2 15 3" xfId="16779"/>
    <cellStyle name="Input 2 7 4 2 16" xfId="16780"/>
    <cellStyle name="Input 2 7 4 2 16 2" xfId="16781"/>
    <cellStyle name="Input 2 7 4 2 16 2 2" xfId="16782"/>
    <cellStyle name="Input 2 7 4 2 16 3" xfId="16783"/>
    <cellStyle name="Input 2 7 4 2 17" xfId="16784"/>
    <cellStyle name="Input 2 7 4 2 17 2" xfId="16785"/>
    <cellStyle name="Input 2 7 4 2 17 2 2" xfId="16786"/>
    <cellStyle name="Input 2 7 4 2 17 3" xfId="16787"/>
    <cellStyle name="Input 2 7 4 2 18" xfId="16788"/>
    <cellStyle name="Input 2 7 4 2 18 2" xfId="16789"/>
    <cellStyle name="Input 2 7 4 2 18 2 2" xfId="16790"/>
    <cellStyle name="Input 2 7 4 2 18 3" xfId="16791"/>
    <cellStyle name="Input 2 7 4 2 19" xfId="16792"/>
    <cellStyle name="Input 2 7 4 2 19 2" xfId="16793"/>
    <cellStyle name="Input 2 7 4 2 19 2 2" xfId="16794"/>
    <cellStyle name="Input 2 7 4 2 19 3" xfId="16795"/>
    <cellStyle name="Input 2 7 4 2 2" xfId="16796"/>
    <cellStyle name="Input 2 7 4 2 2 2" xfId="16797"/>
    <cellStyle name="Input 2 7 4 2 2 2 2" xfId="16798"/>
    <cellStyle name="Input 2 7 4 2 2 3" xfId="16799"/>
    <cellStyle name="Input 2 7 4 2 20" xfId="16800"/>
    <cellStyle name="Input 2 7 4 2 20 2" xfId="16801"/>
    <cellStyle name="Input 2 7 4 2 20 2 2" xfId="16802"/>
    <cellStyle name="Input 2 7 4 2 20 3" xfId="16803"/>
    <cellStyle name="Input 2 7 4 2 21" xfId="16804"/>
    <cellStyle name="Input 2 7 4 2 21 2" xfId="16805"/>
    <cellStyle name="Input 2 7 4 2 22" xfId="16806"/>
    <cellStyle name="Input 2 7 4 2 3" xfId="16807"/>
    <cellStyle name="Input 2 7 4 2 3 2" xfId="16808"/>
    <cellStyle name="Input 2 7 4 2 3 2 2" xfId="16809"/>
    <cellStyle name="Input 2 7 4 2 3 3" xfId="16810"/>
    <cellStyle name="Input 2 7 4 2 4" xfId="16811"/>
    <cellStyle name="Input 2 7 4 2 4 2" xfId="16812"/>
    <cellStyle name="Input 2 7 4 2 4 2 2" xfId="16813"/>
    <cellStyle name="Input 2 7 4 2 4 3" xfId="16814"/>
    <cellStyle name="Input 2 7 4 2 5" xfId="16815"/>
    <cellStyle name="Input 2 7 4 2 5 2" xfId="16816"/>
    <cellStyle name="Input 2 7 4 2 5 2 2" xfId="16817"/>
    <cellStyle name="Input 2 7 4 2 5 3" xfId="16818"/>
    <cellStyle name="Input 2 7 4 2 6" xfId="16819"/>
    <cellStyle name="Input 2 7 4 2 6 2" xfId="16820"/>
    <cellStyle name="Input 2 7 4 2 6 2 2" xfId="16821"/>
    <cellStyle name="Input 2 7 4 2 6 3" xfId="16822"/>
    <cellStyle name="Input 2 7 4 2 7" xfId="16823"/>
    <cellStyle name="Input 2 7 4 2 7 2" xfId="16824"/>
    <cellStyle name="Input 2 7 4 2 7 2 2" xfId="16825"/>
    <cellStyle name="Input 2 7 4 2 7 3" xfId="16826"/>
    <cellStyle name="Input 2 7 4 2 8" xfId="16827"/>
    <cellStyle name="Input 2 7 4 2 8 2" xfId="16828"/>
    <cellStyle name="Input 2 7 4 2 8 2 2" xfId="16829"/>
    <cellStyle name="Input 2 7 4 2 8 3" xfId="16830"/>
    <cellStyle name="Input 2 7 4 2 9" xfId="16831"/>
    <cellStyle name="Input 2 7 4 2 9 2" xfId="16832"/>
    <cellStyle name="Input 2 7 4 2 9 2 2" xfId="16833"/>
    <cellStyle name="Input 2 7 4 2 9 3" xfId="16834"/>
    <cellStyle name="Input 2 7 4 20" xfId="16835"/>
    <cellStyle name="Input 2 7 4 20 2" xfId="16836"/>
    <cellStyle name="Input 2 7 4 20 2 2" xfId="16837"/>
    <cellStyle name="Input 2 7 4 20 3" xfId="16838"/>
    <cellStyle name="Input 2 7 4 21" xfId="16839"/>
    <cellStyle name="Input 2 7 4 21 2" xfId="16840"/>
    <cellStyle name="Input 2 7 4 21 2 2" xfId="16841"/>
    <cellStyle name="Input 2 7 4 21 3" xfId="16842"/>
    <cellStyle name="Input 2 7 4 22" xfId="16843"/>
    <cellStyle name="Input 2 7 4 22 2" xfId="16844"/>
    <cellStyle name="Input 2 7 4 23" xfId="16845"/>
    <cellStyle name="Input 2 7 4 3" xfId="16846"/>
    <cellStyle name="Input 2 7 4 3 2" xfId="16847"/>
    <cellStyle name="Input 2 7 4 3 2 2" xfId="16848"/>
    <cellStyle name="Input 2 7 4 3 3" xfId="16849"/>
    <cellStyle name="Input 2 7 4 4" xfId="16850"/>
    <cellStyle name="Input 2 7 4 4 2" xfId="16851"/>
    <cellStyle name="Input 2 7 4 4 2 2" xfId="16852"/>
    <cellStyle name="Input 2 7 4 4 3" xfId="16853"/>
    <cellStyle name="Input 2 7 4 5" xfId="16854"/>
    <cellStyle name="Input 2 7 4 5 2" xfId="16855"/>
    <cellStyle name="Input 2 7 4 5 2 2" xfId="16856"/>
    <cellStyle name="Input 2 7 4 5 3" xfId="16857"/>
    <cellStyle name="Input 2 7 4 6" xfId="16858"/>
    <cellStyle name="Input 2 7 4 6 2" xfId="16859"/>
    <cellStyle name="Input 2 7 4 6 2 2" xfId="16860"/>
    <cellStyle name="Input 2 7 4 6 3" xfId="16861"/>
    <cellStyle name="Input 2 7 4 7" xfId="16862"/>
    <cellStyle name="Input 2 7 4 7 2" xfId="16863"/>
    <cellStyle name="Input 2 7 4 7 2 2" xfId="16864"/>
    <cellStyle name="Input 2 7 4 7 3" xfId="16865"/>
    <cellStyle name="Input 2 7 4 8" xfId="16866"/>
    <cellStyle name="Input 2 7 4 8 2" xfId="16867"/>
    <cellStyle name="Input 2 7 4 8 2 2" xfId="16868"/>
    <cellStyle name="Input 2 7 4 8 3" xfId="16869"/>
    <cellStyle name="Input 2 7 4 9" xfId="16870"/>
    <cellStyle name="Input 2 7 4 9 2" xfId="16871"/>
    <cellStyle name="Input 2 7 4 9 2 2" xfId="16872"/>
    <cellStyle name="Input 2 7 4 9 3" xfId="16873"/>
    <cellStyle name="Input 2 7 5" xfId="498"/>
    <cellStyle name="Input 2 7 5 10" xfId="16874"/>
    <cellStyle name="Input 2 7 5 10 2" xfId="16875"/>
    <cellStyle name="Input 2 7 5 10 2 2" xfId="16876"/>
    <cellStyle name="Input 2 7 5 10 3" xfId="16877"/>
    <cellStyle name="Input 2 7 5 11" xfId="16878"/>
    <cellStyle name="Input 2 7 5 11 2" xfId="16879"/>
    <cellStyle name="Input 2 7 5 11 2 2" xfId="16880"/>
    <cellStyle name="Input 2 7 5 11 3" xfId="16881"/>
    <cellStyle name="Input 2 7 5 12" xfId="16882"/>
    <cellStyle name="Input 2 7 5 12 2" xfId="16883"/>
    <cellStyle name="Input 2 7 5 12 2 2" xfId="16884"/>
    <cellStyle name="Input 2 7 5 12 3" xfId="16885"/>
    <cellStyle name="Input 2 7 5 13" xfId="16886"/>
    <cellStyle name="Input 2 7 5 13 2" xfId="16887"/>
    <cellStyle name="Input 2 7 5 13 2 2" xfId="16888"/>
    <cellStyle name="Input 2 7 5 13 3" xfId="16889"/>
    <cellStyle name="Input 2 7 5 14" xfId="16890"/>
    <cellStyle name="Input 2 7 5 14 2" xfId="16891"/>
    <cellStyle name="Input 2 7 5 14 2 2" xfId="16892"/>
    <cellStyle name="Input 2 7 5 14 3" xfId="16893"/>
    <cellStyle name="Input 2 7 5 15" xfId="16894"/>
    <cellStyle name="Input 2 7 5 15 2" xfId="16895"/>
    <cellStyle name="Input 2 7 5 15 2 2" xfId="16896"/>
    <cellStyle name="Input 2 7 5 15 3" xfId="16897"/>
    <cellStyle name="Input 2 7 5 16" xfId="16898"/>
    <cellStyle name="Input 2 7 5 16 2" xfId="16899"/>
    <cellStyle name="Input 2 7 5 16 2 2" xfId="16900"/>
    <cellStyle name="Input 2 7 5 16 3" xfId="16901"/>
    <cellStyle name="Input 2 7 5 17" xfId="16902"/>
    <cellStyle name="Input 2 7 5 17 2" xfId="16903"/>
    <cellStyle name="Input 2 7 5 17 2 2" xfId="16904"/>
    <cellStyle name="Input 2 7 5 17 3" xfId="16905"/>
    <cellStyle name="Input 2 7 5 18" xfId="16906"/>
    <cellStyle name="Input 2 7 5 18 2" xfId="16907"/>
    <cellStyle name="Input 2 7 5 18 2 2" xfId="16908"/>
    <cellStyle name="Input 2 7 5 18 3" xfId="16909"/>
    <cellStyle name="Input 2 7 5 19" xfId="16910"/>
    <cellStyle name="Input 2 7 5 19 2" xfId="16911"/>
    <cellStyle name="Input 2 7 5 19 2 2" xfId="16912"/>
    <cellStyle name="Input 2 7 5 19 3" xfId="16913"/>
    <cellStyle name="Input 2 7 5 2" xfId="16914"/>
    <cellStyle name="Input 2 7 5 2 2" xfId="16915"/>
    <cellStyle name="Input 2 7 5 2 2 2" xfId="16916"/>
    <cellStyle name="Input 2 7 5 2 3" xfId="16917"/>
    <cellStyle name="Input 2 7 5 20" xfId="16918"/>
    <cellStyle name="Input 2 7 5 20 2" xfId="16919"/>
    <cellStyle name="Input 2 7 5 20 2 2" xfId="16920"/>
    <cellStyle name="Input 2 7 5 20 3" xfId="16921"/>
    <cellStyle name="Input 2 7 5 21" xfId="16922"/>
    <cellStyle name="Input 2 7 5 21 2" xfId="16923"/>
    <cellStyle name="Input 2 7 5 22" xfId="16924"/>
    <cellStyle name="Input 2 7 5 3" xfId="16925"/>
    <cellStyle name="Input 2 7 5 3 2" xfId="16926"/>
    <cellStyle name="Input 2 7 5 3 2 2" xfId="16927"/>
    <cellStyle name="Input 2 7 5 3 3" xfId="16928"/>
    <cellStyle name="Input 2 7 5 4" xfId="16929"/>
    <cellStyle name="Input 2 7 5 4 2" xfId="16930"/>
    <cellStyle name="Input 2 7 5 4 2 2" xfId="16931"/>
    <cellStyle name="Input 2 7 5 4 3" xfId="16932"/>
    <cellStyle name="Input 2 7 5 5" xfId="16933"/>
    <cellStyle name="Input 2 7 5 5 2" xfId="16934"/>
    <cellStyle name="Input 2 7 5 5 2 2" xfId="16935"/>
    <cellStyle name="Input 2 7 5 5 3" xfId="16936"/>
    <cellStyle name="Input 2 7 5 6" xfId="16937"/>
    <cellStyle name="Input 2 7 5 6 2" xfId="16938"/>
    <cellStyle name="Input 2 7 5 6 2 2" xfId="16939"/>
    <cellStyle name="Input 2 7 5 6 3" xfId="16940"/>
    <cellStyle name="Input 2 7 5 7" xfId="16941"/>
    <cellStyle name="Input 2 7 5 7 2" xfId="16942"/>
    <cellStyle name="Input 2 7 5 7 2 2" xfId="16943"/>
    <cellStyle name="Input 2 7 5 7 3" xfId="16944"/>
    <cellStyle name="Input 2 7 5 8" xfId="16945"/>
    <cellStyle name="Input 2 7 5 8 2" xfId="16946"/>
    <cellStyle name="Input 2 7 5 8 2 2" xfId="16947"/>
    <cellStyle name="Input 2 7 5 8 3" xfId="16948"/>
    <cellStyle name="Input 2 7 5 9" xfId="16949"/>
    <cellStyle name="Input 2 7 5 9 2" xfId="16950"/>
    <cellStyle name="Input 2 7 5 9 2 2" xfId="16951"/>
    <cellStyle name="Input 2 7 5 9 3" xfId="16952"/>
    <cellStyle name="Input 2 7 6" xfId="499"/>
    <cellStyle name="Input 2 7 6 2" xfId="16953"/>
    <cellStyle name="Input 2 7 6 2 2" xfId="16954"/>
    <cellStyle name="Input 2 7 6 3" xfId="16955"/>
    <cellStyle name="Input 2 7 7" xfId="16956"/>
    <cellStyle name="Input 2 7 7 2" xfId="16957"/>
    <cellStyle name="Input 2 7 7 2 2" xfId="16958"/>
    <cellStyle name="Input 2 7 7 3" xfId="16959"/>
    <cellStyle name="Input 2 7 8" xfId="16960"/>
    <cellStyle name="Input 2 7 8 2" xfId="16961"/>
    <cellStyle name="Input 2 7 8 2 2" xfId="16962"/>
    <cellStyle name="Input 2 7 8 3" xfId="16963"/>
    <cellStyle name="Input 2 7 9" xfId="16964"/>
    <cellStyle name="Input 2 7 9 2" xfId="16965"/>
    <cellStyle name="Input 2 7 9 2 2" xfId="16966"/>
    <cellStyle name="Input 2 7 9 3" xfId="16967"/>
    <cellStyle name="Input 2 8" xfId="500"/>
    <cellStyle name="Input 2 8 10" xfId="16968"/>
    <cellStyle name="Input 2 8 10 2" xfId="16969"/>
    <cellStyle name="Input 2 8 10 2 2" xfId="16970"/>
    <cellStyle name="Input 2 8 10 3" xfId="16971"/>
    <cellStyle name="Input 2 8 11" xfId="16972"/>
    <cellStyle name="Input 2 8 11 2" xfId="16973"/>
    <cellStyle name="Input 2 8 11 2 2" xfId="16974"/>
    <cellStyle name="Input 2 8 11 3" xfId="16975"/>
    <cellStyle name="Input 2 8 12" xfId="16976"/>
    <cellStyle name="Input 2 8 12 2" xfId="16977"/>
    <cellStyle name="Input 2 8 12 2 2" xfId="16978"/>
    <cellStyle name="Input 2 8 12 3" xfId="16979"/>
    <cellStyle name="Input 2 8 13" xfId="16980"/>
    <cellStyle name="Input 2 8 13 2" xfId="16981"/>
    <cellStyle name="Input 2 8 13 2 2" xfId="16982"/>
    <cellStyle name="Input 2 8 13 3" xfId="16983"/>
    <cellStyle name="Input 2 8 14" xfId="16984"/>
    <cellStyle name="Input 2 8 14 2" xfId="16985"/>
    <cellStyle name="Input 2 8 14 2 2" xfId="16986"/>
    <cellStyle name="Input 2 8 14 3" xfId="16987"/>
    <cellStyle name="Input 2 8 15" xfId="16988"/>
    <cellStyle name="Input 2 8 15 2" xfId="16989"/>
    <cellStyle name="Input 2 8 15 2 2" xfId="16990"/>
    <cellStyle name="Input 2 8 15 3" xfId="16991"/>
    <cellStyle name="Input 2 8 16" xfId="16992"/>
    <cellStyle name="Input 2 8 16 2" xfId="16993"/>
    <cellStyle name="Input 2 8 16 2 2" xfId="16994"/>
    <cellStyle name="Input 2 8 16 3" xfId="16995"/>
    <cellStyle name="Input 2 8 17" xfId="16996"/>
    <cellStyle name="Input 2 8 17 2" xfId="16997"/>
    <cellStyle name="Input 2 8 17 2 2" xfId="16998"/>
    <cellStyle name="Input 2 8 17 3" xfId="16999"/>
    <cellStyle name="Input 2 8 18" xfId="17000"/>
    <cellStyle name="Input 2 8 18 2" xfId="17001"/>
    <cellStyle name="Input 2 8 19" xfId="17002"/>
    <cellStyle name="Input 2 8 2" xfId="501"/>
    <cellStyle name="Input 2 8 2 10" xfId="17003"/>
    <cellStyle name="Input 2 8 2 10 2" xfId="17004"/>
    <cellStyle name="Input 2 8 2 10 2 2" xfId="17005"/>
    <cellStyle name="Input 2 8 2 10 3" xfId="17006"/>
    <cellStyle name="Input 2 8 2 11" xfId="17007"/>
    <cellStyle name="Input 2 8 2 11 2" xfId="17008"/>
    <cellStyle name="Input 2 8 2 11 2 2" xfId="17009"/>
    <cellStyle name="Input 2 8 2 11 3" xfId="17010"/>
    <cellStyle name="Input 2 8 2 12" xfId="17011"/>
    <cellStyle name="Input 2 8 2 12 2" xfId="17012"/>
    <cellStyle name="Input 2 8 2 12 2 2" xfId="17013"/>
    <cellStyle name="Input 2 8 2 12 3" xfId="17014"/>
    <cellStyle name="Input 2 8 2 13" xfId="17015"/>
    <cellStyle name="Input 2 8 2 13 2" xfId="17016"/>
    <cellStyle name="Input 2 8 2 13 2 2" xfId="17017"/>
    <cellStyle name="Input 2 8 2 13 3" xfId="17018"/>
    <cellStyle name="Input 2 8 2 14" xfId="17019"/>
    <cellStyle name="Input 2 8 2 14 2" xfId="17020"/>
    <cellStyle name="Input 2 8 2 14 2 2" xfId="17021"/>
    <cellStyle name="Input 2 8 2 14 3" xfId="17022"/>
    <cellStyle name="Input 2 8 2 15" xfId="17023"/>
    <cellStyle name="Input 2 8 2 15 2" xfId="17024"/>
    <cellStyle name="Input 2 8 2 15 2 2" xfId="17025"/>
    <cellStyle name="Input 2 8 2 15 3" xfId="17026"/>
    <cellStyle name="Input 2 8 2 16" xfId="17027"/>
    <cellStyle name="Input 2 8 2 16 2" xfId="17028"/>
    <cellStyle name="Input 2 8 2 16 2 2" xfId="17029"/>
    <cellStyle name="Input 2 8 2 16 3" xfId="17030"/>
    <cellStyle name="Input 2 8 2 17" xfId="17031"/>
    <cellStyle name="Input 2 8 2 17 2" xfId="17032"/>
    <cellStyle name="Input 2 8 2 17 2 2" xfId="17033"/>
    <cellStyle name="Input 2 8 2 17 3" xfId="17034"/>
    <cellStyle name="Input 2 8 2 18" xfId="17035"/>
    <cellStyle name="Input 2 8 2 18 2" xfId="17036"/>
    <cellStyle name="Input 2 8 2 18 2 2" xfId="17037"/>
    <cellStyle name="Input 2 8 2 18 3" xfId="17038"/>
    <cellStyle name="Input 2 8 2 19" xfId="17039"/>
    <cellStyle name="Input 2 8 2 19 2" xfId="17040"/>
    <cellStyle name="Input 2 8 2 19 2 2" xfId="17041"/>
    <cellStyle name="Input 2 8 2 19 3" xfId="17042"/>
    <cellStyle name="Input 2 8 2 2" xfId="17043"/>
    <cellStyle name="Input 2 8 2 2 2" xfId="17044"/>
    <cellStyle name="Input 2 8 2 2 2 2" xfId="17045"/>
    <cellStyle name="Input 2 8 2 2 3" xfId="17046"/>
    <cellStyle name="Input 2 8 2 20" xfId="17047"/>
    <cellStyle name="Input 2 8 2 20 2" xfId="17048"/>
    <cellStyle name="Input 2 8 2 20 2 2" xfId="17049"/>
    <cellStyle name="Input 2 8 2 20 3" xfId="17050"/>
    <cellStyle name="Input 2 8 2 21" xfId="17051"/>
    <cellStyle name="Input 2 8 2 21 2" xfId="17052"/>
    <cellStyle name="Input 2 8 2 22" xfId="17053"/>
    <cellStyle name="Input 2 8 2 3" xfId="17054"/>
    <cellStyle name="Input 2 8 2 3 2" xfId="17055"/>
    <cellStyle name="Input 2 8 2 3 2 2" xfId="17056"/>
    <cellStyle name="Input 2 8 2 3 3" xfId="17057"/>
    <cellStyle name="Input 2 8 2 4" xfId="17058"/>
    <cellStyle name="Input 2 8 2 4 2" xfId="17059"/>
    <cellStyle name="Input 2 8 2 4 2 2" xfId="17060"/>
    <cellStyle name="Input 2 8 2 4 3" xfId="17061"/>
    <cellStyle name="Input 2 8 2 5" xfId="17062"/>
    <cellStyle name="Input 2 8 2 5 2" xfId="17063"/>
    <cellStyle name="Input 2 8 2 5 2 2" xfId="17064"/>
    <cellStyle name="Input 2 8 2 5 3" xfId="17065"/>
    <cellStyle name="Input 2 8 2 6" xfId="17066"/>
    <cellStyle name="Input 2 8 2 6 2" xfId="17067"/>
    <cellStyle name="Input 2 8 2 6 2 2" xfId="17068"/>
    <cellStyle name="Input 2 8 2 6 3" xfId="17069"/>
    <cellStyle name="Input 2 8 2 7" xfId="17070"/>
    <cellStyle name="Input 2 8 2 7 2" xfId="17071"/>
    <cellStyle name="Input 2 8 2 7 2 2" xfId="17072"/>
    <cellStyle name="Input 2 8 2 7 3" xfId="17073"/>
    <cellStyle name="Input 2 8 2 8" xfId="17074"/>
    <cellStyle name="Input 2 8 2 8 2" xfId="17075"/>
    <cellStyle name="Input 2 8 2 8 2 2" xfId="17076"/>
    <cellStyle name="Input 2 8 2 8 3" xfId="17077"/>
    <cellStyle name="Input 2 8 2 9" xfId="17078"/>
    <cellStyle name="Input 2 8 2 9 2" xfId="17079"/>
    <cellStyle name="Input 2 8 2 9 2 2" xfId="17080"/>
    <cellStyle name="Input 2 8 2 9 3" xfId="17081"/>
    <cellStyle name="Input 2 8 3" xfId="502"/>
    <cellStyle name="Input 2 8 3 2" xfId="17082"/>
    <cellStyle name="Input 2 8 3 2 2" xfId="17083"/>
    <cellStyle name="Input 2 8 3 3" xfId="17084"/>
    <cellStyle name="Input 2 8 4" xfId="503"/>
    <cellStyle name="Input 2 8 4 2" xfId="17085"/>
    <cellStyle name="Input 2 8 4 2 2" xfId="17086"/>
    <cellStyle name="Input 2 8 4 3" xfId="17087"/>
    <cellStyle name="Input 2 8 5" xfId="504"/>
    <cellStyle name="Input 2 8 5 2" xfId="17088"/>
    <cellStyle name="Input 2 8 5 2 2" xfId="17089"/>
    <cellStyle name="Input 2 8 5 3" xfId="17090"/>
    <cellStyle name="Input 2 8 6" xfId="505"/>
    <cellStyle name="Input 2 8 6 2" xfId="17091"/>
    <cellStyle name="Input 2 8 6 2 2" xfId="17092"/>
    <cellStyle name="Input 2 8 6 3" xfId="17093"/>
    <cellStyle name="Input 2 8 7" xfId="17094"/>
    <cellStyle name="Input 2 8 7 2" xfId="17095"/>
    <cellStyle name="Input 2 8 7 2 2" xfId="17096"/>
    <cellStyle name="Input 2 8 7 3" xfId="17097"/>
    <cellStyle name="Input 2 8 8" xfId="17098"/>
    <cellStyle name="Input 2 8 8 2" xfId="17099"/>
    <cellStyle name="Input 2 8 8 2 2" xfId="17100"/>
    <cellStyle name="Input 2 8 8 3" xfId="17101"/>
    <cellStyle name="Input 2 8 9" xfId="17102"/>
    <cellStyle name="Input 2 8 9 2" xfId="17103"/>
    <cellStyle name="Input 2 8 9 2 2" xfId="17104"/>
    <cellStyle name="Input 2 8 9 3" xfId="17105"/>
    <cellStyle name="Input 2 9" xfId="506"/>
    <cellStyle name="Input 2 9 10" xfId="17106"/>
    <cellStyle name="Input 2 9 10 2" xfId="17107"/>
    <cellStyle name="Input 2 9 10 2 2" xfId="17108"/>
    <cellStyle name="Input 2 9 10 3" xfId="17109"/>
    <cellStyle name="Input 2 9 11" xfId="17110"/>
    <cellStyle name="Input 2 9 11 2" xfId="17111"/>
    <cellStyle name="Input 2 9 11 2 2" xfId="17112"/>
    <cellStyle name="Input 2 9 11 3" xfId="17113"/>
    <cellStyle name="Input 2 9 12" xfId="17114"/>
    <cellStyle name="Input 2 9 12 2" xfId="17115"/>
    <cellStyle name="Input 2 9 12 2 2" xfId="17116"/>
    <cellStyle name="Input 2 9 12 3" xfId="17117"/>
    <cellStyle name="Input 2 9 13" xfId="17118"/>
    <cellStyle name="Input 2 9 13 2" xfId="17119"/>
    <cellStyle name="Input 2 9 13 2 2" xfId="17120"/>
    <cellStyle name="Input 2 9 13 3" xfId="17121"/>
    <cellStyle name="Input 2 9 14" xfId="17122"/>
    <cellStyle name="Input 2 9 14 2" xfId="17123"/>
    <cellStyle name="Input 2 9 14 2 2" xfId="17124"/>
    <cellStyle name="Input 2 9 14 3" xfId="17125"/>
    <cellStyle name="Input 2 9 15" xfId="17126"/>
    <cellStyle name="Input 2 9 15 2" xfId="17127"/>
    <cellStyle name="Input 2 9 15 2 2" xfId="17128"/>
    <cellStyle name="Input 2 9 15 3" xfId="17129"/>
    <cellStyle name="Input 2 9 16" xfId="17130"/>
    <cellStyle name="Input 2 9 16 2" xfId="17131"/>
    <cellStyle name="Input 2 9 16 2 2" xfId="17132"/>
    <cellStyle name="Input 2 9 16 3" xfId="17133"/>
    <cellStyle name="Input 2 9 17" xfId="17134"/>
    <cellStyle name="Input 2 9 17 2" xfId="17135"/>
    <cellStyle name="Input 2 9 17 2 2" xfId="17136"/>
    <cellStyle name="Input 2 9 17 3" xfId="17137"/>
    <cellStyle name="Input 2 9 18" xfId="17138"/>
    <cellStyle name="Input 2 9 18 2" xfId="17139"/>
    <cellStyle name="Input 2 9 19" xfId="17140"/>
    <cellStyle name="Input 2 9 2" xfId="507"/>
    <cellStyle name="Input 2 9 2 10" xfId="17141"/>
    <cellStyle name="Input 2 9 2 10 2" xfId="17142"/>
    <cellStyle name="Input 2 9 2 10 2 2" xfId="17143"/>
    <cellStyle name="Input 2 9 2 10 3" xfId="17144"/>
    <cellStyle name="Input 2 9 2 11" xfId="17145"/>
    <cellStyle name="Input 2 9 2 11 2" xfId="17146"/>
    <cellStyle name="Input 2 9 2 11 2 2" xfId="17147"/>
    <cellStyle name="Input 2 9 2 11 3" xfId="17148"/>
    <cellStyle name="Input 2 9 2 12" xfId="17149"/>
    <cellStyle name="Input 2 9 2 12 2" xfId="17150"/>
    <cellStyle name="Input 2 9 2 12 2 2" xfId="17151"/>
    <cellStyle name="Input 2 9 2 12 3" xfId="17152"/>
    <cellStyle name="Input 2 9 2 13" xfId="17153"/>
    <cellStyle name="Input 2 9 2 13 2" xfId="17154"/>
    <cellStyle name="Input 2 9 2 13 2 2" xfId="17155"/>
    <cellStyle name="Input 2 9 2 13 3" xfId="17156"/>
    <cellStyle name="Input 2 9 2 14" xfId="17157"/>
    <cellStyle name="Input 2 9 2 14 2" xfId="17158"/>
    <cellStyle name="Input 2 9 2 14 2 2" xfId="17159"/>
    <cellStyle name="Input 2 9 2 14 3" xfId="17160"/>
    <cellStyle name="Input 2 9 2 15" xfId="17161"/>
    <cellStyle name="Input 2 9 2 15 2" xfId="17162"/>
    <cellStyle name="Input 2 9 2 15 2 2" xfId="17163"/>
    <cellStyle name="Input 2 9 2 15 3" xfId="17164"/>
    <cellStyle name="Input 2 9 2 16" xfId="17165"/>
    <cellStyle name="Input 2 9 2 16 2" xfId="17166"/>
    <cellStyle name="Input 2 9 2 16 2 2" xfId="17167"/>
    <cellStyle name="Input 2 9 2 16 3" xfId="17168"/>
    <cellStyle name="Input 2 9 2 17" xfId="17169"/>
    <cellStyle name="Input 2 9 2 17 2" xfId="17170"/>
    <cellStyle name="Input 2 9 2 17 2 2" xfId="17171"/>
    <cellStyle name="Input 2 9 2 17 3" xfId="17172"/>
    <cellStyle name="Input 2 9 2 18" xfId="17173"/>
    <cellStyle name="Input 2 9 2 18 2" xfId="17174"/>
    <cellStyle name="Input 2 9 2 18 2 2" xfId="17175"/>
    <cellStyle name="Input 2 9 2 18 3" xfId="17176"/>
    <cellStyle name="Input 2 9 2 19" xfId="17177"/>
    <cellStyle name="Input 2 9 2 19 2" xfId="17178"/>
    <cellStyle name="Input 2 9 2 19 2 2" xfId="17179"/>
    <cellStyle name="Input 2 9 2 19 3" xfId="17180"/>
    <cellStyle name="Input 2 9 2 2" xfId="17181"/>
    <cellStyle name="Input 2 9 2 2 2" xfId="17182"/>
    <cellStyle name="Input 2 9 2 2 2 2" xfId="17183"/>
    <cellStyle name="Input 2 9 2 2 3" xfId="17184"/>
    <cellStyle name="Input 2 9 2 20" xfId="17185"/>
    <cellStyle name="Input 2 9 2 20 2" xfId="17186"/>
    <cellStyle name="Input 2 9 2 20 2 2" xfId="17187"/>
    <cellStyle name="Input 2 9 2 20 3" xfId="17188"/>
    <cellStyle name="Input 2 9 2 21" xfId="17189"/>
    <cellStyle name="Input 2 9 2 21 2" xfId="17190"/>
    <cellStyle name="Input 2 9 2 22" xfId="17191"/>
    <cellStyle name="Input 2 9 2 3" xfId="17192"/>
    <cellStyle name="Input 2 9 2 3 2" xfId="17193"/>
    <cellStyle name="Input 2 9 2 3 2 2" xfId="17194"/>
    <cellStyle name="Input 2 9 2 3 3" xfId="17195"/>
    <cellStyle name="Input 2 9 2 4" xfId="17196"/>
    <cellStyle name="Input 2 9 2 4 2" xfId="17197"/>
    <cellStyle name="Input 2 9 2 4 2 2" xfId="17198"/>
    <cellStyle name="Input 2 9 2 4 3" xfId="17199"/>
    <cellStyle name="Input 2 9 2 5" xfId="17200"/>
    <cellStyle name="Input 2 9 2 5 2" xfId="17201"/>
    <cellStyle name="Input 2 9 2 5 2 2" xfId="17202"/>
    <cellStyle name="Input 2 9 2 5 3" xfId="17203"/>
    <cellStyle name="Input 2 9 2 6" xfId="17204"/>
    <cellStyle name="Input 2 9 2 6 2" xfId="17205"/>
    <cellStyle name="Input 2 9 2 6 2 2" xfId="17206"/>
    <cellStyle name="Input 2 9 2 6 3" xfId="17207"/>
    <cellStyle name="Input 2 9 2 7" xfId="17208"/>
    <cellStyle name="Input 2 9 2 7 2" xfId="17209"/>
    <cellStyle name="Input 2 9 2 7 2 2" xfId="17210"/>
    <cellStyle name="Input 2 9 2 7 3" xfId="17211"/>
    <cellStyle name="Input 2 9 2 8" xfId="17212"/>
    <cellStyle name="Input 2 9 2 8 2" xfId="17213"/>
    <cellStyle name="Input 2 9 2 8 2 2" xfId="17214"/>
    <cellStyle name="Input 2 9 2 8 3" xfId="17215"/>
    <cellStyle name="Input 2 9 2 9" xfId="17216"/>
    <cellStyle name="Input 2 9 2 9 2" xfId="17217"/>
    <cellStyle name="Input 2 9 2 9 2 2" xfId="17218"/>
    <cellStyle name="Input 2 9 2 9 3" xfId="17219"/>
    <cellStyle name="Input 2 9 3" xfId="508"/>
    <cellStyle name="Input 2 9 3 2" xfId="17220"/>
    <cellStyle name="Input 2 9 3 2 2" xfId="17221"/>
    <cellStyle name="Input 2 9 3 3" xfId="17222"/>
    <cellStyle name="Input 2 9 4" xfId="509"/>
    <cellStyle name="Input 2 9 4 2" xfId="17223"/>
    <cellStyle name="Input 2 9 4 2 2" xfId="17224"/>
    <cellStyle name="Input 2 9 4 3" xfId="17225"/>
    <cellStyle name="Input 2 9 5" xfId="510"/>
    <cellStyle name="Input 2 9 5 2" xfId="17226"/>
    <cellStyle name="Input 2 9 5 2 2" xfId="17227"/>
    <cellStyle name="Input 2 9 5 3" xfId="17228"/>
    <cellStyle name="Input 2 9 6" xfId="511"/>
    <cellStyle name="Input 2 9 6 2" xfId="17229"/>
    <cellStyle name="Input 2 9 6 2 2" xfId="17230"/>
    <cellStyle name="Input 2 9 6 3" xfId="17231"/>
    <cellStyle name="Input 2 9 7" xfId="17232"/>
    <cellStyle name="Input 2 9 7 2" xfId="17233"/>
    <cellStyle name="Input 2 9 7 2 2" xfId="17234"/>
    <cellStyle name="Input 2 9 7 3" xfId="17235"/>
    <cellStyle name="Input 2 9 8" xfId="17236"/>
    <cellStyle name="Input 2 9 8 2" xfId="17237"/>
    <cellStyle name="Input 2 9 8 2 2" xfId="17238"/>
    <cellStyle name="Input 2 9 8 3" xfId="17239"/>
    <cellStyle name="Input 2 9 9" xfId="17240"/>
    <cellStyle name="Input 2 9 9 2" xfId="17241"/>
    <cellStyle name="Input 2 9 9 2 2" xfId="17242"/>
    <cellStyle name="Input 2 9 9 3" xfId="17243"/>
    <cellStyle name="Input 2_5A4 10-11 Templates Final" xfId="512"/>
    <cellStyle name="Input 3" xfId="513"/>
    <cellStyle name="Input 3 10" xfId="17244"/>
    <cellStyle name="Input 3 10 2" xfId="17245"/>
    <cellStyle name="Input 3 10 2 2" xfId="17246"/>
    <cellStyle name="Input 3 10 3" xfId="17247"/>
    <cellStyle name="Input 3 11" xfId="17248"/>
    <cellStyle name="Input 3 11 2" xfId="17249"/>
    <cellStyle name="Input 3 11 2 2" xfId="17250"/>
    <cellStyle name="Input 3 11 3" xfId="17251"/>
    <cellStyle name="Input 3 12" xfId="17252"/>
    <cellStyle name="Input 3 12 2" xfId="17253"/>
    <cellStyle name="Input 3 12 2 2" xfId="17254"/>
    <cellStyle name="Input 3 12 3" xfId="17255"/>
    <cellStyle name="Input 3 13" xfId="17256"/>
    <cellStyle name="Input 3 13 2" xfId="17257"/>
    <cellStyle name="Input 3 13 2 2" xfId="17258"/>
    <cellStyle name="Input 3 13 3" xfId="17259"/>
    <cellStyle name="Input 3 14" xfId="17260"/>
    <cellStyle name="Input 3 14 2" xfId="17261"/>
    <cellStyle name="Input 3 14 2 2" xfId="17262"/>
    <cellStyle name="Input 3 14 3" xfId="17263"/>
    <cellStyle name="Input 3 15" xfId="17264"/>
    <cellStyle name="Input 3 15 2" xfId="17265"/>
    <cellStyle name="Input 3 15 2 2" xfId="17266"/>
    <cellStyle name="Input 3 15 3" xfId="17267"/>
    <cellStyle name="Input 3 16" xfId="17268"/>
    <cellStyle name="Input 3 16 2" xfId="17269"/>
    <cellStyle name="Input 3 16 2 2" xfId="17270"/>
    <cellStyle name="Input 3 16 3" xfId="17271"/>
    <cellStyle name="Input 3 17" xfId="17272"/>
    <cellStyle name="Input 3 17 2" xfId="17273"/>
    <cellStyle name="Input 3 17 2 2" xfId="17274"/>
    <cellStyle name="Input 3 17 3" xfId="17275"/>
    <cellStyle name="Input 3 18" xfId="17276"/>
    <cellStyle name="Input 3 18 2" xfId="17277"/>
    <cellStyle name="Input 3 18 2 2" xfId="17278"/>
    <cellStyle name="Input 3 18 3" xfId="17279"/>
    <cellStyle name="Input 3 19" xfId="17280"/>
    <cellStyle name="Input 3 19 2" xfId="17281"/>
    <cellStyle name="Input 3 19 2 2" xfId="17282"/>
    <cellStyle name="Input 3 19 3" xfId="17283"/>
    <cellStyle name="Input 3 2" xfId="514"/>
    <cellStyle name="Input 3 2 10" xfId="17284"/>
    <cellStyle name="Input 3 2 10 2" xfId="17285"/>
    <cellStyle name="Input 3 2 10 2 2" xfId="17286"/>
    <cellStyle name="Input 3 2 10 3" xfId="17287"/>
    <cellStyle name="Input 3 2 11" xfId="17288"/>
    <cellStyle name="Input 3 2 11 2" xfId="17289"/>
    <cellStyle name="Input 3 2 11 2 2" xfId="17290"/>
    <cellStyle name="Input 3 2 11 3" xfId="17291"/>
    <cellStyle name="Input 3 2 12" xfId="17292"/>
    <cellStyle name="Input 3 2 12 2" xfId="17293"/>
    <cellStyle name="Input 3 2 12 2 2" xfId="17294"/>
    <cellStyle name="Input 3 2 12 3" xfId="17295"/>
    <cellStyle name="Input 3 2 13" xfId="17296"/>
    <cellStyle name="Input 3 2 13 2" xfId="17297"/>
    <cellStyle name="Input 3 2 13 2 2" xfId="17298"/>
    <cellStyle name="Input 3 2 13 3" xfId="17299"/>
    <cellStyle name="Input 3 2 14" xfId="17300"/>
    <cellStyle name="Input 3 2 14 2" xfId="17301"/>
    <cellStyle name="Input 3 2 14 2 2" xfId="17302"/>
    <cellStyle name="Input 3 2 14 3" xfId="17303"/>
    <cellStyle name="Input 3 2 15" xfId="17304"/>
    <cellStyle name="Input 3 2 15 2" xfId="17305"/>
    <cellStyle name="Input 3 2 15 2 2" xfId="17306"/>
    <cellStyle name="Input 3 2 15 3" xfId="17307"/>
    <cellStyle name="Input 3 2 16" xfId="17308"/>
    <cellStyle name="Input 3 2 16 2" xfId="17309"/>
    <cellStyle name="Input 3 2 16 2 2" xfId="17310"/>
    <cellStyle name="Input 3 2 16 3" xfId="17311"/>
    <cellStyle name="Input 3 2 17" xfId="17312"/>
    <cellStyle name="Input 3 2 17 2" xfId="17313"/>
    <cellStyle name="Input 3 2 17 2 2" xfId="17314"/>
    <cellStyle name="Input 3 2 17 3" xfId="17315"/>
    <cellStyle name="Input 3 2 18" xfId="17316"/>
    <cellStyle name="Input 3 2 18 2" xfId="17317"/>
    <cellStyle name="Input 3 2 18 2 2" xfId="17318"/>
    <cellStyle name="Input 3 2 18 3" xfId="17319"/>
    <cellStyle name="Input 3 2 19" xfId="17320"/>
    <cellStyle name="Input 3 2 19 2" xfId="17321"/>
    <cellStyle name="Input 3 2 19 2 2" xfId="17322"/>
    <cellStyle name="Input 3 2 19 3" xfId="17323"/>
    <cellStyle name="Input 3 2 2" xfId="515"/>
    <cellStyle name="Input 3 2 2 10" xfId="17324"/>
    <cellStyle name="Input 3 2 2 10 2" xfId="17325"/>
    <cellStyle name="Input 3 2 2 10 2 2" xfId="17326"/>
    <cellStyle name="Input 3 2 2 10 3" xfId="17327"/>
    <cellStyle name="Input 3 2 2 11" xfId="17328"/>
    <cellStyle name="Input 3 2 2 11 2" xfId="17329"/>
    <cellStyle name="Input 3 2 2 11 2 2" xfId="17330"/>
    <cellStyle name="Input 3 2 2 11 3" xfId="17331"/>
    <cellStyle name="Input 3 2 2 12" xfId="17332"/>
    <cellStyle name="Input 3 2 2 12 2" xfId="17333"/>
    <cellStyle name="Input 3 2 2 12 2 2" xfId="17334"/>
    <cellStyle name="Input 3 2 2 12 3" xfId="17335"/>
    <cellStyle name="Input 3 2 2 13" xfId="17336"/>
    <cellStyle name="Input 3 2 2 13 2" xfId="17337"/>
    <cellStyle name="Input 3 2 2 13 2 2" xfId="17338"/>
    <cellStyle name="Input 3 2 2 13 3" xfId="17339"/>
    <cellStyle name="Input 3 2 2 14" xfId="17340"/>
    <cellStyle name="Input 3 2 2 14 2" xfId="17341"/>
    <cellStyle name="Input 3 2 2 14 2 2" xfId="17342"/>
    <cellStyle name="Input 3 2 2 14 3" xfId="17343"/>
    <cellStyle name="Input 3 2 2 15" xfId="17344"/>
    <cellStyle name="Input 3 2 2 15 2" xfId="17345"/>
    <cellStyle name="Input 3 2 2 15 2 2" xfId="17346"/>
    <cellStyle name="Input 3 2 2 15 3" xfId="17347"/>
    <cellStyle name="Input 3 2 2 16" xfId="17348"/>
    <cellStyle name="Input 3 2 2 16 2" xfId="17349"/>
    <cellStyle name="Input 3 2 2 16 2 2" xfId="17350"/>
    <cellStyle name="Input 3 2 2 16 3" xfId="17351"/>
    <cellStyle name="Input 3 2 2 17" xfId="17352"/>
    <cellStyle name="Input 3 2 2 17 2" xfId="17353"/>
    <cellStyle name="Input 3 2 2 17 2 2" xfId="17354"/>
    <cellStyle name="Input 3 2 2 17 3" xfId="17355"/>
    <cellStyle name="Input 3 2 2 18" xfId="17356"/>
    <cellStyle name="Input 3 2 2 18 2" xfId="17357"/>
    <cellStyle name="Input 3 2 2 19" xfId="17358"/>
    <cellStyle name="Input 3 2 2 2" xfId="17359"/>
    <cellStyle name="Input 3 2 2 2 10" xfId="17360"/>
    <cellStyle name="Input 3 2 2 2 10 2" xfId="17361"/>
    <cellStyle name="Input 3 2 2 2 10 2 2" xfId="17362"/>
    <cellStyle name="Input 3 2 2 2 10 3" xfId="17363"/>
    <cellStyle name="Input 3 2 2 2 11" xfId="17364"/>
    <cellStyle name="Input 3 2 2 2 11 2" xfId="17365"/>
    <cellStyle name="Input 3 2 2 2 11 2 2" xfId="17366"/>
    <cellStyle name="Input 3 2 2 2 11 3" xfId="17367"/>
    <cellStyle name="Input 3 2 2 2 12" xfId="17368"/>
    <cellStyle name="Input 3 2 2 2 12 2" xfId="17369"/>
    <cellStyle name="Input 3 2 2 2 12 2 2" xfId="17370"/>
    <cellStyle name="Input 3 2 2 2 12 3" xfId="17371"/>
    <cellStyle name="Input 3 2 2 2 13" xfId="17372"/>
    <cellStyle name="Input 3 2 2 2 13 2" xfId="17373"/>
    <cellStyle name="Input 3 2 2 2 13 2 2" xfId="17374"/>
    <cellStyle name="Input 3 2 2 2 13 3" xfId="17375"/>
    <cellStyle name="Input 3 2 2 2 14" xfId="17376"/>
    <cellStyle name="Input 3 2 2 2 14 2" xfId="17377"/>
    <cellStyle name="Input 3 2 2 2 14 2 2" xfId="17378"/>
    <cellStyle name="Input 3 2 2 2 14 3" xfId="17379"/>
    <cellStyle name="Input 3 2 2 2 15" xfId="17380"/>
    <cellStyle name="Input 3 2 2 2 15 2" xfId="17381"/>
    <cellStyle name="Input 3 2 2 2 15 2 2" xfId="17382"/>
    <cellStyle name="Input 3 2 2 2 15 3" xfId="17383"/>
    <cellStyle name="Input 3 2 2 2 16" xfId="17384"/>
    <cellStyle name="Input 3 2 2 2 16 2" xfId="17385"/>
    <cellStyle name="Input 3 2 2 2 16 2 2" xfId="17386"/>
    <cellStyle name="Input 3 2 2 2 16 3" xfId="17387"/>
    <cellStyle name="Input 3 2 2 2 17" xfId="17388"/>
    <cellStyle name="Input 3 2 2 2 17 2" xfId="17389"/>
    <cellStyle name="Input 3 2 2 2 17 2 2" xfId="17390"/>
    <cellStyle name="Input 3 2 2 2 17 3" xfId="17391"/>
    <cellStyle name="Input 3 2 2 2 18" xfId="17392"/>
    <cellStyle name="Input 3 2 2 2 18 2" xfId="17393"/>
    <cellStyle name="Input 3 2 2 2 18 2 2" xfId="17394"/>
    <cellStyle name="Input 3 2 2 2 18 3" xfId="17395"/>
    <cellStyle name="Input 3 2 2 2 19" xfId="17396"/>
    <cellStyle name="Input 3 2 2 2 19 2" xfId="17397"/>
    <cellStyle name="Input 3 2 2 2 19 2 2" xfId="17398"/>
    <cellStyle name="Input 3 2 2 2 19 3" xfId="17399"/>
    <cellStyle name="Input 3 2 2 2 2" xfId="17400"/>
    <cellStyle name="Input 3 2 2 2 2 2" xfId="17401"/>
    <cellStyle name="Input 3 2 2 2 2 2 2" xfId="17402"/>
    <cellStyle name="Input 3 2 2 2 2 3" xfId="17403"/>
    <cellStyle name="Input 3 2 2 2 20" xfId="17404"/>
    <cellStyle name="Input 3 2 2 2 20 2" xfId="17405"/>
    <cellStyle name="Input 3 2 2 2 20 2 2" xfId="17406"/>
    <cellStyle name="Input 3 2 2 2 20 3" xfId="17407"/>
    <cellStyle name="Input 3 2 2 2 21" xfId="17408"/>
    <cellStyle name="Input 3 2 2 2 21 2" xfId="17409"/>
    <cellStyle name="Input 3 2 2 2 22" xfId="17410"/>
    <cellStyle name="Input 3 2 2 2 3" xfId="17411"/>
    <cellStyle name="Input 3 2 2 2 3 2" xfId="17412"/>
    <cellStyle name="Input 3 2 2 2 3 2 2" xfId="17413"/>
    <cellStyle name="Input 3 2 2 2 3 3" xfId="17414"/>
    <cellStyle name="Input 3 2 2 2 4" xfId="17415"/>
    <cellStyle name="Input 3 2 2 2 4 2" xfId="17416"/>
    <cellStyle name="Input 3 2 2 2 4 2 2" xfId="17417"/>
    <cellStyle name="Input 3 2 2 2 4 3" xfId="17418"/>
    <cellStyle name="Input 3 2 2 2 5" xfId="17419"/>
    <cellStyle name="Input 3 2 2 2 5 2" xfId="17420"/>
    <cellStyle name="Input 3 2 2 2 5 2 2" xfId="17421"/>
    <cellStyle name="Input 3 2 2 2 5 3" xfId="17422"/>
    <cellStyle name="Input 3 2 2 2 6" xfId="17423"/>
    <cellStyle name="Input 3 2 2 2 6 2" xfId="17424"/>
    <cellStyle name="Input 3 2 2 2 6 2 2" xfId="17425"/>
    <cellStyle name="Input 3 2 2 2 6 3" xfId="17426"/>
    <cellStyle name="Input 3 2 2 2 7" xfId="17427"/>
    <cellStyle name="Input 3 2 2 2 7 2" xfId="17428"/>
    <cellStyle name="Input 3 2 2 2 7 2 2" xfId="17429"/>
    <cellStyle name="Input 3 2 2 2 7 3" xfId="17430"/>
    <cellStyle name="Input 3 2 2 2 8" xfId="17431"/>
    <cellStyle name="Input 3 2 2 2 8 2" xfId="17432"/>
    <cellStyle name="Input 3 2 2 2 8 2 2" xfId="17433"/>
    <cellStyle name="Input 3 2 2 2 8 3" xfId="17434"/>
    <cellStyle name="Input 3 2 2 2 9" xfId="17435"/>
    <cellStyle name="Input 3 2 2 2 9 2" xfId="17436"/>
    <cellStyle name="Input 3 2 2 2 9 2 2" xfId="17437"/>
    <cellStyle name="Input 3 2 2 2 9 3" xfId="17438"/>
    <cellStyle name="Input 3 2 2 3" xfId="17439"/>
    <cellStyle name="Input 3 2 2 3 2" xfId="17440"/>
    <cellStyle name="Input 3 2 2 3 2 2" xfId="17441"/>
    <cellStyle name="Input 3 2 2 3 3" xfId="17442"/>
    <cellStyle name="Input 3 2 2 4" xfId="17443"/>
    <cellStyle name="Input 3 2 2 4 2" xfId="17444"/>
    <cellStyle name="Input 3 2 2 4 2 2" xfId="17445"/>
    <cellStyle name="Input 3 2 2 4 3" xfId="17446"/>
    <cellStyle name="Input 3 2 2 5" xfId="17447"/>
    <cellStyle name="Input 3 2 2 5 2" xfId="17448"/>
    <cellStyle name="Input 3 2 2 5 2 2" xfId="17449"/>
    <cellStyle name="Input 3 2 2 5 3" xfId="17450"/>
    <cellStyle name="Input 3 2 2 6" xfId="17451"/>
    <cellStyle name="Input 3 2 2 6 2" xfId="17452"/>
    <cellStyle name="Input 3 2 2 6 2 2" xfId="17453"/>
    <cellStyle name="Input 3 2 2 6 3" xfId="17454"/>
    <cellStyle name="Input 3 2 2 7" xfId="17455"/>
    <cellStyle name="Input 3 2 2 7 2" xfId="17456"/>
    <cellStyle name="Input 3 2 2 7 2 2" xfId="17457"/>
    <cellStyle name="Input 3 2 2 7 3" xfId="17458"/>
    <cellStyle name="Input 3 2 2 8" xfId="17459"/>
    <cellStyle name="Input 3 2 2 8 2" xfId="17460"/>
    <cellStyle name="Input 3 2 2 8 2 2" xfId="17461"/>
    <cellStyle name="Input 3 2 2 8 3" xfId="17462"/>
    <cellStyle name="Input 3 2 2 9" xfId="17463"/>
    <cellStyle name="Input 3 2 2 9 2" xfId="17464"/>
    <cellStyle name="Input 3 2 2 9 2 2" xfId="17465"/>
    <cellStyle name="Input 3 2 2 9 3" xfId="17466"/>
    <cellStyle name="Input 3 2 20" xfId="17467"/>
    <cellStyle name="Input 3 2 20 2" xfId="17468"/>
    <cellStyle name="Input 3 2 20 2 2" xfId="17469"/>
    <cellStyle name="Input 3 2 20 3" xfId="17470"/>
    <cellStyle name="Input 3 2 21" xfId="17471"/>
    <cellStyle name="Input 3 2 21 2" xfId="17472"/>
    <cellStyle name="Input 3 2 22" xfId="17473"/>
    <cellStyle name="Input 3 2 3" xfId="516"/>
    <cellStyle name="Input 3 2 3 10" xfId="17474"/>
    <cellStyle name="Input 3 2 3 10 2" xfId="17475"/>
    <cellStyle name="Input 3 2 3 10 2 2" xfId="17476"/>
    <cellStyle name="Input 3 2 3 10 3" xfId="17477"/>
    <cellStyle name="Input 3 2 3 11" xfId="17478"/>
    <cellStyle name="Input 3 2 3 11 2" xfId="17479"/>
    <cellStyle name="Input 3 2 3 11 2 2" xfId="17480"/>
    <cellStyle name="Input 3 2 3 11 3" xfId="17481"/>
    <cellStyle name="Input 3 2 3 12" xfId="17482"/>
    <cellStyle name="Input 3 2 3 12 2" xfId="17483"/>
    <cellStyle name="Input 3 2 3 12 2 2" xfId="17484"/>
    <cellStyle name="Input 3 2 3 12 3" xfId="17485"/>
    <cellStyle name="Input 3 2 3 13" xfId="17486"/>
    <cellStyle name="Input 3 2 3 13 2" xfId="17487"/>
    <cellStyle name="Input 3 2 3 13 2 2" xfId="17488"/>
    <cellStyle name="Input 3 2 3 13 3" xfId="17489"/>
    <cellStyle name="Input 3 2 3 14" xfId="17490"/>
    <cellStyle name="Input 3 2 3 14 2" xfId="17491"/>
    <cellStyle name="Input 3 2 3 14 2 2" xfId="17492"/>
    <cellStyle name="Input 3 2 3 14 3" xfId="17493"/>
    <cellStyle name="Input 3 2 3 15" xfId="17494"/>
    <cellStyle name="Input 3 2 3 15 2" xfId="17495"/>
    <cellStyle name="Input 3 2 3 15 2 2" xfId="17496"/>
    <cellStyle name="Input 3 2 3 15 3" xfId="17497"/>
    <cellStyle name="Input 3 2 3 16" xfId="17498"/>
    <cellStyle name="Input 3 2 3 16 2" xfId="17499"/>
    <cellStyle name="Input 3 2 3 16 2 2" xfId="17500"/>
    <cellStyle name="Input 3 2 3 16 3" xfId="17501"/>
    <cellStyle name="Input 3 2 3 17" xfId="17502"/>
    <cellStyle name="Input 3 2 3 17 2" xfId="17503"/>
    <cellStyle name="Input 3 2 3 17 2 2" xfId="17504"/>
    <cellStyle name="Input 3 2 3 17 3" xfId="17505"/>
    <cellStyle name="Input 3 2 3 18" xfId="17506"/>
    <cellStyle name="Input 3 2 3 18 2" xfId="17507"/>
    <cellStyle name="Input 3 2 3 19" xfId="17508"/>
    <cellStyle name="Input 3 2 3 2" xfId="17509"/>
    <cellStyle name="Input 3 2 3 2 10" xfId="17510"/>
    <cellStyle name="Input 3 2 3 2 10 2" xfId="17511"/>
    <cellStyle name="Input 3 2 3 2 10 2 2" xfId="17512"/>
    <cellStyle name="Input 3 2 3 2 10 3" xfId="17513"/>
    <cellStyle name="Input 3 2 3 2 11" xfId="17514"/>
    <cellStyle name="Input 3 2 3 2 11 2" xfId="17515"/>
    <cellStyle name="Input 3 2 3 2 11 2 2" xfId="17516"/>
    <cellStyle name="Input 3 2 3 2 11 3" xfId="17517"/>
    <cellStyle name="Input 3 2 3 2 12" xfId="17518"/>
    <cellStyle name="Input 3 2 3 2 12 2" xfId="17519"/>
    <cellStyle name="Input 3 2 3 2 12 2 2" xfId="17520"/>
    <cellStyle name="Input 3 2 3 2 12 3" xfId="17521"/>
    <cellStyle name="Input 3 2 3 2 13" xfId="17522"/>
    <cellStyle name="Input 3 2 3 2 13 2" xfId="17523"/>
    <cellStyle name="Input 3 2 3 2 13 2 2" xfId="17524"/>
    <cellStyle name="Input 3 2 3 2 13 3" xfId="17525"/>
    <cellStyle name="Input 3 2 3 2 14" xfId="17526"/>
    <cellStyle name="Input 3 2 3 2 14 2" xfId="17527"/>
    <cellStyle name="Input 3 2 3 2 14 2 2" xfId="17528"/>
    <cellStyle name="Input 3 2 3 2 14 3" xfId="17529"/>
    <cellStyle name="Input 3 2 3 2 15" xfId="17530"/>
    <cellStyle name="Input 3 2 3 2 15 2" xfId="17531"/>
    <cellStyle name="Input 3 2 3 2 15 2 2" xfId="17532"/>
    <cellStyle name="Input 3 2 3 2 15 3" xfId="17533"/>
    <cellStyle name="Input 3 2 3 2 16" xfId="17534"/>
    <cellStyle name="Input 3 2 3 2 16 2" xfId="17535"/>
    <cellStyle name="Input 3 2 3 2 16 2 2" xfId="17536"/>
    <cellStyle name="Input 3 2 3 2 16 3" xfId="17537"/>
    <cellStyle name="Input 3 2 3 2 17" xfId="17538"/>
    <cellStyle name="Input 3 2 3 2 17 2" xfId="17539"/>
    <cellStyle name="Input 3 2 3 2 17 2 2" xfId="17540"/>
    <cellStyle name="Input 3 2 3 2 17 3" xfId="17541"/>
    <cellStyle name="Input 3 2 3 2 18" xfId="17542"/>
    <cellStyle name="Input 3 2 3 2 18 2" xfId="17543"/>
    <cellStyle name="Input 3 2 3 2 18 2 2" xfId="17544"/>
    <cellStyle name="Input 3 2 3 2 18 3" xfId="17545"/>
    <cellStyle name="Input 3 2 3 2 19" xfId="17546"/>
    <cellStyle name="Input 3 2 3 2 19 2" xfId="17547"/>
    <cellStyle name="Input 3 2 3 2 19 2 2" xfId="17548"/>
    <cellStyle name="Input 3 2 3 2 19 3" xfId="17549"/>
    <cellStyle name="Input 3 2 3 2 2" xfId="17550"/>
    <cellStyle name="Input 3 2 3 2 2 2" xfId="17551"/>
    <cellStyle name="Input 3 2 3 2 2 2 2" xfId="17552"/>
    <cellStyle name="Input 3 2 3 2 2 3" xfId="17553"/>
    <cellStyle name="Input 3 2 3 2 20" xfId="17554"/>
    <cellStyle name="Input 3 2 3 2 20 2" xfId="17555"/>
    <cellStyle name="Input 3 2 3 2 20 2 2" xfId="17556"/>
    <cellStyle name="Input 3 2 3 2 20 3" xfId="17557"/>
    <cellStyle name="Input 3 2 3 2 21" xfId="17558"/>
    <cellStyle name="Input 3 2 3 2 21 2" xfId="17559"/>
    <cellStyle name="Input 3 2 3 2 22" xfId="17560"/>
    <cellStyle name="Input 3 2 3 2 3" xfId="17561"/>
    <cellStyle name="Input 3 2 3 2 3 2" xfId="17562"/>
    <cellStyle name="Input 3 2 3 2 3 2 2" xfId="17563"/>
    <cellStyle name="Input 3 2 3 2 3 3" xfId="17564"/>
    <cellStyle name="Input 3 2 3 2 4" xfId="17565"/>
    <cellStyle name="Input 3 2 3 2 4 2" xfId="17566"/>
    <cellStyle name="Input 3 2 3 2 4 2 2" xfId="17567"/>
    <cellStyle name="Input 3 2 3 2 4 3" xfId="17568"/>
    <cellStyle name="Input 3 2 3 2 5" xfId="17569"/>
    <cellStyle name="Input 3 2 3 2 5 2" xfId="17570"/>
    <cellStyle name="Input 3 2 3 2 5 2 2" xfId="17571"/>
    <cellStyle name="Input 3 2 3 2 5 3" xfId="17572"/>
    <cellStyle name="Input 3 2 3 2 6" xfId="17573"/>
    <cellStyle name="Input 3 2 3 2 6 2" xfId="17574"/>
    <cellStyle name="Input 3 2 3 2 6 2 2" xfId="17575"/>
    <cellStyle name="Input 3 2 3 2 6 3" xfId="17576"/>
    <cellStyle name="Input 3 2 3 2 7" xfId="17577"/>
    <cellStyle name="Input 3 2 3 2 7 2" xfId="17578"/>
    <cellStyle name="Input 3 2 3 2 7 2 2" xfId="17579"/>
    <cellStyle name="Input 3 2 3 2 7 3" xfId="17580"/>
    <cellStyle name="Input 3 2 3 2 8" xfId="17581"/>
    <cellStyle name="Input 3 2 3 2 8 2" xfId="17582"/>
    <cellStyle name="Input 3 2 3 2 8 2 2" xfId="17583"/>
    <cellStyle name="Input 3 2 3 2 8 3" xfId="17584"/>
    <cellStyle name="Input 3 2 3 2 9" xfId="17585"/>
    <cellStyle name="Input 3 2 3 2 9 2" xfId="17586"/>
    <cellStyle name="Input 3 2 3 2 9 2 2" xfId="17587"/>
    <cellStyle name="Input 3 2 3 2 9 3" xfId="17588"/>
    <cellStyle name="Input 3 2 3 3" xfId="17589"/>
    <cellStyle name="Input 3 2 3 3 2" xfId="17590"/>
    <cellStyle name="Input 3 2 3 3 2 2" xfId="17591"/>
    <cellStyle name="Input 3 2 3 3 3" xfId="17592"/>
    <cellStyle name="Input 3 2 3 4" xfId="17593"/>
    <cellStyle name="Input 3 2 3 4 2" xfId="17594"/>
    <cellStyle name="Input 3 2 3 4 2 2" xfId="17595"/>
    <cellStyle name="Input 3 2 3 4 3" xfId="17596"/>
    <cellStyle name="Input 3 2 3 5" xfId="17597"/>
    <cellStyle name="Input 3 2 3 5 2" xfId="17598"/>
    <cellStyle name="Input 3 2 3 5 2 2" xfId="17599"/>
    <cellStyle name="Input 3 2 3 5 3" xfId="17600"/>
    <cellStyle name="Input 3 2 3 6" xfId="17601"/>
    <cellStyle name="Input 3 2 3 6 2" xfId="17602"/>
    <cellStyle name="Input 3 2 3 6 2 2" xfId="17603"/>
    <cellStyle name="Input 3 2 3 6 3" xfId="17604"/>
    <cellStyle name="Input 3 2 3 7" xfId="17605"/>
    <cellStyle name="Input 3 2 3 7 2" xfId="17606"/>
    <cellStyle name="Input 3 2 3 7 2 2" xfId="17607"/>
    <cellStyle name="Input 3 2 3 7 3" xfId="17608"/>
    <cellStyle name="Input 3 2 3 8" xfId="17609"/>
    <cellStyle name="Input 3 2 3 8 2" xfId="17610"/>
    <cellStyle name="Input 3 2 3 8 2 2" xfId="17611"/>
    <cellStyle name="Input 3 2 3 8 3" xfId="17612"/>
    <cellStyle name="Input 3 2 3 9" xfId="17613"/>
    <cellStyle name="Input 3 2 3 9 2" xfId="17614"/>
    <cellStyle name="Input 3 2 3 9 2 2" xfId="17615"/>
    <cellStyle name="Input 3 2 3 9 3" xfId="17616"/>
    <cellStyle name="Input 3 2 4" xfId="517"/>
    <cellStyle name="Input 3 2 4 10" xfId="17617"/>
    <cellStyle name="Input 3 2 4 10 2" xfId="17618"/>
    <cellStyle name="Input 3 2 4 10 2 2" xfId="17619"/>
    <cellStyle name="Input 3 2 4 10 3" xfId="17620"/>
    <cellStyle name="Input 3 2 4 11" xfId="17621"/>
    <cellStyle name="Input 3 2 4 11 2" xfId="17622"/>
    <cellStyle name="Input 3 2 4 11 2 2" xfId="17623"/>
    <cellStyle name="Input 3 2 4 11 3" xfId="17624"/>
    <cellStyle name="Input 3 2 4 12" xfId="17625"/>
    <cellStyle name="Input 3 2 4 12 2" xfId="17626"/>
    <cellStyle name="Input 3 2 4 12 2 2" xfId="17627"/>
    <cellStyle name="Input 3 2 4 12 3" xfId="17628"/>
    <cellStyle name="Input 3 2 4 13" xfId="17629"/>
    <cellStyle name="Input 3 2 4 13 2" xfId="17630"/>
    <cellStyle name="Input 3 2 4 13 2 2" xfId="17631"/>
    <cellStyle name="Input 3 2 4 13 3" xfId="17632"/>
    <cellStyle name="Input 3 2 4 14" xfId="17633"/>
    <cellStyle name="Input 3 2 4 14 2" xfId="17634"/>
    <cellStyle name="Input 3 2 4 14 2 2" xfId="17635"/>
    <cellStyle name="Input 3 2 4 14 3" xfId="17636"/>
    <cellStyle name="Input 3 2 4 15" xfId="17637"/>
    <cellStyle name="Input 3 2 4 15 2" xfId="17638"/>
    <cellStyle name="Input 3 2 4 15 2 2" xfId="17639"/>
    <cellStyle name="Input 3 2 4 15 3" xfId="17640"/>
    <cellStyle name="Input 3 2 4 16" xfId="17641"/>
    <cellStyle name="Input 3 2 4 16 2" xfId="17642"/>
    <cellStyle name="Input 3 2 4 16 2 2" xfId="17643"/>
    <cellStyle name="Input 3 2 4 16 3" xfId="17644"/>
    <cellStyle name="Input 3 2 4 17" xfId="17645"/>
    <cellStyle name="Input 3 2 4 17 2" xfId="17646"/>
    <cellStyle name="Input 3 2 4 17 2 2" xfId="17647"/>
    <cellStyle name="Input 3 2 4 17 3" xfId="17648"/>
    <cellStyle name="Input 3 2 4 18" xfId="17649"/>
    <cellStyle name="Input 3 2 4 18 2" xfId="17650"/>
    <cellStyle name="Input 3 2 4 18 2 2" xfId="17651"/>
    <cellStyle name="Input 3 2 4 18 3" xfId="17652"/>
    <cellStyle name="Input 3 2 4 19" xfId="17653"/>
    <cellStyle name="Input 3 2 4 19 2" xfId="17654"/>
    <cellStyle name="Input 3 2 4 19 2 2" xfId="17655"/>
    <cellStyle name="Input 3 2 4 19 3" xfId="17656"/>
    <cellStyle name="Input 3 2 4 2" xfId="17657"/>
    <cellStyle name="Input 3 2 4 2 10" xfId="17658"/>
    <cellStyle name="Input 3 2 4 2 10 2" xfId="17659"/>
    <cellStyle name="Input 3 2 4 2 10 2 2" xfId="17660"/>
    <cellStyle name="Input 3 2 4 2 10 3" xfId="17661"/>
    <cellStyle name="Input 3 2 4 2 11" xfId="17662"/>
    <cellStyle name="Input 3 2 4 2 11 2" xfId="17663"/>
    <cellStyle name="Input 3 2 4 2 11 2 2" xfId="17664"/>
    <cellStyle name="Input 3 2 4 2 11 3" xfId="17665"/>
    <cellStyle name="Input 3 2 4 2 12" xfId="17666"/>
    <cellStyle name="Input 3 2 4 2 12 2" xfId="17667"/>
    <cellStyle name="Input 3 2 4 2 12 2 2" xfId="17668"/>
    <cellStyle name="Input 3 2 4 2 12 3" xfId="17669"/>
    <cellStyle name="Input 3 2 4 2 13" xfId="17670"/>
    <cellStyle name="Input 3 2 4 2 13 2" xfId="17671"/>
    <cellStyle name="Input 3 2 4 2 13 2 2" xfId="17672"/>
    <cellStyle name="Input 3 2 4 2 13 3" xfId="17673"/>
    <cellStyle name="Input 3 2 4 2 14" xfId="17674"/>
    <cellStyle name="Input 3 2 4 2 14 2" xfId="17675"/>
    <cellStyle name="Input 3 2 4 2 14 2 2" xfId="17676"/>
    <cellStyle name="Input 3 2 4 2 14 3" xfId="17677"/>
    <cellStyle name="Input 3 2 4 2 15" xfId="17678"/>
    <cellStyle name="Input 3 2 4 2 15 2" xfId="17679"/>
    <cellStyle name="Input 3 2 4 2 15 2 2" xfId="17680"/>
    <cellStyle name="Input 3 2 4 2 15 3" xfId="17681"/>
    <cellStyle name="Input 3 2 4 2 16" xfId="17682"/>
    <cellStyle name="Input 3 2 4 2 16 2" xfId="17683"/>
    <cellStyle name="Input 3 2 4 2 16 2 2" xfId="17684"/>
    <cellStyle name="Input 3 2 4 2 16 3" xfId="17685"/>
    <cellStyle name="Input 3 2 4 2 17" xfId="17686"/>
    <cellStyle name="Input 3 2 4 2 17 2" xfId="17687"/>
    <cellStyle name="Input 3 2 4 2 17 2 2" xfId="17688"/>
    <cellStyle name="Input 3 2 4 2 17 3" xfId="17689"/>
    <cellStyle name="Input 3 2 4 2 18" xfId="17690"/>
    <cellStyle name="Input 3 2 4 2 18 2" xfId="17691"/>
    <cellStyle name="Input 3 2 4 2 18 2 2" xfId="17692"/>
    <cellStyle name="Input 3 2 4 2 18 3" xfId="17693"/>
    <cellStyle name="Input 3 2 4 2 19" xfId="17694"/>
    <cellStyle name="Input 3 2 4 2 19 2" xfId="17695"/>
    <cellStyle name="Input 3 2 4 2 19 2 2" xfId="17696"/>
    <cellStyle name="Input 3 2 4 2 19 3" xfId="17697"/>
    <cellStyle name="Input 3 2 4 2 2" xfId="17698"/>
    <cellStyle name="Input 3 2 4 2 2 2" xfId="17699"/>
    <cellStyle name="Input 3 2 4 2 2 2 2" xfId="17700"/>
    <cellStyle name="Input 3 2 4 2 2 3" xfId="17701"/>
    <cellStyle name="Input 3 2 4 2 20" xfId="17702"/>
    <cellStyle name="Input 3 2 4 2 20 2" xfId="17703"/>
    <cellStyle name="Input 3 2 4 2 20 2 2" xfId="17704"/>
    <cellStyle name="Input 3 2 4 2 20 3" xfId="17705"/>
    <cellStyle name="Input 3 2 4 2 21" xfId="17706"/>
    <cellStyle name="Input 3 2 4 2 21 2" xfId="17707"/>
    <cellStyle name="Input 3 2 4 2 22" xfId="17708"/>
    <cellStyle name="Input 3 2 4 2 3" xfId="17709"/>
    <cellStyle name="Input 3 2 4 2 3 2" xfId="17710"/>
    <cellStyle name="Input 3 2 4 2 3 2 2" xfId="17711"/>
    <cellStyle name="Input 3 2 4 2 3 3" xfId="17712"/>
    <cellStyle name="Input 3 2 4 2 4" xfId="17713"/>
    <cellStyle name="Input 3 2 4 2 4 2" xfId="17714"/>
    <cellStyle name="Input 3 2 4 2 4 2 2" xfId="17715"/>
    <cellStyle name="Input 3 2 4 2 4 3" xfId="17716"/>
    <cellStyle name="Input 3 2 4 2 5" xfId="17717"/>
    <cellStyle name="Input 3 2 4 2 5 2" xfId="17718"/>
    <cellStyle name="Input 3 2 4 2 5 2 2" xfId="17719"/>
    <cellStyle name="Input 3 2 4 2 5 3" xfId="17720"/>
    <cellStyle name="Input 3 2 4 2 6" xfId="17721"/>
    <cellStyle name="Input 3 2 4 2 6 2" xfId="17722"/>
    <cellStyle name="Input 3 2 4 2 6 2 2" xfId="17723"/>
    <cellStyle name="Input 3 2 4 2 6 3" xfId="17724"/>
    <cellStyle name="Input 3 2 4 2 7" xfId="17725"/>
    <cellStyle name="Input 3 2 4 2 7 2" xfId="17726"/>
    <cellStyle name="Input 3 2 4 2 7 2 2" xfId="17727"/>
    <cellStyle name="Input 3 2 4 2 7 3" xfId="17728"/>
    <cellStyle name="Input 3 2 4 2 8" xfId="17729"/>
    <cellStyle name="Input 3 2 4 2 8 2" xfId="17730"/>
    <cellStyle name="Input 3 2 4 2 8 2 2" xfId="17731"/>
    <cellStyle name="Input 3 2 4 2 8 3" xfId="17732"/>
    <cellStyle name="Input 3 2 4 2 9" xfId="17733"/>
    <cellStyle name="Input 3 2 4 2 9 2" xfId="17734"/>
    <cellStyle name="Input 3 2 4 2 9 2 2" xfId="17735"/>
    <cellStyle name="Input 3 2 4 2 9 3" xfId="17736"/>
    <cellStyle name="Input 3 2 4 20" xfId="17737"/>
    <cellStyle name="Input 3 2 4 20 2" xfId="17738"/>
    <cellStyle name="Input 3 2 4 20 2 2" xfId="17739"/>
    <cellStyle name="Input 3 2 4 20 3" xfId="17740"/>
    <cellStyle name="Input 3 2 4 21" xfId="17741"/>
    <cellStyle name="Input 3 2 4 21 2" xfId="17742"/>
    <cellStyle name="Input 3 2 4 21 2 2" xfId="17743"/>
    <cellStyle name="Input 3 2 4 21 3" xfId="17744"/>
    <cellStyle name="Input 3 2 4 22" xfId="17745"/>
    <cellStyle name="Input 3 2 4 22 2" xfId="17746"/>
    <cellStyle name="Input 3 2 4 23" xfId="17747"/>
    <cellStyle name="Input 3 2 4 3" xfId="17748"/>
    <cellStyle name="Input 3 2 4 3 2" xfId="17749"/>
    <cellStyle name="Input 3 2 4 3 2 2" xfId="17750"/>
    <cellStyle name="Input 3 2 4 3 3" xfId="17751"/>
    <cellStyle name="Input 3 2 4 4" xfId="17752"/>
    <cellStyle name="Input 3 2 4 4 2" xfId="17753"/>
    <cellStyle name="Input 3 2 4 4 2 2" xfId="17754"/>
    <cellStyle name="Input 3 2 4 4 3" xfId="17755"/>
    <cellStyle name="Input 3 2 4 5" xfId="17756"/>
    <cellStyle name="Input 3 2 4 5 2" xfId="17757"/>
    <cellStyle name="Input 3 2 4 5 2 2" xfId="17758"/>
    <cellStyle name="Input 3 2 4 5 3" xfId="17759"/>
    <cellStyle name="Input 3 2 4 6" xfId="17760"/>
    <cellStyle name="Input 3 2 4 6 2" xfId="17761"/>
    <cellStyle name="Input 3 2 4 6 2 2" xfId="17762"/>
    <cellStyle name="Input 3 2 4 6 3" xfId="17763"/>
    <cellStyle name="Input 3 2 4 7" xfId="17764"/>
    <cellStyle name="Input 3 2 4 7 2" xfId="17765"/>
    <cellStyle name="Input 3 2 4 7 2 2" xfId="17766"/>
    <cellStyle name="Input 3 2 4 7 3" xfId="17767"/>
    <cellStyle name="Input 3 2 4 8" xfId="17768"/>
    <cellStyle name="Input 3 2 4 8 2" xfId="17769"/>
    <cellStyle name="Input 3 2 4 8 2 2" xfId="17770"/>
    <cellStyle name="Input 3 2 4 8 3" xfId="17771"/>
    <cellStyle name="Input 3 2 4 9" xfId="17772"/>
    <cellStyle name="Input 3 2 4 9 2" xfId="17773"/>
    <cellStyle name="Input 3 2 4 9 2 2" xfId="17774"/>
    <cellStyle name="Input 3 2 4 9 3" xfId="17775"/>
    <cellStyle name="Input 3 2 5" xfId="518"/>
    <cellStyle name="Input 3 2 5 10" xfId="17776"/>
    <cellStyle name="Input 3 2 5 10 2" xfId="17777"/>
    <cellStyle name="Input 3 2 5 10 2 2" xfId="17778"/>
    <cellStyle name="Input 3 2 5 10 3" xfId="17779"/>
    <cellStyle name="Input 3 2 5 11" xfId="17780"/>
    <cellStyle name="Input 3 2 5 11 2" xfId="17781"/>
    <cellStyle name="Input 3 2 5 11 2 2" xfId="17782"/>
    <cellStyle name="Input 3 2 5 11 3" xfId="17783"/>
    <cellStyle name="Input 3 2 5 12" xfId="17784"/>
    <cellStyle name="Input 3 2 5 12 2" xfId="17785"/>
    <cellStyle name="Input 3 2 5 12 2 2" xfId="17786"/>
    <cellStyle name="Input 3 2 5 12 3" xfId="17787"/>
    <cellStyle name="Input 3 2 5 13" xfId="17788"/>
    <cellStyle name="Input 3 2 5 13 2" xfId="17789"/>
    <cellStyle name="Input 3 2 5 13 2 2" xfId="17790"/>
    <cellStyle name="Input 3 2 5 13 3" xfId="17791"/>
    <cellStyle name="Input 3 2 5 14" xfId="17792"/>
    <cellStyle name="Input 3 2 5 14 2" xfId="17793"/>
    <cellStyle name="Input 3 2 5 14 2 2" xfId="17794"/>
    <cellStyle name="Input 3 2 5 14 3" xfId="17795"/>
    <cellStyle name="Input 3 2 5 15" xfId="17796"/>
    <cellStyle name="Input 3 2 5 15 2" xfId="17797"/>
    <cellStyle name="Input 3 2 5 15 2 2" xfId="17798"/>
    <cellStyle name="Input 3 2 5 15 3" xfId="17799"/>
    <cellStyle name="Input 3 2 5 16" xfId="17800"/>
    <cellStyle name="Input 3 2 5 16 2" xfId="17801"/>
    <cellStyle name="Input 3 2 5 16 2 2" xfId="17802"/>
    <cellStyle name="Input 3 2 5 16 3" xfId="17803"/>
    <cellStyle name="Input 3 2 5 17" xfId="17804"/>
    <cellStyle name="Input 3 2 5 17 2" xfId="17805"/>
    <cellStyle name="Input 3 2 5 17 2 2" xfId="17806"/>
    <cellStyle name="Input 3 2 5 17 3" xfId="17807"/>
    <cellStyle name="Input 3 2 5 18" xfId="17808"/>
    <cellStyle name="Input 3 2 5 18 2" xfId="17809"/>
    <cellStyle name="Input 3 2 5 18 2 2" xfId="17810"/>
    <cellStyle name="Input 3 2 5 18 3" xfId="17811"/>
    <cellStyle name="Input 3 2 5 19" xfId="17812"/>
    <cellStyle name="Input 3 2 5 19 2" xfId="17813"/>
    <cellStyle name="Input 3 2 5 19 2 2" xfId="17814"/>
    <cellStyle name="Input 3 2 5 19 3" xfId="17815"/>
    <cellStyle name="Input 3 2 5 2" xfId="17816"/>
    <cellStyle name="Input 3 2 5 2 2" xfId="17817"/>
    <cellStyle name="Input 3 2 5 2 2 2" xfId="17818"/>
    <cellStyle name="Input 3 2 5 2 3" xfId="17819"/>
    <cellStyle name="Input 3 2 5 20" xfId="17820"/>
    <cellStyle name="Input 3 2 5 20 2" xfId="17821"/>
    <cellStyle name="Input 3 2 5 20 2 2" xfId="17822"/>
    <cellStyle name="Input 3 2 5 20 3" xfId="17823"/>
    <cellStyle name="Input 3 2 5 21" xfId="17824"/>
    <cellStyle name="Input 3 2 5 21 2" xfId="17825"/>
    <cellStyle name="Input 3 2 5 22" xfId="17826"/>
    <cellStyle name="Input 3 2 5 3" xfId="17827"/>
    <cellStyle name="Input 3 2 5 3 2" xfId="17828"/>
    <cellStyle name="Input 3 2 5 3 2 2" xfId="17829"/>
    <cellStyle name="Input 3 2 5 3 3" xfId="17830"/>
    <cellStyle name="Input 3 2 5 4" xfId="17831"/>
    <cellStyle name="Input 3 2 5 4 2" xfId="17832"/>
    <cellStyle name="Input 3 2 5 4 2 2" xfId="17833"/>
    <cellStyle name="Input 3 2 5 4 3" xfId="17834"/>
    <cellStyle name="Input 3 2 5 5" xfId="17835"/>
    <cellStyle name="Input 3 2 5 5 2" xfId="17836"/>
    <cellStyle name="Input 3 2 5 5 2 2" xfId="17837"/>
    <cellStyle name="Input 3 2 5 5 3" xfId="17838"/>
    <cellStyle name="Input 3 2 5 6" xfId="17839"/>
    <cellStyle name="Input 3 2 5 6 2" xfId="17840"/>
    <cellStyle name="Input 3 2 5 6 2 2" xfId="17841"/>
    <cellStyle name="Input 3 2 5 6 3" xfId="17842"/>
    <cellStyle name="Input 3 2 5 7" xfId="17843"/>
    <cellStyle name="Input 3 2 5 7 2" xfId="17844"/>
    <cellStyle name="Input 3 2 5 7 2 2" xfId="17845"/>
    <cellStyle name="Input 3 2 5 7 3" xfId="17846"/>
    <cellStyle name="Input 3 2 5 8" xfId="17847"/>
    <cellStyle name="Input 3 2 5 8 2" xfId="17848"/>
    <cellStyle name="Input 3 2 5 8 2 2" xfId="17849"/>
    <cellStyle name="Input 3 2 5 8 3" xfId="17850"/>
    <cellStyle name="Input 3 2 5 9" xfId="17851"/>
    <cellStyle name="Input 3 2 5 9 2" xfId="17852"/>
    <cellStyle name="Input 3 2 5 9 2 2" xfId="17853"/>
    <cellStyle name="Input 3 2 5 9 3" xfId="17854"/>
    <cellStyle name="Input 3 2 6" xfId="519"/>
    <cellStyle name="Input 3 2 6 2" xfId="17855"/>
    <cellStyle name="Input 3 2 6 2 2" xfId="17856"/>
    <cellStyle name="Input 3 2 6 3" xfId="17857"/>
    <cellStyle name="Input 3 2 7" xfId="17858"/>
    <cellStyle name="Input 3 2 7 2" xfId="17859"/>
    <cellStyle name="Input 3 2 7 2 2" xfId="17860"/>
    <cellStyle name="Input 3 2 7 3" xfId="17861"/>
    <cellStyle name="Input 3 2 8" xfId="17862"/>
    <cellStyle name="Input 3 2 8 2" xfId="17863"/>
    <cellStyle name="Input 3 2 8 2 2" xfId="17864"/>
    <cellStyle name="Input 3 2 8 3" xfId="17865"/>
    <cellStyle name="Input 3 2 9" xfId="17866"/>
    <cellStyle name="Input 3 2 9 2" xfId="17867"/>
    <cellStyle name="Input 3 2 9 2 2" xfId="17868"/>
    <cellStyle name="Input 3 2 9 3" xfId="17869"/>
    <cellStyle name="Input 3 20" xfId="17870"/>
    <cellStyle name="Input 3 20 2" xfId="17871"/>
    <cellStyle name="Input 3 20 2 2" xfId="17872"/>
    <cellStyle name="Input 3 20 3" xfId="17873"/>
    <cellStyle name="Input 3 21" xfId="17874"/>
    <cellStyle name="Input 3 21 2" xfId="17875"/>
    <cellStyle name="Input 3 21 2 2" xfId="17876"/>
    <cellStyle name="Input 3 21 3" xfId="17877"/>
    <cellStyle name="Input 3 22" xfId="17878"/>
    <cellStyle name="Input 3 22 2" xfId="17879"/>
    <cellStyle name="Input 3 23" xfId="17880"/>
    <cellStyle name="Input 3 24" xfId="17881"/>
    <cellStyle name="Input 3 25" xfId="17882"/>
    <cellStyle name="Input 3 26" xfId="17883"/>
    <cellStyle name="Input 3 3" xfId="520"/>
    <cellStyle name="Input 3 3 10" xfId="17884"/>
    <cellStyle name="Input 3 3 10 2" xfId="17885"/>
    <cellStyle name="Input 3 3 10 2 2" xfId="17886"/>
    <cellStyle name="Input 3 3 10 3" xfId="17887"/>
    <cellStyle name="Input 3 3 11" xfId="17888"/>
    <cellStyle name="Input 3 3 11 2" xfId="17889"/>
    <cellStyle name="Input 3 3 11 2 2" xfId="17890"/>
    <cellStyle name="Input 3 3 11 3" xfId="17891"/>
    <cellStyle name="Input 3 3 12" xfId="17892"/>
    <cellStyle name="Input 3 3 12 2" xfId="17893"/>
    <cellStyle name="Input 3 3 12 2 2" xfId="17894"/>
    <cellStyle name="Input 3 3 12 3" xfId="17895"/>
    <cellStyle name="Input 3 3 13" xfId="17896"/>
    <cellStyle name="Input 3 3 13 2" xfId="17897"/>
    <cellStyle name="Input 3 3 13 2 2" xfId="17898"/>
    <cellStyle name="Input 3 3 13 3" xfId="17899"/>
    <cellStyle name="Input 3 3 14" xfId="17900"/>
    <cellStyle name="Input 3 3 14 2" xfId="17901"/>
    <cellStyle name="Input 3 3 14 2 2" xfId="17902"/>
    <cellStyle name="Input 3 3 14 3" xfId="17903"/>
    <cellStyle name="Input 3 3 15" xfId="17904"/>
    <cellStyle name="Input 3 3 15 2" xfId="17905"/>
    <cellStyle name="Input 3 3 15 2 2" xfId="17906"/>
    <cellStyle name="Input 3 3 15 3" xfId="17907"/>
    <cellStyle name="Input 3 3 16" xfId="17908"/>
    <cellStyle name="Input 3 3 16 2" xfId="17909"/>
    <cellStyle name="Input 3 3 16 2 2" xfId="17910"/>
    <cellStyle name="Input 3 3 16 3" xfId="17911"/>
    <cellStyle name="Input 3 3 17" xfId="17912"/>
    <cellStyle name="Input 3 3 17 2" xfId="17913"/>
    <cellStyle name="Input 3 3 17 2 2" xfId="17914"/>
    <cellStyle name="Input 3 3 17 3" xfId="17915"/>
    <cellStyle name="Input 3 3 18" xfId="17916"/>
    <cellStyle name="Input 3 3 18 2" xfId="17917"/>
    <cellStyle name="Input 3 3 19" xfId="17918"/>
    <cellStyle name="Input 3 3 2" xfId="521"/>
    <cellStyle name="Input 3 3 2 10" xfId="17919"/>
    <cellStyle name="Input 3 3 2 10 2" xfId="17920"/>
    <cellStyle name="Input 3 3 2 10 2 2" xfId="17921"/>
    <cellStyle name="Input 3 3 2 10 3" xfId="17922"/>
    <cellStyle name="Input 3 3 2 11" xfId="17923"/>
    <cellStyle name="Input 3 3 2 11 2" xfId="17924"/>
    <cellStyle name="Input 3 3 2 11 2 2" xfId="17925"/>
    <cellStyle name="Input 3 3 2 11 3" xfId="17926"/>
    <cellStyle name="Input 3 3 2 12" xfId="17927"/>
    <cellStyle name="Input 3 3 2 12 2" xfId="17928"/>
    <cellStyle name="Input 3 3 2 12 2 2" xfId="17929"/>
    <cellStyle name="Input 3 3 2 12 3" xfId="17930"/>
    <cellStyle name="Input 3 3 2 13" xfId="17931"/>
    <cellStyle name="Input 3 3 2 13 2" xfId="17932"/>
    <cellStyle name="Input 3 3 2 13 2 2" xfId="17933"/>
    <cellStyle name="Input 3 3 2 13 3" xfId="17934"/>
    <cellStyle name="Input 3 3 2 14" xfId="17935"/>
    <cellStyle name="Input 3 3 2 14 2" xfId="17936"/>
    <cellStyle name="Input 3 3 2 14 2 2" xfId="17937"/>
    <cellStyle name="Input 3 3 2 14 3" xfId="17938"/>
    <cellStyle name="Input 3 3 2 15" xfId="17939"/>
    <cellStyle name="Input 3 3 2 15 2" xfId="17940"/>
    <cellStyle name="Input 3 3 2 15 2 2" xfId="17941"/>
    <cellStyle name="Input 3 3 2 15 3" xfId="17942"/>
    <cellStyle name="Input 3 3 2 16" xfId="17943"/>
    <cellStyle name="Input 3 3 2 16 2" xfId="17944"/>
    <cellStyle name="Input 3 3 2 16 2 2" xfId="17945"/>
    <cellStyle name="Input 3 3 2 16 3" xfId="17946"/>
    <cellStyle name="Input 3 3 2 17" xfId="17947"/>
    <cellStyle name="Input 3 3 2 17 2" xfId="17948"/>
    <cellStyle name="Input 3 3 2 17 2 2" xfId="17949"/>
    <cellStyle name="Input 3 3 2 17 3" xfId="17950"/>
    <cellStyle name="Input 3 3 2 18" xfId="17951"/>
    <cellStyle name="Input 3 3 2 18 2" xfId="17952"/>
    <cellStyle name="Input 3 3 2 18 2 2" xfId="17953"/>
    <cellStyle name="Input 3 3 2 18 3" xfId="17954"/>
    <cellStyle name="Input 3 3 2 19" xfId="17955"/>
    <cellStyle name="Input 3 3 2 19 2" xfId="17956"/>
    <cellStyle name="Input 3 3 2 19 2 2" xfId="17957"/>
    <cellStyle name="Input 3 3 2 19 3" xfId="17958"/>
    <cellStyle name="Input 3 3 2 2" xfId="17959"/>
    <cellStyle name="Input 3 3 2 2 2" xfId="17960"/>
    <cellStyle name="Input 3 3 2 2 2 2" xfId="17961"/>
    <cellStyle name="Input 3 3 2 2 3" xfId="17962"/>
    <cellStyle name="Input 3 3 2 20" xfId="17963"/>
    <cellStyle name="Input 3 3 2 20 2" xfId="17964"/>
    <cellStyle name="Input 3 3 2 20 2 2" xfId="17965"/>
    <cellStyle name="Input 3 3 2 20 3" xfId="17966"/>
    <cellStyle name="Input 3 3 2 21" xfId="17967"/>
    <cellStyle name="Input 3 3 2 21 2" xfId="17968"/>
    <cellStyle name="Input 3 3 2 22" xfId="17969"/>
    <cellStyle name="Input 3 3 2 3" xfId="17970"/>
    <cellStyle name="Input 3 3 2 3 2" xfId="17971"/>
    <cellStyle name="Input 3 3 2 3 2 2" xfId="17972"/>
    <cellStyle name="Input 3 3 2 3 3" xfId="17973"/>
    <cellStyle name="Input 3 3 2 4" xfId="17974"/>
    <cellStyle name="Input 3 3 2 4 2" xfId="17975"/>
    <cellStyle name="Input 3 3 2 4 2 2" xfId="17976"/>
    <cellStyle name="Input 3 3 2 4 3" xfId="17977"/>
    <cellStyle name="Input 3 3 2 5" xfId="17978"/>
    <cellStyle name="Input 3 3 2 5 2" xfId="17979"/>
    <cellStyle name="Input 3 3 2 5 2 2" xfId="17980"/>
    <cellStyle name="Input 3 3 2 5 3" xfId="17981"/>
    <cellStyle name="Input 3 3 2 6" xfId="17982"/>
    <cellStyle name="Input 3 3 2 6 2" xfId="17983"/>
    <cellStyle name="Input 3 3 2 6 2 2" xfId="17984"/>
    <cellStyle name="Input 3 3 2 6 3" xfId="17985"/>
    <cellStyle name="Input 3 3 2 7" xfId="17986"/>
    <cellStyle name="Input 3 3 2 7 2" xfId="17987"/>
    <cellStyle name="Input 3 3 2 7 2 2" xfId="17988"/>
    <cellStyle name="Input 3 3 2 7 3" xfId="17989"/>
    <cellStyle name="Input 3 3 2 8" xfId="17990"/>
    <cellStyle name="Input 3 3 2 8 2" xfId="17991"/>
    <cellStyle name="Input 3 3 2 8 2 2" xfId="17992"/>
    <cellStyle name="Input 3 3 2 8 3" xfId="17993"/>
    <cellStyle name="Input 3 3 2 9" xfId="17994"/>
    <cellStyle name="Input 3 3 2 9 2" xfId="17995"/>
    <cellStyle name="Input 3 3 2 9 2 2" xfId="17996"/>
    <cellStyle name="Input 3 3 2 9 3" xfId="17997"/>
    <cellStyle name="Input 3 3 3" xfId="522"/>
    <cellStyle name="Input 3 3 3 2" xfId="17998"/>
    <cellStyle name="Input 3 3 3 2 2" xfId="17999"/>
    <cellStyle name="Input 3 3 3 3" xfId="18000"/>
    <cellStyle name="Input 3 3 4" xfId="523"/>
    <cellStyle name="Input 3 3 4 2" xfId="18001"/>
    <cellStyle name="Input 3 3 4 2 2" xfId="18002"/>
    <cellStyle name="Input 3 3 4 3" xfId="18003"/>
    <cellStyle name="Input 3 3 5" xfId="524"/>
    <cellStyle name="Input 3 3 5 2" xfId="18004"/>
    <cellStyle name="Input 3 3 5 2 2" xfId="18005"/>
    <cellStyle name="Input 3 3 5 3" xfId="18006"/>
    <cellStyle name="Input 3 3 6" xfId="525"/>
    <cellStyle name="Input 3 3 6 2" xfId="18007"/>
    <cellStyle name="Input 3 3 6 2 2" xfId="18008"/>
    <cellStyle name="Input 3 3 6 3" xfId="18009"/>
    <cellStyle name="Input 3 3 7" xfId="18010"/>
    <cellStyle name="Input 3 3 7 2" xfId="18011"/>
    <cellStyle name="Input 3 3 7 2 2" xfId="18012"/>
    <cellStyle name="Input 3 3 7 3" xfId="18013"/>
    <cellStyle name="Input 3 3 8" xfId="18014"/>
    <cellStyle name="Input 3 3 8 2" xfId="18015"/>
    <cellStyle name="Input 3 3 8 2 2" xfId="18016"/>
    <cellStyle name="Input 3 3 8 3" xfId="18017"/>
    <cellStyle name="Input 3 3 9" xfId="18018"/>
    <cellStyle name="Input 3 3 9 2" xfId="18019"/>
    <cellStyle name="Input 3 3 9 2 2" xfId="18020"/>
    <cellStyle name="Input 3 3 9 3" xfId="18021"/>
    <cellStyle name="Input 3 4" xfId="526"/>
    <cellStyle name="Input 3 4 10" xfId="18022"/>
    <cellStyle name="Input 3 4 10 2" xfId="18023"/>
    <cellStyle name="Input 3 4 10 2 2" xfId="18024"/>
    <cellStyle name="Input 3 4 10 3" xfId="18025"/>
    <cellStyle name="Input 3 4 11" xfId="18026"/>
    <cellStyle name="Input 3 4 11 2" xfId="18027"/>
    <cellStyle name="Input 3 4 11 2 2" xfId="18028"/>
    <cellStyle name="Input 3 4 11 3" xfId="18029"/>
    <cellStyle name="Input 3 4 12" xfId="18030"/>
    <cellStyle name="Input 3 4 12 2" xfId="18031"/>
    <cellStyle name="Input 3 4 12 2 2" xfId="18032"/>
    <cellStyle name="Input 3 4 12 3" xfId="18033"/>
    <cellStyle name="Input 3 4 13" xfId="18034"/>
    <cellStyle name="Input 3 4 13 2" xfId="18035"/>
    <cellStyle name="Input 3 4 13 2 2" xfId="18036"/>
    <cellStyle name="Input 3 4 13 3" xfId="18037"/>
    <cellStyle name="Input 3 4 14" xfId="18038"/>
    <cellStyle name="Input 3 4 14 2" xfId="18039"/>
    <cellStyle name="Input 3 4 14 2 2" xfId="18040"/>
    <cellStyle name="Input 3 4 14 3" xfId="18041"/>
    <cellStyle name="Input 3 4 15" xfId="18042"/>
    <cellStyle name="Input 3 4 15 2" xfId="18043"/>
    <cellStyle name="Input 3 4 15 2 2" xfId="18044"/>
    <cellStyle name="Input 3 4 15 3" xfId="18045"/>
    <cellStyle name="Input 3 4 16" xfId="18046"/>
    <cellStyle name="Input 3 4 16 2" xfId="18047"/>
    <cellStyle name="Input 3 4 16 2 2" xfId="18048"/>
    <cellStyle name="Input 3 4 16 3" xfId="18049"/>
    <cellStyle name="Input 3 4 17" xfId="18050"/>
    <cellStyle name="Input 3 4 17 2" xfId="18051"/>
    <cellStyle name="Input 3 4 17 2 2" xfId="18052"/>
    <cellStyle name="Input 3 4 17 3" xfId="18053"/>
    <cellStyle name="Input 3 4 18" xfId="18054"/>
    <cellStyle name="Input 3 4 18 2" xfId="18055"/>
    <cellStyle name="Input 3 4 19" xfId="18056"/>
    <cellStyle name="Input 3 4 2" xfId="527"/>
    <cellStyle name="Input 3 4 2 10" xfId="18057"/>
    <cellStyle name="Input 3 4 2 10 2" xfId="18058"/>
    <cellStyle name="Input 3 4 2 10 2 2" xfId="18059"/>
    <cellStyle name="Input 3 4 2 10 3" xfId="18060"/>
    <cellStyle name="Input 3 4 2 11" xfId="18061"/>
    <cellStyle name="Input 3 4 2 11 2" xfId="18062"/>
    <cellStyle name="Input 3 4 2 11 2 2" xfId="18063"/>
    <cellStyle name="Input 3 4 2 11 3" xfId="18064"/>
    <cellStyle name="Input 3 4 2 12" xfId="18065"/>
    <cellStyle name="Input 3 4 2 12 2" xfId="18066"/>
    <cellStyle name="Input 3 4 2 12 2 2" xfId="18067"/>
    <cellStyle name="Input 3 4 2 12 3" xfId="18068"/>
    <cellStyle name="Input 3 4 2 13" xfId="18069"/>
    <cellStyle name="Input 3 4 2 13 2" xfId="18070"/>
    <cellStyle name="Input 3 4 2 13 2 2" xfId="18071"/>
    <cellStyle name="Input 3 4 2 13 3" xfId="18072"/>
    <cellStyle name="Input 3 4 2 14" xfId="18073"/>
    <cellStyle name="Input 3 4 2 14 2" xfId="18074"/>
    <cellStyle name="Input 3 4 2 14 2 2" xfId="18075"/>
    <cellStyle name="Input 3 4 2 14 3" xfId="18076"/>
    <cellStyle name="Input 3 4 2 15" xfId="18077"/>
    <cellStyle name="Input 3 4 2 15 2" xfId="18078"/>
    <cellStyle name="Input 3 4 2 15 2 2" xfId="18079"/>
    <cellStyle name="Input 3 4 2 15 3" xfId="18080"/>
    <cellStyle name="Input 3 4 2 16" xfId="18081"/>
    <cellStyle name="Input 3 4 2 16 2" xfId="18082"/>
    <cellStyle name="Input 3 4 2 16 2 2" xfId="18083"/>
    <cellStyle name="Input 3 4 2 16 3" xfId="18084"/>
    <cellStyle name="Input 3 4 2 17" xfId="18085"/>
    <cellStyle name="Input 3 4 2 17 2" xfId="18086"/>
    <cellStyle name="Input 3 4 2 17 2 2" xfId="18087"/>
    <cellStyle name="Input 3 4 2 17 3" xfId="18088"/>
    <cellStyle name="Input 3 4 2 18" xfId="18089"/>
    <cellStyle name="Input 3 4 2 18 2" xfId="18090"/>
    <cellStyle name="Input 3 4 2 18 2 2" xfId="18091"/>
    <cellStyle name="Input 3 4 2 18 3" xfId="18092"/>
    <cellStyle name="Input 3 4 2 19" xfId="18093"/>
    <cellStyle name="Input 3 4 2 19 2" xfId="18094"/>
    <cellStyle name="Input 3 4 2 19 2 2" xfId="18095"/>
    <cellStyle name="Input 3 4 2 19 3" xfId="18096"/>
    <cellStyle name="Input 3 4 2 2" xfId="18097"/>
    <cellStyle name="Input 3 4 2 2 2" xfId="18098"/>
    <cellStyle name="Input 3 4 2 2 2 2" xfId="18099"/>
    <cellStyle name="Input 3 4 2 2 3" xfId="18100"/>
    <cellStyle name="Input 3 4 2 20" xfId="18101"/>
    <cellStyle name="Input 3 4 2 20 2" xfId="18102"/>
    <cellStyle name="Input 3 4 2 20 2 2" xfId="18103"/>
    <cellStyle name="Input 3 4 2 20 3" xfId="18104"/>
    <cellStyle name="Input 3 4 2 21" xfId="18105"/>
    <cellStyle name="Input 3 4 2 21 2" xfId="18106"/>
    <cellStyle name="Input 3 4 2 22" xfId="18107"/>
    <cellStyle name="Input 3 4 2 3" xfId="18108"/>
    <cellStyle name="Input 3 4 2 3 2" xfId="18109"/>
    <cellStyle name="Input 3 4 2 3 2 2" xfId="18110"/>
    <cellStyle name="Input 3 4 2 3 3" xfId="18111"/>
    <cellStyle name="Input 3 4 2 4" xfId="18112"/>
    <cellStyle name="Input 3 4 2 4 2" xfId="18113"/>
    <cellStyle name="Input 3 4 2 4 2 2" xfId="18114"/>
    <cellStyle name="Input 3 4 2 4 3" xfId="18115"/>
    <cellStyle name="Input 3 4 2 5" xfId="18116"/>
    <cellStyle name="Input 3 4 2 5 2" xfId="18117"/>
    <cellStyle name="Input 3 4 2 5 2 2" xfId="18118"/>
    <cellStyle name="Input 3 4 2 5 3" xfId="18119"/>
    <cellStyle name="Input 3 4 2 6" xfId="18120"/>
    <cellStyle name="Input 3 4 2 6 2" xfId="18121"/>
    <cellStyle name="Input 3 4 2 6 2 2" xfId="18122"/>
    <cellStyle name="Input 3 4 2 6 3" xfId="18123"/>
    <cellStyle name="Input 3 4 2 7" xfId="18124"/>
    <cellStyle name="Input 3 4 2 7 2" xfId="18125"/>
    <cellStyle name="Input 3 4 2 7 2 2" xfId="18126"/>
    <cellStyle name="Input 3 4 2 7 3" xfId="18127"/>
    <cellStyle name="Input 3 4 2 8" xfId="18128"/>
    <cellStyle name="Input 3 4 2 8 2" xfId="18129"/>
    <cellStyle name="Input 3 4 2 8 2 2" xfId="18130"/>
    <cellStyle name="Input 3 4 2 8 3" xfId="18131"/>
    <cellStyle name="Input 3 4 2 9" xfId="18132"/>
    <cellStyle name="Input 3 4 2 9 2" xfId="18133"/>
    <cellStyle name="Input 3 4 2 9 2 2" xfId="18134"/>
    <cellStyle name="Input 3 4 2 9 3" xfId="18135"/>
    <cellStyle name="Input 3 4 3" xfId="528"/>
    <cellStyle name="Input 3 4 3 2" xfId="18136"/>
    <cellStyle name="Input 3 4 3 2 2" xfId="18137"/>
    <cellStyle name="Input 3 4 3 3" xfId="18138"/>
    <cellStyle name="Input 3 4 4" xfId="529"/>
    <cellStyle name="Input 3 4 4 2" xfId="18139"/>
    <cellStyle name="Input 3 4 4 2 2" xfId="18140"/>
    <cellStyle name="Input 3 4 4 3" xfId="18141"/>
    <cellStyle name="Input 3 4 5" xfId="530"/>
    <cellStyle name="Input 3 4 5 2" xfId="18142"/>
    <cellStyle name="Input 3 4 5 2 2" xfId="18143"/>
    <cellStyle name="Input 3 4 5 3" xfId="18144"/>
    <cellStyle name="Input 3 4 6" xfId="531"/>
    <cellStyle name="Input 3 4 6 2" xfId="18145"/>
    <cellStyle name="Input 3 4 6 2 2" xfId="18146"/>
    <cellStyle name="Input 3 4 6 3" xfId="18147"/>
    <cellStyle name="Input 3 4 7" xfId="18148"/>
    <cellStyle name="Input 3 4 7 2" xfId="18149"/>
    <cellStyle name="Input 3 4 7 2 2" xfId="18150"/>
    <cellStyle name="Input 3 4 7 3" xfId="18151"/>
    <cellStyle name="Input 3 4 8" xfId="18152"/>
    <cellStyle name="Input 3 4 8 2" xfId="18153"/>
    <cellStyle name="Input 3 4 8 2 2" xfId="18154"/>
    <cellStyle name="Input 3 4 8 3" xfId="18155"/>
    <cellStyle name="Input 3 4 9" xfId="18156"/>
    <cellStyle name="Input 3 4 9 2" xfId="18157"/>
    <cellStyle name="Input 3 4 9 2 2" xfId="18158"/>
    <cellStyle name="Input 3 4 9 3" xfId="18159"/>
    <cellStyle name="Input 3 5" xfId="532"/>
    <cellStyle name="Input 3 5 10" xfId="18160"/>
    <cellStyle name="Input 3 5 10 2" xfId="18161"/>
    <cellStyle name="Input 3 5 10 2 2" xfId="18162"/>
    <cellStyle name="Input 3 5 10 3" xfId="18163"/>
    <cellStyle name="Input 3 5 11" xfId="18164"/>
    <cellStyle name="Input 3 5 11 2" xfId="18165"/>
    <cellStyle name="Input 3 5 11 2 2" xfId="18166"/>
    <cellStyle name="Input 3 5 11 3" xfId="18167"/>
    <cellStyle name="Input 3 5 12" xfId="18168"/>
    <cellStyle name="Input 3 5 12 2" xfId="18169"/>
    <cellStyle name="Input 3 5 12 2 2" xfId="18170"/>
    <cellStyle name="Input 3 5 12 3" xfId="18171"/>
    <cellStyle name="Input 3 5 13" xfId="18172"/>
    <cellStyle name="Input 3 5 13 2" xfId="18173"/>
    <cellStyle name="Input 3 5 13 2 2" xfId="18174"/>
    <cellStyle name="Input 3 5 13 3" xfId="18175"/>
    <cellStyle name="Input 3 5 14" xfId="18176"/>
    <cellStyle name="Input 3 5 14 2" xfId="18177"/>
    <cellStyle name="Input 3 5 14 2 2" xfId="18178"/>
    <cellStyle name="Input 3 5 14 3" xfId="18179"/>
    <cellStyle name="Input 3 5 15" xfId="18180"/>
    <cellStyle name="Input 3 5 15 2" xfId="18181"/>
    <cellStyle name="Input 3 5 15 2 2" xfId="18182"/>
    <cellStyle name="Input 3 5 15 3" xfId="18183"/>
    <cellStyle name="Input 3 5 16" xfId="18184"/>
    <cellStyle name="Input 3 5 16 2" xfId="18185"/>
    <cellStyle name="Input 3 5 16 2 2" xfId="18186"/>
    <cellStyle name="Input 3 5 16 3" xfId="18187"/>
    <cellStyle name="Input 3 5 17" xfId="18188"/>
    <cellStyle name="Input 3 5 17 2" xfId="18189"/>
    <cellStyle name="Input 3 5 17 2 2" xfId="18190"/>
    <cellStyle name="Input 3 5 17 3" xfId="18191"/>
    <cellStyle name="Input 3 5 18" xfId="18192"/>
    <cellStyle name="Input 3 5 18 2" xfId="18193"/>
    <cellStyle name="Input 3 5 18 2 2" xfId="18194"/>
    <cellStyle name="Input 3 5 18 3" xfId="18195"/>
    <cellStyle name="Input 3 5 19" xfId="18196"/>
    <cellStyle name="Input 3 5 19 2" xfId="18197"/>
    <cellStyle name="Input 3 5 19 2 2" xfId="18198"/>
    <cellStyle name="Input 3 5 19 3" xfId="18199"/>
    <cellStyle name="Input 3 5 2" xfId="18200"/>
    <cellStyle name="Input 3 5 2 10" xfId="18201"/>
    <cellStyle name="Input 3 5 2 10 2" xfId="18202"/>
    <cellStyle name="Input 3 5 2 10 2 2" xfId="18203"/>
    <cellStyle name="Input 3 5 2 10 3" xfId="18204"/>
    <cellStyle name="Input 3 5 2 11" xfId="18205"/>
    <cellStyle name="Input 3 5 2 11 2" xfId="18206"/>
    <cellStyle name="Input 3 5 2 11 2 2" xfId="18207"/>
    <cellStyle name="Input 3 5 2 11 3" xfId="18208"/>
    <cellStyle name="Input 3 5 2 12" xfId="18209"/>
    <cellStyle name="Input 3 5 2 12 2" xfId="18210"/>
    <cellStyle name="Input 3 5 2 12 2 2" xfId="18211"/>
    <cellStyle name="Input 3 5 2 12 3" xfId="18212"/>
    <cellStyle name="Input 3 5 2 13" xfId="18213"/>
    <cellStyle name="Input 3 5 2 13 2" xfId="18214"/>
    <cellStyle name="Input 3 5 2 13 2 2" xfId="18215"/>
    <cellStyle name="Input 3 5 2 13 3" xfId="18216"/>
    <cellStyle name="Input 3 5 2 14" xfId="18217"/>
    <cellStyle name="Input 3 5 2 14 2" xfId="18218"/>
    <cellStyle name="Input 3 5 2 14 2 2" xfId="18219"/>
    <cellStyle name="Input 3 5 2 14 3" xfId="18220"/>
    <cellStyle name="Input 3 5 2 15" xfId="18221"/>
    <cellStyle name="Input 3 5 2 15 2" xfId="18222"/>
    <cellStyle name="Input 3 5 2 15 2 2" xfId="18223"/>
    <cellStyle name="Input 3 5 2 15 3" xfId="18224"/>
    <cellStyle name="Input 3 5 2 16" xfId="18225"/>
    <cellStyle name="Input 3 5 2 16 2" xfId="18226"/>
    <cellStyle name="Input 3 5 2 16 2 2" xfId="18227"/>
    <cellStyle name="Input 3 5 2 16 3" xfId="18228"/>
    <cellStyle name="Input 3 5 2 17" xfId="18229"/>
    <cellStyle name="Input 3 5 2 17 2" xfId="18230"/>
    <cellStyle name="Input 3 5 2 17 2 2" xfId="18231"/>
    <cellStyle name="Input 3 5 2 17 3" xfId="18232"/>
    <cellStyle name="Input 3 5 2 18" xfId="18233"/>
    <cellStyle name="Input 3 5 2 18 2" xfId="18234"/>
    <cellStyle name="Input 3 5 2 18 2 2" xfId="18235"/>
    <cellStyle name="Input 3 5 2 18 3" xfId="18236"/>
    <cellStyle name="Input 3 5 2 19" xfId="18237"/>
    <cellStyle name="Input 3 5 2 19 2" xfId="18238"/>
    <cellStyle name="Input 3 5 2 19 2 2" xfId="18239"/>
    <cellStyle name="Input 3 5 2 19 3" xfId="18240"/>
    <cellStyle name="Input 3 5 2 2" xfId="18241"/>
    <cellStyle name="Input 3 5 2 2 2" xfId="18242"/>
    <cellStyle name="Input 3 5 2 2 2 2" xfId="18243"/>
    <cellStyle name="Input 3 5 2 2 3" xfId="18244"/>
    <cellStyle name="Input 3 5 2 20" xfId="18245"/>
    <cellStyle name="Input 3 5 2 20 2" xfId="18246"/>
    <cellStyle name="Input 3 5 2 20 2 2" xfId="18247"/>
    <cellStyle name="Input 3 5 2 20 3" xfId="18248"/>
    <cellStyle name="Input 3 5 2 21" xfId="18249"/>
    <cellStyle name="Input 3 5 2 21 2" xfId="18250"/>
    <cellStyle name="Input 3 5 2 22" xfId="18251"/>
    <cellStyle name="Input 3 5 2 3" xfId="18252"/>
    <cellStyle name="Input 3 5 2 3 2" xfId="18253"/>
    <cellStyle name="Input 3 5 2 3 2 2" xfId="18254"/>
    <cellStyle name="Input 3 5 2 3 3" xfId="18255"/>
    <cellStyle name="Input 3 5 2 4" xfId="18256"/>
    <cellStyle name="Input 3 5 2 4 2" xfId="18257"/>
    <cellStyle name="Input 3 5 2 4 2 2" xfId="18258"/>
    <cellStyle name="Input 3 5 2 4 3" xfId="18259"/>
    <cellStyle name="Input 3 5 2 5" xfId="18260"/>
    <cellStyle name="Input 3 5 2 5 2" xfId="18261"/>
    <cellStyle name="Input 3 5 2 5 2 2" xfId="18262"/>
    <cellStyle name="Input 3 5 2 5 3" xfId="18263"/>
    <cellStyle name="Input 3 5 2 6" xfId="18264"/>
    <cellStyle name="Input 3 5 2 6 2" xfId="18265"/>
    <cellStyle name="Input 3 5 2 6 2 2" xfId="18266"/>
    <cellStyle name="Input 3 5 2 6 3" xfId="18267"/>
    <cellStyle name="Input 3 5 2 7" xfId="18268"/>
    <cellStyle name="Input 3 5 2 7 2" xfId="18269"/>
    <cellStyle name="Input 3 5 2 7 2 2" xfId="18270"/>
    <cellStyle name="Input 3 5 2 7 3" xfId="18271"/>
    <cellStyle name="Input 3 5 2 8" xfId="18272"/>
    <cellStyle name="Input 3 5 2 8 2" xfId="18273"/>
    <cellStyle name="Input 3 5 2 8 2 2" xfId="18274"/>
    <cellStyle name="Input 3 5 2 8 3" xfId="18275"/>
    <cellStyle name="Input 3 5 2 9" xfId="18276"/>
    <cellStyle name="Input 3 5 2 9 2" xfId="18277"/>
    <cellStyle name="Input 3 5 2 9 2 2" xfId="18278"/>
    <cellStyle name="Input 3 5 2 9 3" xfId="18279"/>
    <cellStyle name="Input 3 5 20" xfId="18280"/>
    <cellStyle name="Input 3 5 20 2" xfId="18281"/>
    <cellStyle name="Input 3 5 20 2 2" xfId="18282"/>
    <cellStyle name="Input 3 5 20 3" xfId="18283"/>
    <cellStyle name="Input 3 5 21" xfId="18284"/>
    <cellStyle name="Input 3 5 21 2" xfId="18285"/>
    <cellStyle name="Input 3 5 21 2 2" xfId="18286"/>
    <cellStyle name="Input 3 5 21 3" xfId="18287"/>
    <cellStyle name="Input 3 5 22" xfId="18288"/>
    <cellStyle name="Input 3 5 22 2" xfId="18289"/>
    <cellStyle name="Input 3 5 23" xfId="18290"/>
    <cellStyle name="Input 3 5 3" xfId="18291"/>
    <cellStyle name="Input 3 5 3 2" xfId="18292"/>
    <cellStyle name="Input 3 5 3 2 2" xfId="18293"/>
    <cellStyle name="Input 3 5 3 3" xfId="18294"/>
    <cellStyle name="Input 3 5 4" xfId="18295"/>
    <cellStyle name="Input 3 5 4 2" xfId="18296"/>
    <cellStyle name="Input 3 5 4 2 2" xfId="18297"/>
    <cellStyle name="Input 3 5 4 3" xfId="18298"/>
    <cellStyle name="Input 3 5 5" xfId="18299"/>
    <cellStyle name="Input 3 5 5 2" xfId="18300"/>
    <cellStyle name="Input 3 5 5 2 2" xfId="18301"/>
    <cellStyle name="Input 3 5 5 3" xfId="18302"/>
    <cellStyle name="Input 3 5 6" xfId="18303"/>
    <cellStyle name="Input 3 5 6 2" xfId="18304"/>
    <cellStyle name="Input 3 5 6 2 2" xfId="18305"/>
    <cellStyle name="Input 3 5 6 3" xfId="18306"/>
    <cellStyle name="Input 3 5 7" xfId="18307"/>
    <cellStyle name="Input 3 5 7 2" xfId="18308"/>
    <cellStyle name="Input 3 5 7 2 2" xfId="18309"/>
    <cellStyle name="Input 3 5 7 3" xfId="18310"/>
    <cellStyle name="Input 3 5 8" xfId="18311"/>
    <cellStyle name="Input 3 5 8 2" xfId="18312"/>
    <cellStyle name="Input 3 5 8 2 2" xfId="18313"/>
    <cellStyle name="Input 3 5 8 3" xfId="18314"/>
    <cellStyle name="Input 3 5 9" xfId="18315"/>
    <cellStyle name="Input 3 5 9 2" xfId="18316"/>
    <cellStyle name="Input 3 5 9 2 2" xfId="18317"/>
    <cellStyle name="Input 3 5 9 3" xfId="18318"/>
    <cellStyle name="Input 3 6" xfId="533"/>
    <cellStyle name="Input 3 6 10" xfId="18319"/>
    <cellStyle name="Input 3 6 10 2" xfId="18320"/>
    <cellStyle name="Input 3 6 10 2 2" xfId="18321"/>
    <cellStyle name="Input 3 6 10 3" xfId="18322"/>
    <cellStyle name="Input 3 6 11" xfId="18323"/>
    <cellStyle name="Input 3 6 11 2" xfId="18324"/>
    <cellStyle name="Input 3 6 11 2 2" xfId="18325"/>
    <cellStyle name="Input 3 6 11 3" xfId="18326"/>
    <cellStyle name="Input 3 6 12" xfId="18327"/>
    <cellStyle name="Input 3 6 12 2" xfId="18328"/>
    <cellStyle name="Input 3 6 12 2 2" xfId="18329"/>
    <cellStyle name="Input 3 6 12 3" xfId="18330"/>
    <cellStyle name="Input 3 6 13" xfId="18331"/>
    <cellStyle name="Input 3 6 13 2" xfId="18332"/>
    <cellStyle name="Input 3 6 13 2 2" xfId="18333"/>
    <cellStyle name="Input 3 6 13 3" xfId="18334"/>
    <cellStyle name="Input 3 6 14" xfId="18335"/>
    <cellStyle name="Input 3 6 14 2" xfId="18336"/>
    <cellStyle name="Input 3 6 14 2 2" xfId="18337"/>
    <cellStyle name="Input 3 6 14 3" xfId="18338"/>
    <cellStyle name="Input 3 6 15" xfId="18339"/>
    <cellStyle name="Input 3 6 15 2" xfId="18340"/>
    <cellStyle name="Input 3 6 15 2 2" xfId="18341"/>
    <cellStyle name="Input 3 6 15 3" xfId="18342"/>
    <cellStyle name="Input 3 6 16" xfId="18343"/>
    <cellStyle name="Input 3 6 16 2" xfId="18344"/>
    <cellStyle name="Input 3 6 16 2 2" xfId="18345"/>
    <cellStyle name="Input 3 6 16 3" xfId="18346"/>
    <cellStyle name="Input 3 6 17" xfId="18347"/>
    <cellStyle name="Input 3 6 17 2" xfId="18348"/>
    <cellStyle name="Input 3 6 17 2 2" xfId="18349"/>
    <cellStyle name="Input 3 6 17 3" xfId="18350"/>
    <cellStyle name="Input 3 6 18" xfId="18351"/>
    <cellStyle name="Input 3 6 18 2" xfId="18352"/>
    <cellStyle name="Input 3 6 18 2 2" xfId="18353"/>
    <cellStyle name="Input 3 6 18 3" xfId="18354"/>
    <cellStyle name="Input 3 6 19" xfId="18355"/>
    <cellStyle name="Input 3 6 19 2" xfId="18356"/>
    <cellStyle name="Input 3 6 19 2 2" xfId="18357"/>
    <cellStyle name="Input 3 6 19 3" xfId="18358"/>
    <cellStyle name="Input 3 6 2" xfId="18359"/>
    <cellStyle name="Input 3 6 2 2" xfId="18360"/>
    <cellStyle name="Input 3 6 2 2 2" xfId="18361"/>
    <cellStyle name="Input 3 6 2 3" xfId="18362"/>
    <cellStyle name="Input 3 6 20" xfId="18363"/>
    <cellStyle name="Input 3 6 20 2" xfId="18364"/>
    <cellStyle name="Input 3 6 20 2 2" xfId="18365"/>
    <cellStyle name="Input 3 6 20 3" xfId="18366"/>
    <cellStyle name="Input 3 6 21" xfId="18367"/>
    <cellStyle name="Input 3 6 21 2" xfId="18368"/>
    <cellStyle name="Input 3 6 22" xfId="18369"/>
    <cellStyle name="Input 3 6 3" xfId="18370"/>
    <cellStyle name="Input 3 6 3 2" xfId="18371"/>
    <cellStyle name="Input 3 6 3 2 2" xfId="18372"/>
    <cellStyle name="Input 3 6 3 3" xfId="18373"/>
    <cellStyle name="Input 3 6 4" xfId="18374"/>
    <cellStyle name="Input 3 6 4 2" xfId="18375"/>
    <cellStyle name="Input 3 6 4 2 2" xfId="18376"/>
    <cellStyle name="Input 3 6 4 3" xfId="18377"/>
    <cellStyle name="Input 3 6 5" xfId="18378"/>
    <cellStyle name="Input 3 6 5 2" xfId="18379"/>
    <cellStyle name="Input 3 6 5 2 2" xfId="18380"/>
    <cellStyle name="Input 3 6 5 3" xfId="18381"/>
    <cellStyle name="Input 3 6 6" xfId="18382"/>
    <cellStyle name="Input 3 6 6 2" xfId="18383"/>
    <cellStyle name="Input 3 6 6 2 2" xfId="18384"/>
    <cellStyle name="Input 3 6 6 3" xfId="18385"/>
    <cellStyle name="Input 3 6 7" xfId="18386"/>
    <cellStyle name="Input 3 6 7 2" xfId="18387"/>
    <cellStyle name="Input 3 6 7 2 2" xfId="18388"/>
    <cellStyle name="Input 3 6 7 3" xfId="18389"/>
    <cellStyle name="Input 3 6 8" xfId="18390"/>
    <cellStyle name="Input 3 6 8 2" xfId="18391"/>
    <cellStyle name="Input 3 6 8 2 2" xfId="18392"/>
    <cellStyle name="Input 3 6 8 3" xfId="18393"/>
    <cellStyle name="Input 3 6 9" xfId="18394"/>
    <cellStyle name="Input 3 6 9 2" xfId="18395"/>
    <cellStyle name="Input 3 6 9 2 2" xfId="18396"/>
    <cellStyle name="Input 3 6 9 3" xfId="18397"/>
    <cellStyle name="Input 3 7" xfId="534"/>
    <cellStyle name="Input 3 7 2" xfId="18398"/>
    <cellStyle name="Input 3 7 2 2" xfId="18399"/>
    <cellStyle name="Input 3 7 3" xfId="18400"/>
    <cellStyle name="Input 3 8" xfId="18401"/>
    <cellStyle name="Input 3 8 2" xfId="18402"/>
    <cellStyle name="Input 3 8 2 2" xfId="18403"/>
    <cellStyle name="Input 3 8 3" xfId="18404"/>
    <cellStyle name="Input 3 9" xfId="18405"/>
    <cellStyle name="Input 3 9 2" xfId="18406"/>
    <cellStyle name="Input 3 9 2 2" xfId="18407"/>
    <cellStyle name="Input 3 9 3" xfId="18408"/>
    <cellStyle name="Input 4" xfId="535"/>
    <cellStyle name="Input 4 10" xfId="18409"/>
    <cellStyle name="Input 4 10 2" xfId="18410"/>
    <cellStyle name="Input 4 10 2 2" xfId="18411"/>
    <cellStyle name="Input 4 10 3" xfId="18412"/>
    <cellStyle name="Input 4 11" xfId="18413"/>
    <cellStyle name="Input 4 11 2" xfId="18414"/>
    <cellStyle name="Input 4 11 2 2" xfId="18415"/>
    <cellStyle name="Input 4 11 3" xfId="18416"/>
    <cellStyle name="Input 4 12" xfId="18417"/>
    <cellStyle name="Input 4 12 2" xfId="18418"/>
    <cellStyle name="Input 4 12 2 2" xfId="18419"/>
    <cellStyle name="Input 4 12 3" xfId="18420"/>
    <cellStyle name="Input 4 13" xfId="18421"/>
    <cellStyle name="Input 4 13 2" xfId="18422"/>
    <cellStyle name="Input 4 13 2 2" xfId="18423"/>
    <cellStyle name="Input 4 13 3" xfId="18424"/>
    <cellStyle name="Input 4 14" xfId="18425"/>
    <cellStyle name="Input 4 14 2" xfId="18426"/>
    <cellStyle name="Input 4 14 2 2" xfId="18427"/>
    <cellStyle name="Input 4 14 3" xfId="18428"/>
    <cellStyle name="Input 4 15" xfId="18429"/>
    <cellStyle name="Input 4 15 2" xfId="18430"/>
    <cellStyle name="Input 4 15 2 2" xfId="18431"/>
    <cellStyle name="Input 4 15 3" xfId="18432"/>
    <cellStyle name="Input 4 16" xfId="18433"/>
    <cellStyle name="Input 4 16 2" xfId="18434"/>
    <cellStyle name="Input 4 16 2 2" xfId="18435"/>
    <cellStyle name="Input 4 16 3" xfId="18436"/>
    <cellStyle name="Input 4 17" xfId="18437"/>
    <cellStyle name="Input 4 17 2" xfId="18438"/>
    <cellStyle name="Input 4 17 2 2" xfId="18439"/>
    <cellStyle name="Input 4 17 3" xfId="18440"/>
    <cellStyle name="Input 4 18" xfId="18441"/>
    <cellStyle name="Input 4 18 2" xfId="18442"/>
    <cellStyle name="Input 4 18 2 2" xfId="18443"/>
    <cellStyle name="Input 4 18 3" xfId="18444"/>
    <cellStyle name="Input 4 19" xfId="18445"/>
    <cellStyle name="Input 4 19 2" xfId="18446"/>
    <cellStyle name="Input 4 19 2 2" xfId="18447"/>
    <cellStyle name="Input 4 19 3" xfId="18448"/>
    <cellStyle name="Input 4 2" xfId="536"/>
    <cellStyle name="Input 4 2 10" xfId="18449"/>
    <cellStyle name="Input 4 2 10 2" xfId="18450"/>
    <cellStyle name="Input 4 2 10 2 2" xfId="18451"/>
    <cellStyle name="Input 4 2 10 3" xfId="18452"/>
    <cellStyle name="Input 4 2 11" xfId="18453"/>
    <cellStyle name="Input 4 2 11 2" xfId="18454"/>
    <cellStyle name="Input 4 2 11 2 2" xfId="18455"/>
    <cellStyle name="Input 4 2 11 3" xfId="18456"/>
    <cellStyle name="Input 4 2 12" xfId="18457"/>
    <cellStyle name="Input 4 2 12 2" xfId="18458"/>
    <cellStyle name="Input 4 2 12 2 2" xfId="18459"/>
    <cellStyle name="Input 4 2 12 3" xfId="18460"/>
    <cellStyle name="Input 4 2 13" xfId="18461"/>
    <cellStyle name="Input 4 2 13 2" xfId="18462"/>
    <cellStyle name="Input 4 2 13 2 2" xfId="18463"/>
    <cellStyle name="Input 4 2 13 3" xfId="18464"/>
    <cellStyle name="Input 4 2 14" xfId="18465"/>
    <cellStyle name="Input 4 2 14 2" xfId="18466"/>
    <cellStyle name="Input 4 2 14 2 2" xfId="18467"/>
    <cellStyle name="Input 4 2 14 3" xfId="18468"/>
    <cellStyle name="Input 4 2 15" xfId="18469"/>
    <cellStyle name="Input 4 2 15 2" xfId="18470"/>
    <cellStyle name="Input 4 2 15 2 2" xfId="18471"/>
    <cellStyle name="Input 4 2 15 3" xfId="18472"/>
    <cellStyle name="Input 4 2 16" xfId="18473"/>
    <cellStyle name="Input 4 2 16 2" xfId="18474"/>
    <cellStyle name="Input 4 2 16 2 2" xfId="18475"/>
    <cellStyle name="Input 4 2 16 3" xfId="18476"/>
    <cellStyle name="Input 4 2 17" xfId="18477"/>
    <cellStyle name="Input 4 2 17 2" xfId="18478"/>
    <cellStyle name="Input 4 2 17 2 2" xfId="18479"/>
    <cellStyle name="Input 4 2 17 3" xfId="18480"/>
    <cellStyle name="Input 4 2 18" xfId="18481"/>
    <cellStyle name="Input 4 2 18 2" xfId="18482"/>
    <cellStyle name="Input 4 2 18 2 2" xfId="18483"/>
    <cellStyle name="Input 4 2 18 3" xfId="18484"/>
    <cellStyle name="Input 4 2 19" xfId="18485"/>
    <cellStyle name="Input 4 2 19 2" xfId="18486"/>
    <cellStyle name="Input 4 2 19 2 2" xfId="18487"/>
    <cellStyle name="Input 4 2 19 3" xfId="18488"/>
    <cellStyle name="Input 4 2 2" xfId="537"/>
    <cellStyle name="Input 4 2 2 10" xfId="18489"/>
    <cellStyle name="Input 4 2 2 10 2" xfId="18490"/>
    <cellStyle name="Input 4 2 2 10 2 2" xfId="18491"/>
    <cellStyle name="Input 4 2 2 10 3" xfId="18492"/>
    <cellStyle name="Input 4 2 2 11" xfId="18493"/>
    <cellStyle name="Input 4 2 2 11 2" xfId="18494"/>
    <cellStyle name="Input 4 2 2 11 2 2" xfId="18495"/>
    <cellStyle name="Input 4 2 2 11 3" xfId="18496"/>
    <cellStyle name="Input 4 2 2 12" xfId="18497"/>
    <cellStyle name="Input 4 2 2 12 2" xfId="18498"/>
    <cellStyle name="Input 4 2 2 12 2 2" xfId="18499"/>
    <cellStyle name="Input 4 2 2 12 3" xfId="18500"/>
    <cellStyle name="Input 4 2 2 13" xfId="18501"/>
    <cellStyle name="Input 4 2 2 13 2" xfId="18502"/>
    <cellStyle name="Input 4 2 2 13 2 2" xfId="18503"/>
    <cellStyle name="Input 4 2 2 13 3" xfId="18504"/>
    <cellStyle name="Input 4 2 2 14" xfId="18505"/>
    <cellStyle name="Input 4 2 2 14 2" xfId="18506"/>
    <cellStyle name="Input 4 2 2 14 2 2" xfId="18507"/>
    <cellStyle name="Input 4 2 2 14 3" xfId="18508"/>
    <cellStyle name="Input 4 2 2 15" xfId="18509"/>
    <cellStyle name="Input 4 2 2 15 2" xfId="18510"/>
    <cellStyle name="Input 4 2 2 15 2 2" xfId="18511"/>
    <cellStyle name="Input 4 2 2 15 3" xfId="18512"/>
    <cellStyle name="Input 4 2 2 16" xfId="18513"/>
    <cellStyle name="Input 4 2 2 16 2" xfId="18514"/>
    <cellStyle name="Input 4 2 2 16 2 2" xfId="18515"/>
    <cellStyle name="Input 4 2 2 16 3" xfId="18516"/>
    <cellStyle name="Input 4 2 2 17" xfId="18517"/>
    <cellStyle name="Input 4 2 2 17 2" xfId="18518"/>
    <cellStyle name="Input 4 2 2 17 2 2" xfId="18519"/>
    <cellStyle name="Input 4 2 2 17 3" xfId="18520"/>
    <cellStyle name="Input 4 2 2 18" xfId="18521"/>
    <cellStyle name="Input 4 2 2 18 2" xfId="18522"/>
    <cellStyle name="Input 4 2 2 19" xfId="18523"/>
    <cellStyle name="Input 4 2 2 2" xfId="18524"/>
    <cellStyle name="Input 4 2 2 2 10" xfId="18525"/>
    <cellStyle name="Input 4 2 2 2 10 2" xfId="18526"/>
    <cellStyle name="Input 4 2 2 2 10 2 2" xfId="18527"/>
    <cellStyle name="Input 4 2 2 2 10 3" xfId="18528"/>
    <cellStyle name="Input 4 2 2 2 11" xfId="18529"/>
    <cellStyle name="Input 4 2 2 2 11 2" xfId="18530"/>
    <cellStyle name="Input 4 2 2 2 11 2 2" xfId="18531"/>
    <cellStyle name="Input 4 2 2 2 11 3" xfId="18532"/>
    <cellStyle name="Input 4 2 2 2 12" xfId="18533"/>
    <cellStyle name="Input 4 2 2 2 12 2" xfId="18534"/>
    <cellStyle name="Input 4 2 2 2 12 2 2" xfId="18535"/>
    <cellStyle name="Input 4 2 2 2 12 3" xfId="18536"/>
    <cellStyle name="Input 4 2 2 2 13" xfId="18537"/>
    <cellStyle name="Input 4 2 2 2 13 2" xfId="18538"/>
    <cellStyle name="Input 4 2 2 2 13 2 2" xfId="18539"/>
    <cellStyle name="Input 4 2 2 2 13 3" xfId="18540"/>
    <cellStyle name="Input 4 2 2 2 14" xfId="18541"/>
    <cellStyle name="Input 4 2 2 2 14 2" xfId="18542"/>
    <cellStyle name="Input 4 2 2 2 14 2 2" xfId="18543"/>
    <cellStyle name="Input 4 2 2 2 14 3" xfId="18544"/>
    <cellStyle name="Input 4 2 2 2 15" xfId="18545"/>
    <cellStyle name="Input 4 2 2 2 15 2" xfId="18546"/>
    <cellStyle name="Input 4 2 2 2 15 2 2" xfId="18547"/>
    <cellStyle name="Input 4 2 2 2 15 3" xfId="18548"/>
    <cellStyle name="Input 4 2 2 2 16" xfId="18549"/>
    <cellStyle name="Input 4 2 2 2 16 2" xfId="18550"/>
    <cellStyle name="Input 4 2 2 2 16 2 2" xfId="18551"/>
    <cellStyle name="Input 4 2 2 2 16 3" xfId="18552"/>
    <cellStyle name="Input 4 2 2 2 17" xfId="18553"/>
    <cellStyle name="Input 4 2 2 2 17 2" xfId="18554"/>
    <cellStyle name="Input 4 2 2 2 17 2 2" xfId="18555"/>
    <cellStyle name="Input 4 2 2 2 17 3" xfId="18556"/>
    <cellStyle name="Input 4 2 2 2 18" xfId="18557"/>
    <cellStyle name="Input 4 2 2 2 18 2" xfId="18558"/>
    <cellStyle name="Input 4 2 2 2 18 2 2" xfId="18559"/>
    <cellStyle name="Input 4 2 2 2 18 3" xfId="18560"/>
    <cellStyle name="Input 4 2 2 2 19" xfId="18561"/>
    <cellStyle name="Input 4 2 2 2 19 2" xfId="18562"/>
    <cellStyle name="Input 4 2 2 2 19 2 2" xfId="18563"/>
    <cellStyle name="Input 4 2 2 2 19 3" xfId="18564"/>
    <cellStyle name="Input 4 2 2 2 2" xfId="18565"/>
    <cellStyle name="Input 4 2 2 2 2 2" xfId="18566"/>
    <cellStyle name="Input 4 2 2 2 2 2 2" xfId="18567"/>
    <cellStyle name="Input 4 2 2 2 2 3" xfId="18568"/>
    <cellStyle name="Input 4 2 2 2 20" xfId="18569"/>
    <cellStyle name="Input 4 2 2 2 20 2" xfId="18570"/>
    <cellStyle name="Input 4 2 2 2 20 2 2" xfId="18571"/>
    <cellStyle name="Input 4 2 2 2 20 3" xfId="18572"/>
    <cellStyle name="Input 4 2 2 2 21" xfId="18573"/>
    <cellStyle name="Input 4 2 2 2 21 2" xfId="18574"/>
    <cellStyle name="Input 4 2 2 2 22" xfId="18575"/>
    <cellStyle name="Input 4 2 2 2 3" xfId="18576"/>
    <cellStyle name="Input 4 2 2 2 3 2" xfId="18577"/>
    <cellStyle name="Input 4 2 2 2 3 2 2" xfId="18578"/>
    <cellStyle name="Input 4 2 2 2 3 3" xfId="18579"/>
    <cellStyle name="Input 4 2 2 2 4" xfId="18580"/>
    <cellStyle name="Input 4 2 2 2 4 2" xfId="18581"/>
    <cellStyle name="Input 4 2 2 2 4 2 2" xfId="18582"/>
    <cellStyle name="Input 4 2 2 2 4 3" xfId="18583"/>
    <cellStyle name="Input 4 2 2 2 5" xfId="18584"/>
    <cellStyle name="Input 4 2 2 2 5 2" xfId="18585"/>
    <cellStyle name="Input 4 2 2 2 5 2 2" xfId="18586"/>
    <cellStyle name="Input 4 2 2 2 5 3" xfId="18587"/>
    <cellStyle name="Input 4 2 2 2 6" xfId="18588"/>
    <cellStyle name="Input 4 2 2 2 6 2" xfId="18589"/>
    <cellStyle name="Input 4 2 2 2 6 2 2" xfId="18590"/>
    <cellStyle name="Input 4 2 2 2 6 3" xfId="18591"/>
    <cellStyle name="Input 4 2 2 2 7" xfId="18592"/>
    <cellStyle name="Input 4 2 2 2 7 2" xfId="18593"/>
    <cellStyle name="Input 4 2 2 2 7 2 2" xfId="18594"/>
    <cellStyle name="Input 4 2 2 2 7 3" xfId="18595"/>
    <cellStyle name="Input 4 2 2 2 8" xfId="18596"/>
    <cellStyle name="Input 4 2 2 2 8 2" xfId="18597"/>
    <cellStyle name="Input 4 2 2 2 8 2 2" xfId="18598"/>
    <cellStyle name="Input 4 2 2 2 8 3" xfId="18599"/>
    <cellStyle name="Input 4 2 2 2 9" xfId="18600"/>
    <cellStyle name="Input 4 2 2 2 9 2" xfId="18601"/>
    <cellStyle name="Input 4 2 2 2 9 2 2" xfId="18602"/>
    <cellStyle name="Input 4 2 2 2 9 3" xfId="18603"/>
    <cellStyle name="Input 4 2 2 3" xfId="18604"/>
    <cellStyle name="Input 4 2 2 3 2" xfId="18605"/>
    <cellStyle name="Input 4 2 2 3 2 2" xfId="18606"/>
    <cellStyle name="Input 4 2 2 3 3" xfId="18607"/>
    <cellStyle name="Input 4 2 2 4" xfId="18608"/>
    <cellStyle name="Input 4 2 2 4 2" xfId="18609"/>
    <cellStyle name="Input 4 2 2 4 2 2" xfId="18610"/>
    <cellStyle name="Input 4 2 2 4 3" xfId="18611"/>
    <cellStyle name="Input 4 2 2 5" xfId="18612"/>
    <cellStyle name="Input 4 2 2 5 2" xfId="18613"/>
    <cellStyle name="Input 4 2 2 5 2 2" xfId="18614"/>
    <cellStyle name="Input 4 2 2 5 3" xfId="18615"/>
    <cellStyle name="Input 4 2 2 6" xfId="18616"/>
    <cellStyle name="Input 4 2 2 6 2" xfId="18617"/>
    <cellStyle name="Input 4 2 2 6 2 2" xfId="18618"/>
    <cellStyle name="Input 4 2 2 6 3" xfId="18619"/>
    <cellStyle name="Input 4 2 2 7" xfId="18620"/>
    <cellStyle name="Input 4 2 2 7 2" xfId="18621"/>
    <cellStyle name="Input 4 2 2 7 2 2" xfId="18622"/>
    <cellStyle name="Input 4 2 2 7 3" xfId="18623"/>
    <cellStyle name="Input 4 2 2 8" xfId="18624"/>
    <cellStyle name="Input 4 2 2 8 2" xfId="18625"/>
    <cellStyle name="Input 4 2 2 8 2 2" xfId="18626"/>
    <cellStyle name="Input 4 2 2 8 3" xfId="18627"/>
    <cellStyle name="Input 4 2 2 9" xfId="18628"/>
    <cellStyle name="Input 4 2 2 9 2" xfId="18629"/>
    <cellStyle name="Input 4 2 2 9 2 2" xfId="18630"/>
    <cellStyle name="Input 4 2 2 9 3" xfId="18631"/>
    <cellStyle name="Input 4 2 20" xfId="18632"/>
    <cellStyle name="Input 4 2 20 2" xfId="18633"/>
    <cellStyle name="Input 4 2 20 2 2" xfId="18634"/>
    <cellStyle name="Input 4 2 20 3" xfId="18635"/>
    <cellStyle name="Input 4 2 21" xfId="18636"/>
    <cellStyle name="Input 4 2 21 2" xfId="18637"/>
    <cellStyle name="Input 4 2 22" xfId="18638"/>
    <cellStyle name="Input 4 2 3" xfId="538"/>
    <cellStyle name="Input 4 2 3 10" xfId="18639"/>
    <cellStyle name="Input 4 2 3 10 2" xfId="18640"/>
    <cellStyle name="Input 4 2 3 10 2 2" xfId="18641"/>
    <cellStyle name="Input 4 2 3 10 3" xfId="18642"/>
    <cellStyle name="Input 4 2 3 11" xfId="18643"/>
    <cellStyle name="Input 4 2 3 11 2" xfId="18644"/>
    <cellStyle name="Input 4 2 3 11 2 2" xfId="18645"/>
    <cellStyle name="Input 4 2 3 11 3" xfId="18646"/>
    <cellStyle name="Input 4 2 3 12" xfId="18647"/>
    <cellStyle name="Input 4 2 3 12 2" xfId="18648"/>
    <cellStyle name="Input 4 2 3 12 2 2" xfId="18649"/>
    <cellStyle name="Input 4 2 3 12 3" xfId="18650"/>
    <cellStyle name="Input 4 2 3 13" xfId="18651"/>
    <cellStyle name="Input 4 2 3 13 2" xfId="18652"/>
    <cellStyle name="Input 4 2 3 13 2 2" xfId="18653"/>
    <cellStyle name="Input 4 2 3 13 3" xfId="18654"/>
    <cellStyle name="Input 4 2 3 14" xfId="18655"/>
    <cellStyle name="Input 4 2 3 14 2" xfId="18656"/>
    <cellStyle name="Input 4 2 3 14 2 2" xfId="18657"/>
    <cellStyle name="Input 4 2 3 14 3" xfId="18658"/>
    <cellStyle name="Input 4 2 3 15" xfId="18659"/>
    <cellStyle name="Input 4 2 3 15 2" xfId="18660"/>
    <cellStyle name="Input 4 2 3 15 2 2" xfId="18661"/>
    <cellStyle name="Input 4 2 3 15 3" xfId="18662"/>
    <cellStyle name="Input 4 2 3 16" xfId="18663"/>
    <cellStyle name="Input 4 2 3 16 2" xfId="18664"/>
    <cellStyle name="Input 4 2 3 16 2 2" xfId="18665"/>
    <cellStyle name="Input 4 2 3 16 3" xfId="18666"/>
    <cellStyle name="Input 4 2 3 17" xfId="18667"/>
    <cellStyle name="Input 4 2 3 17 2" xfId="18668"/>
    <cellStyle name="Input 4 2 3 17 2 2" xfId="18669"/>
    <cellStyle name="Input 4 2 3 17 3" xfId="18670"/>
    <cellStyle name="Input 4 2 3 18" xfId="18671"/>
    <cellStyle name="Input 4 2 3 18 2" xfId="18672"/>
    <cellStyle name="Input 4 2 3 19" xfId="18673"/>
    <cellStyle name="Input 4 2 3 2" xfId="18674"/>
    <cellStyle name="Input 4 2 3 2 10" xfId="18675"/>
    <cellStyle name="Input 4 2 3 2 10 2" xfId="18676"/>
    <cellStyle name="Input 4 2 3 2 10 2 2" xfId="18677"/>
    <cellStyle name="Input 4 2 3 2 10 3" xfId="18678"/>
    <cellStyle name="Input 4 2 3 2 11" xfId="18679"/>
    <cellStyle name="Input 4 2 3 2 11 2" xfId="18680"/>
    <cellStyle name="Input 4 2 3 2 11 2 2" xfId="18681"/>
    <cellStyle name="Input 4 2 3 2 11 3" xfId="18682"/>
    <cellStyle name="Input 4 2 3 2 12" xfId="18683"/>
    <cellStyle name="Input 4 2 3 2 12 2" xfId="18684"/>
    <cellStyle name="Input 4 2 3 2 12 2 2" xfId="18685"/>
    <cellStyle name="Input 4 2 3 2 12 3" xfId="18686"/>
    <cellStyle name="Input 4 2 3 2 13" xfId="18687"/>
    <cellStyle name="Input 4 2 3 2 13 2" xfId="18688"/>
    <cellStyle name="Input 4 2 3 2 13 2 2" xfId="18689"/>
    <cellStyle name="Input 4 2 3 2 13 3" xfId="18690"/>
    <cellStyle name="Input 4 2 3 2 14" xfId="18691"/>
    <cellStyle name="Input 4 2 3 2 14 2" xfId="18692"/>
    <cellStyle name="Input 4 2 3 2 14 2 2" xfId="18693"/>
    <cellStyle name="Input 4 2 3 2 14 3" xfId="18694"/>
    <cellStyle name="Input 4 2 3 2 15" xfId="18695"/>
    <cellStyle name="Input 4 2 3 2 15 2" xfId="18696"/>
    <cellStyle name="Input 4 2 3 2 15 2 2" xfId="18697"/>
    <cellStyle name="Input 4 2 3 2 15 3" xfId="18698"/>
    <cellStyle name="Input 4 2 3 2 16" xfId="18699"/>
    <cellStyle name="Input 4 2 3 2 16 2" xfId="18700"/>
    <cellStyle name="Input 4 2 3 2 16 2 2" xfId="18701"/>
    <cellStyle name="Input 4 2 3 2 16 3" xfId="18702"/>
    <cellStyle name="Input 4 2 3 2 17" xfId="18703"/>
    <cellStyle name="Input 4 2 3 2 17 2" xfId="18704"/>
    <cellStyle name="Input 4 2 3 2 17 2 2" xfId="18705"/>
    <cellStyle name="Input 4 2 3 2 17 3" xfId="18706"/>
    <cellStyle name="Input 4 2 3 2 18" xfId="18707"/>
    <cellStyle name="Input 4 2 3 2 18 2" xfId="18708"/>
    <cellStyle name="Input 4 2 3 2 18 2 2" xfId="18709"/>
    <cellStyle name="Input 4 2 3 2 18 3" xfId="18710"/>
    <cellStyle name="Input 4 2 3 2 19" xfId="18711"/>
    <cellStyle name="Input 4 2 3 2 19 2" xfId="18712"/>
    <cellStyle name="Input 4 2 3 2 19 2 2" xfId="18713"/>
    <cellStyle name="Input 4 2 3 2 19 3" xfId="18714"/>
    <cellStyle name="Input 4 2 3 2 2" xfId="18715"/>
    <cellStyle name="Input 4 2 3 2 2 2" xfId="18716"/>
    <cellStyle name="Input 4 2 3 2 2 2 2" xfId="18717"/>
    <cellStyle name="Input 4 2 3 2 2 3" xfId="18718"/>
    <cellStyle name="Input 4 2 3 2 20" xfId="18719"/>
    <cellStyle name="Input 4 2 3 2 20 2" xfId="18720"/>
    <cellStyle name="Input 4 2 3 2 20 2 2" xfId="18721"/>
    <cellStyle name="Input 4 2 3 2 20 3" xfId="18722"/>
    <cellStyle name="Input 4 2 3 2 21" xfId="18723"/>
    <cellStyle name="Input 4 2 3 2 21 2" xfId="18724"/>
    <cellStyle name="Input 4 2 3 2 22" xfId="18725"/>
    <cellStyle name="Input 4 2 3 2 3" xfId="18726"/>
    <cellStyle name="Input 4 2 3 2 3 2" xfId="18727"/>
    <cellStyle name="Input 4 2 3 2 3 2 2" xfId="18728"/>
    <cellStyle name="Input 4 2 3 2 3 3" xfId="18729"/>
    <cellStyle name="Input 4 2 3 2 4" xfId="18730"/>
    <cellStyle name="Input 4 2 3 2 4 2" xfId="18731"/>
    <cellStyle name="Input 4 2 3 2 4 2 2" xfId="18732"/>
    <cellStyle name="Input 4 2 3 2 4 3" xfId="18733"/>
    <cellStyle name="Input 4 2 3 2 5" xfId="18734"/>
    <cellStyle name="Input 4 2 3 2 5 2" xfId="18735"/>
    <cellStyle name="Input 4 2 3 2 5 2 2" xfId="18736"/>
    <cellStyle name="Input 4 2 3 2 5 3" xfId="18737"/>
    <cellStyle name="Input 4 2 3 2 6" xfId="18738"/>
    <cellStyle name="Input 4 2 3 2 6 2" xfId="18739"/>
    <cellStyle name="Input 4 2 3 2 6 2 2" xfId="18740"/>
    <cellStyle name="Input 4 2 3 2 6 3" xfId="18741"/>
    <cellStyle name="Input 4 2 3 2 7" xfId="18742"/>
    <cellStyle name="Input 4 2 3 2 7 2" xfId="18743"/>
    <cellStyle name="Input 4 2 3 2 7 2 2" xfId="18744"/>
    <cellStyle name="Input 4 2 3 2 7 3" xfId="18745"/>
    <cellStyle name="Input 4 2 3 2 8" xfId="18746"/>
    <cellStyle name="Input 4 2 3 2 8 2" xfId="18747"/>
    <cellStyle name="Input 4 2 3 2 8 2 2" xfId="18748"/>
    <cellStyle name="Input 4 2 3 2 8 3" xfId="18749"/>
    <cellStyle name="Input 4 2 3 2 9" xfId="18750"/>
    <cellStyle name="Input 4 2 3 2 9 2" xfId="18751"/>
    <cellStyle name="Input 4 2 3 2 9 2 2" xfId="18752"/>
    <cellStyle name="Input 4 2 3 2 9 3" xfId="18753"/>
    <cellStyle name="Input 4 2 3 3" xfId="18754"/>
    <cellStyle name="Input 4 2 3 3 2" xfId="18755"/>
    <cellStyle name="Input 4 2 3 3 2 2" xfId="18756"/>
    <cellStyle name="Input 4 2 3 3 3" xfId="18757"/>
    <cellStyle name="Input 4 2 3 4" xfId="18758"/>
    <cellStyle name="Input 4 2 3 4 2" xfId="18759"/>
    <cellStyle name="Input 4 2 3 4 2 2" xfId="18760"/>
    <cellStyle name="Input 4 2 3 4 3" xfId="18761"/>
    <cellStyle name="Input 4 2 3 5" xfId="18762"/>
    <cellStyle name="Input 4 2 3 5 2" xfId="18763"/>
    <cellStyle name="Input 4 2 3 5 2 2" xfId="18764"/>
    <cellStyle name="Input 4 2 3 5 3" xfId="18765"/>
    <cellStyle name="Input 4 2 3 6" xfId="18766"/>
    <cellStyle name="Input 4 2 3 6 2" xfId="18767"/>
    <cellStyle name="Input 4 2 3 6 2 2" xfId="18768"/>
    <cellStyle name="Input 4 2 3 6 3" xfId="18769"/>
    <cellStyle name="Input 4 2 3 7" xfId="18770"/>
    <cellStyle name="Input 4 2 3 7 2" xfId="18771"/>
    <cellStyle name="Input 4 2 3 7 2 2" xfId="18772"/>
    <cellStyle name="Input 4 2 3 7 3" xfId="18773"/>
    <cellStyle name="Input 4 2 3 8" xfId="18774"/>
    <cellStyle name="Input 4 2 3 8 2" xfId="18775"/>
    <cellStyle name="Input 4 2 3 8 2 2" xfId="18776"/>
    <cellStyle name="Input 4 2 3 8 3" xfId="18777"/>
    <cellStyle name="Input 4 2 3 9" xfId="18778"/>
    <cellStyle name="Input 4 2 3 9 2" xfId="18779"/>
    <cellStyle name="Input 4 2 3 9 2 2" xfId="18780"/>
    <cellStyle name="Input 4 2 3 9 3" xfId="18781"/>
    <cellStyle name="Input 4 2 4" xfId="539"/>
    <cellStyle name="Input 4 2 4 10" xfId="18782"/>
    <cellStyle name="Input 4 2 4 10 2" xfId="18783"/>
    <cellStyle name="Input 4 2 4 10 2 2" xfId="18784"/>
    <cellStyle name="Input 4 2 4 10 3" xfId="18785"/>
    <cellStyle name="Input 4 2 4 11" xfId="18786"/>
    <cellStyle name="Input 4 2 4 11 2" xfId="18787"/>
    <cellStyle name="Input 4 2 4 11 2 2" xfId="18788"/>
    <cellStyle name="Input 4 2 4 11 3" xfId="18789"/>
    <cellStyle name="Input 4 2 4 12" xfId="18790"/>
    <cellStyle name="Input 4 2 4 12 2" xfId="18791"/>
    <cellStyle name="Input 4 2 4 12 2 2" xfId="18792"/>
    <cellStyle name="Input 4 2 4 12 3" xfId="18793"/>
    <cellStyle name="Input 4 2 4 13" xfId="18794"/>
    <cellStyle name="Input 4 2 4 13 2" xfId="18795"/>
    <cellStyle name="Input 4 2 4 13 2 2" xfId="18796"/>
    <cellStyle name="Input 4 2 4 13 3" xfId="18797"/>
    <cellStyle name="Input 4 2 4 14" xfId="18798"/>
    <cellStyle name="Input 4 2 4 14 2" xfId="18799"/>
    <cellStyle name="Input 4 2 4 14 2 2" xfId="18800"/>
    <cellStyle name="Input 4 2 4 14 3" xfId="18801"/>
    <cellStyle name="Input 4 2 4 15" xfId="18802"/>
    <cellStyle name="Input 4 2 4 15 2" xfId="18803"/>
    <cellStyle name="Input 4 2 4 15 2 2" xfId="18804"/>
    <cellStyle name="Input 4 2 4 15 3" xfId="18805"/>
    <cellStyle name="Input 4 2 4 16" xfId="18806"/>
    <cellStyle name="Input 4 2 4 16 2" xfId="18807"/>
    <cellStyle name="Input 4 2 4 16 2 2" xfId="18808"/>
    <cellStyle name="Input 4 2 4 16 3" xfId="18809"/>
    <cellStyle name="Input 4 2 4 17" xfId="18810"/>
    <cellStyle name="Input 4 2 4 17 2" xfId="18811"/>
    <cellStyle name="Input 4 2 4 17 2 2" xfId="18812"/>
    <cellStyle name="Input 4 2 4 17 3" xfId="18813"/>
    <cellStyle name="Input 4 2 4 18" xfId="18814"/>
    <cellStyle name="Input 4 2 4 18 2" xfId="18815"/>
    <cellStyle name="Input 4 2 4 18 2 2" xfId="18816"/>
    <cellStyle name="Input 4 2 4 18 3" xfId="18817"/>
    <cellStyle name="Input 4 2 4 19" xfId="18818"/>
    <cellStyle name="Input 4 2 4 19 2" xfId="18819"/>
    <cellStyle name="Input 4 2 4 19 2 2" xfId="18820"/>
    <cellStyle name="Input 4 2 4 19 3" xfId="18821"/>
    <cellStyle name="Input 4 2 4 2" xfId="18822"/>
    <cellStyle name="Input 4 2 4 2 10" xfId="18823"/>
    <cellStyle name="Input 4 2 4 2 10 2" xfId="18824"/>
    <cellStyle name="Input 4 2 4 2 10 2 2" xfId="18825"/>
    <cellStyle name="Input 4 2 4 2 10 3" xfId="18826"/>
    <cellStyle name="Input 4 2 4 2 11" xfId="18827"/>
    <cellStyle name="Input 4 2 4 2 11 2" xfId="18828"/>
    <cellStyle name="Input 4 2 4 2 11 2 2" xfId="18829"/>
    <cellStyle name="Input 4 2 4 2 11 3" xfId="18830"/>
    <cellStyle name="Input 4 2 4 2 12" xfId="18831"/>
    <cellStyle name="Input 4 2 4 2 12 2" xfId="18832"/>
    <cellStyle name="Input 4 2 4 2 12 2 2" xfId="18833"/>
    <cellStyle name="Input 4 2 4 2 12 3" xfId="18834"/>
    <cellStyle name="Input 4 2 4 2 13" xfId="18835"/>
    <cellStyle name="Input 4 2 4 2 13 2" xfId="18836"/>
    <cellStyle name="Input 4 2 4 2 13 2 2" xfId="18837"/>
    <cellStyle name="Input 4 2 4 2 13 3" xfId="18838"/>
    <cellStyle name="Input 4 2 4 2 14" xfId="18839"/>
    <cellStyle name="Input 4 2 4 2 14 2" xfId="18840"/>
    <cellStyle name="Input 4 2 4 2 14 2 2" xfId="18841"/>
    <cellStyle name="Input 4 2 4 2 14 3" xfId="18842"/>
    <cellStyle name="Input 4 2 4 2 15" xfId="18843"/>
    <cellStyle name="Input 4 2 4 2 15 2" xfId="18844"/>
    <cellStyle name="Input 4 2 4 2 15 2 2" xfId="18845"/>
    <cellStyle name="Input 4 2 4 2 15 3" xfId="18846"/>
    <cellStyle name="Input 4 2 4 2 16" xfId="18847"/>
    <cellStyle name="Input 4 2 4 2 16 2" xfId="18848"/>
    <cellStyle name="Input 4 2 4 2 16 2 2" xfId="18849"/>
    <cellStyle name="Input 4 2 4 2 16 3" xfId="18850"/>
    <cellStyle name="Input 4 2 4 2 17" xfId="18851"/>
    <cellStyle name="Input 4 2 4 2 17 2" xfId="18852"/>
    <cellStyle name="Input 4 2 4 2 17 2 2" xfId="18853"/>
    <cellStyle name="Input 4 2 4 2 17 3" xfId="18854"/>
    <cellStyle name="Input 4 2 4 2 18" xfId="18855"/>
    <cellStyle name="Input 4 2 4 2 18 2" xfId="18856"/>
    <cellStyle name="Input 4 2 4 2 18 2 2" xfId="18857"/>
    <cellStyle name="Input 4 2 4 2 18 3" xfId="18858"/>
    <cellStyle name="Input 4 2 4 2 19" xfId="18859"/>
    <cellStyle name="Input 4 2 4 2 19 2" xfId="18860"/>
    <cellStyle name="Input 4 2 4 2 19 2 2" xfId="18861"/>
    <cellStyle name="Input 4 2 4 2 19 3" xfId="18862"/>
    <cellStyle name="Input 4 2 4 2 2" xfId="18863"/>
    <cellStyle name="Input 4 2 4 2 2 2" xfId="18864"/>
    <cellStyle name="Input 4 2 4 2 2 2 2" xfId="18865"/>
    <cellStyle name="Input 4 2 4 2 2 3" xfId="18866"/>
    <cellStyle name="Input 4 2 4 2 20" xfId="18867"/>
    <cellStyle name="Input 4 2 4 2 20 2" xfId="18868"/>
    <cellStyle name="Input 4 2 4 2 20 2 2" xfId="18869"/>
    <cellStyle name="Input 4 2 4 2 20 3" xfId="18870"/>
    <cellStyle name="Input 4 2 4 2 21" xfId="18871"/>
    <cellStyle name="Input 4 2 4 2 21 2" xfId="18872"/>
    <cellStyle name="Input 4 2 4 2 22" xfId="18873"/>
    <cellStyle name="Input 4 2 4 2 3" xfId="18874"/>
    <cellStyle name="Input 4 2 4 2 3 2" xfId="18875"/>
    <cellStyle name="Input 4 2 4 2 3 2 2" xfId="18876"/>
    <cellStyle name="Input 4 2 4 2 3 3" xfId="18877"/>
    <cellStyle name="Input 4 2 4 2 4" xfId="18878"/>
    <cellStyle name="Input 4 2 4 2 4 2" xfId="18879"/>
    <cellStyle name="Input 4 2 4 2 4 2 2" xfId="18880"/>
    <cellStyle name="Input 4 2 4 2 4 3" xfId="18881"/>
    <cellStyle name="Input 4 2 4 2 5" xfId="18882"/>
    <cellStyle name="Input 4 2 4 2 5 2" xfId="18883"/>
    <cellStyle name="Input 4 2 4 2 5 2 2" xfId="18884"/>
    <cellStyle name="Input 4 2 4 2 5 3" xfId="18885"/>
    <cellStyle name="Input 4 2 4 2 6" xfId="18886"/>
    <cellStyle name="Input 4 2 4 2 6 2" xfId="18887"/>
    <cellStyle name="Input 4 2 4 2 6 2 2" xfId="18888"/>
    <cellStyle name="Input 4 2 4 2 6 3" xfId="18889"/>
    <cellStyle name="Input 4 2 4 2 7" xfId="18890"/>
    <cellStyle name="Input 4 2 4 2 7 2" xfId="18891"/>
    <cellStyle name="Input 4 2 4 2 7 2 2" xfId="18892"/>
    <cellStyle name="Input 4 2 4 2 7 3" xfId="18893"/>
    <cellStyle name="Input 4 2 4 2 8" xfId="18894"/>
    <cellStyle name="Input 4 2 4 2 8 2" xfId="18895"/>
    <cellStyle name="Input 4 2 4 2 8 2 2" xfId="18896"/>
    <cellStyle name="Input 4 2 4 2 8 3" xfId="18897"/>
    <cellStyle name="Input 4 2 4 2 9" xfId="18898"/>
    <cellStyle name="Input 4 2 4 2 9 2" xfId="18899"/>
    <cellStyle name="Input 4 2 4 2 9 2 2" xfId="18900"/>
    <cellStyle name="Input 4 2 4 2 9 3" xfId="18901"/>
    <cellStyle name="Input 4 2 4 20" xfId="18902"/>
    <cellStyle name="Input 4 2 4 20 2" xfId="18903"/>
    <cellStyle name="Input 4 2 4 20 2 2" xfId="18904"/>
    <cellStyle name="Input 4 2 4 20 3" xfId="18905"/>
    <cellStyle name="Input 4 2 4 21" xfId="18906"/>
    <cellStyle name="Input 4 2 4 21 2" xfId="18907"/>
    <cellStyle name="Input 4 2 4 21 2 2" xfId="18908"/>
    <cellStyle name="Input 4 2 4 21 3" xfId="18909"/>
    <cellStyle name="Input 4 2 4 22" xfId="18910"/>
    <cellStyle name="Input 4 2 4 22 2" xfId="18911"/>
    <cellStyle name="Input 4 2 4 23" xfId="18912"/>
    <cellStyle name="Input 4 2 4 3" xfId="18913"/>
    <cellStyle name="Input 4 2 4 3 2" xfId="18914"/>
    <cellStyle name="Input 4 2 4 3 2 2" xfId="18915"/>
    <cellStyle name="Input 4 2 4 3 3" xfId="18916"/>
    <cellStyle name="Input 4 2 4 4" xfId="18917"/>
    <cellStyle name="Input 4 2 4 4 2" xfId="18918"/>
    <cellStyle name="Input 4 2 4 4 2 2" xfId="18919"/>
    <cellStyle name="Input 4 2 4 4 3" xfId="18920"/>
    <cellStyle name="Input 4 2 4 5" xfId="18921"/>
    <cellStyle name="Input 4 2 4 5 2" xfId="18922"/>
    <cellStyle name="Input 4 2 4 5 2 2" xfId="18923"/>
    <cellStyle name="Input 4 2 4 5 3" xfId="18924"/>
    <cellStyle name="Input 4 2 4 6" xfId="18925"/>
    <cellStyle name="Input 4 2 4 6 2" xfId="18926"/>
    <cellStyle name="Input 4 2 4 6 2 2" xfId="18927"/>
    <cellStyle name="Input 4 2 4 6 3" xfId="18928"/>
    <cellStyle name="Input 4 2 4 7" xfId="18929"/>
    <cellStyle name="Input 4 2 4 7 2" xfId="18930"/>
    <cellStyle name="Input 4 2 4 7 2 2" xfId="18931"/>
    <cellStyle name="Input 4 2 4 7 3" xfId="18932"/>
    <cellStyle name="Input 4 2 4 8" xfId="18933"/>
    <cellStyle name="Input 4 2 4 8 2" xfId="18934"/>
    <cellStyle name="Input 4 2 4 8 2 2" xfId="18935"/>
    <cellStyle name="Input 4 2 4 8 3" xfId="18936"/>
    <cellStyle name="Input 4 2 4 9" xfId="18937"/>
    <cellStyle name="Input 4 2 4 9 2" xfId="18938"/>
    <cellStyle name="Input 4 2 4 9 2 2" xfId="18939"/>
    <cellStyle name="Input 4 2 4 9 3" xfId="18940"/>
    <cellStyle name="Input 4 2 5" xfId="540"/>
    <cellStyle name="Input 4 2 5 10" xfId="18941"/>
    <cellStyle name="Input 4 2 5 10 2" xfId="18942"/>
    <cellStyle name="Input 4 2 5 10 2 2" xfId="18943"/>
    <cellStyle name="Input 4 2 5 10 3" xfId="18944"/>
    <cellStyle name="Input 4 2 5 11" xfId="18945"/>
    <cellStyle name="Input 4 2 5 11 2" xfId="18946"/>
    <cellStyle name="Input 4 2 5 11 2 2" xfId="18947"/>
    <cellStyle name="Input 4 2 5 11 3" xfId="18948"/>
    <cellStyle name="Input 4 2 5 12" xfId="18949"/>
    <cellStyle name="Input 4 2 5 12 2" xfId="18950"/>
    <cellStyle name="Input 4 2 5 12 2 2" xfId="18951"/>
    <cellStyle name="Input 4 2 5 12 3" xfId="18952"/>
    <cellStyle name="Input 4 2 5 13" xfId="18953"/>
    <cellStyle name="Input 4 2 5 13 2" xfId="18954"/>
    <cellStyle name="Input 4 2 5 13 2 2" xfId="18955"/>
    <cellStyle name="Input 4 2 5 13 3" xfId="18956"/>
    <cellStyle name="Input 4 2 5 14" xfId="18957"/>
    <cellStyle name="Input 4 2 5 14 2" xfId="18958"/>
    <cellStyle name="Input 4 2 5 14 2 2" xfId="18959"/>
    <cellStyle name="Input 4 2 5 14 3" xfId="18960"/>
    <cellStyle name="Input 4 2 5 15" xfId="18961"/>
    <cellStyle name="Input 4 2 5 15 2" xfId="18962"/>
    <cellStyle name="Input 4 2 5 15 2 2" xfId="18963"/>
    <cellStyle name="Input 4 2 5 15 3" xfId="18964"/>
    <cellStyle name="Input 4 2 5 16" xfId="18965"/>
    <cellStyle name="Input 4 2 5 16 2" xfId="18966"/>
    <cellStyle name="Input 4 2 5 16 2 2" xfId="18967"/>
    <cellStyle name="Input 4 2 5 16 3" xfId="18968"/>
    <cellStyle name="Input 4 2 5 17" xfId="18969"/>
    <cellStyle name="Input 4 2 5 17 2" xfId="18970"/>
    <cellStyle name="Input 4 2 5 17 2 2" xfId="18971"/>
    <cellStyle name="Input 4 2 5 17 3" xfId="18972"/>
    <cellStyle name="Input 4 2 5 18" xfId="18973"/>
    <cellStyle name="Input 4 2 5 18 2" xfId="18974"/>
    <cellStyle name="Input 4 2 5 18 2 2" xfId="18975"/>
    <cellStyle name="Input 4 2 5 18 3" xfId="18976"/>
    <cellStyle name="Input 4 2 5 19" xfId="18977"/>
    <cellStyle name="Input 4 2 5 19 2" xfId="18978"/>
    <cellStyle name="Input 4 2 5 19 2 2" xfId="18979"/>
    <cellStyle name="Input 4 2 5 19 3" xfId="18980"/>
    <cellStyle name="Input 4 2 5 2" xfId="18981"/>
    <cellStyle name="Input 4 2 5 2 2" xfId="18982"/>
    <cellStyle name="Input 4 2 5 2 2 2" xfId="18983"/>
    <cellStyle name="Input 4 2 5 2 3" xfId="18984"/>
    <cellStyle name="Input 4 2 5 20" xfId="18985"/>
    <cellStyle name="Input 4 2 5 20 2" xfId="18986"/>
    <cellStyle name="Input 4 2 5 20 2 2" xfId="18987"/>
    <cellStyle name="Input 4 2 5 20 3" xfId="18988"/>
    <cellStyle name="Input 4 2 5 21" xfId="18989"/>
    <cellStyle name="Input 4 2 5 21 2" xfId="18990"/>
    <cellStyle name="Input 4 2 5 22" xfId="18991"/>
    <cellStyle name="Input 4 2 5 3" xfId="18992"/>
    <cellStyle name="Input 4 2 5 3 2" xfId="18993"/>
    <cellStyle name="Input 4 2 5 3 2 2" xfId="18994"/>
    <cellStyle name="Input 4 2 5 3 3" xfId="18995"/>
    <cellStyle name="Input 4 2 5 4" xfId="18996"/>
    <cellStyle name="Input 4 2 5 4 2" xfId="18997"/>
    <cellStyle name="Input 4 2 5 4 2 2" xfId="18998"/>
    <cellStyle name="Input 4 2 5 4 3" xfId="18999"/>
    <cellStyle name="Input 4 2 5 5" xfId="19000"/>
    <cellStyle name="Input 4 2 5 5 2" xfId="19001"/>
    <cellStyle name="Input 4 2 5 5 2 2" xfId="19002"/>
    <cellStyle name="Input 4 2 5 5 3" xfId="19003"/>
    <cellStyle name="Input 4 2 5 6" xfId="19004"/>
    <cellStyle name="Input 4 2 5 6 2" xfId="19005"/>
    <cellStyle name="Input 4 2 5 6 2 2" xfId="19006"/>
    <cellStyle name="Input 4 2 5 6 3" xfId="19007"/>
    <cellStyle name="Input 4 2 5 7" xfId="19008"/>
    <cellStyle name="Input 4 2 5 7 2" xfId="19009"/>
    <cellStyle name="Input 4 2 5 7 2 2" xfId="19010"/>
    <cellStyle name="Input 4 2 5 7 3" xfId="19011"/>
    <cellStyle name="Input 4 2 5 8" xfId="19012"/>
    <cellStyle name="Input 4 2 5 8 2" xfId="19013"/>
    <cellStyle name="Input 4 2 5 8 2 2" xfId="19014"/>
    <cellStyle name="Input 4 2 5 8 3" xfId="19015"/>
    <cellStyle name="Input 4 2 5 9" xfId="19016"/>
    <cellStyle name="Input 4 2 5 9 2" xfId="19017"/>
    <cellStyle name="Input 4 2 5 9 2 2" xfId="19018"/>
    <cellStyle name="Input 4 2 5 9 3" xfId="19019"/>
    <cellStyle name="Input 4 2 6" xfId="541"/>
    <cellStyle name="Input 4 2 6 2" xfId="19020"/>
    <cellStyle name="Input 4 2 6 2 2" xfId="19021"/>
    <cellStyle name="Input 4 2 6 3" xfId="19022"/>
    <cellStyle name="Input 4 2 7" xfId="19023"/>
    <cellStyle name="Input 4 2 7 2" xfId="19024"/>
    <cellStyle name="Input 4 2 7 2 2" xfId="19025"/>
    <cellStyle name="Input 4 2 7 3" xfId="19026"/>
    <cellStyle name="Input 4 2 8" xfId="19027"/>
    <cellStyle name="Input 4 2 8 2" xfId="19028"/>
    <cellStyle name="Input 4 2 8 2 2" xfId="19029"/>
    <cellStyle name="Input 4 2 8 3" xfId="19030"/>
    <cellStyle name="Input 4 2 9" xfId="19031"/>
    <cellStyle name="Input 4 2 9 2" xfId="19032"/>
    <cellStyle name="Input 4 2 9 2 2" xfId="19033"/>
    <cellStyle name="Input 4 2 9 3" xfId="19034"/>
    <cellStyle name="Input 4 20" xfId="19035"/>
    <cellStyle name="Input 4 20 2" xfId="19036"/>
    <cellStyle name="Input 4 20 2 2" xfId="19037"/>
    <cellStyle name="Input 4 20 3" xfId="19038"/>
    <cellStyle name="Input 4 21" xfId="19039"/>
    <cellStyle name="Input 4 21 2" xfId="19040"/>
    <cellStyle name="Input 4 21 2 2" xfId="19041"/>
    <cellStyle name="Input 4 21 3" xfId="19042"/>
    <cellStyle name="Input 4 22" xfId="19043"/>
    <cellStyle name="Input 4 22 2" xfId="19044"/>
    <cellStyle name="Input 4 23" xfId="19045"/>
    <cellStyle name="Input 4 24" xfId="19046"/>
    <cellStyle name="Input 4 25" xfId="19047"/>
    <cellStyle name="Input 4 26" xfId="19048"/>
    <cellStyle name="Input 4 3" xfId="542"/>
    <cellStyle name="Input 4 3 10" xfId="19049"/>
    <cellStyle name="Input 4 3 10 2" xfId="19050"/>
    <cellStyle name="Input 4 3 10 2 2" xfId="19051"/>
    <cellStyle name="Input 4 3 10 3" xfId="19052"/>
    <cellStyle name="Input 4 3 11" xfId="19053"/>
    <cellStyle name="Input 4 3 11 2" xfId="19054"/>
    <cellStyle name="Input 4 3 11 2 2" xfId="19055"/>
    <cellStyle name="Input 4 3 11 3" xfId="19056"/>
    <cellStyle name="Input 4 3 12" xfId="19057"/>
    <cellStyle name="Input 4 3 12 2" xfId="19058"/>
    <cellStyle name="Input 4 3 12 2 2" xfId="19059"/>
    <cellStyle name="Input 4 3 12 3" xfId="19060"/>
    <cellStyle name="Input 4 3 13" xfId="19061"/>
    <cellStyle name="Input 4 3 13 2" xfId="19062"/>
    <cellStyle name="Input 4 3 13 2 2" xfId="19063"/>
    <cellStyle name="Input 4 3 13 3" xfId="19064"/>
    <cellStyle name="Input 4 3 14" xfId="19065"/>
    <cellStyle name="Input 4 3 14 2" xfId="19066"/>
    <cellStyle name="Input 4 3 14 2 2" xfId="19067"/>
    <cellStyle name="Input 4 3 14 3" xfId="19068"/>
    <cellStyle name="Input 4 3 15" xfId="19069"/>
    <cellStyle name="Input 4 3 15 2" xfId="19070"/>
    <cellStyle name="Input 4 3 15 2 2" xfId="19071"/>
    <cellStyle name="Input 4 3 15 3" xfId="19072"/>
    <cellStyle name="Input 4 3 16" xfId="19073"/>
    <cellStyle name="Input 4 3 16 2" xfId="19074"/>
    <cellStyle name="Input 4 3 16 2 2" xfId="19075"/>
    <cellStyle name="Input 4 3 16 3" xfId="19076"/>
    <cellStyle name="Input 4 3 17" xfId="19077"/>
    <cellStyle name="Input 4 3 17 2" xfId="19078"/>
    <cellStyle name="Input 4 3 17 2 2" xfId="19079"/>
    <cellStyle name="Input 4 3 17 3" xfId="19080"/>
    <cellStyle name="Input 4 3 18" xfId="19081"/>
    <cellStyle name="Input 4 3 18 2" xfId="19082"/>
    <cellStyle name="Input 4 3 19" xfId="19083"/>
    <cellStyle name="Input 4 3 2" xfId="543"/>
    <cellStyle name="Input 4 3 2 10" xfId="19084"/>
    <cellStyle name="Input 4 3 2 10 2" xfId="19085"/>
    <cellStyle name="Input 4 3 2 10 2 2" xfId="19086"/>
    <cellStyle name="Input 4 3 2 10 3" xfId="19087"/>
    <cellStyle name="Input 4 3 2 11" xfId="19088"/>
    <cellStyle name="Input 4 3 2 11 2" xfId="19089"/>
    <cellStyle name="Input 4 3 2 11 2 2" xfId="19090"/>
    <cellStyle name="Input 4 3 2 11 3" xfId="19091"/>
    <cellStyle name="Input 4 3 2 12" xfId="19092"/>
    <cellStyle name="Input 4 3 2 12 2" xfId="19093"/>
    <cellStyle name="Input 4 3 2 12 2 2" xfId="19094"/>
    <cellStyle name="Input 4 3 2 12 3" xfId="19095"/>
    <cellStyle name="Input 4 3 2 13" xfId="19096"/>
    <cellStyle name="Input 4 3 2 13 2" xfId="19097"/>
    <cellStyle name="Input 4 3 2 13 2 2" xfId="19098"/>
    <cellStyle name="Input 4 3 2 13 3" xfId="19099"/>
    <cellStyle name="Input 4 3 2 14" xfId="19100"/>
    <cellStyle name="Input 4 3 2 14 2" xfId="19101"/>
    <cellStyle name="Input 4 3 2 14 2 2" xfId="19102"/>
    <cellStyle name="Input 4 3 2 14 3" xfId="19103"/>
    <cellStyle name="Input 4 3 2 15" xfId="19104"/>
    <cellStyle name="Input 4 3 2 15 2" xfId="19105"/>
    <cellStyle name="Input 4 3 2 15 2 2" xfId="19106"/>
    <cellStyle name="Input 4 3 2 15 3" xfId="19107"/>
    <cellStyle name="Input 4 3 2 16" xfId="19108"/>
    <cellStyle name="Input 4 3 2 16 2" xfId="19109"/>
    <cellStyle name="Input 4 3 2 16 2 2" xfId="19110"/>
    <cellStyle name="Input 4 3 2 16 3" xfId="19111"/>
    <cellStyle name="Input 4 3 2 17" xfId="19112"/>
    <cellStyle name="Input 4 3 2 17 2" xfId="19113"/>
    <cellStyle name="Input 4 3 2 17 2 2" xfId="19114"/>
    <cellStyle name="Input 4 3 2 17 3" xfId="19115"/>
    <cellStyle name="Input 4 3 2 18" xfId="19116"/>
    <cellStyle name="Input 4 3 2 18 2" xfId="19117"/>
    <cellStyle name="Input 4 3 2 18 2 2" xfId="19118"/>
    <cellStyle name="Input 4 3 2 18 3" xfId="19119"/>
    <cellStyle name="Input 4 3 2 19" xfId="19120"/>
    <cellStyle name="Input 4 3 2 19 2" xfId="19121"/>
    <cellStyle name="Input 4 3 2 19 2 2" xfId="19122"/>
    <cellStyle name="Input 4 3 2 19 3" xfId="19123"/>
    <cellStyle name="Input 4 3 2 2" xfId="19124"/>
    <cellStyle name="Input 4 3 2 2 2" xfId="19125"/>
    <cellStyle name="Input 4 3 2 2 2 2" xfId="19126"/>
    <cellStyle name="Input 4 3 2 2 3" xfId="19127"/>
    <cellStyle name="Input 4 3 2 20" xfId="19128"/>
    <cellStyle name="Input 4 3 2 20 2" xfId="19129"/>
    <cellStyle name="Input 4 3 2 20 2 2" xfId="19130"/>
    <cellStyle name="Input 4 3 2 20 3" xfId="19131"/>
    <cellStyle name="Input 4 3 2 21" xfId="19132"/>
    <cellStyle name="Input 4 3 2 21 2" xfId="19133"/>
    <cellStyle name="Input 4 3 2 22" xfId="19134"/>
    <cellStyle name="Input 4 3 2 3" xfId="19135"/>
    <cellStyle name="Input 4 3 2 3 2" xfId="19136"/>
    <cellStyle name="Input 4 3 2 3 2 2" xfId="19137"/>
    <cellStyle name="Input 4 3 2 3 3" xfId="19138"/>
    <cellStyle name="Input 4 3 2 4" xfId="19139"/>
    <cellStyle name="Input 4 3 2 4 2" xfId="19140"/>
    <cellStyle name="Input 4 3 2 4 2 2" xfId="19141"/>
    <cellStyle name="Input 4 3 2 4 3" xfId="19142"/>
    <cellStyle name="Input 4 3 2 5" xfId="19143"/>
    <cellStyle name="Input 4 3 2 5 2" xfId="19144"/>
    <cellStyle name="Input 4 3 2 5 2 2" xfId="19145"/>
    <cellStyle name="Input 4 3 2 5 3" xfId="19146"/>
    <cellStyle name="Input 4 3 2 6" xfId="19147"/>
    <cellStyle name="Input 4 3 2 6 2" xfId="19148"/>
    <cellStyle name="Input 4 3 2 6 2 2" xfId="19149"/>
    <cellStyle name="Input 4 3 2 6 3" xfId="19150"/>
    <cellStyle name="Input 4 3 2 7" xfId="19151"/>
    <cellStyle name="Input 4 3 2 7 2" xfId="19152"/>
    <cellStyle name="Input 4 3 2 7 2 2" xfId="19153"/>
    <cellStyle name="Input 4 3 2 7 3" xfId="19154"/>
    <cellStyle name="Input 4 3 2 8" xfId="19155"/>
    <cellStyle name="Input 4 3 2 8 2" xfId="19156"/>
    <cellStyle name="Input 4 3 2 8 2 2" xfId="19157"/>
    <cellStyle name="Input 4 3 2 8 3" xfId="19158"/>
    <cellStyle name="Input 4 3 2 9" xfId="19159"/>
    <cellStyle name="Input 4 3 2 9 2" xfId="19160"/>
    <cellStyle name="Input 4 3 2 9 2 2" xfId="19161"/>
    <cellStyle name="Input 4 3 2 9 3" xfId="19162"/>
    <cellStyle name="Input 4 3 3" xfId="544"/>
    <cellStyle name="Input 4 3 3 2" xfId="19163"/>
    <cellStyle name="Input 4 3 3 2 2" xfId="19164"/>
    <cellStyle name="Input 4 3 3 3" xfId="19165"/>
    <cellStyle name="Input 4 3 4" xfId="545"/>
    <cellStyle name="Input 4 3 4 2" xfId="19166"/>
    <cellStyle name="Input 4 3 4 2 2" xfId="19167"/>
    <cellStyle name="Input 4 3 4 3" xfId="19168"/>
    <cellStyle name="Input 4 3 5" xfId="546"/>
    <cellStyle name="Input 4 3 5 2" xfId="19169"/>
    <cellStyle name="Input 4 3 5 2 2" xfId="19170"/>
    <cellStyle name="Input 4 3 5 3" xfId="19171"/>
    <cellStyle name="Input 4 3 6" xfId="547"/>
    <cellStyle name="Input 4 3 6 2" xfId="19172"/>
    <cellStyle name="Input 4 3 6 2 2" xfId="19173"/>
    <cellStyle name="Input 4 3 6 3" xfId="19174"/>
    <cellStyle name="Input 4 3 7" xfId="19175"/>
    <cellStyle name="Input 4 3 7 2" xfId="19176"/>
    <cellStyle name="Input 4 3 7 2 2" xfId="19177"/>
    <cellStyle name="Input 4 3 7 3" xfId="19178"/>
    <cellStyle name="Input 4 3 8" xfId="19179"/>
    <cellStyle name="Input 4 3 8 2" xfId="19180"/>
    <cellStyle name="Input 4 3 8 2 2" xfId="19181"/>
    <cellStyle name="Input 4 3 8 3" xfId="19182"/>
    <cellStyle name="Input 4 3 9" xfId="19183"/>
    <cellStyle name="Input 4 3 9 2" xfId="19184"/>
    <cellStyle name="Input 4 3 9 2 2" xfId="19185"/>
    <cellStyle name="Input 4 3 9 3" xfId="19186"/>
    <cellStyle name="Input 4 4" xfId="548"/>
    <cellStyle name="Input 4 4 10" xfId="19187"/>
    <cellStyle name="Input 4 4 10 2" xfId="19188"/>
    <cellStyle name="Input 4 4 10 2 2" xfId="19189"/>
    <cellStyle name="Input 4 4 10 3" xfId="19190"/>
    <cellStyle name="Input 4 4 11" xfId="19191"/>
    <cellStyle name="Input 4 4 11 2" xfId="19192"/>
    <cellStyle name="Input 4 4 11 2 2" xfId="19193"/>
    <cellStyle name="Input 4 4 11 3" xfId="19194"/>
    <cellStyle name="Input 4 4 12" xfId="19195"/>
    <cellStyle name="Input 4 4 12 2" xfId="19196"/>
    <cellStyle name="Input 4 4 12 2 2" xfId="19197"/>
    <cellStyle name="Input 4 4 12 3" xfId="19198"/>
    <cellStyle name="Input 4 4 13" xfId="19199"/>
    <cellStyle name="Input 4 4 13 2" xfId="19200"/>
    <cellStyle name="Input 4 4 13 2 2" xfId="19201"/>
    <cellStyle name="Input 4 4 13 3" xfId="19202"/>
    <cellStyle name="Input 4 4 14" xfId="19203"/>
    <cellStyle name="Input 4 4 14 2" xfId="19204"/>
    <cellStyle name="Input 4 4 14 2 2" xfId="19205"/>
    <cellStyle name="Input 4 4 14 3" xfId="19206"/>
    <cellStyle name="Input 4 4 15" xfId="19207"/>
    <cellStyle name="Input 4 4 15 2" xfId="19208"/>
    <cellStyle name="Input 4 4 15 2 2" xfId="19209"/>
    <cellStyle name="Input 4 4 15 3" xfId="19210"/>
    <cellStyle name="Input 4 4 16" xfId="19211"/>
    <cellStyle name="Input 4 4 16 2" xfId="19212"/>
    <cellStyle name="Input 4 4 16 2 2" xfId="19213"/>
    <cellStyle name="Input 4 4 16 3" xfId="19214"/>
    <cellStyle name="Input 4 4 17" xfId="19215"/>
    <cellStyle name="Input 4 4 17 2" xfId="19216"/>
    <cellStyle name="Input 4 4 17 2 2" xfId="19217"/>
    <cellStyle name="Input 4 4 17 3" xfId="19218"/>
    <cellStyle name="Input 4 4 18" xfId="19219"/>
    <cellStyle name="Input 4 4 18 2" xfId="19220"/>
    <cellStyle name="Input 4 4 19" xfId="19221"/>
    <cellStyle name="Input 4 4 2" xfId="549"/>
    <cellStyle name="Input 4 4 2 10" xfId="19222"/>
    <cellStyle name="Input 4 4 2 10 2" xfId="19223"/>
    <cellStyle name="Input 4 4 2 10 2 2" xfId="19224"/>
    <cellStyle name="Input 4 4 2 10 3" xfId="19225"/>
    <cellStyle name="Input 4 4 2 11" xfId="19226"/>
    <cellStyle name="Input 4 4 2 11 2" xfId="19227"/>
    <cellStyle name="Input 4 4 2 11 2 2" xfId="19228"/>
    <cellStyle name="Input 4 4 2 11 3" xfId="19229"/>
    <cellStyle name="Input 4 4 2 12" xfId="19230"/>
    <cellStyle name="Input 4 4 2 12 2" xfId="19231"/>
    <cellStyle name="Input 4 4 2 12 2 2" xfId="19232"/>
    <cellStyle name="Input 4 4 2 12 3" xfId="19233"/>
    <cellStyle name="Input 4 4 2 13" xfId="19234"/>
    <cellStyle name="Input 4 4 2 13 2" xfId="19235"/>
    <cellStyle name="Input 4 4 2 13 2 2" xfId="19236"/>
    <cellStyle name="Input 4 4 2 13 3" xfId="19237"/>
    <cellStyle name="Input 4 4 2 14" xfId="19238"/>
    <cellStyle name="Input 4 4 2 14 2" xfId="19239"/>
    <cellStyle name="Input 4 4 2 14 2 2" xfId="19240"/>
    <cellStyle name="Input 4 4 2 14 3" xfId="19241"/>
    <cellStyle name="Input 4 4 2 15" xfId="19242"/>
    <cellStyle name="Input 4 4 2 15 2" xfId="19243"/>
    <cellStyle name="Input 4 4 2 15 2 2" xfId="19244"/>
    <cellStyle name="Input 4 4 2 15 3" xfId="19245"/>
    <cellStyle name="Input 4 4 2 16" xfId="19246"/>
    <cellStyle name="Input 4 4 2 16 2" xfId="19247"/>
    <cellStyle name="Input 4 4 2 16 2 2" xfId="19248"/>
    <cellStyle name="Input 4 4 2 16 3" xfId="19249"/>
    <cellStyle name="Input 4 4 2 17" xfId="19250"/>
    <cellStyle name="Input 4 4 2 17 2" xfId="19251"/>
    <cellStyle name="Input 4 4 2 17 2 2" xfId="19252"/>
    <cellStyle name="Input 4 4 2 17 3" xfId="19253"/>
    <cellStyle name="Input 4 4 2 18" xfId="19254"/>
    <cellStyle name="Input 4 4 2 18 2" xfId="19255"/>
    <cellStyle name="Input 4 4 2 18 2 2" xfId="19256"/>
    <cellStyle name="Input 4 4 2 18 3" xfId="19257"/>
    <cellStyle name="Input 4 4 2 19" xfId="19258"/>
    <cellStyle name="Input 4 4 2 19 2" xfId="19259"/>
    <cellStyle name="Input 4 4 2 19 2 2" xfId="19260"/>
    <cellStyle name="Input 4 4 2 19 3" xfId="19261"/>
    <cellStyle name="Input 4 4 2 2" xfId="19262"/>
    <cellStyle name="Input 4 4 2 2 2" xfId="19263"/>
    <cellStyle name="Input 4 4 2 2 2 2" xfId="19264"/>
    <cellStyle name="Input 4 4 2 2 3" xfId="19265"/>
    <cellStyle name="Input 4 4 2 20" xfId="19266"/>
    <cellStyle name="Input 4 4 2 20 2" xfId="19267"/>
    <cellStyle name="Input 4 4 2 20 2 2" xfId="19268"/>
    <cellStyle name="Input 4 4 2 20 3" xfId="19269"/>
    <cellStyle name="Input 4 4 2 21" xfId="19270"/>
    <cellStyle name="Input 4 4 2 21 2" xfId="19271"/>
    <cellStyle name="Input 4 4 2 22" xfId="19272"/>
    <cellStyle name="Input 4 4 2 3" xfId="19273"/>
    <cellStyle name="Input 4 4 2 3 2" xfId="19274"/>
    <cellStyle name="Input 4 4 2 3 2 2" xfId="19275"/>
    <cellStyle name="Input 4 4 2 3 3" xfId="19276"/>
    <cellStyle name="Input 4 4 2 4" xfId="19277"/>
    <cellStyle name="Input 4 4 2 4 2" xfId="19278"/>
    <cellStyle name="Input 4 4 2 4 2 2" xfId="19279"/>
    <cellStyle name="Input 4 4 2 4 3" xfId="19280"/>
    <cellStyle name="Input 4 4 2 5" xfId="19281"/>
    <cellStyle name="Input 4 4 2 5 2" xfId="19282"/>
    <cellStyle name="Input 4 4 2 5 2 2" xfId="19283"/>
    <cellStyle name="Input 4 4 2 5 3" xfId="19284"/>
    <cellStyle name="Input 4 4 2 6" xfId="19285"/>
    <cellStyle name="Input 4 4 2 6 2" xfId="19286"/>
    <cellStyle name="Input 4 4 2 6 2 2" xfId="19287"/>
    <cellStyle name="Input 4 4 2 6 3" xfId="19288"/>
    <cellStyle name="Input 4 4 2 7" xfId="19289"/>
    <cellStyle name="Input 4 4 2 7 2" xfId="19290"/>
    <cellStyle name="Input 4 4 2 7 2 2" xfId="19291"/>
    <cellStyle name="Input 4 4 2 7 3" xfId="19292"/>
    <cellStyle name="Input 4 4 2 8" xfId="19293"/>
    <cellStyle name="Input 4 4 2 8 2" xfId="19294"/>
    <cellStyle name="Input 4 4 2 8 2 2" xfId="19295"/>
    <cellStyle name="Input 4 4 2 8 3" xfId="19296"/>
    <cellStyle name="Input 4 4 2 9" xfId="19297"/>
    <cellStyle name="Input 4 4 2 9 2" xfId="19298"/>
    <cellStyle name="Input 4 4 2 9 2 2" xfId="19299"/>
    <cellStyle name="Input 4 4 2 9 3" xfId="19300"/>
    <cellStyle name="Input 4 4 3" xfId="550"/>
    <cellStyle name="Input 4 4 3 2" xfId="19301"/>
    <cellStyle name="Input 4 4 3 2 2" xfId="19302"/>
    <cellStyle name="Input 4 4 3 3" xfId="19303"/>
    <cellStyle name="Input 4 4 4" xfId="551"/>
    <cellStyle name="Input 4 4 4 2" xfId="19304"/>
    <cellStyle name="Input 4 4 4 2 2" xfId="19305"/>
    <cellStyle name="Input 4 4 4 3" xfId="19306"/>
    <cellStyle name="Input 4 4 5" xfId="552"/>
    <cellStyle name="Input 4 4 5 2" xfId="19307"/>
    <cellStyle name="Input 4 4 5 2 2" xfId="19308"/>
    <cellStyle name="Input 4 4 5 3" xfId="19309"/>
    <cellStyle name="Input 4 4 6" xfId="553"/>
    <cellStyle name="Input 4 4 6 2" xfId="19310"/>
    <cellStyle name="Input 4 4 6 2 2" xfId="19311"/>
    <cellStyle name="Input 4 4 6 3" xfId="19312"/>
    <cellStyle name="Input 4 4 7" xfId="19313"/>
    <cellStyle name="Input 4 4 7 2" xfId="19314"/>
    <cellStyle name="Input 4 4 7 2 2" xfId="19315"/>
    <cellStyle name="Input 4 4 7 3" xfId="19316"/>
    <cellStyle name="Input 4 4 8" xfId="19317"/>
    <cellStyle name="Input 4 4 8 2" xfId="19318"/>
    <cellStyle name="Input 4 4 8 2 2" xfId="19319"/>
    <cellStyle name="Input 4 4 8 3" xfId="19320"/>
    <cellStyle name="Input 4 4 9" xfId="19321"/>
    <cellStyle name="Input 4 4 9 2" xfId="19322"/>
    <cellStyle name="Input 4 4 9 2 2" xfId="19323"/>
    <cellStyle name="Input 4 4 9 3" xfId="19324"/>
    <cellStyle name="Input 4 5" xfId="554"/>
    <cellStyle name="Input 4 5 10" xfId="19325"/>
    <cellStyle name="Input 4 5 10 2" xfId="19326"/>
    <cellStyle name="Input 4 5 10 2 2" xfId="19327"/>
    <cellStyle name="Input 4 5 10 3" xfId="19328"/>
    <cellStyle name="Input 4 5 11" xfId="19329"/>
    <cellStyle name="Input 4 5 11 2" xfId="19330"/>
    <cellStyle name="Input 4 5 11 2 2" xfId="19331"/>
    <cellStyle name="Input 4 5 11 3" xfId="19332"/>
    <cellStyle name="Input 4 5 12" xfId="19333"/>
    <cellStyle name="Input 4 5 12 2" xfId="19334"/>
    <cellStyle name="Input 4 5 12 2 2" xfId="19335"/>
    <cellStyle name="Input 4 5 12 3" xfId="19336"/>
    <cellStyle name="Input 4 5 13" xfId="19337"/>
    <cellStyle name="Input 4 5 13 2" xfId="19338"/>
    <cellStyle name="Input 4 5 13 2 2" xfId="19339"/>
    <cellStyle name="Input 4 5 13 3" xfId="19340"/>
    <cellStyle name="Input 4 5 14" xfId="19341"/>
    <cellStyle name="Input 4 5 14 2" xfId="19342"/>
    <cellStyle name="Input 4 5 14 2 2" xfId="19343"/>
    <cellStyle name="Input 4 5 14 3" xfId="19344"/>
    <cellStyle name="Input 4 5 15" xfId="19345"/>
    <cellStyle name="Input 4 5 15 2" xfId="19346"/>
    <cellStyle name="Input 4 5 15 2 2" xfId="19347"/>
    <cellStyle name="Input 4 5 15 3" xfId="19348"/>
    <cellStyle name="Input 4 5 16" xfId="19349"/>
    <cellStyle name="Input 4 5 16 2" xfId="19350"/>
    <cellStyle name="Input 4 5 16 2 2" xfId="19351"/>
    <cellStyle name="Input 4 5 16 3" xfId="19352"/>
    <cellStyle name="Input 4 5 17" xfId="19353"/>
    <cellStyle name="Input 4 5 17 2" xfId="19354"/>
    <cellStyle name="Input 4 5 17 2 2" xfId="19355"/>
    <cellStyle name="Input 4 5 17 3" xfId="19356"/>
    <cellStyle name="Input 4 5 18" xfId="19357"/>
    <cellStyle name="Input 4 5 18 2" xfId="19358"/>
    <cellStyle name="Input 4 5 18 2 2" xfId="19359"/>
    <cellStyle name="Input 4 5 18 3" xfId="19360"/>
    <cellStyle name="Input 4 5 19" xfId="19361"/>
    <cellStyle name="Input 4 5 19 2" xfId="19362"/>
    <cellStyle name="Input 4 5 19 2 2" xfId="19363"/>
    <cellStyle name="Input 4 5 19 3" xfId="19364"/>
    <cellStyle name="Input 4 5 2" xfId="19365"/>
    <cellStyle name="Input 4 5 2 10" xfId="19366"/>
    <cellStyle name="Input 4 5 2 10 2" xfId="19367"/>
    <cellStyle name="Input 4 5 2 10 2 2" xfId="19368"/>
    <cellStyle name="Input 4 5 2 10 3" xfId="19369"/>
    <cellStyle name="Input 4 5 2 11" xfId="19370"/>
    <cellStyle name="Input 4 5 2 11 2" xfId="19371"/>
    <cellStyle name="Input 4 5 2 11 2 2" xfId="19372"/>
    <cellStyle name="Input 4 5 2 11 3" xfId="19373"/>
    <cellStyle name="Input 4 5 2 12" xfId="19374"/>
    <cellStyle name="Input 4 5 2 12 2" xfId="19375"/>
    <cellStyle name="Input 4 5 2 12 2 2" xfId="19376"/>
    <cellStyle name="Input 4 5 2 12 3" xfId="19377"/>
    <cellStyle name="Input 4 5 2 13" xfId="19378"/>
    <cellStyle name="Input 4 5 2 13 2" xfId="19379"/>
    <cellStyle name="Input 4 5 2 13 2 2" xfId="19380"/>
    <cellStyle name="Input 4 5 2 13 3" xfId="19381"/>
    <cellStyle name="Input 4 5 2 14" xfId="19382"/>
    <cellStyle name="Input 4 5 2 14 2" xfId="19383"/>
    <cellStyle name="Input 4 5 2 14 2 2" xfId="19384"/>
    <cellStyle name="Input 4 5 2 14 3" xfId="19385"/>
    <cellStyle name="Input 4 5 2 15" xfId="19386"/>
    <cellStyle name="Input 4 5 2 15 2" xfId="19387"/>
    <cellStyle name="Input 4 5 2 15 2 2" xfId="19388"/>
    <cellStyle name="Input 4 5 2 15 3" xfId="19389"/>
    <cellStyle name="Input 4 5 2 16" xfId="19390"/>
    <cellStyle name="Input 4 5 2 16 2" xfId="19391"/>
    <cellStyle name="Input 4 5 2 16 2 2" xfId="19392"/>
    <cellStyle name="Input 4 5 2 16 3" xfId="19393"/>
    <cellStyle name="Input 4 5 2 17" xfId="19394"/>
    <cellStyle name="Input 4 5 2 17 2" xfId="19395"/>
    <cellStyle name="Input 4 5 2 17 2 2" xfId="19396"/>
    <cellStyle name="Input 4 5 2 17 3" xfId="19397"/>
    <cellStyle name="Input 4 5 2 18" xfId="19398"/>
    <cellStyle name="Input 4 5 2 18 2" xfId="19399"/>
    <cellStyle name="Input 4 5 2 18 2 2" xfId="19400"/>
    <cellStyle name="Input 4 5 2 18 3" xfId="19401"/>
    <cellStyle name="Input 4 5 2 19" xfId="19402"/>
    <cellStyle name="Input 4 5 2 19 2" xfId="19403"/>
    <cellStyle name="Input 4 5 2 19 2 2" xfId="19404"/>
    <cellStyle name="Input 4 5 2 19 3" xfId="19405"/>
    <cellStyle name="Input 4 5 2 2" xfId="19406"/>
    <cellStyle name="Input 4 5 2 2 2" xfId="19407"/>
    <cellStyle name="Input 4 5 2 2 2 2" xfId="19408"/>
    <cellStyle name="Input 4 5 2 2 3" xfId="19409"/>
    <cellStyle name="Input 4 5 2 20" xfId="19410"/>
    <cellStyle name="Input 4 5 2 20 2" xfId="19411"/>
    <cellStyle name="Input 4 5 2 20 2 2" xfId="19412"/>
    <cellStyle name="Input 4 5 2 20 3" xfId="19413"/>
    <cellStyle name="Input 4 5 2 21" xfId="19414"/>
    <cellStyle name="Input 4 5 2 21 2" xfId="19415"/>
    <cellStyle name="Input 4 5 2 22" xfId="19416"/>
    <cellStyle name="Input 4 5 2 3" xfId="19417"/>
    <cellStyle name="Input 4 5 2 3 2" xfId="19418"/>
    <cellStyle name="Input 4 5 2 3 2 2" xfId="19419"/>
    <cellStyle name="Input 4 5 2 3 3" xfId="19420"/>
    <cellStyle name="Input 4 5 2 4" xfId="19421"/>
    <cellStyle name="Input 4 5 2 4 2" xfId="19422"/>
    <cellStyle name="Input 4 5 2 4 2 2" xfId="19423"/>
    <cellStyle name="Input 4 5 2 4 3" xfId="19424"/>
    <cellStyle name="Input 4 5 2 5" xfId="19425"/>
    <cellStyle name="Input 4 5 2 5 2" xfId="19426"/>
    <cellStyle name="Input 4 5 2 5 2 2" xfId="19427"/>
    <cellStyle name="Input 4 5 2 5 3" xfId="19428"/>
    <cellStyle name="Input 4 5 2 6" xfId="19429"/>
    <cellStyle name="Input 4 5 2 6 2" xfId="19430"/>
    <cellStyle name="Input 4 5 2 6 2 2" xfId="19431"/>
    <cellStyle name="Input 4 5 2 6 3" xfId="19432"/>
    <cellStyle name="Input 4 5 2 7" xfId="19433"/>
    <cellStyle name="Input 4 5 2 7 2" xfId="19434"/>
    <cellStyle name="Input 4 5 2 7 2 2" xfId="19435"/>
    <cellStyle name="Input 4 5 2 7 3" xfId="19436"/>
    <cellStyle name="Input 4 5 2 8" xfId="19437"/>
    <cellStyle name="Input 4 5 2 8 2" xfId="19438"/>
    <cellStyle name="Input 4 5 2 8 2 2" xfId="19439"/>
    <cellStyle name="Input 4 5 2 8 3" xfId="19440"/>
    <cellStyle name="Input 4 5 2 9" xfId="19441"/>
    <cellStyle name="Input 4 5 2 9 2" xfId="19442"/>
    <cellStyle name="Input 4 5 2 9 2 2" xfId="19443"/>
    <cellStyle name="Input 4 5 2 9 3" xfId="19444"/>
    <cellStyle name="Input 4 5 20" xfId="19445"/>
    <cellStyle name="Input 4 5 20 2" xfId="19446"/>
    <cellStyle name="Input 4 5 20 2 2" xfId="19447"/>
    <cellStyle name="Input 4 5 20 3" xfId="19448"/>
    <cellStyle name="Input 4 5 21" xfId="19449"/>
    <cellStyle name="Input 4 5 21 2" xfId="19450"/>
    <cellStyle name="Input 4 5 21 2 2" xfId="19451"/>
    <cellStyle name="Input 4 5 21 3" xfId="19452"/>
    <cellStyle name="Input 4 5 22" xfId="19453"/>
    <cellStyle name="Input 4 5 22 2" xfId="19454"/>
    <cellStyle name="Input 4 5 23" xfId="19455"/>
    <cellStyle name="Input 4 5 3" xfId="19456"/>
    <cellStyle name="Input 4 5 3 2" xfId="19457"/>
    <cellStyle name="Input 4 5 3 2 2" xfId="19458"/>
    <cellStyle name="Input 4 5 3 3" xfId="19459"/>
    <cellStyle name="Input 4 5 4" xfId="19460"/>
    <cellStyle name="Input 4 5 4 2" xfId="19461"/>
    <cellStyle name="Input 4 5 4 2 2" xfId="19462"/>
    <cellStyle name="Input 4 5 4 3" xfId="19463"/>
    <cellStyle name="Input 4 5 5" xfId="19464"/>
    <cellStyle name="Input 4 5 5 2" xfId="19465"/>
    <cellStyle name="Input 4 5 5 2 2" xfId="19466"/>
    <cellStyle name="Input 4 5 5 3" xfId="19467"/>
    <cellStyle name="Input 4 5 6" xfId="19468"/>
    <cellStyle name="Input 4 5 6 2" xfId="19469"/>
    <cellStyle name="Input 4 5 6 2 2" xfId="19470"/>
    <cellStyle name="Input 4 5 6 3" xfId="19471"/>
    <cellStyle name="Input 4 5 7" xfId="19472"/>
    <cellStyle name="Input 4 5 7 2" xfId="19473"/>
    <cellStyle name="Input 4 5 7 2 2" xfId="19474"/>
    <cellStyle name="Input 4 5 7 3" xfId="19475"/>
    <cellStyle name="Input 4 5 8" xfId="19476"/>
    <cellStyle name="Input 4 5 8 2" xfId="19477"/>
    <cellStyle name="Input 4 5 8 2 2" xfId="19478"/>
    <cellStyle name="Input 4 5 8 3" xfId="19479"/>
    <cellStyle name="Input 4 5 9" xfId="19480"/>
    <cellStyle name="Input 4 5 9 2" xfId="19481"/>
    <cellStyle name="Input 4 5 9 2 2" xfId="19482"/>
    <cellStyle name="Input 4 5 9 3" xfId="19483"/>
    <cellStyle name="Input 4 6" xfId="555"/>
    <cellStyle name="Input 4 6 10" xfId="19484"/>
    <cellStyle name="Input 4 6 10 2" xfId="19485"/>
    <cellStyle name="Input 4 6 10 2 2" xfId="19486"/>
    <cellStyle name="Input 4 6 10 3" xfId="19487"/>
    <cellStyle name="Input 4 6 11" xfId="19488"/>
    <cellStyle name="Input 4 6 11 2" xfId="19489"/>
    <cellStyle name="Input 4 6 11 2 2" xfId="19490"/>
    <cellStyle name="Input 4 6 11 3" xfId="19491"/>
    <cellStyle name="Input 4 6 12" xfId="19492"/>
    <cellStyle name="Input 4 6 12 2" xfId="19493"/>
    <cellStyle name="Input 4 6 12 2 2" xfId="19494"/>
    <cellStyle name="Input 4 6 12 3" xfId="19495"/>
    <cellStyle name="Input 4 6 13" xfId="19496"/>
    <cellStyle name="Input 4 6 13 2" xfId="19497"/>
    <cellStyle name="Input 4 6 13 2 2" xfId="19498"/>
    <cellStyle name="Input 4 6 13 3" xfId="19499"/>
    <cellStyle name="Input 4 6 14" xfId="19500"/>
    <cellStyle name="Input 4 6 14 2" xfId="19501"/>
    <cellStyle name="Input 4 6 14 2 2" xfId="19502"/>
    <cellStyle name="Input 4 6 14 3" xfId="19503"/>
    <cellStyle name="Input 4 6 15" xfId="19504"/>
    <cellStyle name="Input 4 6 15 2" xfId="19505"/>
    <cellStyle name="Input 4 6 15 2 2" xfId="19506"/>
    <cellStyle name="Input 4 6 15 3" xfId="19507"/>
    <cellStyle name="Input 4 6 16" xfId="19508"/>
    <cellStyle name="Input 4 6 16 2" xfId="19509"/>
    <cellStyle name="Input 4 6 16 2 2" xfId="19510"/>
    <cellStyle name="Input 4 6 16 3" xfId="19511"/>
    <cellStyle name="Input 4 6 17" xfId="19512"/>
    <cellStyle name="Input 4 6 17 2" xfId="19513"/>
    <cellStyle name="Input 4 6 17 2 2" xfId="19514"/>
    <cellStyle name="Input 4 6 17 3" xfId="19515"/>
    <cellStyle name="Input 4 6 18" xfId="19516"/>
    <cellStyle name="Input 4 6 18 2" xfId="19517"/>
    <cellStyle name="Input 4 6 18 2 2" xfId="19518"/>
    <cellStyle name="Input 4 6 18 3" xfId="19519"/>
    <cellStyle name="Input 4 6 19" xfId="19520"/>
    <cellStyle name="Input 4 6 19 2" xfId="19521"/>
    <cellStyle name="Input 4 6 19 2 2" xfId="19522"/>
    <cellStyle name="Input 4 6 19 3" xfId="19523"/>
    <cellStyle name="Input 4 6 2" xfId="19524"/>
    <cellStyle name="Input 4 6 2 2" xfId="19525"/>
    <cellStyle name="Input 4 6 2 2 2" xfId="19526"/>
    <cellStyle name="Input 4 6 2 3" xfId="19527"/>
    <cellStyle name="Input 4 6 20" xfId="19528"/>
    <cellStyle name="Input 4 6 20 2" xfId="19529"/>
    <cellStyle name="Input 4 6 20 2 2" xfId="19530"/>
    <cellStyle name="Input 4 6 20 3" xfId="19531"/>
    <cellStyle name="Input 4 6 21" xfId="19532"/>
    <cellStyle name="Input 4 6 21 2" xfId="19533"/>
    <cellStyle name="Input 4 6 22" xfId="19534"/>
    <cellStyle name="Input 4 6 3" xfId="19535"/>
    <cellStyle name="Input 4 6 3 2" xfId="19536"/>
    <cellStyle name="Input 4 6 3 2 2" xfId="19537"/>
    <cellStyle name="Input 4 6 3 3" xfId="19538"/>
    <cellStyle name="Input 4 6 4" xfId="19539"/>
    <cellStyle name="Input 4 6 4 2" xfId="19540"/>
    <cellStyle name="Input 4 6 4 2 2" xfId="19541"/>
    <cellStyle name="Input 4 6 4 3" xfId="19542"/>
    <cellStyle name="Input 4 6 5" xfId="19543"/>
    <cellStyle name="Input 4 6 5 2" xfId="19544"/>
    <cellStyle name="Input 4 6 5 2 2" xfId="19545"/>
    <cellStyle name="Input 4 6 5 3" xfId="19546"/>
    <cellStyle name="Input 4 6 6" xfId="19547"/>
    <cellStyle name="Input 4 6 6 2" xfId="19548"/>
    <cellStyle name="Input 4 6 6 2 2" xfId="19549"/>
    <cellStyle name="Input 4 6 6 3" xfId="19550"/>
    <cellStyle name="Input 4 6 7" xfId="19551"/>
    <cellStyle name="Input 4 6 7 2" xfId="19552"/>
    <cellStyle name="Input 4 6 7 2 2" xfId="19553"/>
    <cellStyle name="Input 4 6 7 3" xfId="19554"/>
    <cellStyle name="Input 4 6 8" xfId="19555"/>
    <cellStyle name="Input 4 6 8 2" xfId="19556"/>
    <cellStyle name="Input 4 6 8 2 2" xfId="19557"/>
    <cellStyle name="Input 4 6 8 3" xfId="19558"/>
    <cellStyle name="Input 4 6 9" xfId="19559"/>
    <cellStyle name="Input 4 6 9 2" xfId="19560"/>
    <cellStyle name="Input 4 6 9 2 2" xfId="19561"/>
    <cellStyle name="Input 4 6 9 3" xfId="19562"/>
    <cellStyle name="Input 4 7" xfId="556"/>
    <cellStyle name="Input 4 7 2" xfId="19563"/>
    <cellStyle name="Input 4 7 2 2" xfId="19564"/>
    <cellStyle name="Input 4 7 3" xfId="19565"/>
    <cellStyle name="Input 4 8" xfId="19566"/>
    <cellStyle name="Input 4 8 2" xfId="19567"/>
    <cellStyle name="Input 4 8 2 2" xfId="19568"/>
    <cellStyle name="Input 4 8 3" xfId="19569"/>
    <cellStyle name="Input 4 9" xfId="19570"/>
    <cellStyle name="Input 4 9 2" xfId="19571"/>
    <cellStyle name="Input 4 9 2 2" xfId="19572"/>
    <cellStyle name="Input 4 9 3" xfId="19573"/>
    <cellStyle name="Input 5" xfId="557"/>
    <cellStyle name="Input 5 10" xfId="19574"/>
    <cellStyle name="Input 5 10 2" xfId="19575"/>
    <cellStyle name="Input 5 10 2 2" xfId="19576"/>
    <cellStyle name="Input 5 10 3" xfId="19577"/>
    <cellStyle name="Input 5 11" xfId="19578"/>
    <cellStyle name="Input 5 11 2" xfId="19579"/>
    <cellStyle name="Input 5 11 2 2" xfId="19580"/>
    <cellStyle name="Input 5 11 3" xfId="19581"/>
    <cellStyle name="Input 5 12" xfId="19582"/>
    <cellStyle name="Input 5 12 2" xfId="19583"/>
    <cellStyle name="Input 5 12 2 2" xfId="19584"/>
    <cellStyle name="Input 5 12 3" xfId="19585"/>
    <cellStyle name="Input 5 13" xfId="19586"/>
    <cellStyle name="Input 5 13 2" xfId="19587"/>
    <cellStyle name="Input 5 13 2 2" xfId="19588"/>
    <cellStyle name="Input 5 13 3" xfId="19589"/>
    <cellStyle name="Input 5 14" xfId="19590"/>
    <cellStyle name="Input 5 14 2" xfId="19591"/>
    <cellStyle name="Input 5 14 2 2" xfId="19592"/>
    <cellStyle name="Input 5 14 3" xfId="19593"/>
    <cellStyle name="Input 5 15" xfId="19594"/>
    <cellStyle name="Input 5 15 2" xfId="19595"/>
    <cellStyle name="Input 5 15 2 2" xfId="19596"/>
    <cellStyle name="Input 5 15 3" xfId="19597"/>
    <cellStyle name="Input 5 16" xfId="19598"/>
    <cellStyle name="Input 5 16 2" xfId="19599"/>
    <cellStyle name="Input 5 16 2 2" xfId="19600"/>
    <cellStyle name="Input 5 16 3" xfId="19601"/>
    <cellStyle name="Input 5 17" xfId="19602"/>
    <cellStyle name="Input 5 17 2" xfId="19603"/>
    <cellStyle name="Input 5 17 2 2" xfId="19604"/>
    <cellStyle name="Input 5 17 3" xfId="19605"/>
    <cellStyle name="Input 5 18" xfId="19606"/>
    <cellStyle name="Input 5 18 2" xfId="19607"/>
    <cellStyle name="Input 5 18 2 2" xfId="19608"/>
    <cellStyle name="Input 5 18 3" xfId="19609"/>
    <cellStyle name="Input 5 19" xfId="19610"/>
    <cellStyle name="Input 5 19 2" xfId="19611"/>
    <cellStyle name="Input 5 19 2 2" xfId="19612"/>
    <cellStyle name="Input 5 19 3" xfId="19613"/>
    <cellStyle name="Input 5 2" xfId="558"/>
    <cellStyle name="Input 5 2 10" xfId="19614"/>
    <cellStyle name="Input 5 2 10 2" xfId="19615"/>
    <cellStyle name="Input 5 2 10 2 2" xfId="19616"/>
    <cellStyle name="Input 5 2 10 3" xfId="19617"/>
    <cellStyle name="Input 5 2 11" xfId="19618"/>
    <cellStyle name="Input 5 2 11 2" xfId="19619"/>
    <cellStyle name="Input 5 2 11 2 2" xfId="19620"/>
    <cellStyle name="Input 5 2 11 3" xfId="19621"/>
    <cellStyle name="Input 5 2 12" xfId="19622"/>
    <cellStyle name="Input 5 2 12 2" xfId="19623"/>
    <cellStyle name="Input 5 2 12 2 2" xfId="19624"/>
    <cellStyle name="Input 5 2 12 3" xfId="19625"/>
    <cellStyle name="Input 5 2 13" xfId="19626"/>
    <cellStyle name="Input 5 2 13 2" xfId="19627"/>
    <cellStyle name="Input 5 2 13 2 2" xfId="19628"/>
    <cellStyle name="Input 5 2 13 3" xfId="19629"/>
    <cellStyle name="Input 5 2 14" xfId="19630"/>
    <cellStyle name="Input 5 2 14 2" xfId="19631"/>
    <cellStyle name="Input 5 2 14 2 2" xfId="19632"/>
    <cellStyle name="Input 5 2 14 3" xfId="19633"/>
    <cellStyle name="Input 5 2 15" xfId="19634"/>
    <cellStyle name="Input 5 2 15 2" xfId="19635"/>
    <cellStyle name="Input 5 2 15 2 2" xfId="19636"/>
    <cellStyle name="Input 5 2 15 3" xfId="19637"/>
    <cellStyle name="Input 5 2 16" xfId="19638"/>
    <cellStyle name="Input 5 2 16 2" xfId="19639"/>
    <cellStyle name="Input 5 2 16 2 2" xfId="19640"/>
    <cellStyle name="Input 5 2 16 3" xfId="19641"/>
    <cellStyle name="Input 5 2 17" xfId="19642"/>
    <cellStyle name="Input 5 2 17 2" xfId="19643"/>
    <cellStyle name="Input 5 2 17 2 2" xfId="19644"/>
    <cellStyle name="Input 5 2 17 3" xfId="19645"/>
    <cellStyle name="Input 5 2 18" xfId="19646"/>
    <cellStyle name="Input 5 2 18 2" xfId="19647"/>
    <cellStyle name="Input 5 2 18 2 2" xfId="19648"/>
    <cellStyle name="Input 5 2 18 3" xfId="19649"/>
    <cellStyle name="Input 5 2 19" xfId="19650"/>
    <cellStyle name="Input 5 2 19 2" xfId="19651"/>
    <cellStyle name="Input 5 2 19 2 2" xfId="19652"/>
    <cellStyle name="Input 5 2 19 3" xfId="19653"/>
    <cellStyle name="Input 5 2 2" xfId="559"/>
    <cellStyle name="Input 5 2 2 10" xfId="19654"/>
    <cellStyle name="Input 5 2 2 10 2" xfId="19655"/>
    <cellStyle name="Input 5 2 2 10 2 2" xfId="19656"/>
    <cellStyle name="Input 5 2 2 10 3" xfId="19657"/>
    <cellStyle name="Input 5 2 2 11" xfId="19658"/>
    <cellStyle name="Input 5 2 2 11 2" xfId="19659"/>
    <cellStyle name="Input 5 2 2 11 2 2" xfId="19660"/>
    <cellStyle name="Input 5 2 2 11 3" xfId="19661"/>
    <cellStyle name="Input 5 2 2 12" xfId="19662"/>
    <cellStyle name="Input 5 2 2 12 2" xfId="19663"/>
    <cellStyle name="Input 5 2 2 12 2 2" xfId="19664"/>
    <cellStyle name="Input 5 2 2 12 3" xfId="19665"/>
    <cellStyle name="Input 5 2 2 13" xfId="19666"/>
    <cellStyle name="Input 5 2 2 13 2" xfId="19667"/>
    <cellStyle name="Input 5 2 2 13 2 2" xfId="19668"/>
    <cellStyle name="Input 5 2 2 13 3" xfId="19669"/>
    <cellStyle name="Input 5 2 2 14" xfId="19670"/>
    <cellStyle name="Input 5 2 2 14 2" xfId="19671"/>
    <cellStyle name="Input 5 2 2 14 2 2" xfId="19672"/>
    <cellStyle name="Input 5 2 2 14 3" xfId="19673"/>
    <cellStyle name="Input 5 2 2 15" xfId="19674"/>
    <cellStyle name="Input 5 2 2 15 2" xfId="19675"/>
    <cellStyle name="Input 5 2 2 15 2 2" xfId="19676"/>
    <cellStyle name="Input 5 2 2 15 3" xfId="19677"/>
    <cellStyle name="Input 5 2 2 16" xfId="19678"/>
    <cellStyle name="Input 5 2 2 16 2" xfId="19679"/>
    <cellStyle name="Input 5 2 2 16 2 2" xfId="19680"/>
    <cellStyle name="Input 5 2 2 16 3" xfId="19681"/>
    <cellStyle name="Input 5 2 2 17" xfId="19682"/>
    <cellStyle name="Input 5 2 2 17 2" xfId="19683"/>
    <cellStyle name="Input 5 2 2 17 2 2" xfId="19684"/>
    <cellStyle name="Input 5 2 2 17 3" xfId="19685"/>
    <cellStyle name="Input 5 2 2 18" xfId="19686"/>
    <cellStyle name="Input 5 2 2 18 2" xfId="19687"/>
    <cellStyle name="Input 5 2 2 19" xfId="19688"/>
    <cellStyle name="Input 5 2 2 2" xfId="19689"/>
    <cellStyle name="Input 5 2 2 2 10" xfId="19690"/>
    <cellStyle name="Input 5 2 2 2 10 2" xfId="19691"/>
    <cellStyle name="Input 5 2 2 2 10 2 2" xfId="19692"/>
    <cellStyle name="Input 5 2 2 2 10 3" xfId="19693"/>
    <cellStyle name="Input 5 2 2 2 11" xfId="19694"/>
    <cellStyle name="Input 5 2 2 2 11 2" xfId="19695"/>
    <cellStyle name="Input 5 2 2 2 11 2 2" xfId="19696"/>
    <cellStyle name="Input 5 2 2 2 11 3" xfId="19697"/>
    <cellStyle name="Input 5 2 2 2 12" xfId="19698"/>
    <cellStyle name="Input 5 2 2 2 12 2" xfId="19699"/>
    <cellStyle name="Input 5 2 2 2 12 2 2" xfId="19700"/>
    <cellStyle name="Input 5 2 2 2 12 3" xfId="19701"/>
    <cellStyle name="Input 5 2 2 2 13" xfId="19702"/>
    <cellStyle name="Input 5 2 2 2 13 2" xfId="19703"/>
    <cellStyle name="Input 5 2 2 2 13 2 2" xfId="19704"/>
    <cellStyle name="Input 5 2 2 2 13 3" xfId="19705"/>
    <cellStyle name="Input 5 2 2 2 14" xfId="19706"/>
    <cellStyle name="Input 5 2 2 2 14 2" xfId="19707"/>
    <cellStyle name="Input 5 2 2 2 14 2 2" xfId="19708"/>
    <cellStyle name="Input 5 2 2 2 14 3" xfId="19709"/>
    <cellStyle name="Input 5 2 2 2 15" xfId="19710"/>
    <cellStyle name="Input 5 2 2 2 15 2" xfId="19711"/>
    <cellStyle name="Input 5 2 2 2 15 2 2" xfId="19712"/>
    <cellStyle name="Input 5 2 2 2 15 3" xfId="19713"/>
    <cellStyle name="Input 5 2 2 2 16" xfId="19714"/>
    <cellStyle name="Input 5 2 2 2 16 2" xfId="19715"/>
    <cellStyle name="Input 5 2 2 2 16 2 2" xfId="19716"/>
    <cellStyle name="Input 5 2 2 2 16 3" xfId="19717"/>
    <cellStyle name="Input 5 2 2 2 17" xfId="19718"/>
    <cellStyle name="Input 5 2 2 2 17 2" xfId="19719"/>
    <cellStyle name="Input 5 2 2 2 17 2 2" xfId="19720"/>
    <cellStyle name="Input 5 2 2 2 17 3" xfId="19721"/>
    <cellStyle name="Input 5 2 2 2 18" xfId="19722"/>
    <cellStyle name="Input 5 2 2 2 18 2" xfId="19723"/>
    <cellStyle name="Input 5 2 2 2 18 2 2" xfId="19724"/>
    <cellStyle name="Input 5 2 2 2 18 3" xfId="19725"/>
    <cellStyle name="Input 5 2 2 2 19" xfId="19726"/>
    <cellStyle name="Input 5 2 2 2 19 2" xfId="19727"/>
    <cellStyle name="Input 5 2 2 2 19 2 2" xfId="19728"/>
    <cellStyle name="Input 5 2 2 2 19 3" xfId="19729"/>
    <cellStyle name="Input 5 2 2 2 2" xfId="19730"/>
    <cellStyle name="Input 5 2 2 2 2 2" xfId="19731"/>
    <cellStyle name="Input 5 2 2 2 2 2 2" xfId="19732"/>
    <cellStyle name="Input 5 2 2 2 2 3" xfId="19733"/>
    <cellStyle name="Input 5 2 2 2 20" xfId="19734"/>
    <cellStyle name="Input 5 2 2 2 20 2" xfId="19735"/>
    <cellStyle name="Input 5 2 2 2 20 2 2" xfId="19736"/>
    <cellStyle name="Input 5 2 2 2 20 3" xfId="19737"/>
    <cellStyle name="Input 5 2 2 2 21" xfId="19738"/>
    <cellStyle name="Input 5 2 2 2 21 2" xfId="19739"/>
    <cellStyle name="Input 5 2 2 2 22" xfId="19740"/>
    <cellStyle name="Input 5 2 2 2 3" xfId="19741"/>
    <cellStyle name="Input 5 2 2 2 3 2" xfId="19742"/>
    <cellStyle name="Input 5 2 2 2 3 2 2" xfId="19743"/>
    <cellStyle name="Input 5 2 2 2 3 3" xfId="19744"/>
    <cellStyle name="Input 5 2 2 2 4" xfId="19745"/>
    <cellStyle name="Input 5 2 2 2 4 2" xfId="19746"/>
    <cellStyle name="Input 5 2 2 2 4 2 2" xfId="19747"/>
    <cellStyle name="Input 5 2 2 2 4 3" xfId="19748"/>
    <cellStyle name="Input 5 2 2 2 5" xfId="19749"/>
    <cellStyle name="Input 5 2 2 2 5 2" xfId="19750"/>
    <cellStyle name="Input 5 2 2 2 5 2 2" xfId="19751"/>
    <cellStyle name="Input 5 2 2 2 5 3" xfId="19752"/>
    <cellStyle name="Input 5 2 2 2 6" xfId="19753"/>
    <cellStyle name="Input 5 2 2 2 6 2" xfId="19754"/>
    <cellStyle name="Input 5 2 2 2 6 2 2" xfId="19755"/>
    <cellStyle name="Input 5 2 2 2 6 3" xfId="19756"/>
    <cellStyle name="Input 5 2 2 2 7" xfId="19757"/>
    <cellStyle name="Input 5 2 2 2 7 2" xfId="19758"/>
    <cellStyle name="Input 5 2 2 2 7 2 2" xfId="19759"/>
    <cellStyle name="Input 5 2 2 2 7 3" xfId="19760"/>
    <cellStyle name="Input 5 2 2 2 8" xfId="19761"/>
    <cellStyle name="Input 5 2 2 2 8 2" xfId="19762"/>
    <cellStyle name="Input 5 2 2 2 8 2 2" xfId="19763"/>
    <cellStyle name="Input 5 2 2 2 8 3" xfId="19764"/>
    <cellStyle name="Input 5 2 2 2 9" xfId="19765"/>
    <cellStyle name="Input 5 2 2 2 9 2" xfId="19766"/>
    <cellStyle name="Input 5 2 2 2 9 2 2" xfId="19767"/>
    <cellStyle name="Input 5 2 2 2 9 3" xfId="19768"/>
    <cellStyle name="Input 5 2 2 3" xfId="19769"/>
    <cellStyle name="Input 5 2 2 3 2" xfId="19770"/>
    <cellStyle name="Input 5 2 2 3 2 2" xfId="19771"/>
    <cellStyle name="Input 5 2 2 3 3" xfId="19772"/>
    <cellStyle name="Input 5 2 2 4" xfId="19773"/>
    <cellStyle name="Input 5 2 2 4 2" xfId="19774"/>
    <cellStyle name="Input 5 2 2 4 2 2" xfId="19775"/>
    <cellStyle name="Input 5 2 2 4 3" xfId="19776"/>
    <cellStyle name="Input 5 2 2 5" xfId="19777"/>
    <cellStyle name="Input 5 2 2 5 2" xfId="19778"/>
    <cellStyle name="Input 5 2 2 5 2 2" xfId="19779"/>
    <cellStyle name="Input 5 2 2 5 3" xfId="19780"/>
    <cellStyle name="Input 5 2 2 6" xfId="19781"/>
    <cellStyle name="Input 5 2 2 6 2" xfId="19782"/>
    <cellStyle name="Input 5 2 2 6 2 2" xfId="19783"/>
    <cellStyle name="Input 5 2 2 6 3" xfId="19784"/>
    <cellStyle name="Input 5 2 2 7" xfId="19785"/>
    <cellStyle name="Input 5 2 2 7 2" xfId="19786"/>
    <cellStyle name="Input 5 2 2 7 2 2" xfId="19787"/>
    <cellStyle name="Input 5 2 2 7 3" xfId="19788"/>
    <cellStyle name="Input 5 2 2 8" xfId="19789"/>
    <cellStyle name="Input 5 2 2 8 2" xfId="19790"/>
    <cellStyle name="Input 5 2 2 8 2 2" xfId="19791"/>
    <cellStyle name="Input 5 2 2 8 3" xfId="19792"/>
    <cellStyle name="Input 5 2 2 9" xfId="19793"/>
    <cellStyle name="Input 5 2 2 9 2" xfId="19794"/>
    <cellStyle name="Input 5 2 2 9 2 2" xfId="19795"/>
    <cellStyle name="Input 5 2 2 9 3" xfId="19796"/>
    <cellStyle name="Input 5 2 20" xfId="19797"/>
    <cellStyle name="Input 5 2 20 2" xfId="19798"/>
    <cellStyle name="Input 5 2 20 2 2" xfId="19799"/>
    <cellStyle name="Input 5 2 20 3" xfId="19800"/>
    <cellStyle name="Input 5 2 21" xfId="19801"/>
    <cellStyle name="Input 5 2 21 2" xfId="19802"/>
    <cellStyle name="Input 5 2 22" xfId="19803"/>
    <cellStyle name="Input 5 2 3" xfId="560"/>
    <cellStyle name="Input 5 2 3 10" xfId="19804"/>
    <cellStyle name="Input 5 2 3 10 2" xfId="19805"/>
    <cellStyle name="Input 5 2 3 10 2 2" xfId="19806"/>
    <cellStyle name="Input 5 2 3 10 3" xfId="19807"/>
    <cellStyle name="Input 5 2 3 11" xfId="19808"/>
    <cellStyle name="Input 5 2 3 11 2" xfId="19809"/>
    <cellStyle name="Input 5 2 3 11 2 2" xfId="19810"/>
    <cellStyle name="Input 5 2 3 11 3" xfId="19811"/>
    <cellStyle name="Input 5 2 3 12" xfId="19812"/>
    <cellStyle name="Input 5 2 3 12 2" xfId="19813"/>
    <cellStyle name="Input 5 2 3 12 2 2" xfId="19814"/>
    <cellStyle name="Input 5 2 3 12 3" xfId="19815"/>
    <cellStyle name="Input 5 2 3 13" xfId="19816"/>
    <cellStyle name="Input 5 2 3 13 2" xfId="19817"/>
    <cellStyle name="Input 5 2 3 13 2 2" xfId="19818"/>
    <cellStyle name="Input 5 2 3 13 3" xfId="19819"/>
    <cellStyle name="Input 5 2 3 14" xfId="19820"/>
    <cellStyle name="Input 5 2 3 14 2" xfId="19821"/>
    <cellStyle name="Input 5 2 3 14 2 2" xfId="19822"/>
    <cellStyle name="Input 5 2 3 14 3" xfId="19823"/>
    <cellStyle name="Input 5 2 3 15" xfId="19824"/>
    <cellStyle name="Input 5 2 3 15 2" xfId="19825"/>
    <cellStyle name="Input 5 2 3 15 2 2" xfId="19826"/>
    <cellStyle name="Input 5 2 3 15 3" xfId="19827"/>
    <cellStyle name="Input 5 2 3 16" xfId="19828"/>
    <cellStyle name="Input 5 2 3 16 2" xfId="19829"/>
    <cellStyle name="Input 5 2 3 16 2 2" xfId="19830"/>
    <cellStyle name="Input 5 2 3 16 3" xfId="19831"/>
    <cellStyle name="Input 5 2 3 17" xfId="19832"/>
    <cellStyle name="Input 5 2 3 17 2" xfId="19833"/>
    <cellStyle name="Input 5 2 3 17 2 2" xfId="19834"/>
    <cellStyle name="Input 5 2 3 17 3" xfId="19835"/>
    <cellStyle name="Input 5 2 3 18" xfId="19836"/>
    <cellStyle name="Input 5 2 3 18 2" xfId="19837"/>
    <cellStyle name="Input 5 2 3 19" xfId="19838"/>
    <cellStyle name="Input 5 2 3 2" xfId="19839"/>
    <cellStyle name="Input 5 2 3 2 10" xfId="19840"/>
    <cellStyle name="Input 5 2 3 2 10 2" xfId="19841"/>
    <cellStyle name="Input 5 2 3 2 10 2 2" xfId="19842"/>
    <cellStyle name="Input 5 2 3 2 10 3" xfId="19843"/>
    <cellStyle name="Input 5 2 3 2 11" xfId="19844"/>
    <cellStyle name="Input 5 2 3 2 11 2" xfId="19845"/>
    <cellStyle name="Input 5 2 3 2 11 2 2" xfId="19846"/>
    <cellStyle name="Input 5 2 3 2 11 3" xfId="19847"/>
    <cellStyle name="Input 5 2 3 2 12" xfId="19848"/>
    <cellStyle name="Input 5 2 3 2 12 2" xfId="19849"/>
    <cellStyle name="Input 5 2 3 2 12 2 2" xfId="19850"/>
    <cellStyle name="Input 5 2 3 2 12 3" xfId="19851"/>
    <cellStyle name="Input 5 2 3 2 13" xfId="19852"/>
    <cellStyle name="Input 5 2 3 2 13 2" xfId="19853"/>
    <cellStyle name="Input 5 2 3 2 13 2 2" xfId="19854"/>
    <cellStyle name="Input 5 2 3 2 13 3" xfId="19855"/>
    <cellStyle name="Input 5 2 3 2 14" xfId="19856"/>
    <cellStyle name="Input 5 2 3 2 14 2" xfId="19857"/>
    <cellStyle name="Input 5 2 3 2 14 2 2" xfId="19858"/>
    <cellStyle name="Input 5 2 3 2 14 3" xfId="19859"/>
    <cellStyle name="Input 5 2 3 2 15" xfId="19860"/>
    <cellStyle name="Input 5 2 3 2 15 2" xfId="19861"/>
    <cellStyle name="Input 5 2 3 2 15 2 2" xfId="19862"/>
    <cellStyle name="Input 5 2 3 2 15 3" xfId="19863"/>
    <cellStyle name="Input 5 2 3 2 16" xfId="19864"/>
    <cellStyle name="Input 5 2 3 2 16 2" xfId="19865"/>
    <cellStyle name="Input 5 2 3 2 16 2 2" xfId="19866"/>
    <cellStyle name="Input 5 2 3 2 16 3" xfId="19867"/>
    <cellStyle name="Input 5 2 3 2 17" xfId="19868"/>
    <cellStyle name="Input 5 2 3 2 17 2" xfId="19869"/>
    <cellStyle name="Input 5 2 3 2 17 2 2" xfId="19870"/>
    <cellStyle name="Input 5 2 3 2 17 3" xfId="19871"/>
    <cellStyle name="Input 5 2 3 2 18" xfId="19872"/>
    <cellStyle name="Input 5 2 3 2 18 2" xfId="19873"/>
    <cellStyle name="Input 5 2 3 2 18 2 2" xfId="19874"/>
    <cellStyle name="Input 5 2 3 2 18 3" xfId="19875"/>
    <cellStyle name="Input 5 2 3 2 19" xfId="19876"/>
    <cellStyle name="Input 5 2 3 2 19 2" xfId="19877"/>
    <cellStyle name="Input 5 2 3 2 19 2 2" xfId="19878"/>
    <cellStyle name="Input 5 2 3 2 19 3" xfId="19879"/>
    <cellStyle name="Input 5 2 3 2 2" xfId="19880"/>
    <cellStyle name="Input 5 2 3 2 2 2" xfId="19881"/>
    <cellStyle name="Input 5 2 3 2 2 2 2" xfId="19882"/>
    <cellStyle name="Input 5 2 3 2 2 3" xfId="19883"/>
    <cellStyle name="Input 5 2 3 2 20" xfId="19884"/>
    <cellStyle name="Input 5 2 3 2 20 2" xfId="19885"/>
    <cellStyle name="Input 5 2 3 2 20 2 2" xfId="19886"/>
    <cellStyle name="Input 5 2 3 2 20 3" xfId="19887"/>
    <cellStyle name="Input 5 2 3 2 21" xfId="19888"/>
    <cellStyle name="Input 5 2 3 2 21 2" xfId="19889"/>
    <cellStyle name="Input 5 2 3 2 22" xfId="19890"/>
    <cellStyle name="Input 5 2 3 2 3" xfId="19891"/>
    <cellStyle name="Input 5 2 3 2 3 2" xfId="19892"/>
    <cellStyle name="Input 5 2 3 2 3 2 2" xfId="19893"/>
    <cellStyle name="Input 5 2 3 2 3 3" xfId="19894"/>
    <cellStyle name="Input 5 2 3 2 4" xfId="19895"/>
    <cellStyle name="Input 5 2 3 2 4 2" xfId="19896"/>
    <cellStyle name="Input 5 2 3 2 4 2 2" xfId="19897"/>
    <cellStyle name="Input 5 2 3 2 4 3" xfId="19898"/>
    <cellStyle name="Input 5 2 3 2 5" xfId="19899"/>
    <cellStyle name="Input 5 2 3 2 5 2" xfId="19900"/>
    <cellStyle name="Input 5 2 3 2 5 2 2" xfId="19901"/>
    <cellStyle name="Input 5 2 3 2 5 3" xfId="19902"/>
    <cellStyle name="Input 5 2 3 2 6" xfId="19903"/>
    <cellStyle name="Input 5 2 3 2 6 2" xfId="19904"/>
    <cellStyle name="Input 5 2 3 2 6 2 2" xfId="19905"/>
    <cellStyle name="Input 5 2 3 2 6 3" xfId="19906"/>
    <cellStyle name="Input 5 2 3 2 7" xfId="19907"/>
    <cellStyle name="Input 5 2 3 2 7 2" xfId="19908"/>
    <cellStyle name="Input 5 2 3 2 7 2 2" xfId="19909"/>
    <cellStyle name="Input 5 2 3 2 7 3" xfId="19910"/>
    <cellStyle name="Input 5 2 3 2 8" xfId="19911"/>
    <cellStyle name="Input 5 2 3 2 8 2" xfId="19912"/>
    <cellStyle name="Input 5 2 3 2 8 2 2" xfId="19913"/>
    <cellStyle name="Input 5 2 3 2 8 3" xfId="19914"/>
    <cellStyle name="Input 5 2 3 2 9" xfId="19915"/>
    <cellStyle name="Input 5 2 3 2 9 2" xfId="19916"/>
    <cellStyle name="Input 5 2 3 2 9 2 2" xfId="19917"/>
    <cellStyle name="Input 5 2 3 2 9 3" xfId="19918"/>
    <cellStyle name="Input 5 2 3 3" xfId="19919"/>
    <cellStyle name="Input 5 2 3 3 2" xfId="19920"/>
    <cellStyle name="Input 5 2 3 3 2 2" xfId="19921"/>
    <cellStyle name="Input 5 2 3 3 3" xfId="19922"/>
    <cellStyle name="Input 5 2 3 4" xfId="19923"/>
    <cellStyle name="Input 5 2 3 4 2" xfId="19924"/>
    <cellStyle name="Input 5 2 3 4 2 2" xfId="19925"/>
    <cellStyle name="Input 5 2 3 4 3" xfId="19926"/>
    <cellStyle name="Input 5 2 3 5" xfId="19927"/>
    <cellStyle name="Input 5 2 3 5 2" xfId="19928"/>
    <cellStyle name="Input 5 2 3 5 2 2" xfId="19929"/>
    <cellStyle name="Input 5 2 3 5 3" xfId="19930"/>
    <cellStyle name="Input 5 2 3 6" xfId="19931"/>
    <cellStyle name="Input 5 2 3 6 2" xfId="19932"/>
    <cellStyle name="Input 5 2 3 6 2 2" xfId="19933"/>
    <cellStyle name="Input 5 2 3 6 3" xfId="19934"/>
    <cellStyle name="Input 5 2 3 7" xfId="19935"/>
    <cellStyle name="Input 5 2 3 7 2" xfId="19936"/>
    <cellStyle name="Input 5 2 3 7 2 2" xfId="19937"/>
    <cellStyle name="Input 5 2 3 7 3" xfId="19938"/>
    <cellStyle name="Input 5 2 3 8" xfId="19939"/>
    <cellStyle name="Input 5 2 3 8 2" xfId="19940"/>
    <cellStyle name="Input 5 2 3 8 2 2" xfId="19941"/>
    <cellStyle name="Input 5 2 3 8 3" xfId="19942"/>
    <cellStyle name="Input 5 2 3 9" xfId="19943"/>
    <cellStyle name="Input 5 2 3 9 2" xfId="19944"/>
    <cellStyle name="Input 5 2 3 9 2 2" xfId="19945"/>
    <cellStyle name="Input 5 2 3 9 3" xfId="19946"/>
    <cellStyle name="Input 5 2 4" xfId="561"/>
    <cellStyle name="Input 5 2 4 10" xfId="19947"/>
    <cellStyle name="Input 5 2 4 10 2" xfId="19948"/>
    <cellStyle name="Input 5 2 4 10 2 2" xfId="19949"/>
    <cellStyle name="Input 5 2 4 10 3" xfId="19950"/>
    <cellStyle name="Input 5 2 4 11" xfId="19951"/>
    <cellStyle name="Input 5 2 4 11 2" xfId="19952"/>
    <cellStyle name="Input 5 2 4 11 2 2" xfId="19953"/>
    <cellStyle name="Input 5 2 4 11 3" xfId="19954"/>
    <cellStyle name="Input 5 2 4 12" xfId="19955"/>
    <cellStyle name="Input 5 2 4 12 2" xfId="19956"/>
    <cellStyle name="Input 5 2 4 12 2 2" xfId="19957"/>
    <cellStyle name="Input 5 2 4 12 3" xfId="19958"/>
    <cellStyle name="Input 5 2 4 13" xfId="19959"/>
    <cellStyle name="Input 5 2 4 13 2" xfId="19960"/>
    <cellStyle name="Input 5 2 4 13 2 2" xfId="19961"/>
    <cellStyle name="Input 5 2 4 13 3" xfId="19962"/>
    <cellStyle name="Input 5 2 4 14" xfId="19963"/>
    <cellStyle name="Input 5 2 4 14 2" xfId="19964"/>
    <cellStyle name="Input 5 2 4 14 2 2" xfId="19965"/>
    <cellStyle name="Input 5 2 4 14 3" xfId="19966"/>
    <cellStyle name="Input 5 2 4 15" xfId="19967"/>
    <cellStyle name="Input 5 2 4 15 2" xfId="19968"/>
    <cellStyle name="Input 5 2 4 15 2 2" xfId="19969"/>
    <cellStyle name="Input 5 2 4 15 3" xfId="19970"/>
    <cellStyle name="Input 5 2 4 16" xfId="19971"/>
    <cellStyle name="Input 5 2 4 16 2" xfId="19972"/>
    <cellStyle name="Input 5 2 4 16 2 2" xfId="19973"/>
    <cellStyle name="Input 5 2 4 16 3" xfId="19974"/>
    <cellStyle name="Input 5 2 4 17" xfId="19975"/>
    <cellStyle name="Input 5 2 4 17 2" xfId="19976"/>
    <cellStyle name="Input 5 2 4 17 2 2" xfId="19977"/>
    <cellStyle name="Input 5 2 4 17 3" xfId="19978"/>
    <cellStyle name="Input 5 2 4 18" xfId="19979"/>
    <cellStyle name="Input 5 2 4 18 2" xfId="19980"/>
    <cellStyle name="Input 5 2 4 18 2 2" xfId="19981"/>
    <cellStyle name="Input 5 2 4 18 3" xfId="19982"/>
    <cellStyle name="Input 5 2 4 19" xfId="19983"/>
    <cellStyle name="Input 5 2 4 19 2" xfId="19984"/>
    <cellStyle name="Input 5 2 4 19 2 2" xfId="19985"/>
    <cellStyle name="Input 5 2 4 19 3" xfId="19986"/>
    <cellStyle name="Input 5 2 4 2" xfId="19987"/>
    <cellStyle name="Input 5 2 4 2 10" xfId="19988"/>
    <cellStyle name="Input 5 2 4 2 10 2" xfId="19989"/>
    <cellStyle name="Input 5 2 4 2 10 2 2" xfId="19990"/>
    <cellStyle name="Input 5 2 4 2 10 3" xfId="19991"/>
    <cellStyle name="Input 5 2 4 2 11" xfId="19992"/>
    <cellStyle name="Input 5 2 4 2 11 2" xfId="19993"/>
    <cellStyle name="Input 5 2 4 2 11 2 2" xfId="19994"/>
    <cellStyle name="Input 5 2 4 2 11 3" xfId="19995"/>
    <cellStyle name="Input 5 2 4 2 12" xfId="19996"/>
    <cellStyle name="Input 5 2 4 2 12 2" xfId="19997"/>
    <cellStyle name="Input 5 2 4 2 12 2 2" xfId="19998"/>
    <cellStyle name="Input 5 2 4 2 12 3" xfId="19999"/>
    <cellStyle name="Input 5 2 4 2 13" xfId="20000"/>
    <cellStyle name="Input 5 2 4 2 13 2" xfId="20001"/>
    <cellStyle name="Input 5 2 4 2 13 2 2" xfId="20002"/>
    <cellStyle name="Input 5 2 4 2 13 3" xfId="20003"/>
    <cellStyle name="Input 5 2 4 2 14" xfId="20004"/>
    <cellStyle name="Input 5 2 4 2 14 2" xfId="20005"/>
    <cellStyle name="Input 5 2 4 2 14 2 2" xfId="20006"/>
    <cellStyle name="Input 5 2 4 2 14 3" xfId="20007"/>
    <cellStyle name="Input 5 2 4 2 15" xfId="20008"/>
    <cellStyle name="Input 5 2 4 2 15 2" xfId="20009"/>
    <cellStyle name="Input 5 2 4 2 15 2 2" xfId="20010"/>
    <cellStyle name="Input 5 2 4 2 15 3" xfId="20011"/>
    <cellStyle name="Input 5 2 4 2 16" xfId="20012"/>
    <cellStyle name="Input 5 2 4 2 16 2" xfId="20013"/>
    <cellStyle name="Input 5 2 4 2 16 2 2" xfId="20014"/>
    <cellStyle name="Input 5 2 4 2 16 3" xfId="20015"/>
    <cellStyle name="Input 5 2 4 2 17" xfId="20016"/>
    <cellStyle name="Input 5 2 4 2 17 2" xfId="20017"/>
    <cellStyle name="Input 5 2 4 2 17 2 2" xfId="20018"/>
    <cellStyle name="Input 5 2 4 2 17 3" xfId="20019"/>
    <cellStyle name="Input 5 2 4 2 18" xfId="20020"/>
    <cellStyle name="Input 5 2 4 2 18 2" xfId="20021"/>
    <cellStyle name="Input 5 2 4 2 18 2 2" xfId="20022"/>
    <cellStyle name="Input 5 2 4 2 18 3" xfId="20023"/>
    <cellStyle name="Input 5 2 4 2 19" xfId="20024"/>
    <cellStyle name="Input 5 2 4 2 19 2" xfId="20025"/>
    <cellStyle name="Input 5 2 4 2 19 2 2" xfId="20026"/>
    <cellStyle name="Input 5 2 4 2 19 3" xfId="20027"/>
    <cellStyle name="Input 5 2 4 2 2" xfId="20028"/>
    <cellStyle name="Input 5 2 4 2 2 2" xfId="20029"/>
    <cellStyle name="Input 5 2 4 2 2 2 2" xfId="20030"/>
    <cellStyle name="Input 5 2 4 2 2 3" xfId="20031"/>
    <cellStyle name="Input 5 2 4 2 20" xfId="20032"/>
    <cellStyle name="Input 5 2 4 2 20 2" xfId="20033"/>
    <cellStyle name="Input 5 2 4 2 20 2 2" xfId="20034"/>
    <cellStyle name="Input 5 2 4 2 20 3" xfId="20035"/>
    <cellStyle name="Input 5 2 4 2 21" xfId="20036"/>
    <cellStyle name="Input 5 2 4 2 21 2" xfId="20037"/>
    <cellStyle name="Input 5 2 4 2 22" xfId="20038"/>
    <cellStyle name="Input 5 2 4 2 3" xfId="20039"/>
    <cellStyle name="Input 5 2 4 2 3 2" xfId="20040"/>
    <cellStyle name="Input 5 2 4 2 3 2 2" xfId="20041"/>
    <cellStyle name="Input 5 2 4 2 3 3" xfId="20042"/>
    <cellStyle name="Input 5 2 4 2 4" xfId="20043"/>
    <cellStyle name="Input 5 2 4 2 4 2" xfId="20044"/>
    <cellStyle name="Input 5 2 4 2 4 2 2" xfId="20045"/>
    <cellStyle name="Input 5 2 4 2 4 3" xfId="20046"/>
    <cellStyle name="Input 5 2 4 2 5" xfId="20047"/>
    <cellStyle name="Input 5 2 4 2 5 2" xfId="20048"/>
    <cellStyle name="Input 5 2 4 2 5 2 2" xfId="20049"/>
    <cellStyle name="Input 5 2 4 2 5 3" xfId="20050"/>
    <cellStyle name="Input 5 2 4 2 6" xfId="20051"/>
    <cellStyle name="Input 5 2 4 2 6 2" xfId="20052"/>
    <cellStyle name="Input 5 2 4 2 6 2 2" xfId="20053"/>
    <cellStyle name="Input 5 2 4 2 6 3" xfId="20054"/>
    <cellStyle name="Input 5 2 4 2 7" xfId="20055"/>
    <cellStyle name="Input 5 2 4 2 7 2" xfId="20056"/>
    <cellStyle name="Input 5 2 4 2 7 2 2" xfId="20057"/>
    <cellStyle name="Input 5 2 4 2 7 3" xfId="20058"/>
    <cellStyle name="Input 5 2 4 2 8" xfId="20059"/>
    <cellStyle name="Input 5 2 4 2 8 2" xfId="20060"/>
    <cellStyle name="Input 5 2 4 2 8 2 2" xfId="20061"/>
    <cellStyle name="Input 5 2 4 2 8 3" xfId="20062"/>
    <cellStyle name="Input 5 2 4 2 9" xfId="20063"/>
    <cellStyle name="Input 5 2 4 2 9 2" xfId="20064"/>
    <cellStyle name="Input 5 2 4 2 9 2 2" xfId="20065"/>
    <cellStyle name="Input 5 2 4 2 9 3" xfId="20066"/>
    <cellStyle name="Input 5 2 4 20" xfId="20067"/>
    <cellStyle name="Input 5 2 4 20 2" xfId="20068"/>
    <cellStyle name="Input 5 2 4 20 2 2" xfId="20069"/>
    <cellStyle name="Input 5 2 4 20 3" xfId="20070"/>
    <cellStyle name="Input 5 2 4 21" xfId="20071"/>
    <cellStyle name="Input 5 2 4 21 2" xfId="20072"/>
    <cellStyle name="Input 5 2 4 21 2 2" xfId="20073"/>
    <cellStyle name="Input 5 2 4 21 3" xfId="20074"/>
    <cellStyle name="Input 5 2 4 22" xfId="20075"/>
    <cellStyle name="Input 5 2 4 22 2" xfId="20076"/>
    <cellStyle name="Input 5 2 4 23" xfId="20077"/>
    <cellStyle name="Input 5 2 4 3" xfId="20078"/>
    <cellStyle name="Input 5 2 4 3 2" xfId="20079"/>
    <cellStyle name="Input 5 2 4 3 2 2" xfId="20080"/>
    <cellStyle name="Input 5 2 4 3 3" xfId="20081"/>
    <cellStyle name="Input 5 2 4 4" xfId="20082"/>
    <cellStyle name="Input 5 2 4 4 2" xfId="20083"/>
    <cellStyle name="Input 5 2 4 4 2 2" xfId="20084"/>
    <cellStyle name="Input 5 2 4 4 3" xfId="20085"/>
    <cellStyle name="Input 5 2 4 5" xfId="20086"/>
    <cellStyle name="Input 5 2 4 5 2" xfId="20087"/>
    <cellStyle name="Input 5 2 4 5 2 2" xfId="20088"/>
    <cellStyle name="Input 5 2 4 5 3" xfId="20089"/>
    <cellStyle name="Input 5 2 4 6" xfId="20090"/>
    <cellStyle name="Input 5 2 4 6 2" xfId="20091"/>
    <cellStyle name="Input 5 2 4 6 2 2" xfId="20092"/>
    <cellStyle name="Input 5 2 4 6 3" xfId="20093"/>
    <cellStyle name="Input 5 2 4 7" xfId="20094"/>
    <cellStyle name="Input 5 2 4 7 2" xfId="20095"/>
    <cellStyle name="Input 5 2 4 7 2 2" xfId="20096"/>
    <cellStyle name="Input 5 2 4 7 3" xfId="20097"/>
    <cellStyle name="Input 5 2 4 8" xfId="20098"/>
    <cellStyle name="Input 5 2 4 8 2" xfId="20099"/>
    <cellStyle name="Input 5 2 4 8 2 2" xfId="20100"/>
    <cellStyle name="Input 5 2 4 8 3" xfId="20101"/>
    <cellStyle name="Input 5 2 4 9" xfId="20102"/>
    <cellStyle name="Input 5 2 4 9 2" xfId="20103"/>
    <cellStyle name="Input 5 2 4 9 2 2" xfId="20104"/>
    <cellStyle name="Input 5 2 4 9 3" xfId="20105"/>
    <cellStyle name="Input 5 2 5" xfId="562"/>
    <cellStyle name="Input 5 2 5 10" xfId="20106"/>
    <cellStyle name="Input 5 2 5 10 2" xfId="20107"/>
    <cellStyle name="Input 5 2 5 10 2 2" xfId="20108"/>
    <cellStyle name="Input 5 2 5 10 3" xfId="20109"/>
    <cellStyle name="Input 5 2 5 11" xfId="20110"/>
    <cellStyle name="Input 5 2 5 11 2" xfId="20111"/>
    <cellStyle name="Input 5 2 5 11 2 2" xfId="20112"/>
    <cellStyle name="Input 5 2 5 11 3" xfId="20113"/>
    <cellStyle name="Input 5 2 5 12" xfId="20114"/>
    <cellStyle name="Input 5 2 5 12 2" xfId="20115"/>
    <cellStyle name="Input 5 2 5 12 2 2" xfId="20116"/>
    <cellStyle name="Input 5 2 5 12 3" xfId="20117"/>
    <cellStyle name="Input 5 2 5 13" xfId="20118"/>
    <cellStyle name="Input 5 2 5 13 2" xfId="20119"/>
    <cellStyle name="Input 5 2 5 13 2 2" xfId="20120"/>
    <cellStyle name="Input 5 2 5 13 3" xfId="20121"/>
    <cellStyle name="Input 5 2 5 14" xfId="20122"/>
    <cellStyle name="Input 5 2 5 14 2" xfId="20123"/>
    <cellStyle name="Input 5 2 5 14 2 2" xfId="20124"/>
    <cellStyle name="Input 5 2 5 14 3" xfId="20125"/>
    <cellStyle name="Input 5 2 5 15" xfId="20126"/>
    <cellStyle name="Input 5 2 5 15 2" xfId="20127"/>
    <cellStyle name="Input 5 2 5 15 2 2" xfId="20128"/>
    <cellStyle name="Input 5 2 5 15 3" xfId="20129"/>
    <cellStyle name="Input 5 2 5 16" xfId="20130"/>
    <cellStyle name="Input 5 2 5 16 2" xfId="20131"/>
    <cellStyle name="Input 5 2 5 16 2 2" xfId="20132"/>
    <cellStyle name="Input 5 2 5 16 3" xfId="20133"/>
    <cellStyle name="Input 5 2 5 17" xfId="20134"/>
    <cellStyle name="Input 5 2 5 17 2" xfId="20135"/>
    <cellStyle name="Input 5 2 5 17 2 2" xfId="20136"/>
    <cellStyle name="Input 5 2 5 17 3" xfId="20137"/>
    <cellStyle name="Input 5 2 5 18" xfId="20138"/>
    <cellStyle name="Input 5 2 5 18 2" xfId="20139"/>
    <cellStyle name="Input 5 2 5 18 2 2" xfId="20140"/>
    <cellStyle name="Input 5 2 5 18 3" xfId="20141"/>
    <cellStyle name="Input 5 2 5 19" xfId="20142"/>
    <cellStyle name="Input 5 2 5 19 2" xfId="20143"/>
    <cellStyle name="Input 5 2 5 19 2 2" xfId="20144"/>
    <cellStyle name="Input 5 2 5 19 3" xfId="20145"/>
    <cellStyle name="Input 5 2 5 2" xfId="20146"/>
    <cellStyle name="Input 5 2 5 2 2" xfId="20147"/>
    <cellStyle name="Input 5 2 5 2 2 2" xfId="20148"/>
    <cellStyle name="Input 5 2 5 2 3" xfId="20149"/>
    <cellStyle name="Input 5 2 5 20" xfId="20150"/>
    <cellStyle name="Input 5 2 5 20 2" xfId="20151"/>
    <cellStyle name="Input 5 2 5 20 2 2" xfId="20152"/>
    <cellStyle name="Input 5 2 5 20 3" xfId="20153"/>
    <cellStyle name="Input 5 2 5 21" xfId="20154"/>
    <cellStyle name="Input 5 2 5 21 2" xfId="20155"/>
    <cellStyle name="Input 5 2 5 22" xfId="20156"/>
    <cellStyle name="Input 5 2 5 3" xfId="20157"/>
    <cellStyle name="Input 5 2 5 3 2" xfId="20158"/>
    <cellStyle name="Input 5 2 5 3 2 2" xfId="20159"/>
    <cellStyle name="Input 5 2 5 3 3" xfId="20160"/>
    <cellStyle name="Input 5 2 5 4" xfId="20161"/>
    <cellStyle name="Input 5 2 5 4 2" xfId="20162"/>
    <cellStyle name="Input 5 2 5 4 2 2" xfId="20163"/>
    <cellStyle name="Input 5 2 5 4 3" xfId="20164"/>
    <cellStyle name="Input 5 2 5 5" xfId="20165"/>
    <cellStyle name="Input 5 2 5 5 2" xfId="20166"/>
    <cellStyle name="Input 5 2 5 5 2 2" xfId="20167"/>
    <cellStyle name="Input 5 2 5 5 3" xfId="20168"/>
    <cellStyle name="Input 5 2 5 6" xfId="20169"/>
    <cellStyle name="Input 5 2 5 6 2" xfId="20170"/>
    <cellStyle name="Input 5 2 5 6 2 2" xfId="20171"/>
    <cellStyle name="Input 5 2 5 6 3" xfId="20172"/>
    <cellStyle name="Input 5 2 5 7" xfId="20173"/>
    <cellStyle name="Input 5 2 5 7 2" xfId="20174"/>
    <cellStyle name="Input 5 2 5 7 2 2" xfId="20175"/>
    <cellStyle name="Input 5 2 5 7 3" xfId="20176"/>
    <cellStyle name="Input 5 2 5 8" xfId="20177"/>
    <cellStyle name="Input 5 2 5 8 2" xfId="20178"/>
    <cellStyle name="Input 5 2 5 8 2 2" xfId="20179"/>
    <cellStyle name="Input 5 2 5 8 3" xfId="20180"/>
    <cellStyle name="Input 5 2 5 9" xfId="20181"/>
    <cellStyle name="Input 5 2 5 9 2" xfId="20182"/>
    <cellStyle name="Input 5 2 5 9 2 2" xfId="20183"/>
    <cellStyle name="Input 5 2 5 9 3" xfId="20184"/>
    <cellStyle name="Input 5 2 6" xfId="563"/>
    <cellStyle name="Input 5 2 6 2" xfId="20185"/>
    <cellStyle name="Input 5 2 6 2 2" xfId="20186"/>
    <cellStyle name="Input 5 2 6 3" xfId="20187"/>
    <cellStyle name="Input 5 2 7" xfId="20188"/>
    <cellStyle name="Input 5 2 7 2" xfId="20189"/>
    <cellStyle name="Input 5 2 7 2 2" xfId="20190"/>
    <cellStyle name="Input 5 2 7 3" xfId="20191"/>
    <cellStyle name="Input 5 2 8" xfId="20192"/>
    <cellStyle name="Input 5 2 8 2" xfId="20193"/>
    <cellStyle name="Input 5 2 8 2 2" xfId="20194"/>
    <cellStyle name="Input 5 2 8 3" xfId="20195"/>
    <cellStyle name="Input 5 2 9" xfId="20196"/>
    <cellStyle name="Input 5 2 9 2" xfId="20197"/>
    <cellStyle name="Input 5 2 9 2 2" xfId="20198"/>
    <cellStyle name="Input 5 2 9 3" xfId="20199"/>
    <cellStyle name="Input 5 20" xfId="20200"/>
    <cellStyle name="Input 5 20 2" xfId="20201"/>
    <cellStyle name="Input 5 20 2 2" xfId="20202"/>
    <cellStyle name="Input 5 20 3" xfId="20203"/>
    <cellStyle name="Input 5 21" xfId="20204"/>
    <cellStyle name="Input 5 21 2" xfId="20205"/>
    <cellStyle name="Input 5 21 2 2" xfId="20206"/>
    <cellStyle name="Input 5 21 3" xfId="20207"/>
    <cellStyle name="Input 5 22" xfId="20208"/>
    <cellStyle name="Input 5 22 2" xfId="20209"/>
    <cellStyle name="Input 5 23" xfId="20210"/>
    <cellStyle name="Input 5 24" xfId="20211"/>
    <cellStyle name="Input 5 25" xfId="20212"/>
    <cellStyle name="Input 5 26" xfId="20213"/>
    <cellStyle name="Input 5 3" xfId="564"/>
    <cellStyle name="Input 5 3 10" xfId="20214"/>
    <cellStyle name="Input 5 3 10 2" xfId="20215"/>
    <cellStyle name="Input 5 3 10 2 2" xfId="20216"/>
    <cellStyle name="Input 5 3 10 3" xfId="20217"/>
    <cellStyle name="Input 5 3 11" xfId="20218"/>
    <cellStyle name="Input 5 3 11 2" xfId="20219"/>
    <cellStyle name="Input 5 3 11 2 2" xfId="20220"/>
    <cellStyle name="Input 5 3 11 3" xfId="20221"/>
    <cellStyle name="Input 5 3 12" xfId="20222"/>
    <cellStyle name="Input 5 3 12 2" xfId="20223"/>
    <cellStyle name="Input 5 3 12 2 2" xfId="20224"/>
    <cellStyle name="Input 5 3 12 3" xfId="20225"/>
    <cellStyle name="Input 5 3 13" xfId="20226"/>
    <cellStyle name="Input 5 3 13 2" xfId="20227"/>
    <cellStyle name="Input 5 3 13 2 2" xfId="20228"/>
    <cellStyle name="Input 5 3 13 3" xfId="20229"/>
    <cellStyle name="Input 5 3 14" xfId="20230"/>
    <cellStyle name="Input 5 3 14 2" xfId="20231"/>
    <cellStyle name="Input 5 3 14 2 2" xfId="20232"/>
    <cellStyle name="Input 5 3 14 3" xfId="20233"/>
    <cellStyle name="Input 5 3 15" xfId="20234"/>
    <cellStyle name="Input 5 3 15 2" xfId="20235"/>
    <cellStyle name="Input 5 3 15 2 2" xfId="20236"/>
    <cellStyle name="Input 5 3 15 3" xfId="20237"/>
    <cellStyle name="Input 5 3 16" xfId="20238"/>
    <cellStyle name="Input 5 3 16 2" xfId="20239"/>
    <cellStyle name="Input 5 3 16 2 2" xfId="20240"/>
    <cellStyle name="Input 5 3 16 3" xfId="20241"/>
    <cellStyle name="Input 5 3 17" xfId="20242"/>
    <cellStyle name="Input 5 3 17 2" xfId="20243"/>
    <cellStyle name="Input 5 3 17 2 2" xfId="20244"/>
    <cellStyle name="Input 5 3 17 3" xfId="20245"/>
    <cellStyle name="Input 5 3 18" xfId="20246"/>
    <cellStyle name="Input 5 3 18 2" xfId="20247"/>
    <cellStyle name="Input 5 3 19" xfId="20248"/>
    <cellStyle name="Input 5 3 2" xfId="565"/>
    <cellStyle name="Input 5 3 2 10" xfId="20249"/>
    <cellStyle name="Input 5 3 2 10 2" xfId="20250"/>
    <cellStyle name="Input 5 3 2 10 2 2" xfId="20251"/>
    <cellStyle name="Input 5 3 2 10 3" xfId="20252"/>
    <cellStyle name="Input 5 3 2 11" xfId="20253"/>
    <cellStyle name="Input 5 3 2 11 2" xfId="20254"/>
    <cellStyle name="Input 5 3 2 11 2 2" xfId="20255"/>
    <cellStyle name="Input 5 3 2 11 3" xfId="20256"/>
    <cellStyle name="Input 5 3 2 12" xfId="20257"/>
    <cellStyle name="Input 5 3 2 12 2" xfId="20258"/>
    <cellStyle name="Input 5 3 2 12 2 2" xfId="20259"/>
    <cellStyle name="Input 5 3 2 12 3" xfId="20260"/>
    <cellStyle name="Input 5 3 2 13" xfId="20261"/>
    <cellStyle name="Input 5 3 2 13 2" xfId="20262"/>
    <cellStyle name="Input 5 3 2 13 2 2" xfId="20263"/>
    <cellStyle name="Input 5 3 2 13 3" xfId="20264"/>
    <cellStyle name="Input 5 3 2 14" xfId="20265"/>
    <cellStyle name="Input 5 3 2 14 2" xfId="20266"/>
    <cellStyle name="Input 5 3 2 14 2 2" xfId="20267"/>
    <cellStyle name="Input 5 3 2 14 3" xfId="20268"/>
    <cellStyle name="Input 5 3 2 15" xfId="20269"/>
    <cellStyle name="Input 5 3 2 15 2" xfId="20270"/>
    <cellStyle name="Input 5 3 2 15 2 2" xfId="20271"/>
    <cellStyle name="Input 5 3 2 15 3" xfId="20272"/>
    <cellStyle name="Input 5 3 2 16" xfId="20273"/>
    <cellStyle name="Input 5 3 2 16 2" xfId="20274"/>
    <cellStyle name="Input 5 3 2 16 2 2" xfId="20275"/>
    <cellStyle name="Input 5 3 2 16 3" xfId="20276"/>
    <cellStyle name="Input 5 3 2 17" xfId="20277"/>
    <cellStyle name="Input 5 3 2 17 2" xfId="20278"/>
    <cellStyle name="Input 5 3 2 17 2 2" xfId="20279"/>
    <cellStyle name="Input 5 3 2 17 3" xfId="20280"/>
    <cellStyle name="Input 5 3 2 18" xfId="20281"/>
    <cellStyle name="Input 5 3 2 18 2" xfId="20282"/>
    <cellStyle name="Input 5 3 2 18 2 2" xfId="20283"/>
    <cellStyle name="Input 5 3 2 18 3" xfId="20284"/>
    <cellStyle name="Input 5 3 2 19" xfId="20285"/>
    <cellStyle name="Input 5 3 2 19 2" xfId="20286"/>
    <cellStyle name="Input 5 3 2 19 2 2" xfId="20287"/>
    <cellStyle name="Input 5 3 2 19 3" xfId="20288"/>
    <cellStyle name="Input 5 3 2 2" xfId="20289"/>
    <cellStyle name="Input 5 3 2 2 2" xfId="20290"/>
    <cellStyle name="Input 5 3 2 2 2 2" xfId="20291"/>
    <cellStyle name="Input 5 3 2 2 3" xfId="20292"/>
    <cellStyle name="Input 5 3 2 20" xfId="20293"/>
    <cellStyle name="Input 5 3 2 20 2" xfId="20294"/>
    <cellStyle name="Input 5 3 2 20 2 2" xfId="20295"/>
    <cellStyle name="Input 5 3 2 20 3" xfId="20296"/>
    <cellStyle name="Input 5 3 2 21" xfId="20297"/>
    <cellStyle name="Input 5 3 2 21 2" xfId="20298"/>
    <cellStyle name="Input 5 3 2 22" xfId="20299"/>
    <cellStyle name="Input 5 3 2 3" xfId="20300"/>
    <cellStyle name="Input 5 3 2 3 2" xfId="20301"/>
    <cellStyle name="Input 5 3 2 3 2 2" xfId="20302"/>
    <cellStyle name="Input 5 3 2 3 3" xfId="20303"/>
    <cellStyle name="Input 5 3 2 4" xfId="20304"/>
    <cellStyle name="Input 5 3 2 4 2" xfId="20305"/>
    <cellStyle name="Input 5 3 2 4 2 2" xfId="20306"/>
    <cellStyle name="Input 5 3 2 4 3" xfId="20307"/>
    <cellStyle name="Input 5 3 2 5" xfId="20308"/>
    <cellStyle name="Input 5 3 2 5 2" xfId="20309"/>
    <cellStyle name="Input 5 3 2 5 2 2" xfId="20310"/>
    <cellStyle name="Input 5 3 2 5 3" xfId="20311"/>
    <cellStyle name="Input 5 3 2 6" xfId="20312"/>
    <cellStyle name="Input 5 3 2 6 2" xfId="20313"/>
    <cellStyle name="Input 5 3 2 6 2 2" xfId="20314"/>
    <cellStyle name="Input 5 3 2 6 3" xfId="20315"/>
    <cellStyle name="Input 5 3 2 7" xfId="20316"/>
    <cellStyle name="Input 5 3 2 7 2" xfId="20317"/>
    <cellStyle name="Input 5 3 2 7 2 2" xfId="20318"/>
    <cellStyle name="Input 5 3 2 7 3" xfId="20319"/>
    <cellStyle name="Input 5 3 2 8" xfId="20320"/>
    <cellStyle name="Input 5 3 2 8 2" xfId="20321"/>
    <cellStyle name="Input 5 3 2 8 2 2" xfId="20322"/>
    <cellStyle name="Input 5 3 2 8 3" xfId="20323"/>
    <cellStyle name="Input 5 3 2 9" xfId="20324"/>
    <cellStyle name="Input 5 3 2 9 2" xfId="20325"/>
    <cellStyle name="Input 5 3 2 9 2 2" xfId="20326"/>
    <cellStyle name="Input 5 3 2 9 3" xfId="20327"/>
    <cellStyle name="Input 5 3 3" xfId="566"/>
    <cellStyle name="Input 5 3 3 2" xfId="20328"/>
    <cellStyle name="Input 5 3 3 2 2" xfId="20329"/>
    <cellStyle name="Input 5 3 3 3" xfId="20330"/>
    <cellStyle name="Input 5 3 4" xfId="567"/>
    <cellStyle name="Input 5 3 4 2" xfId="20331"/>
    <cellStyle name="Input 5 3 4 2 2" xfId="20332"/>
    <cellStyle name="Input 5 3 4 3" xfId="20333"/>
    <cellStyle name="Input 5 3 5" xfId="568"/>
    <cellStyle name="Input 5 3 5 2" xfId="20334"/>
    <cellStyle name="Input 5 3 5 2 2" xfId="20335"/>
    <cellStyle name="Input 5 3 5 3" xfId="20336"/>
    <cellStyle name="Input 5 3 6" xfId="569"/>
    <cellStyle name="Input 5 3 6 2" xfId="20337"/>
    <cellStyle name="Input 5 3 6 2 2" xfId="20338"/>
    <cellStyle name="Input 5 3 6 3" xfId="20339"/>
    <cellStyle name="Input 5 3 7" xfId="20340"/>
    <cellStyle name="Input 5 3 7 2" xfId="20341"/>
    <cellStyle name="Input 5 3 7 2 2" xfId="20342"/>
    <cellStyle name="Input 5 3 7 3" xfId="20343"/>
    <cellStyle name="Input 5 3 8" xfId="20344"/>
    <cellStyle name="Input 5 3 8 2" xfId="20345"/>
    <cellStyle name="Input 5 3 8 2 2" xfId="20346"/>
    <cellStyle name="Input 5 3 8 3" xfId="20347"/>
    <cellStyle name="Input 5 3 9" xfId="20348"/>
    <cellStyle name="Input 5 3 9 2" xfId="20349"/>
    <cellStyle name="Input 5 3 9 2 2" xfId="20350"/>
    <cellStyle name="Input 5 3 9 3" xfId="20351"/>
    <cellStyle name="Input 5 4" xfId="570"/>
    <cellStyle name="Input 5 4 10" xfId="20352"/>
    <cellStyle name="Input 5 4 10 2" xfId="20353"/>
    <cellStyle name="Input 5 4 10 2 2" xfId="20354"/>
    <cellStyle name="Input 5 4 10 3" xfId="20355"/>
    <cellStyle name="Input 5 4 11" xfId="20356"/>
    <cellStyle name="Input 5 4 11 2" xfId="20357"/>
    <cellStyle name="Input 5 4 11 2 2" xfId="20358"/>
    <cellStyle name="Input 5 4 11 3" xfId="20359"/>
    <cellStyle name="Input 5 4 12" xfId="20360"/>
    <cellStyle name="Input 5 4 12 2" xfId="20361"/>
    <cellStyle name="Input 5 4 12 2 2" xfId="20362"/>
    <cellStyle name="Input 5 4 12 3" xfId="20363"/>
    <cellStyle name="Input 5 4 13" xfId="20364"/>
    <cellStyle name="Input 5 4 13 2" xfId="20365"/>
    <cellStyle name="Input 5 4 13 2 2" xfId="20366"/>
    <cellStyle name="Input 5 4 13 3" xfId="20367"/>
    <cellStyle name="Input 5 4 14" xfId="20368"/>
    <cellStyle name="Input 5 4 14 2" xfId="20369"/>
    <cellStyle name="Input 5 4 14 2 2" xfId="20370"/>
    <cellStyle name="Input 5 4 14 3" xfId="20371"/>
    <cellStyle name="Input 5 4 15" xfId="20372"/>
    <cellStyle name="Input 5 4 15 2" xfId="20373"/>
    <cellStyle name="Input 5 4 15 2 2" xfId="20374"/>
    <cellStyle name="Input 5 4 15 3" xfId="20375"/>
    <cellStyle name="Input 5 4 16" xfId="20376"/>
    <cellStyle name="Input 5 4 16 2" xfId="20377"/>
    <cellStyle name="Input 5 4 16 2 2" xfId="20378"/>
    <cellStyle name="Input 5 4 16 3" xfId="20379"/>
    <cellStyle name="Input 5 4 17" xfId="20380"/>
    <cellStyle name="Input 5 4 17 2" xfId="20381"/>
    <cellStyle name="Input 5 4 17 2 2" xfId="20382"/>
    <cellStyle name="Input 5 4 17 3" xfId="20383"/>
    <cellStyle name="Input 5 4 18" xfId="20384"/>
    <cellStyle name="Input 5 4 18 2" xfId="20385"/>
    <cellStyle name="Input 5 4 19" xfId="20386"/>
    <cellStyle name="Input 5 4 2" xfId="571"/>
    <cellStyle name="Input 5 4 2 10" xfId="20387"/>
    <cellStyle name="Input 5 4 2 10 2" xfId="20388"/>
    <cellStyle name="Input 5 4 2 10 2 2" xfId="20389"/>
    <cellStyle name="Input 5 4 2 10 3" xfId="20390"/>
    <cellStyle name="Input 5 4 2 11" xfId="20391"/>
    <cellStyle name="Input 5 4 2 11 2" xfId="20392"/>
    <cellStyle name="Input 5 4 2 11 2 2" xfId="20393"/>
    <cellStyle name="Input 5 4 2 11 3" xfId="20394"/>
    <cellStyle name="Input 5 4 2 12" xfId="20395"/>
    <cellStyle name="Input 5 4 2 12 2" xfId="20396"/>
    <cellStyle name="Input 5 4 2 12 2 2" xfId="20397"/>
    <cellStyle name="Input 5 4 2 12 3" xfId="20398"/>
    <cellStyle name="Input 5 4 2 13" xfId="20399"/>
    <cellStyle name="Input 5 4 2 13 2" xfId="20400"/>
    <cellStyle name="Input 5 4 2 13 2 2" xfId="20401"/>
    <cellStyle name="Input 5 4 2 13 3" xfId="20402"/>
    <cellStyle name="Input 5 4 2 14" xfId="20403"/>
    <cellStyle name="Input 5 4 2 14 2" xfId="20404"/>
    <cellStyle name="Input 5 4 2 14 2 2" xfId="20405"/>
    <cellStyle name="Input 5 4 2 14 3" xfId="20406"/>
    <cellStyle name="Input 5 4 2 15" xfId="20407"/>
    <cellStyle name="Input 5 4 2 15 2" xfId="20408"/>
    <cellStyle name="Input 5 4 2 15 2 2" xfId="20409"/>
    <cellStyle name="Input 5 4 2 15 3" xfId="20410"/>
    <cellStyle name="Input 5 4 2 16" xfId="20411"/>
    <cellStyle name="Input 5 4 2 16 2" xfId="20412"/>
    <cellStyle name="Input 5 4 2 16 2 2" xfId="20413"/>
    <cellStyle name="Input 5 4 2 16 3" xfId="20414"/>
    <cellStyle name="Input 5 4 2 17" xfId="20415"/>
    <cellStyle name="Input 5 4 2 17 2" xfId="20416"/>
    <cellStyle name="Input 5 4 2 17 2 2" xfId="20417"/>
    <cellStyle name="Input 5 4 2 17 3" xfId="20418"/>
    <cellStyle name="Input 5 4 2 18" xfId="20419"/>
    <cellStyle name="Input 5 4 2 18 2" xfId="20420"/>
    <cellStyle name="Input 5 4 2 18 2 2" xfId="20421"/>
    <cellStyle name="Input 5 4 2 18 3" xfId="20422"/>
    <cellStyle name="Input 5 4 2 19" xfId="20423"/>
    <cellStyle name="Input 5 4 2 19 2" xfId="20424"/>
    <cellStyle name="Input 5 4 2 19 2 2" xfId="20425"/>
    <cellStyle name="Input 5 4 2 19 3" xfId="20426"/>
    <cellStyle name="Input 5 4 2 2" xfId="20427"/>
    <cellStyle name="Input 5 4 2 2 2" xfId="20428"/>
    <cellStyle name="Input 5 4 2 2 2 2" xfId="20429"/>
    <cellStyle name="Input 5 4 2 2 3" xfId="20430"/>
    <cellStyle name="Input 5 4 2 20" xfId="20431"/>
    <cellStyle name="Input 5 4 2 20 2" xfId="20432"/>
    <cellStyle name="Input 5 4 2 20 2 2" xfId="20433"/>
    <cellStyle name="Input 5 4 2 20 3" xfId="20434"/>
    <cellStyle name="Input 5 4 2 21" xfId="20435"/>
    <cellStyle name="Input 5 4 2 21 2" xfId="20436"/>
    <cellStyle name="Input 5 4 2 22" xfId="20437"/>
    <cellStyle name="Input 5 4 2 3" xfId="20438"/>
    <cellStyle name="Input 5 4 2 3 2" xfId="20439"/>
    <cellStyle name="Input 5 4 2 3 2 2" xfId="20440"/>
    <cellStyle name="Input 5 4 2 3 3" xfId="20441"/>
    <cellStyle name="Input 5 4 2 4" xfId="20442"/>
    <cellStyle name="Input 5 4 2 4 2" xfId="20443"/>
    <cellStyle name="Input 5 4 2 4 2 2" xfId="20444"/>
    <cellStyle name="Input 5 4 2 4 3" xfId="20445"/>
    <cellStyle name="Input 5 4 2 5" xfId="20446"/>
    <cellStyle name="Input 5 4 2 5 2" xfId="20447"/>
    <cellStyle name="Input 5 4 2 5 2 2" xfId="20448"/>
    <cellStyle name="Input 5 4 2 5 3" xfId="20449"/>
    <cellStyle name="Input 5 4 2 6" xfId="20450"/>
    <cellStyle name="Input 5 4 2 6 2" xfId="20451"/>
    <cellStyle name="Input 5 4 2 6 2 2" xfId="20452"/>
    <cellStyle name="Input 5 4 2 6 3" xfId="20453"/>
    <cellStyle name="Input 5 4 2 7" xfId="20454"/>
    <cellStyle name="Input 5 4 2 7 2" xfId="20455"/>
    <cellStyle name="Input 5 4 2 7 2 2" xfId="20456"/>
    <cellStyle name="Input 5 4 2 7 3" xfId="20457"/>
    <cellStyle name="Input 5 4 2 8" xfId="20458"/>
    <cellStyle name="Input 5 4 2 8 2" xfId="20459"/>
    <cellStyle name="Input 5 4 2 8 2 2" xfId="20460"/>
    <cellStyle name="Input 5 4 2 8 3" xfId="20461"/>
    <cellStyle name="Input 5 4 2 9" xfId="20462"/>
    <cellStyle name="Input 5 4 2 9 2" xfId="20463"/>
    <cellStyle name="Input 5 4 2 9 2 2" xfId="20464"/>
    <cellStyle name="Input 5 4 2 9 3" xfId="20465"/>
    <cellStyle name="Input 5 4 3" xfId="572"/>
    <cellStyle name="Input 5 4 3 2" xfId="20466"/>
    <cellStyle name="Input 5 4 3 2 2" xfId="20467"/>
    <cellStyle name="Input 5 4 3 3" xfId="20468"/>
    <cellStyle name="Input 5 4 4" xfId="573"/>
    <cellStyle name="Input 5 4 4 2" xfId="20469"/>
    <cellStyle name="Input 5 4 4 2 2" xfId="20470"/>
    <cellStyle name="Input 5 4 4 3" xfId="20471"/>
    <cellStyle name="Input 5 4 5" xfId="574"/>
    <cellStyle name="Input 5 4 5 2" xfId="20472"/>
    <cellStyle name="Input 5 4 5 2 2" xfId="20473"/>
    <cellStyle name="Input 5 4 5 3" xfId="20474"/>
    <cellStyle name="Input 5 4 6" xfId="575"/>
    <cellStyle name="Input 5 4 6 2" xfId="20475"/>
    <cellStyle name="Input 5 4 6 2 2" xfId="20476"/>
    <cellStyle name="Input 5 4 6 3" xfId="20477"/>
    <cellStyle name="Input 5 4 7" xfId="20478"/>
    <cellStyle name="Input 5 4 7 2" xfId="20479"/>
    <cellStyle name="Input 5 4 7 2 2" xfId="20480"/>
    <cellStyle name="Input 5 4 7 3" xfId="20481"/>
    <cellStyle name="Input 5 4 8" xfId="20482"/>
    <cellStyle name="Input 5 4 8 2" xfId="20483"/>
    <cellStyle name="Input 5 4 8 2 2" xfId="20484"/>
    <cellStyle name="Input 5 4 8 3" xfId="20485"/>
    <cellStyle name="Input 5 4 9" xfId="20486"/>
    <cellStyle name="Input 5 4 9 2" xfId="20487"/>
    <cellStyle name="Input 5 4 9 2 2" xfId="20488"/>
    <cellStyle name="Input 5 4 9 3" xfId="20489"/>
    <cellStyle name="Input 5 5" xfId="576"/>
    <cellStyle name="Input 5 5 10" xfId="20490"/>
    <cellStyle name="Input 5 5 10 2" xfId="20491"/>
    <cellStyle name="Input 5 5 10 2 2" xfId="20492"/>
    <cellStyle name="Input 5 5 10 3" xfId="20493"/>
    <cellStyle name="Input 5 5 11" xfId="20494"/>
    <cellStyle name="Input 5 5 11 2" xfId="20495"/>
    <cellStyle name="Input 5 5 11 2 2" xfId="20496"/>
    <cellStyle name="Input 5 5 11 3" xfId="20497"/>
    <cellStyle name="Input 5 5 12" xfId="20498"/>
    <cellStyle name="Input 5 5 12 2" xfId="20499"/>
    <cellStyle name="Input 5 5 12 2 2" xfId="20500"/>
    <cellStyle name="Input 5 5 12 3" xfId="20501"/>
    <cellStyle name="Input 5 5 13" xfId="20502"/>
    <cellStyle name="Input 5 5 13 2" xfId="20503"/>
    <cellStyle name="Input 5 5 13 2 2" xfId="20504"/>
    <cellStyle name="Input 5 5 13 3" xfId="20505"/>
    <cellStyle name="Input 5 5 14" xfId="20506"/>
    <cellStyle name="Input 5 5 14 2" xfId="20507"/>
    <cellStyle name="Input 5 5 14 2 2" xfId="20508"/>
    <cellStyle name="Input 5 5 14 3" xfId="20509"/>
    <cellStyle name="Input 5 5 15" xfId="20510"/>
    <cellStyle name="Input 5 5 15 2" xfId="20511"/>
    <cellStyle name="Input 5 5 15 2 2" xfId="20512"/>
    <cellStyle name="Input 5 5 15 3" xfId="20513"/>
    <cellStyle name="Input 5 5 16" xfId="20514"/>
    <cellStyle name="Input 5 5 16 2" xfId="20515"/>
    <cellStyle name="Input 5 5 16 2 2" xfId="20516"/>
    <cellStyle name="Input 5 5 16 3" xfId="20517"/>
    <cellStyle name="Input 5 5 17" xfId="20518"/>
    <cellStyle name="Input 5 5 17 2" xfId="20519"/>
    <cellStyle name="Input 5 5 17 2 2" xfId="20520"/>
    <cellStyle name="Input 5 5 17 3" xfId="20521"/>
    <cellStyle name="Input 5 5 18" xfId="20522"/>
    <cellStyle name="Input 5 5 18 2" xfId="20523"/>
    <cellStyle name="Input 5 5 18 2 2" xfId="20524"/>
    <cellStyle name="Input 5 5 18 3" xfId="20525"/>
    <cellStyle name="Input 5 5 19" xfId="20526"/>
    <cellStyle name="Input 5 5 19 2" xfId="20527"/>
    <cellStyle name="Input 5 5 19 2 2" xfId="20528"/>
    <cellStyle name="Input 5 5 19 3" xfId="20529"/>
    <cellStyle name="Input 5 5 2" xfId="20530"/>
    <cellStyle name="Input 5 5 2 10" xfId="20531"/>
    <cellStyle name="Input 5 5 2 10 2" xfId="20532"/>
    <cellStyle name="Input 5 5 2 10 2 2" xfId="20533"/>
    <cellStyle name="Input 5 5 2 10 3" xfId="20534"/>
    <cellStyle name="Input 5 5 2 11" xfId="20535"/>
    <cellStyle name="Input 5 5 2 11 2" xfId="20536"/>
    <cellStyle name="Input 5 5 2 11 2 2" xfId="20537"/>
    <cellStyle name="Input 5 5 2 11 3" xfId="20538"/>
    <cellStyle name="Input 5 5 2 12" xfId="20539"/>
    <cellStyle name="Input 5 5 2 12 2" xfId="20540"/>
    <cellStyle name="Input 5 5 2 12 2 2" xfId="20541"/>
    <cellStyle name="Input 5 5 2 12 3" xfId="20542"/>
    <cellStyle name="Input 5 5 2 13" xfId="20543"/>
    <cellStyle name="Input 5 5 2 13 2" xfId="20544"/>
    <cellStyle name="Input 5 5 2 13 2 2" xfId="20545"/>
    <cellStyle name="Input 5 5 2 13 3" xfId="20546"/>
    <cellStyle name="Input 5 5 2 14" xfId="20547"/>
    <cellStyle name="Input 5 5 2 14 2" xfId="20548"/>
    <cellStyle name="Input 5 5 2 14 2 2" xfId="20549"/>
    <cellStyle name="Input 5 5 2 14 3" xfId="20550"/>
    <cellStyle name="Input 5 5 2 15" xfId="20551"/>
    <cellStyle name="Input 5 5 2 15 2" xfId="20552"/>
    <cellStyle name="Input 5 5 2 15 2 2" xfId="20553"/>
    <cellStyle name="Input 5 5 2 15 3" xfId="20554"/>
    <cellStyle name="Input 5 5 2 16" xfId="20555"/>
    <cellStyle name="Input 5 5 2 16 2" xfId="20556"/>
    <cellStyle name="Input 5 5 2 16 2 2" xfId="20557"/>
    <cellStyle name="Input 5 5 2 16 3" xfId="20558"/>
    <cellStyle name="Input 5 5 2 17" xfId="20559"/>
    <cellStyle name="Input 5 5 2 17 2" xfId="20560"/>
    <cellStyle name="Input 5 5 2 17 2 2" xfId="20561"/>
    <cellStyle name="Input 5 5 2 17 3" xfId="20562"/>
    <cellStyle name="Input 5 5 2 18" xfId="20563"/>
    <cellStyle name="Input 5 5 2 18 2" xfId="20564"/>
    <cellStyle name="Input 5 5 2 18 2 2" xfId="20565"/>
    <cellStyle name="Input 5 5 2 18 3" xfId="20566"/>
    <cellStyle name="Input 5 5 2 19" xfId="20567"/>
    <cellStyle name="Input 5 5 2 19 2" xfId="20568"/>
    <cellStyle name="Input 5 5 2 19 2 2" xfId="20569"/>
    <cellStyle name="Input 5 5 2 19 3" xfId="20570"/>
    <cellStyle name="Input 5 5 2 2" xfId="20571"/>
    <cellStyle name="Input 5 5 2 2 2" xfId="20572"/>
    <cellStyle name="Input 5 5 2 2 2 2" xfId="20573"/>
    <cellStyle name="Input 5 5 2 2 3" xfId="20574"/>
    <cellStyle name="Input 5 5 2 20" xfId="20575"/>
    <cellStyle name="Input 5 5 2 20 2" xfId="20576"/>
    <cellStyle name="Input 5 5 2 20 2 2" xfId="20577"/>
    <cellStyle name="Input 5 5 2 20 3" xfId="20578"/>
    <cellStyle name="Input 5 5 2 21" xfId="20579"/>
    <cellStyle name="Input 5 5 2 21 2" xfId="20580"/>
    <cellStyle name="Input 5 5 2 22" xfId="20581"/>
    <cellStyle name="Input 5 5 2 3" xfId="20582"/>
    <cellStyle name="Input 5 5 2 3 2" xfId="20583"/>
    <cellStyle name="Input 5 5 2 3 2 2" xfId="20584"/>
    <cellStyle name="Input 5 5 2 3 3" xfId="20585"/>
    <cellStyle name="Input 5 5 2 4" xfId="20586"/>
    <cellStyle name="Input 5 5 2 4 2" xfId="20587"/>
    <cellStyle name="Input 5 5 2 4 2 2" xfId="20588"/>
    <cellStyle name="Input 5 5 2 4 3" xfId="20589"/>
    <cellStyle name="Input 5 5 2 5" xfId="20590"/>
    <cellStyle name="Input 5 5 2 5 2" xfId="20591"/>
    <cellStyle name="Input 5 5 2 5 2 2" xfId="20592"/>
    <cellStyle name="Input 5 5 2 5 3" xfId="20593"/>
    <cellStyle name="Input 5 5 2 6" xfId="20594"/>
    <cellStyle name="Input 5 5 2 6 2" xfId="20595"/>
    <cellStyle name="Input 5 5 2 6 2 2" xfId="20596"/>
    <cellStyle name="Input 5 5 2 6 3" xfId="20597"/>
    <cellStyle name="Input 5 5 2 7" xfId="20598"/>
    <cellStyle name="Input 5 5 2 7 2" xfId="20599"/>
    <cellStyle name="Input 5 5 2 7 2 2" xfId="20600"/>
    <cellStyle name="Input 5 5 2 7 3" xfId="20601"/>
    <cellStyle name="Input 5 5 2 8" xfId="20602"/>
    <cellStyle name="Input 5 5 2 8 2" xfId="20603"/>
    <cellStyle name="Input 5 5 2 8 2 2" xfId="20604"/>
    <cellStyle name="Input 5 5 2 8 3" xfId="20605"/>
    <cellStyle name="Input 5 5 2 9" xfId="20606"/>
    <cellStyle name="Input 5 5 2 9 2" xfId="20607"/>
    <cellStyle name="Input 5 5 2 9 2 2" xfId="20608"/>
    <cellStyle name="Input 5 5 2 9 3" xfId="20609"/>
    <cellStyle name="Input 5 5 20" xfId="20610"/>
    <cellStyle name="Input 5 5 20 2" xfId="20611"/>
    <cellStyle name="Input 5 5 20 2 2" xfId="20612"/>
    <cellStyle name="Input 5 5 20 3" xfId="20613"/>
    <cellStyle name="Input 5 5 21" xfId="20614"/>
    <cellStyle name="Input 5 5 21 2" xfId="20615"/>
    <cellStyle name="Input 5 5 21 2 2" xfId="20616"/>
    <cellStyle name="Input 5 5 21 3" xfId="20617"/>
    <cellStyle name="Input 5 5 22" xfId="20618"/>
    <cellStyle name="Input 5 5 22 2" xfId="20619"/>
    <cellStyle name="Input 5 5 23" xfId="20620"/>
    <cellStyle name="Input 5 5 3" xfId="20621"/>
    <cellStyle name="Input 5 5 3 2" xfId="20622"/>
    <cellStyle name="Input 5 5 3 2 2" xfId="20623"/>
    <cellStyle name="Input 5 5 3 3" xfId="20624"/>
    <cellStyle name="Input 5 5 4" xfId="20625"/>
    <cellStyle name="Input 5 5 4 2" xfId="20626"/>
    <cellStyle name="Input 5 5 4 2 2" xfId="20627"/>
    <cellStyle name="Input 5 5 4 3" xfId="20628"/>
    <cellStyle name="Input 5 5 5" xfId="20629"/>
    <cellStyle name="Input 5 5 5 2" xfId="20630"/>
    <cellStyle name="Input 5 5 5 2 2" xfId="20631"/>
    <cellStyle name="Input 5 5 5 3" xfId="20632"/>
    <cellStyle name="Input 5 5 6" xfId="20633"/>
    <cellStyle name="Input 5 5 6 2" xfId="20634"/>
    <cellStyle name="Input 5 5 6 2 2" xfId="20635"/>
    <cellStyle name="Input 5 5 6 3" xfId="20636"/>
    <cellStyle name="Input 5 5 7" xfId="20637"/>
    <cellStyle name="Input 5 5 7 2" xfId="20638"/>
    <cellStyle name="Input 5 5 7 2 2" xfId="20639"/>
    <cellStyle name="Input 5 5 7 3" xfId="20640"/>
    <cellStyle name="Input 5 5 8" xfId="20641"/>
    <cellStyle name="Input 5 5 8 2" xfId="20642"/>
    <cellStyle name="Input 5 5 8 2 2" xfId="20643"/>
    <cellStyle name="Input 5 5 8 3" xfId="20644"/>
    <cellStyle name="Input 5 5 9" xfId="20645"/>
    <cellStyle name="Input 5 5 9 2" xfId="20646"/>
    <cellStyle name="Input 5 5 9 2 2" xfId="20647"/>
    <cellStyle name="Input 5 5 9 3" xfId="20648"/>
    <cellStyle name="Input 5 6" xfId="577"/>
    <cellStyle name="Input 5 6 10" xfId="20649"/>
    <cellStyle name="Input 5 6 10 2" xfId="20650"/>
    <cellStyle name="Input 5 6 10 2 2" xfId="20651"/>
    <cellStyle name="Input 5 6 10 3" xfId="20652"/>
    <cellStyle name="Input 5 6 11" xfId="20653"/>
    <cellStyle name="Input 5 6 11 2" xfId="20654"/>
    <cellStyle name="Input 5 6 11 2 2" xfId="20655"/>
    <cellStyle name="Input 5 6 11 3" xfId="20656"/>
    <cellStyle name="Input 5 6 12" xfId="20657"/>
    <cellStyle name="Input 5 6 12 2" xfId="20658"/>
    <cellStyle name="Input 5 6 12 2 2" xfId="20659"/>
    <cellStyle name="Input 5 6 12 3" xfId="20660"/>
    <cellStyle name="Input 5 6 13" xfId="20661"/>
    <cellStyle name="Input 5 6 13 2" xfId="20662"/>
    <cellStyle name="Input 5 6 13 2 2" xfId="20663"/>
    <cellStyle name="Input 5 6 13 3" xfId="20664"/>
    <cellStyle name="Input 5 6 14" xfId="20665"/>
    <cellStyle name="Input 5 6 14 2" xfId="20666"/>
    <cellStyle name="Input 5 6 14 2 2" xfId="20667"/>
    <cellStyle name="Input 5 6 14 3" xfId="20668"/>
    <cellStyle name="Input 5 6 15" xfId="20669"/>
    <cellStyle name="Input 5 6 15 2" xfId="20670"/>
    <cellStyle name="Input 5 6 15 2 2" xfId="20671"/>
    <cellStyle name="Input 5 6 15 3" xfId="20672"/>
    <cellStyle name="Input 5 6 16" xfId="20673"/>
    <cellStyle name="Input 5 6 16 2" xfId="20674"/>
    <cellStyle name="Input 5 6 16 2 2" xfId="20675"/>
    <cellStyle name="Input 5 6 16 3" xfId="20676"/>
    <cellStyle name="Input 5 6 17" xfId="20677"/>
    <cellStyle name="Input 5 6 17 2" xfId="20678"/>
    <cellStyle name="Input 5 6 17 2 2" xfId="20679"/>
    <cellStyle name="Input 5 6 17 3" xfId="20680"/>
    <cellStyle name="Input 5 6 18" xfId="20681"/>
    <cellStyle name="Input 5 6 18 2" xfId="20682"/>
    <cellStyle name="Input 5 6 18 2 2" xfId="20683"/>
    <cellStyle name="Input 5 6 18 3" xfId="20684"/>
    <cellStyle name="Input 5 6 19" xfId="20685"/>
    <cellStyle name="Input 5 6 19 2" xfId="20686"/>
    <cellStyle name="Input 5 6 19 2 2" xfId="20687"/>
    <cellStyle name="Input 5 6 19 3" xfId="20688"/>
    <cellStyle name="Input 5 6 2" xfId="20689"/>
    <cellStyle name="Input 5 6 2 2" xfId="20690"/>
    <cellStyle name="Input 5 6 2 2 2" xfId="20691"/>
    <cellStyle name="Input 5 6 2 3" xfId="20692"/>
    <cellStyle name="Input 5 6 20" xfId="20693"/>
    <cellStyle name="Input 5 6 20 2" xfId="20694"/>
    <cellStyle name="Input 5 6 20 2 2" xfId="20695"/>
    <cellStyle name="Input 5 6 20 3" xfId="20696"/>
    <cellStyle name="Input 5 6 21" xfId="20697"/>
    <cellStyle name="Input 5 6 21 2" xfId="20698"/>
    <cellStyle name="Input 5 6 22" xfId="20699"/>
    <cellStyle name="Input 5 6 3" xfId="20700"/>
    <cellStyle name="Input 5 6 3 2" xfId="20701"/>
    <cellStyle name="Input 5 6 3 2 2" xfId="20702"/>
    <cellStyle name="Input 5 6 3 3" xfId="20703"/>
    <cellStyle name="Input 5 6 4" xfId="20704"/>
    <cellStyle name="Input 5 6 4 2" xfId="20705"/>
    <cellStyle name="Input 5 6 4 2 2" xfId="20706"/>
    <cellStyle name="Input 5 6 4 3" xfId="20707"/>
    <cellStyle name="Input 5 6 5" xfId="20708"/>
    <cellStyle name="Input 5 6 5 2" xfId="20709"/>
    <cellStyle name="Input 5 6 5 2 2" xfId="20710"/>
    <cellStyle name="Input 5 6 5 3" xfId="20711"/>
    <cellStyle name="Input 5 6 6" xfId="20712"/>
    <cellStyle name="Input 5 6 6 2" xfId="20713"/>
    <cellStyle name="Input 5 6 6 2 2" xfId="20714"/>
    <cellStyle name="Input 5 6 6 3" xfId="20715"/>
    <cellStyle name="Input 5 6 7" xfId="20716"/>
    <cellStyle name="Input 5 6 7 2" xfId="20717"/>
    <cellStyle name="Input 5 6 7 2 2" xfId="20718"/>
    <cellStyle name="Input 5 6 7 3" xfId="20719"/>
    <cellStyle name="Input 5 6 8" xfId="20720"/>
    <cellStyle name="Input 5 6 8 2" xfId="20721"/>
    <cellStyle name="Input 5 6 8 2 2" xfId="20722"/>
    <cellStyle name="Input 5 6 8 3" xfId="20723"/>
    <cellStyle name="Input 5 6 9" xfId="20724"/>
    <cellStyle name="Input 5 6 9 2" xfId="20725"/>
    <cellStyle name="Input 5 6 9 2 2" xfId="20726"/>
    <cellStyle name="Input 5 6 9 3" xfId="20727"/>
    <cellStyle name="Input 5 7" xfId="578"/>
    <cellStyle name="Input 5 7 2" xfId="20728"/>
    <cellStyle name="Input 5 7 2 2" xfId="20729"/>
    <cellStyle name="Input 5 7 3" xfId="20730"/>
    <cellStyle name="Input 5 8" xfId="20731"/>
    <cellStyle name="Input 5 8 2" xfId="20732"/>
    <cellStyle name="Input 5 8 2 2" xfId="20733"/>
    <cellStyle name="Input 5 8 3" xfId="20734"/>
    <cellStyle name="Input 5 9" xfId="20735"/>
    <cellStyle name="Input 5 9 2" xfId="20736"/>
    <cellStyle name="Input 5 9 2 2" xfId="20737"/>
    <cellStyle name="Input 5 9 3" xfId="20738"/>
    <cellStyle name="Input 6" xfId="579"/>
    <cellStyle name="Input 6 10" xfId="20739"/>
    <cellStyle name="Input 6 10 2" xfId="20740"/>
    <cellStyle name="Input 6 10 2 2" xfId="20741"/>
    <cellStyle name="Input 6 10 3" xfId="20742"/>
    <cellStyle name="Input 6 11" xfId="20743"/>
    <cellStyle name="Input 6 11 2" xfId="20744"/>
    <cellStyle name="Input 6 11 2 2" xfId="20745"/>
    <cellStyle name="Input 6 11 3" xfId="20746"/>
    <cellStyle name="Input 6 12" xfId="20747"/>
    <cellStyle name="Input 6 12 2" xfId="20748"/>
    <cellStyle name="Input 6 12 2 2" xfId="20749"/>
    <cellStyle name="Input 6 12 3" xfId="20750"/>
    <cellStyle name="Input 6 13" xfId="20751"/>
    <cellStyle name="Input 6 13 2" xfId="20752"/>
    <cellStyle name="Input 6 13 2 2" xfId="20753"/>
    <cellStyle name="Input 6 13 3" xfId="20754"/>
    <cellStyle name="Input 6 14" xfId="20755"/>
    <cellStyle name="Input 6 14 2" xfId="20756"/>
    <cellStyle name="Input 6 14 2 2" xfId="20757"/>
    <cellStyle name="Input 6 14 3" xfId="20758"/>
    <cellStyle name="Input 6 15" xfId="20759"/>
    <cellStyle name="Input 6 15 2" xfId="20760"/>
    <cellStyle name="Input 6 15 2 2" xfId="20761"/>
    <cellStyle name="Input 6 15 3" xfId="20762"/>
    <cellStyle name="Input 6 16" xfId="20763"/>
    <cellStyle name="Input 6 16 2" xfId="20764"/>
    <cellStyle name="Input 6 16 2 2" xfId="20765"/>
    <cellStyle name="Input 6 16 3" xfId="20766"/>
    <cellStyle name="Input 6 17" xfId="20767"/>
    <cellStyle name="Input 6 17 2" xfId="20768"/>
    <cellStyle name="Input 6 17 2 2" xfId="20769"/>
    <cellStyle name="Input 6 17 3" xfId="20770"/>
    <cellStyle name="Input 6 18" xfId="20771"/>
    <cellStyle name="Input 6 18 2" xfId="20772"/>
    <cellStyle name="Input 6 18 2 2" xfId="20773"/>
    <cellStyle name="Input 6 18 3" xfId="20774"/>
    <cellStyle name="Input 6 19" xfId="20775"/>
    <cellStyle name="Input 6 19 2" xfId="20776"/>
    <cellStyle name="Input 6 19 2 2" xfId="20777"/>
    <cellStyle name="Input 6 19 3" xfId="20778"/>
    <cellStyle name="Input 6 2" xfId="580"/>
    <cellStyle name="Input 6 2 10" xfId="20779"/>
    <cellStyle name="Input 6 2 10 2" xfId="20780"/>
    <cellStyle name="Input 6 2 10 2 2" xfId="20781"/>
    <cellStyle name="Input 6 2 10 3" xfId="20782"/>
    <cellStyle name="Input 6 2 11" xfId="20783"/>
    <cellStyle name="Input 6 2 11 2" xfId="20784"/>
    <cellStyle name="Input 6 2 11 2 2" xfId="20785"/>
    <cellStyle name="Input 6 2 11 3" xfId="20786"/>
    <cellStyle name="Input 6 2 12" xfId="20787"/>
    <cellStyle name="Input 6 2 12 2" xfId="20788"/>
    <cellStyle name="Input 6 2 12 2 2" xfId="20789"/>
    <cellStyle name="Input 6 2 12 3" xfId="20790"/>
    <cellStyle name="Input 6 2 13" xfId="20791"/>
    <cellStyle name="Input 6 2 13 2" xfId="20792"/>
    <cellStyle name="Input 6 2 13 2 2" xfId="20793"/>
    <cellStyle name="Input 6 2 13 3" xfId="20794"/>
    <cellStyle name="Input 6 2 14" xfId="20795"/>
    <cellStyle name="Input 6 2 14 2" xfId="20796"/>
    <cellStyle name="Input 6 2 14 2 2" xfId="20797"/>
    <cellStyle name="Input 6 2 14 3" xfId="20798"/>
    <cellStyle name="Input 6 2 15" xfId="20799"/>
    <cellStyle name="Input 6 2 15 2" xfId="20800"/>
    <cellStyle name="Input 6 2 15 2 2" xfId="20801"/>
    <cellStyle name="Input 6 2 15 3" xfId="20802"/>
    <cellStyle name="Input 6 2 16" xfId="20803"/>
    <cellStyle name="Input 6 2 16 2" xfId="20804"/>
    <cellStyle name="Input 6 2 16 2 2" xfId="20805"/>
    <cellStyle name="Input 6 2 16 3" xfId="20806"/>
    <cellStyle name="Input 6 2 17" xfId="20807"/>
    <cellStyle name="Input 6 2 17 2" xfId="20808"/>
    <cellStyle name="Input 6 2 17 2 2" xfId="20809"/>
    <cellStyle name="Input 6 2 17 3" xfId="20810"/>
    <cellStyle name="Input 6 2 18" xfId="20811"/>
    <cellStyle name="Input 6 2 18 2" xfId="20812"/>
    <cellStyle name="Input 6 2 18 2 2" xfId="20813"/>
    <cellStyle name="Input 6 2 18 3" xfId="20814"/>
    <cellStyle name="Input 6 2 19" xfId="20815"/>
    <cellStyle name="Input 6 2 19 2" xfId="20816"/>
    <cellStyle name="Input 6 2 19 2 2" xfId="20817"/>
    <cellStyle name="Input 6 2 19 3" xfId="20818"/>
    <cellStyle name="Input 6 2 2" xfId="581"/>
    <cellStyle name="Input 6 2 2 10" xfId="20819"/>
    <cellStyle name="Input 6 2 2 10 2" xfId="20820"/>
    <cellStyle name="Input 6 2 2 10 2 2" xfId="20821"/>
    <cellStyle name="Input 6 2 2 10 3" xfId="20822"/>
    <cellStyle name="Input 6 2 2 11" xfId="20823"/>
    <cellStyle name="Input 6 2 2 11 2" xfId="20824"/>
    <cellStyle name="Input 6 2 2 11 2 2" xfId="20825"/>
    <cellStyle name="Input 6 2 2 11 3" xfId="20826"/>
    <cellStyle name="Input 6 2 2 12" xfId="20827"/>
    <cellStyle name="Input 6 2 2 12 2" xfId="20828"/>
    <cellStyle name="Input 6 2 2 12 2 2" xfId="20829"/>
    <cellStyle name="Input 6 2 2 12 3" xfId="20830"/>
    <cellStyle name="Input 6 2 2 13" xfId="20831"/>
    <cellStyle name="Input 6 2 2 13 2" xfId="20832"/>
    <cellStyle name="Input 6 2 2 13 2 2" xfId="20833"/>
    <cellStyle name="Input 6 2 2 13 3" xfId="20834"/>
    <cellStyle name="Input 6 2 2 14" xfId="20835"/>
    <cellStyle name="Input 6 2 2 14 2" xfId="20836"/>
    <cellStyle name="Input 6 2 2 14 2 2" xfId="20837"/>
    <cellStyle name="Input 6 2 2 14 3" xfId="20838"/>
    <cellStyle name="Input 6 2 2 15" xfId="20839"/>
    <cellStyle name="Input 6 2 2 15 2" xfId="20840"/>
    <cellStyle name="Input 6 2 2 15 2 2" xfId="20841"/>
    <cellStyle name="Input 6 2 2 15 3" xfId="20842"/>
    <cellStyle name="Input 6 2 2 16" xfId="20843"/>
    <cellStyle name="Input 6 2 2 16 2" xfId="20844"/>
    <cellStyle name="Input 6 2 2 16 2 2" xfId="20845"/>
    <cellStyle name="Input 6 2 2 16 3" xfId="20846"/>
    <cellStyle name="Input 6 2 2 17" xfId="20847"/>
    <cellStyle name="Input 6 2 2 17 2" xfId="20848"/>
    <cellStyle name="Input 6 2 2 17 2 2" xfId="20849"/>
    <cellStyle name="Input 6 2 2 17 3" xfId="20850"/>
    <cellStyle name="Input 6 2 2 18" xfId="20851"/>
    <cellStyle name="Input 6 2 2 18 2" xfId="20852"/>
    <cellStyle name="Input 6 2 2 19" xfId="20853"/>
    <cellStyle name="Input 6 2 2 2" xfId="20854"/>
    <cellStyle name="Input 6 2 2 2 10" xfId="20855"/>
    <cellStyle name="Input 6 2 2 2 10 2" xfId="20856"/>
    <cellStyle name="Input 6 2 2 2 10 2 2" xfId="20857"/>
    <cellStyle name="Input 6 2 2 2 10 3" xfId="20858"/>
    <cellStyle name="Input 6 2 2 2 11" xfId="20859"/>
    <cellStyle name="Input 6 2 2 2 11 2" xfId="20860"/>
    <cellStyle name="Input 6 2 2 2 11 2 2" xfId="20861"/>
    <cellStyle name="Input 6 2 2 2 11 3" xfId="20862"/>
    <cellStyle name="Input 6 2 2 2 12" xfId="20863"/>
    <cellStyle name="Input 6 2 2 2 12 2" xfId="20864"/>
    <cellStyle name="Input 6 2 2 2 12 2 2" xfId="20865"/>
    <cellStyle name="Input 6 2 2 2 12 3" xfId="20866"/>
    <cellStyle name="Input 6 2 2 2 13" xfId="20867"/>
    <cellStyle name="Input 6 2 2 2 13 2" xfId="20868"/>
    <cellStyle name="Input 6 2 2 2 13 2 2" xfId="20869"/>
    <cellStyle name="Input 6 2 2 2 13 3" xfId="20870"/>
    <cellStyle name="Input 6 2 2 2 14" xfId="20871"/>
    <cellStyle name="Input 6 2 2 2 14 2" xfId="20872"/>
    <cellStyle name="Input 6 2 2 2 14 2 2" xfId="20873"/>
    <cellStyle name="Input 6 2 2 2 14 3" xfId="20874"/>
    <cellStyle name="Input 6 2 2 2 15" xfId="20875"/>
    <cellStyle name="Input 6 2 2 2 15 2" xfId="20876"/>
    <cellStyle name="Input 6 2 2 2 15 2 2" xfId="20877"/>
    <cellStyle name="Input 6 2 2 2 15 3" xfId="20878"/>
    <cellStyle name="Input 6 2 2 2 16" xfId="20879"/>
    <cellStyle name="Input 6 2 2 2 16 2" xfId="20880"/>
    <cellStyle name="Input 6 2 2 2 16 2 2" xfId="20881"/>
    <cellStyle name="Input 6 2 2 2 16 3" xfId="20882"/>
    <cellStyle name="Input 6 2 2 2 17" xfId="20883"/>
    <cellStyle name="Input 6 2 2 2 17 2" xfId="20884"/>
    <cellStyle name="Input 6 2 2 2 17 2 2" xfId="20885"/>
    <cellStyle name="Input 6 2 2 2 17 3" xfId="20886"/>
    <cellStyle name="Input 6 2 2 2 18" xfId="20887"/>
    <cellStyle name="Input 6 2 2 2 18 2" xfId="20888"/>
    <cellStyle name="Input 6 2 2 2 18 2 2" xfId="20889"/>
    <cellStyle name="Input 6 2 2 2 18 3" xfId="20890"/>
    <cellStyle name="Input 6 2 2 2 19" xfId="20891"/>
    <cellStyle name="Input 6 2 2 2 19 2" xfId="20892"/>
    <cellStyle name="Input 6 2 2 2 19 2 2" xfId="20893"/>
    <cellStyle name="Input 6 2 2 2 19 3" xfId="20894"/>
    <cellStyle name="Input 6 2 2 2 2" xfId="20895"/>
    <cellStyle name="Input 6 2 2 2 2 2" xfId="20896"/>
    <cellStyle name="Input 6 2 2 2 2 2 2" xfId="20897"/>
    <cellStyle name="Input 6 2 2 2 2 3" xfId="20898"/>
    <cellStyle name="Input 6 2 2 2 20" xfId="20899"/>
    <cellStyle name="Input 6 2 2 2 20 2" xfId="20900"/>
    <cellStyle name="Input 6 2 2 2 20 2 2" xfId="20901"/>
    <cellStyle name="Input 6 2 2 2 20 3" xfId="20902"/>
    <cellStyle name="Input 6 2 2 2 21" xfId="20903"/>
    <cellStyle name="Input 6 2 2 2 21 2" xfId="20904"/>
    <cellStyle name="Input 6 2 2 2 22" xfId="20905"/>
    <cellStyle name="Input 6 2 2 2 3" xfId="20906"/>
    <cellStyle name="Input 6 2 2 2 3 2" xfId="20907"/>
    <cellStyle name="Input 6 2 2 2 3 2 2" xfId="20908"/>
    <cellStyle name="Input 6 2 2 2 3 3" xfId="20909"/>
    <cellStyle name="Input 6 2 2 2 4" xfId="20910"/>
    <cellStyle name="Input 6 2 2 2 4 2" xfId="20911"/>
    <cellStyle name="Input 6 2 2 2 4 2 2" xfId="20912"/>
    <cellStyle name="Input 6 2 2 2 4 3" xfId="20913"/>
    <cellStyle name="Input 6 2 2 2 5" xfId="20914"/>
    <cellStyle name="Input 6 2 2 2 5 2" xfId="20915"/>
    <cellStyle name="Input 6 2 2 2 5 2 2" xfId="20916"/>
    <cellStyle name="Input 6 2 2 2 5 3" xfId="20917"/>
    <cellStyle name="Input 6 2 2 2 6" xfId="20918"/>
    <cellStyle name="Input 6 2 2 2 6 2" xfId="20919"/>
    <cellStyle name="Input 6 2 2 2 6 2 2" xfId="20920"/>
    <cellStyle name="Input 6 2 2 2 6 3" xfId="20921"/>
    <cellStyle name="Input 6 2 2 2 7" xfId="20922"/>
    <cellStyle name="Input 6 2 2 2 7 2" xfId="20923"/>
    <cellStyle name="Input 6 2 2 2 7 2 2" xfId="20924"/>
    <cellStyle name="Input 6 2 2 2 7 3" xfId="20925"/>
    <cellStyle name="Input 6 2 2 2 8" xfId="20926"/>
    <cellStyle name="Input 6 2 2 2 8 2" xfId="20927"/>
    <cellStyle name="Input 6 2 2 2 8 2 2" xfId="20928"/>
    <cellStyle name="Input 6 2 2 2 8 3" xfId="20929"/>
    <cellStyle name="Input 6 2 2 2 9" xfId="20930"/>
    <cellStyle name="Input 6 2 2 2 9 2" xfId="20931"/>
    <cellStyle name="Input 6 2 2 2 9 2 2" xfId="20932"/>
    <cellStyle name="Input 6 2 2 2 9 3" xfId="20933"/>
    <cellStyle name="Input 6 2 2 3" xfId="20934"/>
    <cellStyle name="Input 6 2 2 3 2" xfId="20935"/>
    <cellStyle name="Input 6 2 2 3 2 2" xfId="20936"/>
    <cellStyle name="Input 6 2 2 3 3" xfId="20937"/>
    <cellStyle name="Input 6 2 2 4" xfId="20938"/>
    <cellStyle name="Input 6 2 2 4 2" xfId="20939"/>
    <cellStyle name="Input 6 2 2 4 2 2" xfId="20940"/>
    <cellStyle name="Input 6 2 2 4 3" xfId="20941"/>
    <cellStyle name="Input 6 2 2 5" xfId="20942"/>
    <cellStyle name="Input 6 2 2 5 2" xfId="20943"/>
    <cellStyle name="Input 6 2 2 5 2 2" xfId="20944"/>
    <cellStyle name="Input 6 2 2 5 3" xfId="20945"/>
    <cellStyle name="Input 6 2 2 6" xfId="20946"/>
    <cellStyle name="Input 6 2 2 6 2" xfId="20947"/>
    <cellStyle name="Input 6 2 2 6 2 2" xfId="20948"/>
    <cellStyle name="Input 6 2 2 6 3" xfId="20949"/>
    <cellStyle name="Input 6 2 2 7" xfId="20950"/>
    <cellStyle name="Input 6 2 2 7 2" xfId="20951"/>
    <cellStyle name="Input 6 2 2 7 2 2" xfId="20952"/>
    <cellStyle name="Input 6 2 2 7 3" xfId="20953"/>
    <cellStyle name="Input 6 2 2 8" xfId="20954"/>
    <cellStyle name="Input 6 2 2 8 2" xfId="20955"/>
    <cellStyle name="Input 6 2 2 8 2 2" xfId="20956"/>
    <cellStyle name="Input 6 2 2 8 3" xfId="20957"/>
    <cellStyle name="Input 6 2 2 9" xfId="20958"/>
    <cellStyle name="Input 6 2 2 9 2" xfId="20959"/>
    <cellStyle name="Input 6 2 2 9 2 2" xfId="20960"/>
    <cellStyle name="Input 6 2 2 9 3" xfId="20961"/>
    <cellStyle name="Input 6 2 20" xfId="20962"/>
    <cellStyle name="Input 6 2 20 2" xfId="20963"/>
    <cellStyle name="Input 6 2 20 2 2" xfId="20964"/>
    <cellStyle name="Input 6 2 20 3" xfId="20965"/>
    <cellStyle name="Input 6 2 21" xfId="20966"/>
    <cellStyle name="Input 6 2 21 2" xfId="20967"/>
    <cellStyle name="Input 6 2 22" xfId="20968"/>
    <cellStyle name="Input 6 2 3" xfId="582"/>
    <cellStyle name="Input 6 2 3 10" xfId="20969"/>
    <cellStyle name="Input 6 2 3 10 2" xfId="20970"/>
    <cellStyle name="Input 6 2 3 10 2 2" xfId="20971"/>
    <cellStyle name="Input 6 2 3 10 3" xfId="20972"/>
    <cellStyle name="Input 6 2 3 11" xfId="20973"/>
    <cellStyle name="Input 6 2 3 11 2" xfId="20974"/>
    <cellStyle name="Input 6 2 3 11 2 2" xfId="20975"/>
    <cellStyle name="Input 6 2 3 11 3" xfId="20976"/>
    <cellStyle name="Input 6 2 3 12" xfId="20977"/>
    <cellStyle name="Input 6 2 3 12 2" xfId="20978"/>
    <cellStyle name="Input 6 2 3 12 2 2" xfId="20979"/>
    <cellStyle name="Input 6 2 3 12 3" xfId="20980"/>
    <cellStyle name="Input 6 2 3 13" xfId="20981"/>
    <cellStyle name="Input 6 2 3 13 2" xfId="20982"/>
    <cellStyle name="Input 6 2 3 13 2 2" xfId="20983"/>
    <cellStyle name="Input 6 2 3 13 3" xfId="20984"/>
    <cellStyle name="Input 6 2 3 14" xfId="20985"/>
    <cellStyle name="Input 6 2 3 14 2" xfId="20986"/>
    <cellStyle name="Input 6 2 3 14 2 2" xfId="20987"/>
    <cellStyle name="Input 6 2 3 14 3" xfId="20988"/>
    <cellStyle name="Input 6 2 3 15" xfId="20989"/>
    <cellStyle name="Input 6 2 3 15 2" xfId="20990"/>
    <cellStyle name="Input 6 2 3 15 2 2" xfId="20991"/>
    <cellStyle name="Input 6 2 3 15 3" xfId="20992"/>
    <cellStyle name="Input 6 2 3 16" xfId="20993"/>
    <cellStyle name="Input 6 2 3 16 2" xfId="20994"/>
    <cellStyle name="Input 6 2 3 16 2 2" xfId="20995"/>
    <cellStyle name="Input 6 2 3 16 3" xfId="20996"/>
    <cellStyle name="Input 6 2 3 17" xfId="20997"/>
    <cellStyle name="Input 6 2 3 17 2" xfId="20998"/>
    <cellStyle name="Input 6 2 3 17 2 2" xfId="20999"/>
    <cellStyle name="Input 6 2 3 17 3" xfId="21000"/>
    <cellStyle name="Input 6 2 3 18" xfId="21001"/>
    <cellStyle name="Input 6 2 3 18 2" xfId="21002"/>
    <cellStyle name="Input 6 2 3 19" xfId="21003"/>
    <cellStyle name="Input 6 2 3 2" xfId="21004"/>
    <cellStyle name="Input 6 2 3 2 10" xfId="21005"/>
    <cellStyle name="Input 6 2 3 2 10 2" xfId="21006"/>
    <cellStyle name="Input 6 2 3 2 10 2 2" xfId="21007"/>
    <cellStyle name="Input 6 2 3 2 10 3" xfId="21008"/>
    <cellStyle name="Input 6 2 3 2 11" xfId="21009"/>
    <cellStyle name="Input 6 2 3 2 11 2" xfId="21010"/>
    <cellStyle name="Input 6 2 3 2 11 2 2" xfId="21011"/>
    <cellStyle name="Input 6 2 3 2 11 3" xfId="21012"/>
    <cellStyle name="Input 6 2 3 2 12" xfId="21013"/>
    <cellStyle name="Input 6 2 3 2 12 2" xfId="21014"/>
    <cellStyle name="Input 6 2 3 2 12 2 2" xfId="21015"/>
    <cellStyle name="Input 6 2 3 2 12 3" xfId="21016"/>
    <cellStyle name="Input 6 2 3 2 13" xfId="21017"/>
    <cellStyle name="Input 6 2 3 2 13 2" xfId="21018"/>
    <cellStyle name="Input 6 2 3 2 13 2 2" xfId="21019"/>
    <cellStyle name="Input 6 2 3 2 13 3" xfId="21020"/>
    <cellStyle name="Input 6 2 3 2 14" xfId="21021"/>
    <cellStyle name="Input 6 2 3 2 14 2" xfId="21022"/>
    <cellStyle name="Input 6 2 3 2 14 2 2" xfId="21023"/>
    <cellStyle name="Input 6 2 3 2 14 3" xfId="21024"/>
    <cellStyle name="Input 6 2 3 2 15" xfId="21025"/>
    <cellStyle name="Input 6 2 3 2 15 2" xfId="21026"/>
    <cellStyle name="Input 6 2 3 2 15 2 2" xfId="21027"/>
    <cellStyle name="Input 6 2 3 2 15 3" xfId="21028"/>
    <cellStyle name="Input 6 2 3 2 16" xfId="21029"/>
    <cellStyle name="Input 6 2 3 2 16 2" xfId="21030"/>
    <cellStyle name="Input 6 2 3 2 16 2 2" xfId="21031"/>
    <cellStyle name="Input 6 2 3 2 16 3" xfId="21032"/>
    <cellStyle name="Input 6 2 3 2 17" xfId="21033"/>
    <cellStyle name="Input 6 2 3 2 17 2" xfId="21034"/>
    <cellStyle name="Input 6 2 3 2 17 2 2" xfId="21035"/>
    <cellStyle name="Input 6 2 3 2 17 3" xfId="21036"/>
    <cellStyle name="Input 6 2 3 2 18" xfId="21037"/>
    <cellStyle name="Input 6 2 3 2 18 2" xfId="21038"/>
    <cellStyle name="Input 6 2 3 2 18 2 2" xfId="21039"/>
    <cellStyle name="Input 6 2 3 2 18 3" xfId="21040"/>
    <cellStyle name="Input 6 2 3 2 19" xfId="21041"/>
    <cellStyle name="Input 6 2 3 2 19 2" xfId="21042"/>
    <cellStyle name="Input 6 2 3 2 19 2 2" xfId="21043"/>
    <cellStyle name="Input 6 2 3 2 19 3" xfId="21044"/>
    <cellStyle name="Input 6 2 3 2 2" xfId="21045"/>
    <cellStyle name="Input 6 2 3 2 2 2" xfId="21046"/>
    <cellStyle name="Input 6 2 3 2 2 2 2" xfId="21047"/>
    <cellStyle name="Input 6 2 3 2 2 3" xfId="21048"/>
    <cellStyle name="Input 6 2 3 2 20" xfId="21049"/>
    <cellStyle name="Input 6 2 3 2 20 2" xfId="21050"/>
    <cellStyle name="Input 6 2 3 2 20 2 2" xfId="21051"/>
    <cellStyle name="Input 6 2 3 2 20 3" xfId="21052"/>
    <cellStyle name="Input 6 2 3 2 21" xfId="21053"/>
    <cellStyle name="Input 6 2 3 2 21 2" xfId="21054"/>
    <cellStyle name="Input 6 2 3 2 22" xfId="21055"/>
    <cellStyle name="Input 6 2 3 2 3" xfId="21056"/>
    <cellStyle name="Input 6 2 3 2 3 2" xfId="21057"/>
    <cellStyle name="Input 6 2 3 2 3 2 2" xfId="21058"/>
    <cellStyle name="Input 6 2 3 2 3 3" xfId="21059"/>
    <cellStyle name="Input 6 2 3 2 4" xfId="21060"/>
    <cellStyle name="Input 6 2 3 2 4 2" xfId="21061"/>
    <cellStyle name="Input 6 2 3 2 4 2 2" xfId="21062"/>
    <cellStyle name="Input 6 2 3 2 4 3" xfId="21063"/>
    <cellStyle name="Input 6 2 3 2 5" xfId="21064"/>
    <cellStyle name="Input 6 2 3 2 5 2" xfId="21065"/>
    <cellStyle name="Input 6 2 3 2 5 2 2" xfId="21066"/>
    <cellStyle name="Input 6 2 3 2 5 3" xfId="21067"/>
    <cellStyle name="Input 6 2 3 2 6" xfId="21068"/>
    <cellStyle name="Input 6 2 3 2 6 2" xfId="21069"/>
    <cellStyle name="Input 6 2 3 2 6 2 2" xfId="21070"/>
    <cellStyle name="Input 6 2 3 2 6 3" xfId="21071"/>
    <cellStyle name="Input 6 2 3 2 7" xfId="21072"/>
    <cellStyle name="Input 6 2 3 2 7 2" xfId="21073"/>
    <cellStyle name="Input 6 2 3 2 7 2 2" xfId="21074"/>
    <cellStyle name="Input 6 2 3 2 7 3" xfId="21075"/>
    <cellStyle name="Input 6 2 3 2 8" xfId="21076"/>
    <cellStyle name="Input 6 2 3 2 8 2" xfId="21077"/>
    <cellStyle name="Input 6 2 3 2 8 2 2" xfId="21078"/>
    <cellStyle name="Input 6 2 3 2 8 3" xfId="21079"/>
    <cellStyle name="Input 6 2 3 2 9" xfId="21080"/>
    <cellStyle name="Input 6 2 3 2 9 2" xfId="21081"/>
    <cellStyle name="Input 6 2 3 2 9 2 2" xfId="21082"/>
    <cellStyle name="Input 6 2 3 2 9 3" xfId="21083"/>
    <cellStyle name="Input 6 2 3 3" xfId="21084"/>
    <cellStyle name="Input 6 2 3 3 2" xfId="21085"/>
    <cellStyle name="Input 6 2 3 3 2 2" xfId="21086"/>
    <cellStyle name="Input 6 2 3 3 3" xfId="21087"/>
    <cellStyle name="Input 6 2 3 4" xfId="21088"/>
    <cellStyle name="Input 6 2 3 4 2" xfId="21089"/>
    <cellStyle name="Input 6 2 3 4 2 2" xfId="21090"/>
    <cellStyle name="Input 6 2 3 4 3" xfId="21091"/>
    <cellStyle name="Input 6 2 3 5" xfId="21092"/>
    <cellStyle name="Input 6 2 3 5 2" xfId="21093"/>
    <cellStyle name="Input 6 2 3 5 2 2" xfId="21094"/>
    <cellStyle name="Input 6 2 3 5 3" xfId="21095"/>
    <cellStyle name="Input 6 2 3 6" xfId="21096"/>
    <cellStyle name="Input 6 2 3 6 2" xfId="21097"/>
    <cellStyle name="Input 6 2 3 6 2 2" xfId="21098"/>
    <cellStyle name="Input 6 2 3 6 3" xfId="21099"/>
    <cellStyle name="Input 6 2 3 7" xfId="21100"/>
    <cellStyle name="Input 6 2 3 7 2" xfId="21101"/>
    <cellStyle name="Input 6 2 3 7 2 2" xfId="21102"/>
    <cellStyle name="Input 6 2 3 7 3" xfId="21103"/>
    <cellStyle name="Input 6 2 3 8" xfId="21104"/>
    <cellStyle name="Input 6 2 3 8 2" xfId="21105"/>
    <cellStyle name="Input 6 2 3 8 2 2" xfId="21106"/>
    <cellStyle name="Input 6 2 3 8 3" xfId="21107"/>
    <cellStyle name="Input 6 2 3 9" xfId="21108"/>
    <cellStyle name="Input 6 2 3 9 2" xfId="21109"/>
    <cellStyle name="Input 6 2 3 9 2 2" xfId="21110"/>
    <cellStyle name="Input 6 2 3 9 3" xfId="21111"/>
    <cellStyle name="Input 6 2 4" xfId="583"/>
    <cellStyle name="Input 6 2 4 10" xfId="21112"/>
    <cellStyle name="Input 6 2 4 10 2" xfId="21113"/>
    <cellStyle name="Input 6 2 4 10 2 2" xfId="21114"/>
    <cellStyle name="Input 6 2 4 10 3" xfId="21115"/>
    <cellStyle name="Input 6 2 4 11" xfId="21116"/>
    <cellStyle name="Input 6 2 4 11 2" xfId="21117"/>
    <cellStyle name="Input 6 2 4 11 2 2" xfId="21118"/>
    <cellStyle name="Input 6 2 4 11 3" xfId="21119"/>
    <cellStyle name="Input 6 2 4 12" xfId="21120"/>
    <cellStyle name="Input 6 2 4 12 2" xfId="21121"/>
    <cellStyle name="Input 6 2 4 12 2 2" xfId="21122"/>
    <cellStyle name="Input 6 2 4 12 3" xfId="21123"/>
    <cellStyle name="Input 6 2 4 13" xfId="21124"/>
    <cellStyle name="Input 6 2 4 13 2" xfId="21125"/>
    <cellStyle name="Input 6 2 4 13 2 2" xfId="21126"/>
    <cellStyle name="Input 6 2 4 13 3" xfId="21127"/>
    <cellStyle name="Input 6 2 4 14" xfId="21128"/>
    <cellStyle name="Input 6 2 4 14 2" xfId="21129"/>
    <cellStyle name="Input 6 2 4 14 2 2" xfId="21130"/>
    <cellStyle name="Input 6 2 4 14 3" xfId="21131"/>
    <cellStyle name="Input 6 2 4 15" xfId="21132"/>
    <cellStyle name="Input 6 2 4 15 2" xfId="21133"/>
    <cellStyle name="Input 6 2 4 15 2 2" xfId="21134"/>
    <cellStyle name="Input 6 2 4 15 3" xfId="21135"/>
    <cellStyle name="Input 6 2 4 16" xfId="21136"/>
    <cellStyle name="Input 6 2 4 16 2" xfId="21137"/>
    <cellStyle name="Input 6 2 4 16 2 2" xfId="21138"/>
    <cellStyle name="Input 6 2 4 16 3" xfId="21139"/>
    <cellStyle name="Input 6 2 4 17" xfId="21140"/>
    <cellStyle name="Input 6 2 4 17 2" xfId="21141"/>
    <cellStyle name="Input 6 2 4 17 2 2" xfId="21142"/>
    <cellStyle name="Input 6 2 4 17 3" xfId="21143"/>
    <cellStyle name="Input 6 2 4 18" xfId="21144"/>
    <cellStyle name="Input 6 2 4 18 2" xfId="21145"/>
    <cellStyle name="Input 6 2 4 18 2 2" xfId="21146"/>
    <cellStyle name="Input 6 2 4 18 3" xfId="21147"/>
    <cellStyle name="Input 6 2 4 19" xfId="21148"/>
    <cellStyle name="Input 6 2 4 19 2" xfId="21149"/>
    <cellStyle name="Input 6 2 4 19 2 2" xfId="21150"/>
    <cellStyle name="Input 6 2 4 19 3" xfId="21151"/>
    <cellStyle name="Input 6 2 4 2" xfId="21152"/>
    <cellStyle name="Input 6 2 4 2 10" xfId="21153"/>
    <cellStyle name="Input 6 2 4 2 10 2" xfId="21154"/>
    <cellStyle name="Input 6 2 4 2 10 2 2" xfId="21155"/>
    <cellStyle name="Input 6 2 4 2 10 3" xfId="21156"/>
    <cellStyle name="Input 6 2 4 2 11" xfId="21157"/>
    <cellStyle name="Input 6 2 4 2 11 2" xfId="21158"/>
    <cellStyle name="Input 6 2 4 2 11 2 2" xfId="21159"/>
    <cellStyle name="Input 6 2 4 2 11 3" xfId="21160"/>
    <cellStyle name="Input 6 2 4 2 12" xfId="21161"/>
    <cellStyle name="Input 6 2 4 2 12 2" xfId="21162"/>
    <cellStyle name="Input 6 2 4 2 12 2 2" xfId="21163"/>
    <cellStyle name="Input 6 2 4 2 12 3" xfId="21164"/>
    <cellStyle name="Input 6 2 4 2 13" xfId="21165"/>
    <cellStyle name="Input 6 2 4 2 13 2" xfId="21166"/>
    <cellStyle name="Input 6 2 4 2 13 2 2" xfId="21167"/>
    <cellStyle name="Input 6 2 4 2 13 3" xfId="21168"/>
    <cellStyle name="Input 6 2 4 2 14" xfId="21169"/>
    <cellStyle name="Input 6 2 4 2 14 2" xfId="21170"/>
    <cellStyle name="Input 6 2 4 2 14 2 2" xfId="21171"/>
    <cellStyle name="Input 6 2 4 2 14 3" xfId="21172"/>
    <cellStyle name="Input 6 2 4 2 15" xfId="21173"/>
    <cellStyle name="Input 6 2 4 2 15 2" xfId="21174"/>
    <cellStyle name="Input 6 2 4 2 15 2 2" xfId="21175"/>
    <cellStyle name="Input 6 2 4 2 15 3" xfId="21176"/>
    <cellStyle name="Input 6 2 4 2 16" xfId="21177"/>
    <cellStyle name="Input 6 2 4 2 16 2" xfId="21178"/>
    <cellStyle name="Input 6 2 4 2 16 2 2" xfId="21179"/>
    <cellStyle name="Input 6 2 4 2 16 3" xfId="21180"/>
    <cellStyle name="Input 6 2 4 2 17" xfId="21181"/>
    <cellStyle name="Input 6 2 4 2 17 2" xfId="21182"/>
    <cellStyle name="Input 6 2 4 2 17 2 2" xfId="21183"/>
    <cellStyle name="Input 6 2 4 2 17 3" xfId="21184"/>
    <cellStyle name="Input 6 2 4 2 18" xfId="21185"/>
    <cellStyle name="Input 6 2 4 2 18 2" xfId="21186"/>
    <cellStyle name="Input 6 2 4 2 18 2 2" xfId="21187"/>
    <cellStyle name="Input 6 2 4 2 18 3" xfId="21188"/>
    <cellStyle name="Input 6 2 4 2 19" xfId="21189"/>
    <cellStyle name="Input 6 2 4 2 19 2" xfId="21190"/>
    <cellStyle name="Input 6 2 4 2 19 2 2" xfId="21191"/>
    <cellStyle name="Input 6 2 4 2 19 3" xfId="21192"/>
    <cellStyle name="Input 6 2 4 2 2" xfId="21193"/>
    <cellStyle name="Input 6 2 4 2 2 2" xfId="21194"/>
    <cellStyle name="Input 6 2 4 2 2 2 2" xfId="21195"/>
    <cellStyle name="Input 6 2 4 2 2 3" xfId="21196"/>
    <cellStyle name="Input 6 2 4 2 20" xfId="21197"/>
    <cellStyle name="Input 6 2 4 2 20 2" xfId="21198"/>
    <cellStyle name="Input 6 2 4 2 20 2 2" xfId="21199"/>
    <cellStyle name="Input 6 2 4 2 20 3" xfId="21200"/>
    <cellStyle name="Input 6 2 4 2 21" xfId="21201"/>
    <cellStyle name="Input 6 2 4 2 21 2" xfId="21202"/>
    <cellStyle name="Input 6 2 4 2 22" xfId="21203"/>
    <cellStyle name="Input 6 2 4 2 3" xfId="21204"/>
    <cellStyle name="Input 6 2 4 2 3 2" xfId="21205"/>
    <cellStyle name="Input 6 2 4 2 3 2 2" xfId="21206"/>
    <cellStyle name="Input 6 2 4 2 3 3" xfId="21207"/>
    <cellStyle name="Input 6 2 4 2 4" xfId="21208"/>
    <cellStyle name="Input 6 2 4 2 4 2" xfId="21209"/>
    <cellStyle name="Input 6 2 4 2 4 2 2" xfId="21210"/>
    <cellStyle name="Input 6 2 4 2 4 3" xfId="21211"/>
    <cellStyle name="Input 6 2 4 2 5" xfId="21212"/>
    <cellStyle name="Input 6 2 4 2 5 2" xfId="21213"/>
    <cellStyle name="Input 6 2 4 2 5 2 2" xfId="21214"/>
    <cellStyle name="Input 6 2 4 2 5 3" xfId="21215"/>
    <cellStyle name="Input 6 2 4 2 6" xfId="21216"/>
    <cellStyle name="Input 6 2 4 2 6 2" xfId="21217"/>
    <cellStyle name="Input 6 2 4 2 6 2 2" xfId="21218"/>
    <cellStyle name="Input 6 2 4 2 6 3" xfId="21219"/>
    <cellStyle name="Input 6 2 4 2 7" xfId="21220"/>
    <cellStyle name="Input 6 2 4 2 7 2" xfId="21221"/>
    <cellStyle name="Input 6 2 4 2 7 2 2" xfId="21222"/>
    <cellStyle name="Input 6 2 4 2 7 3" xfId="21223"/>
    <cellStyle name="Input 6 2 4 2 8" xfId="21224"/>
    <cellStyle name="Input 6 2 4 2 8 2" xfId="21225"/>
    <cellStyle name="Input 6 2 4 2 8 2 2" xfId="21226"/>
    <cellStyle name="Input 6 2 4 2 8 3" xfId="21227"/>
    <cellStyle name="Input 6 2 4 2 9" xfId="21228"/>
    <cellStyle name="Input 6 2 4 2 9 2" xfId="21229"/>
    <cellStyle name="Input 6 2 4 2 9 2 2" xfId="21230"/>
    <cellStyle name="Input 6 2 4 2 9 3" xfId="21231"/>
    <cellStyle name="Input 6 2 4 20" xfId="21232"/>
    <cellStyle name="Input 6 2 4 20 2" xfId="21233"/>
    <cellStyle name="Input 6 2 4 20 2 2" xfId="21234"/>
    <cellStyle name="Input 6 2 4 20 3" xfId="21235"/>
    <cellStyle name="Input 6 2 4 21" xfId="21236"/>
    <cellStyle name="Input 6 2 4 21 2" xfId="21237"/>
    <cellStyle name="Input 6 2 4 21 2 2" xfId="21238"/>
    <cellStyle name="Input 6 2 4 21 3" xfId="21239"/>
    <cellStyle name="Input 6 2 4 22" xfId="21240"/>
    <cellStyle name="Input 6 2 4 22 2" xfId="21241"/>
    <cellStyle name="Input 6 2 4 23" xfId="21242"/>
    <cellStyle name="Input 6 2 4 3" xfId="21243"/>
    <cellStyle name="Input 6 2 4 3 2" xfId="21244"/>
    <cellStyle name="Input 6 2 4 3 2 2" xfId="21245"/>
    <cellStyle name="Input 6 2 4 3 3" xfId="21246"/>
    <cellStyle name="Input 6 2 4 4" xfId="21247"/>
    <cellStyle name="Input 6 2 4 4 2" xfId="21248"/>
    <cellStyle name="Input 6 2 4 4 2 2" xfId="21249"/>
    <cellStyle name="Input 6 2 4 4 3" xfId="21250"/>
    <cellStyle name="Input 6 2 4 5" xfId="21251"/>
    <cellStyle name="Input 6 2 4 5 2" xfId="21252"/>
    <cellStyle name="Input 6 2 4 5 2 2" xfId="21253"/>
    <cellStyle name="Input 6 2 4 5 3" xfId="21254"/>
    <cellStyle name="Input 6 2 4 6" xfId="21255"/>
    <cellStyle name="Input 6 2 4 6 2" xfId="21256"/>
    <cellStyle name="Input 6 2 4 6 2 2" xfId="21257"/>
    <cellStyle name="Input 6 2 4 6 3" xfId="21258"/>
    <cellStyle name="Input 6 2 4 7" xfId="21259"/>
    <cellStyle name="Input 6 2 4 7 2" xfId="21260"/>
    <cellStyle name="Input 6 2 4 7 2 2" xfId="21261"/>
    <cellStyle name="Input 6 2 4 7 3" xfId="21262"/>
    <cellStyle name="Input 6 2 4 8" xfId="21263"/>
    <cellStyle name="Input 6 2 4 8 2" xfId="21264"/>
    <cellStyle name="Input 6 2 4 8 2 2" xfId="21265"/>
    <cellStyle name="Input 6 2 4 8 3" xfId="21266"/>
    <cellStyle name="Input 6 2 4 9" xfId="21267"/>
    <cellStyle name="Input 6 2 4 9 2" xfId="21268"/>
    <cellStyle name="Input 6 2 4 9 2 2" xfId="21269"/>
    <cellStyle name="Input 6 2 4 9 3" xfId="21270"/>
    <cellStyle name="Input 6 2 5" xfId="584"/>
    <cellStyle name="Input 6 2 5 10" xfId="21271"/>
    <cellStyle name="Input 6 2 5 10 2" xfId="21272"/>
    <cellStyle name="Input 6 2 5 10 2 2" xfId="21273"/>
    <cellStyle name="Input 6 2 5 10 3" xfId="21274"/>
    <cellStyle name="Input 6 2 5 11" xfId="21275"/>
    <cellStyle name="Input 6 2 5 11 2" xfId="21276"/>
    <cellStyle name="Input 6 2 5 11 2 2" xfId="21277"/>
    <cellStyle name="Input 6 2 5 11 3" xfId="21278"/>
    <cellStyle name="Input 6 2 5 12" xfId="21279"/>
    <cellStyle name="Input 6 2 5 12 2" xfId="21280"/>
    <cellStyle name="Input 6 2 5 12 2 2" xfId="21281"/>
    <cellStyle name="Input 6 2 5 12 3" xfId="21282"/>
    <cellStyle name="Input 6 2 5 13" xfId="21283"/>
    <cellStyle name="Input 6 2 5 13 2" xfId="21284"/>
    <cellStyle name="Input 6 2 5 13 2 2" xfId="21285"/>
    <cellStyle name="Input 6 2 5 13 3" xfId="21286"/>
    <cellStyle name="Input 6 2 5 14" xfId="21287"/>
    <cellStyle name="Input 6 2 5 14 2" xfId="21288"/>
    <cellStyle name="Input 6 2 5 14 2 2" xfId="21289"/>
    <cellStyle name="Input 6 2 5 14 3" xfId="21290"/>
    <cellStyle name="Input 6 2 5 15" xfId="21291"/>
    <cellStyle name="Input 6 2 5 15 2" xfId="21292"/>
    <cellStyle name="Input 6 2 5 15 2 2" xfId="21293"/>
    <cellStyle name="Input 6 2 5 15 3" xfId="21294"/>
    <cellStyle name="Input 6 2 5 16" xfId="21295"/>
    <cellStyle name="Input 6 2 5 16 2" xfId="21296"/>
    <cellStyle name="Input 6 2 5 16 2 2" xfId="21297"/>
    <cellStyle name="Input 6 2 5 16 3" xfId="21298"/>
    <cellStyle name="Input 6 2 5 17" xfId="21299"/>
    <cellStyle name="Input 6 2 5 17 2" xfId="21300"/>
    <cellStyle name="Input 6 2 5 17 2 2" xfId="21301"/>
    <cellStyle name="Input 6 2 5 17 3" xfId="21302"/>
    <cellStyle name="Input 6 2 5 18" xfId="21303"/>
    <cellStyle name="Input 6 2 5 18 2" xfId="21304"/>
    <cellStyle name="Input 6 2 5 18 2 2" xfId="21305"/>
    <cellStyle name="Input 6 2 5 18 3" xfId="21306"/>
    <cellStyle name="Input 6 2 5 19" xfId="21307"/>
    <cellStyle name="Input 6 2 5 19 2" xfId="21308"/>
    <cellStyle name="Input 6 2 5 19 2 2" xfId="21309"/>
    <cellStyle name="Input 6 2 5 19 3" xfId="21310"/>
    <cellStyle name="Input 6 2 5 2" xfId="21311"/>
    <cellStyle name="Input 6 2 5 2 2" xfId="21312"/>
    <cellStyle name="Input 6 2 5 2 2 2" xfId="21313"/>
    <cellStyle name="Input 6 2 5 2 3" xfId="21314"/>
    <cellStyle name="Input 6 2 5 20" xfId="21315"/>
    <cellStyle name="Input 6 2 5 20 2" xfId="21316"/>
    <cellStyle name="Input 6 2 5 20 2 2" xfId="21317"/>
    <cellStyle name="Input 6 2 5 20 3" xfId="21318"/>
    <cellStyle name="Input 6 2 5 21" xfId="21319"/>
    <cellStyle name="Input 6 2 5 21 2" xfId="21320"/>
    <cellStyle name="Input 6 2 5 22" xfId="21321"/>
    <cellStyle name="Input 6 2 5 3" xfId="21322"/>
    <cellStyle name="Input 6 2 5 3 2" xfId="21323"/>
    <cellStyle name="Input 6 2 5 3 2 2" xfId="21324"/>
    <cellStyle name="Input 6 2 5 3 3" xfId="21325"/>
    <cellStyle name="Input 6 2 5 4" xfId="21326"/>
    <cellStyle name="Input 6 2 5 4 2" xfId="21327"/>
    <cellStyle name="Input 6 2 5 4 2 2" xfId="21328"/>
    <cellStyle name="Input 6 2 5 4 3" xfId="21329"/>
    <cellStyle name="Input 6 2 5 5" xfId="21330"/>
    <cellStyle name="Input 6 2 5 5 2" xfId="21331"/>
    <cellStyle name="Input 6 2 5 5 2 2" xfId="21332"/>
    <cellStyle name="Input 6 2 5 5 3" xfId="21333"/>
    <cellStyle name="Input 6 2 5 6" xfId="21334"/>
    <cellStyle name="Input 6 2 5 6 2" xfId="21335"/>
    <cellStyle name="Input 6 2 5 6 2 2" xfId="21336"/>
    <cellStyle name="Input 6 2 5 6 3" xfId="21337"/>
    <cellStyle name="Input 6 2 5 7" xfId="21338"/>
    <cellStyle name="Input 6 2 5 7 2" xfId="21339"/>
    <cellStyle name="Input 6 2 5 7 2 2" xfId="21340"/>
    <cellStyle name="Input 6 2 5 7 3" xfId="21341"/>
    <cellStyle name="Input 6 2 5 8" xfId="21342"/>
    <cellStyle name="Input 6 2 5 8 2" xfId="21343"/>
    <cellStyle name="Input 6 2 5 8 2 2" xfId="21344"/>
    <cellStyle name="Input 6 2 5 8 3" xfId="21345"/>
    <cellStyle name="Input 6 2 5 9" xfId="21346"/>
    <cellStyle name="Input 6 2 5 9 2" xfId="21347"/>
    <cellStyle name="Input 6 2 5 9 2 2" xfId="21348"/>
    <cellStyle name="Input 6 2 5 9 3" xfId="21349"/>
    <cellStyle name="Input 6 2 6" xfId="585"/>
    <cellStyle name="Input 6 2 6 2" xfId="21350"/>
    <cellStyle name="Input 6 2 6 2 2" xfId="21351"/>
    <cellStyle name="Input 6 2 6 3" xfId="21352"/>
    <cellStyle name="Input 6 2 7" xfId="21353"/>
    <cellStyle name="Input 6 2 7 2" xfId="21354"/>
    <cellStyle name="Input 6 2 7 2 2" xfId="21355"/>
    <cellStyle name="Input 6 2 7 3" xfId="21356"/>
    <cellStyle name="Input 6 2 8" xfId="21357"/>
    <cellStyle name="Input 6 2 8 2" xfId="21358"/>
    <cellStyle name="Input 6 2 8 2 2" xfId="21359"/>
    <cellStyle name="Input 6 2 8 3" xfId="21360"/>
    <cellStyle name="Input 6 2 9" xfId="21361"/>
    <cellStyle name="Input 6 2 9 2" xfId="21362"/>
    <cellStyle name="Input 6 2 9 2 2" xfId="21363"/>
    <cellStyle name="Input 6 2 9 3" xfId="21364"/>
    <cellStyle name="Input 6 20" xfId="21365"/>
    <cellStyle name="Input 6 20 2" xfId="21366"/>
    <cellStyle name="Input 6 20 2 2" xfId="21367"/>
    <cellStyle name="Input 6 20 3" xfId="21368"/>
    <cellStyle name="Input 6 21" xfId="21369"/>
    <cellStyle name="Input 6 21 2" xfId="21370"/>
    <cellStyle name="Input 6 21 2 2" xfId="21371"/>
    <cellStyle name="Input 6 21 3" xfId="21372"/>
    <cellStyle name="Input 6 22" xfId="21373"/>
    <cellStyle name="Input 6 22 2" xfId="21374"/>
    <cellStyle name="Input 6 23" xfId="21375"/>
    <cellStyle name="Input 6 24" xfId="21376"/>
    <cellStyle name="Input 6 25" xfId="21377"/>
    <cellStyle name="Input 6 26" xfId="21378"/>
    <cellStyle name="Input 6 3" xfId="586"/>
    <cellStyle name="Input 6 3 10" xfId="21379"/>
    <cellStyle name="Input 6 3 10 2" xfId="21380"/>
    <cellStyle name="Input 6 3 10 2 2" xfId="21381"/>
    <cellStyle name="Input 6 3 10 3" xfId="21382"/>
    <cellStyle name="Input 6 3 11" xfId="21383"/>
    <cellStyle name="Input 6 3 11 2" xfId="21384"/>
    <cellStyle name="Input 6 3 11 2 2" xfId="21385"/>
    <cellStyle name="Input 6 3 11 3" xfId="21386"/>
    <cellStyle name="Input 6 3 12" xfId="21387"/>
    <cellStyle name="Input 6 3 12 2" xfId="21388"/>
    <cellStyle name="Input 6 3 12 2 2" xfId="21389"/>
    <cellStyle name="Input 6 3 12 3" xfId="21390"/>
    <cellStyle name="Input 6 3 13" xfId="21391"/>
    <cellStyle name="Input 6 3 13 2" xfId="21392"/>
    <cellStyle name="Input 6 3 13 2 2" xfId="21393"/>
    <cellStyle name="Input 6 3 13 3" xfId="21394"/>
    <cellStyle name="Input 6 3 14" xfId="21395"/>
    <cellStyle name="Input 6 3 14 2" xfId="21396"/>
    <cellStyle name="Input 6 3 14 2 2" xfId="21397"/>
    <cellStyle name="Input 6 3 14 3" xfId="21398"/>
    <cellStyle name="Input 6 3 15" xfId="21399"/>
    <cellStyle name="Input 6 3 15 2" xfId="21400"/>
    <cellStyle name="Input 6 3 15 2 2" xfId="21401"/>
    <cellStyle name="Input 6 3 15 3" xfId="21402"/>
    <cellStyle name="Input 6 3 16" xfId="21403"/>
    <cellStyle name="Input 6 3 16 2" xfId="21404"/>
    <cellStyle name="Input 6 3 16 2 2" xfId="21405"/>
    <cellStyle name="Input 6 3 16 3" xfId="21406"/>
    <cellStyle name="Input 6 3 17" xfId="21407"/>
    <cellStyle name="Input 6 3 17 2" xfId="21408"/>
    <cellStyle name="Input 6 3 17 2 2" xfId="21409"/>
    <cellStyle name="Input 6 3 17 3" xfId="21410"/>
    <cellStyle name="Input 6 3 18" xfId="21411"/>
    <cellStyle name="Input 6 3 18 2" xfId="21412"/>
    <cellStyle name="Input 6 3 19" xfId="21413"/>
    <cellStyle name="Input 6 3 2" xfId="587"/>
    <cellStyle name="Input 6 3 2 10" xfId="21414"/>
    <cellStyle name="Input 6 3 2 10 2" xfId="21415"/>
    <cellStyle name="Input 6 3 2 10 2 2" xfId="21416"/>
    <cellStyle name="Input 6 3 2 10 3" xfId="21417"/>
    <cellStyle name="Input 6 3 2 11" xfId="21418"/>
    <cellStyle name="Input 6 3 2 11 2" xfId="21419"/>
    <cellStyle name="Input 6 3 2 11 2 2" xfId="21420"/>
    <cellStyle name="Input 6 3 2 11 3" xfId="21421"/>
    <cellStyle name="Input 6 3 2 12" xfId="21422"/>
    <cellStyle name="Input 6 3 2 12 2" xfId="21423"/>
    <cellStyle name="Input 6 3 2 12 2 2" xfId="21424"/>
    <cellStyle name="Input 6 3 2 12 3" xfId="21425"/>
    <cellStyle name="Input 6 3 2 13" xfId="21426"/>
    <cellStyle name="Input 6 3 2 13 2" xfId="21427"/>
    <cellStyle name="Input 6 3 2 13 2 2" xfId="21428"/>
    <cellStyle name="Input 6 3 2 13 3" xfId="21429"/>
    <cellStyle name="Input 6 3 2 14" xfId="21430"/>
    <cellStyle name="Input 6 3 2 14 2" xfId="21431"/>
    <cellStyle name="Input 6 3 2 14 2 2" xfId="21432"/>
    <cellStyle name="Input 6 3 2 14 3" xfId="21433"/>
    <cellStyle name="Input 6 3 2 15" xfId="21434"/>
    <cellStyle name="Input 6 3 2 15 2" xfId="21435"/>
    <cellStyle name="Input 6 3 2 15 2 2" xfId="21436"/>
    <cellStyle name="Input 6 3 2 15 3" xfId="21437"/>
    <cellStyle name="Input 6 3 2 16" xfId="21438"/>
    <cellStyle name="Input 6 3 2 16 2" xfId="21439"/>
    <cellStyle name="Input 6 3 2 16 2 2" xfId="21440"/>
    <cellStyle name="Input 6 3 2 16 3" xfId="21441"/>
    <cellStyle name="Input 6 3 2 17" xfId="21442"/>
    <cellStyle name="Input 6 3 2 17 2" xfId="21443"/>
    <cellStyle name="Input 6 3 2 17 2 2" xfId="21444"/>
    <cellStyle name="Input 6 3 2 17 3" xfId="21445"/>
    <cellStyle name="Input 6 3 2 18" xfId="21446"/>
    <cellStyle name="Input 6 3 2 18 2" xfId="21447"/>
    <cellStyle name="Input 6 3 2 18 2 2" xfId="21448"/>
    <cellStyle name="Input 6 3 2 18 3" xfId="21449"/>
    <cellStyle name="Input 6 3 2 19" xfId="21450"/>
    <cellStyle name="Input 6 3 2 19 2" xfId="21451"/>
    <cellStyle name="Input 6 3 2 19 2 2" xfId="21452"/>
    <cellStyle name="Input 6 3 2 19 3" xfId="21453"/>
    <cellStyle name="Input 6 3 2 2" xfId="21454"/>
    <cellStyle name="Input 6 3 2 2 2" xfId="21455"/>
    <cellStyle name="Input 6 3 2 2 2 2" xfId="21456"/>
    <cellStyle name="Input 6 3 2 2 3" xfId="21457"/>
    <cellStyle name="Input 6 3 2 20" xfId="21458"/>
    <cellStyle name="Input 6 3 2 20 2" xfId="21459"/>
    <cellStyle name="Input 6 3 2 20 2 2" xfId="21460"/>
    <cellStyle name="Input 6 3 2 20 3" xfId="21461"/>
    <cellStyle name="Input 6 3 2 21" xfId="21462"/>
    <cellStyle name="Input 6 3 2 21 2" xfId="21463"/>
    <cellStyle name="Input 6 3 2 22" xfId="21464"/>
    <cellStyle name="Input 6 3 2 3" xfId="21465"/>
    <cellStyle name="Input 6 3 2 3 2" xfId="21466"/>
    <cellStyle name="Input 6 3 2 3 2 2" xfId="21467"/>
    <cellStyle name="Input 6 3 2 3 3" xfId="21468"/>
    <cellStyle name="Input 6 3 2 4" xfId="21469"/>
    <cellStyle name="Input 6 3 2 4 2" xfId="21470"/>
    <cellStyle name="Input 6 3 2 4 2 2" xfId="21471"/>
    <cellStyle name="Input 6 3 2 4 3" xfId="21472"/>
    <cellStyle name="Input 6 3 2 5" xfId="21473"/>
    <cellStyle name="Input 6 3 2 5 2" xfId="21474"/>
    <cellStyle name="Input 6 3 2 5 2 2" xfId="21475"/>
    <cellStyle name="Input 6 3 2 5 3" xfId="21476"/>
    <cellStyle name="Input 6 3 2 6" xfId="21477"/>
    <cellStyle name="Input 6 3 2 6 2" xfId="21478"/>
    <cellStyle name="Input 6 3 2 6 2 2" xfId="21479"/>
    <cellStyle name="Input 6 3 2 6 3" xfId="21480"/>
    <cellStyle name="Input 6 3 2 7" xfId="21481"/>
    <cellStyle name="Input 6 3 2 7 2" xfId="21482"/>
    <cellStyle name="Input 6 3 2 7 2 2" xfId="21483"/>
    <cellStyle name="Input 6 3 2 7 3" xfId="21484"/>
    <cellStyle name="Input 6 3 2 8" xfId="21485"/>
    <cellStyle name="Input 6 3 2 8 2" xfId="21486"/>
    <cellStyle name="Input 6 3 2 8 2 2" xfId="21487"/>
    <cellStyle name="Input 6 3 2 8 3" xfId="21488"/>
    <cellStyle name="Input 6 3 2 9" xfId="21489"/>
    <cellStyle name="Input 6 3 2 9 2" xfId="21490"/>
    <cellStyle name="Input 6 3 2 9 2 2" xfId="21491"/>
    <cellStyle name="Input 6 3 2 9 3" xfId="21492"/>
    <cellStyle name="Input 6 3 3" xfId="588"/>
    <cellStyle name="Input 6 3 3 2" xfId="21493"/>
    <cellStyle name="Input 6 3 3 2 2" xfId="21494"/>
    <cellStyle name="Input 6 3 3 3" xfId="21495"/>
    <cellStyle name="Input 6 3 4" xfId="589"/>
    <cellStyle name="Input 6 3 4 2" xfId="21496"/>
    <cellStyle name="Input 6 3 4 2 2" xfId="21497"/>
    <cellStyle name="Input 6 3 4 3" xfId="21498"/>
    <cellStyle name="Input 6 3 5" xfId="590"/>
    <cellStyle name="Input 6 3 5 2" xfId="21499"/>
    <cellStyle name="Input 6 3 5 2 2" xfId="21500"/>
    <cellStyle name="Input 6 3 5 3" xfId="21501"/>
    <cellStyle name="Input 6 3 6" xfId="591"/>
    <cellStyle name="Input 6 3 6 2" xfId="21502"/>
    <cellStyle name="Input 6 3 6 2 2" xfId="21503"/>
    <cellStyle name="Input 6 3 6 3" xfId="21504"/>
    <cellStyle name="Input 6 3 7" xfId="21505"/>
    <cellStyle name="Input 6 3 7 2" xfId="21506"/>
    <cellStyle name="Input 6 3 7 2 2" xfId="21507"/>
    <cellStyle name="Input 6 3 7 3" xfId="21508"/>
    <cellStyle name="Input 6 3 8" xfId="21509"/>
    <cellStyle name="Input 6 3 8 2" xfId="21510"/>
    <cellStyle name="Input 6 3 8 2 2" xfId="21511"/>
    <cellStyle name="Input 6 3 8 3" xfId="21512"/>
    <cellStyle name="Input 6 3 9" xfId="21513"/>
    <cellStyle name="Input 6 3 9 2" xfId="21514"/>
    <cellStyle name="Input 6 3 9 2 2" xfId="21515"/>
    <cellStyle name="Input 6 3 9 3" xfId="21516"/>
    <cellStyle name="Input 6 4" xfId="592"/>
    <cellStyle name="Input 6 4 10" xfId="21517"/>
    <cellStyle name="Input 6 4 10 2" xfId="21518"/>
    <cellStyle name="Input 6 4 10 2 2" xfId="21519"/>
    <cellStyle name="Input 6 4 10 3" xfId="21520"/>
    <cellStyle name="Input 6 4 11" xfId="21521"/>
    <cellStyle name="Input 6 4 11 2" xfId="21522"/>
    <cellStyle name="Input 6 4 11 2 2" xfId="21523"/>
    <cellStyle name="Input 6 4 11 3" xfId="21524"/>
    <cellStyle name="Input 6 4 12" xfId="21525"/>
    <cellStyle name="Input 6 4 12 2" xfId="21526"/>
    <cellStyle name="Input 6 4 12 2 2" xfId="21527"/>
    <cellStyle name="Input 6 4 12 3" xfId="21528"/>
    <cellStyle name="Input 6 4 13" xfId="21529"/>
    <cellStyle name="Input 6 4 13 2" xfId="21530"/>
    <cellStyle name="Input 6 4 13 2 2" xfId="21531"/>
    <cellStyle name="Input 6 4 13 3" xfId="21532"/>
    <cellStyle name="Input 6 4 14" xfId="21533"/>
    <cellStyle name="Input 6 4 14 2" xfId="21534"/>
    <cellStyle name="Input 6 4 14 2 2" xfId="21535"/>
    <cellStyle name="Input 6 4 14 3" xfId="21536"/>
    <cellStyle name="Input 6 4 15" xfId="21537"/>
    <cellStyle name="Input 6 4 15 2" xfId="21538"/>
    <cellStyle name="Input 6 4 15 2 2" xfId="21539"/>
    <cellStyle name="Input 6 4 15 3" xfId="21540"/>
    <cellStyle name="Input 6 4 16" xfId="21541"/>
    <cellStyle name="Input 6 4 16 2" xfId="21542"/>
    <cellStyle name="Input 6 4 16 2 2" xfId="21543"/>
    <cellStyle name="Input 6 4 16 3" xfId="21544"/>
    <cellStyle name="Input 6 4 17" xfId="21545"/>
    <cellStyle name="Input 6 4 17 2" xfId="21546"/>
    <cellStyle name="Input 6 4 17 2 2" xfId="21547"/>
    <cellStyle name="Input 6 4 17 3" xfId="21548"/>
    <cellStyle name="Input 6 4 18" xfId="21549"/>
    <cellStyle name="Input 6 4 18 2" xfId="21550"/>
    <cellStyle name="Input 6 4 19" xfId="21551"/>
    <cellStyle name="Input 6 4 2" xfId="593"/>
    <cellStyle name="Input 6 4 2 10" xfId="21552"/>
    <cellStyle name="Input 6 4 2 10 2" xfId="21553"/>
    <cellStyle name="Input 6 4 2 10 2 2" xfId="21554"/>
    <cellStyle name="Input 6 4 2 10 3" xfId="21555"/>
    <cellStyle name="Input 6 4 2 11" xfId="21556"/>
    <cellStyle name="Input 6 4 2 11 2" xfId="21557"/>
    <cellStyle name="Input 6 4 2 11 2 2" xfId="21558"/>
    <cellStyle name="Input 6 4 2 11 3" xfId="21559"/>
    <cellStyle name="Input 6 4 2 12" xfId="21560"/>
    <cellStyle name="Input 6 4 2 12 2" xfId="21561"/>
    <cellStyle name="Input 6 4 2 12 2 2" xfId="21562"/>
    <cellStyle name="Input 6 4 2 12 3" xfId="21563"/>
    <cellStyle name="Input 6 4 2 13" xfId="21564"/>
    <cellStyle name="Input 6 4 2 13 2" xfId="21565"/>
    <cellStyle name="Input 6 4 2 13 2 2" xfId="21566"/>
    <cellStyle name="Input 6 4 2 13 3" xfId="21567"/>
    <cellStyle name="Input 6 4 2 14" xfId="21568"/>
    <cellStyle name="Input 6 4 2 14 2" xfId="21569"/>
    <cellStyle name="Input 6 4 2 14 2 2" xfId="21570"/>
    <cellStyle name="Input 6 4 2 14 3" xfId="21571"/>
    <cellStyle name="Input 6 4 2 15" xfId="21572"/>
    <cellStyle name="Input 6 4 2 15 2" xfId="21573"/>
    <cellStyle name="Input 6 4 2 15 2 2" xfId="21574"/>
    <cellStyle name="Input 6 4 2 15 3" xfId="21575"/>
    <cellStyle name="Input 6 4 2 16" xfId="21576"/>
    <cellStyle name="Input 6 4 2 16 2" xfId="21577"/>
    <cellStyle name="Input 6 4 2 16 2 2" xfId="21578"/>
    <cellStyle name="Input 6 4 2 16 3" xfId="21579"/>
    <cellStyle name="Input 6 4 2 17" xfId="21580"/>
    <cellStyle name="Input 6 4 2 17 2" xfId="21581"/>
    <cellStyle name="Input 6 4 2 17 2 2" xfId="21582"/>
    <cellStyle name="Input 6 4 2 17 3" xfId="21583"/>
    <cellStyle name="Input 6 4 2 18" xfId="21584"/>
    <cellStyle name="Input 6 4 2 18 2" xfId="21585"/>
    <cellStyle name="Input 6 4 2 18 2 2" xfId="21586"/>
    <cellStyle name="Input 6 4 2 18 3" xfId="21587"/>
    <cellStyle name="Input 6 4 2 19" xfId="21588"/>
    <cellStyle name="Input 6 4 2 19 2" xfId="21589"/>
    <cellStyle name="Input 6 4 2 19 2 2" xfId="21590"/>
    <cellStyle name="Input 6 4 2 19 3" xfId="21591"/>
    <cellStyle name="Input 6 4 2 2" xfId="21592"/>
    <cellStyle name="Input 6 4 2 2 2" xfId="21593"/>
    <cellStyle name="Input 6 4 2 2 2 2" xfId="21594"/>
    <cellStyle name="Input 6 4 2 2 3" xfId="21595"/>
    <cellStyle name="Input 6 4 2 20" xfId="21596"/>
    <cellStyle name="Input 6 4 2 20 2" xfId="21597"/>
    <cellStyle name="Input 6 4 2 20 2 2" xfId="21598"/>
    <cellStyle name="Input 6 4 2 20 3" xfId="21599"/>
    <cellStyle name="Input 6 4 2 21" xfId="21600"/>
    <cellStyle name="Input 6 4 2 21 2" xfId="21601"/>
    <cellStyle name="Input 6 4 2 22" xfId="21602"/>
    <cellStyle name="Input 6 4 2 3" xfId="21603"/>
    <cellStyle name="Input 6 4 2 3 2" xfId="21604"/>
    <cellStyle name="Input 6 4 2 3 2 2" xfId="21605"/>
    <cellStyle name="Input 6 4 2 3 3" xfId="21606"/>
    <cellStyle name="Input 6 4 2 4" xfId="21607"/>
    <cellStyle name="Input 6 4 2 4 2" xfId="21608"/>
    <cellStyle name="Input 6 4 2 4 2 2" xfId="21609"/>
    <cellStyle name="Input 6 4 2 4 3" xfId="21610"/>
    <cellStyle name="Input 6 4 2 5" xfId="21611"/>
    <cellStyle name="Input 6 4 2 5 2" xfId="21612"/>
    <cellStyle name="Input 6 4 2 5 2 2" xfId="21613"/>
    <cellStyle name="Input 6 4 2 5 3" xfId="21614"/>
    <cellStyle name="Input 6 4 2 6" xfId="21615"/>
    <cellStyle name="Input 6 4 2 6 2" xfId="21616"/>
    <cellStyle name="Input 6 4 2 6 2 2" xfId="21617"/>
    <cellStyle name="Input 6 4 2 6 3" xfId="21618"/>
    <cellStyle name="Input 6 4 2 7" xfId="21619"/>
    <cellStyle name="Input 6 4 2 7 2" xfId="21620"/>
    <cellStyle name="Input 6 4 2 7 2 2" xfId="21621"/>
    <cellStyle name="Input 6 4 2 7 3" xfId="21622"/>
    <cellStyle name="Input 6 4 2 8" xfId="21623"/>
    <cellStyle name="Input 6 4 2 8 2" xfId="21624"/>
    <cellStyle name="Input 6 4 2 8 2 2" xfId="21625"/>
    <cellStyle name="Input 6 4 2 8 3" xfId="21626"/>
    <cellStyle name="Input 6 4 2 9" xfId="21627"/>
    <cellStyle name="Input 6 4 2 9 2" xfId="21628"/>
    <cellStyle name="Input 6 4 2 9 2 2" xfId="21629"/>
    <cellStyle name="Input 6 4 2 9 3" xfId="21630"/>
    <cellStyle name="Input 6 4 3" xfId="594"/>
    <cellStyle name="Input 6 4 3 2" xfId="21631"/>
    <cellStyle name="Input 6 4 3 2 2" xfId="21632"/>
    <cellStyle name="Input 6 4 3 3" xfId="21633"/>
    <cellStyle name="Input 6 4 4" xfId="595"/>
    <cellStyle name="Input 6 4 4 2" xfId="21634"/>
    <cellStyle name="Input 6 4 4 2 2" xfId="21635"/>
    <cellStyle name="Input 6 4 4 3" xfId="21636"/>
    <cellStyle name="Input 6 4 5" xfId="596"/>
    <cellStyle name="Input 6 4 5 2" xfId="21637"/>
    <cellStyle name="Input 6 4 5 2 2" xfId="21638"/>
    <cellStyle name="Input 6 4 5 3" xfId="21639"/>
    <cellStyle name="Input 6 4 6" xfId="597"/>
    <cellStyle name="Input 6 4 6 2" xfId="21640"/>
    <cellStyle name="Input 6 4 6 2 2" xfId="21641"/>
    <cellStyle name="Input 6 4 6 3" xfId="21642"/>
    <cellStyle name="Input 6 4 7" xfId="21643"/>
    <cellStyle name="Input 6 4 7 2" xfId="21644"/>
    <cellStyle name="Input 6 4 7 2 2" xfId="21645"/>
    <cellStyle name="Input 6 4 7 3" xfId="21646"/>
    <cellStyle name="Input 6 4 8" xfId="21647"/>
    <cellStyle name="Input 6 4 8 2" xfId="21648"/>
    <cellStyle name="Input 6 4 8 2 2" xfId="21649"/>
    <cellStyle name="Input 6 4 8 3" xfId="21650"/>
    <cellStyle name="Input 6 4 9" xfId="21651"/>
    <cellStyle name="Input 6 4 9 2" xfId="21652"/>
    <cellStyle name="Input 6 4 9 2 2" xfId="21653"/>
    <cellStyle name="Input 6 4 9 3" xfId="21654"/>
    <cellStyle name="Input 6 5" xfId="598"/>
    <cellStyle name="Input 6 5 10" xfId="21655"/>
    <cellStyle name="Input 6 5 10 2" xfId="21656"/>
    <cellStyle name="Input 6 5 10 2 2" xfId="21657"/>
    <cellStyle name="Input 6 5 10 3" xfId="21658"/>
    <cellStyle name="Input 6 5 11" xfId="21659"/>
    <cellStyle name="Input 6 5 11 2" xfId="21660"/>
    <cellStyle name="Input 6 5 11 2 2" xfId="21661"/>
    <cellStyle name="Input 6 5 11 3" xfId="21662"/>
    <cellStyle name="Input 6 5 12" xfId="21663"/>
    <cellStyle name="Input 6 5 12 2" xfId="21664"/>
    <cellStyle name="Input 6 5 12 2 2" xfId="21665"/>
    <cellStyle name="Input 6 5 12 3" xfId="21666"/>
    <cellStyle name="Input 6 5 13" xfId="21667"/>
    <cellStyle name="Input 6 5 13 2" xfId="21668"/>
    <cellStyle name="Input 6 5 13 2 2" xfId="21669"/>
    <cellStyle name="Input 6 5 13 3" xfId="21670"/>
    <cellStyle name="Input 6 5 14" xfId="21671"/>
    <cellStyle name="Input 6 5 14 2" xfId="21672"/>
    <cellStyle name="Input 6 5 14 2 2" xfId="21673"/>
    <cellStyle name="Input 6 5 14 3" xfId="21674"/>
    <cellStyle name="Input 6 5 15" xfId="21675"/>
    <cellStyle name="Input 6 5 15 2" xfId="21676"/>
    <cellStyle name="Input 6 5 15 2 2" xfId="21677"/>
    <cellStyle name="Input 6 5 15 3" xfId="21678"/>
    <cellStyle name="Input 6 5 16" xfId="21679"/>
    <cellStyle name="Input 6 5 16 2" xfId="21680"/>
    <cellStyle name="Input 6 5 16 2 2" xfId="21681"/>
    <cellStyle name="Input 6 5 16 3" xfId="21682"/>
    <cellStyle name="Input 6 5 17" xfId="21683"/>
    <cellStyle name="Input 6 5 17 2" xfId="21684"/>
    <cellStyle name="Input 6 5 17 2 2" xfId="21685"/>
    <cellStyle name="Input 6 5 17 3" xfId="21686"/>
    <cellStyle name="Input 6 5 18" xfId="21687"/>
    <cellStyle name="Input 6 5 18 2" xfId="21688"/>
    <cellStyle name="Input 6 5 18 2 2" xfId="21689"/>
    <cellStyle name="Input 6 5 18 3" xfId="21690"/>
    <cellStyle name="Input 6 5 19" xfId="21691"/>
    <cellStyle name="Input 6 5 19 2" xfId="21692"/>
    <cellStyle name="Input 6 5 19 2 2" xfId="21693"/>
    <cellStyle name="Input 6 5 19 3" xfId="21694"/>
    <cellStyle name="Input 6 5 2" xfId="21695"/>
    <cellStyle name="Input 6 5 2 10" xfId="21696"/>
    <cellStyle name="Input 6 5 2 10 2" xfId="21697"/>
    <cellStyle name="Input 6 5 2 10 2 2" xfId="21698"/>
    <cellStyle name="Input 6 5 2 10 3" xfId="21699"/>
    <cellStyle name="Input 6 5 2 11" xfId="21700"/>
    <cellStyle name="Input 6 5 2 11 2" xfId="21701"/>
    <cellStyle name="Input 6 5 2 11 2 2" xfId="21702"/>
    <cellStyle name="Input 6 5 2 11 3" xfId="21703"/>
    <cellStyle name="Input 6 5 2 12" xfId="21704"/>
    <cellStyle name="Input 6 5 2 12 2" xfId="21705"/>
    <cellStyle name="Input 6 5 2 12 2 2" xfId="21706"/>
    <cellStyle name="Input 6 5 2 12 3" xfId="21707"/>
    <cellStyle name="Input 6 5 2 13" xfId="21708"/>
    <cellStyle name="Input 6 5 2 13 2" xfId="21709"/>
    <cellStyle name="Input 6 5 2 13 2 2" xfId="21710"/>
    <cellStyle name="Input 6 5 2 13 3" xfId="21711"/>
    <cellStyle name="Input 6 5 2 14" xfId="21712"/>
    <cellStyle name="Input 6 5 2 14 2" xfId="21713"/>
    <cellStyle name="Input 6 5 2 14 2 2" xfId="21714"/>
    <cellStyle name="Input 6 5 2 14 3" xfId="21715"/>
    <cellStyle name="Input 6 5 2 15" xfId="21716"/>
    <cellStyle name="Input 6 5 2 15 2" xfId="21717"/>
    <cellStyle name="Input 6 5 2 15 2 2" xfId="21718"/>
    <cellStyle name="Input 6 5 2 15 3" xfId="21719"/>
    <cellStyle name="Input 6 5 2 16" xfId="21720"/>
    <cellStyle name="Input 6 5 2 16 2" xfId="21721"/>
    <cellStyle name="Input 6 5 2 16 2 2" xfId="21722"/>
    <cellStyle name="Input 6 5 2 16 3" xfId="21723"/>
    <cellStyle name="Input 6 5 2 17" xfId="21724"/>
    <cellStyle name="Input 6 5 2 17 2" xfId="21725"/>
    <cellStyle name="Input 6 5 2 17 2 2" xfId="21726"/>
    <cellStyle name="Input 6 5 2 17 3" xfId="21727"/>
    <cellStyle name="Input 6 5 2 18" xfId="21728"/>
    <cellStyle name="Input 6 5 2 18 2" xfId="21729"/>
    <cellStyle name="Input 6 5 2 18 2 2" xfId="21730"/>
    <cellStyle name="Input 6 5 2 18 3" xfId="21731"/>
    <cellStyle name="Input 6 5 2 19" xfId="21732"/>
    <cellStyle name="Input 6 5 2 19 2" xfId="21733"/>
    <cellStyle name="Input 6 5 2 19 2 2" xfId="21734"/>
    <cellStyle name="Input 6 5 2 19 3" xfId="21735"/>
    <cellStyle name="Input 6 5 2 2" xfId="21736"/>
    <cellStyle name="Input 6 5 2 2 2" xfId="21737"/>
    <cellStyle name="Input 6 5 2 2 2 2" xfId="21738"/>
    <cellStyle name="Input 6 5 2 2 3" xfId="21739"/>
    <cellStyle name="Input 6 5 2 20" xfId="21740"/>
    <cellStyle name="Input 6 5 2 20 2" xfId="21741"/>
    <cellStyle name="Input 6 5 2 20 2 2" xfId="21742"/>
    <cellStyle name="Input 6 5 2 20 3" xfId="21743"/>
    <cellStyle name="Input 6 5 2 21" xfId="21744"/>
    <cellStyle name="Input 6 5 2 21 2" xfId="21745"/>
    <cellStyle name="Input 6 5 2 22" xfId="21746"/>
    <cellStyle name="Input 6 5 2 3" xfId="21747"/>
    <cellStyle name="Input 6 5 2 3 2" xfId="21748"/>
    <cellStyle name="Input 6 5 2 3 2 2" xfId="21749"/>
    <cellStyle name="Input 6 5 2 3 3" xfId="21750"/>
    <cellStyle name="Input 6 5 2 4" xfId="21751"/>
    <cellStyle name="Input 6 5 2 4 2" xfId="21752"/>
    <cellStyle name="Input 6 5 2 4 2 2" xfId="21753"/>
    <cellStyle name="Input 6 5 2 4 3" xfId="21754"/>
    <cellStyle name="Input 6 5 2 5" xfId="21755"/>
    <cellStyle name="Input 6 5 2 5 2" xfId="21756"/>
    <cellStyle name="Input 6 5 2 5 2 2" xfId="21757"/>
    <cellStyle name="Input 6 5 2 5 3" xfId="21758"/>
    <cellStyle name="Input 6 5 2 6" xfId="21759"/>
    <cellStyle name="Input 6 5 2 6 2" xfId="21760"/>
    <cellStyle name="Input 6 5 2 6 2 2" xfId="21761"/>
    <cellStyle name="Input 6 5 2 6 3" xfId="21762"/>
    <cellStyle name="Input 6 5 2 7" xfId="21763"/>
    <cellStyle name="Input 6 5 2 7 2" xfId="21764"/>
    <cellStyle name="Input 6 5 2 7 2 2" xfId="21765"/>
    <cellStyle name="Input 6 5 2 7 3" xfId="21766"/>
    <cellStyle name="Input 6 5 2 8" xfId="21767"/>
    <cellStyle name="Input 6 5 2 8 2" xfId="21768"/>
    <cellStyle name="Input 6 5 2 8 2 2" xfId="21769"/>
    <cellStyle name="Input 6 5 2 8 3" xfId="21770"/>
    <cellStyle name="Input 6 5 2 9" xfId="21771"/>
    <cellStyle name="Input 6 5 2 9 2" xfId="21772"/>
    <cellStyle name="Input 6 5 2 9 2 2" xfId="21773"/>
    <cellStyle name="Input 6 5 2 9 3" xfId="21774"/>
    <cellStyle name="Input 6 5 20" xfId="21775"/>
    <cellStyle name="Input 6 5 20 2" xfId="21776"/>
    <cellStyle name="Input 6 5 20 2 2" xfId="21777"/>
    <cellStyle name="Input 6 5 20 3" xfId="21778"/>
    <cellStyle name="Input 6 5 21" xfId="21779"/>
    <cellStyle name="Input 6 5 21 2" xfId="21780"/>
    <cellStyle name="Input 6 5 21 2 2" xfId="21781"/>
    <cellStyle name="Input 6 5 21 3" xfId="21782"/>
    <cellStyle name="Input 6 5 22" xfId="21783"/>
    <cellStyle name="Input 6 5 22 2" xfId="21784"/>
    <cellStyle name="Input 6 5 23" xfId="21785"/>
    <cellStyle name="Input 6 5 3" xfId="21786"/>
    <cellStyle name="Input 6 5 3 2" xfId="21787"/>
    <cellStyle name="Input 6 5 3 2 2" xfId="21788"/>
    <cellStyle name="Input 6 5 3 3" xfId="21789"/>
    <cellStyle name="Input 6 5 4" xfId="21790"/>
    <cellStyle name="Input 6 5 4 2" xfId="21791"/>
    <cellStyle name="Input 6 5 4 2 2" xfId="21792"/>
    <cellStyle name="Input 6 5 4 3" xfId="21793"/>
    <cellStyle name="Input 6 5 5" xfId="21794"/>
    <cellStyle name="Input 6 5 5 2" xfId="21795"/>
    <cellStyle name="Input 6 5 5 2 2" xfId="21796"/>
    <cellStyle name="Input 6 5 5 3" xfId="21797"/>
    <cellStyle name="Input 6 5 6" xfId="21798"/>
    <cellStyle name="Input 6 5 6 2" xfId="21799"/>
    <cellStyle name="Input 6 5 6 2 2" xfId="21800"/>
    <cellStyle name="Input 6 5 6 3" xfId="21801"/>
    <cellStyle name="Input 6 5 7" xfId="21802"/>
    <cellStyle name="Input 6 5 7 2" xfId="21803"/>
    <cellStyle name="Input 6 5 7 2 2" xfId="21804"/>
    <cellStyle name="Input 6 5 7 3" xfId="21805"/>
    <cellStyle name="Input 6 5 8" xfId="21806"/>
    <cellStyle name="Input 6 5 8 2" xfId="21807"/>
    <cellStyle name="Input 6 5 8 2 2" xfId="21808"/>
    <cellStyle name="Input 6 5 8 3" xfId="21809"/>
    <cellStyle name="Input 6 5 9" xfId="21810"/>
    <cellStyle name="Input 6 5 9 2" xfId="21811"/>
    <cellStyle name="Input 6 5 9 2 2" xfId="21812"/>
    <cellStyle name="Input 6 5 9 3" xfId="21813"/>
    <cellStyle name="Input 6 6" xfId="599"/>
    <cellStyle name="Input 6 6 10" xfId="21814"/>
    <cellStyle name="Input 6 6 10 2" xfId="21815"/>
    <cellStyle name="Input 6 6 10 2 2" xfId="21816"/>
    <cellStyle name="Input 6 6 10 3" xfId="21817"/>
    <cellStyle name="Input 6 6 11" xfId="21818"/>
    <cellStyle name="Input 6 6 11 2" xfId="21819"/>
    <cellStyle name="Input 6 6 11 2 2" xfId="21820"/>
    <cellStyle name="Input 6 6 11 3" xfId="21821"/>
    <cellStyle name="Input 6 6 12" xfId="21822"/>
    <cellStyle name="Input 6 6 12 2" xfId="21823"/>
    <cellStyle name="Input 6 6 12 2 2" xfId="21824"/>
    <cellStyle name="Input 6 6 12 3" xfId="21825"/>
    <cellStyle name="Input 6 6 13" xfId="21826"/>
    <cellStyle name="Input 6 6 13 2" xfId="21827"/>
    <cellStyle name="Input 6 6 13 2 2" xfId="21828"/>
    <cellStyle name="Input 6 6 13 3" xfId="21829"/>
    <cellStyle name="Input 6 6 14" xfId="21830"/>
    <cellStyle name="Input 6 6 14 2" xfId="21831"/>
    <cellStyle name="Input 6 6 14 2 2" xfId="21832"/>
    <cellStyle name="Input 6 6 14 3" xfId="21833"/>
    <cellStyle name="Input 6 6 15" xfId="21834"/>
    <cellStyle name="Input 6 6 15 2" xfId="21835"/>
    <cellStyle name="Input 6 6 15 2 2" xfId="21836"/>
    <cellStyle name="Input 6 6 15 3" xfId="21837"/>
    <cellStyle name="Input 6 6 16" xfId="21838"/>
    <cellStyle name="Input 6 6 16 2" xfId="21839"/>
    <cellStyle name="Input 6 6 16 2 2" xfId="21840"/>
    <cellStyle name="Input 6 6 16 3" xfId="21841"/>
    <cellStyle name="Input 6 6 17" xfId="21842"/>
    <cellStyle name="Input 6 6 17 2" xfId="21843"/>
    <cellStyle name="Input 6 6 17 2 2" xfId="21844"/>
    <cellStyle name="Input 6 6 17 3" xfId="21845"/>
    <cellStyle name="Input 6 6 18" xfId="21846"/>
    <cellStyle name="Input 6 6 18 2" xfId="21847"/>
    <cellStyle name="Input 6 6 18 2 2" xfId="21848"/>
    <cellStyle name="Input 6 6 18 3" xfId="21849"/>
    <cellStyle name="Input 6 6 19" xfId="21850"/>
    <cellStyle name="Input 6 6 19 2" xfId="21851"/>
    <cellStyle name="Input 6 6 19 2 2" xfId="21852"/>
    <cellStyle name="Input 6 6 19 3" xfId="21853"/>
    <cellStyle name="Input 6 6 2" xfId="21854"/>
    <cellStyle name="Input 6 6 2 2" xfId="21855"/>
    <cellStyle name="Input 6 6 2 2 2" xfId="21856"/>
    <cellStyle name="Input 6 6 2 3" xfId="21857"/>
    <cellStyle name="Input 6 6 20" xfId="21858"/>
    <cellStyle name="Input 6 6 20 2" xfId="21859"/>
    <cellStyle name="Input 6 6 20 2 2" xfId="21860"/>
    <cellStyle name="Input 6 6 20 3" xfId="21861"/>
    <cellStyle name="Input 6 6 21" xfId="21862"/>
    <cellStyle name="Input 6 6 21 2" xfId="21863"/>
    <cellStyle name="Input 6 6 22" xfId="21864"/>
    <cellStyle name="Input 6 6 3" xfId="21865"/>
    <cellStyle name="Input 6 6 3 2" xfId="21866"/>
    <cellStyle name="Input 6 6 3 2 2" xfId="21867"/>
    <cellStyle name="Input 6 6 3 3" xfId="21868"/>
    <cellStyle name="Input 6 6 4" xfId="21869"/>
    <cellStyle name="Input 6 6 4 2" xfId="21870"/>
    <cellStyle name="Input 6 6 4 2 2" xfId="21871"/>
    <cellStyle name="Input 6 6 4 3" xfId="21872"/>
    <cellStyle name="Input 6 6 5" xfId="21873"/>
    <cellStyle name="Input 6 6 5 2" xfId="21874"/>
    <cellStyle name="Input 6 6 5 2 2" xfId="21875"/>
    <cellStyle name="Input 6 6 5 3" xfId="21876"/>
    <cellStyle name="Input 6 6 6" xfId="21877"/>
    <cellStyle name="Input 6 6 6 2" xfId="21878"/>
    <cellStyle name="Input 6 6 6 2 2" xfId="21879"/>
    <cellStyle name="Input 6 6 6 3" xfId="21880"/>
    <cellStyle name="Input 6 6 7" xfId="21881"/>
    <cellStyle name="Input 6 6 7 2" xfId="21882"/>
    <cellStyle name="Input 6 6 7 2 2" xfId="21883"/>
    <cellStyle name="Input 6 6 7 3" xfId="21884"/>
    <cellStyle name="Input 6 6 8" xfId="21885"/>
    <cellStyle name="Input 6 6 8 2" xfId="21886"/>
    <cellStyle name="Input 6 6 8 2 2" xfId="21887"/>
    <cellStyle name="Input 6 6 8 3" xfId="21888"/>
    <cellStyle name="Input 6 6 9" xfId="21889"/>
    <cellStyle name="Input 6 6 9 2" xfId="21890"/>
    <cellStyle name="Input 6 6 9 2 2" xfId="21891"/>
    <cellStyle name="Input 6 6 9 3" xfId="21892"/>
    <cellStyle name="Input 6 7" xfId="600"/>
    <cellStyle name="Input 6 7 2" xfId="21893"/>
    <cellStyle name="Input 6 7 2 2" xfId="21894"/>
    <cellStyle name="Input 6 7 3" xfId="21895"/>
    <cellStyle name="Input 6 8" xfId="21896"/>
    <cellStyle name="Input 6 8 2" xfId="21897"/>
    <cellStyle name="Input 6 8 2 2" xfId="21898"/>
    <cellStyle name="Input 6 8 3" xfId="21899"/>
    <cellStyle name="Input 6 9" xfId="21900"/>
    <cellStyle name="Input 6 9 2" xfId="21901"/>
    <cellStyle name="Input 6 9 2 2" xfId="21902"/>
    <cellStyle name="Input 6 9 3" xfId="21903"/>
    <cellStyle name="Input Cell" xfId="601"/>
    <cellStyle name="KPMG Heading 1" xfId="602"/>
    <cellStyle name="KPMG Heading 2" xfId="603"/>
    <cellStyle name="KPMG Heading 3" xfId="604"/>
    <cellStyle name="KPMG Heading 4" xfId="605"/>
    <cellStyle name="KPMG Normal" xfId="606"/>
    <cellStyle name="KPMG Normal Text" xfId="607"/>
    <cellStyle name="Large" xfId="608"/>
    <cellStyle name="Large 2" xfId="609"/>
    <cellStyle name="Linked Cell 2" xfId="610"/>
    <cellStyle name="Linked Cell 2 2" xfId="42975"/>
    <cellStyle name="Linked Cell 3" xfId="611"/>
    <cellStyle name="Linked Cell 4" xfId="612"/>
    <cellStyle name="Linked Cell 5" xfId="613"/>
    <cellStyle name="Linked Cell 6" xfId="614"/>
    <cellStyle name="Mid_Centred" xfId="615"/>
    <cellStyle name="Named Range" xfId="616"/>
    <cellStyle name="Named Range Cells" xfId="617"/>
    <cellStyle name="Named Range Tag" xfId="618"/>
    <cellStyle name="Neutral 2" xfId="619"/>
    <cellStyle name="Neutral 2 2" xfId="42976"/>
    <cellStyle name="Neutral 3" xfId="620"/>
    <cellStyle name="Neutral 4" xfId="621"/>
    <cellStyle name="Neutral 5" xfId="622"/>
    <cellStyle name="Neutral 6" xfId="623"/>
    <cellStyle name="Normal" xfId="0" builtinId="0"/>
    <cellStyle name="Normal 10" xfId="624"/>
    <cellStyle name="Normal 10 2" xfId="625"/>
    <cellStyle name="Normal 10 3" xfId="21904"/>
    <cellStyle name="Normal 11" xfId="626"/>
    <cellStyle name="Normal 11 2" xfId="21905"/>
    <cellStyle name="Normal 11 3" xfId="21906"/>
    <cellStyle name="Normal 12" xfId="627"/>
    <cellStyle name="Normal 12 2" xfId="628"/>
    <cellStyle name="Normal 12 4" xfId="21907"/>
    <cellStyle name="Normal 13" xfId="629"/>
    <cellStyle name="Normal 14" xfId="630"/>
    <cellStyle name="Normal 14 2" xfId="21908"/>
    <cellStyle name="Normal 15" xfId="21909"/>
    <cellStyle name="Normal 17" xfId="21910"/>
    <cellStyle name="Normal 2" xfId="631"/>
    <cellStyle name="Normal 2 2" xfId="632"/>
    <cellStyle name="Normal 2 2 2" xfId="633"/>
    <cellStyle name="Normal 2 2 2 2" xfId="21911"/>
    <cellStyle name="Normal 2 2 2 3" xfId="21912"/>
    <cellStyle name="Normal 2 3" xfId="634"/>
    <cellStyle name="Normal 2 3 2" xfId="635"/>
    <cellStyle name="Normal 2 4" xfId="636"/>
    <cellStyle name="Normal 2 4 2" xfId="21913"/>
    <cellStyle name="Normal 2_Additional PCT Template - In Year Monitoring" xfId="637"/>
    <cellStyle name="Normal 295" xfId="21914"/>
    <cellStyle name="Normal 296" xfId="21915"/>
    <cellStyle name="Normal 3" xfId="638"/>
    <cellStyle name="Normal 3 2" xfId="639"/>
    <cellStyle name="Normal 3 2 2" xfId="640"/>
    <cellStyle name="Normal 3 2 2 2" xfId="21916"/>
    <cellStyle name="Normal 3 2 2 3" xfId="21917"/>
    <cellStyle name="Normal 3 2 3" xfId="21918"/>
    <cellStyle name="Normal 3 2 4" xfId="21919"/>
    <cellStyle name="Normal 3 3" xfId="641"/>
    <cellStyle name="Normal 3 3 2" xfId="642"/>
    <cellStyle name="Normal 3 3 3" xfId="21920"/>
    <cellStyle name="Normal 3 4" xfId="643"/>
    <cellStyle name="Normal 3 5" xfId="644"/>
    <cellStyle name="Normal 3 5 2" xfId="21921"/>
    <cellStyle name="Normal 3 5 3" xfId="21922"/>
    <cellStyle name="Normal 3 5 4" xfId="21923"/>
    <cellStyle name="Normal 3 6" xfId="645"/>
    <cellStyle name="Normal 3 7" xfId="42977"/>
    <cellStyle name="Normal 33" xfId="21924"/>
    <cellStyle name="Normal 37" xfId="21925"/>
    <cellStyle name="Normal 37 2" xfId="21926"/>
    <cellStyle name="Normal 4" xfId="646"/>
    <cellStyle name="Normal 4 2" xfId="647"/>
    <cellStyle name="Normal 4 2 2" xfId="648"/>
    <cellStyle name="Normal 4 3" xfId="649"/>
    <cellStyle name="Normal 4 3 2" xfId="650"/>
    <cellStyle name="Normal 4 4" xfId="651"/>
    <cellStyle name="Normal 4 4 2" xfId="652"/>
    <cellStyle name="Normal 4 5" xfId="653"/>
    <cellStyle name="Normal 4 5 2" xfId="654"/>
    <cellStyle name="Normal 4 6" xfId="655"/>
    <cellStyle name="Normal 4 6 2" xfId="656"/>
    <cellStyle name="Normal 4 7" xfId="657"/>
    <cellStyle name="Normal 4 8" xfId="21927"/>
    <cellStyle name="Normal 4 8 2" xfId="21928"/>
    <cellStyle name="Normal 4 8 3" xfId="21929"/>
    <cellStyle name="Normal 4 8 4" xfId="21930"/>
    <cellStyle name="Normal 4 9" xfId="21931"/>
    <cellStyle name="Normal 4_5A4 10-11 Templates Final" xfId="658"/>
    <cellStyle name="Normal 5" xfId="659"/>
    <cellStyle name="Normal 5 2" xfId="660"/>
    <cellStyle name="Normal 5 2 2" xfId="661"/>
    <cellStyle name="Normal 5 2 2 2" xfId="21932"/>
    <cellStyle name="Normal 5 2 2 3" xfId="21933"/>
    <cellStyle name="Normal 5 2 3" xfId="21934"/>
    <cellStyle name="Normal 5 2 4" xfId="21935"/>
    <cellStyle name="Normal 5 3" xfId="662"/>
    <cellStyle name="Normal 5 3 2" xfId="663"/>
    <cellStyle name="Normal 5 3 3" xfId="21936"/>
    <cellStyle name="Normal 5 4" xfId="664"/>
    <cellStyle name="Normal 5 4 2" xfId="665"/>
    <cellStyle name="Normal 5 5" xfId="666"/>
    <cellStyle name="Normal 5 5 2" xfId="667"/>
    <cellStyle name="Normal 5 6" xfId="668"/>
    <cellStyle name="Normal 5 6 2" xfId="669"/>
    <cellStyle name="Normal 5 7" xfId="670"/>
    <cellStyle name="Normal 5 8" xfId="21937"/>
    <cellStyle name="Normal 5 8 2" xfId="21938"/>
    <cellStyle name="Normal 5 8 3" xfId="21939"/>
    <cellStyle name="Normal 5 8 4" xfId="21940"/>
    <cellStyle name="Normal 5 9" xfId="21941"/>
    <cellStyle name="Normal 5_5A4 10-11 Templates Final" xfId="671"/>
    <cellStyle name="Normal 6" xfId="672"/>
    <cellStyle name="Normal 6 2" xfId="673"/>
    <cellStyle name="Normal 6 2 2" xfId="21942"/>
    <cellStyle name="Normal 6 2 3" xfId="21943"/>
    <cellStyle name="Normal 6 2 4" xfId="21944"/>
    <cellStyle name="Normal 6 3" xfId="21945"/>
    <cellStyle name="Normal 6 4" xfId="21946"/>
    <cellStyle name="Normal 6 5" xfId="21947"/>
    <cellStyle name="Normal 7" xfId="674"/>
    <cellStyle name="Normal 7 2" xfId="675"/>
    <cellStyle name="Normal 7 2 2" xfId="21948"/>
    <cellStyle name="Normal 7 2 3" xfId="21949"/>
    <cellStyle name="Normal 7 2 4" xfId="21950"/>
    <cellStyle name="Normal 7 3" xfId="21951"/>
    <cellStyle name="Normal 7 4" xfId="21952"/>
    <cellStyle name="Normal 7 5" xfId="21953"/>
    <cellStyle name="Normal 8" xfId="676"/>
    <cellStyle name="Normal 8 2" xfId="677"/>
    <cellStyle name="Normal 9" xfId="678"/>
    <cellStyle name="Normal_Elective taskforce wkly report" xfId="42938"/>
    <cellStyle name="Normal_WL plans" xfId="42939"/>
    <cellStyle name="Note 2" xfId="679"/>
    <cellStyle name="Note 2 10" xfId="42978"/>
    <cellStyle name="Note 2 2" xfId="680"/>
    <cellStyle name="Note 2 2 10" xfId="21954"/>
    <cellStyle name="Note 2 2 10 2" xfId="21955"/>
    <cellStyle name="Note 2 2 10 2 2" xfId="21956"/>
    <cellStyle name="Note 2 2 10 3" xfId="21957"/>
    <cellStyle name="Note 2 2 11" xfId="21958"/>
    <cellStyle name="Note 2 2 11 2" xfId="21959"/>
    <cellStyle name="Note 2 2 11 2 2" xfId="21960"/>
    <cellStyle name="Note 2 2 11 3" xfId="21961"/>
    <cellStyle name="Note 2 2 12" xfId="21962"/>
    <cellStyle name="Note 2 2 12 2" xfId="21963"/>
    <cellStyle name="Note 2 2 12 2 2" xfId="21964"/>
    <cellStyle name="Note 2 2 12 3" xfId="21965"/>
    <cellStyle name="Note 2 2 13" xfId="21966"/>
    <cellStyle name="Note 2 2 13 2" xfId="21967"/>
    <cellStyle name="Note 2 2 13 2 2" xfId="21968"/>
    <cellStyle name="Note 2 2 13 3" xfId="21969"/>
    <cellStyle name="Note 2 2 14" xfId="21970"/>
    <cellStyle name="Note 2 2 14 2" xfId="21971"/>
    <cellStyle name="Note 2 2 14 2 2" xfId="21972"/>
    <cellStyle name="Note 2 2 14 3" xfId="21973"/>
    <cellStyle name="Note 2 2 15" xfId="21974"/>
    <cellStyle name="Note 2 2 15 2" xfId="21975"/>
    <cellStyle name="Note 2 2 15 2 2" xfId="21976"/>
    <cellStyle name="Note 2 2 15 3" xfId="21977"/>
    <cellStyle name="Note 2 2 16" xfId="21978"/>
    <cellStyle name="Note 2 2 16 2" xfId="21979"/>
    <cellStyle name="Note 2 2 16 2 2" xfId="21980"/>
    <cellStyle name="Note 2 2 16 3" xfId="21981"/>
    <cellStyle name="Note 2 2 17" xfId="21982"/>
    <cellStyle name="Note 2 2 17 2" xfId="21983"/>
    <cellStyle name="Note 2 2 17 2 2" xfId="21984"/>
    <cellStyle name="Note 2 2 17 3" xfId="21985"/>
    <cellStyle name="Note 2 2 18" xfId="21986"/>
    <cellStyle name="Note 2 2 18 2" xfId="21987"/>
    <cellStyle name="Note 2 2 18 2 2" xfId="21988"/>
    <cellStyle name="Note 2 2 18 3" xfId="21989"/>
    <cellStyle name="Note 2 2 19" xfId="21990"/>
    <cellStyle name="Note 2 2 19 2" xfId="21991"/>
    <cellStyle name="Note 2 2 19 2 2" xfId="21992"/>
    <cellStyle name="Note 2 2 19 3" xfId="21993"/>
    <cellStyle name="Note 2 2 2" xfId="681"/>
    <cellStyle name="Note 2 2 2 10" xfId="21994"/>
    <cellStyle name="Note 2 2 2 10 2" xfId="21995"/>
    <cellStyle name="Note 2 2 2 10 2 2" xfId="21996"/>
    <cellStyle name="Note 2 2 2 10 3" xfId="21997"/>
    <cellStyle name="Note 2 2 2 11" xfId="21998"/>
    <cellStyle name="Note 2 2 2 11 2" xfId="21999"/>
    <cellStyle name="Note 2 2 2 11 2 2" xfId="22000"/>
    <cellStyle name="Note 2 2 2 11 3" xfId="22001"/>
    <cellStyle name="Note 2 2 2 12" xfId="22002"/>
    <cellStyle name="Note 2 2 2 12 2" xfId="22003"/>
    <cellStyle name="Note 2 2 2 12 2 2" xfId="22004"/>
    <cellStyle name="Note 2 2 2 12 3" xfId="22005"/>
    <cellStyle name="Note 2 2 2 13" xfId="22006"/>
    <cellStyle name="Note 2 2 2 13 2" xfId="22007"/>
    <cellStyle name="Note 2 2 2 13 2 2" xfId="22008"/>
    <cellStyle name="Note 2 2 2 13 3" xfId="22009"/>
    <cellStyle name="Note 2 2 2 14" xfId="22010"/>
    <cellStyle name="Note 2 2 2 14 2" xfId="22011"/>
    <cellStyle name="Note 2 2 2 14 2 2" xfId="22012"/>
    <cellStyle name="Note 2 2 2 14 3" xfId="22013"/>
    <cellStyle name="Note 2 2 2 15" xfId="22014"/>
    <cellStyle name="Note 2 2 2 15 2" xfId="22015"/>
    <cellStyle name="Note 2 2 2 15 2 2" xfId="22016"/>
    <cellStyle name="Note 2 2 2 15 3" xfId="22017"/>
    <cellStyle name="Note 2 2 2 16" xfId="22018"/>
    <cellStyle name="Note 2 2 2 16 2" xfId="22019"/>
    <cellStyle name="Note 2 2 2 16 2 2" xfId="22020"/>
    <cellStyle name="Note 2 2 2 16 3" xfId="22021"/>
    <cellStyle name="Note 2 2 2 17" xfId="22022"/>
    <cellStyle name="Note 2 2 2 17 2" xfId="22023"/>
    <cellStyle name="Note 2 2 2 17 2 2" xfId="22024"/>
    <cellStyle name="Note 2 2 2 17 3" xfId="22025"/>
    <cellStyle name="Note 2 2 2 18" xfId="22026"/>
    <cellStyle name="Note 2 2 2 18 2" xfId="22027"/>
    <cellStyle name="Note 2 2 2 18 2 2" xfId="22028"/>
    <cellStyle name="Note 2 2 2 18 3" xfId="22029"/>
    <cellStyle name="Note 2 2 2 19" xfId="22030"/>
    <cellStyle name="Note 2 2 2 19 2" xfId="22031"/>
    <cellStyle name="Note 2 2 2 19 2 2" xfId="22032"/>
    <cellStyle name="Note 2 2 2 19 3" xfId="22033"/>
    <cellStyle name="Note 2 2 2 2" xfId="682"/>
    <cellStyle name="Note 2 2 2 2 10" xfId="22034"/>
    <cellStyle name="Note 2 2 2 2 10 2" xfId="22035"/>
    <cellStyle name="Note 2 2 2 2 10 2 2" xfId="22036"/>
    <cellStyle name="Note 2 2 2 2 10 3" xfId="22037"/>
    <cellStyle name="Note 2 2 2 2 11" xfId="22038"/>
    <cellStyle name="Note 2 2 2 2 11 2" xfId="22039"/>
    <cellStyle name="Note 2 2 2 2 11 2 2" xfId="22040"/>
    <cellStyle name="Note 2 2 2 2 11 3" xfId="22041"/>
    <cellStyle name="Note 2 2 2 2 12" xfId="22042"/>
    <cellStyle name="Note 2 2 2 2 12 2" xfId="22043"/>
    <cellStyle name="Note 2 2 2 2 12 2 2" xfId="22044"/>
    <cellStyle name="Note 2 2 2 2 12 3" xfId="22045"/>
    <cellStyle name="Note 2 2 2 2 13" xfId="22046"/>
    <cellStyle name="Note 2 2 2 2 13 2" xfId="22047"/>
    <cellStyle name="Note 2 2 2 2 13 2 2" xfId="22048"/>
    <cellStyle name="Note 2 2 2 2 13 3" xfId="22049"/>
    <cellStyle name="Note 2 2 2 2 14" xfId="22050"/>
    <cellStyle name="Note 2 2 2 2 14 2" xfId="22051"/>
    <cellStyle name="Note 2 2 2 2 14 2 2" xfId="22052"/>
    <cellStyle name="Note 2 2 2 2 14 3" xfId="22053"/>
    <cellStyle name="Note 2 2 2 2 15" xfId="22054"/>
    <cellStyle name="Note 2 2 2 2 15 2" xfId="22055"/>
    <cellStyle name="Note 2 2 2 2 15 2 2" xfId="22056"/>
    <cellStyle name="Note 2 2 2 2 15 3" xfId="22057"/>
    <cellStyle name="Note 2 2 2 2 16" xfId="22058"/>
    <cellStyle name="Note 2 2 2 2 16 2" xfId="22059"/>
    <cellStyle name="Note 2 2 2 2 16 2 2" xfId="22060"/>
    <cellStyle name="Note 2 2 2 2 16 3" xfId="22061"/>
    <cellStyle name="Note 2 2 2 2 17" xfId="22062"/>
    <cellStyle name="Note 2 2 2 2 17 2" xfId="22063"/>
    <cellStyle name="Note 2 2 2 2 17 2 2" xfId="22064"/>
    <cellStyle name="Note 2 2 2 2 17 3" xfId="22065"/>
    <cellStyle name="Note 2 2 2 2 18" xfId="22066"/>
    <cellStyle name="Note 2 2 2 2 18 2" xfId="22067"/>
    <cellStyle name="Note 2 2 2 2 19" xfId="22068"/>
    <cellStyle name="Note 2 2 2 2 2" xfId="22069"/>
    <cellStyle name="Note 2 2 2 2 2 10" xfId="22070"/>
    <cellStyle name="Note 2 2 2 2 2 10 2" xfId="22071"/>
    <cellStyle name="Note 2 2 2 2 2 10 2 2" xfId="22072"/>
    <cellStyle name="Note 2 2 2 2 2 10 3" xfId="22073"/>
    <cellStyle name="Note 2 2 2 2 2 11" xfId="22074"/>
    <cellStyle name="Note 2 2 2 2 2 11 2" xfId="22075"/>
    <cellStyle name="Note 2 2 2 2 2 11 2 2" xfId="22076"/>
    <cellStyle name="Note 2 2 2 2 2 11 3" xfId="22077"/>
    <cellStyle name="Note 2 2 2 2 2 12" xfId="22078"/>
    <cellStyle name="Note 2 2 2 2 2 12 2" xfId="22079"/>
    <cellStyle name="Note 2 2 2 2 2 12 2 2" xfId="22080"/>
    <cellStyle name="Note 2 2 2 2 2 12 3" xfId="22081"/>
    <cellStyle name="Note 2 2 2 2 2 13" xfId="22082"/>
    <cellStyle name="Note 2 2 2 2 2 13 2" xfId="22083"/>
    <cellStyle name="Note 2 2 2 2 2 13 2 2" xfId="22084"/>
    <cellStyle name="Note 2 2 2 2 2 13 3" xfId="22085"/>
    <cellStyle name="Note 2 2 2 2 2 14" xfId="22086"/>
    <cellStyle name="Note 2 2 2 2 2 14 2" xfId="22087"/>
    <cellStyle name="Note 2 2 2 2 2 14 2 2" xfId="22088"/>
    <cellStyle name="Note 2 2 2 2 2 14 3" xfId="22089"/>
    <cellStyle name="Note 2 2 2 2 2 15" xfId="22090"/>
    <cellStyle name="Note 2 2 2 2 2 15 2" xfId="22091"/>
    <cellStyle name="Note 2 2 2 2 2 15 2 2" xfId="22092"/>
    <cellStyle name="Note 2 2 2 2 2 15 3" xfId="22093"/>
    <cellStyle name="Note 2 2 2 2 2 16" xfId="22094"/>
    <cellStyle name="Note 2 2 2 2 2 16 2" xfId="22095"/>
    <cellStyle name="Note 2 2 2 2 2 16 2 2" xfId="22096"/>
    <cellStyle name="Note 2 2 2 2 2 16 3" xfId="22097"/>
    <cellStyle name="Note 2 2 2 2 2 17" xfId="22098"/>
    <cellStyle name="Note 2 2 2 2 2 17 2" xfId="22099"/>
    <cellStyle name="Note 2 2 2 2 2 17 2 2" xfId="22100"/>
    <cellStyle name="Note 2 2 2 2 2 17 3" xfId="22101"/>
    <cellStyle name="Note 2 2 2 2 2 18" xfId="22102"/>
    <cellStyle name="Note 2 2 2 2 2 18 2" xfId="22103"/>
    <cellStyle name="Note 2 2 2 2 2 18 2 2" xfId="22104"/>
    <cellStyle name="Note 2 2 2 2 2 18 3" xfId="22105"/>
    <cellStyle name="Note 2 2 2 2 2 19" xfId="22106"/>
    <cellStyle name="Note 2 2 2 2 2 19 2" xfId="22107"/>
    <cellStyle name="Note 2 2 2 2 2 19 2 2" xfId="22108"/>
    <cellStyle name="Note 2 2 2 2 2 19 3" xfId="22109"/>
    <cellStyle name="Note 2 2 2 2 2 2" xfId="22110"/>
    <cellStyle name="Note 2 2 2 2 2 2 2" xfId="22111"/>
    <cellStyle name="Note 2 2 2 2 2 2 2 2" xfId="22112"/>
    <cellStyle name="Note 2 2 2 2 2 2 3" xfId="22113"/>
    <cellStyle name="Note 2 2 2 2 2 20" xfId="22114"/>
    <cellStyle name="Note 2 2 2 2 2 20 2" xfId="22115"/>
    <cellStyle name="Note 2 2 2 2 2 20 2 2" xfId="22116"/>
    <cellStyle name="Note 2 2 2 2 2 20 3" xfId="22117"/>
    <cellStyle name="Note 2 2 2 2 2 21" xfId="22118"/>
    <cellStyle name="Note 2 2 2 2 2 21 2" xfId="22119"/>
    <cellStyle name="Note 2 2 2 2 2 22" xfId="22120"/>
    <cellStyle name="Note 2 2 2 2 2 3" xfId="22121"/>
    <cellStyle name="Note 2 2 2 2 2 3 2" xfId="22122"/>
    <cellStyle name="Note 2 2 2 2 2 3 2 2" xfId="22123"/>
    <cellStyle name="Note 2 2 2 2 2 3 3" xfId="22124"/>
    <cellStyle name="Note 2 2 2 2 2 4" xfId="22125"/>
    <cellStyle name="Note 2 2 2 2 2 4 2" xfId="22126"/>
    <cellStyle name="Note 2 2 2 2 2 4 2 2" xfId="22127"/>
    <cellStyle name="Note 2 2 2 2 2 4 3" xfId="22128"/>
    <cellStyle name="Note 2 2 2 2 2 5" xfId="22129"/>
    <cellStyle name="Note 2 2 2 2 2 5 2" xfId="22130"/>
    <cellStyle name="Note 2 2 2 2 2 5 2 2" xfId="22131"/>
    <cellStyle name="Note 2 2 2 2 2 5 3" xfId="22132"/>
    <cellStyle name="Note 2 2 2 2 2 6" xfId="22133"/>
    <cellStyle name="Note 2 2 2 2 2 6 2" xfId="22134"/>
    <cellStyle name="Note 2 2 2 2 2 6 2 2" xfId="22135"/>
    <cellStyle name="Note 2 2 2 2 2 6 3" xfId="22136"/>
    <cellStyle name="Note 2 2 2 2 2 7" xfId="22137"/>
    <cellStyle name="Note 2 2 2 2 2 7 2" xfId="22138"/>
    <cellStyle name="Note 2 2 2 2 2 7 2 2" xfId="22139"/>
    <cellStyle name="Note 2 2 2 2 2 7 3" xfId="22140"/>
    <cellStyle name="Note 2 2 2 2 2 8" xfId="22141"/>
    <cellStyle name="Note 2 2 2 2 2 8 2" xfId="22142"/>
    <cellStyle name="Note 2 2 2 2 2 8 2 2" xfId="22143"/>
    <cellStyle name="Note 2 2 2 2 2 8 3" xfId="22144"/>
    <cellStyle name="Note 2 2 2 2 2 9" xfId="22145"/>
    <cellStyle name="Note 2 2 2 2 2 9 2" xfId="22146"/>
    <cellStyle name="Note 2 2 2 2 2 9 2 2" xfId="22147"/>
    <cellStyle name="Note 2 2 2 2 2 9 3" xfId="22148"/>
    <cellStyle name="Note 2 2 2 2 3" xfId="22149"/>
    <cellStyle name="Note 2 2 2 2 3 2" xfId="22150"/>
    <cellStyle name="Note 2 2 2 2 3 2 2" xfId="22151"/>
    <cellStyle name="Note 2 2 2 2 3 3" xfId="22152"/>
    <cellStyle name="Note 2 2 2 2 4" xfId="22153"/>
    <cellStyle name="Note 2 2 2 2 4 2" xfId="22154"/>
    <cellStyle name="Note 2 2 2 2 4 2 2" xfId="22155"/>
    <cellStyle name="Note 2 2 2 2 4 3" xfId="22156"/>
    <cellStyle name="Note 2 2 2 2 5" xfId="22157"/>
    <cellStyle name="Note 2 2 2 2 5 2" xfId="22158"/>
    <cellStyle name="Note 2 2 2 2 5 2 2" xfId="22159"/>
    <cellStyle name="Note 2 2 2 2 5 3" xfId="22160"/>
    <cellStyle name="Note 2 2 2 2 6" xfId="22161"/>
    <cellStyle name="Note 2 2 2 2 6 2" xfId="22162"/>
    <cellStyle name="Note 2 2 2 2 6 2 2" xfId="22163"/>
    <cellStyle name="Note 2 2 2 2 6 3" xfId="22164"/>
    <cellStyle name="Note 2 2 2 2 7" xfId="22165"/>
    <cellStyle name="Note 2 2 2 2 7 2" xfId="22166"/>
    <cellStyle name="Note 2 2 2 2 7 2 2" xfId="22167"/>
    <cellStyle name="Note 2 2 2 2 7 3" xfId="22168"/>
    <cellStyle name="Note 2 2 2 2 8" xfId="22169"/>
    <cellStyle name="Note 2 2 2 2 8 2" xfId="22170"/>
    <cellStyle name="Note 2 2 2 2 8 2 2" xfId="22171"/>
    <cellStyle name="Note 2 2 2 2 8 3" xfId="22172"/>
    <cellStyle name="Note 2 2 2 2 9" xfId="22173"/>
    <cellStyle name="Note 2 2 2 2 9 2" xfId="22174"/>
    <cellStyle name="Note 2 2 2 2 9 2 2" xfId="22175"/>
    <cellStyle name="Note 2 2 2 2 9 3" xfId="22176"/>
    <cellStyle name="Note 2 2 2 20" xfId="22177"/>
    <cellStyle name="Note 2 2 2 20 2" xfId="22178"/>
    <cellStyle name="Note 2 2 2 20 2 2" xfId="22179"/>
    <cellStyle name="Note 2 2 2 20 3" xfId="22180"/>
    <cellStyle name="Note 2 2 2 21" xfId="22181"/>
    <cellStyle name="Note 2 2 2 21 2" xfId="22182"/>
    <cellStyle name="Note 2 2 2 22" xfId="22183"/>
    <cellStyle name="Note 2 2 2 3" xfId="683"/>
    <cellStyle name="Note 2 2 2 3 10" xfId="22184"/>
    <cellStyle name="Note 2 2 2 3 10 2" xfId="22185"/>
    <cellStyle name="Note 2 2 2 3 10 2 2" xfId="22186"/>
    <cellStyle name="Note 2 2 2 3 10 3" xfId="22187"/>
    <cellStyle name="Note 2 2 2 3 11" xfId="22188"/>
    <cellStyle name="Note 2 2 2 3 11 2" xfId="22189"/>
    <cellStyle name="Note 2 2 2 3 11 2 2" xfId="22190"/>
    <cellStyle name="Note 2 2 2 3 11 3" xfId="22191"/>
    <cellStyle name="Note 2 2 2 3 12" xfId="22192"/>
    <cellStyle name="Note 2 2 2 3 12 2" xfId="22193"/>
    <cellStyle name="Note 2 2 2 3 12 2 2" xfId="22194"/>
    <cellStyle name="Note 2 2 2 3 12 3" xfId="22195"/>
    <cellStyle name="Note 2 2 2 3 13" xfId="22196"/>
    <cellStyle name="Note 2 2 2 3 13 2" xfId="22197"/>
    <cellStyle name="Note 2 2 2 3 13 2 2" xfId="22198"/>
    <cellStyle name="Note 2 2 2 3 13 3" xfId="22199"/>
    <cellStyle name="Note 2 2 2 3 14" xfId="22200"/>
    <cellStyle name="Note 2 2 2 3 14 2" xfId="22201"/>
    <cellStyle name="Note 2 2 2 3 14 2 2" xfId="22202"/>
    <cellStyle name="Note 2 2 2 3 14 3" xfId="22203"/>
    <cellStyle name="Note 2 2 2 3 15" xfId="22204"/>
    <cellStyle name="Note 2 2 2 3 15 2" xfId="22205"/>
    <cellStyle name="Note 2 2 2 3 15 2 2" xfId="22206"/>
    <cellStyle name="Note 2 2 2 3 15 3" xfId="22207"/>
    <cellStyle name="Note 2 2 2 3 16" xfId="22208"/>
    <cellStyle name="Note 2 2 2 3 16 2" xfId="22209"/>
    <cellStyle name="Note 2 2 2 3 16 2 2" xfId="22210"/>
    <cellStyle name="Note 2 2 2 3 16 3" xfId="22211"/>
    <cellStyle name="Note 2 2 2 3 17" xfId="22212"/>
    <cellStyle name="Note 2 2 2 3 17 2" xfId="22213"/>
    <cellStyle name="Note 2 2 2 3 17 2 2" xfId="22214"/>
    <cellStyle name="Note 2 2 2 3 17 3" xfId="22215"/>
    <cellStyle name="Note 2 2 2 3 18" xfId="22216"/>
    <cellStyle name="Note 2 2 2 3 18 2" xfId="22217"/>
    <cellStyle name="Note 2 2 2 3 19" xfId="22218"/>
    <cellStyle name="Note 2 2 2 3 2" xfId="22219"/>
    <cellStyle name="Note 2 2 2 3 2 10" xfId="22220"/>
    <cellStyle name="Note 2 2 2 3 2 10 2" xfId="22221"/>
    <cellStyle name="Note 2 2 2 3 2 10 2 2" xfId="22222"/>
    <cellStyle name="Note 2 2 2 3 2 10 3" xfId="22223"/>
    <cellStyle name="Note 2 2 2 3 2 11" xfId="22224"/>
    <cellStyle name="Note 2 2 2 3 2 11 2" xfId="22225"/>
    <cellStyle name="Note 2 2 2 3 2 11 2 2" xfId="22226"/>
    <cellStyle name="Note 2 2 2 3 2 11 3" xfId="22227"/>
    <cellStyle name="Note 2 2 2 3 2 12" xfId="22228"/>
    <cellStyle name="Note 2 2 2 3 2 12 2" xfId="22229"/>
    <cellStyle name="Note 2 2 2 3 2 12 2 2" xfId="22230"/>
    <cellStyle name="Note 2 2 2 3 2 12 3" xfId="22231"/>
    <cellStyle name="Note 2 2 2 3 2 13" xfId="22232"/>
    <cellStyle name="Note 2 2 2 3 2 13 2" xfId="22233"/>
    <cellStyle name="Note 2 2 2 3 2 13 2 2" xfId="22234"/>
    <cellStyle name="Note 2 2 2 3 2 13 3" xfId="22235"/>
    <cellStyle name="Note 2 2 2 3 2 14" xfId="22236"/>
    <cellStyle name="Note 2 2 2 3 2 14 2" xfId="22237"/>
    <cellStyle name="Note 2 2 2 3 2 14 2 2" xfId="22238"/>
    <cellStyle name="Note 2 2 2 3 2 14 3" xfId="22239"/>
    <cellStyle name="Note 2 2 2 3 2 15" xfId="22240"/>
    <cellStyle name="Note 2 2 2 3 2 15 2" xfId="22241"/>
    <cellStyle name="Note 2 2 2 3 2 15 2 2" xfId="22242"/>
    <cellStyle name="Note 2 2 2 3 2 15 3" xfId="22243"/>
    <cellStyle name="Note 2 2 2 3 2 16" xfId="22244"/>
    <cellStyle name="Note 2 2 2 3 2 16 2" xfId="22245"/>
    <cellStyle name="Note 2 2 2 3 2 16 2 2" xfId="22246"/>
    <cellStyle name="Note 2 2 2 3 2 16 3" xfId="22247"/>
    <cellStyle name="Note 2 2 2 3 2 17" xfId="22248"/>
    <cellStyle name="Note 2 2 2 3 2 17 2" xfId="22249"/>
    <cellStyle name="Note 2 2 2 3 2 17 2 2" xfId="22250"/>
    <cellStyle name="Note 2 2 2 3 2 17 3" xfId="22251"/>
    <cellStyle name="Note 2 2 2 3 2 18" xfId="22252"/>
    <cellStyle name="Note 2 2 2 3 2 18 2" xfId="22253"/>
    <cellStyle name="Note 2 2 2 3 2 18 2 2" xfId="22254"/>
    <cellStyle name="Note 2 2 2 3 2 18 3" xfId="22255"/>
    <cellStyle name="Note 2 2 2 3 2 19" xfId="22256"/>
    <cellStyle name="Note 2 2 2 3 2 19 2" xfId="22257"/>
    <cellStyle name="Note 2 2 2 3 2 19 2 2" xfId="22258"/>
    <cellStyle name="Note 2 2 2 3 2 19 3" xfId="22259"/>
    <cellStyle name="Note 2 2 2 3 2 2" xfId="22260"/>
    <cellStyle name="Note 2 2 2 3 2 2 2" xfId="22261"/>
    <cellStyle name="Note 2 2 2 3 2 2 2 2" xfId="22262"/>
    <cellStyle name="Note 2 2 2 3 2 2 3" xfId="22263"/>
    <cellStyle name="Note 2 2 2 3 2 20" xfId="22264"/>
    <cellStyle name="Note 2 2 2 3 2 20 2" xfId="22265"/>
    <cellStyle name="Note 2 2 2 3 2 20 2 2" xfId="22266"/>
    <cellStyle name="Note 2 2 2 3 2 20 3" xfId="22267"/>
    <cellStyle name="Note 2 2 2 3 2 21" xfId="22268"/>
    <cellStyle name="Note 2 2 2 3 2 21 2" xfId="22269"/>
    <cellStyle name="Note 2 2 2 3 2 22" xfId="22270"/>
    <cellStyle name="Note 2 2 2 3 2 3" xfId="22271"/>
    <cellStyle name="Note 2 2 2 3 2 3 2" xfId="22272"/>
    <cellStyle name="Note 2 2 2 3 2 3 2 2" xfId="22273"/>
    <cellStyle name="Note 2 2 2 3 2 3 3" xfId="22274"/>
    <cellStyle name="Note 2 2 2 3 2 4" xfId="22275"/>
    <cellStyle name="Note 2 2 2 3 2 4 2" xfId="22276"/>
    <cellStyle name="Note 2 2 2 3 2 4 2 2" xfId="22277"/>
    <cellStyle name="Note 2 2 2 3 2 4 3" xfId="22278"/>
    <cellStyle name="Note 2 2 2 3 2 5" xfId="22279"/>
    <cellStyle name="Note 2 2 2 3 2 5 2" xfId="22280"/>
    <cellStyle name="Note 2 2 2 3 2 5 2 2" xfId="22281"/>
    <cellStyle name="Note 2 2 2 3 2 5 3" xfId="22282"/>
    <cellStyle name="Note 2 2 2 3 2 6" xfId="22283"/>
    <cellStyle name="Note 2 2 2 3 2 6 2" xfId="22284"/>
    <cellStyle name="Note 2 2 2 3 2 6 2 2" xfId="22285"/>
    <cellStyle name="Note 2 2 2 3 2 6 3" xfId="22286"/>
    <cellStyle name="Note 2 2 2 3 2 7" xfId="22287"/>
    <cellStyle name="Note 2 2 2 3 2 7 2" xfId="22288"/>
    <cellStyle name="Note 2 2 2 3 2 7 2 2" xfId="22289"/>
    <cellStyle name="Note 2 2 2 3 2 7 3" xfId="22290"/>
    <cellStyle name="Note 2 2 2 3 2 8" xfId="22291"/>
    <cellStyle name="Note 2 2 2 3 2 8 2" xfId="22292"/>
    <cellStyle name="Note 2 2 2 3 2 8 2 2" xfId="22293"/>
    <cellStyle name="Note 2 2 2 3 2 8 3" xfId="22294"/>
    <cellStyle name="Note 2 2 2 3 2 9" xfId="22295"/>
    <cellStyle name="Note 2 2 2 3 2 9 2" xfId="22296"/>
    <cellStyle name="Note 2 2 2 3 2 9 2 2" xfId="22297"/>
    <cellStyle name="Note 2 2 2 3 2 9 3" xfId="22298"/>
    <cellStyle name="Note 2 2 2 3 3" xfId="22299"/>
    <cellStyle name="Note 2 2 2 3 3 2" xfId="22300"/>
    <cellStyle name="Note 2 2 2 3 3 2 2" xfId="22301"/>
    <cellStyle name="Note 2 2 2 3 3 3" xfId="22302"/>
    <cellStyle name="Note 2 2 2 3 4" xfId="22303"/>
    <cellStyle name="Note 2 2 2 3 4 2" xfId="22304"/>
    <cellStyle name="Note 2 2 2 3 4 2 2" xfId="22305"/>
    <cellStyle name="Note 2 2 2 3 4 3" xfId="22306"/>
    <cellStyle name="Note 2 2 2 3 5" xfId="22307"/>
    <cellStyle name="Note 2 2 2 3 5 2" xfId="22308"/>
    <cellStyle name="Note 2 2 2 3 5 2 2" xfId="22309"/>
    <cellStyle name="Note 2 2 2 3 5 3" xfId="22310"/>
    <cellStyle name="Note 2 2 2 3 6" xfId="22311"/>
    <cellStyle name="Note 2 2 2 3 6 2" xfId="22312"/>
    <cellStyle name="Note 2 2 2 3 6 2 2" xfId="22313"/>
    <cellStyle name="Note 2 2 2 3 6 3" xfId="22314"/>
    <cellStyle name="Note 2 2 2 3 7" xfId="22315"/>
    <cellStyle name="Note 2 2 2 3 7 2" xfId="22316"/>
    <cellStyle name="Note 2 2 2 3 7 2 2" xfId="22317"/>
    <cellStyle name="Note 2 2 2 3 7 3" xfId="22318"/>
    <cellStyle name="Note 2 2 2 3 8" xfId="22319"/>
    <cellStyle name="Note 2 2 2 3 8 2" xfId="22320"/>
    <cellStyle name="Note 2 2 2 3 8 2 2" xfId="22321"/>
    <cellStyle name="Note 2 2 2 3 8 3" xfId="22322"/>
    <cellStyle name="Note 2 2 2 3 9" xfId="22323"/>
    <cellStyle name="Note 2 2 2 3 9 2" xfId="22324"/>
    <cellStyle name="Note 2 2 2 3 9 2 2" xfId="22325"/>
    <cellStyle name="Note 2 2 2 3 9 3" xfId="22326"/>
    <cellStyle name="Note 2 2 2 4" xfId="684"/>
    <cellStyle name="Note 2 2 2 4 10" xfId="22327"/>
    <cellStyle name="Note 2 2 2 4 10 2" xfId="22328"/>
    <cellStyle name="Note 2 2 2 4 10 2 2" xfId="22329"/>
    <cellStyle name="Note 2 2 2 4 10 3" xfId="22330"/>
    <cellStyle name="Note 2 2 2 4 11" xfId="22331"/>
    <cellStyle name="Note 2 2 2 4 11 2" xfId="22332"/>
    <cellStyle name="Note 2 2 2 4 11 2 2" xfId="22333"/>
    <cellStyle name="Note 2 2 2 4 11 3" xfId="22334"/>
    <cellStyle name="Note 2 2 2 4 12" xfId="22335"/>
    <cellStyle name="Note 2 2 2 4 12 2" xfId="22336"/>
    <cellStyle name="Note 2 2 2 4 12 2 2" xfId="22337"/>
    <cellStyle name="Note 2 2 2 4 12 3" xfId="22338"/>
    <cellStyle name="Note 2 2 2 4 13" xfId="22339"/>
    <cellStyle name="Note 2 2 2 4 13 2" xfId="22340"/>
    <cellStyle name="Note 2 2 2 4 13 2 2" xfId="22341"/>
    <cellStyle name="Note 2 2 2 4 13 3" xfId="22342"/>
    <cellStyle name="Note 2 2 2 4 14" xfId="22343"/>
    <cellStyle name="Note 2 2 2 4 14 2" xfId="22344"/>
    <cellStyle name="Note 2 2 2 4 14 2 2" xfId="22345"/>
    <cellStyle name="Note 2 2 2 4 14 3" xfId="22346"/>
    <cellStyle name="Note 2 2 2 4 15" xfId="22347"/>
    <cellStyle name="Note 2 2 2 4 15 2" xfId="22348"/>
    <cellStyle name="Note 2 2 2 4 15 2 2" xfId="22349"/>
    <cellStyle name="Note 2 2 2 4 15 3" xfId="22350"/>
    <cellStyle name="Note 2 2 2 4 16" xfId="22351"/>
    <cellStyle name="Note 2 2 2 4 16 2" xfId="22352"/>
    <cellStyle name="Note 2 2 2 4 16 2 2" xfId="22353"/>
    <cellStyle name="Note 2 2 2 4 16 3" xfId="22354"/>
    <cellStyle name="Note 2 2 2 4 17" xfId="22355"/>
    <cellStyle name="Note 2 2 2 4 17 2" xfId="22356"/>
    <cellStyle name="Note 2 2 2 4 17 2 2" xfId="22357"/>
    <cellStyle name="Note 2 2 2 4 17 3" xfId="22358"/>
    <cellStyle name="Note 2 2 2 4 18" xfId="22359"/>
    <cellStyle name="Note 2 2 2 4 18 2" xfId="22360"/>
    <cellStyle name="Note 2 2 2 4 18 2 2" xfId="22361"/>
    <cellStyle name="Note 2 2 2 4 18 3" xfId="22362"/>
    <cellStyle name="Note 2 2 2 4 19" xfId="22363"/>
    <cellStyle name="Note 2 2 2 4 19 2" xfId="22364"/>
    <cellStyle name="Note 2 2 2 4 19 2 2" xfId="22365"/>
    <cellStyle name="Note 2 2 2 4 19 3" xfId="22366"/>
    <cellStyle name="Note 2 2 2 4 2" xfId="22367"/>
    <cellStyle name="Note 2 2 2 4 2 10" xfId="22368"/>
    <cellStyle name="Note 2 2 2 4 2 10 2" xfId="22369"/>
    <cellStyle name="Note 2 2 2 4 2 10 2 2" xfId="22370"/>
    <cellStyle name="Note 2 2 2 4 2 10 3" xfId="22371"/>
    <cellStyle name="Note 2 2 2 4 2 11" xfId="22372"/>
    <cellStyle name="Note 2 2 2 4 2 11 2" xfId="22373"/>
    <cellStyle name="Note 2 2 2 4 2 11 2 2" xfId="22374"/>
    <cellStyle name="Note 2 2 2 4 2 11 3" xfId="22375"/>
    <cellStyle name="Note 2 2 2 4 2 12" xfId="22376"/>
    <cellStyle name="Note 2 2 2 4 2 12 2" xfId="22377"/>
    <cellStyle name="Note 2 2 2 4 2 12 2 2" xfId="22378"/>
    <cellStyle name="Note 2 2 2 4 2 12 3" xfId="22379"/>
    <cellStyle name="Note 2 2 2 4 2 13" xfId="22380"/>
    <cellStyle name="Note 2 2 2 4 2 13 2" xfId="22381"/>
    <cellStyle name="Note 2 2 2 4 2 13 2 2" xfId="22382"/>
    <cellStyle name="Note 2 2 2 4 2 13 3" xfId="22383"/>
    <cellStyle name="Note 2 2 2 4 2 14" xfId="22384"/>
    <cellStyle name="Note 2 2 2 4 2 14 2" xfId="22385"/>
    <cellStyle name="Note 2 2 2 4 2 14 2 2" xfId="22386"/>
    <cellStyle name="Note 2 2 2 4 2 14 3" xfId="22387"/>
    <cellStyle name="Note 2 2 2 4 2 15" xfId="22388"/>
    <cellStyle name="Note 2 2 2 4 2 15 2" xfId="22389"/>
    <cellStyle name="Note 2 2 2 4 2 15 2 2" xfId="22390"/>
    <cellStyle name="Note 2 2 2 4 2 15 3" xfId="22391"/>
    <cellStyle name="Note 2 2 2 4 2 16" xfId="22392"/>
    <cellStyle name="Note 2 2 2 4 2 16 2" xfId="22393"/>
    <cellStyle name="Note 2 2 2 4 2 16 2 2" xfId="22394"/>
    <cellStyle name="Note 2 2 2 4 2 16 3" xfId="22395"/>
    <cellStyle name="Note 2 2 2 4 2 17" xfId="22396"/>
    <cellStyle name="Note 2 2 2 4 2 17 2" xfId="22397"/>
    <cellStyle name="Note 2 2 2 4 2 17 2 2" xfId="22398"/>
    <cellStyle name="Note 2 2 2 4 2 17 3" xfId="22399"/>
    <cellStyle name="Note 2 2 2 4 2 18" xfId="22400"/>
    <cellStyle name="Note 2 2 2 4 2 18 2" xfId="22401"/>
    <cellStyle name="Note 2 2 2 4 2 18 2 2" xfId="22402"/>
    <cellStyle name="Note 2 2 2 4 2 18 3" xfId="22403"/>
    <cellStyle name="Note 2 2 2 4 2 19" xfId="22404"/>
    <cellStyle name="Note 2 2 2 4 2 19 2" xfId="22405"/>
    <cellStyle name="Note 2 2 2 4 2 19 2 2" xfId="22406"/>
    <cellStyle name="Note 2 2 2 4 2 19 3" xfId="22407"/>
    <cellStyle name="Note 2 2 2 4 2 2" xfId="22408"/>
    <cellStyle name="Note 2 2 2 4 2 2 2" xfId="22409"/>
    <cellStyle name="Note 2 2 2 4 2 2 2 2" xfId="22410"/>
    <cellStyle name="Note 2 2 2 4 2 2 3" xfId="22411"/>
    <cellStyle name="Note 2 2 2 4 2 20" xfId="22412"/>
    <cellStyle name="Note 2 2 2 4 2 20 2" xfId="22413"/>
    <cellStyle name="Note 2 2 2 4 2 20 2 2" xfId="22414"/>
    <cellStyle name="Note 2 2 2 4 2 20 3" xfId="22415"/>
    <cellStyle name="Note 2 2 2 4 2 21" xfId="22416"/>
    <cellStyle name="Note 2 2 2 4 2 21 2" xfId="22417"/>
    <cellStyle name="Note 2 2 2 4 2 22" xfId="22418"/>
    <cellStyle name="Note 2 2 2 4 2 3" xfId="22419"/>
    <cellStyle name="Note 2 2 2 4 2 3 2" xfId="22420"/>
    <cellStyle name="Note 2 2 2 4 2 3 2 2" xfId="22421"/>
    <cellStyle name="Note 2 2 2 4 2 3 3" xfId="22422"/>
    <cellStyle name="Note 2 2 2 4 2 4" xfId="22423"/>
    <cellStyle name="Note 2 2 2 4 2 4 2" xfId="22424"/>
    <cellStyle name="Note 2 2 2 4 2 4 2 2" xfId="22425"/>
    <cellStyle name="Note 2 2 2 4 2 4 3" xfId="22426"/>
    <cellStyle name="Note 2 2 2 4 2 5" xfId="22427"/>
    <cellStyle name="Note 2 2 2 4 2 5 2" xfId="22428"/>
    <cellStyle name="Note 2 2 2 4 2 5 2 2" xfId="22429"/>
    <cellStyle name="Note 2 2 2 4 2 5 3" xfId="22430"/>
    <cellStyle name="Note 2 2 2 4 2 6" xfId="22431"/>
    <cellStyle name="Note 2 2 2 4 2 6 2" xfId="22432"/>
    <cellStyle name="Note 2 2 2 4 2 6 2 2" xfId="22433"/>
    <cellStyle name="Note 2 2 2 4 2 6 3" xfId="22434"/>
    <cellStyle name="Note 2 2 2 4 2 7" xfId="22435"/>
    <cellStyle name="Note 2 2 2 4 2 7 2" xfId="22436"/>
    <cellStyle name="Note 2 2 2 4 2 7 2 2" xfId="22437"/>
    <cellStyle name="Note 2 2 2 4 2 7 3" xfId="22438"/>
    <cellStyle name="Note 2 2 2 4 2 8" xfId="22439"/>
    <cellStyle name="Note 2 2 2 4 2 8 2" xfId="22440"/>
    <cellStyle name="Note 2 2 2 4 2 8 2 2" xfId="22441"/>
    <cellStyle name="Note 2 2 2 4 2 8 3" xfId="22442"/>
    <cellStyle name="Note 2 2 2 4 2 9" xfId="22443"/>
    <cellStyle name="Note 2 2 2 4 2 9 2" xfId="22444"/>
    <cellStyle name="Note 2 2 2 4 2 9 2 2" xfId="22445"/>
    <cellStyle name="Note 2 2 2 4 2 9 3" xfId="22446"/>
    <cellStyle name="Note 2 2 2 4 20" xfId="22447"/>
    <cellStyle name="Note 2 2 2 4 20 2" xfId="22448"/>
    <cellStyle name="Note 2 2 2 4 20 2 2" xfId="22449"/>
    <cellStyle name="Note 2 2 2 4 20 3" xfId="22450"/>
    <cellStyle name="Note 2 2 2 4 21" xfId="22451"/>
    <cellStyle name="Note 2 2 2 4 21 2" xfId="22452"/>
    <cellStyle name="Note 2 2 2 4 21 2 2" xfId="22453"/>
    <cellStyle name="Note 2 2 2 4 21 3" xfId="22454"/>
    <cellStyle name="Note 2 2 2 4 22" xfId="22455"/>
    <cellStyle name="Note 2 2 2 4 22 2" xfId="22456"/>
    <cellStyle name="Note 2 2 2 4 23" xfId="22457"/>
    <cellStyle name="Note 2 2 2 4 3" xfId="22458"/>
    <cellStyle name="Note 2 2 2 4 3 2" xfId="22459"/>
    <cellStyle name="Note 2 2 2 4 3 2 2" xfId="22460"/>
    <cellStyle name="Note 2 2 2 4 3 3" xfId="22461"/>
    <cellStyle name="Note 2 2 2 4 4" xfId="22462"/>
    <cellStyle name="Note 2 2 2 4 4 2" xfId="22463"/>
    <cellStyle name="Note 2 2 2 4 4 2 2" xfId="22464"/>
    <cellStyle name="Note 2 2 2 4 4 3" xfId="22465"/>
    <cellStyle name="Note 2 2 2 4 5" xfId="22466"/>
    <cellStyle name="Note 2 2 2 4 5 2" xfId="22467"/>
    <cellStyle name="Note 2 2 2 4 5 2 2" xfId="22468"/>
    <cellStyle name="Note 2 2 2 4 5 3" xfId="22469"/>
    <cellStyle name="Note 2 2 2 4 6" xfId="22470"/>
    <cellStyle name="Note 2 2 2 4 6 2" xfId="22471"/>
    <cellStyle name="Note 2 2 2 4 6 2 2" xfId="22472"/>
    <cellStyle name="Note 2 2 2 4 6 3" xfId="22473"/>
    <cellStyle name="Note 2 2 2 4 7" xfId="22474"/>
    <cellStyle name="Note 2 2 2 4 7 2" xfId="22475"/>
    <cellStyle name="Note 2 2 2 4 7 2 2" xfId="22476"/>
    <cellStyle name="Note 2 2 2 4 7 3" xfId="22477"/>
    <cellStyle name="Note 2 2 2 4 8" xfId="22478"/>
    <cellStyle name="Note 2 2 2 4 8 2" xfId="22479"/>
    <cellStyle name="Note 2 2 2 4 8 2 2" xfId="22480"/>
    <cellStyle name="Note 2 2 2 4 8 3" xfId="22481"/>
    <cellStyle name="Note 2 2 2 4 9" xfId="22482"/>
    <cellStyle name="Note 2 2 2 4 9 2" xfId="22483"/>
    <cellStyle name="Note 2 2 2 4 9 2 2" xfId="22484"/>
    <cellStyle name="Note 2 2 2 4 9 3" xfId="22485"/>
    <cellStyle name="Note 2 2 2 5" xfId="685"/>
    <cellStyle name="Note 2 2 2 5 10" xfId="22486"/>
    <cellStyle name="Note 2 2 2 5 10 2" xfId="22487"/>
    <cellStyle name="Note 2 2 2 5 10 2 2" xfId="22488"/>
    <cellStyle name="Note 2 2 2 5 10 3" xfId="22489"/>
    <cellStyle name="Note 2 2 2 5 11" xfId="22490"/>
    <cellStyle name="Note 2 2 2 5 11 2" xfId="22491"/>
    <cellStyle name="Note 2 2 2 5 11 2 2" xfId="22492"/>
    <cellStyle name="Note 2 2 2 5 11 3" xfId="22493"/>
    <cellStyle name="Note 2 2 2 5 12" xfId="22494"/>
    <cellStyle name="Note 2 2 2 5 12 2" xfId="22495"/>
    <cellStyle name="Note 2 2 2 5 12 2 2" xfId="22496"/>
    <cellStyle name="Note 2 2 2 5 12 3" xfId="22497"/>
    <cellStyle name="Note 2 2 2 5 13" xfId="22498"/>
    <cellStyle name="Note 2 2 2 5 13 2" xfId="22499"/>
    <cellStyle name="Note 2 2 2 5 13 2 2" xfId="22500"/>
    <cellStyle name="Note 2 2 2 5 13 3" xfId="22501"/>
    <cellStyle name="Note 2 2 2 5 14" xfId="22502"/>
    <cellStyle name="Note 2 2 2 5 14 2" xfId="22503"/>
    <cellStyle name="Note 2 2 2 5 14 2 2" xfId="22504"/>
    <cellStyle name="Note 2 2 2 5 14 3" xfId="22505"/>
    <cellStyle name="Note 2 2 2 5 15" xfId="22506"/>
    <cellStyle name="Note 2 2 2 5 15 2" xfId="22507"/>
    <cellStyle name="Note 2 2 2 5 15 2 2" xfId="22508"/>
    <cellStyle name="Note 2 2 2 5 15 3" xfId="22509"/>
    <cellStyle name="Note 2 2 2 5 16" xfId="22510"/>
    <cellStyle name="Note 2 2 2 5 16 2" xfId="22511"/>
    <cellStyle name="Note 2 2 2 5 16 2 2" xfId="22512"/>
    <cellStyle name="Note 2 2 2 5 16 3" xfId="22513"/>
    <cellStyle name="Note 2 2 2 5 17" xfId="22514"/>
    <cellStyle name="Note 2 2 2 5 17 2" xfId="22515"/>
    <cellStyle name="Note 2 2 2 5 17 2 2" xfId="22516"/>
    <cellStyle name="Note 2 2 2 5 17 3" xfId="22517"/>
    <cellStyle name="Note 2 2 2 5 18" xfId="22518"/>
    <cellStyle name="Note 2 2 2 5 18 2" xfId="22519"/>
    <cellStyle name="Note 2 2 2 5 18 2 2" xfId="22520"/>
    <cellStyle name="Note 2 2 2 5 18 3" xfId="22521"/>
    <cellStyle name="Note 2 2 2 5 19" xfId="22522"/>
    <cellStyle name="Note 2 2 2 5 19 2" xfId="22523"/>
    <cellStyle name="Note 2 2 2 5 19 2 2" xfId="22524"/>
    <cellStyle name="Note 2 2 2 5 19 3" xfId="22525"/>
    <cellStyle name="Note 2 2 2 5 2" xfId="22526"/>
    <cellStyle name="Note 2 2 2 5 2 2" xfId="22527"/>
    <cellStyle name="Note 2 2 2 5 2 2 2" xfId="22528"/>
    <cellStyle name="Note 2 2 2 5 2 3" xfId="22529"/>
    <cellStyle name="Note 2 2 2 5 20" xfId="22530"/>
    <cellStyle name="Note 2 2 2 5 20 2" xfId="22531"/>
    <cellStyle name="Note 2 2 2 5 20 2 2" xfId="22532"/>
    <cellStyle name="Note 2 2 2 5 20 3" xfId="22533"/>
    <cellStyle name="Note 2 2 2 5 21" xfId="22534"/>
    <cellStyle name="Note 2 2 2 5 21 2" xfId="22535"/>
    <cellStyle name="Note 2 2 2 5 22" xfId="22536"/>
    <cellStyle name="Note 2 2 2 5 3" xfId="22537"/>
    <cellStyle name="Note 2 2 2 5 3 2" xfId="22538"/>
    <cellStyle name="Note 2 2 2 5 3 2 2" xfId="22539"/>
    <cellStyle name="Note 2 2 2 5 3 3" xfId="22540"/>
    <cellStyle name="Note 2 2 2 5 4" xfId="22541"/>
    <cellStyle name="Note 2 2 2 5 4 2" xfId="22542"/>
    <cellStyle name="Note 2 2 2 5 4 2 2" xfId="22543"/>
    <cellStyle name="Note 2 2 2 5 4 3" xfId="22544"/>
    <cellStyle name="Note 2 2 2 5 5" xfId="22545"/>
    <cellStyle name="Note 2 2 2 5 5 2" xfId="22546"/>
    <cellStyle name="Note 2 2 2 5 5 2 2" xfId="22547"/>
    <cellStyle name="Note 2 2 2 5 5 3" xfId="22548"/>
    <cellStyle name="Note 2 2 2 5 6" xfId="22549"/>
    <cellStyle name="Note 2 2 2 5 6 2" xfId="22550"/>
    <cellStyle name="Note 2 2 2 5 6 2 2" xfId="22551"/>
    <cellStyle name="Note 2 2 2 5 6 3" xfId="22552"/>
    <cellStyle name="Note 2 2 2 5 7" xfId="22553"/>
    <cellStyle name="Note 2 2 2 5 7 2" xfId="22554"/>
    <cellStyle name="Note 2 2 2 5 7 2 2" xfId="22555"/>
    <cellStyle name="Note 2 2 2 5 7 3" xfId="22556"/>
    <cellStyle name="Note 2 2 2 5 8" xfId="22557"/>
    <cellStyle name="Note 2 2 2 5 8 2" xfId="22558"/>
    <cellStyle name="Note 2 2 2 5 8 2 2" xfId="22559"/>
    <cellStyle name="Note 2 2 2 5 8 3" xfId="22560"/>
    <cellStyle name="Note 2 2 2 5 9" xfId="22561"/>
    <cellStyle name="Note 2 2 2 5 9 2" xfId="22562"/>
    <cellStyle name="Note 2 2 2 5 9 2 2" xfId="22563"/>
    <cellStyle name="Note 2 2 2 5 9 3" xfId="22564"/>
    <cellStyle name="Note 2 2 2 6" xfId="686"/>
    <cellStyle name="Note 2 2 2 6 2" xfId="22565"/>
    <cellStyle name="Note 2 2 2 6 2 2" xfId="22566"/>
    <cellStyle name="Note 2 2 2 6 3" xfId="22567"/>
    <cellStyle name="Note 2 2 2 7" xfId="22568"/>
    <cellStyle name="Note 2 2 2 7 2" xfId="22569"/>
    <cellStyle name="Note 2 2 2 7 2 2" xfId="22570"/>
    <cellStyle name="Note 2 2 2 7 3" xfId="22571"/>
    <cellStyle name="Note 2 2 2 8" xfId="22572"/>
    <cellStyle name="Note 2 2 2 8 2" xfId="22573"/>
    <cellStyle name="Note 2 2 2 8 2 2" xfId="22574"/>
    <cellStyle name="Note 2 2 2 8 3" xfId="22575"/>
    <cellStyle name="Note 2 2 2 9" xfId="22576"/>
    <cellStyle name="Note 2 2 2 9 2" xfId="22577"/>
    <cellStyle name="Note 2 2 2 9 2 2" xfId="22578"/>
    <cellStyle name="Note 2 2 2 9 3" xfId="22579"/>
    <cellStyle name="Note 2 2 20" xfId="22580"/>
    <cellStyle name="Note 2 2 20 2" xfId="22581"/>
    <cellStyle name="Note 2 2 20 2 2" xfId="22582"/>
    <cellStyle name="Note 2 2 20 3" xfId="22583"/>
    <cellStyle name="Note 2 2 21" xfId="22584"/>
    <cellStyle name="Note 2 2 21 2" xfId="22585"/>
    <cellStyle name="Note 2 2 21 2 2" xfId="22586"/>
    <cellStyle name="Note 2 2 21 3" xfId="22587"/>
    <cellStyle name="Note 2 2 22" xfId="22588"/>
    <cellStyle name="Note 2 2 22 2" xfId="22589"/>
    <cellStyle name="Note 2 2 23" xfId="22590"/>
    <cellStyle name="Note 2 2 24" xfId="22591"/>
    <cellStyle name="Note 2 2 25" xfId="22592"/>
    <cellStyle name="Note 2 2 26" xfId="22593"/>
    <cellStyle name="Note 2 2 3" xfId="687"/>
    <cellStyle name="Note 2 2 3 10" xfId="22594"/>
    <cellStyle name="Note 2 2 3 10 2" xfId="22595"/>
    <cellStyle name="Note 2 2 3 10 2 2" xfId="22596"/>
    <cellStyle name="Note 2 2 3 10 3" xfId="22597"/>
    <cellStyle name="Note 2 2 3 11" xfId="22598"/>
    <cellStyle name="Note 2 2 3 11 2" xfId="22599"/>
    <cellStyle name="Note 2 2 3 11 2 2" xfId="22600"/>
    <cellStyle name="Note 2 2 3 11 3" xfId="22601"/>
    <cellStyle name="Note 2 2 3 12" xfId="22602"/>
    <cellStyle name="Note 2 2 3 12 2" xfId="22603"/>
    <cellStyle name="Note 2 2 3 12 2 2" xfId="22604"/>
    <cellStyle name="Note 2 2 3 12 3" xfId="22605"/>
    <cellStyle name="Note 2 2 3 13" xfId="22606"/>
    <cellStyle name="Note 2 2 3 13 2" xfId="22607"/>
    <cellStyle name="Note 2 2 3 13 2 2" xfId="22608"/>
    <cellStyle name="Note 2 2 3 13 3" xfId="22609"/>
    <cellStyle name="Note 2 2 3 14" xfId="22610"/>
    <cellStyle name="Note 2 2 3 14 2" xfId="22611"/>
    <cellStyle name="Note 2 2 3 14 2 2" xfId="22612"/>
    <cellStyle name="Note 2 2 3 14 3" xfId="22613"/>
    <cellStyle name="Note 2 2 3 15" xfId="22614"/>
    <cellStyle name="Note 2 2 3 15 2" xfId="22615"/>
    <cellStyle name="Note 2 2 3 15 2 2" xfId="22616"/>
    <cellStyle name="Note 2 2 3 15 3" xfId="22617"/>
    <cellStyle name="Note 2 2 3 16" xfId="22618"/>
    <cellStyle name="Note 2 2 3 16 2" xfId="22619"/>
    <cellStyle name="Note 2 2 3 16 2 2" xfId="22620"/>
    <cellStyle name="Note 2 2 3 16 3" xfId="22621"/>
    <cellStyle name="Note 2 2 3 17" xfId="22622"/>
    <cellStyle name="Note 2 2 3 17 2" xfId="22623"/>
    <cellStyle name="Note 2 2 3 17 2 2" xfId="22624"/>
    <cellStyle name="Note 2 2 3 17 3" xfId="22625"/>
    <cellStyle name="Note 2 2 3 18" xfId="22626"/>
    <cellStyle name="Note 2 2 3 18 2" xfId="22627"/>
    <cellStyle name="Note 2 2 3 19" xfId="22628"/>
    <cellStyle name="Note 2 2 3 2" xfId="688"/>
    <cellStyle name="Note 2 2 3 2 10" xfId="22629"/>
    <cellStyle name="Note 2 2 3 2 10 2" xfId="22630"/>
    <cellStyle name="Note 2 2 3 2 10 2 2" xfId="22631"/>
    <cellStyle name="Note 2 2 3 2 10 3" xfId="22632"/>
    <cellStyle name="Note 2 2 3 2 11" xfId="22633"/>
    <cellStyle name="Note 2 2 3 2 11 2" xfId="22634"/>
    <cellStyle name="Note 2 2 3 2 11 2 2" xfId="22635"/>
    <cellStyle name="Note 2 2 3 2 11 3" xfId="22636"/>
    <cellStyle name="Note 2 2 3 2 12" xfId="22637"/>
    <cellStyle name="Note 2 2 3 2 12 2" xfId="22638"/>
    <cellStyle name="Note 2 2 3 2 12 2 2" xfId="22639"/>
    <cellStyle name="Note 2 2 3 2 12 3" xfId="22640"/>
    <cellStyle name="Note 2 2 3 2 13" xfId="22641"/>
    <cellStyle name="Note 2 2 3 2 13 2" xfId="22642"/>
    <cellStyle name="Note 2 2 3 2 13 2 2" xfId="22643"/>
    <cellStyle name="Note 2 2 3 2 13 3" xfId="22644"/>
    <cellStyle name="Note 2 2 3 2 14" xfId="22645"/>
    <cellStyle name="Note 2 2 3 2 14 2" xfId="22646"/>
    <cellStyle name="Note 2 2 3 2 14 2 2" xfId="22647"/>
    <cellStyle name="Note 2 2 3 2 14 3" xfId="22648"/>
    <cellStyle name="Note 2 2 3 2 15" xfId="22649"/>
    <cellStyle name="Note 2 2 3 2 15 2" xfId="22650"/>
    <cellStyle name="Note 2 2 3 2 15 2 2" xfId="22651"/>
    <cellStyle name="Note 2 2 3 2 15 3" xfId="22652"/>
    <cellStyle name="Note 2 2 3 2 16" xfId="22653"/>
    <cellStyle name="Note 2 2 3 2 16 2" xfId="22654"/>
    <cellStyle name="Note 2 2 3 2 16 2 2" xfId="22655"/>
    <cellStyle name="Note 2 2 3 2 16 3" xfId="22656"/>
    <cellStyle name="Note 2 2 3 2 17" xfId="22657"/>
    <cellStyle name="Note 2 2 3 2 17 2" xfId="22658"/>
    <cellStyle name="Note 2 2 3 2 17 2 2" xfId="22659"/>
    <cellStyle name="Note 2 2 3 2 17 3" xfId="22660"/>
    <cellStyle name="Note 2 2 3 2 18" xfId="22661"/>
    <cellStyle name="Note 2 2 3 2 18 2" xfId="22662"/>
    <cellStyle name="Note 2 2 3 2 18 2 2" xfId="22663"/>
    <cellStyle name="Note 2 2 3 2 18 3" xfId="22664"/>
    <cellStyle name="Note 2 2 3 2 19" xfId="22665"/>
    <cellStyle name="Note 2 2 3 2 19 2" xfId="22666"/>
    <cellStyle name="Note 2 2 3 2 19 2 2" xfId="22667"/>
    <cellStyle name="Note 2 2 3 2 19 3" xfId="22668"/>
    <cellStyle name="Note 2 2 3 2 2" xfId="22669"/>
    <cellStyle name="Note 2 2 3 2 2 2" xfId="22670"/>
    <cellStyle name="Note 2 2 3 2 2 2 2" xfId="22671"/>
    <cellStyle name="Note 2 2 3 2 2 3" xfId="22672"/>
    <cellStyle name="Note 2 2 3 2 20" xfId="22673"/>
    <cellStyle name="Note 2 2 3 2 20 2" xfId="22674"/>
    <cellStyle name="Note 2 2 3 2 20 2 2" xfId="22675"/>
    <cellStyle name="Note 2 2 3 2 20 3" xfId="22676"/>
    <cellStyle name="Note 2 2 3 2 21" xfId="22677"/>
    <cellStyle name="Note 2 2 3 2 21 2" xfId="22678"/>
    <cellStyle name="Note 2 2 3 2 22" xfId="22679"/>
    <cellStyle name="Note 2 2 3 2 3" xfId="22680"/>
    <cellStyle name="Note 2 2 3 2 3 2" xfId="22681"/>
    <cellStyle name="Note 2 2 3 2 3 2 2" xfId="22682"/>
    <cellStyle name="Note 2 2 3 2 3 3" xfId="22683"/>
    <cellStyle name="Note 2 2 3 2 4" xfId="22684"/>
    <cellStyle name="Note 2 2 3 2 4 2" xfId="22685"/>
    <cellStyle name="Note 2 2 3 2 4 2 2" xfId="22686"/>
    <cellStyle name="Note 2 2 3 2 4 3" xfId="22687"/>
    <cellStyle name="Note 2 2 3 2 5" xfId="22688"/>
    <cellStyle name="Note 2 2 3 2 5 2" xfId="22689"/>
    <cellStyle name="Note 2 2 3 2 5 2 2" xfId="22690"/>
    <cellStyle name="Note 2 2 3 2 5 3" xfId="22691"/>
    <cellStyle name="Note 2 2 3 2 6" xfId="22692"/>
    <cellStyle name="Note 2 2 3 2 6 2" xfId="22693"/>
    <cellStyle name="Note 2 2 3 2 6 2 2" xfId="22694"/>
    <cellStyle name="Note 2 2 3 2 6 3" xfId="22695"/>
    <cellStyle name="Note 2 2 3 2 7" xfId="22696"/>
    <cellStyle name="Note 2 2 3 2 7 2" xfId="22697"/>
    <cellStyle name="Note 2 2 3 2 7 2 2" xfId="22698"/>
    <cellStyle name="Note 2 2 3 2 7 3" xfId="22699"/>
    <cellStyle name="Note 2 2 3 2 8" xfId="22700"/>
    <cellStyle name="Note 2 2 3 2 8 2" xfId="22701"/>
    <cellStyle name="Note 2 2 3 2 8 2 2" xfId="22702"/>
    <cellStyle name="Note 2 2 3 2 8 3" xfId="22703"/>
    <cellStyle name="Note 2 2 3 2 9" xfId="22704"/>
    <cellStyle name="Note 2 2 3 2 9 2" xfId="22705"/>
    <cellStyle name="Note 2 2 3 2 9 2 2" xfId="22706"/>
    <cellStyle name="Note 2 2 3 2 9 3" xfId="22707"/>
    <cellStyle name="Note 2 2 3 3" xfId="689"/>
    <cellStyle name="Note 2 2 3 3 2" xfId="22708"/>
    <cellStyle name="Note 2 2 3 3 2 2" xfId="22709"/>
    <cellStyle name="Note 2 2 3 3 3" xfId="22710"/>
    <cellStyle name="Note 2 2 3 4" xfId="690"/>
    <cellStyle name="Note 2 2 3 4 2" xfId="22711"/>
    <cellStyle name="Note 2 2 3 4 2 2" xfId="22712"/>
    <cellStyle name="Note 2 2 3 4 3" xfId="22713"/>
    <cellStyle name="Note 2 2 3 5" xfId="691"/>
    <cellStyle name="Note 2 2 3 5 2" xfId="22714"/>
    <cellStyle name="Note 2 2 3 5 2 2" xfId="22715"/>
    <cellStyle name="Note 2 2 3 5 3" xfId="22716"/>
    <cellStyle name="Note 2 2 3 6" xfId="692"/>
    <cellStyle name="Note 2 2 3 6 2" xfId="22717"/>
    <cellStyle name="Note 2 2 3 6 2 2" xfId="22718"/>
    <cellStyle name="Note 2 2 3 6 3" xfId="22719"/>
    <cellStyle name="Note 2 2 3 7" xfId="22720"/>
    <cellStyle name="Note 2 2 3 7 2" xfId="22721"/>
    <cellStyle name="Note 2 2 3 7 2 2" xfId="22722"/>
    <cellStyle name="Note 2 2 3 7 3" xfId="22723"/>
    <cellStyle name="Note 2 2 3 8" xfId="22724"/>
    <cellStyle name="Note 2 2 3 8 2" xfId="22725"/>
    <cellStyle name="Note 2 2 3 8 2 2" xfId="22726"/>
    <cellStyle name="Note 2 2 3 8 3" xfId="22727"/>
    <cellStyle name="Note 2 2 3 9" xfId="22728"/>
    <cellStyle name="Note 2 2 3 9 2" xfId="22729"/>
    <cellStyle name="Note 2 2 3 9 2 2" xfId="22730"/>
    <cellStyle name="Note 2 2 3 9 3" xfId="22731"/>
    <cellStyle name="Note 2 2 4" xfId="693"/>
    <cellStyle name="Note 2 2 4 10" xfId="22732"/>
    <cellStyle name="Note 2 2 4 10 2" xfId="22733"/>
    <cellStyle name="Note 2 2 4 10 2 2" xfId="22734"/>
    <cellStyle name="Note 2 2 4 10 3" xfId="22735"/>
    <cellStyle name="Note 2 2 4 11" xfId="22736"/>
    <cellStyle name="Note 2 2 4 11 2" xfId="22737"/>
    <cellStyle name="Note 2 2 4 11 2 2" xfId="22738"/>
    <cellStyle name="Note 2 2 4 11 3" xfId="22739"/>
    <cellStyle name="Note 2 2 4 12" xfId="22740"/>
    <cellStyle name="Note 2 2 4 12 2" xfId="22741"/>
    <cellStyle name="Note 2 2 4 12 2 2" xfId="22742"/>
    <cellStyle name="Note 2 2 4 12 3" xfId="22743"/>
    <cellStyle name="Note 2 2 4 13" xfId="22744"/>
    <cellStyle name="Note 2 2 4 13 2" xfId="22745"/>
    <cellStyle name="Note 2 2 4 13 2 2" xfId="22746"/>
    <cellStyle name="Note 2 2 4 13 3" xfId="22747"/>
    <cellStyle name="Note 2 2 4 14" xfId="22748"/>
    <cellStyle name="Note 2 2 4 14 2" xfId="22749"/>
    <cellStyle name="Note 2 2 4 14 2 2" xfId="22750"/>
    <cellStyle name="Note 2 2 4 14 3" xfId="22751"/>
    <cellStyle name="Note 2 2 4 15" xfId="22752"/>
    <cellStyle name="Note 2 2 4 15 2" xfId="22753"/>
    <cellStyle name="Note 2 2 4 15 2 2" xfId="22754"/>
    <cellStyle name="Note 2 2 4 15 3" xfId="22755"/>
    <cellStyle name="Note 2 2 4 16" xfId="22756"/>
    <cellStyle name="Note 2 2 4 16 2" xfId="22757"/>
    <cellStyle name="Note 2 2 4 16 2 2" xfId="22758"/>
    <cellStyle name="Note 2 2 4 16 3" xfId="22759"/>
    <cellStyle name="Note 2 2 4 17" xfId="22760"/>
    <cellStyle name="Note 2 2 4 17 2" xfId="22761"/>
    <cellStyle name="Note 2 2 4 17 2 2" xfId="22762"/>
    <cellStyle name="Note 2 2 4 17 3" xfId="22763"/>
    <cellStyle name="Note 2 2 4 18" xfId="22764"/>
    <cellStyle name="Note 2 2 4 18 2" xfId="22765"/>
    <cellStyle name="Note 2 2 4 19" xfId="22766"/>
    <cellStyle name="Note 2 2 4 2" xfId="694"/>
    <cellStyle name="Note 2 2 4 2 10" xfId="22767"/>
    <cellStyle name="Note 2 2 4 2 10 2" xfId="22768"/>
    <cellStyle name="Note 2 2 4 2 10 2 2" xfId="22769"/>
    <cellStyle name="Note 2 2 4 2 10 3" xfId="22770"/>
    <cellStyle name="Note 2 2 4 2 11" xfId="22771"/>
    <cellStyle name="Note 2 2 4 2 11 2" xfId="22772"/>
    <cellStyle name="Note 2 2 4 2 11 2 2" xfId="22773"/>
    <cellStyle name="Note 2 2 4 2 11 3" xfId="22774"/>
    <cellStyle name="Note 2 2 4 2 12" xfId="22775"/>
    <cellStyle name="Note 2 2 4 2 12 2" xfId="22776"/>
    <cellStyle name="Note 2 2 4 2 12 2 2" xfId="22777"/>
    <cellStyle name="Note 2 2 4 2 12 3" xfId="22778"/>
    <cellStyle name="Note 2 2 4 2 13" xfId="22779"/>
    <cellStyle name="Note 2 2 4 2 13 2" xfId="22780"/>
    <cellStyle name="Note 2 2 4 2 13 2 2" xfId="22781"/>
    <cellStyle name="Note 2 2 4 2 13 3" xfId="22782"/>
    <cellStyle name="Note 2 2 4 2 14" xfId="22783"/>
    <cellStyle name="Note 2 2 4 2 14 2" xfId="22784"/>
    <cellStyle name="Note 2 2 4 2 14 2 2" xfId="22785"/>
    <cellStyle name="Note 2 2 4 2 14 3" xfId="22786"/>
    <cellStyle name="Note 2 2 4 2 15" xfId="22787"/>
    <cellStyle name="Note 2 2 4 2 15 2" xfId="22788"/>
    <cellStyle name="Note 2 2 4 2 15 2 2" xfId="22789"/>
    <cellStyle name="Note 2 2 4 2 15 3" xfId="22790"/>
    <cellStyle name="Note 2 2 4 2 16" xfId="22791"/>
    <cellStyle name="Note 2 2 4 2 16 2" xfId="22792"/>
    <cellStyle name="Note 2 2 4 2 16 2 2" xfId="22793"/>
    <cellStyle name="Note 2 2 4 2 16 3" xfId="22794"/>
    <cellStyle name="Note 2 2 4 2 17" xfId="22795"/>
    <cellStyle name="Note 2 2 4 2 17 2" xfId="22796"/>
    <cellStyle name="Note 2 2 4 2 17 2 2" xfId="22797"/>
    <cellStyle name="Note 2 2 4 2 17 3" xfId="22798"/>
    <cellStyle name="Note 2 2 4 2 18" xfId="22799"/>
    <cellStyle name="Note 2 2 4 2 18 2" xfId="22800"/>
    <cellStyle name="Note 2 2 4 2 18 2 2" xfId="22801"/>
    <cellStyle name="Note 2 2 4 2 18 3" xfId="22802"/>
    <cellStyle name="Note 2 2 4 2 19" xfId="22803"/>
    <cellStyle name="Note 2 2 4 2 19 2" xfId="22804"/>
    <cellStyle name="Note 2 2 4 2 19 2 2" xfId="22805"/>
    <cellStyle name="Note 2 2 4 2 19 3" xfId="22806"/>
    <cellStyle name="Note 2 2 4 2 2" xfId="22807"/>
    <cellStyle name="Note 2 2 4 2 2 2" xfId="22808"/>
    <cellStyle name="Note 2 2 4 2 2 2 2" xfId="22809"/>
    <cellStyle name="Note 2 2 4 2 2 3" xfId="22810"/>
    <cellStyle name="Note 2 2 4 2 20" xfId="22811"/>
    <cellStyle name="Note 2 2 4 2 20 2" xfId="22812"/>
    <cellStyle name="Note 2 2 4 2 20 2 2" xfId="22813"/>
    <cellStyle name="Note 2 2 4 2 20 3" xfId="22814"/>
    <cellStyle name="Note 2 2 4 2 21" xfId="22815"/>
    <cellStyle name="Note 2 2 4 2 21 2" xfId="22816"/>
    <cellStyle name="Note 2 2 4 2 22" xfId="22817"/>
    <cellStyle name="Note 2 2 4 2 3" xfId="22818"/>
    <cellStyle name="Note 2 2 4 2 3 2" xfId="22819"/>
    <cellStyle name="Note 2 2 4 2 3 2 2" xfId="22820"/>
    <cellStyle name="Note 2 2 4 2 3 3" xfId="22821"/>
    <cellStyle name="Note 2 2 4 2 4" xfId="22822"/>
    <cellStyle name="Note 2 2 4 2 4 2" xfId="22823"/>
    <cellStyle name="Note 2 2 4 2 4 2 2" xfId="22824"/>
    <cellStyle name="Note 2 2 4 2 4 3" xfId="22825"/>
    <cellStyle name="Note 2 2 4 2 5" xfId="22826"/>
    <cellStyle name="Note 2 2 4 2 5 2" xfId="22827"/>
    <cellStyle name="Note 2 2 4 2 5 2 2" xfId="22828"/>
    <cellStyle name="Note 2 2 4 2 5 3" xfId="22829"/>
    <cellStyle name="Note 2 2 4 2 6" xfId="22830"/>
    <cellStyle name="Note 2 2 4 2 6 2" xfId="22831"/>
    <cellStyle name="Note 2 2 4 2 6 2 2" xfId="22832"/>
    <cellStyle name="Note 2 2 4 2 6 3" xfId="22833"/>
    <cellStyle name="Note 2 2 4 2 7" xfId="22834"/>
    <cellStyle name="Note 2 2 4 2 7 2" xfId="22835"/>
    <cellStyle name="Note 2 2 4 2 7 2 2" xfId="22836"/>
    <cellStyle name="Note 2 2 4 2 7 3" xfId="22837"/>
    <cellStyle name="Note 2 2 4 2 8" xfId="22838"/>
    <cellStyle name="Note 2 2 4 2 8 2" xfId="22839"/>
    <cellStyle name="Note 2 2 4 2 8 2 2" xfId="22840"/>
    <cellStyle name="Note 2 2 4 2 8 3" xfId="22841"/>
    <cellStyle name="Note 2 2 4 2 9" xfId="22842"/>
    <cellStyle name="Note 2 2 4 2 9 2" xfId="22843"/>
    <cellStyle name="Note 2 2 4 2 9 2 2" xfId="22844"/>
    <cellStyle name="Note 2 2 4 2 9 3" xfId="22845"/>
    <cellStyle name="Note 2 2 4 3" xfId="695"/>
    <cellStyle name="Note 2 2 4 3 2" xfId="22846"/>
    <cellStyle name="Note 2 2 4 3 2 2" xfId="22847"/>
    <cellStyle name="Note 2 2 4 3 3" xfId="22848"/>
    <cellStyle name="Note 2 2 4 4" xfId="696"/>
    <cellStyle name="Note 2 2 4 4 2" xfId="22849"/>
    <cellStyle name="Note 2 2 4 4 2 2" xfId="22850"/>
    <cellStyle name="Note 2 2 4 4 3" xfId="22851"/>
    <cellStyle name="Note 2 2 4 5" xfId="697"/>
    <cellStyle name="Note 2 2 4 5 2" xfId="22852"/>
    <cellStyle name="Note 2 2 4 5 2 2" xfId="22853"/>
    <cellStyle name="Note 2 2 4 5 3" xfId="22854"/>
    <cellStyle name="Note 2 2 4 6" xfId="698"/>
    <cellStyle name="Note 2 2 4 6 2" xfId="22855"/>
    <cellStyle name="Note 2 2 4 6 2 2" xfId="22856"/>
    <cellStyle name="Note 2 2 4 6 3" xfId="22857"/>
    <cellStyle name="Note 2 2 4 7" xfId="22858"/>
    <cellStyle name="Note 2 2 4 7 2" xfId="22859"/>
    <cellStyle name="Note 2 2 4 7 2 2" xfId="22860"/>
    <cellStyle name="Note 2 2 4 7 3" xfId="22861"/>
    <cellStyle name="Note 2 2 4 8" xfId="22862"/>
    <cellStyle name="Note 2 2 4 8 2" xfId="22863"/>
    <cellStyle name="Note 2 2 4 8 2 2" xfId="22864"/>
    <cellStyle name="Note 2 2 4 8 3" xfId="22865"/>
    <cellStyle name="Note 2 2 4 9" xfId="22866"/>
    <cellStyle name="Note 2 2 4 9 2" xfId="22867"/>
    <cellStyle name="Note 2 2 4 9 2 2" xfId="22868"/>
    <cellStyle name="Note 2 2 4 9 3" xfId="22869"/>
    <cellStyle name="Note 2 2 5" xfId="699"/>
    <cellStyle name="Note 2 2 5 10" xfId="22870"/>
    <cellStyle name="Note 2 2 5 10 2" xfId="22871"/>
    <cellStyle name="Note 2 2 5 10 2 2" xfId="22872"/>
    <cellStyle name="Note 2 2 5 10 3" xfId="22873"/>
    <cellStyle name="Note 2 2 5 11" xfId="22874"/>
    <cellStyle name="Note 2 2 5 11 2" xfId="22875"/>
    <cellStyle name="Note 2 2 5 11 2 2" xfId="22876"/>
    <cellStyle name="Note 2 2 5 11 3" xfId="22877"/>
    <cellStyle name="Note 2 2 5 12" xfId="22878"/>
    <cellStyle name="Note 2 2 5 12 2" xfId="22879"/>
    <cellStyle name="Note 2 2 5 12 2 2" xfId="22880"/>
    <cellStyle name="Note 2 2 5 12 3" xfId="22881"/>
    <cellStyle name="Note 2 2 5 13" xfId="22882"/>
    <cellStyle name="Note 2 2 5 13 2" xfId="22883"/>
    <cellStyle name="Note 2 2 5 13 2 2" xfId="22884"/>
    <cellStyle name="Note 2 2 5 13 3" xfId="22885"/>
    <cellStyle name="Note 2 2 5 14" xfId="22886"/>
    <cellStyle name="Note 2 2 5 14 2" xfId="22887"/>
    <cellStyle name="Note 2 2 5 14 2 2" xfId="22888"/>
    <cellStyle name="Note 2 2 5 14 3" xfId="22889"/>
    <cellStyle name="Note 2 2 5 15" xfId="22890"/>
    <cellStyle name="Note 2 2 5 15 2" xfId="22891"/>
    <cellStyle name="Note 2 2 5 15 2 2" xfId="22892"/>
    <cellStyle name="Note 2 2 5 15 3" xfId="22893"/>
    <cellStyle name="Note 2 2 5 16" xfId="22894"/>
    <cellStyle name="Note 2 2 5 16 2" xfId="22895"/>
    <cellStyle name="Note 2 2 5 16 2 2" xfId="22896"/>
    <cellStyle name="Note 2 2 5 16 3" xfId="22897"/>
    <cellStyle name="Note 2 2 5 17" xfId="22898"/>
    <cellStyle name="Note 2 2 5 17 2" xfId="22899"/>
    <cellStyle name="Note 2 2 5 17 2 2" xfId="22900"/>
    <cellStyle name="Note 2 2 5 17 3" xfId="22901"/>
    <cellStyle name="Note 2 2 5 18" xfId="22902"/>
    <cellStyle name="Note 2 2 5 18 2" xfId="22903"/>
    <cellStyle name="Note 2 2 5 18 2 2" xfId="22904"/>
    <cellStyle name="Note 2 2 5 18 3" xfId="22905"/>
    <cellStyle name="Note 2 2 5 19" xfId="22906"/>
    <cellStyle name="Note 2 2 5 19 2" xfId="22907"/>
    <cellStyle name="Note 2 2 5 19 2 2" xfId="22908"/>
    <cellStyle name="Note 2 2 5 19 3" xfId="22909"/>
    <cellStyle name="Note 2 2 5 2" xfId="22910"/>
    <cellStyle name="Note 2 2 5 2 10" xfId="22911"/>
    <cellStyle name="Note 2 2 5 2 10 2" xfId="22912"/>
    <cellStyle name="Note 2 2 5 2 10 2 2" xfId="22913"/>
    <cellStyle name="Note 2 2 5 2 10 3" xfId="22914"/>
    <cellStyle name="Note 2 2 5 2 11" xfId="22915"/>
    <cellStyle name="Note 2 2 5 2 11 2" xfId="22916"/>
    <cellStyle name="Note 2 2 5 2 11 2 2" xfId="22917"/>
    <cellStyle name="Note 2 2 5 2 11 3" xfId="22918"/>
    <cellStyle name="Note 2 2 5 2 12" xfId="22919"/>
    <cellStyle name="Note 2 2 5 2 12 2" xfId="22920"/>
    <cellStyle name="Note 2 2 5 2 12 2 2" xfId="22921"/>
    <cellStyle name="Note 2 2 5 2 12 3" xfId="22922"/>
    <cellStyle name="Note 2 2 5 2 13" xfId="22923"/>
    <cellStyle name="Note 2 2 5 2 13 2" xfId="22924"/>
    <cellStyle name="Note 2 2 5 2 13 2 2" xfId="22925"/>
    <cellStyle name="Note 2 2 5 2 13 3" xfId="22926"/>
    <cellStyle name="Note 2 2 5 2 14" xfId="22927"/>
    <cellStyle name="Note 2 2 5 2 14 2" xfId="22928"/>
    <cellStyle name="Note 2 2 5 2 14 2 2" xfId="22929"/>
    <cellStyle name="Note 2 2 5 2 14 3" xfId="22930"/>
    <cellStyle name="Note 2 2 5 2 15" xfId="22931"/>
    <cellStyle name="Note 2 2 5 2 15 2" xfId="22932"/>
    <cellStyle name="Note 2 2 5 2 15 2 2" xfId="22933"/>
    <cellStyle name="Note 2 2 5 2 15 3" xfId="22934"/>
    <cellStyle name="Note 2 2 5 2 16" xfId="22935"/>
    <cellStyle name="Note 2 2 5 2 16 2" xfId="22936"/>
    <cellStyle name="Note 2 2 5 2 16 2 2" xfId="22937"/>
    <cellStyle name="Note 2 2 5 2 16 3" xfId="22938"/>
    <cellStyle name="Note 2 2 5 2 17" xfId="22939"/>
    <cellStyle name="Note 2 2 5 2 17 2" xfId="22940"/>
    <cellStyle name="Note 2 2 5 2 17 2 2" xfId="22941"/>
    <cellStyle name="Note 2 2 5 2 17 3" xfId="22942"/>
    <cellStyle name="Note 2 2 5 2 18" xfId="22943"/>
    <cellStyle name="Note 2 2 5 2 18 2" xfId="22944"/>
    <cellStyle name="Note 2 2 5 2 18 2 2" xfId="22945"/>
    <cellStyle name="Note 2 2 5 2 18 3" xfId="22946"/>
    <cellStyle name="Note 2 2 5 2 19" xfId="22947"/>
    <cellStyle name="Note 2 2 5 2 19 2" xfId="22948"/>
    <cellStyle name="Note 2 2 5 2 19 2 2" xfId="22949"/>
    <cellStyle name="Note 2 2 5 2 19 3" xfId="22950"/>
    <cellStyle name="Note 2 2 5 2 2" xfId="22951"/>
    <cellStyle name="Note 2 2 5 2 2 2" xfId="22952"/>
    <cellStyle name="Note 2 2 5 2 2 2 2" xfId="22953"/>
    <cellStyle name="Note 2 2 5 2 2 3" xfId="22954"/>
    <cellStyle name="Note 2 2 5 2 20" xfId="22955"/>
    <cellStyle name="Note 2 2 5 2 20 2" xfId="22956"/>
    <cellStyle name="Note 2 2 5 2 20 2 2" xfId="22957"/>
    <cellStyle name="Note 2 2 5 2 20 3" xfId="22958"/>
    <cellStyle name="Note 2 2 5 2 21" xfId="22959"/>
    <cellStyle name="Note 2 2 5 2 21 2" xfId="22960"/>
    <cellStyle name="Note 2 2 5 2 22" xfId="22961"/>
    <cellStyle name="Note 2 2 5 2 3" xfId="22962"/>
    <cellStyle name="Note 2 2 5 2 3 2" xfId="22963"/>
    <cellStyle name="Note 2 2 5 2 3 2 2" xfId="22964"/>
    <cellStyle name="Note 2 2 5 2 3 3" xfId="22965"/>
    <cellStyle name="Note 2 2 5 2 4" xfId="22966"/>
    <cellStyle name="Note 2 2 5 2 4 2" xfId="22967"/>
    <cellStyle name="Note 2 2 5 2 4 2 2" xfId="22968"/>
    <cellStyle name="Note 2 2 5 2 4 3" xfId="22969"/>
    <cellStyle name="Note 2 2 5 2 5" xfId="22970"/>
    <cellStyle name="Note 2 2 5 2 5 2" xfId="22971"/>
    <cellStyle name="Note 2 2 5 2 5 2 2" xfId="22972"/>
    <cellStyle name="Note 2 2 5 2 5 3" xfId="22973"/>
    <cellStyle name="Note 2 2 5 2 6" xfId="22974"/>
    <cellStyle name="Note 2 2 5 2 6 2" xfId="22975"/>
    <cellStyle name="Note 2 2 5 2 6 2 2" xfId="22976"/>
    <cellStyle name="Note 2 2 5 2 6 3" xfId="22977"/>
    <cellStyle name="Note 2 2 5 2 7" xfId="22978"/>
    <cellStyle name="Note 2 2 5 2 7 2" xfId="22979"/>
    <cellStyle name="Note 2 2 5 2 7 2 2" xfId="22980"/>
    <cellStyle name="Note 2 2 5 2 7 3" xfId="22981"/>
    <cellStyle name="Note 2 2 5 2 8" xfId="22982"/>
    <cellStyle name="Note 2 2 5 2 8 2" xfId="22983"/>
    <cellStyle name="Note 2 2 5 2 8 2 2" xfId="22984"/>
    <cellStyle name="Note 2 2 5 2 8 3" xfId="22985"/>
    <cellStyle name="Note 2 2 5 2 9" xfId="22986"/>
    <cellStyle name="Note 2 2 5 2 9 2" xfId="22987"/>
    <cellStyle name="Note 2 2 5 2 9 2 2" xfId="22988"/>
    <cellStyle name="Note 2 2 5 2 9 3" xfId="22989"/>
    <cellStyle name="Note 2 2 5 20" xfId="22990"/>
    <cellStyle name="Note 2 2 5 20 2" xfId="22991"/>
    <cellStyle name="Note 2 2 5 20 2 2" xfId="22992"/>
    <cellStyle name="Note 2 2 5 20 3" xfId="22993"/>
    <cellStyle name="Note 2 2 5 21" xfId="22994"/>
    <cellStyle name="Note 2 2 5 21 2" xfId="22995"/>
    <cellStyle name="Note 2 2 5 21 2 2" xfId="22996"/>
    <cellStyle name="Note 2 2 5 21 3" xfId="22997"/>
    <cellStyle name="Note 2 2 5 22" xfId="22998"/>
    <cellStyle name="Note 2 2 5 22 2" xfId="22999"/>
    <cellStyle name="Note 2 2 5 23" xfId="23000"/>
    <cellStyle name="Note 2 2 5 3" xfId="23001"/>
    <cellStyle name="Note 2 2 5 3 2" xfId="23002"/>
    <cellStyle name="Note 2 2 5 3 2 2" xfId="23003"/>
    <cellStyle name="Note 2 2 5 3 3" xfId="23004"/>
    <cellStyle name="Note 2 2 5 4" xfId="23005"/>
    <cellStyle name="Note 2 2 5 4 2" xfId="23006"/>
    <cellStyle name="Note 2 2 5 4 2 2" xfId="23007"/>
    <cellStyle name="Note 2 2 5 4 3" xfId="23008"/>
    <cellStyle name="Note 2 2 5 5" xfId="23009"/>
    <cellStyle name="Note 2 2 5 5 2" xfId="23010"/>
    <cellStyle name="Note 2 2 5 5 2 2" xfId="23011"/>
    <cellStyle name="Note 2 2 5 5 3" xfId="23012"/>
    <cellStyle name="Note 2 2 5 6" xfId="23013"/>
    <cellStyle name="Note 2 2 5 6 2" xfId="23014"/>
    <cellStyle name="Note 2 2 5 6 2 2" xfId="23015"/>
    <cellStyle name="Note 2 2 5 6 3" xfId="23016"/>
    <cellStyle name="Note 2 2 5 7" xfId="23017"/>
    <cellStyle name="Note 2 2 5 7 2" xfId="23018"/>
    <cellStyle name="Note 2 2 5 7 2 2" xfId="23019"/>
    <cellStyle name="Note 2 2 5 7 3" xfId="23020"/>
    <cellStyle name="Note 2 2 5 8" xfId="23021"/>
    <cellStyle name="Note 2 2 5 8 2" xfId="23022"/>
    <cellStyle name="Note 2 2 5 8 2 2" xfId="23023"/>
    <cellStyle name="Note 2 2 5 8 3" xfId="23024"/>
    <cellStyle name="Note 2 2 5 9" xfId="23025"/>
    <cellStyle name="Note 2 2 5 9 2" xfId="23026"/>
    <cellStyle name="Note 2 2 5 9 2 2" xfId="23027"/>
    <cellStyle name="Note 2 2 5 9 3" xfId="23028"/>
    <cellStyle name="Note 2 2 6" xfId="700"/>
    <cellStyle name="Note 2 2 6 10" xfId="23029"/>
    <cellStyle name="Note 2 2 6 10 2" xfId="23030"/>
    <cellStyle name="Note 2 2 6 10 2 2" xfId="23031"/>
    <cellStyle name="Note 2 2 6 10 3" xfId="23032"/>
    <cellStyle name="Note 2 2 6 11" xfId="23033"/>
    <cellStyle name="Note 2 2 6 11 2" xfId="23034"/>
    <cellStyle name="Note 2 2 6 11 2 2" xfId="23035"/>
    <cellStyle name="Note 2 2 6 11 3" xfId="23036"/>
    <cellStyle name="Note 2 2 6 12" xfId="23037"/>
    <cellStyle name="Note 2 2 6 12 2" xfId="23038"/>
    <cellStyle name="Note 2 2 6 12 2 2" xfId="23039"/>
    <cellStyle name="Note 2 2 6 12 3" xfId="23040"/>
    <cellStyle name="Note 2 2 6 13" xfId="23041"/>
    <cellStyle name="Note 2 2 6 13 2" xfId="23042"/>
    <cellStyle name="Note 2 2 6 13 2 2" xfId="23043"/>
    <cellStyle name="Note 2 2 6 13 3" xfId="23044"/>
    <cellStyle name="Note 2 2 6 14" xfId="23045"/>
    <cellStyle name="Note 2 2 6 14 2" xfId="23046"/>
    <cellStyle name="Note 2 2 6 14 2 2" xfId="23047"/>
    <cellStyle name="Note 2 2 6 14 3" xfId="23048"/>
    <cellStyle name="Note 2 2 6 15" xfId="23049"/>
    <cellStyle name="Note 2 2 6 15 2" xfId="23050"/>
    <cellStyle name="Note 2 2 6 15 2 2" xfId="23051"/>
    <cellStyle name="Note 2 2 6 15 3" xfId="23052"/>
    <cellStyle name="Note 2 2 6 16" xfId="23053"/>
    <cellStyle name="Note 2 2 6 16 2" xfId="23054"/>
    <cellStyle name="Note 2 2 6 16 2 2" xfId="23055"/>
    <cellStyle name="Note 2 2 6 16 3" xfId="23056"/>
    <cellStyle name="Note 2 2 6 17" xfId="23057"/>
    <cellStyle name="Note 2 2 6 17 2" xfId="23058"/>
    <cellStyle name="Note 2 2 6 17 2 2" xfId="23059"/>
    <cellStyle name="Note 2 2 6 17 3" xfId="23060"/>
    <cellStyle name="Note 2 2 6 18" xfId="23061"/>
    <cellStyle name="Note 2 2 6 18 2" xfId="23062"/>
    <cellStyle name="Note 2 2 6 18 2 2" xfId="23063"/>
    <cellStyle name="Note 2 2 6 18 3" xfId="23064"/>
    <cellStyle name="Note 2 2 6 19" xfId="23065"/>
    <cellStyle name="Note 2 2 6 19 2" xfId="23066"/>
    <cellStyle name="Note 2 2 6 19 2 2" xfId="23067"/>
    <cellStyle name="Note 2 2 6 19 3" xfId="23068"/>
    <cellStyle name="Note 2 2 6 2" xfId="23069"/>
    <cellStyle name="Note 2 2 6 2 2" xfId="23070"/>
    <cellStyle name="Note 2 2 6 2 2 2" xfId="23071"/>
    <cellStyle name="Note 2 2 6 2 3" xfId="23072"/>
    <cellStyle name="Note 2 2 6 20" xfId="23073"/>
    <cellStyle name="Note 2 2 6 20 2" xfId="23074"/>
    <cellStyle name="Note 2 2 6 20 2 2" xfId="23075"/>
    <cellStyle name="Note 2 2 6 20 3" xfId="23076"/>
    <cellStyle name="Note 2 2 6 21" xfId="23077"/>
    <cellStyle name="Note 2 2 6 21 2" xfId="23078"/>
    <cellStyle name="Note 2 2 6 22" xfId="23079"/>
    <cellStyle name="Note 2 2 6 3" xfId="23080"/>
    <cellStyle name="Note 2 2 6 3 2" xfId="23081"/>
    <cellStyle name="Note 2 2 6 3 2 2" xfId="23082"/>
    <cellStyle name="Note 2 2 6 3 3" xfId="23083"/>
    <cellStyle name="Note 2 2 6 4" xfId="23084"/>
    <cellStyle name="Note 2 2 6 4 2" xfId="23085"/>
    <cellStyle name="Note 2 2 6 4 2 2" xfId="23086"/>
    <cellStyle name="Note 2 2 6 4 3" xfId="23087"/>
    <cellStyle name="Note 2 2 6 5" xfId="23088"/>
    <cellStyle name="Note 2 2 6 5 2" xfId="23089"/>
    <cellStyle name="Note 2 2 6 5 2 2" xfId="23090"/>
    <cellStyle name="Note 2 2 6 5 3" xfId="23091"/>
    <cellStyle name="Note 2 2 6 6" xfId="23092"/>
    <cellStyle name="Note 2 2 6 6 2" xfId="23093"/>
    <cellStyle name="Note 2 2 6 6 2 2" xfId="23094"/>
    <cellStyle name="Note 2 2 6 6 3" xfId="23095"/>
    <cellStyle name="Note 2 2 6 7" xfId="23096"/>
    <cellStyle name="Note 2 2 6 7 2" xfId="23097"/>
    <cellStyle name="Note 2 2 6 7 2 2" xfId="23098"/>
    <cellStyle name="Note 2 2 6 7 3" xfId="23099"/>
    <cellStyle name="Note 2 2 6 8" xfId="23100"/>
    <cellStyle name="Note 2 2 6 8 2" xfId="23101"/>
    <cellStyle name="Note 2 2 6 8 2 2" xfId="23102"/>
    <cellStyle name="Note 2 2 6 8 3" xfId="23103"/>
    <cellStyle name="Note 2 2 6 9" xfId="23104"/>
    <cellStyle name="Note 2 2 6 9 2" xfId="23105"/>
    <cellStyle name="Note 2 2 6 9 2 2" xfId="23106"/>
    <cellStyle name="Note 2 2 6 9 3" xfId="23107"/>
    <cellStyle name="Note 2 2 7" xfId="701"/>
    <cellStyle name="Note 2 2 7 2" xfId="23108"/>
    <cellStyle name="Note 2 2 7 2 2" xfId="23109"/>
    <cellStyle name="Note 2 2 7 3" xfId="23110"/>
    <cellStyle name="Note 2 2 8" xfId="23111"/>
    <cellStyle name="Note 2 2 8 2" xfId="23112"/>
    <cellStyle name="Note 2 2 8 2 2" xfId="23113"/>
    <cellStyle name="Note 2 2 8 3" xfId="23114"/>
    <cellStyle name="Note 2 2 9" xfId="23115"/>
    <cellStyle name="Note 2 2 9 2" xfId="23116"/>
    <cellStyle name="Note 2 2 9 2 2" xfId="23117"/>
    <cellStyle name="Note 2 2 9 3" xfId="23118"/>
    <cellStyle name="Note 2 3" xfId="702"/>
    <cellStyle name="Note 2 3 2" xfId="703"/>
    <cellStyle name="Note 2 3 2 2" xfId="23119"/>
    <cellStyle name="Note 2 3 3" xfId="704"/>
    <cellStyle name="Note 2 3 4" xfId="705"/>
    <cellStyle name="Note 2 3 5" xfId="706"/>
    <cellStyle name="Note 2 3 6" xfId="707"/>
    <cellStyle name="Note 2 4" xfId="708"/>
    <cellStyle name="Note 2 4 2" xfId="709"/>
    <cellStyle name="Note 2 4 3" xfId="710"/>
    <cellStyle name="Note 2 4 4" xfId="711"/>
    <cellStyle name="Note 2 4 5" xfId="712"/>
    <cellStyle name="Note 2 4 6" xfId="713"/>
    <cellStyle name="Note 2 5" xfId="714"/>
    <cellStyle name="Note 2 5 2" xfId="715"/>
    <cellStyle name="Note 2 5 3" xfId="716"/>
    <cellStyle name="Note 2 5 4" xfId="717"/>
    <cellStyle name="Note 2 5 5" xfId="718"/>
    <cellStyle name="Note 2 5 6" xfId="719"/>
    <cellStyle name="Note 2 6" xfId="720"/>
    <cellStyle name="Note 2 7" xfId="721"/>
    <cellStyle name="Note 2 8" xfId="722"/>
    <cellStyle name="Note 2 9" xfId="23120"/>
    <cellStyle name="Note 3" xfId="723"/>
    <cellStyle name="Note 3 2" xfId="724"/>
    <cellStyle name="Note 3 2 10" xfId="23121"/>
    <cellStyle name="Note 3 2 10 2" xfId="23122"/>
    <cellStyle name="Note 3 2 10 2 2" xfId="23123"/>
    <cellStyle name="Note 3 2 10 3" xfId="23124"/>
    <cellStyle name="Note 3 2 11" xfId="23125"/>
    <cellStyle name="Note 3 2 11 2" xfId="23126"/>
    <cellStyle name="Note 3 2 11 2 2" xfId="23127"/>
    <cellStyle name="Note 3 2 11 3" xfId="23128"/>
    <cellStyle name="Note 3 2 12" xfId="23129"/>
    <cellStyle name="Note 3 2 12 2" xfId="23130"/>
    <cellStyle name="Note 3 2 12 2 2" xfId="23131"/>
    <cellStyle name="Note 3 2 12 3" xfId="23132"/>
    <cellStyle name="Note 3 2 13" xfId="23133"/>
    <cellStyle name="Note 3 2 13 2" xfId="23134"/>
    <cellStyle name="Note 3 2 13 2 2" xfId="23135"/>
    <cellStyle name="Note 3 2 13 3" xfId="23136"/>
    <cellStyle name="Note 3 2 14" xfId="23137"/>
    <cellStyle name="Note 3 2 14 2" xfId="23138"/>
    <cellStyle name="Note 3 2 14 2 2" xfId="23139"/>
    <cellStyle name="Note 3 2 14 3" xfId="23140"/>
    <cellStyle name="Note 3 2 15" xfId="23141"/>
    <cellStyle name="Note 3 2 15 2" xfId="23142"/>
    <cellStyle name="Note 3 2 15 2 2" xfId="23143"/>
    <cellStyle name="Note 3 2 15 3" xfId="23144"/>
    <cellStyle name="Note 3 2 16" xfId="23145"/>
    <cellStyle name="Note 3 2 16 2" xfId="23146"/>
    <cellStyle name="Note 3 2 16 2 2" xfId="23147"/>
    <cellStyle name="Note 3 2 16 3" xfId="23148"/>
    <cellStyle name="Note 3 2 17" xfId="23149"/>
    <cellStyle name="Note 3 2 17 2" xfId="23150"/>
    <cellStyle name="Note 3 2 17 2 2" xfId="23151"/>
    <cellStyle name="Note 3 2 17 3" xfId="23152"/>
    <cellStyle name="Note 3 2 18" xfId="23153"/>
    <cellStyle name="Note 3 2 18 2" xfId="23154"/>
    <cellStyle name="Note 3 2 18 2 2" xfId="23155"/>
    <cellStyle name="Note 3 2 18 3" xfId="23156"/>
    <cellStyle name="Note 3 2 19" xfId="23157"/>
    <cellStyle name="Note 3 2 19 2" xfId="23158"/>
    <cellStyle name="Note 3 2 19 2 2" xfId="23159"/>
    <cellStyle name="Note 3 2 19 3" xfId="23160"/>
    <cellStyle name="Note 3 2 2" xfId="725"/>
    <cellStyle name="Note 3 2 2 10" xfId="23161"/>
    <cellStyle name="Note 3 2 2 10 2" xfId="23162"/>
    <cellStyle name="Note 3 2 2 10 2 2" xfId="23163"/>
    <cellStyle name="Note 3 2 2 10 3" xfId="23164"/>
    <cellStyle name="Note 3 2 2 11" xfId="23165"/>
    <cellStyle name="Note 3 2 2 11 2" xfId="23166"/>
    <cellStyle name="Note 3 2 2 11 2 2" xfId="23167"/>
    <cellStyle name="Note 3 2 2 11 3" xfId="23168"/>
    <cellStyle name="Note 3 2 2 12" xfId="23169"/>
    <cellStyle name="Note 3 2 2 12 2" xfId="23170"/>
    <cellStyle name="Note 3 2 2 12 2 2" xfId="23171"/>
    <cellStyle name="Note 3 2 2 12 3" xfId="23172"/>
    <cellStyle name="Note 3 2 2 13" xfId="23173"/>
    <cellStyle name="Note 3 2 2 13 2" xfId="23174"/>
    <cellStyle name="Note 3 2 2 13 2 2" xfId="23175"/>
    <cellStyle name="Note 3 2 2 13 3" xfId="23176"/>
    <cellStyle name="Note 3 2 2 14" xfId="23177"/>
    <cellStyle name="Note 3 2 2 14 2" xfId="23178"/>
    <cellStyle name="Note 3 2 2 14 2 2" xfId="23179"/>
    <cellStyle name="Note 3 2 2 14 3" xfId="23180"/>
    <cellStyle name="Note 3 2 2 15" xfId="23181"/>
    <cellStyle name="Note 3 2 2 15 2" xfId="23182"/>
    <cellStyle name="Note 3 2 2 15 2 2" xfId="23183"/>
    <cellStyle name="Note 3 2 2 15 3" xfId="23184"/>
    <cellStyle name="Note 3 2 2 16" xfId="23185"/>
    <cellStyle name="Note 3 2 2 16 2" xfId="23186"/>
    <cellStyle name="Note 3 2 2 16 2 2" xfId="23187"/>
    <cellStyle name="Note 3 2 2 16 3" xfId="23188"/>
    <cellStyle name="Note 3 2 2 17" xfId="23189"/>
    <cellStyle name="Note 3 2 2 17 2" xfId="23190"/>
    <cellStyle name="Note 3 2 2 17 2 2" xfId="23191"/>
    <cellStyle name="Note 3 2 2 17 3" xfId="23192"/>
    <cellStyle name="Note 3 2 2 18" xfId="23193"/>
    <cellStyle name="Note 3 2 2 18 2" xfId="23194"/>
    <cellStyle name="Note 3 2 2 18 2 2" xfId="23195"/>
    <cellStyle name="Note 3 2 2 18 3" xfId="23196"/>
    <cellStyle name="Note 3 2 2 19" xfId="23197"/>
    <cellStyle name="Note 3 2 2 19 2" xfId="23198"/>
    <cellStyle name="Note 3 2 2 19 2 2" xfId="23199"/>
    <cellStyle name="Note 3 2 2 19 3" xfId="23200"/>
    <cellStyle name="Note 3 2 2 2" xfId="726"/>
    <cellStyle name="Note 3 2 2 2 10" xfId="23201"/>
    <cellStyle name="Note 3 2 2 2 10 2" xfId="23202"/>
    <cellStyle name="Note 3 2 2 2 10 2 2" xfId="23203"/>
    <cellStyle name="Note 3 2 2 2 10 3" xfId="23204"/>
    <cellStyle name="Note 3 2 2 2 11" xfId="23205"/>
    <cellStyle name="Note 3 2 2 2 11 2" xfId="23206"/>
    <cellStyle name="Note 3 2 2 2 11 2 2" xfId="23207"/>
    <cellStyle name="Note 3 2 2 2 11 3" xfId="23208"/>
    <cellStyle name="Note 3 2 2 2 12" xfId="23209"/>
    <cellStyle name="Note 3 2 2 2 12 2" xfId="23210"/>
    <cellStyle name="Note 3 2 2 2 12 2 2" xfId="23211"/>
    <cellStyle name="Note 3 2 2 2 12 3" xfId="23212"/>
    <cellStyle name="Note 3 2 2 2 13" xfId="23213"/>
    <cellStyle name="Note 3 2 2 2 13 2" xfId="23214"/>
    <cellStyle name="Note 3 2 2 2 13 2 2" xfId="23215"/>
    <cellStyle name="Note 3 2 2 2 13 3" xfId="23216"/>
    <cellStyle name="Note 3 2 2 2 14" xfId="23217"/>
    <cellStyle name="Note 3 2 2 2 14 2" xfId="23218"/>
    <cellStyle name="Note 3 2 2 2 14 2 2" xfId="23219"/>
    <cellStyle name="Note 3 2 2 2 14 3" xfId="23220"/>
    <cellStyle name="Note 3 2 2 2 15" xfId="23221"/>
    <cellStyle name="Note 3 2 2 2 15 2" xfId="23222"/>
    <cellStyle name="Note 3 2 2 2 15 2 2" xfId="23223"/>
    <cellStyle name="Note 3 2 2 2 15 3" xfId="23224"/>
    <cellStyle name="Note 3 2 2 2 16" xfId="23225"/>
    <cellStyle name="Note 3 2 2 2 16 2" xfId="23226"/>
    <cellStyle name="Note 3 2 2 2 16 2 2" xfId="23227"/>
    <cellStyle name="Note 3 2 2 2 16 3" xfId="23228"/>
    <cellStyle name="Note 3 2 2 2 17" xfId="23229"/>
    <cellStyle name="Note 3 2 2 2 17 2" xfId="23230"/>
    <cellStyle name="Note 3 2 2 2 17 2 2" xfId="23231"/>
    <cellStyle name="Note 3 2 2 2 17 3" xfId="23232"/>
    <cellStyle name="Note 3 2 2 2 18" xfId="23233"/>
    <cellStyle name="Note 3 2 2 2 18 2" xfId="23234"/>
    <cellStyle name="Note 3 2 2 2 19" xfId="23235"/>
    <cellStyle name="Note 3 2 2 2 2" xfId="23236"/>
    <cellStyle name="Note 3 2 2 2 2 10" xfId="23237"/>
    <cellStyle name="Note 3 2 2 2 2 10 2" xfId="23238"/>
    <cellStyle name="Note 3 2 2 2 2 10 2 2" xfId="23239"/>
    <cellStyle name="Note 3 2 2 2 2 10 3" xfId="23240"/>
    <cellStyle name="Note 3 2 2 2 2 11" xfId="23241"/>
    <cellStyle name="Note 3 2 2 2 2 11 2" xfId="23242"/>
    <cellStyle name="Note 3 2 2 2 2 11 2 2" xfId="23243"/>
    <cellStyle name="Note 3 2 2 2 2 11 3" xfId="23244"/>
    <cellStyle name="Note 3 2 2 2 2 12" xfId="23245"/>
    <cellStyle name="Note 3 2 2 2 2 12 2" xfId="23246"/>
    <cellStyle name="Note 3 2 2 2 2 12 2 2" xfId="23247"/>
    <cellStyle name="Note 3 2 2 2 2 12 3" xfId="23248"/>
    <cellStyle name="Note 3 2 2 2 2 13" xfId="23249"/>
    <cellStyle name="Note 3 2 2 2 2 13 2" xfId="23250"/>
    <cellStyle name="Note 3 2 2 2 2 13 2 2" xfId="23251"/>
    <cellStyle name="Note 3 2 2 2 2 13 3" xfId="23252"/>
    <cellStyle name="Note 3 2 2 2 2 14" xfId="23253"/>
    <cellStyle name="Note 3 2 2 2 2 14 2" xfId="23254"/>
    <cellStyle name="Note 3 2 2 2 2 14 2 2" xfId="23255"/>
    <cellStyle name="Note 3 2 2 2 2 14 3" xfId="23256"/>
    <cellStyle name="Note 3 2 2 2 2 15" xfId="23257"/>
    <cellStyle name="Note 3 2 2 2 2 15 2" xfId="23258"/>
    <cellStyle name="Note 3 2 2 2 2 15 2 2" xfId="23259"/>
    <cellStyle name="Note 3 2 2 2 2 15 3" xfId="23260"/>
    <cellStyle name="Note 3 2 2 2 2 16" xfId="23261"/>
    <cellStyle name="Note 3 2 2 2 2 16 2" xfId="23262"/>
    <cellStyle name="Note 3 2 2 2 2 16 2 2" xfId="23263"/>
    <cellStyle name="Note 3 2 2 2 2 16 3" xfId="23264"/>
    <cellStyle name="Note 3 2 2 2 2 17" xfId="23265"/>
    <cellStyle name="Note 3 2 2 2 2 17 2" xfId="23266"/>
    <cellStyle name="Note 3 2 2 2 2 17 2 2" xfId="23267"/>
    <cellStyle name="Note 3 2 2 2 2 17 3" xfId="23268"/>
    <cellStyle name="Note 3 2 2 2 2 18" xfId="23269"/>
    <cellStyle name="Note 3 2 2 2 2 18 2" xfId="23270"/>
    <cellStyle name="Note 3 2 2 2 2 18 2 2" xfId="23271"/>
    <cellStyle name="Note 3 2 2 2 2 18 3" xfId="23272"/>
    <cellStyle name="Note 3 2 2 2 2 19" xfId="23273"/>
    <cellStyle name="Note 3 2 2 2 2 19 2" xfId="23274"/>
    <cellStyle name="Note 3 2 2 2 2 19 2 2" xfId="23275"/>
    <cellStyle name="Note 3 2 2 2 2 19 3" xfId="23276"/>
    <cellStyle name="Note 3 2 2 2 2 2" xfId="23277"/>
    <cellStyle name="Note 3 2 2 2 2 2 2" xfId="23278"/>
    <cellStyle name="Note 3 2 2 2 2 2 2 2" xfId="23279"/>
    <cellStyle name="Note 3 2 2 2 2 2 3" xfId="23280"/>
    <cellStyle name="Note 3 2 2 2 2 20" xfId="23281"/>
    <cellStyle name="Note 3 2 2 2 2 20 2" xfId="23282"/>
    <cellStyle name="Note 3 2 2 2 2 20 2 2" xfId="23283"/>
    <cellStyle name="Note 3 2 2 2 2 20 3" xfId="23284"/>
    <cellStyle name="Note 3 2 2 2 2 21" xfId="23285"/>
    <cellStyle name="Note 3 2 2 2 2 21 2" xfId="23286"/>
    <cellStyle name="Note 3 2 2 2 2 22" xfId="23287"/>
    <cellStyle name="Note 3 2 2 2 2 3" xfId="23288"/>
    <cellStyle name="Note 3 2 2 2 2 3 2" xfId="23289"/>
    <cellStyle name="Note 3 2 2 2 2 3 2 2" xfId="23290"/>
    <cellStyle name="Note 3 2 2 2 2 3 3" xfId="23291"/>
    <cellStyle name="Note 3 2 2 2 2 4" xfId="23292"/>
    <cellStyle name="Note 3 2 2 2 2 4 2" xfId="23293"/>
    <cellStyle name="Note 3 2 2 2 2 4 2 2" xfId="23294"/>
    <cellStyle name="Note 3 2 2 2 2 4 3" xfId="23295"/>
    <cellStyle name="Note 3 2 2 2 2 5" xfId="23296"/>
    <cellStyle name="Note 3 2 2 2 2 5 2" xfId="23297"/>
    <cellStyle name="Note 3 2 2 2 2 5 2 2" xfId="23298"/>
    <cellStyle name="Note 3 2 2 2 2 5 3" xfId="23299"/>
    <cellStyle name="Note 3 2 2 2 2 6" xfId="23300"/>
    <cellStyle name="Note 3 2 2 2 2 6 2" xfId="23301"/>
    <cellStyle name="Note 3 2 2 2 2 6 2 2" xfId="23302"/>
    <cellStyle name="Note 3 2 2 2 2 6 3" xfId="23303"/>
    <cellStyle name="Note 3 2 2 2 2 7" xfId="23304"/>
    <cellStyle name="Note 3 2 2 2 2 7 2" xfId="23305"/>
    <cellStyle name="Note 3 2 2 2 2 7 2 2" xfId="23306"/>
    <cellStyle name="Note 3 2 2 2 2 7 3" xfId="23307"/>
    <cellStyle name="Note 3 2 2 2 2 8" xfId="23308"/>
    <cellStyle name="Note 3 2 2 2 2 8 2" xfId="23309"/>
    <cellStyle name="Note 3 2 2 2 2 8 2 2" xfId="23310"/>
    <cellStyle name="Note 3 2 2 2 2 8 3" xfId="23311"/>
    <cellStyle name="Note 3 2 2 2 2 9" xfId="23312"/>
    <cellStyle name="Note 3 2 2 2 2 9 2" xfId="23313"/>
    <cellStyle name="Note 3 2 2 2 2 9 2 2" xfId="23314"/>
    <cellStyle name="Note 3 2 2 2 2 9 3" xfId="23315"/>
    <cellStyle name="Note 3 2 2 2 3" xfId="23316"/>
    <cellStyle name="Note 3 2 2 2 3 2" xfId="23317"/>
    <cellStyle name="Note 3 2 2 2 3 2 2" xfId="23318"/>
    <cellStyle name="Note 3 2 2 2 3 3" xfId="23319"/>
    <cellStyle name="Note 3 2 2 2 4" xfId="23320"/>
    <cellStyle name="Note 3 2 2 2 4 2" xfId="23321"/>
    <cellStyle name="Note 3 2 2 2 4 2 2" xfId="23322"/>
    <cellStyle name="Note 3 2 2 2 4 3" xfId="23323"/>
    <cellStyle name="Note 3 2 2 2 5" xfId="23324"/>
    <cellStyle name="Note 3 2 2 2 5 2" xfId="23325"/>
    <cellStyle name="Note 3 2 2 2 5 2 2" xfId="23326"/>
    <cellStyle name="Note 3 2 2 2 5 3" xfId="23327"/>
    <cellStyle name="Note 3 2 2 2 6" xfId="23328"/>
    <cellStyle name="Note 3 2 2 2 6 2" xfId="23329"/>
    <cellStyle name="Note 3 2 2 2 6 2 2" xfId="23330"/>
    <cellStyle name="Note 3 2 2 2 6 3" xfId="23331"/>
    <cellStyle name="Note 3 2 2 2 7" xfId="23332"/>
    <cellStyle name="Note 3 2 2 2 7 2" xfId="23333"/>
    <cellStyle name="Note 3 2 2 2 7 2 2" xfId="23334"/>
    <cellStyle name="Note 3 2 2 2 7 3" xfId="23335"/>
    <cellStyle name="Note 3 2 2 2 8" xfId="23336"/>
    <cellStyle name="Note 3 2 2 2 8 2" xfId="23337"/>
    <cellStyle name="Note 3 2 2 2 8 2 2" xfId="23338"/>
    <cellStyle name="Note 3 2 2 2 8 3" xfId="23339"/>
    <cellStyle name="Note 3 2 2 2 9" xfId="23340"/>
    <cellStyle name="Note 3 2 2 2 9 2" xfId="23341"/>
    <cellStyle name="Note 3 2 2 2 9 2 2" xfId="23342"/>
    <cellStyle name="Note 3 2 2 2 9 3" xfId="23343"/>
    <cellStyle name="Note 3 2 2 20" xfId="23344"/>
    <cellStyle name="Note 3 2 2 20 2" xfId="23345"/>
    <cellStyle name="Note 3 2 2 20 2 2" xfId="23346"/>
    <cellStyle name="Note 3 2 2 20 3" xfId="23347"/>
    <cellStyle name="Note 3 2 2 21" xfId="23348"/>
    <cellStyle name="Note 3 2 2 21 2" xfId="23349"/>
    <cellStyle name="Note 3 2 2 22" xfId="23350"/>
    <cellStyle name="Note 3 2 2 3" xfId="727"/>
    <cellStyle name="Note 3 2 2 3 10" xfId="23351"/>
    <cellStyle name="Note 3 2 2 3 10 2" xfId="23352"/>
    <cellStyle name="Note 3 2 2 3 10 2 2" xfId="23353"/>
    <cellStyle name="Note 3 2 2 3 10 3" xfId="23354"/>
    <cellStyle name="Note 3 2 2 3 11" xfId="23355"/>
    <cellStyle name="Note 3 2 2 3 11 2" xfId="23356"/>
    <cellStyle name="Note 3 2 2 3 11 2 2" xfId="23357"/>
    <cellStyle name="Note 3 2 2 3 11 3" xfId="23358"/>
    <cellStyle name="Note 3 2 2 3 12" xfId="23359"/>
    <cellStyle name="Note 3 2 2 3 12 2" xfId="23360"/>
    <cellStyle name="Note 3 2 2 3 12 2 2" xfId="23361"/>
    <cellStyle name="Note 3 2 2 3 12 3" xfId="23362"/>
    <cellStyle name="Note 3 2 2 3 13" xfId="23363"/>
    <cellStyle name="Note 3 2 2 3 13 2" xfId="23364"/>
    <cellStyle name="Note 3 2 2 3 13 2 2" xfId="23365"/>
    <cellStyle name="Note 3 2 2 3 13 3" xfId="23366"/>
    <cellStyle name="Note 3 2 2 3 14" xfId="23367"/>
    <cellStyle name="Note 3 2 2 3 14 2" xfId="23368"/>
    <cellStyle name="Note 3 2 2 3 14 2 2" xfId="23369"/>
    <cellStyle name="Note 3 2 2 3 14 3" xfId="23370"/>
    <cellStyle name="Note 3 2 2 3 15" xfId="23371"/>
    <cellStyle name="Note 3 2 2 3 15 2" xfId="23372"/>
    <cellStyle name="Note 3 2 2 3 15 2 2" xfId="23373"/>
    <cellStyle name="Note 3 2 2 3 15 3" xfId="23374"/>
    <cellStyle name="Note 3 2 2 3 16" xfId="23375"/>
    <cellStyle name="Note 3 2 2 3 16 2" xfId="23376"/>
    <cellStyle name="Note 3 2 2 3 16 2 2" xfId="23377"/>
    <cellStyle name="Note 3 2 2 3 16 3" xfId="23378"/>
    <cellStyle name="Note 3 2 2 3 17" xfId="23379"/>
    <cellStyle name="Note 3 2 2 3 17 2" xfId="23380"/>
    <cellStyle name="Note 3 2 2 3 17 2 2" xfId="23381"/>
    <cellStyle name="Note 3 2 2 3 17 3" xfId="23382"/>
    <cellStyle name="Note 3 2 2 3 18" xfId="23383"/>
    <cellStyle name="Note 3 2 2 3 18 2" xfId="23384"/>
    <cellStyle name="Note 3 2 2 3 19" xfId="23385"/>
    <cellStyle name="Note 3 2 2 3 2" xfId="23386"/>
    <cellStyle name="Note 3 2 2 3 2 10" xfId="23387"/>
    <cellStyle name="Note 3 2 2 3 2 10 2" xfId="23388"/>
    <cellStyle name="Note 3 2 2 3 2 10 2 2" xfId="23389"/>
    <cellStyle name="Note 3 2 2 3 2 10 3" xfId="23390"/>
    <cellStyle name="Note 3 2 2 3 2 11" xfId="23391"/>
    <cellStyle name="Note 3 2 2 3 2 11 2" xfId="23392"/>
    <cellStyle name="Note 3 2 2 3 2 11 2 2" xfId="23393"/>
    <cellStyle name="Note 3 2 2 3 2 11 3" xfId="23394"/>
    <cellStyle name="Note 3 2 2 3 2 12" xfId="23395"/>
    <cellStyle name="Note 3 2 2 3 2 12 2" xfId="23396"/>
    <cellStyle name="Note 3 2 2 3 2 12 2 2" xfId="23397"/>
    <cellStyle name="Note 3 2 2 3 2 12 3" xfId="23398"/>
    <cellStyle name="Note 3 2 2 3 2 13" xfId="23399"/>
    <cellStyle name="Note 3 2 2 3 2 13 2" xfId="23400"/>
    <cellStyle name="Note 3 2 2 3 2 13 2 2" xfId="23401"/>
    <cellStyle name="Note 3 2 2 3 2 13 3" xfId="23402"/>
    <cellStyle name="Note 3 2 2 3 2 14" xfId="23403"/>
    <cellStyle name="Note 3 2 2 3 2 14 2" xfId="23404"/>
    <cellStyle name="Note 3 2 2 3 2 14 2 2" xfId="23405"/>
    <cellStyle name="Note 3 2 2 3 2 14 3" xfId="23406"/>
    <cellStyle name="Note 3 2 2 3 2 15" xfId="23407"/>
    <cellStyle name="Note 3 2 2 3 2 15 2" xfId="23408"/>
    <cellStyle name="Note 3 2 2 3 2 15 2 2" xfId="23409"/>
    <cellStyle name="Note 3 2 2 3 2 15 3" xfId="23410"/>
    <cellStyle name="Note 3 2 2 3 2 16" xfId="23411"/>
    <cellStyle name="Note 3 2 2 3 2 16 2" xfId="23412"/>
    <cellStyle name="Note 3 2 2 3 2 16 2 2" xfId="23413"/>
    <cellStyle name="Note 3 2 2 3 2 16 3" xfId="23414"/>
    <cellStyle name="Note 3 2 2 3 2 17" xfId="23415"/>
    <cellStyle name="Note 3 2 2 3 2 17 2" xfId="23416"/>
    <cellStyle name="Note 3 2 2 3 2 17 2 2" xfId="23417"/>
    <cellStyle name="Note 3 2 2 3 2 17 3" xfId="23418"/>
    <cellStyle name="Note 3 2 2 3 2 18" xfId="23419"/>
    <cellStyle name="Note 3 2 2 3 2 18 2" xfId="23420"/>
    <cellStyle name="Note 3 2 2 3 2 18 2 2" xfId="23421"/>
    <cellStyle name="Note 3 2 2 3 2 18 3" xfId="23422"/>
    <cellStyle name="Note 3 2 2 3 2 19" xfId="23423"/>
    <cellStyle name="Note 3 2 2 3 2 19 2" xfId="23424"/>
    <cellStyle name="Note 3 2 2 3 2 19 2 2" xfId="23425"/>
    <cellStyle name="Note 3 2 2 3 2 19 3" xfId="23426"/>
    <cellStyle name="Note 3 2 2 3 2 2" xfId="23427"/>
    <cellStyle name="Note 3 2 2 3 2 2 2" xfId="23428"/>
    <cellStyle name="Note 3 2 2 3 2 2 2 2" xfId="23429"/>
    <cellStyle name="Note 3 2 2 3 2 2 3" xfId="23430"/>
    <cellStyle name="Note 3 2 2 3 2 20" xfId="23431"/>
    <cellStyle name="Note 3 2 2 3 2 20 2" xfId="23432"/>
    <cellStyle name="Note 3 2 2 3 2 20 2 2" xfId="23433"/>
    <cellStyle name="Note 3 2 2 3 2 20 3" xfId="23434"/>
    <cellStyle name="Note 3 2 2 3 2 21" xfId="23435"/>
    <cellStyle name="Note 3 2 2 3 2 21 2" xfId="23436"/>
    <cellStyle name="Note 3 2 2 3 2 22" xfId="23437"/>
    <cellStyle name="Note 3 2 2 3 2 3" xfId="23438"/>
    <cellStyle name="Note 3 2 2 3 2 3 2" xfId="23439"/>
    <cellStyle name="Note 3 2 2 3 2 3 2 2" xfId="23440"/>
    <cellStyle name="Note 3 2 2 3 2 3 3" xfId="23441"/>
    <cellStyle name="Note 3 2 2 3 2 4" xfId="23442"/>
    <cellStyle name="Note 3 2 2 3 2 4 2" xfId="23443"/>
    <cellStyle name="Note 3 2 2 3 2 4 2 2" xfId="23444"/>
    <cellStyle name="Note 3 2 2 3 2 4 3" xfId="23445"/>
    <cellStyle name="Note 3 2 2 3 2 5" xfId="23446"/>
    <cellStyle name="Note 3 2 2 3 2 5 2" xfId="23447"/>
    <cellStyle name="Note 3 2 2 3 2 5 2 2" xfId="23448"/>
    <cellStyle name="Note 3 2 2 3 2 5 3" xfId="23449"/>
    <cellStyle name="Note 3 2 2 3 2 6" xfId="23450"/>
    <cellStyle name="Note 3 2 2 3 2 6 2" xfId="23451"/>
    <cellStyle name="Note 3 2 2 3 2 6 2 2" xfId="23452"/>
    <cellStyle name="Note 3 2 2 3 2 6 3" xfId="23453"/>
    <cellStyle name="Note 3 2 2 3 2 7" xfId="23454"/>
    <cellStyle name="Note 3 2 2 3 2 7 2" xfId="23455"/>
    <cellStyle name="Note 3 2 2 3 2 7 2 2" xfId="23456"/>
    <cellStyle name="Note 3 2 2 3 2 7 3" xfId="23457"/>
    <cellStyle name="Note 3 2 2 3 2 8" xfId="23458"/>
    <cellStyle name="Note 3 2 2 3 2 8 2" xfId="23459"/>
    <cellStyle name="Note 3 2 2 3 2 8 2 2" xfId="23460"/>
    <cellStyle name="Note 3 2 2 3 2 8 3" xfId="23461"/>
    <cellStyle name="Note 3 2 2 3 2 9" xfId="23462"/>
    <cellStyle name="Note 3 2 2 3 2 9 2" xfId="23463"/>
    <cellStyle name="Note 3 2 2 3 2 9 2 2" xfId="23464"/>
    <cellStyle name="Note 3 2 2 3 2 9 3" xfId="23465"/>
    <cellStyle name="Note 3 2 2 3 3" xfId="23466"/>
    <cellStyle name="Note 3 2 2 3 3 2" xfId="23467"/>
    <cellStyle name="Note 3 2 2 3 3 2 2" xfId="23468"/>
    <cellStyle name="Note 3 2 2 3 3 3" xfId="23469"/>
    <cellStyle name="Note 3 2 2 3 4" xfId="23470"/>
    <cellStyle name="Note 3 2 2 3 4 2" xfId="23471"/>
    <cellStyle name="Note 3 2 2 3 4 2 2" xfId="23472"/>
    <cellStyle name="Note 3 2 2 3 4 3" xfId="23473"/>
    <cellStyle name="Note 3 2 2 3 5" xfId="23474"/>
    <cellStyle name="Note 3 2 2 3 5 2" xfId="23475"/>
    <cellStyle name="Note 3 2 2 3 5 2 2" xfId="23476"/>
    <cellStyle name="Note 3 2 2 3 5 3" xfId="23477"/>
    <cellStyle name="Note 3 2 2 3 6" xfId="23478"/>
    <cellStyle name="Note 3 2 2 3 6 2" xfId="23479"/>
    <cellStyle name="Note 3 2 2 3 6 2 2" xfId="23480"/>
    <cellStyle name="Note 3 2 2 3 6 3" xfId="23481"/>
    <cellStyle name="Note 3 2 2 3 7" xfId="23482"/>
    <cellStyle name="Note 3 2 2 3 7 2" xfId="23483"/>
    <cellStyle name="Note 3 2 2 3 7 2 2" xfId="23484"/>
    <cellStyle name="Note 3 2 2 3 7 3" xfId="23485"/>
    <cellStyle name="Note 3 2 2 3 8" xfId="23486"/>
    <cellStyle name="Note 3 2 2 3 8 2" xfId="23487"/>
    <cellStyle name="Note 3 2 2 3 8 2 2" xfId="23488"/>
    <cellStyle name="Note 3 2 2 3 8 3" xfId="23489"/>
    <cellStyle name="Note 3 2 2 3 9" xfId="23490"/>
    <cellStyle name="Note 3 2 2 3 9 2" xfId="23491"/>
    <cellStyle name="Note 3 2 2 3 9 2 2" xfId="23492"/>
    <cellStyle name="Note 3 2 2 3 9 3" xfId="23493"/>
    <cellStyle name="Note 3 2 2 4" xfId="728"/>
    <cellStyle name="Note 3 2 2 4 10" xfId="23494"/>
    <cellStyle name="Note 3 2 2 4 10 2" xfId="23495"/>
    <cellStyle name="Note 3 2 2 4 10 2 2" xfId="23496"/>
    <cellStyle name="Note 3 2 2 4 10 3" xfId="23497"/>
    <cellStyle name="Note 3 2 2 4 11" xfId="23498"/>
    <cellStyle name="Note 3 2 2 4 11 2" xfId="23499"/>
    <cellStyle name="Note 3 2 2 4 11 2 2" xfId="23500"/>
    <cellStyle name="Note 3 2 2 4 11 3" xfId="23501"/>
    <cellStyle name="Note 3 2 2 4 12" xfId="23502"/>
    <cellStyle name="Note 3 2 2 4 12 2" xfId="23503"/>
    <cellStyle name="Note 3 2 2 4 12 2 2" xfId="23504"/>
    <cellStyle name="Note 3 2 2 4 12 3" xfId="23505"/>
    <cellStyle name="Note 3 2 2 4 13" xfId="23506"/>
    <cellStyle name="Note 3 2 2 4 13 2" xfId="23507"/>
    <cellStyle name="Note 3 2 2 4 13 2 2" xfId="23508"/>
    <cellStyle name="Note 3 2 2 4 13 3" xfId="23509"/>
    <cellStyle name="Note 3 2 2 4 14" xfId="23510"/>
    <cellStyle name="Note 3 2 2 4 14 2" xfId="23511"/>
    <cellStyle name="Note 3 2 2 4 14 2 2" xfId="23512"/>
    <cellStyle name="Note 3 2 2 4 14 3" xfId="23513"/>
    <cellStyle name="Note 3 2 2 4 15" xfId="23514"/>
    <cellStyle name="Note 3 2 2 4 15 2" xfId="23515"/>
    <cellStyle name="Note 3 2 2 4 15 2 2" xfId="23516"/>
    <cellStyle name="Note 3 2 2 4 15 3" xfId="23517"/>
    <cellStyle name="Note 3 2 2 4 16" xfId="23518"/>
    <cellStyle name="Note 3 2 2 4 16 2" xfId="23519"/>
    <cellStyle name="Note 3 2 2 4 16 2 2" xfId="23520"/>
    <cellStyle name="Note 3 2 2 4 16 3" xfId="23521"/>
    <cellStyle name="Note 3 2 2 4 17" xfId="23522"/>
    <cellStyle name="Note 3 2 2 4 17 2" xfId="23523"/>
    <cellStyle name="Note 3 2 2 4 17 2 2" xfId="23524"/>
    <cellStyle name="Note 3 2 2 4 17 3" xfId="23525"/>
    <cellStyle name="Note 3 2 2 4 18" xfId="23526"/>
    <cellStyle name="Note 3 2 2 4 18 2" xfId="23527"/>
    <cellStyle name="Note 3 2 2 4 18 2 2" xfId="23528"/>
    <cellStyle name="Note 3 2 2 4 18 3" xfId="23529"/>
    <cellStyle name="Note 3 2 2 4 19" xfId="23530"/>
    <cellStyle name="Note 3 2 2 4 19 2" xfId="23531"/>
    <cellStyle name="Note 3 2 2 4 19 2 2" xfId="23532"/>
    <cellStyle name="Note 3 2 2 4 19 3" xfId="23533"/>
    <cellStyle name="Note 3 2 2 4 2" xfId="23534"/>
    <cellStyle name="Note 3 2 2 4 2 10" xfId="23535"/>
    <cellStyle name="Note 3 2 2 4 2 10 2" xfId="23536"/>
    <cellStyle name="Note 3 2 2 4 2 10 2 2" xfId="23537"/>
    <cellStyle name="Note 3 2 2 4 2 10 3" xfId="23538"/>
    <cellStyle name="Note 3 2 2 4 2 11" xfId="23539"/>
    <cellStyle name="Note 3 2 2 4 2 11 2" xfId="23540"/>
    <cellStyle name="Note 3 2 2 4 2 11 2 2" xfId="23541"/>
    <cellStyle name="Note 3 2 2 4 2 11 3" xfId="23542"/>
    <cellStyle name="Note 3 2 2 4 2 12" xfId="23543"/>
    <cellStyle name="Note 3 2 2 4 2 12 2" xfId="23544"/>
    <cellStyle name="Note 3 2 2 4 2 12 2 2" xfId="23545"/>
    <cellStyle name="Note 3 2 2 4 2 12 3" xfId="23546"/>
    <cellStyle name="Note 3 2 2 4 2 13" xfId="23547"/>
    <cellStyle name="Note 3 2 2 4 2 13 2" xfId="23548"/>
    <cellStyle name="Note 3 2 2 4 2 13 2 2" xfId="23549"/>
    <cellStyle name="Note 3 2 2 4 2 13 3" xfId="23550"/>
    <cellStyle name="Note 3 2 2 4 2 14" xfId="23551"/>
    <cellStyle name="Note 3 2 2 4 2 14 2" xfId="23552"/>
    <cellStyle name="Note 3 2 2 4 2 14 2 2" xfId="23553"/>
    <cellStyle name="Note 3 2 2 4 2 14 3" xfId="23554"/>
    <cellStyle name="Note 3 2 2 4 2 15" xfId="23555"/>
    <cellStyle name="Note 3 2 2 4 2 15 2" xfId="23556"/>
    <cellStyle name="Note 3 2 2 4 2 15 2 2" xfId="23557"/>
    <cellStyle name="Note 3 2 2 4 2 15 3" xfId="23558"/>
    <cellStyle name="Note 3 2 2 4 2 16" xfId="23559"/>
    <cellStyle name="Note 3 2 2 4 2 16 2" xfId="23560"/>
    <cellStyle name="Note 3 2 2 4 2 16 2 2" xfId="23561"/>
    <cellStyle name="Note 3 2 2 4 2 16 3" xfId="23562"/>
    <cellStyle name="Note 3 2 2 4 2 17" xfId="23563"/>
    <cellStyle name="Note 3 2 2 4 2 17 2" xfId="23564"/>
    <cellStyle name="Note 3 2 2 4 2 17 2 2" xfId="23565"/>
    <cellStyle name="Note 3 2 2 4 2 17 3" xfId="23566"/>
    <cellStyle name="Note 3 2 2 4 2 18" xfId="23567"/>
    <cellStyle name="Note 3 2 2 4 2 18 2" xfId="23568"/>
    <cellStyle name="Note 3 2 2 4 2 18 2 2" xfId="23569"/>
    <cellStyle name="Note 3 2 2 4 2 18 3" xfId="23570"/>
    <cellStyle name="Note 3 2 2 4 2 19" xfId="23571"/>
    <cellStyle name="Note 3 2 2 4 2 19 2" xfId="23572"/>
    <cellStyle name="Note 3 2 2 4 2 19 2 2" xfId="23573"/>
    <cellStyle name="Note 3 2 2 4 2 19 3" xfId="23574"/>
    <cellStyle name="Note 3 2 2 4 2 2" xfId="23575"/>
    <cellStyle name="Note 3 2 2 4 2 2 2" xfId="23576"/>
    <cellStyle name="Note 3 2 2 4 2 2 2 2" xfId="23577"/>
    <cellStyle name="Note 3 2 2 4 2 2 3" xfId="23578"/>
    <cellStyle name="Note 3 2 2 4 2 20" xfId="23579"/>
    <cellStyle name="Note 3 2 2 4 2 20 2" xfId="23580"/>
    <cellStyle name="Note 3 2 2 4 2 20 2 2" xfId="23581"/>
    <cellStyle name="Note 3 2 2 4 2 20 3" xfId="23582"/>
    <cellStyle name="Note 3 2 2 4 2 21" xfId="23583"/>
    <cellStyle name="Note 3 2 2 4 2 21 2" xfId="23584"/>
    <cellStyle name="Note 3 2 2 4 2 22" xfId="23585"/>
    <cellStyle name="Note 3 2 2 4 2 3" xfId="23586"/>
    <cellStyle name="Note 3 2 2 4 2 3 2" xfId="23587"/>
    <cellStyle name="Note 3 2 2 4 2 3 2 2" xfId="23588"/>
    <cellStyle name="Note 3 2 2 4 2 3 3" xfId="23589"/>
    <cellStyle name="Note 3 2 2 4 2 4" xfId="23590"/>
    <cellStyle name="Note 3 2 2 4 2 4 2" xfId="23591"/>
    <cellStyle name="Note 3 2 2 4 2 4 2 2" xfId="23592"/>
    <cellStyle name="Note 3 2 2 4 2 4 3" xfId="23593"/>
    <cellStyle name="Note 3 2 2 4 2 5" xfId="23594"/>
    <cellStyle name="Note 3 2 2 4 2 5 2" xfId="23595"/>
    <cellStyle name="Note 3 2 2 4 2 5 2 2" xfId="23596"/>
    <cellStyle name="Note 3 2 2 4 2 5 3" xfId="23597"/>
    <cellStyle name="Note 3 2 2 4 2 6" xfId="23598"/>
    <cellStyle name="Note 3 2 2 4 2 6 2" xfId="23599"/>
    <cellStyle name="Note 3 2 2 4 2 6 2 2" xfId="23600"/>
    <cellStyle name="Note 3 2 2 4 2 6 3" xfId="23601"/>
    <cellStyle name="Note 3 2 2 4 2 7" xfId="23602"/>
    <cellStyle name="Note 3 2 2 4 2 7 2" xfId="23603"/>
    <cellStyle name="Note 3 2 2 4 2 7 2 2" xfId="23604"/>
    <cellStyle name="Note 3 2 2 4 2 7 3" xfId="23605"/>
    <cellStyle name="Note 3 2 2 4 2 8" xfId="23606"/>
    <cellStyle name="Note 3 2 2 4 2 8 2" xfId="23607"/>
    <cellStyle name="Note 3 2 2 4 2 8 2 2" xfId="23608"/>
    <cellStyle name="Note 3 2 2 4 2 8 3" xfId="23609"/>
    <cellStyle name="Note 3 2 2 4 2 9" xfId="23610"/>
    <cellStyle name="Note 3 2 2 4 2 9 2" xfId="23611"/>
    <cellStyle name="Note 3 2 2 4 2 9 2 2" xfId="23612"/>
    <cellStyle name="Note 3 2 2 4 2 9 3" xfId="23613"/>
    <cellStyle name="Note 3 2 2 4 20" xfId="23614"/>
    <cellStyle name="Note 3 2 2 4 20 2" xfId="23615"/>
    <cellStyle name="Note 3 2 2 4 20 2 2" xfId="23616"/>
    <cellStyle name="Note 3 2 2 4 20 3" xfId="23617"/>
    <cellStyle name="Note 3 2 2 4 21" xfId="23618"/>
    <cellStyle name="Note 3 2 2 4 21 2" xfId="23619"/>
    <cellStyle name="Note 3 2 2 4 21 2 2" xfId="23620"/>
    <cellStyle name="Note 3 2 2 4 21 3" xfId="23621"/>
    <cellStyle name="Note 3 2 2 4 22" xfId="23622"/>
    <cellStyle name="Note 3 2 2 4 22 2" xfId="23623"/>
    <cellStyle name="Note 3 2 2 4 23" xfId="23624"/>
    <cellStyle name="Note 3 2 2 4 3" xfId="23625"/>
    <cellStyle name="Note 3 2 2 4 3 2" xfId="23626"/>
    <cellStyle name="Note 3 2 2 4 3 2 2" xfId="23627"/>
    <cellStyle name="Note 3 2 2 4 3 3" xfId="23628"/>
    <cellStyle name="Note 3 2 2 4 4" xfId="23629"/>
    <cellStyle name="Note 3 2 2 4 4 2" xfId="23630"/>
    <cellStyle name="Note 3 2 2 4 4 2 2" xfId="23631"/>
    <cellStyle name="Note 3 2 2 4 4 3" xfId="23632"/>
    <cellStyle name="Note 3 2 2 4 5" xfId="23633"/>
    <cellStyle name="Note 3 2 2 4 5 2" xfId="23634"/>
    <cellStyle name="Note 3 2 2 4 5 2 2" xfId="23635"/>
    <cellStyle name="Note 3 2 2 4 5 3" xfId="23636"/>
    <cellStyle name="Note 3 2 2 4 6" xfId="23637"/>
    <cellStyle name="Note 3 2 2 4 6 2" xfId="23638"/>
    <cellStyle name="Note 3 2 2 4 6 2 2" xfId="23639"/>
    <cellStyle name="Note 3 2 2 4 6 3" xfId="23640"/>
    <cellStyle name="Note 3 2 2 4 7" xfId="23641"/>
    <cellStyle name="Note 3 2 2 4 7 2" xfId="23642"/>
    <cellStyle name="Note 3 2 2 4 7 2 2" xfId="23643"/>
    <cellStyle name="Note 3 2 2 4 7 3" xfId="23644"/>
    <cellStyle name="Note 3 2 2 4 8" xfId="23645"/>
    <cellStyle name="Note 3 2 2 4 8 2" xfId="23646"/>
    <cellStyle name="Note 3 2 2 4 8 2 2" xfId="23647"/>
    <cellStyle name="Note 3 2 2 4 8 3" xfId="23648"/>
    <cellStyle name="Note 3 2 2 4 9" xfId="23649"/>
    <cellStyle name="Note 3 2 2 4 9 2" xfId="23650"/>
    <cellStyle name="Note 3 2 2 4 9 2 2" xfId="23651"/>
    <cellStyle name="Note 3 2 2 4 9 3" xfId="23652"/>
    <cellStyle name="Note 3 2 2 5" xfId="729"/>
    <cellStyle name="Note 3 2 2 5 10" xfId="23653"/>
    <cellStyle name="Note 3 2 2 5 10 2" xfId="23654"/>
    <cellStyle name="Note 3 2 2 5 10 2 2" xfId="23655"/>
    <cellStyle name="Note 3 2 2 5 10 3" xfId="23656"/>
    <cellStyle name="Note 3 2 2 5 11" xfId="23657"/>
    <cellStyle name="Note 3 2 2 5 11 2" xfId="23658"/>
    <cellStyle name="Note 3 2 2 5 11 2 2" xfId="23659"/>
    <cellStyle name="Note 3 2 2 5 11 3" xfId="23660"/>
    <cellStyle name="Note 3 2 2 5 12" xfId="23661"/>
    <cellStyle name="Note 3 2 2 5 12 2" xfId="23662"/>
    <cellStyle name="Note 3 2 2 5 12 2 2" xfId="23663"/>
    <cellStyle name="Note 3 2 2 5 12 3" xfId="23664"/>
    <cellStyle name="Note 3 2 2 5 13" xfId="23665"/>
    <cellStyle name="Note 3 2 2 5 13 2" xfId="23666"/>
    <cellStyle name="Note 3 2 2 5 13 2 2" xfId="23667"/>
    <cellStyle name="Note 3 2 2 5 13 3" xfId="23668"/>
    <cellStyle name="Note 3 2 2 5 14" xfId="23669"/>
    <cellStyle name="Note 3 2 2 5 14 2" xfId="23670"/>
    <cellStyle name="Note 3 2 2 5 14 2 2" xfId="23671"/>
    <cellStyle name="Note 3 2 2 5 14 3" xfId="23672"/>
    <cellStyle name="Note 3 2 2 5 15" xfId="23673"/>
    <cellStyle name="Note 3 2 2 5 15 2" xfId="23674"/>
    <cellStyle name="Note 3 2 2 5 15 2 2" xfId="23675"/>
    <cellStyle name="Note 3 2 2 5 15 3" xfId="23676"/>
    <cellStyle name="Note 3 2 2 5 16" xfId="23677"/>
    <cellStyle name="Note 3 2 2 5 16 2" xfId="23678"/>
    <cellStyle name="Note 3 2 2 5 16 2 2" xfId="23679"/>
    <cellStyle name="Note 3 2 2 5 16 3" xfId="23680"/>
    <cellStyle name="Note 3 2 2 5 17" xfId="23681"/>
    <cellStyle name="Note 3 2 2 5 17 2" xfId="23682"/>
    <cellStyle name="Note 3 2 2 5 17 2 2" xfId="23683"/>
    <cellStyle name="Note 3 2 2 5 17 3" xfId="23684"/>
    <cellStyle name="Note 3 2 2 5 18" xfId="23685"/>
    <cellStyle name="Note 3 2 2 5 18 2" xfId="23686"/>
    <cellStyle name="Note 3 2 2 5 18 2 2" xfId="23687"/>
    <cellStyle name="Note 3 2 2 5 18 3" xfId="23688"/>
    <cellStyle name="Note 3 2 2 5 19" xfId="23689"/>
    <cellStyle name="Note 3 2 2 5 19 2" xfId="23690"/>
    <cellStyle name="Note 3 2 2 5 19 2 2" xfId="23691"/>
    <cellStyle name="Note 3 2 2 5 19 3" xfId="23692"/>
    <cellStyle name="Note 3 2 2 5 2" xfId="23693"/>
    <cellStyle name="Note 3 2 2 5 2 2" xfId="23694"/>
    <cellStyle name="Note 3 2 2 5 2 2 2" xfId="23695"/>
    <cellStyle name="Note 3 2 2 5 2 3" xfId="23696"/>
    <cellStyle name="Note 3 2 2 5 20" xfId="23697"/>
    <cellStyle name="Note 3 2 2 5 20 2" xfId="23698"/>
    <cellStyle name="Note 3 2 2 5 20 2 2" xfId="23699"/>
    <cellStyle name="Note 3 2 2 5 20 3" xfId="23700"/>
    <cellStyle name="Note 3 2 2 5 21" xfId="23701"/>
    <cellStyle name="Note 3 2 2 5 21 2" xfId="23702"/>
    <cellStyle name="Note 3 2 2 5 22" xfId="23703"/>
    <cellStyle name="Note 3 2 2 5 3" xfId="23704"/>
    <cellStyle name="Note 3 2 2 5 3 2" xfId="23705"/>
    <cellStyle name="Note 3 2 2 5 3 2 2" xfId="23706"/>
    <cellStyle name="Note 3 2 2 5 3 3" xfId="23707"/>
    <cellStyle name="Note 3 2 2 5 4" xfId="23708"/>
    <cellStyle name="Note 3 2 2 5 4 2" xfId="23709"/>
    <cellStyle name="Note 3 2 2 5 4 2 2" xfId="23710"/>
    <cellStyle name="Note 3 2 2 5 4 3" xfId="23711"/>
    <cellStyle name="Note 3 2 2 5 5" xfId="23712"/>
    <cellStyle name="Note 3 2 2 5 5 2" xfId="23713"/>
    <cellStyle name="Note 3 2 2 5 5 2 2" xfId="23714"/>
    <cellStyle name="Note 3 2 2 5 5 3" xfId="23715"/>
    <cellStyle name="Note 3 2 2 5 6" xfId="23716"/>
    <cellStyle name="Note 3 2 2 5 6 2" xfId="23717"/>
    <cellStyle name="Note 3 2 2 5 6 2 2" xfId="23718"/>
    <cellStyle name="Note 3 2 2 5 6 3" xfId="23719"/>
    <cellStyle name="Note 3 2 2 5 7" xfId="23720"/>
    <cellStyle name="Note 3 2 2 5 7 2" xfId="23721"/>
    <cellStyle name="Note 3 2 2 5 7 2 2" xfId="23722"/>
    <cellStyle name="Note 3 2 2 5 7 3" xfId="23723"/>
    <cellStyle name="Note 3 2 2 5 8" xfId="23724"/>
    <cellStyle name="Note 3 2 2 5 8 2" xfId="23725"/>
    <cellStyle name="Note 3 2 2 5 8 2 2" xfId="23726"/>
    <cellStyle name="Note 3 2 2 5 8 3" xfId="23727"/>
    <cellStyle name="Note 3 2 2 5 9" xfId="23728"/>
    <cellStyle name="Note 3 2 2 5 9 2" xfId="23729"/>
    <cellStyle name="Note 3 2 2 5 9 2 2" xfId="23730"/>
    <cellStyle name="Note 3 2 2 5 9 3" xfId="23731"/>
    <cellStyle name="Note 3 2 2 6" xfId="730"/>
    <cellStyle name="Note 3 2 2 6 2" xfId="23732"/>
    <cellStyle name="Note 3 2 2 6 2 2" xfId="23733"/>
    <cellStyle name="Note 3 2 2 6 3" xfId="23734"/>
    <cellStyle name="Note 3 2 2 7" xfId="23735"/>
    <cellStyle name="Note 3 2 2 7 2" xfId="23736"/>
    <cellStyle name="Note 3 2 2 7 2 2" xfId="23737"/>
    <cellStyle name="Note 3 2 2 7 3" xfId="23738"/>
    <cellStyle name="Note 3 2 2 8" xfId="23739"/>
    <cellStyle name="Note 3 2 2 8 2" xfId="23740"/>
    <cellStyle name="Note 3 2 2 8 2 2" xfId="23741"/>
    <cellStyle name="Note 3 2 2 8 3" xfId="23742"/>
    <cellStyle name="Note 3 2 2 9" xfId="23743"/>
    <cellStyle name="Note 3 2 2 9 2" xfId="23744"/>
    <cellStyle name="Note 3 2 2 9 2 2" xfId="23745"/>
    <cellStyle name="Note 3 2 2 9 3" xfId="23746"/>
    <cellStyle name="Note 3 2 20" xfId="23747"/>
    <cellStyle name="Note 3 2 20 2" xfId="23748"/>
    <cellStyle name="Note 3 2 20 2 2" xfId="23749"/>
    <cellStyle name="Note 3 2 20 3" xfId="23750"/>
    <cellStyle name="Note 3 2 21" xfId="23751"/>
    <cellStyle name="Note 3 2 21 2" xfId="23752"/>
    <cellStyle name="Note 3 2 21 2 2" xfId="23753"/>
    <cellStyle name="Note 3 2 21 3" xfId="23754"/>
    <cellStyle name="Note 3 2 22" xfId="23755"/>
    <cellStyle name="Note 3 2 22 2" xfId="23756"/>
    <cellStyle name="Note 3 2 23" xfId="23757"/>
    <cellStyle name="Note 3 2 24" xfId="23758"/>
    <cellStyle name="Note 3 2 25" xfId="23759"/>
    <cellStyle name="Note 3 2 26" xfId="23760"/>
    <cellStyle name="Note 3 2 3" xfId="731"/>
    <cellStyle name="Note 3 2 3 10" xfId="23761"/>
    <cellStyle name="Note 3 2 3 10 2" xfId="23762"/>
    <cellStyle name="Note 3 2 3 10 2 2" xfId="23763"/>
    <cellStyle name="Note 3 2 3 10 3" xfId="23764"/>
    <cellStyle name="Note 3 2 3 11" xfId="23765"/>
    <cellStyle name="Note 3 2 3 11 2" xfId="23766"/>
    <cellStyle name="Note 3 2 3 11 2 2" xfId="23767"/>
    <cellStyle name="Note 3 2 3 11 3" xfId="23768"/>
    <cellStyle name="Note 3 2 3 12" xfId="23769"/>
    <cellStyle name="Note 3 2 3 12 2" xfId="23770"/>
    <cellStyle name="Note 3 2 3 12 2 2" xfId="23771"/>
    <cellStyle name="Note 3 2 3 12 3" xfId="23772"/>
    <cellStyle name="Note 3 2 3 13" xfId="23773"/>
    <cellStyle name="Note 3 2 3 13 2" xfId="23774"/>
    <cellStyle name="Note 3 2 3 13 2 2" xfId="23775"/>
    <cellStyle name="Note 3 2 3 13 3" xfId="23776"/>
    <cellStyle name="Note 3 2 3 14" xfId="23777"/>
    <cellStyle name="Note 3 2 3 14 2" xfId="23778"/>
    <cellStyle name="Note 3 2 3 14 2 2" xfId="23779"/>
    <cellStyle name="Note 3 2 3 14 3" xfId="23780"/>
    <cellStyle name="Note 3 2 3 15" xfId="23781"/>
    <cellStyle name="Note 3 2 3 15 2" xfId="23782"/>
    <cellStyle name="Note 3 2 3 15 2 2" xfId="23783"/>
    <cellStyle name="Note 3 2 3 15 3" xfId="23784"/>
    <cellStyle name="Note 3 2 3 16" xfId="23785"/>
    <cellStyle name="Note 3 2 3 16 2" xfId="23786"/>
    <cellStyle name="Note 3 2 3 16 2 2" xfId="23787"/>
    <cellStyle name="Note 3 2 3 16 3" xfId="23788"/>
    <cellStyle name="Note 3 2 3 17" xfId="23789"/>
    <cellStyle name="Note 3 2 3 17 2" xfId="23790"/>
    <cellStyle name="Note 3 2 3 17 2 2" xfId="23791"/>
    <cellStyle name="Note 3 2 3 17 3" xfId="23792"/>
    <cellStyle name="Note 3 2 3 18" xfId="23793"/>
    <cellStyle name="Note 3 2 3 18 2" xfId="23794"/>
    <cellStyle name="Note 3 2 3 19" xfId="23795"/>
    <cellStyle name="Note 3 2 3 2" xfId="732"/>
    <cellStyle name="Note 3 2 3 2 10" xfId="23796"/>
    <cellStyle name="Note 3 2 3 2 10 2" xfId="23797"/>
    <cellStyle name="Note 3 2 3 2 10 2 2" xfId="23798"/>
    <cellStyle name="Note 3 2 3 2 10 3" xfId="23799"/>
    <cellStyle name="Note 3 2 3 2 11" xfId="23800"/>
    <cellStyle name="Note 3 2 3 2 11 2" xfId="23801"/>
    <cellStyle name="Note 3 2 3 2 11 2 2" xfId="23802"/>
    <cellStyle name="Note 3 2 3 2 11 3" xfId="23803"/>
    <cellStyle name="Note 3 2 3 2 12" xfId="23804"/>
    <cellStyle name="Note 3 2 3 2 12 2" xfId="23805"/>
    <cellStyle name="Note 3 2 3 2 12 2 2" xfId="23806"/>
    <cellStyle name="Note 3 2 3 2 12 3" xfId="23807"/>
    <cellStyle name="Note 3 2 3 2 13" xfId="23808"/>
    <cellStyle name="Note 3 2 3 2 13 2" xfId="23809"/>
    <cellStyle name="Note 3 2 3 2 13 2 2" xfId="23810"/>
    <cellStyle name="Note 3 2 3 2 13 3" xfId="23811"/>
    <cellStyle name="Note 3 2 3 2 14" xfId="23812"/>
    <cellStyle name="Note 3 2 3 2 14 2" xfId="23813"/>
    <cellStyle name="Note 3 2 3 2 14 2 2" xfId="23814"/>
    <cellStyle name="Note 3 2 3 2 14 3" xfId="23815"/>
    <cellStyle name="Note 3 2 3 2 15" xfId="23816"/>
    <cellStyle name="Note 3 2 3 2 15 2" xfId="23817"/>
    <cellStyle name="Note 3 2 3 2 15 2 2" xfId="23818"/>
    <cellStyle name="Note 3 2 3 2 15 3" xfId="23819"/>
    <cellStyle name="Note 3 2 3 2 16" xfId="23820"/>
    <cellStyle name="Note 3 2 3 2 16 2" xfId="23821"/>
    <cellStyle name="Note 3 2 3 2 16 2 2" xfId="23822"/>
    <cellStyle name="Note 3 2 3 2 16 3" xfId="23823"/>
    <cellStyle name="Note 3 2 3 2 17" xfId="23824"/>
    <cellStyle name="Note 3 2 3 2 17 2" xfId="23825"/>
    <cellStyle name="Note 3 2 3 2 17 2 2" xfId="23826"/>
    <cellStyle name="Note 3 2 3 2 17 3" xfId="23827"/>
    <cellStyle name="Note 3 2 3 2 18" xfId="23828"/>
    <cellStyle name="Note 3 2 3 2 18 2" xfId="23829"/>
    <cellStyle name="Note 3 2 3 2 18 2 2" xfId="23830"/>
    <cellStyle name="Note 3 2 3 2 18 3" xfId="23831"/>
    <cellStyle name="Note 3 2 3 2 19" xfId="23832"/>
    <cellStyle name="Note 3 2 3 2 19 2" xfId="23833"/>
    <cellStyle name="Note 3 2 3 2 19 2 2" xfId="23834"/>
    <cellStyle name="Note 3 2 3 2 19 3" xfId="23835"/>
    <cellStyle name="Note 3 2 3 2 2" xfId="23836"/>
    <cellStyle name="Note 3 2 3 2 2 2" xfId="23837"/>
    <cellStyle name="Note 3 2 3 2 2 2 2" xfId="23838"/>
    <cellStyle name="Note 3 2 3 2 2 3" xfId="23839"/>
    <cellStyle name="Note 3 2 3 2 20" xfId="23840"/>
    <cellStyle name="Note 3 2 3 2 20 2" xfId="23841"/>
    <cellStyle name="Note 3 2 3 2 20 2 2" xfId="23842"/>
    <cellStyle name="Note 3 2 3 2 20 3" xfId="23843"/>
    <cellStyle name="Note 3 2 3 2 21" xfId="23844"/>
    <cellStyle name="Note 3 2 3 2 21 2" xfId="23845"/>
    <cellStyle name="Note 3 2 3 2 22" xfId="23846"/>
    <cellStyle name="Note 3 2 3 2 3" xfId="23847"/>
    <cellStyle name="Note 3 2 3 2 3 2" xfId="23848"/>
    <cellStyle name="Note 3 2 3 2 3 2 2" xfId="23849"/>
    <cellStyle name="Note 3 2 3 2 3 3" xfId="23850"/>
    <cellStyle name="Note 3 2 3 2 4" xfId="23851"/>
    <cellStyle name="Note 3 2 3 2 4 2" xfId="23852"/>
    <cellStyle name="Note 3 2 3 2 4 2 2" xfId="23853"/>
    <cellStyle name="Note 3 2 3 2 4 3" xfId="23854"/>
    <cellStyle name="Note 3 2 3 2 5" xfId="23855"/>
    <cellStyle name="Note 3 2 3 2 5 2" xfId="23856"/>
    <cellStyle name="Note 3 2 3 2 5 2 2" xfId="23857"/>
    <cellStyle name="Note 3 2 3 2 5 3" xfId="23858"/>
    <cellStyle name="Note 3 2 3 2 6" xfId="23859"/>
    <cellStyle name="Note 3 2 3 2 6 2" xfId="23860"/>
    <cellStyle name="Note 3 2 3 2 6 2 2" xfId="23861"/>
    <cellStyle name="Note 3 2 3 2 6 3" xfId="23862"/>
    <cellStyle name="Note 3 2 3 2 7" xfId="23863"/>
    <cellStyle name="Note 3 2 3 2 7 2" xfId="23864"/>
    <cellStyle name="Note 3 2 3 2 7 2 2" xfId="23865"/>
    <cellStyle name="Note 3 2 3 2 7 3" xfId="23866"/>
    <cellStyle name="Note 3 2 3 2 8" xfId="23867"/>
    <cellStyle name="Note 3 2 3 2 8 2" xfId="23868"/>
    <cellStyle name="Note 3 2 3 2 8 2 2" xfId="23869"/>
    <cellStyle name="Note 3 2 3 2 8 3" xfId="23870"/>
    <cellStyle name="Note 3 2 3 2 9" xfId="23871"/>
    <cellStyle name="Note 3 2 3 2 9 2" xfId="23872"/>
    <cellStyle name="Note 3 2 3 2 9 2 2" xfId="23873"/>
    <cellStyle name="Note 3 2 3 2 9 3" xfId="23874"/>
    <cellStyle name="Note 3 2 3 3" xfId="733"/>
    <cellStyle name="Note 3 2 3 3 2" xfId="23875"/>
    <cellStyle name="Note 3 2 3 3 2 2" xfId="23876"/>
    <cellStyle name="Note 3 2 3 3 3" xfId="23877"/>
    <cellStyle name="Note 3 2 3 4" xfId="734"/>
    <cellStyle name="Note 3 2 3 4 2" xfId="23878"/>
    <cellStyle name="Note 3 2 3 4 2 2" xfId="23879"/>
    <cellStyle name="Note 3 2 3 4 3" xfId="23880"/>
    <cellStyle name="Note 3 2 3 5" xfId="735"/>
    <cellStyle name="Note 3 2 3 5 2" xfId="23881"/>
    <cellStyle name="Note 3 2 3 5 2 2" xfId="23882"/>
    <cellStyle name="Note 3 2 3 5 3" xfId="23883"/>
    <cellStyle name="Note 3 2 3 6" xfId="736"/>
    <cellStyle name="Note 3 2 3 6 2" xfId="23884"/>
    <cellStyle name="Note 3 2 3 6 2 2" xfId="23885"/>
    <cellStyle name="Note 3 2 3 6 3" xfId="23886"/>
    <cellStyle name="Note 3 2 3 7" xfId="23887"/>
    <cellStyle name="Note 3 2 3 7 2" xfId="23888"/>
    <cellStyle name="Note 3 2 3 7 2 2" xfId="23889"/>
    <cellStyle name="Note 3 2 3 7 3" xfId="23890"/>
    <cellStyle name="Note 3 2 3 8" xfId="23891"/>
    <cellStyle name="Note 3 2 3 8 2" xfId="23892"/>
    <cellStyle name="Note 3 2 3 8 2 2" xfId="23893"/>
    <cellStyle name="Note 3 2 3 8 3" xfId="23894"/>
    <cellStyle name="Note 3 2 3 9" xfId="23895"/>
    <cellStyle name="Note 3 2 3 9 2" xfId="23896"/>
    <cellStyle name="Note 3 2 3 9 2 2" xfId="23897"/>
    <cellStyle name="Note 3 2 3 9 3" xfId="23898"/>
    <cellStyle name="Note 3 2 4" xfId="737"/>
    <cellStyle name="Note 3 2 4 10" xfId="23899"/>
    <cellStyle name="Note 3 2 4 10 2" xfId="23900"/>
    <cellStyle name="Note 3 2 4 10 2 2" xfId="23901"/>
    <cellStyle name="Note 3 2 4 10 3" xfId="23902"/>
    <cellStyle name="Note 3 2 4 11" xfId="23903"/>
    <cellStyle name="Note 3 2 4 11 2" xfId="23904"/>
    <cellStyle name="Note 3 2 4 11 2 2" xfId="23905"/>
    <cellStyle name="Note 3 2 4 11 3" xfId="23906"/>
    <cellStyle name="Note 3 2 4 12" xfId="23907"/>
    <cellStyle name="Note 3 2 4 12 2" xfId="23908"/>
    <cellStyle name="Note 3 2 4 12 2 2" xfId="23909"/>
    <cellStyle name="Note 3 2 4 12 3" xfId="23910"/>
    <cellStyle name="Note 3 2 4 13" xfId="23911"/>
    <cellStyle name="Note 3 2 4 13 2" xfId="23912"/>
    <cellStyle name="Note 3 2 4 13 2 2" xfId="23913"/>
    <cellStyle name="Note 3 2 4 13 3" xfId="23914"/>
    <cellStyle name="Note 3 2 4 14" xfId="23915"/>
    <cellStyle name="Note 3 2 4 14 2" xfId="23916"/>
    <cellStyle name="Note 3 2 4 14 2 2" xfId="23917"/>
    <cellStyle name="Note 3 2 4 14 3" xfId="23918"/>
    <cellStyle name="Note 3 2 4 15" xfId="23919"/>
    <cellStyle name="Note 3 2 4 15 2" xfId="23920"/>
    <cellStyle name="Note 3 2 4 15 2 2" xfId="23921"/>
    <cellStyle name="Note 3 2 4 15 3" xfId="23922"/>
    <cellStyle name="Note 3 2 4 16" xfId="23923"/>
    <cellStyle name="Note 3 2 4 16 2" xfId="23924"/>
    <cellStyle name="Note 3 2 4 16 2 2" xfId="23925"/>
    <cellStyle name="Note 3 2 4 16 3" xfId="23926"/>
    <cellStyle name="Note 3 2 4 17" xfId="23927"/>
    <cellStyle name="Note 3 2 4 17 2" xfId="23928"/>
    <cellStyle name="Note 3 2 4 17 2 2" xfId="23929"/>
    <cellStyle name="Note 3 2 4 17 3" xfId="23930"/>
    <cellStyle name="Note 3 2 4 18" xfId="23931"/>
    <cellStyle name="Note 3 2 4 18 2" xfId="23932"/>
    <cellStyle name="Note 3 2 4 19" xfId="23933"/>
    <cellStyle name="Note 3 2 4 2" xfId="738"/>
    <cellStyle name="Note 3 2 4 2 10" xfId="23934"/>
    <cellStyle name="Note 3 2 4 2 10 2" xfId="23935"/>
    <cellStyle name="Note 3 2 4 2 10 2 2" xfId="23936"/>
    <cellStyle name="Note 3 2 4 2 10 3" xfId="23937"/>
    <cellStyle name="Note 3 2 4 2 11" xfId="23938"/>
    <cellStyle name="Note 3 2 4 2 11 2" xfId="23939"/>
    <cellStyle name="Note 3 2 4 2 11 2 2" xfId="23940"/>
    <cellStyle name="Note 3 2 4 2 11 3" xfId="23941"/>
    <cellStyle name="Note 3 2 4 2 12" xfId="23942"/>
    <cellStyle name="Note 3 2 4 2 12 2" xfId="23943"/>
    <cellStyle name="Note 3 2 4 2 12 2 2" xfId="23944"/>
    <cellStyle name="Note 3 2 4 2 12 3" xfId="23945"/>
    <cellStyle name="Note 3 2 4 2 13" xfId="23946"/>
    <cellStyle name="Note 3 2 4 2 13 2" xfId="23947"/>
    <cellStyle name="Note 3 2 4 2 13 2 2" xfId="23948"/>
    <cellStyle name="Note 3 2 4 2 13 3" xfId="23949"/>
    <cellStyle name="Note 3 2 4 2 14" xfId="23950"/>
    <cellStyle name="Note 3 2 4 2 14 2" xfId="23951"/>
    <cellStyle name="Note 3 2 4 2 14 2 2" xfId="23952"/>
    <cellStyle name="Note 3 2 4 2 14 3" xfId="23953"/>
    <cellStyle name="Note 3 2 4 2 15" xfId="23954"/>
    <cellStyle name="Note 3 2 4 2 15 2" xfId="23955"/>
    <cellStyle name="Note 3 2 4 2 15 2 2" xfId="23956"/>
    <cellStyle name="Note 3 2 4 2 15 3" xfId="23957"/>
    <cellStyle name="Note 3 2 4 2 16" xfId="23958"/>
    <cellStyle name="Note 3 2 4 2 16 2" xfId="23959"/>
    <cellStyle name="Note 3 2 4 2 16 2 2" xfId="23960"/>
    <cellStyle name="Note 3 2 4 2 16 3" xfId="23961"/>
    <cellStyle name="Note 3 2 4 2 17" xfId="23962"/>
    <cellStyle name="Note 3 2 4 2 17 2" xfId="23963"/>
    <cellStyle name="Note 3 2 4 2 17 2 2" xfId="23964"/>
    <cellStyle name="Note 3 2 4 2 17 3" xfId="23965"/>
    <cellStyle name="Note 3 2 4 2 18" xfId="23966"/>
    <cellStyle name="Note 3 2 4 2 18 2" xfId="23967"/>
    <cellStyle name="Note 3 2 4 2 18 2 2" xfId="23968"/>
    <cellStyle name="Note 3 2 4 2 18 3" xfId="23969"/>
    <cellStyle name="Note 3 2 4 2 19" xfId="23970"/>
    <cellStyle name="Note 3 2 4 2 19 2" xfId="23971"/>
    <cellStyle name="Note 3 2 4 2 19 2 2" xfId="23972"/>
    <cellStyle name="Note 3 2 4 2 19 3" xfId="23973"/>
    <cellStyle name="Note 3 2 4 2 2" xfId="23974"/>
    <cellStyle name="Note 3 2 4 2 2 2" xfId="23975"/>
    <cellStyle name="Note 3 2 4 2 2 2 2" xfId="23976"/>
    <cellStyle name="Note 3 2 4 2 2 3" xfId="23977"/>
    <cellStyle name="Note 3 2 4 2 20" xfId="23978"/>
    <cellStyle name="Note 3 2 4 2 20 2" xfId="23979"/>
    <cellStyle name="Note 3 2 4 2 20 2 2" xfId="23980"/>
    <cellStyle name="Note 3 2 4 2 20 3" xfId="23981"/>
    <cellStyle name="Note 3 2 4 2 21" xfId="23982"/>
    <cellStyle name="Note 3 2 4 2 21 2" xfId="23983"/>
    <cellStyle name="Note 3 2 4 2 22" xfId="23984"/>
    <cellStyle name="Note 3 2 4 2 3" xfId="23985"/>
    <cellStyle name="Note 3 2 4 2 3 2" xfId="23986"/>
    <cellStyle name="Note 3 2 4 2 3 2 2" xfId="23987"/>
    <cellStyle name="Note 3 2 4 2 3 3" xfId="23988"/>
    <cellStyle name="Note 3 2 4 2 4" xfId="23989"/>
    <cellStyle name="Note 3 2 4 2 4 2" xfId="23990"/>
    <cellStyle name="Note 3 2 4 2 4 2 2" xfId="23991"/>
    <cellStyle name="Note 3 2 4 2 4 3" xfId="23992"/>
    <cellStyle name="Note 3 2 4 2 5" xfId="23993"/>
    <cellStyle name="Note 3 2 4 2 5 2" xfId="23994"/>
    <cellStyle name="Note 3 2 4 2 5 2 2" xfId="23995"/>
    <cellStyle name="Note 3 2 4 2 5 3" xfId="23996"/>
    <cellStyle name="Note 3 2 4 2 6" xfId="23997"/>
    <cellStyle name="Note 3 2 4 2 6 2" xfId="23998"/>
    <cellStyle name="Note 3 2 4 2 6 2 2" xfId="23999"/>
    <cellStyle name="Note 3 2 4 2 6 3" xfId="24000"/>
    <cellStyle name="Note 3 2 4 2 7" xfId="24001"/>
    <cellStyle name="Note 3 2 4 2 7 2" xfId="24002"/>
    <cellStyle name="Note 3 2 4 2 7 2 2" xfId="24003"/>
    <cellStyle name="Note 3 2 4 2 7 3" xfId="24004"/>
    <cellStyle name="Note 3 2 4 2 8" xfId="24005"/>
    <cellStyle name="Note 3 2 4 2 8 2" xfId="24006"/>
    <cellStyle name="Note 3 2 4 2 8 2 2" xfId="24007"/>
    <cellStyle name="Note 3 2 4 2 8 3" xfId="24008"/>
    <cellStyle name="Note 3 2 4 2 9" xfId="24009"/>
    <cellStyle name="Note 3 2 4 2 9 2" xfId="24010"/>
    <cellStyle name="Note 3 2 4 2 9 2 2" xfId="24011"/>
    <cellStyle name="Note 3 2 4 2 9 3" xfId="24012"/>
    <cellStyle name="Note 3 2 4 3" xfId="739"/>
    <cellStyle name="Note 3 2 4 3 2" xfId="24013"/>
    <cellStyle name="Note 3 2 4 3 2 2" xfId="24014"/>
    <cellStyle name="Note 3 2 4 3 3" xfId="24015"/>
    <cellStyle name="Note 3 2 4 4" xfId="740"/>
    <cellStyle name="Note 3 2 4 4 2" xfId="24016"/>
    <cellStyle name="Note 3 2 4 4 2 2" xfId="24017"/>
    <cellStyle name="Note 3 2 4 4 3" xfId="24018"/>
    <cellStyle name="Note 3 2 4 5" xfId="741"/>
    <cellStyle name="Note 3 2 4 5 2" xfId="24019"/>
    <cellStyle name="Note 3 2 4 5 2 2" xfId="24020"/>
    <cellStyle name="Note 3 2 4 5 3" xfId="24021"/>
    <cellStyle name="Note 3 2 4 6" xfId="742"/>
    <cellStyle name="Note 3 2 4 6 2" xfId="24022"/>
    <cellStyle name="Note 3 2 4 6 2 2" xfId="24023"/>
    <cellStyle name="Note 3 2 4 6 3" xfId="24024"/>
    <cellStyle name="Note 3 2 4 7" xfId="24025"/>
    <cellStyle name="Note 3 2 4 7 2" xfId="24026"/>
    <cellStyle name="Note 3 2 4 7 2 2" xfId="24027"/>
    <cellStyle name="Note 3 2 4 7 3" xfId="24028"/>
    <cellStyle name="Note 3 2 4 8" xfId="24029"/>
    <cellStyle name="Note 3 2 4 8 2" xfId="24030"/>
    <cellStyle name="Note 3 2 4 8 2 2" xfId="24031"/>
    <cellStyle name="Note 3 2 4 8 3" xfId="24032"/>
    <cellStyle name="Note 3 2 4 9" xfId="24033"/>
    <cellStyle name="Note 3 2 4 9 2" xfId="24034"/>
    <cellStyle name="Note 3 2 4 9 2 2" xfId="24035"/>
    <cellStyle name="Note 3 2 4 9 3" xfId="24036"/>
    <cellStyle name="Note 3 2 5" xfId="743"/>
    <cellStyle name="Note 3 2 5 10" xfId="24037"/>
    <cellStyle name="Note 3 2 5 10 2" xfId="24038"/>
    <cellStyle name="Note 3 2 5 10 2 2" xfId="24039"/>
    <cellStyle name="Note 3 2 5 10 3" xfId="24040"/>
    <cellStyle name="Note 3 2 5 11" xfId="24041"/>
    <cellStyle name="Note 3 2 5 11 2" xfId="24042"/>
    <cellStyle name="Note 3 2 5 11 2 2" xfId="24043"/>
    <cellStyle name="Note 3 2 5 11 3" xfId="24044"/>
    <cellStyle name="Note 3 2 5 12" xfId="24045"/>
    <cellStyle name="Note 3 2 5 12 2" xfId="24046"/>
    <cellStyle name="Note 3 2 5 12 2 2" xfId="24047"/>
    <cellStyle name="Note 3 2 5 12 3" xfId="24048"/>
    <cellStyle name="Note 3 2 5 13" xfId="24049"/>
    <cellStyle name="Note 3 2 5 13 2" xfId="24050"/>
    <cellStyle name="Note 3 2 5 13 2 2" xfId="24051"/>
    <cellStyle name="Note 3 2 5 13 3" xfId="24052"/>
    <cellStyle name="Note 3 2 5 14" xfId="24053"/>
    <cellStyle name="Note 3 2 5 14 2" xfId="24054"/>
    <cellStyle name="Note 3 2 5 14 2 2" xfId="24055"/>
    <cellStyle name="Note 3 2 5 14 3" xfId="24056"/>
    <cellStyle name="Note 3 2 5 15" xfId="24057"/>
    <cellStyle name="Note 3 2 5 15 2" xfId="24058"/>
    <cellStyle name="Note 3 2 5 15 2 2" xfId="24059"/>
    <cellStyle name="Note 3 2 5 15 3" xfId="24060"/>
    <cellStyle name="Note 3 2 5 16" xfId="24061"/>
    <cellStyle name="Note 3 2 5 16 2" xfId="24062"/>
    <cellStyle name="Note 3 2 5 16 2 2" xfId="24063"/>
    <cellStyle name="Note 3 2 5 16 3" xfId="24064"/>
    <cellStyle name="Note 3 2 5 17" xfId="24065"/>
    <cellStyle name="Note 3 2 5 17 2" xfId="24066"/>
    <cellStyle name="Note 3 2 5 17 2 2" xfId="24067"/>
    <cellStyle name="Note 3 2 5 17 3" xfId="24068"/>
    <cellStyle name="Note 3 2 5 18" xfId="24069"/>
    <cellStyle name="Note 3 2 5 18 2" xfId="24070"/>
    <cellStyle name="Note 3 2 5 18 2 2" xfId="24071"/>
    <cellStyle name="Note 3 2 5 18 3" xfId="24072"/>
    <cellStyle name="Note 3 2 5 19" xfId="24073"/>
    <cellStyle name="Note 3 2 5 19 2" xfId="24074"/>
    <cellStyle name="Note 3 2 5 19 2 2" xfId="24075"/>
    <cellStyle name="Note 3 2 5 19 3" xfId="24076"/>
    <cellStyle name="Note 3 2 5 2" xfId="24077"/>
    <cellStyle name="Note 3 2 5 2 10" xfId="24078"/>
    <cellStyle name="Note 3 2 5 2 10 2" xfId="24079"/>
    <cellStyle name="Note 3 2 5 2 10 2 2" xfId="24080"/>
    <cellStyle name="Note 3 2 5 2 10 3" xfId="24081"/>
    <cellStyle name="Note 3 2 5 2 11" xfId="24082"/>
    <cellStyle name="Note 3 2 5 2 11 2" xfId="24083"/>
    <cellStyle name="Note 3 2 5 2 11 2 2" xfId="24084"/>
    <cellStyle name="Note 3 2 5 2 11 3" xfId="24085"/>
    <cellStyle name="Note 3 2 5 2 12" xfId="24086"/>
    <cellStyle name="Note 3 2 5 2 12 2" xfId="24087"/>
    <cellStyle name="Note 3 2 5 2 12 2 2" xfId="24088"/>
    <cellStyle name="Note 3 2 5 2 12 3" xfId="24089"/>
    <cellStyle name="Note 3 2 5 2 13" xfId="24090"/>
    <cellStyle name="Note 3 2 5 2 13 2" xfId="24091"/>
    <cellStyle name="Note 3 2 5 2 13 2 2" xfId="24092"/>
    <cellStyle name="Note 3 2 5 2 13 3" xfId="24093"/>
    <cellStyle name="Note 3 2 5 2 14" xfId="24094"/>
    <cellStyle name="Note 3 2 5 2 14 2" xfId="24095"/>
    <cellStyle name="Note 3 2 5 2 14 2 2" xfId="24096"/>
    <cellStyle name="Note 3 2 5 2 14 3" xfId="24097"/>
    <cellStyle name="Note 3 2 5 2 15" xfId="24098"/>
    <cellStyle name="Note 3 2 5 2 15 2" xfId="24099"/>
    <cellStyle name="Note 3 2 5 2 15 2 2" xfId="24100"/>
    <cellStyle name="Note 3 2 5 2 15 3" xfId="24101"/>
    <cellStyle name="Note 3 2 5 2 16" xfId="24102"/>
    <cellStyle name="Note 3 2 5 2 16 2" xfId="24103"/>
    <cellStyle name="Note 3 2 5 2 16 2 2" xfId="24104"/>
    <cellStyle name="Note 3 2 5 2 16 3" xfId="24105"/>
    <cellStyle name="Note 3 2 5 2 17" xfId="24106"/>
    <cellStyle name="Note 3 2 5 2 17 2" xfId="24107"/>
    <cellStyle name="Note 3 2 5 2 17 2 2" xfId="24108"/>
    <cellStyle name="Note 3 2 5 2 17 3" xfId="24109"/>
    <cellStyle name="Note 3 2 5 2 18" xfId="24110"/>
    <cellStyle name="Note 3 2 5 2 18 2" xfId="24111"/>
    <cellStyle name="Note 3 2 5 2 18 2 2" xfId="24112"/>
    <cellStyle name="Note 3 2 5 2 18 3" xfId="24113"/>
    <cellStyle name="Note 3 2 5 2 19" xfId="24114"/>
    <cellStyle name="Note 3 2 5 2 19 2" xfId="24115"/>
    <cellStyle name="Note 3 2 5 2 19 2 2" xfId="24116"/>
    <cellStyle name="Note 3 2 5 2 19 3" xfId="24117"/>
    <cellStyle name="Note 3 2 5 2 2" xfId="24118"/>
    <cellStyle name="Note 3 2 5 2 2 2" xfId="24119"/>
    <cellStyle name="Note 3 2 5 2 2 2 2" xfId="24120"/>
    <cellStyle name="Note 3 2 5 2 2 3" xfId="24121"/>
    <cellStyle name="Note 3 2 5 2 20" xfId="24122"/>
    <cellStyle name="Note 3 2 5 2 20 2" xfId="24123"/>
    <cellStyle name="Note 3 2 5 2 20 2 2" xfId="24124"/>
    <cellStyle name="Note 3 2 5 2 20 3" xfId="24125"/>
    <cellStyle name="Note 3 2 5 2 21" xfId="24126"/>
    <cellStyle name="Note 3 2 5 2 21 2" xfId="24127"/>
    <cellStyle name="Note 3 2 5 2 22" xfId="24128"/>
    <cellStyle name="Note 3 2 5 2 3" xfId="24129"/>
    <cellStyle name="Note 3 2 5 2 3 2" xfId="24130"/>
    <cellStyle name="Note 3 2 5 2 3 2 2" xfId="24131"/>
    <cellStyle name="Note 3 2 5 2 3 3" xfId="24132"/>
    <cellStyle name="Note 3 2 5 2 4" xfId="24133"/>
    <cellStyle name="Note 3 2 5 2 4 2" xfId="24134"/>
    <cellStyle name="Note 3 2 5 2 4 2 2" xfId="24135"/>
    <cellStyle name="Note 3 2 5 2 4 3" xfId="24136"/>
    <cellStyle name="Note 3 2 5 2 5" xfId="24137"/>
    <cellStyle name="Note 3 2 5 2 5 2" xfId="24138"/>
    <cellStyle name="Note 3 2 5 2 5 2 2" xfId="24139"/>
    <cellStyle name="Note 3 2 5 2 5 3" xfId="24140"/>
    <cellStyle name="Note 3 2 5 2 6" xfId="24141"/>
    <cellStyle name="Note 3 2 5 2 6 2" xfId="24142"/>
    <cellStyle name="Note 3 2 5 2 6 2 2" xfId="24143"/>
    <cellStyle name="Note 3 2 5 2 6 3" xfId="24144"/>
    <cellStyle name="Note 3 2 5 2 7" xfId="24145"/>
    <cellStyle name="Note 3 2 5 2 7 2" xfId="24146"/>
    <cellStyle name="Note 3 2 5 2 7 2 2" xfId="24147"/>
    <cellStyle name="Note 3 2 5 2 7 3" xfId="24148"/>
    <cellStyle name="Note 3 2 5 2 8" xfId="24149"/>
    <cellStyle name="Note 3 2 5 2 8 2" xfId="24150"/>
    <cellStyle name="Note 3 2 5 2 8 2 2" xfId="24151"/>
    <cellStyle name="Note 3 2 5 2 8 3" xfId="24152"/>
    <cellStyle name="Note 3 2 5 2 9" xfId="24153"/>
    <cellStyle name="Note 3 2 5 2 9 2" xfId="24154"/>
    <cellStyle name="Note 3 2 5 2 9 2 2" xfId="24155"/>
    <cellStyle name="Note 3 2 5 2 9 3" xfId="24156"/>
    <cellStyle name="Note 3 2 5 20" xfId="24157"/>
    <cellStyle name="Note 3 2 5 20 2" xfId="24158"/>
    <cellStyle name="Note 3 2 5 20 2 2" xfId="24159"/>
    <cellStyle name="Note 3 2 5 20 3" xfId="24160"/>
    <cellStyle name="Note 3 2 5 21" xfId="24161"/>
    <cellStyle name="Note 3 2 5 21 2" xfId="24162"/>
    <cellStyle name="Note 3 2 5 21 2 2" xfId="24163"/>
    <cellStyle name="Note 3 2 5 21 3" xfId="24164"/>
    <cellStyle name="Note 3 2 5 22" xfId="24165"/>
    <cellStyle name="Note 3 2 5 22 2" xfId="24166"/>
    <cellStyle name="Note 3 2 5 23" xfId="24167"/>
    <cellStyle name="Note 3 2 5 3" xfId="24168"/>
    <cellStyle name="Note 3 2 5 3 2" xfId="24169"/>
    <cellStyle name="Note 3 2 5 3 2 2" xfId="24170"/>
    <cellStyle name="Note 3 2 5 3 3" xfId="24171"/>
    <cellStyle name="Note 3 2 5 4" xfId="24172"/>
    <cellStyle name="Note 3 2 5 4 2" xfId="24173"/>
    <cellStyle name="Note 3 2 5 4 2 2" xfId="24174"/>
    <cellStyle name="Note 3 2 5 4 3" xfId="24175"/>
    <cellStyle name="Note 3 2 5 5" xfId="24176"/>
    <cellStyle name="Note 3 2 5 5 2" xfId="24177"/>
    <cellStyle name="Note 3 2 5 5 2 2" xfId="24178"/>
    <cellStyle name="Note 3 2 5 5 3" xfId="24179"/>
    <cellStyle name="Note 3 2 5 6" xfId="24180"/>
    <cellStyle name="Note 3 2 5 6 2" xfId="24181"/>
    <cellStyle name="Note 3 2 5 6 2 2" xfId="24182"/>
    <cellStyle name="Note 3 2 5 6 3" xfId="24183"/>
    <cellStyle name="Note 3 2 5 7" xfId="24184"/>
    <cellStyle name="Note 3 2 5 7 2" xfId="24185"/>
    <cellStyle name="Note 3 2 5 7 2 2" xfId="24186"/>
    <cellStyle name="Note 3 2 5 7 3" xfId="24187"/>
    <cellStyle name="Note 3 2 5 8" xfId="24188"/>
    <cellStyle name="Note 3 2 5 8 2" xfId="24189"/>
    <cellStyle name="Note 3 2 5 8 2 2" xfId="24190"/>
    <cellStyle name="Note 3 2 5 8 3" xfId="24191"/>
    <cellStyle name="Note 3 2 5 9" xfId="24192"/>
    <cellStyle name="Note 3 2 5 9 2" xfId="24193"/>
    <cellStyle name="Note 3 2 5 9 2 2" xfId="24194"/>
    <cellStyle name="Note 3 2 5 9 3" xfId="24195"/>
    <cellStyle name="Note 3 2 6" xfId="744"/>
    <cellStyle name="Note 3 2 6 10" xfId="24196"/>
    <cellStyle name="Note 3 2 6 10 2" xfId="24197"/>
    <cellStyle name="Note 3 2 6 10 2 2" xfId="24198"/>
    <cellStyle name="Note 3 2 6 10 3" xfId="24199"/>
    <cellStyle name="Note 3 2 6 11" xfId="24200"/>
    <cellStyle name="Note 3 2 6 11 2" xfId="24201"/>
    <cellStyle name="Note 3 2 6 11 2 2" xfId="24202"/>
    <cellStyle name="Note 3 2 6 11 3" xfId="24203"/>
    <cellStyle name="Note 3 2 6 12" xfId="24204"/>
    <cellStyle name="Note 3 2 6 12 2" xfId="24205"/>
    <cellStyle name="Note 3 2 6 12 2 2" xfId="24206"/>
    <cellStyle name="Note 3 2 6 12 3" xfId="24207"/>
    <cellStyle name="Note 3 2 6 13" xfId="24208"/>
    <cellStyle name="Note 3 2 6 13 2" xfId="24209"/>
    <cellStyle name="Note 3 2 6 13 2 2" xfId="24210"/>
    <cellStyle name="Note 3 2 6 13 3" xfId="24211"/>
    <cellStyle name="Note 3 2 6 14" xfId="24212"/>
    <cellStyle name="Note 3 2 6 14 2" xfId="24213"/>
    <cellStyle name="Note 3 2 6 14 2 2" xfId="24214"/>
    <cellStyle name="Note 3 2 6 14 3" xfId="24215"/>
    <cellStyle name="Note 3 2 6 15" xfId="24216"/>
    <cellStyle name="Note 3 2 6 15 2" xfId="24217"/>
    <cellStyle name="Note 3 2 6 15 2 2" xfId="24218"/>
    <cellStyle name="Note 3 2 6 15 3" xfId="24219"/>
    <cellStyle name="Note 3 2 6 16" xfId="24220"/>
    <cellStyle name="Note 3 2 6 16 2" xfId="24221"/>
    <cellStyle name="Note 3 2 6 16 2 2" xfId="24222"/>
    <cellStyle name="Note 3 2 6 16 3" xfId="24223"/>
    <cellStyle name="Note 3 2 6 17" xfId="24224"/>
    <cellStyle name="Note 3 2 6 17 2" xfId="24225"/>
    <cellStyle name="Note 3 2 6 17 2 2" xfId="24226"/>
    <cellStyle name="Note 3 2 6 17 3" xfId="24227"/>
    <cellStyle name="Note 3 2 6 18" xfId="24228"/>
    <cellStyle name="Note 3 2 6 18 2" xfId="24229"/>
    <cellStyle name="Note 3 2 6 18 2 2" xfId="24230"/>
    <cellStyle name="Note 3 2 6 18 3" xfId="24231"/>
    <cellStyle name="Note 3 2 6 19" xfId="24232"/>
    <cellStyle name="Note 3 2 6 19 2" xfId="24233"/>
    <cellStyle name="Note 3 2 6 19 2 2" xfId="24234"/>
    <cellStyle name="Note 3 2 6 19 3" xfId="24235"/>
    <cellStyle name="Note 3 2 6 2" xfId="24236"/>
    <cellStyle name="Note 3 2 6 2 2" xfId="24237"/>
    <cellStyle name="Note 3 2 6 2 2 2" xfId="24238"/>
    <cellStyle name="Note 3 2 6 2 3" xfId="24239"/>
    <cellStyle name="Note 3 2 6 20" xfId="24240"/>
    <cellStyle name="Note 3 2 6 20 2" xfId="24241"/>
    <cellStyle name="Note 3 2 6 20 2 2" xfId="24242"/>
    <cellStyle name="Note 3 2 6 20 3" xfId="24243"/>
    <cellStyle name="Note 3 2 6 21" xfId="24244"/>
    <cellStyle name="Note 3 2 6 21 2" xfId="24245"/>
    <cellStyle name="Note 3 2 6 22" xfId="24246"/>
    <cellStyle name="Note 3 2 6 3" xfId="24247"/>
    <cellStyle name="Note 3 2 6 3 2" xfId="24248"/>
    <cellStyle name="Note 3 2 6 3 2 2" xfId="24249"/>
    <cellStyle name="Note 3 2 6 3 3" xfId="24250"/>
    <cellStyle name="Note 3 2 6 4" xfId="24251"/>
    <cellStyle name="Note 3 2 6 4 2" xfId="24252"/>
    <cellStyle name="Note 3 2 6 4 2 2" xfId="24253"/>
    <cellStyle name="Note 3 2 6 4 3" xfId="24254"/>
    <cellStyle name="Note 3 2 6 5" xfId="24255"/>
    <cellStyle name="Note 3 2 6 5 2" xfId="24256"/>
    <cellStyle name="Note 3 2 6 5 2 2" xfId="24257"/>
    <cellStyle name="Note 3 2 6 5 3" xfId="24258"/>
    <cellStyle name="Note 3 2 6 6" xfId="24259"/>
    <cellStyle name="Note 3 2 6 6 2" xfId="24260"/>
    <cellStyle name="Note 3 2 6 6 2 2" xfId="24261"/>
    <cellStyle name="Note 3 2 6 6 3" xfId="24262"/>
    <cellStyle name="Note 3 2 6 7" xfId="24263"/>
    <cellStyle name="Note 3 2 6 7 2" xfId="24264"/>
    <cellStyle name="Note 3 2 6 7 2 2" xfId="24265"/>
    <cellStyle name="Note 3 2 6 7 3" xfId="24266"/>
    <cellStyle name="Note 3 2 6 8" xfId="24267"/>
    <cellStyle name="Note 3 2 6 8 2" xfId="24268"/>
    <cellStyle name="Note 3 2 6 8 2 2" xfId="24269"/>
    <cellStyle name="Note 3 2 6 8 3" xfId="24270"/>
    <cellStyle name="Note 3 2 6 9" xfId="24271"/>
    <cellStyle name="Note 3 2 6 9 2" xfId="24272"/>
    <cellStyle name="Note 3 2 6 9 2 2" xfId="24273"/>
    <cellStyle name="Note 3 2 6 9 3" xfId="24274"/>
    <cellStyle name="Note 3 2 7" xfId="745"/>
    <cellStyle name="Note 3 2 7 2" xfId="24275"/>
    <cellStyle name="Note 3 2 7 2 2" xfId="24276"/>
    <cellStyle name="Note 3 2 7 3" xfId="24277"/>
    <cellStyle name="Note 3 2 8" xfId="24278"/>
    <cellStyle name="Note 3 2 8 2" xfId="24279"/>
    <cellStyle name="Note 3 2 8 2 2" xfId="24280"/>
    <cellStyle name="Note 3 2 8 3" xfId="24281"/>
    <cellStyle name="Note 3 2 9" xfId="24282"/>
    <cellStyle name="Note 3 2 9 2" xfId="24283"/>
    <cellStyle name="Note 3 2 9 2 2" xfId="24284"/>
    <cellStyle name="Note 3 2 9 3" xfId="24285"/>
    <cellStyle name="Note 3 3" xfId="746"/>
    <cellStyle name="Note 3 3 2" xfId="747"/>
    <cellStyle name="Note 3 3 2 2" xfId="24286"/>
    <cellStyle name="Note 3 3 3" xfId="748"/>
    <cellStyle name="Note 3 3 4" xfId="749"/>
    <cellStyle name="Note 3 3 5" xfId="750"/>
    <cellStyle name="Note 3 3 6" xfId="751"/>
    <cellStyle name="Note 3 4" xfId="752"/>
    <cellStyle name="Note 3 4 2" xfId="753"/>
    <cellStyle name="Note 3 4 3" xfId="754"/>
    <cellStyle name="Note 3 4 4" xfId="755"/>
    <cellStyle name="Note 3 4 5" xfId="756"/>
    <cellStyle name="Note 3 4 6" xfId="757"/>
    <cellStyle name="Note 3 5" xfId="758"/>
    <cellStyle name="Note 3 5 2" xfId="759"/>
    <cellStyle name="Note 3 5 3" xfId="760"/>
    <cellStyle name="Note 3 5 4" xfId="761"/>
    <cellStyle name="Note 3 5 5" xfId="762"/>
    <cellStyle name="Note 3 5 6" xfId="763"/>
    <cellStyle name="Note 3 6" xfId="764"/>
    <cellStyle name="Note 3 7" xfId="765"/>
    <cellStyle name="Note 3 8" xfId="766"/>
    <cellStyle name="Note 3 9" xfId="24287"/>
    <cellStyle name="Note 4" xfId="767"/>
    <cellStyle name="Note 4 10" xfId="24288"/>
    <cellStyle name="Note 4 10 2" xfId="24289"/>
    <cellStyle name="Note 4 10 2 2" xfId="24290"/>
    <cellStyle name="Note 4 10 3" xfId="24291"/>
    <cellStyle name="Note 4 11" xfId="24292"/>
    <cellStyle name="Note 4 11 2" xfId="24293"/>
    <cellStyle name="Note 4 11 2 2" xfId="24294"/>
    <cellStyle name="Note 4 11 3" xfId="24295"/>
    <cellStyle name="Note 4 12" xfId="24296"/>
    <cellStyle name="Note 4 12 2" xfId="24297"/>
    <cellStyle name="Note 4 12 2 2" xfId="24298"/>
    <cellStyle name="Note 4 12 3" xfId="24299"/>
    <cellStyle name="Note 4 13" xfId="24300"/>
    <cellStyle name="Note 4 13 2" xfId="24301"/>
    <cellStyle name="Note 4 13 2 2" xfId="24302"/>
    <cellStyle name="Note 4 13 3" xfId="24303"/>
    <cellStyle name="Note 4 14" xfId="24304"/>
    <cellStyle name="Note 4 14 2" xfId="24305"/>
    <cellStyle name="Note 4 14 2 2" xfId="24306"/>
    <cellStyle name="Note 4 14 3" xfId="24307"/>
    <cellStyle name="Note 4 15" xfId="24308"/>
    <cellStyle name="Note 4 15 2" xfId="24309"/>
    <cellStyle name="Note 4 15 2 2" xfId="24310"/>
    <cellStyle name="Note 4 15 3" xfId="24311"/>
    <cellStyle name="Note 4 16" xfId="24312"/>
    <cellStyle name="Note 4 16 2" xfId="24313"/>
    <cellStyle name="Note 4 16 2 2" xfId="24314"/>
    <cellStyle name="Note 4 16 3" xfId="24315"/>
    <cellStyle name="Note 4 17" xfId="24316"/>
    <cellStyle name="Note 4 17 2" xfId="24317"/>
    <cellStyle name="Note 4 17 2 2" xfId="24318"/>
    <cellStyle name="Note 4 17 3" xfId="24319"/>
    <cellStyle name="Note 4 18" xfId="24320"/>
    <cellStyle name="Note 4 18 2" xfId="24321"/>
    <cellStyle name="Note 4 18 2 2" xfId="24322"/>
    <cellStyle name="Note 4 18 3" xfId="24323"/>
    <cellStyle name="Note 4 19" xfId="24324"/>
    <cellStyle name="Note 4 19 2" xfId="24325"/>
    <cellStyle name="Note 4 19 2 2" xfId="24326"/>
    <cellStyle name="Note 4 19 3" xfId="24327"/>
    <cellStyle name="Note 4 2" xfId="768"/>
    <cellStyle name="Note 4 2 10" xfId="24328"/>
    <cellStyle name="Note 4 2 10 2" xfId="24329"/>
    <cellStyle name="Note 4 2 10 2 2" xfId="24330"/>
    <cellStyle name="Note 4 2 10 3" xfId="24331"/>
    <cellStyle name="Note 4 2 11" xfId="24332"/>
    <cellStyle name="Note 4 2 11 2" xfId="24333"/>
    <cellStyle name="Note 4 2 11 2 2" xfId="24334"/>
    <cellStyle name="Note 4 2 11 3" xfId="24335"/>
    <cellStyle name="Note 4 2 12" xfId="24336"/>
    <cellStyle name="Note 4 2 12 2" xfId="24337"/>
    <cellStyle name="Note 4 2 12 2 2" xfId="24338"/>
    <cellStyle name="Note 4 2 12 3" xfId="24339"/>
    <cellStyle name="Note 4 2 13" xfId="24340"/>
    <cellStyle name="Note 4 2 13 2" xfId="24341"/>
    <cellStyle name="Note 4 2 13 2 2" xfId="24342"/>
    <cellStyle name="Note 4 2 13 3" xfId="24343"/>
    <cellStyle name="Note 4 2 14" xfId="24344"/>
    <cellStyle name="Note 4 2 14 2" xfId="24345"/>
    <cellStyle name="Note 4 2 14 2 2" xfId="24346"/>
    <cellStyle name="Note 4 2 14 3" xfId="24347"/>
    <cellStyle name="Note 4 2 15" xfId="24348"/>
    <cellStyle name="Note 4 2 15 2" xfId="24349"/>
    <cellStyle name="Note 4 2 15 2 2" xfId="24350"/>
    <cellStyle name="Note 4 2 15 3" xfId="24351"/>
    <cellStyle name="Note 4 2 16" xfId="24352"/>
    <cellStyle name="Note 4 2 16 2" xfId="24353"/>
    <cellStyle name="Note 4 2 16 2 2" xfId="24354"/>
    <cellStyle name="Note 4 2 16 3" xfId="24355"/>
    <cellStyle name="Note 4 2 17" xfId="24356"/>
    <cellStyle name="Note 4 2 17 2" xfId="24357"/>
    <cellStyle name="Note 4 2 17 2 2" xfId="24358"/>
    <cellStyle name="Note 4 2 17 3" xfId="24359"/>
    <cellStyle name="Note 4 2 18" xfId="24360"/>
    <cellStyle name="Note 4 2 18 2" xfId="24361"/>
    <cellStyle name="Note 4 2 18 2 2" xfId="24362"/>
    <cellStyle name="Note 4 2 18 3" xfId="24363"/>
    <cellStyle name="Note 4 2 19" xfId="24364"/>
    <cellStyle name="Note 4 2 19 2" xfId="24365"/>
    <cellStyle name="Note 4 2 19 2 2" xfId="24366"/>
    <cellStyle name="Note 4 2 19 3" xfId="24367"/>
    <cellStyle name="Note 4 2 2" xfId="769"/>
    <cellStyle name="Note 4 2 2 10" xfId="24368"/>
    <cellStyle name="Note 4 2 2 10 2" xfId="24369"/>
    <cellStyle name="Note 4 2 2 10 2 2" xfId="24370"/>
    <cellStyle name="Note 4 2 2 10 3" xfId="24371"/>
    <cellStyle name="Note 4 2 2 11" xfId="24372"/>
    <cellStyle name="Note 4 2 2 11 2" xfId="24373"/>
    <cellStyle name="Note 4 2 2 11 2 2" xfId="24374"/>
    <cellStyle name="Note 4 2 2 11 3" xfId="24375"/>
    <cellStyle name="Note 4 2 2 12" xfId="24376"/>
    <cellStyle name="Note 4 2 2 12 2" xfId="24377"/>
    <cellStyle name="Note 4 2 2 12 2 2" xfId="24378"/>
    <cellStyle name="Note 4 2 2 12 3" xfId="24379"/>
    <cellStyle name="Note 4 2 2 13" xfId="24380"/>
    <cellStyle name="Note 4 2 2 13 2" xfId="24381"/>
    <cellStyle name="Note 4 2 2 13 2 2" xfId="24382"/>
    <cellStyle name="Note 4 2 2 13 3" xfId="24383"/>
    <cellStyle name="Note 4 2 2 14" xfId="24384"/>
    <cellStyle name="Note 4 2 2 14 2" xfId="24385"/>
    <cellStyle name="Note 4 2 2 14 2 2" xfId="24386"/>
    <cellStyle name="Note 4 2 2 14 3" xfId="24387"/>
    <cellStyle name="Note 4 2 2 15" xfId="24388"/>
    <cellStyle name="Note 4 2 2 15 2" xfId="24389"/>
    <cellStyle name="Note 4 2 2 15 2 2" xfId="24390"/>
    <cellStyle name="Note 4 2 2 15 3" xfId="24391"/>
    <cellStyle name="Note 4 2 2 16" xfId="24392"/>
    <cellStyle name="Note 4 2 2 16 2" xfId="24393"/>
    <cellStyle name="Note 4 2 2 16 2 2" xfId="24394"/>
    <cellStyle name="Note 4 2 2 16 3" xfId="24395"/>
    <cellStyle name="Note 4 2 2 17" xfId="24396"/>
    <cellStyle name="Note 4 2 2 17 2" xfId="24397"/>
    <cellStyle name="Note 4 2 2 17 2 2" xfId="24398"/>
    <cellStyle name="Note 4 2 2 17 3" xfId="24399"/>
    <cellStyle name="Note 4 2 2 18" xfId="24400"/>
    <cellStyle name="Note 4 2 2 18 2" xfId="24401"/>
    <cellStyle name="Note 4 2 2 18 2 2" xfId="24402"/>
    <cellStyle name="Note 4 2 2 18 3" xfId="24403"/>
    <cellStyle name="Note 4 2 2 19" xfId="24404"/>
    <cellStyle name="Note 4 2 2 19 2" xfId="24405"/>
    <cellStyle name="Note 4 2 2 19 2 2" xfId="24406"/>
    <cellStyle name="Note 4 2 2 19 3" xfId="24407"/>
    <cellStyle name="Note 4 2 2 2" xfId="770"/>
    <cellStyle name="Note 4 2 2 2 10" xfId="24408"/>
    <cellStyle name="Note 4 2 2 2 10 2" xfId="24409"/>
    <cellStyle name="Note 4 2 2 2 10 2 2" xfId="24410"/>
    <cellStyle name="Note 4 2 2 2 10 3" xfId="24411"/>
    <cellStyle name="Note 4 2 2 2 11" xfId="24412"/>
    <cellStyle name="Note 4 2 2 2 11 2" xfId="24413"/>
    <cellStyle name="Note 4 2 2 2 11 2 2" xfId="24414"/>
    <cellStyle name="Note 4 2 2 2 11 3" xfId="24415"/>
    <cellStyle name="Note 4 2 2 2 12" xfId="24416"/>
    <cellStyle name="Note 4 2 2 2 12 2" xfId="24417"/>
    <cellStyle name="Note 4 2 2 2 12 2 2" xfId="24418"/>
    <cellStyle name="Note 4 2 2 2 12 3" xfId="24419"/>
    <cellStyle name="Note 4 2 2 2 13" xfId="24420"/>
    <cellStyle name="Note 4 2 2 2 13 2" xfId="24421"/>
    <cellStyle name="Note 4 2 2 2 13 2 2" xfId="24422"/>
    <cellStyle name="Note 4 2 2 2 13 3" xfId="24423"/>
    <cellStyle name="Note 4 2 2 2 14" xfId="24424"/>
    <cellStyle name="Note 4 2 2 2 14 2" xfId="24425"/>
    <cellStyle name="Note 4 2 2 2 14 2 2" xfId="24426"/>
    <cellStyle name="Note 4 2 2 2 14 3" xfId="24427"/>
    <cellStyle name="Note 4 2 2 2 15" xfId="24428"/>
    <cellStyle name="Note 4 2 2 2 15 2" xfId="24429"/>
    <cellStyle name="Note 4 2 2 2 15 2 2" xfId="24430"/>
    <cellStyle name="Note 4 2 2 2 15 3" xfId="24431"/>
    <cellStyle name="Note 4 2 2 2 16" xfId="24432"/>
    <cellStyle name="Note 4 2 2 2 16 2" xfId="24433"/>
    <cellStyle name="Note 4 2 2 2 16 2 2" xfId="24434"/>
    <cellStyle name="Note 4 2 2 2 16 3" xfId="24435"/>
    <cellStyle name="Note 4 2 2 2 17" xfId="24436"/>
    <cellStyle name="Note 4 2 2 2 17 2" xfId="24437"/>
    <cellStyle name="Note 4 2 2 2 17 2 2" xfId="24438"/>
    <cellStyle name="Note 4 2 2 2 17 3" xfId="24439"/>
    <cellStyle name="Note 4 2 2 2 18" xfId="24440"/>
    <cellStyle name="Note 4 2 2 2 18 2" xfId="24441"/>
    <cellStyle name="Note 4 2 2 2 19" xfId="24442"/>
    <cellStyle name="Note 4 2 2 2 2" xfId="24443"/>
    <cellStyle name="Note 4 2 2 2 2 10" xfId="24444"/>
    <cellStyle name="Note 4 2 2 2 2 10 2" xfId="24445"/>
    <cellStyle name="Note 4 2 2 2 2 10 2 2" xfId="24446"/>
    <cellStyle name="Note 4 2 2 2 2 10 3" xfId="24447"/>
    <cellStyle name="Note 4 2 2 2 2 11" xfId="24448"/>
    <cellStyle name="Note 4 2 2 2 2 11 2" xfId="24449"/>
    <cellStyle name="Note 4 2 2 2 2 11 2 2" xfId="24450"/>
    <cellStyle name="Note 4 2 2 2 2 11 3" xfId="24451"/>
    <cellStyle name="Note 4 2 2 2 2 12" xfId="24452"/>
    <cellStyle name="Note 4 2 2 2 2 12 2" xfId="24453"/>
    <cellStyle name="Note 4 2 2 2 2 12 2 2" xfId="24454"/>
    <cellStyle name="Note 4 2 2 2 2 12 3" xfId="24455"/>
    <cellStyle name="Note 4 2 2 2 2 13" xfId="24456"/>
    <cellStyle name="Note 4 2 2 2 2 13 2" xfId="24457"/>
    <cellStyle name="Note 4 2 2 2 2 13 2 2" xfId="24458"/>
    <cellStyle name="Note 4 2 2 2 2 13 3" xfId="24459"/>
    <cellStyle name="Note 4 2 2 2 2 14" xfId="24460"/>
    <cellStyle name="Note 4 2 2 2 2 14 2" xfId="24461"/>
    <cellStyle name="Note 4 2 2 2 2 14 2 2" xfId="24462"/>
    <cellStyle name="Note 4 2 2 2 2 14 3" xfId="24463"/>
    <cellStyle name="Note 4 2 2 2 2 15" xfId="24464"/>
    <cellStyle name="Note 4 2 2 2 2 15 2" xfId="24465"/>
    <cellStyle name="Note 4 2 2 2 2 15 2 2" xfId="24466"/>
    <cellStyle name="Note 4 2 2 2 2 15 3" xfId="24467"/>
    <cellStyle name="Note 4 2 2 2 2 16" xfId="24468"/>
    <cellStyle name="Note 4 2 2 2 2 16 2" xfId="24469"/>
    <cellStyle name="Note 4 2 2 2 2 16 2 2" xfId="24470"/>
    <cellStyle name="Note 4 2 2 2 2 16 3" xfId="24471"/>
    <cellStyle name="Note 4 2 2 2 2 17" xfId="24472"/>
    <cellStyle name="Note 4 2 2 2 2 17 2" xfId="24473"/>
    <cellStyle name="Note 4 2 2 2 2 17 2 2" xfId="24474"/>
    <cellStyle name="Note 4 2 2 2 2 17 3" xfId="24475"/>
    <cellStyle name="Note 4 2 2 2 2 18" xfId="24476"/>
    <cellStyle name="Note 4 2 2 2 2 18 2" xfId="24477"/>
    <cellStyle name="Note 4 2 2 2 2 18 2 2" xfId="24478"/>
    <cellStyle name="Note 4 2 2 2 2 18 3" xfId="24479"/>
    <cellStyle name="Note 4 2 2 2 2 19" xfId="24480"/>
    <cellStyle name="Note 4 2 2 2 2 19 2" xfId="24481"/>
    <cellStyle name="Note 4 2 2 2 2 19 2 2" xfId="24482"/>
    <cellStyle name="Note 4 2 2 2 2 19 3" xfId="24483"/>
    <cellStyle name="Note 4 2 2 2 2 2" xfId="24484"/>
    <cellStyle name="Note 4 2 2 2 2 2 2" xfId="24485"/>
    <cellStyle name="Note 4 2 2 2 2 2 2 2" xfId="24486"/>
    <cellStyle name="Note 4 2 2 2 2 2 3" xfId="24487"/>
    <cellStyle name="Note 4 2 2 2 2 20" xfId="24488"/>
    <cellStyle name="Note 4 2 2 2 2 20 2" xfId="24489"/>
    <cellStyle name="Note 4 2 2 2 2 20 2 2" xfId="24490"/>
    <cellStyle name="Note 4 2 2 2 2 20 3" xfId="24491"/>
    <cellStyle name="Note 4 2 2 2 2 21" xfId="24492"/>
    <cellStyle name="Note 4 2 2 2 2 21 2" xfId="24493"/>
    <cellStyle name="Note 4 2 2 2 2 22" xfId="24494"/>
    <cellStyle name="Note 4 2 2 2 2 3" xfId="24495"/>
    <cellStyle name="Note 4 2 2 2 2 3 2" xfId="24496"/>
    <cellStyle name="Note 4 2 2 2 2 3 2 2" xfId="24497"/>
    <cellStyle name="Note 4 2 2 2 2 3 3" xfId="24498"/>
    <cellStyle name="Note 4 2 2 2 2 4" xfId="24499"/>
    <cellStyle name="Note 4 2 2 2 2 4 2" xfId="24500"/>
    <cellStyle name="Note 4 2 2 2 2 4 2 2" xfId="24501"/>
    <cellStyle name="Note 4 2 2 2 2 4 3" xfId="24502"/>
    <cellStyle name="Note 4 2 2 2 2 5" xfId="24503"/>
    <cellStyle name="Note 4 2 2 2 2 5 2" xfId="24504"/>
    <cellStyle name="Note 4 2 2 2 2 5 2 2" xfId="24505"/>
    <cellStyle name="Note 4 2 2 2 2 5 3" xfId="24506"/>
    <cellStyle name="Note 4 2 2 2 2 6" xfId="24507"/>
    <cellStyle name="Note 4 2 2 2 2 6 2" xfId="24508"/>
    <cellStyle name="Note 4 2 2 2 2 6 2 2" xfId="24509"/>
    <cellStyle name="Note 4 2 2 2 2 6 3" xfId="24510"/>
    <cellStyle name="Note 4 2 2 2 2 7" xfId="24511"/>
    <cellStyle name="Note 4 2 2 2 2 7 2" xfId="24512"/>
    <cellStyle name="Note 4 2 2 2 2 7 2 2" xfId="24513"/>
    <cellStyle name="Note 4 2 2 2 2 7 3" xfId="24514"/>
    <cellStyle name="Note 4 2 2 2 2 8" xfId="24515"/>
    <cellStyle name="Note 4 2 2 2 2 8 2" xfId="24516"/>
    <cellStyle name="Note 4 2 2 2 2 8 2 2" xfId="24517"/>
    <cellStyle name="Note 4 2 2 2 2 8 3" xfId="24518"/>
    <cellStyle name="Note 4 2 2 2 2 9" xfId="24519"/>
    <cellStyle name="Note 4 2 2 2 2 9 2" xfId="24520"/>
    <cellStyle name="Note 4 2 2 2 2 9 2 2" xfId="24521"/>
    <cellStyle name="Note 4 2 2 2 2 9 3" xfId="24522"/>
    <cellStyle name="Note 4 2 2 2 3" xfId="24523"/>
    <cellStyle name="Note 4 2 2 2 3 2" xfId="24524"/>
    <cellStyle name="Note 4 2 2 2 3 2 2" xfId="24525"/>
    <cellStyle name="Note 4 2 2 2 3 3" xfId="24526"/>
    <cellStyle name="Note 4 2 2 2 4" xfId="24527"/>
    <cellStyle name="Note 4 2 2 2 4 2" xfId="24528"/>
    <cellStyle name="Note 4 2 2 2 4 2 2" xfId="24529"/>
    <cellStyle name="Note 4 2 2 2 4 3" xfId="24530"/>
    <cellStyle name="Note 4 2 2 2 5" xfId="24531"/>
    <cellStyle name="Note 4 2 2 2 5 2" xfId="24532"/>
    <cellStyle name="Note 4 2 2 2 5 2 2" xfId="24533"/>
    <cellStyle name="Note 4 2 2 2 5 3" xfId="24534"/>
    <cellStyle name="Note 4 2 2 2 6" xfId="24535"/>
    <cellStyle name="Note 4 2 2 2 6 2" xfId="24536"/>
    <cellStyle name="Note 4 2 2 2 6 2 2" xfId="24537"/>
    <cellStyle name="Note 4 2 2 2 6 3" xfId="24538"/>
    <cellStyle name="Note 4 2 2 2 7" xfId="24539"/>
    <cellStyle name="Note 4 2 2 2 7 2" xfId="24540"/>
    <cellStyle name="Note 4 2 2 2 7 2 2" xfId="24541"/>
    <cellStyle name="Note 4 2 2 2 7 3" xfId="24542"/>
    <cellStyle name="Note 4 2 2 2 8" xfId="24543"/>
    <cellStyle name="Note 4 2 2 2 8 2" xfId="24544"/>
    <cellStyle name="Note 4 2 2 2 8 2 2" xfId="24545"/>
    <cellStyle name="Note 4 2 2 2 8 3" xfId="24546"/>
    <cellStyle name="Note 4 2 2 2 9" xfId="24547"/>
    <cellStyle name="Note 4 2 2 2 9 2" xfId="24548"/>
    <cellStyle name="Note 4 2 2 2 9 2 2" xfId="24549"/>
    <cellStyle name="Note 4 2 2 2 9 3" xfId="24550"/>
    <cellStyle name="Note 4 2 2 20" xfId="24551"/>
    <cellStyle name="Note 4 2 2 20 2" xfId="24552"/>
    <cellStyle name="Note 4 2 2 20 2 2" xfId="24553"/>
    <cellStyle name="Note 4 2 2 20 3" xfId="24554"/>
    <cellStyle name="Note 4 2 2 21" xfId="24555"/>
    <cellStyle name="Note 4 2 2 21 2" xfId="24556"/>
    <cellStyle name="Note 4 2 2 22" xfId="24557"/>
    <cellStyle name="Note 4 2 2 3" xfId="771"/>
    <cellStyle name="Note 4 2 2 3 10" xfId="24558"/>
    <cellStyle name="Note 4 2 2 3 10 2" xfId="24559"/>
    <cellStyle name="Note 4 2 2 3 10 2 2" xfId="24560"/>
    <cellStyle name="Note 4 2 2 3 10 3" xfId="24561"/>
    <cellStyle name="Note 4 2 2 3 11" xfId="24562"/>
    <cellStyle name="Note 4 2 2 3 11 2" xfId="24563"/>
    <cellStyle name="Note 4 2 2 3 11 2 2" xfId="24564"/>
    <cellStyle name="Note 4 2 2 3 11 3" xfId="24565"/>
    <cellStyle name="Note 4 2 2 3 12" xfId="24566"/>
    <cellStyle name="Note 4 2 2 3 12 2" xfId="24567"/>
    <cellStyle name="Note 4 2 2 3 12 2 2" xfId="24568"/>
    <cellStyle name="Note 4 2 2 3 12 3" xfId="24569"/>
    <cellStyle name="Note 4 2 2 3 13" xfId="24570"/>
    <cellStyle name="Note 4 2 2 3 13 2" xfId="24571"/>
    <cellStyle name="Note 4 2 2 3 13 2 2" xfId="24572"/>
    <cellStyle name="Note 4 2 2 3 13 3" xfId="24573"/>
    <cellStyle name="Note 4 2 2 3 14" xfId="24574"/>
    <cellStyle name="Note 4 2 2 3 14 2" xfId="24575"/>
    <cellStyle name="Note 4 2 2 3 14 2 2" xfId="24576"/>
    <cellStyle name="Note 4 2 2 3 14 3" xfId="24577"/>
    <cellStyle name="Note 4 2 2 3 15" xfId="24578"/>
    <cellStyle name="Note 4 2 2 3 15 2" xfId="24579"/>
    <cellStyle name="Note 4 2 2 3 15 2 2" xfId="24580"/>
    <cellStyle name="Note 4 2 2 3 15 3" xfId="24581"/>
    <cellStyle name="Note 4 2 2 3 16" xfId="24582"/>
    <cellStyle name="Note 4 2 2 3 16 2" xfId="24583"/>
    <cellStyle name="Note 4 2 2 3 16 2 2" xfId="24584"/>
    <cellStyle name="Note 4 2 2 3 16 3" xfId="24585"/>
    <cellStyle name="Note 4 2 2 3 17" xfId="24586"/>
    <cellStyle name="Note 4 2 2 3 17 2" xfId="24587"/>
    <cellStyle name="Note 4 2 2 3 17 2 2" xfId="24588"/>
    <cellStyle name="Note 4 2 2 3 17 3" xfId="24589"/>
    <cellStyle name="Note 4 2 2 3 18" xfId="24590"/>
    <cellStyle name="Note 4 2 2 3 18 2" xfId="24591"/>
    <cellStyle name="Note 4 2 2 3 19" xfId="24592"/>
    <cellStyle name="Note 4 2 2 3 2" xfId="24593"/>
    <cellStyle name="Note 4 2 2 3 2 10" xfId="24594"/>
    <cellStyle name="Note 4 2 2 3 2 10 2" xfId="24595"/>
    <cellStyle name="Note 4 2 2 3 2 10 2 2" xfId="24596"/>
    <cellStyle name="Note 4 2 2 3 2 10 3" xfId="24597"/>
    <cellStyle name="Note 4 2 2 3 2 11" xfId="24598"/>
    <cellStyle name="Note 4 2 2 3 2 11 2" xfId="24599"/>
    <cellStyle name="Note 4 2 2 3 2 11 2 2" xfId="24600"/>
    <cellStyle name="Note 4 2 2 3 2 11 3" xfId="24601"/>
    <cellStyle name="Note 4 2 2 3 2 12" xfId="24602"/>
    <cellStyle name="Note 4 2 2 3 2 12 2" xfId="24603"/>
    <cellStyle name="Note 4 2 2 3 2 12 2 2" xfId="24604"/>
    <cellStyle name="Note 4 2 2 3 2 12 3" xfId="24605"/>
    <cellStyle name="Note 4 2 2 3 2 13" xfId="24606"/>
    <cellStyle name="Note 4 2 2 3 2 13 2" xfId="24607"/>
    <cellStyle name="Note 4 2 2 3 2 13 2 2" xfId="24608"/>
    <cellStyle name="Note 4 2 2 3 2 13 3" xfId="24609"/>
    <cellStyle name="Note 4 2 2 3 2 14" xfId="24610"/>
    <cellStyle name="Note 4 2 2 3 2 14 2" xfId="24611"/>
    <cellStyle name="Note 4 2 2 3 2 14 2 2" xfId="24612"/>
    <cellStyle name="Note 4 2 2 3 2 14 3" xfId="24613"/>
    <cellStyle name="Note 4 2 2 3 2 15" xfId="24614"/>
    <cellStyle name="Note 4 2 2 3 2 15 2" xfId="24615"/>
    <cellStyle name="Note 4 2 2 3 2 15 2 2" xfId="24616"/>
    <cellStyle name="Note 4 2 2 3 2 15 3" xfId="24617"/>
    <cellStyle name="Note 4 2 2 3 2 16" xfId="24618"/>
    <cellStyle name="Note 4 2 2 3 2 16 2" xfId="24619"/>
    <cellStyle name="Note 4 2 2 3 2 16 2 2" xfId="24620"/>
    <cellStyle name="Note 4 2 2 3 2 16 3" xfId="24621"/>
    <cellStyle name="Note 4 2 2 3 2 17" xfId="24622"/>
    <cellStyle name="Note 4 2 2 3 2 17 2" xfId="24623"/>
    <cellStyle name="Note 4 2 2 3 2 17 2 2" xfId="24624"/>
    <cellStyle name="Note 4 2 2 3 2 17 3" xfId="24625"/>
    <cellStyle name="Note 4 2 2 3 2 18" xfId="24626"/>
    <cellStyle name="Note 4 2 2 3 2 18 2" xfId="24627"/>
    <cellStyle name="Note 4 2 2 3 2 18 2 2" xfId="24628"/>
    <cellStyle name="Note 4 2 2 3 2 18 3" xfId="24629"/>
    <cellStyle name="Note 4 2 2 3 2 19" xfId="24630"/>
    <cellStyle name="Note 4 2 2 3 2 19 2" xfId="24631"/>
    <cellStyle name="Note 4 2 2 3 2 19 2 2" xfId="24632"/>
    <cellStyle name="Note 4 2 2 3 2 19 3" xfId="24633"/>
    <cellStyle name="Note 4 2 2 3 2 2" xfId="24634"/>
    <cellStyle name="Note 4 2 2 3 2 2 2" xfId="24635"/>
    <cellStyle name="Note 4 2 2 3 2 2 2 2" xfId="24636"/>
    <cellStyle name="Note 4 2 2 3 2 2 3" xfId="24637"/>
    <cellStyle name="Note 4 2 2 3 2 20" xfId="24638"/>
    <cellStyle name="Note 4 2 2 3 2 20 2" xfId="24639"/>
    <cellStyle name="Note 4 2 2 3 2 20 2 2" xfId="24640"/>
    <cellStyle name="Note 4 2 2 3 2 20 3" xfId="24641"/>
    <cellStyle name="Note 4 2 2 3 2 21" xfId="24642"/>
    <cellStyle name="Note 4 2 2 3 2 21 2" xfId="24643"/>
    <cellStyle name="Note 4 2 2 3 2 22" xfId="24644"/>
    <cellStyle name="Note 4 2 2 3 2 3" xfId="24645"/>
    <cellStyle name="Note 4 2 2 3 2 3 2" xfId="24646"/>
    <cellStyle name="Note 4 2 2 3 2 3 2 2" xfId="24647"/>
    <cellStyle name="Note 4 2 2 3 2 3 3" xfId="24648"/>
    <cellStyle name="Note 4 2 2 3 2 4" xfId="24649"/>
    <cellStyle name="Note 4 2 2 3 2 4 2" xfId="24650"/>
    <cellStyle name="Note 4 2 2 3 2 4 2 2" xfId="24651"/>
    <cellStyle name="Note 4 2 2 3 2 4 3" xfId="24652"/>
    <cellStyle name="Note 4 2 2 3 2 5" xfId="24653"/>
    <cellStyle name="Note 4 2 2 3 2 5 2" xfId="24654"/>
    <cellStyle name="Note 4 2 2 3 2 5 2 2" xfId="24655"/>
    <cellStyle name="Note 4 2 2 3 2 5 3" xfId="24656"/>
    <cellStyle name="Note 4 2 2 3 2 6" xfId="24657"/>
    <cellStyle name="Note 4 2 2 3 2 6 2" xfId="24658"/>
    <cellStyle name="Note 4 2 2 3 2 6 2 2" xfId="24659"/>
    <cellStyle name="Note 4 2 2 3 2 6 3" xfId="24660"/>
    <cellStyle name="Note 4 2 2 3 2 7" xfId="24661"/>
    <cellStyle name="Note 4 2 2 3 2 7 2" xfId="24662"/>
    <cellStyle name="Note 4 2 2 3 2 7 2 2" xfId="24663"/>
    <cellStyle name="Note 4 2 2 3 2 7 3" xfId="24664"/>
    <cellStyle name="Note 4 2 2 3 2 8" xfId="24665"/>
    <cellStyle name="Note 4 2 2 3 2 8 2" xfId="24666"/>
    <cellStyle name="Note 4 2 2 3 2 8 2 2" xfId="24667"/>
    <cellStyle name="Note 4 2 2 3 2 8 3" xfId="24668"/>
    <cellStyle name="Note 4 2 2 3 2 9" xfId="24669"/>
    <cellStyle name="Note 4 2 2 3 2 9 2" xfId="24670"/>
    <cellStyle name="Note 4 2 2 3 2 9 2 2" xfId="24671"/>
    <cellStyle name="Note 4 2 2 3 2 9 3" xfId="24672"/>
    <cellStyle name="Note 4 2 2 3 3" xfId="24673"/>
    <cellStyle name="Note 4 2 2 3 3 2" xfId="24674"/>
    <cellStyle name="Note 4 2 2 3 3 2 2" xfId="24675"/>
    <cellStyle name="Note 4 2 2 3 3 3" xfId="24676"/>
    <cellStyle name="Note 4 2 2 3 4" xfId="24677"/>
    <cellStyle name="Note 4 2 2 3 4 2" xfId="24678"/>
    <cellStyle name="Note 4 2 2 3 4 2 2" xfId="24679"/>
    <cellStyle name="Note 4 2 2 3 4 3" xfId="24680"/>
    <cellStyle name="Note 4 2 2 3 5" xfId="24681"/>
    <cellStyle name="Note 4 2 2 3 5 2" xfId="24682"/>
    <cellStyle name="Note 4 2 2 3 5 2 2" xfId="24683"/>
    <cellStyle name="Note 4 2 2 3 5 3" xfId="24684"/>
    <cellStyle name="Note 4 2 2 3 6" xfId="24685"/>
    <cellStyle name="Note 4 2 2 3 6 2" xfId="24686"/>
    <cellStyle name="Note 4 2 2 3 6 2 2" xfId="24687"/>
    <cellStyle name="Note 4 2 2 3 6 3" xfId="24688"/>
    <cellStyle name="Note 4 2 2 3 7" xfId="24689"/>
    <cellStyle name="Note 4 2 2 3 7 2" xfId="24690"/>
    <cellStyle name="Note 4 2 2 3 7 2 2" xfId="24691"/>
    <cellStyle name="Note 4 2 2 3 7 3" xfId="24692"/>
    <cellStyle name="Note 4 2 2 3 8" xfId="24693"/>
    <cellStyle name="Note 4 2 2 3 8 2" xfId="24694"/>
    <cellStyle name="Note 4 2 2 3 8 2 2" xfId="24695"/>
    <cellStyle name="Note 4 2 2 3 8 3" xfId="24696"/>
    <cellStyle name="Note 4 2 2 3 9" xfId="24697"/>
    <cellStyle name="Note 4 2 2 3 9 2" xfId="24698"/>
    <cellStyle name="Note 4 2 2 3 9 2 2" xfId="24699"/>
    <cellStyle name="Note 4 2 2 3 9 3" xfId="24700"/>
    <cellStyle name="Note 4 2 2 4" xfId="772"/>
    <cellStyle name="Note 4 2 2 4 10" xfId="24701"/>
    <cellStyle name="Note 4 2 2 4 10 2" xfId="24702"/>
    <cellStyle name="Note 4 2 2 4 10 2 2" xfId="24703"/>
    <cellStyle name="Note 4 2 2 4 10 3" xfId="24704"/>
    <cellStyle name="Note 4 2 2 4 11" xfId="24705"/>
    <cellStyle name="Note 4 2 2 4 11 2" xfId="24706"/>
    <cellStyle name="Note 4 2 2 4 11 2 2" xfId="24707"/>
    <cellStyle name="Note 4 2 2 4 11 3" xfId="24708"/>
    <cellStyle name="Note 4 2 2 4 12" xfId="24709"/>
    <cellStyle name="Note 4 2 2 4 12 2" xfId="24710"/>
    <cellStyle name="Note 4 2 2 4 12 2 2" xfId="24711"/>
    <cellStyle name="Note 4 2 2 4 12 3" xfId="24712"/>
    <cellStyle name="Note 4 2 2 4 13" xfId="24713"/>
    <cellStyle name="Note 4 2 2 4 13 2" xfId="24714"/>
    <cellStyle name="Note 4 2 2 4 13 2 2" xfId="24715"/>
    <cellStyle name="Note 4 2 2 4 13 3" xfId="24716"/>
    <cellStyle name="Note 4 2 2 4 14" xfId="24717"/>
    <cellStyle name="Note 4 2 2 4 14 2" xfId="24718"/>
    <cellStyle name="Note 4 2 2 4 14 2 2" xfId="24719"/>
    <cellStyle name="Note 4 2 2 4 14 3" xfId="24720"/>
    <cellStyle name="Note 4 2 2 4 15" xfId="24721"/>
    <cellStyle name="Note 4 2 2 4 15 2" xfId="24722"/>
    <cellStyle name="Note 4 2 2 4 15 2 2" xfId="24723"/>
    <cellStyle name="Note 4 2 2 4 15 3" xfId="24724"/>
    <cellStyle name="Note 4 2 2 4 16" xfId="24725"/>
    <cellStyle name="Note 4 2 2 4 16 2" xfId="24726"/>
    <cellStyle name="Note 4 2 2 4 16 2 2" xfId="24727"/>
    <cellStyle name="Note 4 2 2 4 16 3" xfId="24728"/>
    <cellStyle name="Note 4 2 2 4 17" xfId="24729"/>
    <cellStyle name="Note 4 2 2 4 17 2" xfId="24730"/>
    <cellStyle name="Note 4 2 2 4 17 2 2" xfId="24731"/>
    <cellStyle name="Note 4 2 2 4 17 3" xfId="24732"/>
    <cellStyle name="Note 4 2 2 4 18" xfId="24733"/>
    <cellStyle name="Note 4 2 2 4 18 2" xfId="24734"/>
    <cellStyle name="Note 4 2 2 4 18 2 2" xfId="24735"/>
    <cellStyle name="Note 4 2 2 4 18 3" xfId="24736"/>
    <cellStyle name="Note 4 2 2 4 19" xfId="24737"/>
    <cellStyle name="Note 4 2 2 4 19 2" xfId="24738"/>
    <cellStyle name="Note 4 2 2 4 19 2 2" xfId="24739"/>
    <cellStyle name="Note 4 2 2 4 19 3" xfId="24740"/>
    <cellStyle name="Note 4 2 2 4 2" xfId="24741"/>
    <cellStyle name="Note 4 2 2 4 2 10" xfId="24742"/>
    <cellStyle name="Note 4 2 2 4 2 10 2" xfId="24743"/>
    <cellStyle name="Note 4 2 2 4 2 10 2 2" xfId="24744"/>
    <cellStyle name="Note 4 2 2 4 2 10 3" xfId="24745"/>
    <cellStyle name="Note 4 2 2 4 2 11" xfId="24746"/>
    <cellStyle name="Note 4 2 2 4 2 11 2" xfId="24747"/>
    <cellStyle name="Note 4 2 2 4 2 11 2 2" xfId="24748"/>
    <cellStyle name="Note 4 2 2 4 2 11 3" xfId="24749"/>
    <cellStyle name="Note 4 2 2 4 2 12" xfId="24750"/>
    <cellStyle name="Note 4 2 2 4 2 12 2" xfId="24751"/>
    <cellStyle name="Note 4 2 2 4 2 12 2 2" xfId="24752"/>
    <cellStyle name="Note 4 2 2 4 2 12 3" xfId="24753"/>
    <cellStyle name="Note 4 2 2 4 2 13" xfId="24754"/>
    <cellStyle name="Note 4 2 2 4 2 13 2" xfId="24755"/>
    <cellStyle name="Note 4 2 2 4 2 13 2 2" xfId="24756"/>
    <cellStyle name="Note 4 2 2 4 2 13 3" xfId="24757"/>
    <cellStyle name="Note 4 2 2 4 2 14" xfId="24758"/>
    <cellStyle name="Note 4 2 2 4 2 14 2" xfId="24759"/>
    <cellStyle name="Note 4 2 2 4 2 14 2 2" xfId="24760"/>
    <cellStyle name="Note 4 2 2 4 2 14 3" xfId="24761"/>
    <cellStyle name="Note 4 2 2 4 2 15" xfId="24762"/>
    <cellStyle name="Note 4 2 2 4 2 15 2" xfId="24763"/>
    <cellStyle name="Note 4 2 2 4 2 15 2 2" xfId="24764"/>
    <cellStyle name="Note 4 2 2 4 2 15 3" xfId="24765"/>
    <cellStyle name="Note 4 2 2 4 2 16" xfId="24766"/>
    <cellStyle name="Note 4 2 2 4 2 16 2" xfId="24767"/>
    <cellStyle name="Note 4 2 2 4 2 16 2 2" xfId="24768"/>
    <cellStyle name="Note 4 2 2 4 2 16 3" xfId="24769"/>
    <cellStyle name="Note 4 2 2 4 2 17" xfId="24770"/>
    <cellStyle name="Note 4 2 2 4 2 17 2" xfId="24771"/>
    <cellStyle name="Note 4 2 2 4 2 17 2 2" xfId="24772"/>
    <cellStyle name="Note 4 2 2 4 2 17 3" xfId="24773"/>
    <cellStyle name="Note 4 2 2 4 2 18" xfId="24774"/>
    <cellStyle name="Note 4 2 2 4 2 18 2" xfId="24775"/>
    <cellStyle name="Note 4 2 2 4 2 18 2 2" xfId="24776"/>
    <cellStyle name="Note 4 2 2 4 2 18 3" xfId="24777"/>
    <cellStyle name="Note 4 2 2 4 2 19" xfId="24778"/>
    <cellStyle name="Note 4 2 2 4 2 19 2" xfId="24779"/>
    <cellStyle name="Note 4 2 2 4 2 19 2 2" xfId="24780"/>
    <cellStyle name="Note 4 2 2 4 2 19 3" xfId="24781"/>
    <cellStyle name="Note 4 2 2 4 2 2" xfId="24782"/>
    <cellStyle name="Note 4 2 2 4 2 2 2" xfId="24783"/>
    <cellStyle name="Note 4 2 2 4 2 2 2 2" xfId="24784"/>
    <cellStyle name="Note 4 2 2 4 2 2 3" xfId="24785"/>
    <cellStyle name="Note 4 2 2 4 2 20" xfId="24786"/>
    <cellStyle name="Note 4 2 2 4 2 20 2" xfId="24787"/>
    <cellStyle name="Note 4 2 2 4 2 20 2 2" xfId="24788"/>
    <cellStyle name="Note 4 2 2 4 2 20 3" xfId="24789"/>
    <cellStyle name="Note 4 2 2 4 2 21" xfId="24790"/>
    <cellStyle name="Note 4 2 2 4 2 21 2" xfId="24791"/>
    <cellStyle name="Note 4 2 2 4 2 22" xfId="24792"/>
    <cellStyle name="Note 4 2 2 4 2 3" xfId="24793"/>
    <cellStyle name="Note 4 2 2 4 2 3 2" xfId="24794"/>
    <cellStyle name="Note 4 2 2 4 2 3 2 2" xfId="24795"/>
    <cellStyle name="Note 4 2 2 4 2 3 3" xfId="24796"/>
    <cellStyle name="Note 4 2 2 4 2 4" xfId="24797"/>
    <cellStyle name="Note 4 2 2 4 2 4 2" xfId="24798"/>
    <cellStyle name="Note 4 2 2 4 2 4 2 2" xfId="24799"/>
    <cellStyle name="Note 4 2 2 4 2 4 3" xfId="24800"/>
    <cellStyle name="Note 4 2 2 4 2 5" xfId="24801"/>
    <cellStyle name="Note 4 2 2 4 2 5 2" xfId="24802"/>
    <cellStyle name="Note 4 2 2 4 2 5 2 2" xfId="24803"/>
    <cellStyle name="Note 4 2 2 4 2 5 3" xfId="24804"/>
    <cellStyle name="Note 4 2 2 4 2 6" xfId="24805"/>
    <cellStyle name="Note 4 2 2 4 2 6 2" xfId="24806"/>
    <cellStyle name="Note 4 2 2 4 2 6 2 2" xfId="24807"/>
    <cellStyle name="Note 4 2 2 4 2 6 3" xfId="24808"/>
    <cellStyle name="Note 4 2 2 4 2 7" xfId="24809"/>
    <cellStyle name="Note 4 2 2 4 2 7 2" xfId="24810"/>
    <cellStyle name="Note 4 2 2 4 2 7 2 2" xfId="24811"/>
    <cellStyle name="Note 4 2 2 4 2 7 3" xfId="24812"/>
    <cellStyle name="Note 4 2 2 4 2 8" xfId="24813"/>
    <cellStyle name="Note 4 2 2 4 2 8 2" xfId="24814"/>
    <cellStyle name="Note 4 2 2 4 2 8 2 2" xfId="24815"/>
    <cellStyle name="Note 4 2 2 4 2 8 3" xfId="24816"/>
    <cellStyle name="Note 4 2 2 4 2 9" xfId="24817"/>
    <cellStyle name="Note 4 2 2 4 2 9 2" xfId="24818"/>
    <cellStyle name="Note 4 2 2 4 2 9 2 2" xfId="24819"/>
    <cellStyle name="Note 4 2 2 4 2 9 3" xfId="24820"/>
    <cellStyle name="Note 4 2 2 4 20" xfId="24821"/>
    <cellStyle name="Note 4 2 2 4 20 2" xfId="24822"/>
    <cellStyle name="Note 4 2 2 4 20 2 2" xfId="24823"/>
    <cellStyle name="Note 4 2 2 4 20 3" xfId="24824"/>
    <cellStyle name="Note 4 2 2 4 21" xfId="24825"/>
    <cellStyle name="Note 4 2 2 4 21 2" xfId="24826"/>
    <cellStyle name="Note 4 2 2 4 21 2 2" xfId="24827"/>
    <cellStyle name="Note 4 2 2 4 21 3" xfId="24828"/>
    <cellStyle name="Note 4 2 2 4 22" xfId="24829"/>
    <cellStyle name="Note 4 2 2 4 22 2" xfId="24830"/>
    <cellStyle name="Note 4 2 2 4 23" xfId="24831"/>
    <cellStyle name="Note 4 2 2 4 3" xfId="24832"/>
    <cellStyle name="Note 4 2 2 4 3 2" xfId="24833"/>
    <cellStyle name="Note 4 2 2 4 3 2 2" xfId="24834"/>
    <cellStyle name="Note 4 2 2 4 3 3" xfId="24835"/>
    <cellStyle name="Note 4 2 2 4 4" xfId="24836"/>
    <cellStyle name="Note 4 2 2 4 4 2" xfId="24837"/>
    <cellStyle name="Note 4 2 2 4 4 2 2" xfId="24838"/>
    <cellStyle name="Note 4 2 2 4 4 3" xfId="24839"/>
    <cellStyle name="Note 4 2 2 4 5" xfId="24840"/>
    <cellStyle name="Note 4 2 2 4 5 2" xfId="24841"/>
    <cellStyle name="Note 4 2 2 4 5 2 2" xfId="24842"/>
    <cellStyle name="Note 4 2 2 4 5 3" xfId="24843"/>
    <cellStyle name="Note 4 2 2 4 6" xfId="24844"/>
    <cellStyle name="Note 4 2 2 4 6 2" xfId="24845"/>
    <cellStyle name="Note 4 2 2 4 6 2 2" xfId="24846"/>
    <cellStyle name="Note 4 2 2 4 6 3" xfId="24847"/>
    <cellStyle name="Note 4 2 2 4 7" xfId="24848"/>
    <cellStyle name="Note 4 2 2 4 7 2" xfId="24849"/>
    <cellStyle name="Note 4 2 2 4 7 2 2" xfId="24850"/>
    <cellStyle name="Note 4 2 2 4 7 3" xfId="24851"/>
    <cellStyle name="Note 4 2 2 4 8" xfId="24852"/>
    <cellStyle name="Note 4 2 2 4 8 2" xfId="24853"/>
    <cellStyle name="Note 4 2 2 4 8 2 2" xfId="24854"/>
    <cellStyle name="Note 4 2 2 4 8 3" xfId="24855"/>
    <cellStyle name="Note 4 2 2 4 9" xfId="24856"/>
    <cellStyle name="Note 4 2 2 4 9 2" xfId="24857"/>
    <cellStyle name="Note 4 2 2 4 9 2 2" xfId="24858"/>
    <cellStyle name="Note 4 2 2 4 9 3" xfId="24859"/>
    <cellStyle name="Note 4 2 2 5" xfId="773"/>
    <cellStyle name="Note 4 2 2 5 10" xfId="24860"/>
    <cellStyle name="Note 4 2 2 5 10 2" xfId="24861"/>
    <cellStyle name="Note 4 2 2 5 10 2 2" xfId="24862"/>
    <cellStyle name="Note 4 2 2 5 10 3" xfId="24863"/>
    <cellStyle name="Note 4 2 2 5 11" xfId="24864"/>
    <cellStyle name="Note 4 2 2 5 11 2" xfId="24865"/>
    <cellStyle name="Note 4 2 2 5 11 2 2" xfId="24866"/>
    <cellStyle name="Note 4 2 2 5 11 3" xfId="24867"/>
    <cellStyle name="Note 4 2 2 5 12" xfId="24868"/>
    <cellStyle name="Note 4 2 2 5 12 2" xfId="24869"/>
    <cellStyle name="Note 4 2 2 5 12 2 2" xfId="24870"/>
    <cellStyle name="Note 4 2 2 5 12 3" xfId="24871"/>
    <cellStyle name="Note 4 2 2 5 13" xfId="24872"/>
    <cellStyle name="Note 4 2 2 5 13 2" xfId="24873"/>
    <cellStyle name="Note 4 2 2 5 13 2 2" xfId="24874"/>
    <cellStyle name="Note 4 2 2 5 13 3" xfId="24875"/>
    <cellStyle name="Note 4 2 2 5 14" xfId="24876"/>
    <cellStyle name="Note 4 2 2 5 14 2" xfId="24877"/>
    <cellStyle name="Note 4 2 2 5 14 2 2" xfId="24878"/>
    <cellStyle name="Note 4 2 2 5 14 3" xfId="24879"/>
    <cellStyle name="Note 4 2 2 5 15" xfId="24880"/>
    <cellStyle name="Note 4 2 2 5 15 2" xfId="24881"/>
    <cellStyle name="Note 4 2 2 5 15 2 2" xfId="24882"/>
    <cellStyle name="Note 4 2 2 5 15 3" xfId="24883"/>
    <cellStyle name="Note 4 2 2 5 16" xfId="24884"/>
    <cellStyle name="Note 4 2 2 5 16 2" xfId="24885"/>
    <cellStyle name="Note 4 2 2 5 16 2 2" xfId="24886"/>
    <cellStyle name="Note 4 2 2 5 16 3" xfId="24887"/>
    <cellStyle name="Note 4 2 2 5 17" xfId="24888"/>
    <cellStyle name="Note 4 2 2 5 17 2" xfId="24889"/>
    <cellStyle name="Note 4 2 2 5 17 2 2" xfId="24890"/>
    <cellStyle name="Note 4 2 2 5 17 3" xfId="24891"/>
    <cellStyle name="Note 4 2 2 5 18" xfId="24892"/>
    <cellStyle name="Note 4 2 2 5 18 2" xfId="24893"/>
    <cellStyle name="Note 4 2 2 5 18 2 2" xfId="24894"/>
    <cellStyle name="Note 4 2 2 5 18 3" xfId="24895"/>
    <cellStyle name="Note 4 2 2 5 19" xfId="24896"/>
    <cellStyle name="Note 4 2 2 5 19 2" xfId="24897"/>
    <cellStyle name="Note 4 2 2 5 19 2 2" xfId="24898"/>
    <cellStyle name="Note 4 2 2 5 19 3" xfId="24899"/>
    <cellStyle name="Note 4 2 2 5 2" xfId="24900"/>
    <cellStyle name="Note 4 2 2 5 2 2" xfId="24901"/>
    <cellStyle name="Note 4 2 2 5 2 2 2" xfId="24902"/>
    <cellStyle name="Note 4 2 2 5 2 3" xfId="24903"/>
    <cellStyle name="Note 4 2 2 5 20" xfId="24904"/>
    <cellStyle name="Note 4 2 2 5 20 2" xfId="24905"/>
    <cellStyle name="Note 4 2 2 5 20 2 2" xfId="24906"/>
    <cellStyle name="Note 4 2 2 5 20 3" xfId="24907"/>
    <cellStyle name="Note 4 2 2 5 21" xfId="24908"/>
    <cellStyle name="Note 4 2 2 5 21 2" xfId="24909"/>
    <cellStyle name="Note 4 2 2 5 22" xfId="24910"/>
    <cellStyle name="Note 4 2 2 5 3" xfId="24911"/>
    <cellStyle name="Note 4 2 2 5 3 2" xfId="24912"/>
    <cellStyle name="Note 4 2 2 5 3 2 2" xfId="24913"/>
    <cellStyle name="Note 4 2 2 5 3 3" xfId="24914"/>
    <cellStyle name="Note 4 2 2 5 4" xfId="24915"/>
    <cellStyle name="Note 4 2 2 5 4 2" xfId="24916"/>
    <cellStyle name="Note 4 2 2 5 4 2 2" xfId="24917"/>
    <cellStyle name="Note 4 2 2 5 4 3" xfId="24918"/>
    <cellStyle name="Note 4 2 2 5 5" xfId="24919"/>
    <cellStyle name="Note 4 2 2 5 5 2" xfId="24920"/>
    <cellStyle name="Note 4 2 2 5 5 2 2" xfId="24921"/>
    <cellStyle name="Note 4 2 2 5 5 3" xfId="24922"/>
    <cellStyle name="Note 4 2 2 5 6" xfId="24923"/>
    <cellStyle name="Note 4 2 2 5 6 2" xfId="24924"/>
    <cellStyle name="Note 4 2 2 5 6 2 2" xfId="24925"/>
    <cellStyle name="Note 4 2 2 5 6 3" xfId="24926"/>
    <cellStyle name="Note 4 2 2 5 7" xfId="24927"/>
    <cellStyle name="Note 4 2 2 5 7 2" xfId="24928"/>
    <cellStyle name="Note 4 2 2 5 7 2 2" xfId="24929"/>
    <cellStyle name="Note 4 2 2 5 7 3" xfId="24930"/>
    <cellStyle name="Note 4 2 2 5 8" xfId="24931"/>
    <cellStyle name="Note 4 2 2 5 8 2" xfId="24932"/>
    <cellStyle name="Note 4 2 2 5 8 2 2" xfId="24933"/>
    <cellStyle name="Note 4 2 2 5 8 3" xfId="24934"/>
    <cellStyle name="Note 4 2 2 5 9" xfId="24935"/>
    <cellStyle name="Note 4 2 2 5 9 2" xfId="24936"/>
    <cellStyle name="Note 4 2 2 5 9 2 2" xfId="24937"/>
    <cellStyle name="Note 4 2 2 5 9 3" xfId="24938"/>
    <cellStyle name="Note 4 2 2 6" xfId="774"/>
    <cellStyle name="Note 4 2 2 6 2" xfId="24939"/>
    <cellStyle name="Note 4 2 2 6 2 2" xfId="24940"/>
    <cellStyle name="Note 4 2 2 6 3" xfId="24941"/>
    <cellStyle name="Note 4 2 2 7" xfId="24942"/>
    <cellStyle name="Note 4 2 2 7 2" xfId="24943"/>
    <cellStyle name="Note 4 2 2 7 2 2" xfId="24944"/>
    <cellStyle name="Note 4 2 2 7 3" xfId="24945"/>
    <cellStyle name="Note 4 2 2 8" xfId="24946"/>
    <cellStyle name="Note 4 2 2 8 2" xfId="24947"/>
    <cellStyle name="Note 4 2 2 8 2 2" xfId="24948"/>
    <cellStyle name="Note 4 2 2 8 3" xfId="24949"/>
    <cellStyle name="Note 4 2 2 9" xfId="24950"/>
    <cellStyle name="Note 4 2 2 9 2" xfId="24951"/>
    <cellStyle name="Note 4 2 2 9 2 2" xfId="24952"/>
    <cellStyle name="Note 4 2 2 9 3" xfId="24953"/>
    <cellStyle name="Note 4 2 20" xfId="24954"/>
    <cellStyle name="Note 4 2 20 2" xfId="24955"/>
    <cellStyle name="Note 4 2 20 2 2" xfId="24956"/>
    <cellStyle name="Note 4 2 20 3" xfId="24957"/>
    <cellStyle name="Note 4 2 21" xfId="24958"/>
    <cellStyle name="Note 4 2 21 2" xfId="24959"/>
    <cellStyle name="Note 4 2 21 2 2" xfId="24960"/>
    <cellStyle name="Note 4 2 21 3" xfId="24961"/>
    <cellStyle name="Note 4 2 22" xfId="24962"/>
    <cellStyle name="Note 4 2 22 2" xfId="24963"/>
    <cellStyle name="Note 4 2 23" xfId="24964"/>
    <cellStyle name="Note 4 2 24" xfId="24965"/>
    <cellStyle name="Note 4 2 25" xfId="24966"/>
    <cellStyle name="Note 4 2 26" xfId="24967"/>
    <cellStyle name="Note 4 2 3" xfId="775"/>
    <cellStyle name="Note 4 2 3 10" xfId="24968"/>
    <cellStyle name="Note 4 2 3 10 2" xfId="24969"/>
    <cellStyle name="Note 4 2 3 10 2 2" xfId="24970"/>
    <cellStyle name="Note 4 2 3 10 3" xfId="24971"/>
    <cellStyle name="Note 4 2 3 11" xfId="24972"/>
    <cellStyle name="Note 4 2 3 11 2" xfId="24973"/>
    <cellStyle name="Note 4 2 3 11 2 2" xfId="24974"/>
    <cellStyle name="Note 4 2 3 11 3" xfId="24975"/>
    <cellStyle name="Note 4 2 3 12" xfId="24976"/>
    <cellStyle name="Note 4 2 3 12 2" xfId="24977"/>
    <cellStyle name="Note 4 2 3 12 2 2" xfId="24978"/>
    <cellStyle name="Note 4 2 3 12 3" xfId="24979"/>
    <cellStyle name="Note 4 2 3 13" xfId="24980"/>
    <cellStyle name="Note 4 2 3 13 2" xfId="24981"/>
    <cellStyle name="Note 4 2 3 13 2 2" xfId="24982"/>
    <cellStyle name="Note 4 2 3 13 3" xfId="24983"/>
    <cellStyle name="Note 4 2 3 14" xfId="24984"/>
    <cellStyle name="Note 4 2 3 14 2" xfId="24985"/>
    <cellStyle name="Note 4 2 3 14 2 2" xfId="24986"/>
    <cellStyle name="Note 4 2 3 14 3" xfId="24987"/>
    <cellStyle name="Note 4 2 3 15" xfId="24988"/>
    <cellStyle name="Note 4 2 3 15 2" xfId="24989"/>
    <cellStyle name="Note 4 2 3 15 2 2" xfId="24990"/>
    <cellStyle name="Note 4 2 3 15 3" xfId="24991"/>
    <cellStyle name="Note 4 2 3 16" xfId="24992"/>
    <cellStyle name="Note 4 2 3 16 2" xfId="24993"/>
    <cellStyle name="Note 4 2 3 16 2 2" xfId="24994"/>
    <cellStyle name="Note 4 2 3 16 3" xfId="24995"/>
    <cellStyle name="Note 4 2 3 17" xfId="24996"/>
    <cellStyle name="Note 4 2 3 17 2" xfId="24997"/>
    <cellStyle name="Note 4 2 3 17 2 2" xfId="24998"/>
    <cellStyle name="Note 4 2 3 17 3" xfId="24999"/>
    <cellStyle name="Note 4 2 3 18" xfId="25000"/>
    <cellStyle name="Note 4 2 3 18 2" xfId="25001"/>
    <cellStyle name="Note 4 2 3 19" xfId="25002"/>
    <cellStyle name="Note 4 2 3 2" xfId="776"/>
    <cellStyle name="Note 4 2 3 2 10" xfId="25003"/>
    <cellStyle name="Note 4 2 3 2 10 2" xfId="25004"/>
    <cellStyle name="Note 4 2 3 2 10 2 2" xfId="25005"/>
    <cellStyle name="Note 4 2 3 2 10 3" xfId="25006"/>
    <cellStyle name="Note 4 2 3 2 11" xfId="25007"/>
    <cellStyle name="Note 4 2 3 2 11 2" xfId="25008"/>
    <cellStyle name="Note 4 2 3 2 11 2 2" xfId="25009"/>
    <cellStyle name="Note 4 2 3 2 11 3" xfId="25010"/>
    <cellStyle name="Note 4 2 3 2 12" xfId="25011"/>
    <cellStyle name="Note 4 2 3 2 12 2" xfId="25012"/>
    <cellStyle name="Note 4 2 3 2 12 2 2" xfId="25013"/>
    <cellStyle name="Note 4 2 3 2 12 3" xfId="25014"/>
    <cellStyle name="Note 4 2 3 2 13" xfId="25015"/>
    <cellStyle name="Note 4 2 3 2 13 2" xfId="25016"/>
    <cellStyle name="Note 4 2 3 2 13 2 2" xfId="25017"/>
    <cellStyle name="Note 4 2 3 2 13 3" xfId="25018"/>
    <cellStyle name="Note 4 2 3 2 14" xfId="25019"/>
    <cellStyle name="Note 4 2 3 2 14 2" xfId="25020"/>
    <cellStyle name="Note 4 2 3 2 14 2 2" xfId="25021"/>
    <cellStyle name="Note 4 2 3 2 14 3" xfId="25022"/>
    <cellStyle name="Note 4 2 3 2 15" xfId="25023"/>
    <cellStyle name="Note 4 2 3 2 15 2" xfId="25024"/>
    <cellStyle name="Note 4 2 3 2 15 2 2" xfId="25025"/>
    <cellStyle name="Note 4 2 3 2 15 3" xfId="25026"/>
    <cellStyle name="Note 4 2 3 2 16" xfId="25027"/>
    <cellStyle name="Note 4 2 3 2 16 2" xfId="25028"/>
    <cellStyle name="Note 4 2 3 2 16 2 2" xfId="25029"/>
    <cellStyle name="Note 4 2 3 2 16 3" xfId="25030"/>
    <cellStyle name="Note 4 2 3 2 17" xfId="25031"/>
    <cellStyle name="Note 4 2 3 2 17 2" xfId="25032"/>
    <cellStyle name="Note 4 2 3 2 17 2 2" xfId="25033"/>
    <cellStyle name="Note 4 2 3 2 17 3" xfId="25034"/>
    <cellStyle name="Note 4 2 3 2 18" xfId="25035"/>
    <cellStyle name="Note 4 2 3 2 18 2" xfId="25036"/>
    <cellStyle name="Note 4 2 3 2 18 2 2" xfId="25037"/>
    <cellStyle name="Note 4 2 3 2 18 3" xfId="25038"/>
    <cellStyle name="Note 4 2 3 2 19" xfId="25039"/>
    <cellStyle name="Note 4 2 3 2 19 2" xfId="25040"/>
    <cellStyle name="Note 4 2 3 2 19 2 2" xfId="25041"/>
    <cellStyle name="Note 4 2 3 2 19 3" xfId="25042"/>
    <cellStyle name="Note 4 2 3 2 2" xfId="25043"/>
    <cellStyle name="Note 4 2 3 2 2 2" xfId="25044"/>
    <cellStyle name="Note 4 2 3 2 2 2 2" xfId="25045"/>
    <cellStyle name="Note 4 2 3 2 2 3" xfId="25046"/>
    <cellStyle name="Note 4 2 3 2 20" xfId="25047"/>
    <cellStyle name="Note 4 2 3 2 20 2" xfId="25048"/>
    <cellStyle name="Note 4 2 3 2 20 2 2" xfId="25049"/>
    <cellStyle name="Note 4 2 3 2 20 3" xfId="25050"/>
    <cellStyle name="Note 4 2 3 2 21" xfId="25051"/>
    <cellStyle name="Note 4 2 3 2 21 2" xfId="25052"/>
    <cellStyle name="Note 4 2 3 2 22" xfId="25053"/>
    <cellStyle name="Note 4 2 3 2 3" xfId="25054"/>
    <cellStyle name="Note 4 2 3 2 3 2" xfId="25055"/>
    <cellStyle name="Note 4 2 3 2 3 2 2" xfId="25056"/>
    <cellStyle name="Note 4 2 3 2 3 3" xfId="25057"/>
    <cellStyle name="Note 4 2 3 2 4" xfId="25058"/>
    <cellStyle name="Note 4 2 3 2 4 2" xfId="25059"/>
    <cellStyle name="Note 4 2 3 2 4 2 2" xfId="25060"/>
    <cellStyle name="Note 4 2 3 2 4 3" xfId="25061"/>
    <cellStyle name="Note 4 2 3 2 5" xfId="25062"/>
    <cellStyle name="Note 4 2 3 2 5 2" xfId="25063"/>
    <cellStyle name="Note 4 2 3 2 5 2 2" xfId="25064"/>
    <cellStyle name="Note 4 2 3 2 5 3" xfId="25065"/>
    <cellStyle name="Note 4 2 3 2 6" xfId="25066"/>
    <cellStyle name="Note 4 2 3 2 6 2" xfId="25067"/>
    <cellStyle name="Note 4 2 3 2 6 2 2" xfId="25068"/>
    <cellStyle name="Note 4 2 3 2 6 3" xfId="25069"/>
    <cellStyle name="Note 4 2 3 2 7" xfId="25070"/>
    <cellStyle name="Note 4 2 3 2 7 2" xfId="25071"/>
    <cellStyle name="Note 4 2 3 2 7 2 2" xfId="25072"/>
    <cellStyle name="Note 4 2 3 2 7 3" xfId="25073"/>
    <cellStyle name="Note 4 2 3 2 8" xfId="25074"/>
    <cellStyle name="Note 4 2 3 2 8 2" xfId="25075"/>
    <cellStyle name="Note 4 2 3 2 8 2 2" xfId="25076"/>
    <cellStyle name="Note 4 2 3 2 8 3" xfId="25077"/>
    <cellStyle name="Note 4 2 3 2 9" xfId="25078"/>
    <cellStyle name="Note 4 2 3 2 9 2" xfId="25079"/>
    <cellStyle name="Note 4 2 3 2 9 2 2" xfId="25080"/>
    <cellStyle name="Note 4 2 3 2 9 3" xfId="25081"/>
    <cellStyle name="Note 4 2 3 3" xfId="777"/>
    <cellStyle name="Note 4 2 3 3 2" xfId="25082"/>
    <cellStyle name="Note 4 2 3 3 2 2" xfId="25083"/>
    <cellStyle name="Note 4 2 3 3 3" xfId="25084"/>
    <cellStyle name="Note 4 2 3 4" xfId="778"/>
    <cellStyle name="Note 4 2 3 4 2" xfId="25085"/>
    <cellStyle name="Note 4 2 3 4 2 2" xfId="25086"/>
    <cellStyle name="Note 4 2 3 4 3" xfId="25087"/>
    <cellStyle name="Note 4 2 3 5" xfId="779"/>
    <cellStyle name="Note 4 2 3 5 2" xfId="25088"/>
    <cellStyle name="Note 4 2 3 5 2 2" xfId="25089"/>
    <cellStyle name="Note 4 2 3 5 3" xfId="25090"/>
    <cellStyle name="Note 4 2 3 6" xfId="780"/>
    <cellStyle name="Note 4 2 3 6 2" xfId="25091"/>
    <cellStyle name="Note 4 2 3 6 2 2" xfId="25092"/>
    <cellStyle name="Note 4 2 3 6 3" xfId="25093"/>
    <cellStyle name="Note 4 2 3 7" xfId="25094"/>
    <cellStyle name="Note 4 2 3 7 2" xfId="25095"/>
    <cellStyle name="Note 4 2 3 7 2 2" xfId="25096"/>
    <cellStyle name="Note 4 2 3 7 3" xfId="25097"/>
    <cellStyle name="Note 4 2 3 8" xfId="25098"/>
    <cellStyle name="Note 4 2 3 8 2" xfId="25099"/>
    <cellStyle name="Note 4 2 3 8 2 2" xfId="25100"/>
    <cellStyle name="Note 4 2 3 8 3" xfId="25101"/>
    <cellStyle name="Note 4 2 3 9" xfId="25102"/>
    <cellStyle name="Note 4 2 3 9 2" xfId="25103"/>
    <cellStyle name="Note 4 2 3 9 2 2" xfId="25104"/>
    <cellStyle name="Note 4 2 3 9 3" xfId="25105"/>
    <cellStyle name="Note 4 2 4" xfId="781"/>
    <cellStyle name="Note 4 2 4 10" xfId="25106"/>
    <cellStyle name="Note 4 2 4 10 2" xfId="25107"/>
    <cellStyle name="Note 4 2 4 10 2 2" xfId="25108"/>
    <cellStyle name="Note 4 2 4 10 3" xfId="25109"/>
    <cellStyle name="Note 4 2 4 11" xfId="25110"/>
    <cellStyle name="Note 4 2 4 11 2" xfId="25111"/>
    <cellStyle name="Note 4 2 4 11 2 2" xfId="25112"/>
    <cellStyle name="Note 4 2 4 11 3" xfId="25113"/>
    <cellStyle name="Note 4 2 4 12" xfId="25114"/>
    <cellStyle name="Note 4 2 4 12 2" xfId="25115"/>
    <cellStyle name="Note 4 2 4 12 2 2" xfId="25116"/>
    <cellStyle name="Note 4 2 4 12 3" xfId="25117"/>
    <cellStyle name="Note 4 2 4 13" xfId="25118"/>
    <cellStyle name="Note 4 2 4 13 2" xfId="25119"/>
    <cellStyle name="Note 4 2 4 13 2 2" xfId="25120"/>
    <cellStyle name="Note 4 2 4 13 3" xfId="25121"/>
    <cellStyle name="Note 4 2 4 14" xfId="25122"/>
    <cellStyle name="Note 4 2 4 14 2" xfId="25123"/>
    <cellStyle name="Note 4 2 4 14 2 2" xfId="25124"/>
    <cellStyle name="Note 4 2 4 14 3" xfId="25125"/>
    <cellStyle name="Note 4 2 4 15" xfId="25126"/>
    <cellStyle name="Note 4 2 4 15 2" xfId="25127"/>
    <cellStyle name="Note 4 2 4 15 2 2" xfId="25128"/>
    <cellStyle name="Note 4 2 4 15 3" xfId="25129"/>
    <cellStyle name="Note 4 2 4 16" xfId="25130"/>
    <cellStyle name="Note 4 2 4 16 2" xfId="25131"/>
    <cellStyle name="Note 4 2 4 16 2 2" xfId="25132"/>
    <cellStyle name="Note 4 2 4 16 3" xfId="25133"/>
    <cellStyle name="Note 4 2 4 17" xfId="25134"/>
    <cellStyle name="Note 4 2 4 17 2" xfId="25135"/>
    <cellStyle name="Note 4 2 4 17 2 2" xfId="25136"/>
    <cellStyle name="Note 4 2 4 17 3" xfId="25137"/>
    <cellStyle name="Note 4 2 4 18" xfId="25138"/>
    <cellStyle name="Note 4 2 4 18 2" xfId="25139"/>
    <cellStyle name="Note 4 2 4 19" xfId="25140"/>
    <cellStyle name="Note 4 2 4 2" xfId="782"/>
    <cellStyle name="Note 4 2 4 2 10" xfId="25141"/>
    <cellStyle name="Note 4 2 4 2 10 2" xfId="25142"/>
    <cellStyle name="Note 4 2 4 2 10 2 2" xfId="25143"/>
    <cellStyle name="Note 4 2 4 2 10 3" xfId="25144"/>
    <cellStyle name="Note 4 2 4 2 11" xfId="25145"/>
    <cellStyle name="Note 4 2 4 2 11 2" xfId="25146"/>
    <cellStyle name="Note 4 2 4 2 11 2 2" xfId="25147"/>
    <cellStyle name="Note 4 2 4 2 11 3" xfId="25148"/>
    <cellStyle name="Note 4 2 4 2 12" xfId="25149"/>
    <cellStyle name="Note 4 2 4 2 12 2" xfId="25150"/>
    <cellStyle name="Note 4 2 4 2 12 2 2" xfId="25151"/>
    <cellStyle name="Note 4 2 4 2 12 3" xfId="25152"/>
    <cellStyle name="Note 4 2 4 2 13" xfId="25153"/>
    <cellStyle name="Note 4 2 4 2 13 2" xfId="25154"/>
    <cellStyle name="Note 4 2 4 2 13 2 2" xfId="25155"/>
    <cellStyle name="Note 4 2 4 2 13 3" xfId="25156"/>
    <cellStyle name="Note 4 2 4 2 14" xfId="25157"/>
    <cellStyle name="Note 4 2 4 2 14 2" xfId="25158"/>
    <cellStyle name="Note 4 2 4 2 14 2 2" xfId="25159"/>
    <cellStyle name="Note 4 2 4 2 14 3" xfId="25160"/>
    <cellStyle name="Note 4 2 4 2 15" xfId="25161"/>
    <cellStyle name="Note 4 2 4 2 15 2" xfId="25162"/>
    <cellStyle name="Note 4 2 4 2 15 2 2" xfId="25163"/>
    <cellStyle name="Note 4 2 4 2 15 3" xfId="25164"/>
    <cellStyle name="Note 4 2 4 2 16" xfId="25165"/>
    <cellStyle name="Note 4 2 4 2 16 2" xfId="25166"/>
    <cellStyle name="Note 4 2 4 2 16 2 2" xfId="25167"/>
    <cellStyle name="Note 4 2 4 2 16 3" xfId="25168"/>
    <cellStyle name="Note 4 2 4 2 17" xfId="25169"/>
    <cellStyle name="Note 4 2 4 2 17 2" xfId="25170"/>
    <cellStyle name="Note 4 2 4 2 17 2 2" xfId="25171"/>
    <cellStyle name="Note 4 2 4 2 17 3" xfId="25172"/>
    <cellStyle name="Note 4 2 4 2 18" xfId="25173"/>
    <cellStyle name="Note 4 2 4 2 18 2" xfId="25174"/>
    <cellStyle name="Note 4 2 4 2 18 2 2" xfId="25175"/>
    <cellStyle name="Note 4 2 4 2 18 3" xfId="25176"/>
    <cellStyle name="Note 4 2 4 2 19" xfId="25177"/>
    <cellStyle name="Note 4 2 4 2 19 2" xfId="25178"/>
    <cellStyle name="Note 4 2 4 2 19 2 2" xfId="25179"/>
    <cellStyle name="Note 4 2 4 2 19 3" xfId="25180"/>
    <cellStyle name="Note 4 2 4 2 2" xfId="25181"/>
    <cellStyle name="Note 4 2 4 2 2 2" xfId="25182"/>
    <cellStyle name="Note 4 2 4 2 2 2 2" xfId="25183"/>
    <cellStyle name="Note 4 2 4 2 2 3" xfId="25184"/>
    <cellStyle name="Note 4 2 4 2 20" xfId="25185"/>
    <cellStyle name="Note 4 2 4 2 20 2" xfId="25186"/>
    <cellStyle name="Note 4 2 4 2 20 2 2" xfId="25187"/>
    <cellStyle name="Note 4 2 4 2 20 3" xfId="25188"/>
    <cellStyle name="Note 4 2 4 2 21" xfId="25189"/>
    <cellStyle name="Note 4 2 4 2 21 2" xfId="25190"/>
    <cellStyle name="Note 4 2 4 2 22" xfId="25191"/>
    <cellStyle name="Note 4 2 4 2 3" xfId="25192"/>
    <cellStyle name="Note 4 2 4 2 3 2" xfId="25193"/>
    <cellStyle name="Note 4 2 4 2 3 2 2" xfId="25194"/>
    <cellStyle name="Note 4 2 4 2 3 3" xfId="25195"/>
    <cellStyle name="Note 4 2 4 2 4" xfId="25196"/>
    <cellStyle name="Note 4 2 4 2 4 2" xfId="25197"/>
    <cellStyle name="Note 4 2 4 2 4 2 2" xfId="25198"/>
    <cellStyle name="Note 4 2 4 2 4 3" xfId="25199"/>
    <cellStyle name="Note 4 2 4 2 5" xfId="25200"/>
    <cellStyle name="Note 4 2 4 2 5 2" xfId="25201"/>
    <cellStyle name="Note 4 2 4 2 5 2 2" xfId="25202"/>
    <cellStyle name="Note 4 2 4 2 5 3" xfId="25203"/>
    <cellStyle name="Note 4 2 4 2 6" xfId="25204"/>
    <cellStyle name="Note 4 2 4 2 6 2" xfId="25205"/>
    <cellStyle name="Note 4 2 4 2 6 2 2" xfId="25206"/>
    <cellStyle name="Note 4 2 4 2 6 3" xfId="25207"/>
    <cellStyle name="Note 4 2 4 2 7" xfId="25208"/>
    <cellStyle name="Note 4 2 4 2 7 2" xfId="25209"/>
    <cellStyle name="Note 4 2 4 2 7 2 2" xfId="25210"/>
    <cellStyle name="Note 4 2 4 2 7 3" xfId="25211"/>
    <cellStyle name="Note 4 2 4 2 8" xfId="25212"/>
    <cellStyle name="Note 4 2 4 2 8 2" xfId="25213"/>
    <cellStyle name="Note 4 2 4 2 8 2 2" xfId="25214"/>
    <cellStyle name="Note 4 2 4 2 8 3" xfId="25215"/>
    <cellStyle name="Note 4 2 4 2 9" xfId="25216"/>
    <cellStyle name="Note 4 2 4 2 9 2" xfId="25217"/>
    <cellStyle name="Note 4 2 4 2 9 2 2" xfId="25218"/>
    <cellStyle name="Note 4 2 4 2 9 3" xfId="25219"/>
    <cellStyle name="Note 4 2 4 3" xfId="783"/>
    <cellStyle name="Note 4 2 4 3 2" xfId="25220"/>
    <cellStyle name="Note 4 2 4 3 2 2" xfId="25221"/>
    <cellStyle name="Note 4 2 4 3 3" xfId="25222"/>
    <cellStyle name="Note 4 2 4 4" xfId="784"/>
    <cellStyle name="Note 4 2 4 4 2" xfId="25223"/>
    <cellStyle name="Note 4 2 4 4 2 2" xfId="25224"/>
    <cellStyle name="Note 4 2 4 4 3" xfId="25225"/>
    <cellStyle name="Note 4 2 4 5" xfId="785"/>
    <cellStyle name="Note 4 2 4 5 2" xfId="25226"/>
    <cellStyle name="Note 4 2 4 5 2 2" xfId="25227"/>
    <cellStyle name="Note 4 2 4 5 3" xfId="25228"/>
    <cellStyle name="Note 4 2 4 6" xfId="786"/>
    <cellStyle name="Note 4 2 4 6 2" xfId="25229"/>
    <cellStyle name="Note 4 2 4 6 2 2" xfId="25230"/>
    <cellStyle name="Note 4 2 4 6 3" xfId="25231"/>
    <cellStyle name="Note 4 2 4 7" xfId="25232"/>
    <cellStyle name="Note 4 2 4 7 2" xfId="25233"/>
    <cellStyle name="Note 4 2 4 7 2 2" xfId="25234"/>
    <cellStyle name="Note 4 2 4 7 3" xfId="25235"/>
    <cellStyle name="Note 4 2 4 8" xfId="25236"/>
    <cellStyle name="Note 4 2 4 8 2" xfId="25237"/>
    <cellStyle name="Note 4 2 4 8 2 2" xfId="25238"/>
    <cellStyle name="Note 4 2 4 8 3" xfId="25239"/>
    <cellStyle name="Note 4 2 4 9" xfId="25240"/>
    <cellStyle name="Note 4 2 4 9 2" xfId="25241"/>
    <cellStyle name="Note 4 2 4 9 2 2" xfId="25242"/>
    <cellStyle name="Note 4 2 4 9 3" xfId="25243"/>
    <cellStyle name="Note 4 2 5" xfId="787"/>
    <cellStyle name="Note 4 2 5 10" xfId="25244"/>
    <cellStyle name="Note 4 2 5 10 2" xfId="25245"/>
    <cellStyle name="Note 4 2 5 10 2 2" xfId="25246"/>
    <cellStyle name="Note 4 2 5 10 3" xfId="25247"/>
    <cellStyle name="Note 4 2 5 11" xfId="25248"/>
    <cellStyle name="Note 4 2 5 11 2" xfId="25249"/>
    <cellStyle name="Note 4 2 5 11 2 2" xfId="25250"/>
    <cellStyle name="Note 4 2 5 11 3" xfId="25251"/>
    <cellStyle name="Note 4 2 5 12" xfId="25252"/>
    <cellStyle name="Note 4 2 5 12 2" xfId="25253"/>
    <cellStyle name="Note 4 2 5 12 2 2" xfId="25254"/>
    <cellStyle name="Note 4 2 5 12 3" xfId="25255"/>
    <cellStyle name="Note 4 2 5 13" xfId="25256"/>
    <cellStyle name="Note 4 2 5 13 2" xfId="25257"/>
    <cellStyle name="Note 4 2 5 13 2 2" xfId="25258"/>
    <cellStyle name="Note 4 2 5 13 3" xfId="25259"/>
    <cellStyle name="Note 4 2 5 14" xfId="25260"/>
    <cellStyle name="Note 4 2 5 14 2" xfId="25261"/>
    <cellStyle name="Note 4 2 5 14 2 2" xfId="25262"/>
    <cellStyle name="Note 4 2 5 14 3" xfId="25263"/>
    <cellStyle name="Note 4 2 5 15" xfId="25264"/>
    <cellStyle name="Note 4 2 5 15 2" xfId="25265"/>
    <cellStyle name="Note 4 2 5 15 2 2" xfId="25266"/>
    <cellStyle name="Note 4 2 5 15 3" xfId="25267"/>
    <cellStyle name="Note 4 2 5 16" xfId="25268"/>
    <cellStyle name="Note 4 2 5 16 2" xfId="25269"/>
    <cellStyle name="Note 4 2 5 16 2 2" xfId="25270"/>
    <cellStyle name="Note 4 2 5 16 3" xfId="25271"/>
    <cellStyle name="Note 4 2 5 17" xfId="25272"/>
    <cellStyle name="Note 4 2 5 17 2" xfId="25273"/>
    <cellStyle name="Note 4 2 5 17 2 2" xfId="25274"/>
    <cellStyle name="Note 4 2 5 17 3" xfId="25275"/>
    <cellStyle name="Note 4 2 5 18" xfId="25276"/>
    <cellStyle name="Note 4 2 5 18 2" xfId="25277"/>
    <cellStyle name="Note 4 2 5 18 2 2" xfId="25278"/>
    <cellStyle name="Note 4 2 5 18 3" xfId="25279"/>
    <cellStyle name="Note 4 2 5 19" xfId="25280"/>
    <cellStyle name="Note 4 2 5 19 2" xfId="25281"/>
    <cellStyle name="Note 4 2 5 19 2 2" xfId="25282"/>
    <cellStyle name="Note 4 2 5 19 3" xfId="25283"/>
    <cellStyle name="Note 4 2 5 2" xfId="25284"/>
    <cellStyle name="Note 4 2 5 2 10" xfId="25285"/>
    <cellStyle name="Note 4 2 5 2 10 2" xfId="25286"/>
    <cellStyle name="Note 4 2 5 2 10 2 2" xfId="25287"/>
    <cellStyle name="Note 4 2 5 2 10 3" xfId="25288"/>
    <cellStyle name="Note 4 2 5 2 11" xfId="25289"/>
    <cellStyle name="Note 4 2 5 2 11 2" xfId="25290"/>
    <cellStyle name="Note 4 2 5 2 11 2 2" xfId="25291"/>
    <cellStyle name="Note 4 2 5 2 11 3" xfId="25292"/>
    <cellStyle name="Note 4 2 5 2 12" xfId="25293"/>
    <cellStyle name="Note 4 2 5 2 12 2" xfId="25294"/>
    <cellStyle name="Note 4 2 5 2 12 2 2" xfId="25295"/>
    <cellStyle name="Note 4 2 5 2 12 3" xfId="25296"/>
    <cellStyle name="Note 4 2 5 2 13" xfId="25297"/>
    <cellStyle name="Note 4 2 5 2 13 2" xfId="25298"/>
    <cellStyle name="Note 4 2 5 2 13 2 2" xfId="25299"/>
    <cellStyle name="Note 4 2 5 2 13 3" xfId="25300"/>
    <cellStyle name="Note 4 2 5 2 14" xfId="25301"/>
    <cellStyle name="Note 4 2 5 2 14 2" xfId="25302"/>
    <cellStyle name="Note 4 2 5 2 14 2 2" xfId="25303"/>
    <cellStyle name="Note 4 2 5 2 14 3" xfId="25304"/>
    <cellStyle name="Note 4 2 5 2 15" xfId="25305"/>
    <cellStyle name="Note 4 2 5 2 15 2" xfId="25306"/>
    <cellStyle name="Note 4 2 5 2 15 2 2" xfId="25307"/>
    <cellStyle name="Note 4 2 5 2 15 3" xfId="25308"/>
    <cellStyle name="Note 4 2 5 2 16" xfId="25309"/>
    <cellStyle name="Note 4 2 5 2 16 2" xfId="25310"/>
    <cellStyle name="Note 4 2 5 2 16 2 2" xfId="25311"/>
    <cellStyle name="Note 4 2 5 2 16 3" xfId="25312"/>
    <cellStyle name="Note 4 2 5 2 17" xfId="25313"/>
    <cellStyle name="Note 4 2 5 2 17 2" xfId="25314"/>
    <cellStyle name="Note 4 2 5 2 17 2 2" xfId="25315"/>
    <cellStyle name="Note 4 2 5 2 17 3" xfId="25316"/>
    <cellStyle name="Note 4 2 5 2 18" xfId="25317"/>
    <cellStyle name="Note 4 2 5 2 18 2" xfId="25318"/>
    <cellStyle name="Note 4 2 5 2 18 2 2" xfId="25319"/>
    <cellStyle name="Note 4 2 5 2 18 3" xfId="25320"/>
    <cellStyle name="Note 4 2 5 2 19" xfId="25321"/>
    <cellStyle name="Note 4 2 5 2 19 2" xfId="25322"/>
    <cellStyle name="Note 4 2 5 2 19 2 2" xfId="25323"/>
    <cellStyle name="Note 4 2 5 2 19 3" xfId="25324"/>
    <cellStyle name="Note 4 2 5 2 2" xfId="25325"/>
    <cellStyle name="Note 4 2 5 2 2 2" xfId="25326"/>
    <cellStyle name="Note 4 2 5 2 2 2 2" xfId="25327"/>
    <cellStyle name="Note 4 2 5 2 2 3" xfId="25328"/>
    <cellStyle name="Note 4 2 5 2 20" xfId="25329"/>
    <cellStyle name="Note 4 2 5 2 20 2" xfId="25330"/>
    <cellStyle name="Note 4 2 5 2 20 2 2" xfId="25331"/>
    <cellStyle name="Note 4 2 5 2 20 3" xfId="25332"/>
    <cellStyle name="Note 4 2 5 2 21" xfId="25333"/>
    <cellStyle name="Note 4 2 5 2 21 2" xfId="25334"/>
    <cellStyle name="Note 4 2 5 2 22" xfId="25335"/>
    <cellStyle name="Note 4 2 5 2 3" xfId="25336"/>
    <cellStyle name="Note 4 2 5 2 3 2" xfId="25337"/>
    <cellStyle name="Note 4 2 5 2 3 2 2" xfId="25338"/>
    <cellStyle name="Note 4 2 5 2 3 3" xfId="25339"/>
    <cellStyle name="Note 4 2 5 2 4" xfId="25340"/>
    <cellStyle name="Note 4 2 5 2 4 2" xfId="25341"/>
    <cellStyle name="Note 4 2 5 2 4 2 2" xfId="25342"/>
    <cellStyle name="Note 4 2 5 2 4 3" xfId="25343"/>
    <cellStyle name="Note 4 2 5 2 5" xfId="25344"/>
    <cellStyle name="Note 4 2 5 2 5 2" xfId="25345"/>
    <cellStyle name="Note 4 2 5 2 5 2 2" xfId="25346"/>
    <cellStyle name="Note 4 2 5 2 5 3" xfId="25347"/>
    <cellStyle name="Note 4 2 5 2 6" xfId="25348"/>
    <cellStyle name="Note 4 2 5 2 6 2" xfId="25349"/>
    <cellStyle name="Note 4 2 5 2 6 2 2" xfId="25350"/>
    <cellStyle name="Note 4 2 5 2 6 3" xfId="25351"/>
    <cellStyle name="Note 4 2 5 2 7" xfId="25352"/>
    <cellStyle name="Note 4 2 5 2 7 2" xfId="25353"/>
    <cellStyle name="Note 4 2 5 2 7 2 2" xfId="25354"/>
    <cellStyle name="Note 4 2 5 2 7 3" xfId="25355"/>
    <cellStyle name="Note 4 2 5 2 8" xfId="25356"/>
    <cellStyle name="Note 4 2 5 2 8 2" xfId="25357"/>
    <cellStyle name="Note 4 2 5 2 8 2 2" xfId="25358"/>
    <cellStyle name="Note 4 2 5 2 8 3" xfId="25359"/>
    <cellStyle name="Note 4 2 5 2 9" xfId="25360"/>
    <cellStyle name="Note 4 2 5 2 9 2" xfId="25361"/>
    <cellStyle name="Note 4 2 5 2 9 2 2" xfId="25362"/>
    <cellStyle name="Note 4 2 5 2 9 3" xfId="25363"/>
    <cellStyle name="Note 4 2 5 20" xfId="25364"/>
    <cellStyle name="Note 4 2 5 20 2" xfId="25365"/>
    <cellStyle name="Note 4 2 5 20 2 2" xfId="25366"/>
    <cellStyle name="Note 4 2 5 20 3" xfId="25367"/>
    <cellStyle name="Note 4 2 5 21" xfId="25368"/>
    <cellStyle name="Note 4 2 5 21 2" xfId="25369"/>
    <cellStyle name="Note 4 2 5 21 2 2" xfId="25370"/>
    <cellStyle name="Note 4 2 5 21 3" xfId="25371"/>
    <cellStyle name="Note 4 2 5 22" xfId="25372"/>
    <cellStyle name="Note 4 2 5 22 2" xfId="25373"/>
    <cellStyle name="Note 4 2 5 23" xfId="25374"/>
    <cellStyle name="Note 4 2 5 3" xfId="25375"/>
    <cellStyle name="Note 4 2 5 3 2" xfId="25376"/>
    <cellStyle name="Note 4 2 5 3 2 2" xfId="25377"/>
    <cellStyle name="Note 4 2 5 3 3" xfId="25378"/>
    <cellStyle name="Note 4 2 5 4" xfId="25379"/>
    <cellStyle name="Note 4 2 5 4 2" xfId="25380"/>
    <cellStyle name="Note 4 2 5 4 2 2" xfId="25381"/>
    <cellStyle name="Note 4 2 5 4 3" xfId="25382"/>
    <cellStyle name="Note 4 2 5 5" xfId="25383"/>
    <cellStyle name="Note 4 2 5 5 2" xfId="25384"/>
    <cellStyle name="Note 4 2 5 5 2 2" xfId="25385"/>
    <cellStyle name="Note 4 2 5 5 3" xfId="25386"/>
    <cellStyle name="Note 4 2 5 6" xfId="25387"/>
    <cellStyle name="Note 4 2 5 6 2" xfId="25388"/>
    <cellStyle name="Note 4 2 5 6 2 2" xfId="25389"/>
    <cellStyle name="Note 4 2 5 6 3" xfId="25390"/>
    <cellStyle name="Note 4 2 5 7" xfId="25391"/>
    <cellStyle name="Note 4 2 5 7 2" xfId="25392"/>
    <cellStyle name="Note 4 2 5 7 2 2" xfId="25393"/>
    <cellStyle name="Note 4 2 5 7 3" xfId="25394"/>
    <cellStyle name="Note 4 2 5 8" xfId="25395"/>
    <cellStyle name="Note 4 2 5 8 2" xfId="25396"/>
    <cellStyle name="Note 4 2 5 8 2 2" xfId="25397"/>
    <cellStyle name="Note 4 2 5 8 3" xfId="25398"/>
    <cellStyle name="Note 4 2 5 9" xfId="25399"/>
    <cellStyle name="Note 4 2 5 9 2" xfId="25400"/>
    <cellStyle name="Note 4 2 5 9 2 2" xfId="25401"/>
    <cellStyle name="Note 4 2 5 9 3" xfId="25402"/>
    <cellStyle name="Note 4 2 6" xfId="788"/>
    <cellStyle name="Note 4 2 6 10" xfId="25403"/>
    <cellStyle name="Note 4 2 6 10 2" xfId="25404"/>
    <cellStyle name="Note 4 2 6 10 2 2" xfId="25405"/>
    <cellStyle name="Note 4 2 6 10 3" xfId="25406"/>
    <cellStyle name="Note 4 2 6 11" xfId="25407"/>
    <cellStyle name="Note 4 2 6 11 2" xfId="25408"/>
    <cellStyle name="Note 4 2 6 11 2 2" xfId="25409"/>
    <cellStyle name="Note 4 2 6 11 3" xfId="25410"/>
    <cellStyle name="Note 4 2 6 12" xfId="25411"/>
    <cellStyle name="Note 4 2 6 12 2" xfId="25412"/>
    <cellStyle name="Note 4 2 6 12 2 2" xfId="25413"/>
    <cellStyle name="Note 4 2 6 12 3" xfId="25414"/>
    <cellStyle name="Note 4 2 6 13" xfId="25415"/>
    <cellStyle name="Note 4 2 6 13 2" xfId="25416"/>
    <cellStyle name="Note 4 2 6 13 2 2" xfId="25417"/>
    <cellStyle name="Note 4 2 6 13 3" xfId="25418"/>
    <cellStyle name="Note 4 2 6 14" xfId="25419"/>
    <cellStyle name="Note 4 2 6 14 2" xfId="25420"/>
    <cellStyle name="Note 4 2 6 14 2 2" xfId="25421"/>
    <cellStyle name="Note 4 2 6 14 3" xfId="25422"/>
    <cellStyle name="Note 4 2 6 15" xfId="25423"/>
    <cellStyle name="Note 4 2 6 15 2" xfId="25424"/>
    <cellStyle name="Note 4 2 6 15 2 2" xfId="25425"/>
    <cellStyle name="Note 4 2 6 15 3" xfId="25426"/>
    <cellStyle name="Note 4 2 6 16" xfId="25427"/>
    <cellStyle name="Note 4 2 6 16 2" xfId="25428"/>
    <cellStyle name="Note 4 2 6 16 2 2" xfId="25429"/>
    <cellStyle name="Note 4 2 6 16 3" xfId="25430"/>
    <cellStyle name="Note 4 2 6 17" xfId="25431"/>
    <cellStyle name="Note 4 2 6 17 2" xfId="25432"/>
    <cellStyle name="Note 4 2 6 17 2 2" xfId="25433"/>
    <cellStyle name="Note 4 2 6 17 3" xfId="25434"/>
    <cellStyle name="Note 4 2 6 18" xfId="25435"/>
    <cellStyle name="Note 4 2 6 18 2" xfId="25436"/>
    <cellStyle name="Note 4 2 6 18 2 2" xfId="25437"/>
    <cellStyle name="Note 4 2 6 18 3" xfId="25438"/>
    <cellStyle name="Note 4 2 6 19" xfId="25439"/>
    <cellStyle name="Note 4 2 6 19 2" xfId="25440"/>
    <cellStyle name="Note 4 2 6 19 2 2" xfId="25441"/>
    <cellStyle name="Note 4 2 6 19 3" xfId="25442"/>
    <cellStyle name="Note 4 2 6 2" xfId="25443"/>
    <cellStyle name="Note 4 2 6 2 2" xfId="25444"/>
    <cellStyle name="Note 4 2 6 2 2 2" xfId="25445"/>
    <cellStyle name="Note 4 2 6 2 3" xfId="25446"/>
    <cellStyle name="Note 4 2 6 20" xfId="25447"/>
    <cellStyle name="Note 4 2 6 20 2" xfId="25448"/>
    <cellStyle name="Note 4 2 6 20 2 2" xfId="25449"/>
    <cellStyle name="Note 4 2 6 20 3" xfId="25450"/>
    <cellStyle name="Note 4 2 6 21" xfId="25451"/>
    <cellStyle name="Note 4 2 6 21 2" xfId="25452"/>
    <cellStyle name="Note 4 2 6 22" xfId="25453"/>
    <cellStyle name="Note 4 2 6 3" xfId="25454"/>
    <cellStyle name="Note 4 2 6 3 2" xfId="25455"/>
    <cellStyle name="Note 4 2 6 3 2 2" xfId="25456"/>
    <cellStyle name="Note 4 2 6 3 3" xfId="25457"/>
    <cellStyle name="Note 4 2 6 4" xfId="25458"/>
    <cellStyle name="Note 4 2 6 4 2" xfId="25459"/>
    <cellStyle name="Note 4 2 6 4 2 2" xfId="25460"/>
    <cellStyle name="Note 4 2 6 4 3" xfId="25461"/>
    <cellStyle name="Note 4 2 6 5" xfId="25462"/>
    <cellStyle name="Note 4 2 6 5 2" xfId="25463"/>
    <cellStyle name="Note 4 2 6 5 2 2" xfId="25464"/>
    <cellStyle name="Note 4 2 6 5 3" xfId="25465"/>
    <cellStyle name="Note 4 2 6 6" xfId="25466"/>
    <cellStyle name="Note 4 2 6 6 2" xfId="25467"/>
    <cellStyle name="Note 4 2 6 6 2 2" xfId="25468"/>
    <cellStyle name="Note 4 2 6 6 3" xfId="25469"/>
    <cellStyle name="Note 4 2 6 7" xfId="25470"/>
    <cellStyle name="Note 4 2 6 7 2" xfId="25471"/>
    <cellStyle name="Note 4 2 6 7 2 2" xfId="25472"/>
    <cellStyle name="Note 4 2 6 7 3" xfId="25473"/>
    <cellStyle name="Note 4 2 6 8" xfId="25474"/>
    <cellStyle name="Note 4 2 6 8 2" xfId="25475"/>
    <cellStyle name="Note 4 2 6 8 2 2" xfId="25476"/>
    <cellStyle name="Note 4 2 6 8 3" xfId="25477"/>
    <cellStyle name="Note 4 2 6 9" xfId="25478"/>
    <cellStyle name="Note 4 2 6 9 2" xfId="25479"/>
    <cellStyle name="Note 4 2 6 9 2 2" xfId="25480"/>
    <cellStyle name="Note 4 2 6 9 3" xfId="25481"/>
    <cellStyle name="Note 4 2 7" xfId="789"/>
    <cellStyle name="Note 4 2 7 2" xfId="25482"/>
    <cellStyle name="Note 4 2 7 2 2" xfId="25483"/>
    <cellStyle name="Note 4 2 7 3" xfId="25484"/>
    <cellStyle name="Note 4 2 8" xfId="25485"/>
    <cellStyle name="Note 4 2 8 2" xfId="25486"/>
    <cellStyle name="Note 4 2 8 2 2" xfId="25487"/>
    <cellStyle name="Note 4 2 8 3" xfId="25488"/>
    <cellStyle name="Note 4 2 9" xfId="25489"/>
    <cellStyle name="Note 4 2 9 2" xfId="25490"/>
    <cellStyle name="Note 4 2 9 2 2" xfId="25491"/>
    <cellStyle name="Note 4 2 9 3" xfId="25492"/>
    <cellStyle name="Note 4 20" xfId="25493"/>
    <cellStyle name="Note 4 20 2" xfId="25494"/>
    <cellStyle name="Note 4 20 2 2" xfId="25495"/>
    <cellStyle name="Note 4 20 3" xfId="25496"/>
    <cellStyle name="Note 4 21" xfId="25497"/>
    <cellStyle name="Note 4 21 2" xfId="25498"/>
    <cellStyle name="Note 4 21 2 2" xfId="25499"/>
    <cellStyle name="Note 4 21 3" xfId="25500"/>
    <cellStyle name="Note 4 22" xfId="25501"/>
    <cellStyle name="Note 4 22 2" xfId="25502"/>
    <cellStyle name="Note 4 22 2 2" xfId="25503"/>
    <cellStyle name="Note 4 22 3" xfId="25504"/>
    <cellStyle name="Note 4 23" xfId="25505"/>
    <cellStyle name="Note 4 23 2" xfId="25506"/>
    <cellStyle name="Note 4 24" xfId="25507"/>
    <cellStyle name="Note 4 25" xfId="25508"/>
    <cellStyle name="Note 4 26" xfId="25509"/>
    <cellStyle name="Note 4 27" xfId="25510"/>
    <cellStyle name="Note 4 3" xfId="790"/>
    <cellStyle name="Note 4 3 10" xfId="25511"/>
    <cellStyle name="Note 4 3 10 2" xfId="25512"/>
    <cellStyle name="Note 4 3 10 2 2" xfId="25513"/>
    <cellStyle name="Note 4 3 10 3" xfId="25514"/>
    <cellStyle name="Note 4 3 11" xfId="25515"/>
    <cellStyle name="Note 4 3 11 2" xfId="25516"/>
    <cellStyle name="Note 4 3 11 2 2" xfId="25517"/>
    <cellStyle name="Note 4 3 11 3" xfId="25518"/>
    <cellStyle name="Note 4 3 12" xfId="25519"/>
    <cellStyle name="Note 4 3 12 2" xfId="25520"/>
    <cellStyle name="Note 4 3 12 2 2" xfId="25521"/>
    <cellStyle name="Note 4 3 12 3" xfId="25522"/>
    <cellStyle name="Note 4 3 13" xfId="25523"/>
    <cellStyle name="Note 4 3 13 2" xfId="25524"/>
    <cellStyle name="Note 4 3 13 2 2" xfId="25525"/>
    <cellStyle name="Note 4 3 13 3" xfId="25526"/>
    <cellStyle name="Note 4 3 14" xfId="25527"/>
    <cellStyle name="Note 4 3 14 2" xfId="25528"/>
    <cellStyle name="Note 4 3 14 2 2" xfId="25529"/>
    <cellStyle name="Note 4 3 14 3" xfId="25530"/>
    <cellStyle name="Note 4 3 15" xfId="25531"/>
    <cellStyle name="Note 4 3 15 2" xfId="25532"/>
    <cellStyle name="Note 4 3 15 2 2" xfId="25533"/>
    <cellStyle name="Note 4 3 15 3" xfId="25534"/>
    <cellStyle name="Note 4 3 16" xfId="25535"/>
    <cellStyle name="Note 4 3 16 2" xfId="25536"/>
    <cellStyle name="Note 4 3 16 2 2" xfId="25537"/>
    <cellStyle name="Note 4 3 16 3" xfId="25538"/>
    <cellStyle name="Note 4 3 17" xfId="25539"/>
    <cellStyle name="Note 4 3 17 2" xfId="25540"/>
    <cellStyle name="Note 4 3 17 2 2" xfId="25541"/>
    <cellStyle name="Note 4 3 17 3" xfId="25542"/>
    <cellStyle name="Note 4 3 18" xfId="25543"/>
    <cellStyle name="Note 4 3 18 2" xfId="25544"/>
    <cellStyle name="Note 4 3 18 2 2" xfId="25545"/>
    <cellStyle name="Note 4 3 18 3" xfId="25546"/>
    <cellStyle name="Note 4 3 19" xfId="25547"/>
    <cellStyle name="Note 4 3 19 2" xfId="25548"/>
    <cellStyle name="Note 4 3 19 2 2" xfId="25549"/>
    <cellStyle name="Note 4 3 19 3" xfId="25550"/>
    <cellStyle name="Note 4 3 2" xfId="791"/>
    <cellStyle name="Note 4 3 2 10" xfId="25551"/>
    <cellStyle name="Note 4 3 2 10 2" xfId="25552"/>
    <cellStyle name="Note 4 3 2 10 2 2" xfId="25553"/>
    <cellStyle name="Note 4 3 2 10 3" xfId="25554"/>
    <cellStyle name="Note 4 3 2 11" xfId="25555"/>
    <cellStyle name="Note 4 3 2 11 2" xfId="25556"/>
    <cellStyle name="Note 4 3 2 11 2 2" xfId="25557"/>
    <cellStyle name="Note 4 3 2 11 3" xfId="25558"/>
    <cellStyle name="Note 4 3 2 12" xfId="25559"/>
    <cellStyle name="Note 4 3 2 12 2" xfId="25560"/>
    <cellStyle name="Note 4 3 2 12 2 2" xfId="25561"/>
    <cellStyle name="Note 4 3 2 12 3" xfId="25562"/>
    <cellStyle name="Note 4 3 2 13" xfId="25563"/>
    <cellStyle name="Note 4 3 2 13 2" xfId="25564"/>
    <cellStyle name="Note 4 3 2 13 2 2" xfId="25565"/>
    <cellStyle name="Note 4 3 2 13 3" xfId="25566"/>
    <cellStyle name="Note 4 3 2 14" xfId="25567"/>
    <cellStyle name="Note 4 3 2 14 2" xfId="25568"/>
    <cellStyle name="Note 4 3 2 14 2 2" xfId="25569"/>
    <cellStyle name="Note 4 3 2 14 3" xfId="25570"/>
    <cellStyle name="Note 4 3 2 15" xfId="25571"/>
    <cellStyle name="Note 4 3 2 15 2" xfId="25572"/>
    <cellStyle name="Note 4 3 2 15 2 2" xfId="25573"/>
    <cellStyle name="Note 4 3 2 15 3" xfId="25574"/>
    <cellStyle name="Note 4 3 2 16" xfId="25575"/>
    <cellStyle name="Note 4 3 2 16 2" xfId="25576"/>
    <cellStyle name="Note 4 3 2 16 2 2" xfId="25577"/>
    <cellStyle name="Note 4 3 2 16 3" xfId="25578"/>
    <cellStyle name="Note 4 3 2 17" xfId="25579"/>
    <cellStyle name="Note 4 3 2 17 2" xfId="25580"/>
    <cellStyle name="Note 4 3 2 17 2 2" xfId="25581"/>
    <cellStyle name="Note 4 3 2 17 3" xfId="25582"/>
    <cellStyle name="Note 4 3 2 18" xfId="25583"/>
    <cellStyle name="Note 4 3 2 18 2" xfId="25584"/>
    <cellStyle name="Note 4 3 2 19" xfId="25585"/>
    <cellStyle name="Note 4 3 2 2" xfId="25586"/>
    <cellStyle name="Note 4 3 2 2 10" xfId="25587"/>
    <cellStyle name="Note 4 3 2 2 10 2" xfId="25588"/>
    <cellStyle name="Note 4 3 2 2 10 2 2" xfId="25589"/>
    <cellStyle name="Note 4 3 2 2 10 3" xfId="25590"/>
    <cellStyle name="Note 4 3 2 2 11" xfId="25591"/>
    <cellStyle name="Note 4 3 2 2 11 2" xfId="25592"/>
    <cellStyle name="Note 4 3 2 2 11 2 2" xfId="25593"/>
    <cellStyle name="Note 4 3 2 2 11 3" xfId="25594"/>
    <cellStyle name="Note 4 3 2 2 12" xfId="25595"/>
    <cellStyle name="Note 4 3 2 2 12 2" xfId="25596"/>
    <cellStyle name="Note 4 3 2 2 12 2 2" xfId="25597"/>
    <cellStyle name="Note 4 3 2 2 12 3" xfId="25598"/>
    <cellStyle name="Note 4 3 2 2 13" xfId="25599"/>
    <cellStyle name="Note 4 3 2 2 13 2" xfId="25600"/>
    <cellStyle name="Note 4 3 2 2 13 2 2" xfId="25601"/>
    <cellStyle name="Note 4 3 2 2 13 3" xfId="25602"/>
    <cellStyle name="Note 4 3 2 2 14" xfId="25603"/>
    <cellStyle name="Note 4 3 2 2 14 2" xfId="25604"/>
    <cellStyle name="Note 4 3 2 2 14 2 2" xfId="25605"/>
    <cellStyle name="Note 4 3 2 2 14 3" xfId="25606"/>
    <cellStyle name="Note 4 3 2 2 15" xfId="25607"/>
    <cellStyle name="Note 4 3 2 2 15 2" xfId="25608"/>
    <cellStyle name="Note 4 3 2 2 15 2 2" xfId="25609"/>
    <cellStyle name="Note 4 3 2 2 15 3" xfId="25610"/>
    <cellStyle name="Note 4 3 2 2 16" xfId="25611"/>
    <cellStyle name="Note 4 3 2 2 16 2" xfId="25612"/>
    <cellStyle name="Note 4 3 2 2 16 2 2" xfId="25613"/>
    <cellStyle name="Note 4 3 2 2 16 3" xfId="25614"/>
    <cellStyle name="Note 4 3 2 2 17" xfId="25615"/>
    <cellStyle name="Note 4 3 2 2 17 2" xfId="25616"/>
    <cellStyle name="Note 4 3 2 2 17 2 2" xfId="25617"/>
    <cellStyle name="Note 4 3 2 2 17 3" xfId="25618"/>
    <cellStyle name="Note 4 3 2 2 18" xfId="25619"/>
    <cellStyle name="Note 4 3 2 2 18 2" xfId="25620"/>
    <cellStyle name="Note 4 3 2 2 18 2 2" xfId="25621"/>
    <cellStyle name="Note 4 3 2 2 18 3" xfId="25622"/>
    <cellStyle name="Note 4 3 2 2 19" xfId="25623"/>
    <cellStyle name="Note 4 3 2 2 19 2" xfId="25624"/>
    <cellStyle name="Note 4 3 2 2 19 2 2" xfId="25625"/>
    <cellStyle name="Note 4 3 2 2 19 3" xfId="25626"/>
    <cellStyle name="Note 4 3 2 2 2" xfId="25627"/>
    <cellStyle name="Note 4 3 2 2 2 2" xfId="25628"/>
    <cellStyle name="Note 4 3 2 2 2 2 2" xfId="25629"/>
    <cellStyle name="Note 4 3 2 2 2 3" xfId="25630"/>
    <cellStyle name="Note 4 3 2 2 20" xfId="25631"/>
    <cellStyle name="Note 4 3 2 2 20 2" xfId="25632"/>
    <cellStyle name="Note 4 3 2 2 20 2 2" xfId="25633"/>
    <cellStyle name="Note 4 3 2 2 20 3" xfId="25634"/>
    <cellStyle name="Note 4 3 2 2 21" xfId="25635"/>
    <cellStyle name="Note 4 3 2 2 21 2" xfId="25636"/>
    <cellStyle name="Note 4 3 2 2 22" xfId="25637"/>
    <cellStyle name="Note 4 3 2 2 3" xfId="25638"/>
    <cellStyle name="Note 4 3 2 2 3 2" xfId="25639"/>
    <cellStyle name="Note 4 3 2 2 3 2 2" xfId="25640"/>
    <cellStyle name="Note 4 3 2 2 3 3" xfId="25641"/>
    <cellStyle name="Note 4 3 2 2 4" xfId="25642"/>
    <cellStyle name="Note 4 3 2 2 4 2" xfId="25643"/>
    <cellStyle name="Note 4 3 2 2 4 2 2" xfId="25644"/>
    <cellStyle name="Note 4 3 2 2 4 3" xfId="25645"/>
    <cellStyle name="Note 4 3 2 2 5" xfId="25646"/>
    <cellStyle name="Note 4 3 2 2 5 2" xfId="25647"/>
    <cellStyle name="Note 4 3 2 2 5 2 2" xfId="25648"/>
    <cellStyle name="Note 4 3 2 2 5 3" xfId="25649"/>
    <cellStyle name="Note 4 3 2 2 6" xfId="25650"/>
    <cellStyle name="Note 4 3 2 2 6 2" xfId="25651"/>
    <cellStyle name="Note 4 3 2 2 6 2 2" xfId="25652"/>
    <cellStyle name="Note 4 3 2 2 6 3" xfId="25653"/>
    <cellStyle name="Note 4 3 2 2 7" xfId="25654"/>
    <cellStyle name="Note 4 3 2 2 7 2" xfId="25655"/>
    <cellStyle name="Note 4 3 2 2 7 2 2" xfId="25656"/>
    <cellStyle name="Note 4 3 2 2 7 3" xfId="25657"/>
    <cellStyle name="Note 4 3 2 2 8" xfId="25658"/>
    <cellStyle name="Note 4 3 2 2 8 2" xfId="25659"/>
    <cellStyle name="Note 4 3 2 2 8 2 2" xfId="25660"/>
    <cellStyle name="Note 4 3 2 2 8 3" xfId="25661"/>
    <cellStyle name="Note 4 3 2 2 9" xfId="25662"/>
    <cellStyle name="Note 4 3 2 2 9 2" xfId="25663"/>
    <cellStyle name="Note 4 3 2 2 9 2 2" xfId="25664"/>
    <cellStyle name="Note 4 3 2 2 9 3" xfId="25665"/>
    <cellStyle name="Note 4 3 2 3" xfId="25666"/>
    <cellStyle name="Note 4 3 2 3 2" xfId="25667"/>
    <cellStyle name="Note 4 3 2 3 2 2" xfId="25668"/>
    <cellStyle name="Note 4 3 2 3 3" xfId="25669"/>
    <cellStyle name="Note 4 3 2 4" xfId="25670"/>
    <cellStyle name="Note 4 3 2 4 2" xfId="25671"/>
    <cellStyle name="Note 4 3 2 4 2 2" xfId="25672"/>
    <cellStyle name="Note 4 3 2 4 3" xfId="25673"/>
    <cellStyle name="Note 4 3 2 5" xfId="25674"/>
    <cellStyle name="Note 4 3 2 5 2" xfId="25675"/>
    <cellStyle name="Note 4 3 2 5 2 2" xfId="25676"/>
    <cellStyle name="Note 4 3 2 5 3" xfId="25677"/>
    <cellStyle name="Note 4 3 2 6" xfId="25678"/>
    <cellStyle name="Note 4 3 2 6 2" xfId="25679"/>
    <cellStyle name="Note 4 3 2 6 2 2" xfId="25680"/>
    <cellStyle name="Note 4 3 2 6 3" xfId="25681"/>
    <cellStyle name="Note 4 3 2 7" xfId="25682"/>
    <cellStyle name="Note 4 3 2 7 2" xfId="25683"/>
    <cellStyle name="Note 4 3 2 7 2 2" xfId="25684"/>
    <cellStyle name="Note 4 3 2 7 3" xfId="25685"/>
    <cellStyle name="Note 4 3 2 8" xfId="25686"/>
    <cellStyle name="Note 4 3 2 8 2" xfId="25687"/>
    <cellStyle name="Note 4 3 2 8 2 2" xfId="25688"/>
    <cellStyle name="Note 4 3 2 8 3" xfId="25689"/>
    <cellStyle name="Note 4 3 2 9" xfId="25690"/>
    <cellStyle name="Note 4 3 2 9 2" xfId="25691"/>
    <cellStyle name="Note 4 3 2 9 2 2" xfId="25692"/>
    <cellStyle name="Note 4 3 2 9 3" xfId="25693"/>
    <cellStyle name="Note 4 3 20" xfId="25694"/>
    <cellStyle name="Note 4 3 20 2" xfId="25695"/>
    <cellStyle name="Note 4 3 20 2 2" xfId="25696"/>
    <cellStyle name="Note 4 3 20 3" xfId="25697"/>
    <cellStyle name="Note 4 3 21" xfId="25698"/>
    <cellStyle name="Note 4 3 21 2" xfId="25699"/>
    <cellStyle name="Note 4 3 22" xfId="25700"/>
    <cellStyle name="Note 4 3 3" xfId="792"/>
    <cellStyle name="Note 4 3 3 10" xfId="25701"/>
    <cellStyle name="Note 4 3 3 10 2" xfId="25702"/>
    <cellStyle name="Note 4 3 3 10 2 2" xfId="25703"/>
    <cellStyle name="Note 4 3 3 10 3" xfId="25704"/>
    <cellStyle name="Note 4 3 3 11" xfId="25705"/>
    <cellStyle name="Note 4 3 3 11 2" xfId="25706"/>
    <cellStyle name="Note 4 3 3 11 2 2" xfId="25707"/>
    <cellStyle name="Note 4 3 3 11 3" xfId="25708"/>
    <cellStyle name="Note 4 3 3 12" xfId="25709"/>
    <cellStyle name="Note 4 3 3 12 2" xfId="25710"/>
    <cellStyle name="Note 4 3 3 12 2 2" xfId="25711"/>
    <cellStyle name="Note 4 3 3 12 3" xfId="25712"/>
    <cellStyle name="Note 4 3 3 13" xfId="25713"/>
    <cellStyle name="Note 4 3 3 13 2" xfId="25714"/>
    <cellStyle name="Note 4 3 3 13 2 2" xfId="25715"/>
    <cellStyle name="Note 4 3 3 13 3" xfId="25716"/>
    <cellStyle name="Note 4 3 3 14" xfId="25717"/>
    <cellStyle name="Note 4 3 3 14 2" xfId="25718"/>
    <cellStyle name="Note 4 3 3 14 2 2" xfId="25719"/>
    <cellStyle name="Note 4 3 3 14 3" xfId="25720"/>
    <cellStyle name="Note 4 3 3 15" xfId="25721"/>
    <cellStyle name="Note 4 3 3 15 2" xfId="25722"/>
    <cellStyle name="Note 4 3 3 15 2 2" xfId="25723"/>
    <cellStyle name="Note 4 3 3 15 3" xfId="25724"/>
    <cellStyle name="Note 4 3 3 16" xfId="25725"/>
    <cellStyle name="Note 4 3 3 16 2" xfId="25726"/>
    <cellStyle name="Note 4 3 3 16 2 2" xfId="25727"/>
    <cellStyle name="Note 4 3 3 16 3" xfId="25728"/>
    <cellStyle name="Note 4 3 3 17" xfId="25729"/>
    <cellStyle name="Note 4 3 3 17 2" xfId="25730"/>
    <cellStyle name="Note 4 3 3 17 2 2" xfId="25731"/>
    <cellStyle name="Note 4 3 3 17 3" xfId="25732"/>
    <cellStyle name="Note 4 3 3 18" xfId="25733"/>
    <cellStyle name="Note 4 3 3 18 2" xfId="25734"/>
    <cellStyle name="Note 4 3 3 19" xfId="25735"/>
    <cellStyle name="Note 4 3 3 2" xfId="25736"/>
    <cellStyle name="Note 4 3 3 2 10" xfId="25737"/>
    <cellStyle name="Note 4 3 3 2 10 2" xfId="25738"/>
    <cellStyle name="Note 4 3 3 2 10 2 2" xfId="25739"/>
    <cellStyle name="Note 4 3 3 2 10 3" xfId="25740"/>
    <cellStyle name="Note 4 3 3 2 11" xfId="25741"/>
    <cellStyle name="Note 4 3 3 2 11 2" xfId="25742"/>
    <cellStyle name="Note 4 3 3 2 11 2 2" xfId="25743"/>
    <cellStyle name="Note 4 3 3 2 11 3" xfId="25744"/>
    <cellStyle name="Note 4 3 3 2 12" xfId="25745"/>
    <cellStyle name="Note 4 3 3 2 12 2" xfId="25746"/>
    <cellStyle name="Note 4 3 3 2 12 2 2" xfId="25747"/>
    <cellStyle name="Note 4 3 3 2 12 3" xfId="25748"/>
    <cellStyle name="Note 4 3 3 2 13" xfId="25749"/>
    <cellStyle name="Note 4 3 3 2 13 2" xfId="25750"/>
    <cellStyle name="Note 4 3 3 2 13 2 2" xfId="25751"/>
    <cellStyle name="Note 4 3 3 2 13 3" xfId="25752"/>
    <cellStyle name="Note 4 3 3 2 14" xfId="25753"/>
    <cellStyle name="Note 4 3 3 2 14 2" xfId="25754"/>
    <cellStyle name="Note 4 3 3 2 14 2 2" xfId="25755"/>
    <cellStyle name="Note 4 3 3 2 14 3" xfId="25756"/>
    <cellStyle name="Note 4 3 3 2 15" xfId="25757"/>
    <cellStyle name="Note 4 3 3 2 15 2" xfId="25758"/>
    <cellStyle name="Note 4 3 3 2 15 2 2" xfId="25759"/>
    <cellStyle name="Note 4 3 3 2 15 3" xfId="25760"/>
    <cellStyle name="Note 4 3 3 2 16" xfId="25761"/>
    <cellStyle name="Note 4 3 3 2 16 2" xfId="25762"/>
    <cellStyle name="Note 4 3 3 2 16 2 2" xfId="25763"/>
    <cellStyle name="Note 4 3 3 2 16 3" xfId="25764"/>
    <cellStyle name="Note 4 3 3 2 17" xfId="25765"/>
    <cellStyle name="Note 4 3 3 2 17 2" xfId="25766"/>
    <cellStyle name="Note 4 3 3 2 17 2 2" xfId="25767"/>
    <cellStyle name="Note 4 3 3 2 17 3" xfId="25768"/>
    <cellStyle name="Note 4 3 3 2 18" xfId="25769"/>
    <cellStyle name="Note 4 3 3 2 18 2" xfId="25770"/>
    <cellStyle name="Note 4 3 3 2 18 2 2" xfId="25771"/>
    <cellStyle name="Note 4 3 3 2 18 3" xfId="25772"/>
    <cellStyle name="Note 4 3 3 2 19" xfId="25773"/>
    <cellStyle name="Note 4 3 3 2 19 2" xfId="25774"/>
    <cellStyle name="Note 4 3 3 2 19 2 2" xfId="25775"/>
    <cellStyle name="Note 4 3 3 2 19 3" xfId="25776"/>
    <cellStyle name="Note 4 3 3 2 2" xfId="25777"/>
    <cellStyle name="Note 4 3 3 2 2 2" xfId="25778"/>
    <cellStyle name="Note 4 3 3 2 2 2 2" xfId="25779"/>
    <cellStyle name="Note 4 3 3 2 2 3" xfId="25780"/>
    <cellStyle name="Note 4 3 3 2 20" xfId="25781"/>
    <cellStyle name="Note 4 3 3 2 20 2" xfId="25782"/>
    <cellStyle name="Note 4 3 3 2 20 2 2" xfId="25783"/>
    <cellStyle name="Note 4 3 3 2 20 3" xfId="25784"/>
    <cellStyle name="Note 4 3 3 2 21" xfId="25785"/>
    <cellStyle name="Note 4 3 3 2 21 2" xfId="25786"/>
    <cellStyle name="Note 4 3 3 2 22" xfId="25787"/>
    <cellStyle name="Note 4 3 3 2 3" xfId="25788"/>
    <cellStyle name="Note 4 3 3 2 3 2" xfId="25789"/>
    <cellStyle name="Note 4 3 3 2 3 2 2" xfId="25790"/>
    <cellStyle name="Note 4 3 3 2 3 3" xfId="25791"/>
    <cellStyle name="Note 4 3 3 2 4" xfId="25792"/>
    <cellStyle name="Note 4 3 3 2 4 2" xfId="25793"/>
    <cellStyle name="Note 4 3 3 2 4 2 2" xfId="25794"/>
    <cellStyle name="Note 4 3 3 2 4 3" xfId="25795"/>
    <cellStyle name="Note 4 3 3 2 5" xfId="25796"/>
    <cellStyle name="Note 4 3 3 2 5 2" xfId="25797"/>
    <cellStyle name="Note 4 3 3 2 5 2 2" xfId="25798"/>
    <cellStyle name="Note 4 3 3 2 5 3" xfId="25799"/>
    <cellStyle name="Note 4 3 3 2 6" xfId="25800"/>
    <cellStyle name="Note 4 3 3 2 6 2" xfId="25801"/>
    <cellStyle name="Note 4 3 3 2 6 2 2" xfId="25802"/>
    <cellStyle name="Note 4 3 3 2 6 3" xfId="25803"/>
    <cellStyle name="Note 4 3 3 2 7" xfId="25804"/>
    <cellStyle name="Note 4 3 3 2 7 2" xfId="25805"/>
    <cellStyle name="Note 4 3 3 2 7 2 2" xfId="25806"/>
    <cellStyle name="Note 4 3 3 2 7 3" xfId="25807"/>
    <cellStyle name="Note 4 3 3 2 8" xfId="25808"/>
    <cellStyle name="Note 4 3 3 2 8 2" xfId="25809"/>
    <cellStyle name="Note 4 3 3 2 8 2 2" xfId="25810"/>
    <cellStyle name="Note 4 3 3 2 8 3" xfId="25811"/>
    <cellStyle name="Note 4 3 3 2 9" xfId="25812"/>
    <cellStyle name="Note 4 3 3 2 9 2" xfId="25813"/>
    <cellStyle name="Note 4 3 3 2 9 2 2" xfId="25814"/>
    <cellStyle name="Note 4 3 3 2 9 3" xfId="25815"/>
    <cellStyle name="Note 4 3 3 3" xfId="25816"/>
    <cellStyle name="Note 4 3 3 3 2" xfId="25817"/>
    <cellStyle name="Note 4 3 3 3 2 2" xfId="25818"/>
    <cellStyle name="Note 4 3 3 3 3" xfId="25819"/>
    <cellStyle name="Note 4 3 3 4" xfId="25820"/>
    <cellStyle name="Note 4 3 3 4 2" xfId="25821"/>
    <cellStyle name="Note 4 3 3 4 2 2" xfId="25822"/>
    <cellStyle name="Note 4 3 3 4 3" xfId="25823"/>
    <cellStyle name="Note 4 3 3 5" xfId="25824"/>
    <cellStyle name="Note 4 3 3 5 2" xfId="25825"/>
    <cellStyle name="Note 4 3 3 5 2 2" xfId="25826"/>
    <cellStyle name="Note 4 3 3 5 3" xfId="25827"/>
    <cellStyle name="Note 4 3 3 6" xfId="25828"/>
    <cellStyle name="Note 4 3 3 6 2" xfId="25829"/>
    <cellStyle name="Note 4 3 3 6 2 2" xfId="25830"/>
    <cellStyle name="Note 4 3 3 6 3" xfId="25831"/>
    <cellStyle name="Note 4 3 3 7" xfId="25832"/>
    <cellStyle name="Note 4 3 3 7 2" xfId="25833"/>
    <cellStyle name="Note 4 3 3 7 2 2" xfId="25834"/>
    <cellStyle name="Note 4 3 3 7 3" xfId="25835"/>
    <cellStyle name="Note 4 3 3 8" xfId="25836"/>
    <cellStyle name="Note 4 3 3 8 2" xfId="25837"/>
    <cellStyle name="Note 4 3 3 8 2 2" xfId="25838"/>
    <cellStyle name="Note 4 3 3 8 3" xfId="25839"/>
    <cellStyle name="Note 4 3 3 9" xfId="25840"/>
    <cellStyle name="Note 4 3 3 9 2" xfId="25841"/>
    <cellStyle name="Note 4 3 3 9 2 2" xfId="25842"/>
    <cellStyle name="Note 4 3 3 9 3" xfId="25843"/>
    <cellStyle name="Note 4 3 4" xfId="793"/>
    <cellStyle name="Note 4 3 4 10" xfId="25844"/>
    <cellStyle name="Note 4 3 4 10 2" xfId="25845"/>
    <cellStyle name="Note 4 3 4 10 2 2" xfId="25846"/>
    <cellStyle name="Note 4 3 4 10 3" xfId="25847"/>
    <cellStyle name="Note 4 3 4 11" xfId="25848"/>
    <cellStyle name="Note 4 3 4 11 2" xfId="25849"/>
    <cellStyle name="Note 4 3 4 11 2 2" xfId="25850"/>
    <cellStyle name="Note 4 3 4 11 3" xfId="25851"/>
    <cellStyle name="Note 4 3 4 12" xfId="25852"/>
    <cellStyle name="Note 4 3 4 12 2" xfId="25853"/>
    <cellStyle name="Note 4 3 4 12 2 2" xfId="25854"/>
    <cellStyle name="Note 4 3 4 12 3" xfId="25855"/>
    <cellStyle name="Note 4 3 4 13" xfId="25856"/>
    <cellStyle name="Note 4 3 4 13 2" xfId="25857"/>
    <cellStyle name="Note 4 3 4 13 2 2" xfId="25858"/>
    <cellStyle name="Note 4 3 4 13 3" xfId="25859"/>
    <cellStyle name="Note 4 3 4 14" xfId="25860"/>
    <cellStyle name="Note 4 3 4 14 2" xfId="25861"/>
    <cellStyle name="Note 4 3 4 14 2 2" xfId="25862"/>
    <cellStyle name="Note 4 3 4 14 3" xfId="25863"/>
    <cellStyle name="Note 4 3 4 15" xfId="25864"/>
    <cellStyle name="Note 4 3 4 15 2" xfId="25865"/>
    <cellStyle name="Note 4 3 4 15 2 2" xfId="25866"/>
    <cellStyle name="Note 4 3 4 15 3" xfId="25867"/>
    <cellStyle name="Note 4 3 4 16" xfId="25868"/>
    <cellStyle name="Note 4 3 4 16 2" xfId="25869"/>
    <cellStyle name="Note 4 3 4 16 2 2" xfId="25870"/>
    <cellStyle name="Note 4 3 4 16 3" xfId="25871"/>
    <cellStyle name="Note 4 3 4 17" xfId="25872"/>
    <cellStyle name="Note 4 3 4 17 2" xfId="25873"/>
    <cellStyle name="Note 4 3 4 17 2 2" xfId="25874"/>
    <cellStyle name="Note 4 3 4 17 3" xfId="25875"/>
    <cellStyle name="Note 4 3 4 18" xfId="25876"/>
    <cellStyle name="Note 4 3 4 18 2" xfId="25877"/>
    <cellStyle name="Note 4 3 4 18 2 2" xfId="25878"/>
    <cellStyle name="Note 4 3 4 18 3" xfId="25879"/>
    <cellStyle name="Note 4 3 4 19" xfId="25880"/>
    <cellStyle name="Note 4 3 4 19 2" xfId="25881"/>
    <cellStyle name="Note 4 3 4 19 2 2" xfId="25882"/>
    <cellStyle name="Note 4 3 4 19 3" xfId="25883"/>
    <cellStyle name="Note 4 3 4 2" xfId="25884"/>
    <cellStyle name="Note 4 3 4 2 10" xfId="25885"/>
    <cellStyle name="Note 4 3 4 2 10 2" xfId="25886"/>
    <cellStyle name="Note 4 3 4 2 10 2 2" xfId="25887"/>
    <cellStyle name="Note 4 3 4 2 10 3" xfId="25888"/>
    <cellStyle name="Note 4 3 4 2 11" xfId="25889"/>
    <cellStyle name="Note 4 3 4 2 11 2" xfId="25890"/>
    <cellStyle name="Note 4 3 4 2 11 2 2" xfId="25891"/>
    <cellStyle name="Note 4 3 4 2 11 3" xfId="25892"/>
    <cellStyle name="Note 4 3 4 2 12" xfId="25893"/>
    <cellStyle name="Note 4 3 4 2 12 2" xfId="25894"/>
    <cellStyle name="Note 4 3 4 2 12 2 2" xfId="25895"/>
    <cellStyle name="Note 4 3 4 2 12 3" xfId="25896"/>
    <cellStyle name="Note 4 3 4 2 13" xfId="25897"/>
    <cellStyle name="Note 4 3 4 2 13 2" xfId="25898"/>
    <cellStyle name="Note 4 3 4 2 13 2 2" xfId="25899"/>
    <cellStyle name="Note 4 3 4 2 13 3" xfId="25900"/>
    <cellStyle name="Note 4 3 4 2 14" xfId="25901"/>
    <cellStyle name="Note 4 3 4 2 14 2" xfId="25902"/>
    <cellStyle name="Note 4 3 4 2 14 2 2" xfId="25903"/>
    <cellStyle name="Note 4 3 4 2 14 3" xfId="25904"/>
    <cellStyle name="Note 4 3 4 2 15" xfId="25905"/>
    <cellStyle name="Note 4 3 4 2 15 2" xfId="25906"/>
    <cellStyle name="Note 4 3 4 2 15 2 2" xfId="25907"/>
    <cellStyle name="Note 4 3 4 2 15 3" xfId="25908"/>
    <cellStyle name="Note 4 3 4 2 16" xfId="25909"/>
    <cellStyle name="Note 4 3 4 2 16 2" xfId="25910"/>
    <cellStyle name="Note 4 3 4 2 16 2 2" xfId="25911"/>
    <cellStyle name="Note 4 3 4 2 16 3" xfId="25912"/>
    <cellStyle name="Note 4 3 4 2 17" xfId="25913"/>
    <cellStyle name="Note 4 3 4 2 17 2" xfId="25914"/>
    <cellStyle name="Note 4 3 4 2 17 2 2" xfId="25915"/>
    <cellStyle name="Note 4 3 4 2 17 3" xfId="25916"/>
    <cellStyle name="Note 4 3 4 2 18" xfId="25917"/>
    <cellStyle name="Note 4 3 4 2 18 2" xfId="25918"/>
    <cellStyle name="Note 4 3 4 2 18 2 2" xfId="25919"/>
    <cellStyle name="Note 4 3 4 2 18 3" xfId="25920"/>
    <cellStyle name="Note 4 3 4 2 19" xfId="25921"/>
    <cellStyle name="Note 4 3 4 2 19 2" xfId="25922"/>
    <cellStyle name="Note 4 3 4 2 19 2 2" xfId="25923"/>
    <cellStyle name="Note 4 3 4 2 19 3" xfId="25924"/>
    <cellStyle name="Note 4 3 4 2 2" xfId="25925"/>
    <cellStyle name="Note 4 3 4 2 2 2" xfId="25926"/>
    <cellStyle name="Note 4 3 4 2 2 2 2" xfId="25927"/>
    <cellStyle name="Note 4 3 4 2 2 3" xfId="25928"/>
    <cellStyle name="Note 4 3 4 2 20" xfId="25929"/>
    <cellStyle name="Note 4 3 4 2 20 2" xfId="25930"/>
    <cellStyle name="Note 4 3 4 2 20 2 2" xfId="25931"/>
    <cellStyle name="Note 4 3 4 2 20 3" xfId="25932"/>
    <cellStyle name="Note 4 3 4 2 21" xfId="25933"/>
    <cellStyle name="Note 4 3 4 2 21 2" xfId="25934"/>
    <cellStyle name="Note 4 3 4 2 22" xfId="25935"/>
    <cellStyle name="Note 4 3 4 2 3" xfId="25936"/>
    <cellStyle name="Note 4 3 4 2 3 2" xfId="25937"/>
    <cellStyle name="Note 4 3 4 2 3 2 2" xfId="25938"/>
    <cellStyle name="Note 4 3 4 2 3 3" xfId="25939"/>
    <cellStyle name="Note 4 3 4 2 4" xfId="25940"/>
    <cellStyle name="Note 4 3 4 2 4 2" xfId="25941"/>
    <cellStyle name="Note 4 3 4 2 4 2 2" xfId="25942"/>
    <cellStyle name="Note 4 3 4 2 4 3" xfId="25943"/>
    <cellStyle name="Note 4 3 4 2 5" xfId="25944"/>
    <cellStyle name="Note 4 3 4 2 5 2" xfId="25945"/>
    <cellStyle name="Note 4 3 4 2 5 2 2" xfId="25946"/>
    <cellStyle name="Note 4 3 4 2 5 3" xfId="25947"/>
    <cellStyle name="Note 4 3 4 2 6" xfId="25948"/>
    <cellStyle name="Note 4 3 4 2 6 2" xfId="25949"/>
    <cellStyle name="Note 4 3 4 2 6 2 2" xfId="25950"/>
    <cellStyle name="Note 4 3 4 2 6 3" xfId="25951"/>
    <cellStyle name="Note 4 3 4 2 7" xfId="25952"/>
    <cellStyle name="Note 4 3 4 2 7 2" xfId="25953"/>
    <cellStyle name="Note 4 3 4 2 7 2 2" xfId="25954"/>
    <cellStyle name="Note 4 3 4 2 7 3" xfId="25955"/>
    <cellStyle name="Note 4 3 4 2 8" xfId="25956"/>
    <cellStyle name="Note 4 3 4 2 8 2" xfId="25957"/>
    <cellStyle name="Note 4 3 4 2 8 2 2" xfId="25958"/>
    <cellStyle name="Note 4 3 4 2 8 3" xfId="25959"/>
    <cellStyle name="Note 4 3 4 2 9" xfId="25960"/>
    <cellStyle name="Note 4 3 4 2 9 2" xfId="25961"/>
    <cellStyle name="Note 4 3 4 2 9 2 2" xfId="25962"/>
    <cellStyle name="Note 4 3 4 2 9 3" xfId="25963"/>
    <cellStyle name="Note 4 3 4 20" xfId="25964"/>
    <cellStyle name="Note 4 3 4 20 2" xfId="25965"/>
    <cellStyle name="Note 4 3 4 20 2 2" xfId="25966"/>
    <cellStyle name="Note 4 3 4 20 3" xfId="25967"/>
    <cellStyle name="Note 4 3 4 21" xfId="25968"/>
    <cellStyle name="Note 4 3 4 21 2" xfId="25969"/>
    <cellStyle name="Note 4 3 4 21 2 2" xfId="25970"/>
    <cellStyle name="Note 4 3 4 21 3" xfId="25971"/>
    <cellStyle name="Note 4 3 4 22" xfId="25972"/>
    <cellStyle name="Note 4 3 4 22 2" xfId="25973"/>
    <cellStyle name="Note 4 3 4 23" xfId="25974"/>
    <cellStyle name="Note 4 3 4 3" xfId="25975"/>
    <cellStyle name="Note 4 3 4 3 2" xfId="25976"/>
    <cellStyle name="Note 4 3 4 3 2 2" xfId="25977"/>
    <cellStyle name="Note 4 3 4 3 3" xfId="25978"/>
    <cellStyle name="Note 4 3 4 4" xfId="25979"/>
    <cellStyle name="Note 4 3 4 4 2" xfId="25980"/>
    <cellStyle name="Note 4 3 4 4 2 2" xfId="25981"/>
    <cellStyle name="Note 4 3 4 4 3" xfId="25982"/>
    <cellStyle name="Note 4 3 4 5" xfId="25983"/>
    <cellStyle name="Note 4 3 4 5 2" xfId="25984"/>
    <cellStyle name="Note 4 3 4 5 2 2" xfId="25985"/>
    <cellStyle name="Note 4 3 4 5 3" xfId="25986"/>
    <cellStyle name="Note 4 3 4 6" xfId="25987"/>
    <cellStyle name="Note 4 3 4 6 2" xfId="25988"/>
    <cellStyle name="Note 4 3 4 6 2 2" xfId="25989"/>
    <cellStyle name="Note 4 3 4 6 3" xfId="25990"/>
    <cellStyle name="Note 4 3 4 7" xfId="25991"/>
    <cellStyle name="Note 4 3 4 7 2" xfId="25992"/>
    <cellStyle name="Note 4 3 4 7 2 2" xfId="25993"/>
    <cellStyle name="Note 4 3 4 7 3" xfId="25994"/>
    <cellStyle name="Note 4 3 4 8" xfId="25995"/>
    <cellStyle name="Note 4 3 4 8 2" xfId="25996"/>
    <cellStyle name="Note 4 3 4 8 2 2" xfId="25997"/>
    <cellStyle name="Note 4 3 4 8 3" xfId="25998"/>
    <cellStyle name="Note 4 3 4 9" xfId="25999"/>
    <cellStyle name="Note 4 3 4 9 2" xfId="26000"/>
    <cellStyle name="Note 4 3 4 9 2 2" xfId="26001"/>
    <cellStyle name="Note 4 3 4 9 3" xfId="26002"/>
    <cellStyle name="Note 4 3 5" xfId="794"/>
    <cellStyle name="Note 4 3 5 10" xfId="26003"/>
    <cellStyle name="Note 4 3 5 10 2" xfId="26004"/>
    <cellStyle name="Note 4 3 5 10 2 2" xfId="26005"/>
    <cellStyle name="Note 4 3 5 10 3" xfId="26006"/>
    <cellStyle name="Note 4 3 5 11" xfId="26007"/>
    <cellStyle name="Note 4 3 5 11 2" xfId="26008"/>
    <cellStyle name="Note 4 3 5 11 2 2" xfId="26009"/>
    <cellStyle name="Note 4 3 5 11 3" xfId="26010"/>
    <cellStyle name="Note 4 3 5 12" xfId="26011"/>
    <cellStyle name="Note 4 3 5 12 2" xfId="26012"/>
    <cellStyle name="Note 4 3 5 12 2 2" xfId="26013"/>
    <cellStyle name="Note 4 3 5 12 3" xfId="26014"/>
    <cellStyle name="Note 4 3 5 13" xfId="26015"/>
    <cellStyle name="Note 4 3 5 13 2" xfId="26016"/>
    <cellStyle name="Note 4 3 5 13 2 2" xfId="26017"/>
    <cellStyle name="Note 4 3 5 13 3" xfId="26018"/>
    <cellStyle name="Note 4 3 5 14" xfId="26019"/>
    <cellStyle name="Note 4 3 5 14 2" xfId="26020"/>
    <cellStyle name="Note 4 3 5 14 2 2" xfId="26021"/>
    <cellStyle name="Note 4 3 5 14 3" xfId="26022"/>
    <cellStyle name="Note 4 3 5 15" xfId="26023"/>
    <cellStyle name="Note 4 3 5 15 2" xfId="26024"/>
    <cellStyle name="Note 4 3 5 15 2 2" xfId="26025"/>
    <cellStyle name="Note 4 3 5 15 3" xfId="26026"/>
    <cellStyle name="Note 4 3 5 16" xfId="26027"/>
    <cellStyle name="Note 4 3 5 16 2" xfId="26028"/>
    <cellStyle name="Note 4 3 5 16 2 2" xfId="26029"/>
    <cellStyle name="Note 4 3 5 16 3" xfId="26030"/>
    <cellStyle name="Note 4 3 5 17" xfId="26031"/>
    <cellStyle name="Note 4 3 5 17 2" xfId="26032"/>
    <cellStyle name="Note 4 3 5 17 2 2" xfId="26033"/>
    <cellStyle name="Note 4 3 5 17 3" xfId="26034"/>
    <cellStyle name="Note 4 3 5 18" xfId="26035"/>
    <cellStyle name="Note 4 3 5 18 2" xfId="26036"/>
    <cellStyle name="Note 4 3 5 18 2 2" xfId="26037"/>
    <cellStyle name="Note 4 3 5 18 3" xfId="26038"/>
    <cellStyle name="Note 4 3 5 19" xfId="26039"/>
    <cellStyle name="Note 4 3 5 19 2" xfId="26040"/>
    <cellStyle name="Note 4 3 5 19 2 2" xfId="26041"/>
    <cellStyle name="Note 4 3 5 19 3" xfId="26042"/>
    <cellStyle name="Note 4 3 5 2" xfId="26043"/>
    <cellStyle name="Note 4 3 5 2 2" xfId="26044"/>
    <cellStyle name="Note 4 3 5 2 2 2" xfId="26045"/>
    <cellStyle name="Note 4 3 5 2 3" xfId="26046"/>
    <cellStyle name="Note 4 3 5 20" xfId="26047"/>
    <cellStyle name="Note 4 3 5 20 2" xfId="26048"/>
    <cellStyle name="Note 4 3 5 20 2 2" xfId="26049"/>
    <cellStyle name="Note 4 3 5 20 3" xfId="26050"/>
    <cellStyle name="Note 4 3 5 21" xfId="26051"/>
    <cellStyle name="Note 4 3 5 21 2" xfId="26052"/>
    <cellStyle name="Note 4 3 5 22" xfId="26053"/>
    <cellStyle name="Note 4 3 5 3" xfId="26054"/>
    <cellStyle name="Note 4 3 5 3 2" xfId="26055"/>
    <cellStyle name="Note 4 3 5 3 2 2" xfId="26056"/>
    <cellStyle name="Note 4 3 5 3 3" xfId="26057"/>
    <cellStyle name="Note 4 3 5 4" xfId="26058"/>
    <cellStyle name="Note 4 3 5 4 2" xfId="26059"/>
    <cellStyle name="Note 4 3 5 4 2 2" xfId="26060"/>
    <cellStyle name="Note 4 3 5 4 3" xfId="26061"/>
    <cellStyle name="Note 4 3 5 5" xfId="26062"/>
    <cellStyle name="Note 4 3 5 5 2" xfId="26063"/>
    <cellStyle name="Note 4 3 5 5 2 2" xfId="26064"/>
    <cellStyle name="Note 4 3 5 5 3" xfId="26065"/>
    <cellStyle name="Note 4 3 5 6" xfId="26066"/>
    <cellStyle name="Note 4 3 5 6 2" xfId="26067"/>
    <cellStyle name="Note 4 3 5 6 2 2" xfId="26068"/>
    <cellStyle name="Note 4 3 5 6 3" xfId="26069"/>
    <cellStyle name="Note 4 3 5 7" xfId="26070"/>
    <cellStyle name="Note 4 3 5 7 2" xfId="26071"/>
    <cellStyle name="Note 4 3 5 7 2 2" xfId="26072"/>
    <cellStyle name="Note 4 3 5 7 3" xfId="26073"/>
    <cellStyle name="Note 4 3 5 8" xfId="26074"/>
    <cellStyle name="Note 4 3 5 8 2" xfId="26075"/>
    <cellStyle name="Note 4 3 5 8 2 2" xfId="26076"/>
    <cellStyle name="Note 4 3 5 8 3" xfId="26077"/>
    <cellStyle name="Note 4 3 5 9" xfId="26078"/>
    <cellStyle name="Note 4 3 5 9 2" xfId="26079"/>
    <cellStyle name="Note 4 3 5 9 2 2" xfId="26080"/>
    <cellStyle name="Note 4 3 5 9 3" xfId="26081"/>
    <cellStyle name="Note 4 3 6" xfId="795"/>
    <cellStyle name="Note 4 3 6 2" xfId="26082"/>
    <cellStyle name="Note 4 3 6 2 2" xfId="26083"/>
    <cellStyle name="Note 4 3 6 3" xfId="26084"/>
    <cellStyle name="Note 4 3 7" xfId="26085"/>
    <cellStyle name="Note 4 3 7 2" xfId="26086"/>
    <cellStyle name="Note 4 3 7 2 2" xfId="26087"/>
    <cellStyle name="Note 4 3 7 3" xfId="26088"/>
    <cellStyle name="Note 4 3 8" xfId="26089"/>
    <cellStyle name="Note 4 3 8 2" xfId="26090"/>
    <cellStyle name="Note 4 3 8 2 2" xfId="26091"/>
    <cellStyle name="Note 4 3 8 3" xfId="26092"/>
    <cellStyle name="Note 4 3 9" xfId="26093"/>
    <cellStyle name="Note 4 3 9 2" xfId="26094"/>
    <cellStyle name="Note 4 3 9 2 2" xfId="26095"/>
    <cellStyle name="Note 4 3 9 3" xfId="26096"/>
    <cellStyle name="Note 4 4" xfId="796"/>
    <cellStyle name="Note 4 4 10" xfId="26097"/>
    <cellStyle name="Note 4 4 10 2" xfId="26098"/>
    <cellStyle name="Note 4 4 10 2 2" xfId="26099"/>
    <cellStyle name="Note 4 4 10 3" xfId="26100"/>
    <cellStyle name="Note 4 4 11" xfId="26101"/>
    <cellStyle name="Note 4 4 11 2" xfId="26102"/>
    <cellStyle name="Note 4 4 11 2 2" xfId="26103"/>
    <cellStyle name="Note 4 4 11 3" xfId="26104"/>
    <cellStyle name="Note 4 4 12" xfId="26105"/>
    <cellStyle name="Note 4 4 12 2" xfId="26106"/>
    <cellStyle name="Note 4 4 12 2 2" xfId="26107"/>
    <cellStyle name="Note 4 4 12 3" xfId="26108"/>
    <cellStyle name="Note 4 4 13" xfId="26109"/>
    <cellStyle name="Note 4 4 13 2" xfId="26110"/>
    <cellStyle name="Note 4 4 13 2 2" xfId="26111"/>
    <cellStyle name="Note 4 4 13 3" xfId="26112"/>
    <cellStyle name="Note 4 4 14" xfId="26113"/>
    <cellStyle name="Note 4 4 14 2" xfId="26114"/>
    <cellStyle name="Note 4 4 14 2 2" xfId="26115"/>
    <cellStyle name="Note 4 4 14 3" xfId="26116"/>
    <cellStyle name="Note 4 4 15" xfId="26117"/>
    <cellStyle name="Note 4 4 15 2" xfId="26118"/>
    <cellStyle name="Note 4 4 15 2 2" xfId="26119"/>
    <cellStyle name="Note 4 4 15 3" xfId="26120"/>
    <cellStyle name="Note 4 4 16" xfId="26121"/>
    <cellStyle name="Note 4 4 16 2" xfId="26122"/>
    <cellStyle name="Note 4 4 16 2 2" xfId="26123"/>
    <cellStyle name="Note 4 4 16 3" xfId="26124"/>
    <cellStyle name="Note 4 4 17" xfId="26125"/>
    <cellStyle name="Note 4 4 17 2" xfId="26126"/>
    <cellStyle name="Note 4 4 17 2 2" xfId="26127"/>
    <cellStyle name="Note 4 4 17 3" xfId="26128"/>
    <cellStyle name="Note 4 4 18" xfId="26129"/>
    <cellStyle name="Note 4 4 18 2" xfId="26130"/>
    <cellStyle name="Note 4 4 19" xfId="26131"/>
    <cellStyle name="Note 4 4 2" xfId="797"/>
    <cellStyle name="Note 4 4 2 10" xfId="26132"/>
    <cellStyle name="Note 4 4 2 10 2" xfId="26133"/>
    <cellStyle name="Note 4 4 2 10 2 2" xfId="26134"/>
    <cellStyle name="Note 4 4 2 10 3" xfId="26135"/>
    <cellStyle name="Note 4 4 2 11" xfId="26136"/>
    <cellStyle name="Note 4 4 2 11 2" xfId="26137"/>
    <cellStyle name="Note 4 4 2 11 2 2" xfId="26138"/>
    <cellStyle name="Note 4 4 2 11 3" xfId="26139"/>
    <cellStyle name="Note 4 4 2 12" xfId="26140"/>
    <cellStyle name="Note 4 4 2 12 2" xfId="26141"/>
    <cellStyle name="Note 4 4 2 12 2 2" xfId="26142"/>
    <cellStyle name="Note 4 4 2 12 3" xfId="26143"/>
    <cellStyle name="Note 4 4 2 13" xfId="26144"/>
    <cellStyle name="Note 4 4 2 13 2" xfId="26145"/>
    <cellStyle name="Note 4 4 2 13 2 2" xfId="26146"/>
    <cellStyle name="Note 4 4 2 13 3" xfId="26147"/>
    <cellStyle name="Note 4 4 2 14" xfId="26148"/>
    <cellStyle name="Note 4 4 2 14 2" xfId="26149"/>
    <cellStyle name="Note 4 4 2 14 2 2" xfId="26150"/>
    <cellStyle name="Note 4 4 2 14 3" xfId="26151"/>
    <cellStyle name="Note 4 4 2 15" xfId="26152"/>
    <cellStyle name="Note 4 4 2 15 2" xfId="26153"/>
    <cellStyle name="Note 4 4 2 15 2 2" xfId="26154"/>
    <cellStyle name="Note 4 4 2 15 3" xfId="26155"/>
    <cellStyle name="Note 4 4 2 16" xfId="26156"/>
    <cellStyle name="Note 4 4 2 16 2" xfId="26157"/>
    <cellStyle name="Note 4 4 2 16 2 2" xfId="26158"/>
    <cellStyle name="Note 4 4 2 16 3" xfId="26159"/>
    <cellStyle name="Note 4 4 2 17" xfId="26160"/>
    <cellStyle name="Note 4 4 2 17 2" xfId="26161"/>
    <cellStyle name="Note 4 4 2 17 2 2" xfId="26162"/>
    <cellStyle name="Note 4 4 2 17 3" xfId="26163"/>
    <cellStyle name="Note 4 4 2 18" xfId="26164"/>
    <cellStyle name="Note 4 4 2 18 2" xfId="26165"/>
    <cellStyle name="Note 4 4 2 18 2 2" xfId="26166"/>
    <cellStyle name="Note 4 4 2 18 3" xfId="26167"/>
    <cellStyle name="Note 4 4 2 19" xfId="26168"/>
    <cellStyle name="Note 4 4 2 19 2" xfId="26169"/>
    <cellStyle name="Note 4 4 2 19 2 2" xfId="26170"/>
    <cellStyle name="Note 4 4 2 19 3" xfId="26171"/>
    <cellStyle name="Note 4 4 2 2" xfId="26172"/>
    <cellStyle name="Note 4 4 2 2 2" xfId="26173"/>
    <cellStyle name="Note 4 4 2 2 2 2" xfId="26174"/>
    <cellStyle name="Note 4 4 2 2 3" xfId="26175"/>
    <cellStyle name="Note 4 4 2 20" xfId="26176"/>
    <cellStyle name="Note 4 4 2 20 2" xfId="26177"/>
    <cellStyle name="Note 4 4 2 20 2 2" xfId="26178"/>
    <cellStyle name="Note 4 4 2 20 3" xfId="26179"/>
    <cellStyle name="Note 4 4 2 21" xfId="26180"/>
    <cellStyle name="Note 4 4 2 21 2" xfId="26181"/>
    <cellStyle name="Note 4 4 2 22" xfId="26182"/>
    <cellStyle name="Note 4 4 2 3" xfId="26183"/>
    <cellStyle name="Note 4 4 2 3 2" xfId="26184"/>
    <cellStyle name="Note 4 4 2 3 2 2" xfId="26185"/>
    <cellStyle name="Note 4 4 2 3 3" xfId="26186"/>
    <cellStyle name="Note 4 4 2 4" xfId="26187"/>
    <cellStyle name="Note 4 4 2 4 2" xfId="26188"/>
    <cellStyle name="Note 4 4 2 4 2 2" xfId="26189"/>
    <cellStyle name="Note 4 4 2 4 3" xfId="26190"/>
    <cellStyle name="Note 4 4 2 5" xfId="26191"/>
    <cellStyle name="Note 4 4 2 5 2" xfId="26192"/>
    <cellStyle name="Note 4 4 2 5 2 2" xfId="26193"/>
    <cellStyle name="Note 4 4 2 5 3" xfId="26194"/>
    <cellStyle name="Note 4 4 2 6" xfId="26195"/>
    <cellStyle name="Note 4 4 2 6 2" xfId="26196"/>
    <cellStyle name="Note 4 4 2 6 2 2" xfId="26197"/>
    <cellStyle name="Note 4 4 2 6 3" xfId="26198"/>
    <cellStyle name="Note 4 4 2 7" xfId="26199"/>
    <cellStyle name="Note 4 4 2 7 2" xfId="26200"/>
    <cellStyle name="Note 4 4 2 7 2 2" xfId="26201"/>
    <cellStyle name="Note 4 4 2 7 3" xfId="26202"/>
    <cellStyle name="Note 4 4 2 8" xfId="26203"/>
    <cellStyle name="Note 4 4 2 8 2" xfId="26204"/>
    <cellStyle name="Note 4 4 2 8 2 2" xfId="26205"/>
    <cellStyle name="Note 4 4 2 8 3" xfId="26206"/>
    <cellStyle name="Note 4 4 2 9" xfId="26207"/>
    <cellStyle name="Note 4 4 2 9 2" xfId="26208"/>
    <cellStyle name="Note 4 4 2 9 2 2" xfId="26209"/>
    <cellStyle name="Note 4 4 2 9 3" xfId="26210"/>
    <cellStyle name="Note 4 4 3" xfId="798"/>
    <cellStyle name="Note 4 4 3 2" xfId="26211"/>
    <cellStyle name="Note 4 4 3 2 2" xfId="26212"/>
    <cellStyle name="Note 4 4 3 3" xfId="26213"/>
    <cellStyle name="Note 4 4 4" xfId="799"/>
    <cellStyle name="Note 4 4 4 2" xfId="26214"/>
    <cellStyle name="Note 4 4 4 2 2" xfId="26215"/>
    <cellStyle name="Note 4 4 4 3" xfId="26216"/>
    <cellStyle name="Note 4 4 5" xfId="800"/>
    <cellStyle name="Note 4 4 5 2" xfId="26217"/>
    <cellStyle name="Note 4 4 5 2 2" xfId="26218"/>
    <cellStyle name="Note 4 4 5 3" xfId="26219"/>
    <cellStyle name="Note 4 4 6" xfId="801"/>
    <cellStyle name="Note 4 4 6 2" xfId="26220"/>
    <cellStyle name="Note 4 4 6 2 2" xfId="26221"/>
    <cellStyle name="Note 4 4 6 3" xfId="26222"/>
    <cellStyle name="Note 4 4 7" xfId="26223"/>
    <cellStyle name="Note 4 4 7 2" xfId="26224"/>
    <cellStyle name="Note 4 4 7 2 2" xfId="26225"/>
    <cellStyle name="Note 4 4 7 3" xfId="26226"/>
    <cellStyle name="Note 4 4 8" xfId="26227"/>
    <cellStyle name="Note 4 4 8 2" xfId="26228"/>
    <cellStyle name="Note 4 4 8 2 2" xfId="26229"/>
    <cellStyle name="Note 4 4 8 3" xfId="26230"/>
    <cellStyle name="Note 4 4 9" xfId="26231"/>
    <cellStyle name="Note 4 4 9 2" xfId="26232"/>
    <cellStyle name="Note 4 4 9 2 2" xfId="26233"/>
    <cellStyle name="Note 4 4 9 3" xfId="26234"/>
    <cellStyle name="Note 4 5" xfId="802"/>
    <cellStyle name="Note 4 5 10" xfId="26235"/>
    <cellStyle name="Note 4 5 10 2" xfId="26236"/>
    <cellStyle name="Note 4 5 10 2 2" xfId="26237"/>
    <cellStyle name="Note 4 5 10 3" xfId="26238"/>
    <cellStyle name="Note 4 5 11" xfId="26239"/>
    <cellStyle name="Note 4 5 11 2" xfId="26240"/>
    <cellStyle name="Note 4 5 11 2 2" xfId="26241"/>
    <cellStyle name="Note 4 5 11 3" xfId="26242"/>
    <cellStyle name="Note 4 5 12" xfId="26243"/>
    <cellStyle name="Note 4 5 12 2" xfId="26244"/>
    <cellStyle name="Note 4 5 12 2 2" xfId="26245"/>
    <cellStyle name="Note 4 5 12 3" xfId="26246"/>
    <cellStyle name="Note 4 5 13" xfId="26247"/>
    <cellStyle name="Note 4 5 13 2" xfId="26248"/>
    <cellStyle name="Note 4 5 13 2 2" xfId="26249"/>
    <cellStyle name="Note 4 5 13 3" xfId="26250"/>
    <cellStyle name="Note 4 5 14" xfId="26251"/>
    <cellStyle name="Note 4 5 14 2" xfId="26252"/>
    <cellStyle name="Note 4 5 14 2 2" xfId="26253"/>
    <cellStyle name="Note 4 5 14 3" xfId="26254"/>
    <cellStyle name="Note 4 5 15" xfId="26255"/>
    <cellStyle name="Note 4 5 15 2" xfId="26256"/>
    <cellStyle name="Note 4 5 15 2 2" xfId="26257"/>
    <cellStyle name="Note 4 5 15 3" xfId="26258"/>
    <cellStyle name="Note 4 5 16" xfId="26259"/>
    <cellStyle name="Note 4 5 16 2" xfId="26260"/>
    <cellStyle name="Note 4 5 16 2 2" xfId="26261"/>
    <cellStyle name="Note 4 5 16 3" xfId="26262"/>
    <cellStyle name="Note 4 5 17" xfId="26263"/>
    <cellStyle name="Note 4 5 17 2" xfId="26264"/>
    <cellStyle name="Note 4 5 17 2 2" xfId="26265"/>
    <cellStyle name="Note 4 5 17 3" xfId="26266"/>
    <cellStyle name="Note 4 5 18" xfId="26267"/>
    <cellStyle name="Note 4 5 18 2" xfId="26268"/>
    <cellStyle name="Note 4 5 19" xfId="26269"/>
    <cellStyle name="Note 4 5 2" xfId="803"/>
    <cellStyle name="Note 4 5 2 10" xfId="26270"/>
    <cellStyle name="Note 4 5 2 10 2" xfId="26271"/>
    <cellStyle name="Note 4 5 2 10 2 2" xfId="26272"/>
    <cellStyle name="Note 4 5 2 10 3" xfId="26273"/>
    <cellStyle name="Note 4 5 2 11" xfId="26274"/>
    <cellStyle name="Note 4 5 2 11 2" xfId="26275"/>
    <cellStyle name="Note 4 5 2 11 2 2" xfId="26276"/>
    <cellStyle name="Note 4 5 2 11 3" xfId="26277"/>
    <cellStyle name="Note 4 5 2 12" xfId="26278"/>
    <cellStyle name="Note 4 5 2 12 2" xfId="26279"/>
    <cellStyle name="Note 4 5 2 12 2 2" xfId="26280"/>
    <cellStyle name="Note 4 5 2 12 3" xfId="26281"/>
    <cellStyle name="Note 4 5 2 13" xfId="26282"/>
    <cellStyle name="Note 4 5 2 13 2" xfId="26283"/>
    <cellStyle name="Note 4 5 2 13 2 2" xfId="26284"/>
    <cellStyle name="Note 4 5 2 13 3" xfId="26285"/>
    <cellStyle name="Note 4 5 2 14" xfId="26286"/>
    <cellStyle name="Note 4 5 2 14 2" xfId="26287"/>
    <cellStyle name="Note 4 5 2 14 2 2" xfId="26288"/>
    <cellStyle name="Note 4 5 2 14 3" xfId="26289"/>
    <cellStyle name="Note 4 5 2 15" xfId="26290"/>
    <cellStyle name="Note 4 5 2 15 2" xfId="26291"/>
    <cellStyle name="Note 4 5 2 15 2 2" xfId="26292"/>
    <cellStyle name="Note 4 5 2 15 3" xfId="26293"/>
    <cellStyle name="Note 4 5 2 16" xfId="26294"/>
    <cellStyle name="Note 4 5 2 16 2" xfId="26295"/>
    <cellStyle name="Note 4 5 2 16 2 2" xfId="26296"/>
    <cellStyle name="Note 4 5 2 16 3" xfId="26297"/>
    <cellStyle name="Note 4 5 2 17" xfId="26298"/>
    <cellStyle name="Note 4 5 2 17 2" xfId="26299"/>
    <cellStyle name="Note 4 5 2 17 2 2" xfId="26300"/>
    <cellStyle name="Note 4 5 2 17 3" xfId="26301"/>
    <cellStyle name="Note 4 5 2 18" xfId="26302"/>
    <cellStyle name="Note 4 5 2 18 2" xfId="26303"/>
    <cellStyle name="Note 4 5 2 18 2 2" xfId="26304"/>
    <cellStyle name="Note 4 5 2 18 3" xfId="26305"/>
    <cellStyle name="Note 4 5 2 19" xfId="26306"/>
    <cellStyle name="Note 4 5 2 19 2" xfId="26307"/>
    <cellStyle name="Note 4 5 2 19 2 2" xfId="26308"/>
    <cellStyle name="Note 4 5 2 19 3" xfId="26309"/>
    <cellStyle name="Note 4 5 2 2" xfId="26310"/>
    <cellStyle name="Note 4 5 2 2 2" xfId="26311"/>
    <cellStyle name="Note 4 5 2 2 2 2" xfId="26312"/>
    <cellStyle name="Note 4 5 2 2 3" xfId="26313"/>
    <cellStyle name="Note 4 5 2 20" xfId="26314"/>
    <cellStyle name="Note 4 5 2 20 2" xfId="26315"/>
    <cellStyle name="Note 4 5 2 20 2 2" xfId="26316"/>
    <cellStyle name="Note 4 5 2 20 3" xfId="26317"/>
    <cellStyle name="Note 4 5 2 21" xfId="26318"/>
    <cellStyle name="Note 4 5 2 21 2" xfId="26319"/>
    <cellStyle name="Note 4 5 2 22" xfId="26320"/>
    <cellStyle name="Note 4 5 2 3" xfId="26321"/>
    <cellStyle name="Note 4 5 2 3 2" xfId="26322"/>
    <cellStyle name="Note 4 5 2 3 2 2" xfId="26323"/>
    <cellStyle name="Note 4 5 2 3 3" xfId="26324"/>
    <cellStyle name="Note 4 5 2 4" xfId="26325"/>
    <cellStyle name="Note 4 5 2 4 2" xfId="26326"/>
    <cellStyle name="Note 4 5 2 4 2 2" xfId="26327"/>
    <cellStyle name="Note 4 5 2 4 3" xfId="26328"/>
    <cellStyle name="Note 4 5 2 5" xfId="26329"/>
    <cellStyle name="Note 4 5 2 5 2" xfId="26330"/>
    <cellStyle name="Note 4 5 2 5 2 2" xfId="26331"/>
    <cellStyle name="Note 4 5 2 5 3" xfId="26332"/>
    <cellStyle name="Note 4 5 2 6" xfId="26333"/>
    <cellStyle name="Note 4 5 2 6 2" xfId="26334"/>
    <cellStyle name="Note 4 5 2 6 2 2" xfId="26335"/>
    <cellStyle name="Note 4 5 2 6 3" xfId="26336"/>
    <cellStyle name="Note 4 5 2 7" xfId="26337"/>
    <cellStyle name="Note 4 5 2 7 2" xfId="26338"/>
    <cellStyle name="Note 4 5 2 7 2 2" xfId="26339"/>
    <cellStyle name="Note 4 5 2 7 3" xfId="26340"/>
    <cellStyle name="Note 4 5 2 8" xfId="26341"/>
    <cellStyle name="Note 4 5 2 8 2" xfId="26342"/>
    <cellStyle name="Note 4 5 2 8 2 2" xfId="26343"/>
    <cellStyle name="Note 4 5 2 8 3" xfId="26344"/>
    <cellStyle name="Note 4 5 2 9" xfId="26345"/>
    <cellStyle name="Note 4 5 2 9 2" xfId="26346"/>
    <cellStyle name="Note 4 5 2 9 2 2" xfId="26347"/>
    <cellStyle name="Note 4 5 2 9 3" xfId="26348"/>
    <cellStyle name="Note 4 5 3" xfId="804"/>
    <cellStyle name="Note 4 5 3 2" xfId="26349"/>
    <cellStyle name="Note 4 5 3 2 2" xfId="26350"/>
    <cellStyle name="Note 4 5 3 3" xfId="26351"/>
    <cellStyle name="Note 4 5 4" xfId="805"/>
    <cellStyle name="Note 4 5 4 2" xfId="26352"/>
    <cellStyle name="Note 4 5 4 2 2" xfId="26353"/>
    <cellStyle name="Note 4 5 4 3" xfId="26354"/>
    <cellStyle name="Note 4 5 5" xfId="806"/>
    <cellStyle name="Note 4 5 5 2" xfId="26355"/>
    <cellStyle name="Note 4 5 5 2 2" xfId="26356"/>
    <cellStyle name="Note 4 5 5 3" xfId="26357"/>
    <cellStyle name="Note 4 5 6" xfId="807"/>
    <cellStyle name="Note 4 5 6 2" xfId="26358"/>
    <cellStyle name="Note 4 5 6 2 2" xfId="26359"/>
    <cellStyle name="Note 4 5 6 3" xfId="26360"/>
    <cellStyle name="Note 4 5 7" xfId="26361"/>
    <cellStyle name="Note 4 5 7 2" xfId="26362"/>
    <cellStyle name="Note 4 5 7 2 2" xfId="26363"/>
    <cellStyle name="Note 4 5 7 3" xfId="26364"/>
    <cellStyle name="Note 4 5 8" xfId="26365"/>
    <cellStyle name="Note 4 5 8 2" xfId="26366"/>
    <cellStyle name="Note 4 5 8 2 2" xfId="26367"/>
    <cellStyle name="Note 4 5 8 3" xfId="26368"/>
    <cellStyle name="Note 4 5 9" xfId="26369"/>
    <cellStyle name="Note 4 5 9 2" xfId="26370"/>
    <cellStyle name="Note 4 5 9 2 2" xfId="26371"/>
    <cellStyle name="Note 4 5 9 3" xfId="26372"/>
    <cellStyle name="Note 4 6" xfId="808"/>
    <cellStyle name="Note 4 6 10" xfId="26373"/>
    <cellStyle name="Note 4 6 10 2" xfId="26374"/>
    <cellStyle name="Note 4 6 10 2 2" xfId="26375"/>
    <cellStyle name="Note 4 6 10 3" xfId="26376"/>
    <cellStyle name="Note 4 6 11" xfId="26377"/>
    <cellStyle name="Note 4 6 11 2" xfId="26378"/>
    <cellStyle name="Note 4 6 11 2 2" xfId="26379"/>
    <cellStyle name="Note 4 6 11 3" xfId="26380"/>
    <cellStyle name="Note 4 6 12" xfId="26381"/>
    <cellStyle name="Note 4 6 12 2" xfId="26382"/>
    <cellStyle name="Note 4 6 12 2 2" xfId="26383"/>
    <cellStyle name="Note 4 6 12 3" xfId="26384"/>
    <cellStyle name="Note 4 6 13" xfId="26385"/>
    <cellStyle name="Note 4 6 13 2" xfId="26386"/>
    <cellStyle name="Note 4 6 13 2 2" xfId="26387"/>
    <cellStyle name="Note 4 6 13 3" xfId="26388"/>
    <cellStyle name="Note 4 6 14" xfId="26389"/>
    <cellStyle name="Note 4 6 14 2" xfId="26390"/>
    <cellStyle name="Note 4 6 14 2 2" xfId="26391"/>
    <cellStyle name="Note 4 6 14 3" xfId="26392"/>
    <cellStyle name="Note 4 6 15" xfId="26393"/>
    <cellStyle name="Note 4 6 15 2" xfId="26394"/>
    <cellStyle name="Note 4 6 15 2 2" xfId="26395"/>
    <cellStyle name="Note 4 6 15 3" xfId="26396"/>
    <cellStyle name="Note 4 6 16" xfId="26397"/>
    <cellStyle name="Note 4 6 16 2" xfId="26398"/>
    <cellStyle name="Note 4 6 16 2 2" xfId="26399"/>
    <cellStyle name="Note 4 6 16 3" xfId="26400"/>
    <cellStyle name="Note 4 6 17" xfId="26401"/>
    <cellStyle name="Note 4 6 17 2" xfId="26402"/>
    <cellStyle name="Note 4 6 17 2 2" xfId="26403"/>
    <cellStyle name="Note 4 6 17 3" xfId="26404"/>
    <cellStyle name="Note 4 6 18" xfId="26405"/>
    <cellStyle name="Note 4 6 18 2" xfId="26406"/>
    <cellStyle name="Note 4 6 18 2 2" xfId="26407"/>
    <cellStyle name="Note 4 6 18 3" xfId="26408"/>
    <cellStyle name="Note 4 6 19" xfId="26409"/>
    <cellStyle name="Note 4 6 19 2" xfId="26410"/>
    <cellStyle name="Note 4 6 19 2 2" xfId="26411"/>
    <cellStyle name="Note 4 6 19 3" xfId="26412"/>
    <cellStyle name="Note 4 6 2" xfId="26413"/>
    <cellStyle name="Note 4 6 2 10" xfId="26414"/>
    <cellStyle name="Note 4 6 2 10 2" xfId="26415"/>
    <cellStyle name="Note 4 6 2 10 2 2" xfId="26416"/>
    <cellStyle name="Note 4 6 2 10 3" xfId="26417"/>
    <cellStyle name="Note 4 6 2 11" xfId="26418"/>
    <cellStyle name="Note 4 6 2 11 2" xfId="26419"/>
    <cellStyle name="Note 4 6 2 11 2 2" xfId="26420"/>
    <cellStyle name="Note 4 6 2 11 3" xfId="26421"/>
    <cellStyle name="Note 4 6 2 12" xfId="26422"/>
    <cellStyle name="Note 4 6 2 12 2" xfId="26423"/>
    <cellStyle name="Note 4 6 2 12 2 2" xfId="26424"/>
    <cellStyle name="Note 4 6 2 12 3" xfId="26425"/>
    <cellStyle name="Note 4 6 2 13" xfId="26426"/>
    <cellStyle name="Note 4 6 2 13 2" xfId="26427"/>
    <cellStyle name="Note 4 6 2 13 2 2" xfId="26428"/>
    <cellStyle name="Note 4 6 2 13 3" xfId="26429"/>
    <cellStyle name="Note 4 6 2 14" xfId="26430"/>
    <cellStyle name="Note 4 6 2 14 2" xfId="26431"/>
    <cellStyle name="Note 4 6 2 14 2 2" xfId="26432"/>
    <cellStyle name="Note 4 6 2 14 3" xfId="26433"/>
    <cellStyle name="Note 4 6 2 15" xfId="26434"/>
    <cellStyle name="Note 4 6 2 15 2" xfId="26435"/>
    <cellStyle name="Note 4 6 2 15 2 2" xfId="26436"/>
    <cellStyle name="Note 4 6 2 15 3" xfId="26437"/>
    <cellStyle name="Note 4 6 2 16" xfId="26438"/>
    <cellStyle name="Note 4 6 2 16 2" xfId="26439"/>
    <cellStyle name="Note 4 6 2 16 2 2" xfId="26440"/>
    <cellStyle name="Note 4 6 2 16 3" xfId="26441"/>
    <cellStyle name="Note 4 6 2 17" xfId="26442"/>
    <cellStyle name="Note 4 6 2 17 2" xfId="26443"/>
    <cellStyle name="Note 4 6 2 17 2 2" xfId="26444"/>
    <cellStyle name="Note 4 6 2 17 3" xfId="26445"/>
    <cellStyle name="Note 4 6 2 18" xfId="26446"/>
    <cellStyle name="Note 4 6 2 18 2" xfId="26447"/>
    <cellStyle name="Note 4 6 2 18 2 2" xfId="26448"/>
    <cellStyle name="Note 4 6 2 18 3" xfId="26449"/>
    <cellStyle name="Note 4 6 2 19" xfId="26450"/>
    <cellStyle name="Note 4 6 2 19 2" xfId="26451"/>
    <cellStyle name="Note 4 6 2 19 2 2" xfId="26452"/>
    <cellStyle name="Note 4 6 2 19 3" xfId="26453"/>
    <cellStyle name="Note 4 6 2 2" xfId="26454"/>
    <cellStyle name="Note 4 6 2 2 2" xfId="26455"/>
    <cellStyle name="Note 4 6 2 2 2 2" xfId="26456"/>
    <cellStyle name="Note 4 6 2 2 3" xfId="26457"/>
    <cellStyle name="Note 4 6 2 20" xfId="26458"/>
    <cellStyle name="Note 4 6 2 20 2" xfId="26459"/>
    <cellStyle name="Note 4 6 2 20 2 2" xfId="26460"/>
    <cellStyle name="Note 4 6 2 20 3" xfId="26461"/>
    <cellStyle name="Note 4 6 2 21" xfId="26462"/>
    <cellStyle name="Note 4 6 2 21 2" xfId="26463"/>
    <cellStyle name="Note 4 6 2 22" xfId="26464"/>
    <cellStyle name="Note 4 6 2 3" xfId="26465"/>
    <cellStyle name="Note 4 6 2 3 2" xfId="26466"/>
    <cellStyle name="Note 4 6 2 3 2 2" xfId="26467"/>
    <cellStyle name="Note 4 6 2 3 3" xfId="26468"/>
    <cellStyle name="Note 4 6 2 4" xfId="26469"/>
    <cellStyle name="Note 4 6 2 4 2" xfId="26470"/>
    <cellStyle name="Note 4 6 2 4 2 2" xfId="26471"/>
    <cellStyle name="Note 4 6 2 4 3" xfId="26472"/>
    <cellStyle name="Note 4 6 2 5" xfId="26473"/>
    <cellStyle name="Note 4 6 2 5 2" xfId="26474"/>
    <cellStyle name="Note 4 6 2 5 2 2" xfId="26475"/>
    <cellStyle name="Note 4 6 2 5 3" xfId="26476"/>
    <cellStyle name="Note 4 6 2 6" xfId="26477"/>
    <cellStyle name="Note 4 6 2 6 2" xfId="26478"/>
    <cellStyle name="Note 4 6 2 6 2 2" xfId="26479"/>
    <cellStyle name="Note 4 6 2 6 3" xfId="26480"/>
    <cellStyle name="Note 4 6 2 7" xfId="26481"/>
    <cellStyle name="Note 4 6 2 7 2" xfId="26482"/>
    <cellStyle name="Note 4 6 2 7 2 2" xfId="26483"/>
    <cellStyle name="Note 4 6 2 7 3" xfId="26484"/>
    <cellStyle name="Note 4 6 2 8" xfId="26485"/>
    <cellStyle name="Note 4 6 2 8 2" xfId="26486"/>
    <cellStyle name="Note 4 6 2 8 2 2" xfId="26487"/>
    <cellStyle name="Note 4 6 2 8 3" xfId="26488"/>
    <cellStyle name="Note 4 6 2 9" xfId="26489"/>
    <cellStyle name="Note 4 6 2 9 2" xfId="26490"/>
    <cellStyle name="Note 4 6 2 9 2 2" xfId="26491"/>
    <cellStyle name="Note 4 6 2 9 3" xfId="26492"/>
    <cellStyle name="Note 4 6 20" xfId="26493"/>
    <cellStyle name="Note 4 6 20 2" xfId="26494"/>
    <cellStyle name="Note 4 6 20 2 2" xfId="26495"/>
    <cellStyle name="Note 4 6 20 3" xfId="26496"/>
    <cellStyle name="Note 4 6 21" xfId="26497"/>
    <cellStyle name="Note 4 6 21 2" xfId="26498"/>
    <cellStyle name="Note 4 6 21 2 2" xfId="26499"/>
    <cellStyle name="Note 4 6 21 3" xfId="26500"/>
    <cellStyle name="Note 4 6 22" xfId="26501"/>
    <cellStyle name="Note 4 6 22 2" xfId="26502"/>
    <cellStyle name="Note 4 6 23" xfId="26503"/>
    <cellStyle name="Note 4 6 3" xfId="26504"/>
    <cellStyle name="Note 4 6 3 2" xfId="26505"/>
    <cellStyle name="Note 4 6 3 2 2" xfId="26506"/>
    <cellStyle name="Note 4 6 3 3" xfId="26507"/>
    <cellStyle name="Note 4 6 4" xfId="26508"/>
    <cellStyle name="Note 4 6 4 2" xfId="26509"/>
    <cellStyle name="Note 4 6 4 2 2" xfId="26510"/>
    <cellStyle name="Note 4 6 4 3" xfId="26511"/>
    <cellStyle name="Note 4 6 5" xfId="26512"/>
    <cellStyle name="Note 4 6 5 2" xfId="26513"/>
    <cellStyle name="Note 4 6 5 2 2" xfId="26514"/>
    <cellStyle name="Note 4 6 5 3" xfId="26515"/>
    <cellStyle name="Note 4 6 6" xfId="26516"/>
    <cellStyle name="Note 4 6 6 2" xfId="26517"/>
    <cellStyle name="Note 4 6 6 2 2" xfId="26518"/>
    <cellStyle name="Note 4 6 6 3" xfId="26519"/>
    <cellStyle name="Note 4 6 7" xfId="26520"/>
    <cellStyle name="Note 4 6 7 2" xfId="26521"/>
    <cellStyle name="Note 4 6 7 2 2" xfId="26522"/>
    <cellStyle name="Note 4 6 7 3" xfId="26523"/>
    <cellStyle name="Note 4 6 8" xfId="26524"/>
    <cellStyle name="Note 4 6 8 2" xfId="26525"/>
    <cellStyle name="Note 4 6 8 2 2" xfId="26526"/>
    <cellStyle name="Note 4 6 8 3" xfId="26527"/>
    <cellStyle name="Note 4 6 9" xfId="26528"/>
    <cellStyle name="Note 4 6 9 2" xfId="26529"/>
    <cellStyle name="Note 4 6 9 2 2" xfId="26530"/>
    <cellStyle name="Note 4 6 9 3" xfId="26531"/>
    <cellStyle name="Note 4 7" xfId="809"/>
    <cellStyle name="Note 4 7 10" xfId="26532"/>
    <cellStyle name="Note 4 7 10 2" xfId="26533"/>
    <cellStyle name="Note 4 7 10 2 2" xfId="26534"/>
    <cellStyle name="Note 4 7 10 3" xfId="26535"/>
    <cellStyle name="Note 4 7 11" xfId="26536"/>
    <cellStyle name="Note 4 7 11 2" xfId="26537"/>
    <cellStyle name="Note 4 7 11 2 2" xfId="26538"/>
    <cellStyle name="Note 4 7 11 3" xfId="26539"/>
    <cellStyle name="Note 4 7 12" xfId="26540"/>
    <cellStyle name="Note 4 7 12 2" xfId="26541"/>
    <cellStyle name="Note 4 7 12 2 2" xfId="26542"/>
    <cellStyle name="Note 4 7 12 3" xfId="26543"/>
    <cellStyle name="Note 4 7 13" xfId="26544"/>
    <cellStyle name="Note 4 7 13 2" xfId="26545"/>
    <cellStyle name="Note 4 7 13 2 2" xfId="26546"/>
    <cellStyle name="Note 4 7 13 3" xfId="26547"/>
    <cellStyle name="Note 4 7 14" xfId="26548"/>
    <cellStyle name="Note 4 7 14 2" xfId="26549"/>
    <cellStyle name="Note 4 7 14 2 2" xfId="26550"/>
    <cellStyle name="Note 4 7 14 3" xfId="26551"/>
    <cellStyle name="Note 4 7 15" xfId="26552"/>
    <cellStyle name="Note 4 7 15 2" xfId="26553"/>
    <cellStyle name="Note 4 7 15 2 2" xfId="26554"/>
    <cellStyle name="Note 4 7 15 3" xfId="26555"/>
    <cellStyle name="Note 4 7 16" xfId="26556"/>
    <cellStyle name="Note 4 7 16 2" xfId="26557"/>
    <cellStyle name="Note 4 7 16 2 2" xfId="26558"/>
    <cellStyle name="Note 4 7 16 3" xfId="26559"/>
    <cellStyle name="Note 4 7 17" xfId="26560"/>
    <cellStyle name="Note 4 7 17 2" xfId="26561"/>
    <cellStyle name="Note 4 7 17 2 2" xfId="26562"/>
    <cellStyle name="Note 4 7 17 3" xfId="26563"/>
    <cellStyle name="Note 4 7 18" xfId="26564"/>
    <cellStyle name="Note 4 7 18 2" xfId="26565"/>
    <cellStyle name="Note 4 7 18 2 2" xfId="26566"/>
    <cellStyle name="Note 4 7 18 3" xfId="26567"/>
    <cellStyle name="Note 4 7 19" xfId="26568"/>
    <cellStyle name="Note 4 7 19 2" xfId="26569"/>
    <cellStyle name="Note 4 7 19 2 2" xfId="26570"/>
    <cellStyle name="Note 4 7 19 3" xfId="26571"/>
    <cellStyle name="Note 4 7 2" xfId="26572"/>
    <cellStyle name="Note 4 7 2 2" xfId="26573"/>
    <cellStyle name="Note 4 7 2 2 2" xfId="26574"/>
    <cellStyle name="Note 4 7 2 3" xfId="26575"/>
    <cellStyle name="Note 4 7 20" xfId="26576"/>
    <cellStyle name="Note 4 7 20 2" xfId="26577"/>
    <cellStyle name="Note 4 7 20 2 2" xfId="26578"/>
    <cellStyle name="Note 4 7 20 3" xfId="26579"/>
    <cellStyle name="Note 4 7 21" xfId="26580"/>
    <cellStyle name="Note 4 7 21 2" xfId="26581"/>
    <cellStyle name="Note 4 7 22" xfId="26582"/>
    <cellStyle name="Note 4 7 3" xfId="26583"/>
    <cellStyle name="Note 4 7 3 2" xfId="26584"/>
    <cellStyle name="Note 4 7 3 2 2" xfId="26585"/>
    <cellStyle name="Note 4 7 3 3" xfId="26586"/>
    <cellStyle name="Note 4 7 4" xfId="26587"/>
    <cellStyle name="Note 4 7 4 2" xfId="26588"/>
    <cellStyle name="Note 4 7 4 2 2" xfId="26589"/>
    <cellStyle name="Note 4 7 4 3" xfId="26590"/>
    <cellStyle name="Note 4 7 5" xfId="26591"/>
    <cellStyle name="Note 4 7 5 2" xfId="26592"/>
    <cellStyle name="Note 4 7 5 2 2" xfId="26593"/>
    <cellStyle name="Note 4 7 5 3" xfId="26594"/>
    <cellStyle name="Note 4 7 6" xfId="26595"/>
    <cellStyle name="Note 4 7 6 2" xfId="26596"/>
    <cellStyle name="Note 4 7 6 2 2" xfId="26597"/>
    <cellStyle name="Note 4 7 6 3" xfId="26598"/>
    <cellStyle name="Note 4 7 7" xfId="26599"/>
    <cellStyle name="Note 4 7 7 2" xfId="26600"/>
    <cellStyle name="Note 4 7 7 2 2" xfId="26601"/>
    <cellStyle name="Note 4 7 7 3" xfId="26602"/>
    <cellStyle name="Note 4 7 8" xfId="26603"/>
    <cellStyle name="Note 4 7 8 2" xfId="26604"/>
    <cellStyle name="Note 4 7 8 2 2" xfId="26605"/>
    <cellStyle name="Note 4 7 8 3" xfId="26606"/>
    <cellStyle name="Note 4 7 9" xfId="26607"/>
    <cellStyle name="Note 4 7 9 2" xfId="26608"/>
    <cellStyle name="Note 4 7 9 2 2" xfId="26609"/>
    <cellStyle name="Note 4 7 9 3" xfId="26610"/>
    <cellStyle name="Note 4 8" xfId="810"/>
    <cellStyle name="Note 4 8 2" xfId="26611"/>
    <cellStyle name="Note 4 8 2 2" xfId="26612"/>
    <cellStyle name="Note 4 8 3" xfId="26613"/>
    <cellStyle name="Note 4 9" xfId="26614"/>
    <cellStyle name="Note 4 9 2" xfId="26615"/>
    <cellStyle name="Note 4 9 2 2" xfId="26616"/>
    <cellStyle name="Note 4 9 3" xfId="26617"/>
    <cellStyle name="Note 5" xfId="811"/>
    <cellStyle name="Note 5 10" xfId="26618"/>
    <cellStyle name="Note 5 10 2" xfId="26619"/>
    <cellStyle name="Note 5 10 2 2" xfId="26620"/>
    <cellStyle name="Note 5 10 3" xfId="26621"/>
    <cellStyle name="Note 5 11" xfId="26622"/>
    <cellStyle name="Note 5 11 2" xfId="26623"/>
    <cellStyle name="Note 5 11 2 2" xfId="26624"/>
    <cellStyle name="Note 5 11 3" xfId="26625"/>
    <cellStyle name="Note 5 12" xfId="26626"/>
    <cellStyle name="Note 5 12 2" xfId="26627"/>
    <cellStyle name="Note 5 12 2 2" xfId="26628"/>
    <cellStyle name="Note 5 12 3" xfId="26629"/>
    <cellStyle name="Note 5 13" xfId="26630"/>
    <cellStyle name="Note 5 13 2" xfId="26631"/>
    <cellStyle name="Note 5 13 2 2" xfId="26632"/>
    <cellStyle name="Note 5 13 3" xfId="26633"/>
    <cellStyle name="Note 5 14" xfId="26634"/>
    <cellStyle name="Note 5 14 2" xfId="26635"/>
    <cellStyle name="Note 5 14 2 2" xfId="26636"/>
    <cellStyle name="Note 5 14 3" xfId="26637"/>
    <cellStyle name="Note 5 15" xfId="26638"/>
    <cellStyle name="Note 5 15 2" xfId="26639"/>
    <cellStyle name="Note 5 15 2 2" xfId="26640"/>
    <cellStyle name="Note 5 15 3" xfId="26641"/>
    <cellStyle name="Note 5 16" xfId="26642"/>
    <cellStyle name="Note 5 16 2" xfId="26643"/>
    <cellStyle name="Note 5 16 2 2" xfId="26644"/>
    <cellStyle name="Note 5 16 3" xfId="26645"/>
    <cellStyle name="Note 5 17" xfId="26646"/>
    <cellStyle name="Note 5 17 2" xfId="26647"/>
    <cellStyle name="Note 5 17 2 2" xfId="26648"/>
    <cellStyle name="Note 5 17 3" xfId="26649"/>
    <cellStyle name="Note 5 18" xfId="26650"/>
    <cellStyle name="Note 5 18 2" xfId="26651"/>
    <cellStyle name="Note 5 18 2 2" xfId="26652"/>
    <cellStyle name="Note 5 18 3" xfId="26653"/>
    <cellStyle name="Note 5 19" xfId="26654"/>
    <cellStyle name="Note 5 19 2" xfId="26655"/>
    <cellStyle name="Note 5 19 2 2" xfId="26656"/>
    <cellStyle name="Note 5 19 3" xfId="26657"/>
    <cellStyle name="Note 5 2" xfId="812"/>
    <cellStyle name="Note 5 2 10" xfId="26658"/>
    <cellStyle name="Note 5 2 10 2" xfId="26659"/>
    <cellStyle name="Note 5 2 10 2 2" xfId="26660"/>
    <cellStyle name="Note 5 2 10 3" xfId="26661"/>
    <cellStyle name="Note 5 2 11" xfId="26662"/>
    <cellStyle name="Note 5 2 11 2" xfId="26663"/>
    <cellStyle name="Note 5 2 11 2 2" xfId="26664"/>
    <cellStyle name="Note 5 2 11 3" xfId="26665"/>
    <cellStyle name="Note 5 2 12" xfId="26666"/>
    <cellStyle name="Note 5 2 12 2" xfId="26667"/>
    <cellStyle name="Note 5 2 12 2 2" xfId="26668"/>
    <cellStyle name="Note 5 2 12 3" xfId="26669"/>
    <cellStyle name="Note 5 2 13" xfId="26670"/>
    <cellStyle name="Note 5 2 13 2" xfId="26671"/>
    <cellStyle name="Note 5 2 13 2 2" xfId="26672"/>
    <cellStyle name="Note 5 2 13 3" xfId="26673"/>
    <cellStyle name="Note 5 2 14" xfId="26674"/>
    <cellStyle name="Note 5 2 14 2" xfId="26675"/>
    <cellStyle name="Note 5 2 14 2 2" xfId="26676"/>
    <cellStyle name="Note 5 2 14 3" xfId="26677"/>
    <cellStyle name="Note 5 2 15" xfId="26678"/>
    <cellStyle name="Note 5 2 15 2" xfId="26679"/>
    <cellStyle name="Note 5 2 15 2 2" xfId="26680"/>
    <cellStyle name="Note 5 2 15 3" xfId="26681"/>
    <cellStyle name="Note 5 2 16" xfId="26682"/>
    <cellStyle name="Note 5 2 16 2" xfId="26683"/>
    <cellStyle name="Note 5 2 16 2 2" xfId="26684"/>
    <cellStyle name="Note 5 2 16 3" xfId="26685"/>
    <cellStyle name="Note 5 2 17" xfId="26686"/>
    <cellStyle name="Note 5 2 17 2" xfId="26687"/>
    <cellStyle name="Note 5 2 17 2 2" xfId="26688"/>
    <cellStyle name="Note 5 2 17 3" xfId="26689"/>
    <cellStyle name="Note 5 2 18" xfId="26690"/>
    <cellStyle name="Note 5 2 18 2" xfId="26691"/>
    <cellStyle name="Note 5 2 18 2 2" xfId="26692"/>
    <cellStyle name="Note 5 2 18 3" xfId="26693"/>
    <cellStyle name="Note 5 2 19" xfId="26694"/>
    <cellStyle name="Note 5 2 19 2" xfId="26695"/>
    <cellStyle name="Note 5 2 19 2 2" xfId="26696"/>
    <cellStyle name="Note 5 2 19 3" xfId="26697"/>
    <cellStyle name="Note 5 2 2" xfId="813"/>
    <cellStyle name="Note 5 2 2 10" xfId="26698"/>
    <cellStyle name="Note 5 2 2 10 2" xfId="26699"/>
    <cellStyle name="Note 5 2 2 10 2 2" xfId="26700"/>
    <cellStyle name="Note 5 2 2 10 3" xfId="26701"/>
    <cellStyle name="Note 5 2 2 11" xfId="26702"/>
    <cellStyle name="Note 5 2 2 11 2" xfId="26703"/>
    <cellStyle name="Note 5 2 2 11 2 2" xfId="26704"/>
    <cellStyle name="Note 5 2 2 11 3" xfId="26705"/>
    <cellStyle name="Note 5 2 2 12" xfId="26706"/>
    <cellStyle name="Note 5 2 2 12 2" xfId="26707"/>
    <cellStyle name="Note 5 2 2 12 2 2" xfId="26708"/>
    <cellStyle name="Note 5 2 2 12 3" xfId="26709"/>
    <cellStyle name="Note 5 2 2 13" xfId="26710"/>
    <cellStyle name="Note 5 2 2 13 2" xfId="26711"/>
    <cellStyle name="Note 5 2 2 13 2 2" xfId="26712"/>
    <cellStyle name="Note 5 2 2 13 3" xfId="26713"/>
    <cellStyle name="Note 5 2 2 14" xfId="26714"/>
    <cellStyle name="Note 5 2 2 14 2" xfId="26715"/>
    <cellStyle name="Note 5 2 2 14 2 2" xfId="26716"/>
    <cellStyle name="Note 5 2 2 14 3" xfId="26717"/>
    <cellStyle name="Note 5 2 2 15" xfId="26718"/>
    <cellStyle name="Note 5 2 2 15 2" xfId="26719"/>
    <cellStyle name="Note 5 2 2 15 2 2" xfId="26720"/>
    <cellStyle name="Note 5 2 2 15 3" xfId="26721"/>
    <cellStyle name="Note 5 2 2 16" xfId="26722"/>
    <cellStyle name="Note 5 2 2 16 2" xfId="26723"/>
    <cellStyle name="Note 5 2 2 16 2 2" xfId="26724"/>
    <cellStyle name="Note 5 2 2 16 3" xfId="26725"/>
    <cellStyle name="Note 5 2 2 17" xfId="26726"/>
    <cellStyle name="Note 5 2 2 17 2" xfId="26727"/>
    <cellStyle name="Note 5 2 2 17 2 2" xfId="26728"/>
    <cellStyle name="Note 5 2 2 17 3" xfId="26729"/>
    <cellStyle name="Note 5 2 2 18" xfId="26730"/>
    <cellStyle name="Note 5 2 2 18 2" xfId="26731"/>
    <cellStyle name="Note 5 2 2 18 2 2" xfId="26732"/>
    <cellStyle name="Note 5 2 2 18 3" xfId="26733"/>
    <cellStyle name="Note 5 2 2 19" xfId="26734"/>
    <cellStyle name="Note 5 2 2 19 2" xfId="26735"/>
    <cellStyle name="Note 5 2 2 19 2 2" xfId="26736"/>
    <cellStyle name="Note 5 2 2 19 3" xfId="26737"/>
    <cellStyle name="Note 5 2 2 2" xfId="814"/>
    <cellStyle name="Note 5 2 2 2 10" xfId="26738"/>
    <cellStyle name="Note 5 2 2 2 10 2" xfId="26739"/>
    <cellStyle name="Note 5 2 2 2 10 2 2" xfId="26740"/>
    <cellStyle name="Note 5 2 2 2 10 3" xfId="26741"/>
    <cellStyle name="Note 5 2 2 2 11" xfId="26742"/>
    <cellStyle name="Note 5 2 2 2 11 2" xfId="26743"/>
    <cellStyle name="Note 5 2 2 2 11 2 2" xfId="26744"/>
    <cellStyle name="Note 5 2 2 2 11 3" xfId="26745"/>
    <cellStyle name="Note 5 2 2 2 12" xfId="26746"/>
    <cellStyle name="Note 5 2 2 2 12 2" xfId="26747"/>
    <cellStyle name="Note 5 2 2 2 12 2 2" xfId="26748"/>
    <cellStyle name="Note 5 2 2 2 12 3" xfId="26749"/>
    <cellStyle name="Note 5 2 2 2 13" xfId="26750"/>
    <cellStyle name="Note 5 2 2 2 13 2" xfId="26751"/>
    <cellStyle name="Note 5 2 2 2 13 2 2" xfId="26752"/>
    <cellStyle name="Note 5 2 2 2 13 3" xfId="26753"/>
    <cellStyle name="Note 5 2 2 2 14" xfId="26754"/>
    <cellStyle name="Note 5 2 2 2 14 2" xfId="26755"/>
    <cellStyle name="Note 5 2 2 2 14 2 2" xfId="26756"/>
    <cellStyle name="Note 5 2 2 2 14 3" xfId="26757"/>
    <cellStyle name="Note 5 2 2 2 15" xfId="26758"/>
    <cellStyle name="Note 5 2 2 2 15 2" xfId="26759"/>
    <cellStyle name="Note 5 2 2 2 15 2 2" xfId="26760"/>
    <cellStyle name="Note 5 2 2 2 15 3" xfId="26761"/>
    <cellStyle name="Note 5 2 2 2 16" xfId="26762"/>
    <cellStyle name="Note 5 2 2 2 16 2" xfId="26763"/>
    <cellStyle name="Note 5 2 2 2 16 2 2" xfId="26764"/>
    <cellStyle name="Note 5 2 2 2 16 3" xfId="26765"/>
    <cellStyle name="Note 5 2 2 2 17" xfId="26766"/>
    <cellStyle name="Note 5 2 2 2 17 2" xfId="26767"/>
    <cellStyle name="Note 5 2 2 2 17 2 2" xfId="26768"/>
    <cellStyle name="Note 5 2 2 2 17 3" xfId="26769"/>
    <cellStyle name="Note 5 2 2 2 18" xfId="26770"/>
    <cellStyle name="Note 5 2 2 2 18 2" xfId="26771"/>
    <cellStyle name="Note 5 2 2 2 19" xfId="26772"/>
    <cellStyle name="Note 5 2 2 2 2" xfId="26773"/>
    <cellStyle name="Note 5 2 2 2 2 10" xfId="26774"/>
    <cellStyle name="Note 5 2 2 2 2 10 2" xfId="26775"/>
    <cellStyle name="Note 5 2 2 2 2 10 2 2" xfId="26776"/>
    <cellStyle name="Note 5 2 2 2 2 10 3" xfId="26777"/>
    <cellStyle name="Note 5 2 2 2 2 11" xfId="26778"/>
    <cellStyle name="Note 5 2 2 2 2 11 2" xfId="26779"/>
    <cellStyle name="Note 5 2 2 2 2 11 2 2" xfId="26780"/>
    <cellStyle name="Note 5 2 2 2 2 11 3" xfId="26781"/>
    <cellStyle name="Note 5 2 2 2 2 12" xfId="26782"/>
    <cellStyle name="Note 5 2 2 2 2 12 2" xfId="26783"/>
    <cellStyle name="Note 5 2 2 2 2 12 2 2" xfId="26784"/>
    <cellStyle name="Note 5 2 2 2 2 12 3" xfId="26785"/>
    <cellStyle name="Note 5 2 2 2 2 13" xfId="26786"/>
    <cellStyle name="Note 5 2 2 2 2 13 2" xfId="26787"/>
    <cellStyle name="Note 5 2 2 2 2 13 2 2" xfId="26788"/>
    <cellStyle name="Note 5 2 2 2 2 13 3" xfId="26789"/>
    <cellStyle name="Note 5 2 2 2 2 14" xfId="26790"/>
    <cellStyle name="Note 5 2 2 2 2 14 2" xfId="26791"/>
    <cellStyle name="Note 5 2 2 2 2 14 2 2" xfId="26792"/>
    <cellStyle name="Note 5 2 2 2 2 14 3" xfId="26793"/>
    <cellStyle name="Note 5 2 2 2 2 15" xfId="26794"/>
    <cellStyle name="Note 5 2 2 2 2 15 2" xfId="26795"/>
    <cellStyle name="Note 5 2 2 2 2 15 2 2" xfId="26796"/>
    <cellStyle name="Note 5 2 2 2 2 15 3" xfId="26797"/>
    <cellStyle name="Note 5 2 2 2 2 16" xfId="26798"/>
    <cellStyle name="Note 5 2 2 2 2 16 2" xfId="26799"/>
    <cellStyle name="Note 5 2 2 2 2 16 2 2" xfId="26800"/>
    <cellStyle name="Note 5 2 2 2 2 16 3" xfId="26801"/>
    <cellStyle name="Note 5 2 2 2 2 17" xfId="26802"/>
    <cellStyle name="Note 5 2 2 2 2 17 2" xfId="26803"/>
    <cellStyle name="Note 5 2 2 2 2 17 2 2" xfId="26804"/>
    <cellStyle name="Note 5 2 2 2 2 17 3" xfId="26805"/>
    <cellStyle name="Note 5 2 2 2 2 18" xfId="26806"/>
    <cellStyle name="Note 5 2 2 2 2 18 2" xfId="26807"/>
    <cellStyle name="Note 5 2 2 2 2 18 2 2" xfId="26808"/>
    <cellStyle name="Note 5 2 2 2 2 18 3" xfId="26809"/>
    <cellStyle name="Note 5 2 2 2 2 19" xfId="26810"/>
    <cellStyle name="Note 5 2 2 2 2 19 2" xfId="26811"/>
    <cellStyle name="Note 5 2 2 2 2 19 2 2" xfId="26812"/>
    <cellStyle name="Note 5 2 2 2 2 19 3" xfId="26813"/>
    <cellStyle name="Note 5 2 2 2 2 2" xfId="26814"/>
    <cellStyle name="Note 5 2 2 2 2 2 2" xfId="26815"/>
    <cellStyle name="Note 5 2 2 2 2 2 2 2" xfId="26816"/>
    <cellStyle name="Note 5 2 2 2 2 2 3" xfId="26817"/>
    <cellStyle name="Note 5 2 2 2 2 20" xfId="26818"/>
    <cellStyle name="Note 5 2 2 2 2 20 2" xfId="26819"/>
    <cellStyle name="Note 5 2 2 2 2 20 2 2" xfId="26820"/>
    <cellStyle name="Note 5 2 2 2 2 20 3" xfId="26821"/>
    <cellStyle name="Note 5 2 2 2 2 21" xfId="26822"/>
    <cellStyle name="Note 5 2 2 2 2 21 2" xfId="26823"/>
    <cellStyle name="Note 5 2 2 2 2 22" xfId="26824"/>
    <cellStyle name="Note 5 2 2 2 2 3" xfId="26825"/>
    <cellStyle name="Note 5 2 2 2 2 3 2" xfId="26826"/>
    <cellStyle name="Note 5 2 2 2 2 3 2 2" xfId="26827"/>
    <cellStyle name="Note 5 2 2 2 2 3 3" xfId="26828"/>
    <cellStyle name="Note 5 2 2 2 2 4" xfId="26829"/>
    <cellStyle name="Note 5 2 2 2 2 4 2" xfId="26830"/>
    <cellStyle name="Note 5 2 2 2 2 4 2 2" xfId="26831"/>
    <cellStyle name="Note 5 2 2 2 2 4 3" xfId="26832"/>
    <cellStyle name="Note 5 2 2 2 2 5" xfId="26833"/>
    <cellStyle name="Note 5 2 2 2 2 5 2" xfId="26834"/>
    <cellStyle name="Note 5 2 2 2 2 5 2 2" xfId="26835"/>
    <cellStyle name="Note 5 2 2 2 2 5 3" xfId="26836"/>
    <cellStyle name="Note 5 2 2 2 2 6" xfId="26837"/>
    <cellStyle name="Note 5 2 2 2 2 6 2" xfId="26838"/>
    <cellStyle name="Note 5 2 2 2 2 6 2 2" xfId="26839"/>
    <cellStyle name="Note 5 2 2 2 2 6 3" xfId="26840"/>
    <cellStyle name="Note 5 2 2 2 2 7" xfId="26841"/>
    <cellStyle name="Note 5 2 2 2 2 7 2" xfId="26842"/>
    <cellStyle name="Note 5 2 2 2 2 7 2 2" xfId="26843"/>
    <cellStyle name="Note 5 2 2 2 2 7 3" xfId="26844"/>
    <cellStyle name="Note 5 2 2 2 2 8" xfId="26845"/>
    <cellStyle name="Note 5 2 2 2 2 8 2" xfId="26846"/>
    <cellStyle name="Note 5 2 2 2 2 8 2 2" xfId="26847"/>
    <cellStyle name="Note 5 2 2 2 2 8 3" xfId="26848"/>
    <cellStyle name="Note 5 2 2 2 2 9" xfId="26849"/>
    <cellStyle name="Note 5 2 2 2 2 9 2" xfId="26850"/>
    <cellStyle name="Note 5 2 2 2 2 9 2 2" xfId="26851"/>
    <cellStyle name="Note 5 2 2 2 2 9 3" xfId="26852"/>
    <cellStyle name="Note 5 2 2 2 3" xfId="26853"/>
    <cellStyle name="Note 5 2 2 2 3 2" xfId="26854"/>
    <cellStyle name="Note 5 2 2 2 3 2 2" xfId="26855"/>
    <cellStyle name="Note 5 2 2 2 3 3" xfId="26856"/>
    <cellStyle name="Note 5 2 2 2 4" xfId="26857"/>
    <cellStyle name="Note 5 2 2 2 4 2" xfId="26858"/>
    <cellStyle name="Note 5 2 2 2 4 2 2" xfId="26859"/>
    <cellStyle name="Note 5 2 2 2 4 3" xfId="26860"/>
    <cellStyle name="Note 5 2 2 2 5" xfId="26861"/>
    <cellStyle name="Note 5 2 2 2 5 2" xfId="26862"/>
    <cellStyle name="Note 5 2 2 2 5 2 2" xfId="26863"/>
    <cellStyle name="Note 5 2 2 2 5 3" xfId="26864"/>
    <cellStyle name="Note 5 2 2 2 6" xfId="26865"/>
    <cellStyle name="Note 5 2 2 2 6 2" xfId="26866"/>
    <cellStyle name="Note 5 2 2 2 6 2 2" xfId="26867"/>
    <cellStyle name="Note 5 2 2 2 6 3" xfId="26868"/>
    <cellStyle name="Note 5 2 2 2 7" xfId="26869"/>
    <cellStyle name="Note 5 2 2 2 7 2" xfId="26870"/>
    <cellStyle name="Note 5 2 2 2 7 2 2" xfId="26871"/>
    <cellStyle name="Note 5 2 2 2 7 3" xfId="26872"/>
    <cellStyle name="Note 5 2 2 2 8" xfId="26873"/>
    <cellStyle name="Note 5 2 2 2 8 2" xfId="26874"/>
    <cellStyle name="Note 5 2 2 2 8 2 2" xfId="26875"/>
    <cellStyle name="Note 5 2 2 2 8 3" xfId="26876"/>
    <cellStyle name="Note 5 2 2 2 9" xfId="26877"/>
    <cellStyle name="Note 5 2 2 2 9 2" xfId="26878"/>
    <cellStyle name="Note 5 2 2 2 9 2 2" xfId="26879"/>
    <cellStyle name="Note 5 2 2 2 9 3" xfId="26880"/>
    <cellStyle name="Note 5 2 2 20" xfId="26881"/>
    <cellStyle name="Note 5 2 2 20 2" xfId="26882"/>
    <cellStyle name="Note 5 2 2 20 2 2" xfId="26883"/>
    <cellStyle name="Note 5 2 2 20 3" xfId="26884"/>
    <cellStyle name="Note 5 2 2 21" xfId="26885"/>
    <cellStyle name="Note 5 2 2 21 2" xfId="26886"/>
    <cellStyle name="Note 5 2 2 22" xfId="26887"/>
    <cellStyle name="Note 5 2 2 3" xfId="815"/>
    <cellStyle name="Note 5 2 2 3 10" xfId="26888"/>
    <cellStyle name="Note 5 2 2 3 10 2" xfId="26889"/>
    <cellStyle name="Note 5 2 2 3 10 2 2" xfId="26890"/>
    <cellStyle name="Note 5 2 2 3 10 3" xfId="26891"/>
    <cellStyle name="Note 5 2 2 3 11" xfId="26892"/>
    <cellStyle name="Note 5 2 2 3 11 2" xfId="26893"/>
    <cellStyle name="Note 5 2 2 3 11 2 2" xfId="26894"/>
    <cellStyle name="Note 5 2 2 3 11 3" xfId="26895"/>
    <cellStyle name="Note 5 2 2 3 12" xfId="26896"/>
    <cellStyle name="Note 5 2 2 3 12 2" xfId="26897"/>
    <cellStyle name="Note 5 2 2 3 12 2 2" xfId="26898"/>
    <cellStyle name="Note 5 2 2 3 12 3" xfId="26899"/>
    <cellStyle name="Note 5 2 2 3 13" xfId="26900"/>
    <cellStyle name="Note 5 2 2 3 13 2" xfId="26901"/>
    <cellStyle name="Note 5 2 2 3 13 2 2" xfId="26902"/>
    <cellStyle name="Note 5 2 2 3 13 3" xfId="26903"/>
    <cellStyle name="Note 5 2 2 3 14" xfId="26904"/>
    <cellStyle name="Note 5 2 2 3 14 2" xfId="26905"/>
    <cellStyle name="Note 5 2 2 3 14 2 2" xfId="26906"/>
    <cellStyle name="Note 5 2 2 3 14 3" xfId="26907"/>
    <cellStyle name="Note 5 2 2 3 15" xfId="26908"/>
    <cellStyle name="Note 5 2 2 3 15 2" xfId="26909"/>
    <cellStyle name="Note 5 2 2 3 15 2 2" xfId="26910"/>
    <cellStyle name="Note 5 2 2 3 15 3" xfId="26911"/>
    <cellStyle name="Note 5 2 2 3 16" xfId="26912"/>
    <cellStyle name="Note 5 2 2 3 16 2" xfId="26913"/>
    <cellStyle name="Note 5 2 2 3 16 2 2" xfId="26914"/>
    <cellStyle name="Note 5 2 2 3 16 3" xfId="26915"/>
    <cellStyle name="Note 5 2 2 3 17" xfId="26916"/>
    <cellStyle name="Note 5 2 2 3 17 2" xfId="26917"/>
    <cellStyle name="Note 5 2 2 3 17 2 2" xfId="26918"/>
    <cellStyle name="Note 5 2 2 3 17 3" xfId="26919"/>
    <cellStyle name="Note 5 2 2 3 18" xfId="26920"/>
    <cellStyle name="Note 5 2 2 3 18 2" xfId="26921"/>
    <cellStyle name="Note 5 2 2 3 19" xfId="26922"/>
    <cellStyle name="Note 5 2 2 3 2" xfId="26923"/>
    <cellStyle name="Note 5 2 2 3 2 10" xfId="26924"/>
    <cellStyle name="Note 5 2 2 3 2 10 2" xfId="26925"/>
    <cellStyle name="Note 5 2 2 3 2 10 2 2" xfId="26926"/>
    <cellStyle name="Note 5 2 2 3 2 10 3" xfId="26927"/>
    <cellStyle name="Note 5 2 2 3 2 11" xfId="26928"/>
    <cellStyle name="Note 5 2 2 3 2 11 2" xfId="26929"/>
    <cellStyle name="Note 5 2 2 3 2 11 2 2" xfId="26930"/>
    <cellStyle name="Note 5 2 2 3 2 11 3" xfId="26931"/>
    <cellStyle name="Note 5 2 2 3 2 12" xfId="26932"/>
    <cellStyle name="Note 5 2 2 3 2 12 2" xfId="26933"/>
    <cellStyle name="Note 5 2 2 3 2 12 2 2" xfId="26934"/>
    <cellStyle name="Note 5 2 2 3 2 12 3" xfId="26935"/>
    <cellStyle name="Note 5 2 2 3 2 13" xfId="26936"/>
    <cellStyle name="Note 5 2 2 3 2 13 2" xfId="26937"/>
    <cellStyle name="Note 5 2 2 3 2 13 2 2" xfId="26938"/>
    <cellStyle name="Note 5 2 2 3 2 13 3" xfId="26939"/>
    <cellStyle name="Note 5 2 2 3 2 14" xfId="26940"/>
    <cellStyle name="Note 5 2 2 3 2 14 2" xfId="26941"/>
    <cellStyle name="Note 5 2 2 3 2 14 2 2" xfId="26942"/>
    <cellStyle name="Note 5 2 2 3 2 14 3" xfId="26943"/>
    <cellStyle name="Note 5 2 2 3 2 15" xfId="26944"/>
    <cellStyle name="Note 5 2 2 3 2 15 2" xfId="26945"/>
    <cellStyle name="Note 5 2 2 3 2 15 2 2" xfId="26946"/>
    <cellStyle name="Note 5 2 2 3 2 15 3" xfId="26947"/>
    <cellStyle name="Note 5 2 2 3 2 16" xfId="26948"/>
    <cellStyle name="Note 5 2 2 3 2 16 2" xfId="26949"/>
    <cellStyle name="Note 5 2 2 3 2 16 2 2" xfId="26950"/>
    <cellStyle name="Note 5 2 2 3 2 16 3" xfId="26951"/>
    <cellStyle name="Note 5 2 2 3 2 17" xfId="26952"/>
    <cellStyle name="Note 5 2 2 3 2 17 2" xfId="26953"/>
    <cellStyle name="Note 5 2 2 3 2 17 2 2" xfId="26954"/>
    <cellStyle name="Note 5 2 2 3 2 17 3" xfId="26955"/>
    <cellStyle name="Note 5 2 2 3 2 18" xfId="26956"/>
    <cellStyle name="Note 5 2 2 3 2 18 2" xfId="26957"/>
    <cellStyle name="Note 5 2 2 3 2 18 2 2" xfId="26958"/>
    <cellStyle name="Note 5 2 2 3 2 18 3" xfId="26959"/>
    <cellStyle name="Note 5 2 2 3 2 19" xfId="26960"/>
    <cellStyle name="Note 5 2 2 3 2 19 2" xfId="26961"/>
    <cellStyle name="Note 5 2 2 3 2 19 2 2" xfId="26962"/>
    <cellStyle name="Note 5 2 2 3 2 19 3" xfId="26963"/>
    <cellStyle name="Note 5 2 2 3 2 2" xfId="26964"/>
    <cellStyle name="Note 5 2 2 3 2 2 2" xfId="26965"/>
    <cellStyle name="Note 5 2 2 3 2 2 2 2" xfId="26966"/>
    <cellStyle name="Note 5 2 2 3 2 2 3" xfId="26967"/>
    <cellStyle name="Note 5 2 2 3 2 20" xfId="26968"/>
    <cellStyle name="Note 5 2 2 3 2 20 2" xfId="26969"/>
    <cellStyle name="Note 5 2 2 3 2 20 2 2" xfId="26970"/>
    <cellStyle name="Note 5 2 2 3 2 20 3" xfId="26971"/>
    <cellStyle name="Note 5 2 2 3 2 21" xfId="26972"/>
    <cellStyle name="Note 5 2 2 3 2 21 2" xfId="26973"/>
    <cellStyle name="Note 5 2 2 3 2 22" xfId="26974"/>
    <cellStyle name="Note 5 2 2 3 2 3" xfId="26975"/>
    <cellStyle name="Note 5 2 2 3 2 3 2" xfId="26976"/>
    <cellStyle name="Note 5 2 2 3 2 3 2 2" xfId="26977"/>
    <cellStyle name="Note 5 2 2 3 2 3 3" xfId="26978"/>
    <cellStyle name="Note 5 2 2 3 2 4" xfId="26979"/>
    <cellStyle name="Note 5 2 2 3 2 4 2" xfId="26980"/>
    <cellStyle name="Note 5 2 2 3 2 4 2 2" xfId="26981"/>
    <cellStyle name="Note 5 2 2 3 2 4 3" xfId="26982"/>
    <cellStyle name="Note 5 2 2 3 2 5" xfId="26983"/>
    <cellStyle name="Note 5 2 2 3 2 5 2" xfId="26984"/>
    <cellStyle name="Note 5 2 2 3 2 5 2 2" xfId="26985"/>
    <cellStyle name="Note 5 2 2 3 2 5 3" xfId="26986"/>
    <cellStyle name="Note 5 2 2 3 2 6" xfId="26987"/>
    <cellStyle name="Note 5 2 2 3 2 6 2" xfId="26988"/>
    <cellStyle name="Note 5 2 2 3 2 6 2 2" xfId="26989"/>
    <cellStyle name="Note 5 2 2 3 2 6 3" xfId="26990"/>
    <cellStyle name="Note 5 2 2 3 2 7" xfId="26991"/>
    <cellStyle name="Note 5 2 2 3 2 7 2" xfId="26992"/>
    <cellStyle name="Note 5 2 2 3 2 7 2 2" xfId="26993"/>
    <cellStyle name="Note 5 2 2 3 2 7 3" xfId="26994"/>
    <cellStyle name="Note 5 2 2 3 2 8" xfId="26995"/>
    <cellStyle name="Note 5 2 2 3 2 8 2" xfId="26996"/>
    <cellStyle name="Note 5 2 2 3 2 8 2 2" xfId="26997"/>
    <cellStyle name="Note 5 2 2 3 2 8 3" xfId="26998"/>
    <cellStyle name="Note 5 2 2 3 2 9" xfId="26999"/>
    <cellStyle name="Note 5 2 2 3 2 9 2" xfId="27000"/>
    <cellStyle name="Note 5 2 2 3 2 9 2 2" xfId="27001"/>
    <cellStyle name="Note 5 2 2 3 2 9 3" xfId="27002"/>
    <cellStyle name="Note 5 2 2 3 3" xfId="27003"/>
    <cellStyle name="Note 5 2 2 3 3 2" xfId="27004"/>
    <cellStyle name="Note 5 2 2 3 3 2 2" xfId="27005"/>
    <cellStyle name="Note 5 2 2 3 3 3" xfId="27006"/>
    <cellStyle name="Note 5 2 2 3 4" xfId="27007"/>
    <cellStyle name="Note 5 2 2 3 4 2" xfId="27008"/>
    <cellStyle name="Note 5 2 2 3 4 2 2" xfId="27009"/>
    <cellStyle name="Note 5 2 2 3 4 3" xfId="27010"/>
    <cellStyle name="Note 5 2 2 3 5" xfId="27011"/>
    <cellStyle name="Note 5 2 2 3 5 2" xfId="27012"/>
    <cellStyle name="Note 5 2 2 3 5 2 2" xfId="27013"/>
    <cellStyle name="Note 5 2 2 3 5 3" xfId="27014"/>
    <cellStyle name="Note 5 2 2 3 6" xfId="27015"/>
    <cellStyle name="Note 5 2 2 3 6 2" xfId="27016"/>
    <cellStyle name="Note 5 2 2 3 6 2 2" xfId="27017"/>
    <cellStyle name="Note 5 2 2 3 6 3" xfId="27018"/>
    <cellStyle name="Note 5 2 2 3 7" xfId="27019"/>
    <cellStyle name="Note 5 2 2 3 7 2" xfId="27020"/>
    <cellStyle name="Note 5 2 2 3 7 2 2" xfId="27021"/>
    <cellStyle name="Note 5 2 2 3 7 3" xfId="27022"/>
    <cellStyle name="Note 5 2 2 3 8" xfId="27023"/>
    <cellStyle name="Note 5 2 2 3 8 2" xfId="27024"/>
    <cellStyle name="Note 5 2 2 3 8 2 2" xfId="27025"/>
    <cellStyle name="Note 5 2 2 3 8 3" xfId="27026"/>
    <cellStyle name="Note 5 2 2 3 9" xfId="27027"/>
    <cellStyle name="Note 5 2 2 3 9 2" xfId="27028"/>
    <cellStyle name="Note 5 2 2 3 9 2 2" xfId="27029"/>
    <cellStyle name="Note 5 2 2 3 9 3" xfId="27030"/>
    <cellStyle name="Note 5 2 2 4" xfId="816"/>
    <cellStyle name="Note 5 2 2 4 10" xfId="27031"/>
    <cellStyle name="Note 5 2 2 4 10 2" xfId="27032"/>
    <cellStyle name="Note 5 2 2 4 10 2 2" xfId="27033"/>
    <cellStyle name="Note 5 2 2 4 10 3" xfId="27034"/>
    <cellStyle name="Note 5 2 2 4 11" xfId="27035"/>
    <cellStyle name="Note 5 2 2 4 11 2" xfId="27036"/>
    <cellStyle name="Note 5 2 2 4 11 2 2" xfId="27037"/>
    <cellStyle name="Note 5 2 2 4 11 3" xfId="27038"/>
    <cellStyle name="Note 5 2 2 4 12" xfId="27039"/>
    <cellStyle name="Note 5 2 2 4 12 2" xfId="27040"/>
    <cellStyle name="Note 5 2 2 4 12 2 2" xfId="27041"/>
    <cellStyle name="Note 5 2 2 4 12 3" xfId="27042"/>
    <cellStyle name="Note 5 2 2 4 13" xfId="27043"/>
    <cellStyle name="Note 5 2 2 4 13 2" xfId="27044"/>
    <cellStyle name="Note 5 2 2 4 13 2 2" xfId="27045"/>
    <cellStyle name="Note 5 2 2 4 13 3" xfId="27046"/>
    <cellStyle name="Note 5 2 2 4 14" xfId="27047"/>
    <cellStyle name="Note 5 2 2 4 14 2" xfId="27048"/>
    <cellStyle name="Note 5 2 2 4 14 2 2" xfId="27049"/>
    <cellStyle name="Note 5 2 2 4 14 3" xfId="27050"/>
    <cellStyle name="Note 5 2 2 4 15" xfId="27051"/>
    <cellStyle name="Note 5 2 2 4 15 2" xfId="27052"/>
    <cellStyle name="Note 5 2 2 4 15 2 2" xfId="27053"/>
    <cellStyle name="Note 5 2 2 4 15 3" xfId="27054"/>
    <cellStyle name="Note 5 2 2 4 16" xfId="27055"/>
    <cellStyle name="Note 5 2 2 4 16 2" xfId="27056"/>
    <cellStyle name="Note 5 2 2 4 16 2 2" xfId="27057"/>
    <cellStyle name="Note 5 2 2 4 16 3" xfId="27058"/>
    <cellStyle name="Note 5 2 2 4 17" xfId="27059"/>
    <cellStyle name="Note 5 2 2 4 17 2" xfId="27060"/>
    <cellStyle name="Note 5 2 2 4 17 2 2" xfId="27061"/>
    <cellStyle name="Note 5 2 2 4 17 3" xfId="27062"/>
    <cellStyle name="Note 5 2 2 4 18" xfId="27063"/>
    <cellStyle name="Note 5 2 2 4 18 2" xfId="27064"/>
    <cellStyle name="Note 5 2 2 4 18 2 2" xfId="27065"/>
    <cellStyle name="Note 5 2 2 4 18 3" xfId="27066"/>
    <cellStyle name="Note 5 2 2 4 19" xfId="27067"/>
    <cellStyle name="Note 5 2 2 4 19 2" xfId="27068"/>
    <cellStyle name="Note 5 2 2 4 19 2 2" xfId="27069"/>
    <cellStyle name="Note 5 2 2 4 19 3" xfId="27070"/>
    <cellStyle name="Note 5 2 2 4 2" xfId="27071"/>
    <cellStyle name="Note 5 2 2 4 2 10" xfId="27072"/>
    <cellStyle name="Note 5 2 2 4 2 10 2" xfId="27073"/>
    <cellStyle name="Note 5 2 2 4 2 10 2 2" xfId="27074"/>
    <cellStyle name="Note 5 2 2 4 2 10 3" xfId="27075"/>
    <cellStyle name="Note 5 2 2 4 2 11" xfId="27076"/>
    <cellStyle name="Note 5 2 2 4 2 11 2" xfId="27077"/>
    <cellStyle name="Note 5 2 2 4 2 11 2 2" xfId="27078"/>
    <cellStyle name="Note 5 2 2 4 2 11 3" xfId="27079"/>
    <cellStyle name="Note 5 2 2 4 2 12" xfId="27080"/>
    <cellStyle name="Note 5 2 2 4 2 12 2" xfId="27081"/>
    <cellStyle name="Note 5 2 2 4 2 12 2 2" xfId="27082"/>
    <cellStyle name="Note 5 2 2 4 2 12 3" xfId="27083"/>
    <cellStyle name="Note 5 2 2 4 2 13" xfId="27084"/>
    <cellStyle name="Note 5 2 2 4 2 13 2" xfId="27085"/>
    <cellStyle name="Note 5 2 2 4 2 13 2 2" xfId="27086"/>
    <cellStyle name="Note 5 2 2 4 2 13 3" xfId="27087"/>
    <cellStyle name="Note 5 2 2 4 2 14" xfId="27088"/>
    <cellStyle name="Note 5 2 2 4 2 14 2" xfId="27089"/>
    <cellStyle name="Note 5 2 2 4 2 14 2 2" xfId="27090"/>
    <cellStyle name="Note 5 2 2 4 2 14 3" xfId="27091"/>
    <cellStyle name="Note 5 2 2 4 2 15" xfId="27092"/>
    <cellStyle name="Note 5 2 2 4 2 15 2" xfId="27093"/>
    <cellStyle name="Note 5 2 2 4 2 15 2 2" xfId="27094"/>
    <cellStyle name="Note 5 2 2 4 2 15 3" xfId="27095"/>
    <cellStyle name="Note 5 2 2 4 2 16" xfId="27096"/>
    <cellStyle name="Note 5 2 2 4 2 16 2" xfId="27097"/>
    <cellStyle name="Note 5 2 2 4 2 16 2 2" xfId="27098"/>
    <cellStyle name="Note 5 2 2 4 2 16 3" xfId="27099"/>
    <cellStyle name="Note 5 2 2 4 2 17" xfId="27100"/>
    <cellStyle name="Note 5 2 2 4 2 17 2" xfId="27101"/>
    <cellStyle name="Note 5 2 2 4 2 17 2 2" xfId="27102"/>
    <cellStyle name="Note 5 2 2 4 2 17 3" xfId="27103"/>
    <cellStyle name="Note 5 2 2 4 2 18" xfId="27104"/>
    <cellStyle name="Note 5 2 2 4 2 18 2" xfId="27105"/>
    <cellStyle name="Note 5 2 2 4 2 18 2 2" xfId="27106"/>
    <cellStyle name="Note 5 2 2 4 2 18 3" xfId="27107"/>
    <cellStyle name="Note 5 2 2 4 2 19" xfId="27108"/>
    <cellStyle name="Note 5 2 2 4 2 19 2" xfId="27109"/>
    <cellStyle name="Note 5 2 2 4 2 19 2 2" xfId="27110"/>
    <cellStyle name="Note 5 2 2 4 2 19 3" xfId="27111"/>
    <cellStyle name="Note 5 2 2 4 2 2" xfId="27112"/>
    <cellStyle name="Note 5 2 2 4 2 2 2" xfId="27113"/>
    <cellStyle name="Note 5 2 2 4 2 2 2 2" xfId="27114"/>
    <cellStyle name="Note 5 2 2 4 2 2 3" xfId="27115"/>
    <cellStyle name="Note 5 2 2 4 2 20" xfId="27116"/>
    <cellStyle name="Note 5 2 2 4 2 20 2" xfId="27117"/>
    <cellStyle name="Note 5 2 2 4 2 20 2 2" xfId="27118"/>
    <cellStyle name="Note 5 2 2 4 2 20 3" xfId="27119"/>
    <cellStyle name="Note 5 2 2 4 2 21" xfId="27120"/>
    <cellStyle name="Note 5 2 2 4 2 21 2" xfId="27121"/>
    <cellStyle name="Note 5 2 2 4 2 22" xfId="27122"/>
    <cellStyle name="Note 5 2 2 4 2 3" xfId="27123"/>
    <cellStyle name="Note 5 2 2 4 2 3 2" xfId="27124"/>
    <cellStyle name="Note 5 2 2 4 2 3 2 2" xfId="27125"/>
    <cellStyle name="Note 5 2 2 4 2 3 3" xfId="27126"/>
    <cellStyle name="Note 5 2 2 4 2 4" xfId="27127"/>
    <cellStyle name="Note 5 2 2 4 2 4 2" xfId="27128"/>
    <cellStyle name="Note 5 2 2 4 2 4 2 2" xfId="27129"/>
    <cellStyle name="Note 5 2 2 4 2 4 3" xfId="27130"/>
    <cellStyle name="Note 5 2 2 4 2 5" xfId="27131"/>
    <cellStyle name="Note 5 2 2 4 2 5 2" xfId="27132"/>
    <cellStyle name="Note 5 2 2 4 2 5 2 2" xfId="27133"/>
    <cellStyle name="Note 5 2 2 4 2 5 3" xfId="27134"/>
    <cellStyle name="Note 5 2 2 4 2 6" xfId="27135"/>
    <cellStyle name="Note 5 2 2 4 2 6 2" xfId="27136"/>
    <cellStyle name="Note 5 2 2 4 2 6 2 2" xfId="27137"/>
    <cellStyle name="Note 5 2 2 4 2 6 3" xfId="27138"/>
    <cellStyle name="Note 5 2 2 4 2 7" xfId="27139"/>
    <cellStyle name="Note 5 2 2 4 2 7 2" xfId="27140"/>
    <cellStyle name="Note 5 2 2 4 2 7 2 2" xfId="27141"/>
    <cellStyle name="Note 5 2 2 4 2 7 3" xfId="27142"/>
    <cellStyle name="Note 5 2 2 4 2 8" xfId="27143"/>
    <cellStyle name="Note 5 2 2 4 2 8 2" xfId="27144"/>
    <cellStyle name="Note 5 2 2 4 2 8 2 2" xfId="27145"/>
    <cellStyle name="Note 5 2 2 4 2 8 3" xfId="27146"/>
    <cellStyle name="Note 5 2 2 4 2 9" xfId="27147"/>
    <cellStyle name="Note 5 2 2 4 2 9 2" xfId="27148"/>
    <cellStyle name="Note 5 2 2 4 2 9 2 2" xfId="27149"/>
    <cellStyle name="Note 5 2 2 4 2 9 3" xfId="27150"/>
    <cellStyle name="Note 5 2 2 4 20" xfId="27151"/>
    <cellStyle name="Note 5 2 2 4 20 2" xfId="27152"/>
    <cellStyle name="Note 5 2 2 4 20 2 2" xfId="27153"/>
    <cellStyle name="Note 5 2 2 4 20 3" xfId="27154"/>
    <cellStyle name="Note 5 2 2 4 21" xfId="27155"/>
    <cellStyle name="Note 5 2 2 4 21 2" xfId="27156"/>
    <cellStyle name="Note 5 2 2 4 21 2 2" xfId="27157"/>
    <cellStyle name="Note 5 2 2 4 21 3" xfId="27158"/>
    <cellStyle name="Note 5 2 2 4 22" xfId="27159"/>
    <cellStyle name="Note 5 2 2 4 22 2" xfId="27160"/>
    <cellStyle name="Note 5 2 2 4 23" xfId="27161"/>
    <cellStyle name="Note 5 2 2 4 3" xfId="27162"/>
    <cellStyle name="Note 5 2 2 4 3 2" xfId="27163"/>
    <cellStyle name="Note 5 2 2 4 3 2 2" xfId="27164"/>
    <cellStyle name="Note 5 2 2 4 3 3" xfId="27165"/>
    <cellStyle name="Note 5 2 2 4 4" xfId="27166"/>
    <cellStyle name="Note 5 2 2 4 4 2" xfId="27167"/>
    <cellStyle name="Note 5 2 2 4 4 2 2" xfId="27168"/>
    <cellStyle name="Note 5 2 2 4 4 3" xfId="27169"/>
    <cellStyle name="Note 5 2 2 4 5" xfId="27170"/>
    <cellStyle name="Note 5 2 2 4 5 2" xfId="27171"/>
    <cellStyle name="Note 5 2 2 4 5 2 2" xfId="27172"/>
    <cellStyle name="Note 5 2 2 4 5 3" xfId="27173"/>
    <cellStyle name="Note 5 2 2 4 6" xfId="27174"/>
    <cellStyle name="Note 5 2 2 4 6 2" xfId="27175"/>
    <cellStyle name="Note 5 2 2 4 6 2 2" xfId="27176"/>
    <cellStyle name="Note 5 2 2 4 6 3" xfId="27177"/>
    <cellStyle name="Note 5 2 2 4 7" xfId="27178"/>
    <cellStyle name="Note 5 2 2 4 7 2" xfId="27179"/>
    <cellStyle name="Note 5 2 2 4 7 2 2" xfId="27180"/>
    <cellStyle name="Note 5 2 2 4 7 3" xfId="27181"/>
    <cellStyle name="Note 5 2 2 4 8" xfId="27182"/>
    <cellStyle name="Note 5 2 2 4 8 2" xfId="27183"/>
    <cellStyle name="Note 5 2 2 4 8 2 2" xfId="27184"/>
    <cellStyle name="Note 5 2 2 4 8 3" xfId="27185"/>
    <cellStyle name="Note 5 2 2 4 9" xfId="27186"/>
    <cellStyle name="Note 5 2 2 4 9 2" xfId="27187"/>
    <cellStyle name="Note 5 2 2 4 9 2 2" xfId="27188"/>
    <cellStyle name="Note 5 2 2 4 9 3" xfId="27189"/>
    <cellStyle name="Note 5 2 2 5" xfId="817"/>
    <cellStyle name="Note 5 2 2 5 10" xfId="27190"/>
    <cellStyle name="Note 5 2 2 5 10 2" xfId="27191"/>
    <cellStyle name="Note 5 2 2 5 10 2 2" xfId="27192"/>
    <cellStyle name="Note 5 2 2 5 10 3" xfId="27193"/>
    <cellStyle name="Note 5 2 2 5 11" xfId="27194"/>
    <cellStyle name="Note 5 2 2 5 11 2" xfId="27195"/>
    <cellStyle name="Note 5 2 2 5 11 2 2" xfId="27196"/>
    <cellStyle name="Note 5 2 2 5 11 3" xfId="27197"/>
    <cellStyle name="Note 5 2 2 5 12" xfId="27198"/>
    <cellStyle name="Note 5 2 2 5 12 2" xfId="27199"/>
    <cellStyle name="Note 5 2 2 5 12 2 2" xfId="27200"/>
    <cellStyle name="Note 5 2 2 5 12 3" xfId="27201"/>
    <cellStyle name="Note 5 2 2 5 13" xfId="27202"/>
    <cellStyle name="Note 5 2 2 5 13 2" xfId="27203"/>
    <cellStyle name="Note 5 2 2 5 13 2 2" xfId="27204"/>
    <cellStyle name="Note 5 2 2 5 13 3" xfId="27205"/>
    <cellStyle name="Note 5 2 2 5 14" xfId="27206"/>
    <cellStyle name="Note 5 2 2 5 14 2" xfId="27207"/>
    <cellStyle name="Note 5 2 2 5 14 2 2" xfId="27208"/>
    <cellStyle name="Note 5 2 2 5 14 3" xfId="27209"/>
    <cellStyle name="Note 5 2 2 5 15" xfId="27210"/>
    <cellStyle name="Note 5 2 2 5 15 2" xfId="27211"/>
    <cellStyle name="Note 5 2 2 5 15 2 2" xfId="27212"/>
    <cellStyle name="Note 5 2 2 5 15 3" xfId="27213"/>
    <cellStyle name="Note 5 2 2 5 16" xfId="27214"/>
    <cellStyle name="Note 5 2 2 5 16 2" xfId="27215"/>
    <cellStyle name="Note 5 2 2 5 16 2 2" xfId="27216"/>
    <cellStyle name="Note 5 2 2 5 16 3" xfId="27217"/>
    <cellStyle name="Note 5 2 2 5 17" xfId="27218"/>
    <cellStyle name="Note 5 2 2 5 17 2" xfId="27219"/>
    <cellStyle name="Note 5 2 2 5 17 2 2" xfId="27220"/>
    <cellStyle name="Note 5 2 2 5 17 3" xfId="27221"/>
    <cellStyle name="Note 5 2 2 5 18" xfId="27222"/>
    <cellStyle name="Note 5 2 2 5 18 2" xfId="27223"/>
    <cellStyle name="Note 5 2 2 5 18 2 2" xfId="27224"/>
    <cellStyle name="Note 5 2 2 5 18 3" xfId="27225"/>
    <cellStyle name="Note 5 2 2 5 19" xfId="27226"/>
    <cellStyle name="Note 5 2 2 5 19 2" xfId="27227"/>
    <cellStyle name="Note 5 2 2 5 19 2 2" xfId="27228"/>
    <cellStyle name="Note 5 2 2 5 19 3" xfId="27229"/>
    <cellStyle name="Note 5 2 2 5 2" xfId="27230"/>
    <cellStyle name="Note 5 2 2 5 2 2" xfId="27231"/>
    <cellStyle name="Note 5 2 2 5 2 2 2" xfId="27232"/>
    <cellStyle name="Note 5 2 2 5 2 3" xfId="27233"/>
    <cellStyle name="Note 5 2 2 5 20" xfId="27234"/>
    <cellStyle name="Note 5 2 2 5 20 2" xfId="27235"/>
    <cellStyle name="Note 5 2 2 5 20 2 2" xfId="27236"/>
    <cellStyle name="Note 5 2 2 5 20 3" xfId="27237"/>
    <cellStyle name="Note 5 2 2 5 21" xfId="27238"/>
    <cellStyle name="Note 5 2 2 5 21 2" xfId="27239"/>
    <cellStyle name="Note 5 2 2 5 22" xfId="27240"/>
    <cellStyle name="Note 5 2 2 5 3" xfId="27241"/>
    <cellStyle name="Note 5 2 2 5 3 2" xfId="27242"/>
    <cellStyle name="Note 5 2 2 5 3 2 2" xfId="27243"/>
    <cellStyle name="Note 5 2 2 5 3 3" xfId="27244"/>
    <cellStyle name="Note 5 2 2 5 4" xfId="27245"/>
    <cellStyle name="Note 5 2 2 5 4 2" xfId="27246"/>
    <cellStyle name="Note 5 2 2 5 4 2 2" xfId="27247"/>
    <cellStyle name="Note 5 2 2 5 4 3" xfId="27248"/>
    <cellStyle name="Note 5 2 2 5 5" xfId="27249"/>
    <cellStyle name="Note 5 2 2 5 5 2" xfId="27250"/>
    <cellStyle name="Note 5 2 2 5 5 2 2" xfId="27251"/>
    <cellStyle name="Note 5 2 2 5 5 3" xfId="27252"/>
    <cellStyle name="Note 5 2 2 5 6" xfId="27253"/>
    <cellStyle name="Note 5 2 2 5 6 2" xfId="27254"/>
    <cellStyle name="Note 5 2 2 5 6 2 2" xfId="27255"/>
    <cellStyle name="Note 5 2 2 5 6 3" xfId="27256"/>
    <cellStyle name="Note 5 2 2 5 7" xfId="27257"/>
    <cellStyle name="Note 5 2 2 5 7 2" xfId="27258"/>
    <cellStyle name="Note 5 2 2 5 7 2 2" xfId="27259"/>
    <cellStyle name="Note 5 2 2 5 7 3" xfId="27260"/>
    <cellStyle name="Note 5 2 2 5 8" xfId="27261"/>
    <cellStyle name="Note 5 2 2 5 8 2" xfId="27262"/>
    <cellStyle name="Note 5 2 2 5 8 2 2" xfId="27263"/>
    <cellStyle name="Note 5 2 2 5 8 3" xfId="27264"/>
    <cellStyle name="Note 5 2 2 5 9" xfId="27265"/>
    <cellStyle name="Note 5 2 2 5 9 2" xfId="27266"/>
    <cellStyle name="Note 5 2 2 5 9 2 2" xfId="27267"/>
    <cellStyle name="Note 5 2 2 5 9 3" xfId="27268"/>
    <cellStyle name="Note 5 2 2 6" xfId="818"/>
    <cellStyle name="Note 5 2 2 6 2" xfId="27269"/>
    <cellStyle name="Note 5 2 2 6 2 2" xfId="27270"/>
    <cellStyle name="Note 5 2 2 6 3" xfId="27271"/>
    <cellStyle name="Note 5 2 2 7" xfId="27272"/>
    <cellStyle name="Note 5 2 2 7 2" xfId="27273"/>
    <cellStyle name="Note 5 2 2 7 2 2" xfId="27274"/>
    <cellStyle name="Note 5 2 2 7 3" xfId="27275"/>
    <cellStyle name="Note 5 2 2 8" xfId="27276"/>
    <cellStyle name="Note 5 2 2 8 2" xfId="27277"/>
    <cellStyle name="Note 5 2 2 8 2 2" xfId="27278"/>
    <cellStyle name="Note 5 2 2 8 3" xfId="27279"/>
    <cellStyle name="Note 5 2 2 9" xfId="27280"/>
    <cellStyle name="Note 5 2 2 9 2" xfId="27281"/>
    <cellStyle name="Note 5 2 2 9 2 2" xfId="27282"/>
    <cellStyle name="Note 5 2 2 9 3" xfId="27283"/>
    <cellStyle name="Note 5 2 20" xfId="27284"/>
    <cellStyle name="Note 5 2 20 2" xfId="27285"/>
    <cellStyle name="Note 5 2 20 2 2" xfId="27286"/>
    <cellStyle name="Note 5 2 20 3" xfId="27287"/>
    <cellStyle name="Note 5 2 21" xfId="27288"/>
    <cellStyle name="Note 5 2 21 2" xfId="27289"/>
    <cellStyle name="Note 5 2 21 2 2" xfId="27290"/>
    <cellStyle name="Note 5 2 21 3" xfId="27291"/>
    <cellStyle name="Note 5 2 22" xfId="27292"/>
    <cellStyle name="Note 5 2 22 2" xfId="27293"/>
    <cellStyle name="Note 5 2 23" xfId="27294"/>
    <cellStyle name="Note 5 2 24" xfId="27295"/>
    <cellStyle name="Note 5 2 25" xfId="27296"/>
    <cellStyle name="Note 5 2 26" xfId="27297"/>
    <cellStyle name="Note 5 2 3" xfId="819"/>
    <cellStyle name="Note 5 2 3 10" xfId="27298"/>
    <cellStyle name="Note 5 2 3 10 2" xfId="27299"/>
    <cellStyle name="Note 5 2 3 10 2 2" xfId="27300"/>
    <cellStyle name="Note 5 2 3 10 3" xfId="27301"/>
    <cellStyle name="Note 5 2 3 11" xfId="27302"/>
    <cellStyle name="Note 5 2 3 11 2" xfId="27303"/>
    <cellStyle name="Note 5 2 3 11 2 2" xfId="27304"/>
    <cellStyle name="Note 5 2 3 11 3" xfId="27305"/>
    <cellStyle name="Note 5 2 3 12" xfId="27306"/>
    <cellStyle name="Note 5 2 3 12 2" xfId="27307"/>
    <cellStyle name="Note 5 2 3 12 2 2" xfId="27308"/>
    <cellStyle name="Note 5 2 3 12 3" xfId="27309"/>
    <cellStyle name="Note 5 2 3 13" xfId="27310"/>
    <cellStyle name="Note 5 2 3 13 2" xfId="27311"/>
    <cellStyle name="Note 5 2 3 13 2 2" xfId="27312"/>
    <cellStyle name="Note 5 2 3 13 3" xfId="27313"/>
    <cellStyle name="Note 5 2 3 14" xfId="27314"/>
    <cellStyle name="Note 5 2 3 14 2" xfId="27315"/>
    <cellStyle name="Note 5 2 3 14 2 2" xfId="27316"/>
    <cellStyle name="Note 5 2 3 14 3" xfId="27317"/>
    <cellStyle name="Note 5 2 3 15" xfId="27318"/>
    <cellStyle name="Note 5 2 3 15 2" xfId="27319"/>
    <cellStyle name="Note 5 2 3 15 2 2" xfId="27320"/>
    <cellStyle name="Note 5 2 3 15 3" xfId="27321"/>
    <cellStyle name="Note 5 2 3 16" xfId="27322"/>
    <cellStyle name="Note 5 2 3 16 2" xfId="27323"/>
    <cellStyle name="Note 5 2 3 16 2 2" xfId="27324"/>
    <cellStyle name="Note 5 2 3 16 3" xfId="27325"/>
    <cellStyle name="Note 5 2 3 17" xfId="27326"/>
    <cellStyle name="Note 5 2 3 17 2" xfId="27327"/>
    <cellStyle name="Note 5 2 3 17 2 2" xfId="27328"/>
    <cellStyle name="Note 5 2 3 17 3" xfId="27329"/>
    <cellStyle name="Note 5 2 3 18" xfId="27330"/>
    <cellStyle name="Note 5 2 3 18 2" xfId="27331"/>
    <cellStyle name="Note 5 2 3 19" xfId="27332"/>
    <cellStyle name="Note 5 2 3 2" xfId="820"/>
    <cellStyle name="Note 5 2 3 2 10" xfId="27333"/>
    <cellStyle name="Note 5 2 3 2 10 2" xfId="27334"/>
    <cellStyle name="Note 5 2 3 2 10 2 2" xfId="27335"/>
    <cellStyle name="Note 5 2 3 2 10 3" xfId="27336"/>
    <cellStyle name="Note 5 2 3 2 11" xfId="27337"/>
    <cellStyle name="Note 5 2 3 2 11 2" xfId="27338"/>
    <cellStyle name="Note 5 2 3 2 11 2 2" xfId="27339"/>
    <cellStyle name="Note 5 2 3 2 11 3" xfId="27340"/>
    <cellStyle name="Note 5 2 3 2 12" xfId="27341"/>
    <cellStyle name="Note 5 2 3 2 12 2" xfId="27342"/>
    <cellStyle name="Note 5 2 3 2 12 2 2" xfId="27343"/>
    <cellStyle name="Note 5 2 3 2 12 3" xfId="27344"/>
    <cellStyle name="Note 5 2 3 2 13" xfId="27345"/>
    <cellStyle name="Note 5 2 3 2 13 2" xfId="27346"/>
    <cellStyle name="Note 5 2 3 2 13 2 2" xfId="27347"/>
    <cellStyle name="Note 5 2 3 2 13 3" xfId="27348"/>
    <cellStyle name="Note 5 2 3 2 14" xfId="27349"/>
    <cellStyle name="Note 5 2 3 2 14 2" xfId="27350"/>
    <cellStyle name="Note 5 2 3 2 14 2 2" xfId="27351"/>
    <cellStyle name="Note 5 2 3 2 14 3" xfId="27352"/>
    <cellStyle name="Note 5 2 3 2 15" xfId="27353"/>
    <cellStyle name="Note 5 2 3 2 15 2" xfId="27354"/>
    <cellStyle name="Note 5 2 3 2 15 2 2" xfId="27355"/>
    <cellStyle name="Note 5 2 3 2 15 3" xfId="27356"/>
    <cellStyle name="Note 5 2 3 2 16" xfId="27357"/>
    <cellStyle name="Note 5 2 3 2 16 2" xfId="27358"/>
    <cellStyle name="Note 5 2 3 2 16 2 2" xfId="27359"/>
    <cellStyle name="Note 5 2 3 2 16 3" xfId="27360"/>
    <cellStyle name="Note 5 2 3 2 17" xfId="27361"/>
    <cellStyle name="Note 5 2 3 2 17 2" xfId="27362"/>
    <cellStyle name="Note 5 2 3 2 17 2 2" xfId="27363"/>
    <cellStyle name="Note 5 2 3 2 17 3" xfId="27364"/>
    <cellStyle name="Note 5 2 3 2 18" xfId="27365"/>
    <cellStyle name="Note 5 2 3 2 18 2" xfId="27366"/>
    <cellStyle name="Note 5 2 3 2 18 2 2" xfId="27367"/>
    <cellStyle name="Note 5 2 3 2 18 3" xfId="27368"/>
    <cellStyle name="Note 5 2 3 2 19" xfId="27369"/>
    <cellStyle name="Note 5 2 3 2 19 2" xfId="27370"/>
    <cellStyle name="Note 5 2 3 2 19 2 2" xfId="27371"/>
    <cellStyle name="Note 5 2 3 2 19 3" xfId="27372"/>
    <cellStyle name="Note 5 2 3 2 2" xfId="27373"/>
    <cellStyle name="Note 5 2 3 2 2 2" xfId="27374"/>
    <cellStyle name="Note 5 2 3 2 2 2 2" xfId="27375"/>
    <cellStyle name="Note 5 2 3 2 2 3" xfId="27376"/>
    <cellStyle name="Note 5 2 3 2 20" xfId="27377"/>
    <cellStyle name="Note 5 2 3 2 20 2" xfId="27378"/>
    <cellStyle name="Note 5 2 3 2 20 2 2" xfId="27379"/>
    <cellStyle name="Note 5 2 3 2 20 3" xfId="27380"/>
    <cellStyle name="Note 5 2 3 2 21" xfId="27381"/>
    <cellStyle name="Note 5 2 3 2 21 2" xfId="27382"/>
    <cellStyle name="Note 5 2 3 2 22" xfId="27383"/>
    <cellStyle name="Note 5 2 3 2 3" xfId="27384"/>
    <cellStyle name="Note 5 2 3 2 3 2" xfId="27385"/>
    <cellStyle name="Note 5 2 3 2 3 2 2" xfId="27386"/>
    <cellStyle name="Note 5 2 3 2 3 3" xfId="27387"/>
    <cellStyle name="Note 5 2 3 2 4" xfId="27388"/>
    <cellStyle name="Note 5 2 3 2 4 2" xfId="27389"/>
    <cellStyle name="Note 5 2 3 2 4 2 2" xfId="27390"/>
    <cellStyle name="Note 5 2 3 2 4 3" xfId="27391"/>
    <cellStyle name="Note 5 2 3 2 5" xfId="27392"/>
    <cellStyle name="Note 5 2 3 2 5 2" xfId="27393"/>
    <cellStyle name="Note 5 2 3 2 5 2 2" xfId="27394"/>
    <cellStyle name="Note 5 2 3 2 5 3" xfId="27395"/>
    <cellStyle name="Note 5 2 3 2 6" xfId="27396"/>
    <cellStyle name="Note 5 2 3 2 6 2" xfId="27397"/>
    <cellStyle name="Note 5 2 3 2 6 2 2" xfId="27398"/>
    <cellStyle name="Note 5 2 3 2 6 3" xfId="27399"/>
    <cellStyle name="Note 5 2 3 2 7" xfId="27400"/>
    <cellStyle name="Note 5 2 3 2 7 2" xfId="27401"/>
    <cellStyle name="Note 5 2 3 2 7 2 2" xfId="27402"/>
    <cellStyle name="Note 5 2 3 2 7 3" xfId="27403"/>
    <cellStyle name="Note 5 2 3 2 8" xfId="27404"/>
    <cellStyle name="Note 5 2 3 2 8 2" xfId="27405"/>
    <cellStyle name="Note 5 2 3 2 8 2 2" xfId="27406"/>
    <cellStyle name="Note 5 2 3 2 8 3" xfId="27407"/>
    <cellStyle name="Note 5 2 3 2 9" xfId="27408"/>
    <cellStyle name="Note 5 2 3 2 9 2" xfId="27409"/>
    <cellStyle name="Note 5 2 3 2 9 2 2" xfId="27410"/>
    <cellStyle name="Note 5 2 3 2 9 3" xfId="27411"/>
    <cellStyle name="Note 5 2 3 3" xfId="821"/>
    <cellStyle name="Note 5 2 3 3 2" xfId="27412"/>
    <cellStyle name="Note 5 2 3 3 2 2" xfId="27413"/>
    <cellStyle name="Note 5 2 3 3 3" xfId="27414"/>
    <cellStyle name="Note 5 2 3 4" xfId="822"/>
    <cellStyle name="Note 5 2 3 4 2" xfId="27415"/>
    <cellStyle name="Note 5 2 3 4 2 2" xfId="27416"/>
    <cellStyle name="Note 5 2 3 4 3" xfId="27417"/>
    <cellStyle name="Note 5 2 3 5" xfId="823"/>
    <cellStyle name="Note 5 2 3 5 2" xfId="27418"/>
    <cellStyle name="Note 5 2 3 5 2 2" xfId="27419"/>
    <cellStyle name="Note 5 2 3 5 3" xfId="27420"/>
    <cellStyle name="Note 5 2 3 6" xfId="824"/>
    <cellStyle name="Note 5 2 3 6 2" xfId="27421"/>
    <cellStyle name="Note 5 2 3 6 2 2" xfId="27422"/>
    <cellStyle name="Note 5 2 3 6 3" xfId="27423"/>
    <cellStyle name="Note 5 2 3 7" xfId="27424"/>
    <cellStyle name="Note 5 2 3 7 2" xfId="27425"/>
    <cellStyle name="Note 5 2 3 7 2 2" xfId="27426"/>
    <cellStyle name="Note 5 2 3 7 3" xfId="27427"/>
    <cellStyle name="Note 5 2 3 8" xfId="27428"/>
    <cellStyle name="Note 5 2 3 8 2" xfId="27429"/>
    <cellStyle name="Note 5 2 3 8 2 2" xfId="27430"/>
    <cellStyle name="Note 5 2 3 8 3" xfId="27431"/>
    <cellStyle name="Note 5 2 3 9" xfId="27432"/>
    <cellStyle name="Note 5 2 3 9 2" xfId="27433"/>
    <cellStyle name="Note 5 2 3 9 2 2" xfId="27434"/>
    <cellStyle name="Note 5 2 3 9 3" xfId="27435"/>
    <cellStyle name="Note 5 2 4" xfId="825"/>
    <cellStyle name="Note 5 2 4 10" xfId="27436"/>
    <cellStyle name="Note 5 2 4 10 2" xfId="27437"/>
    <cellStyle name="Note 5 2 4 10 2 2" xfId="27438"/>
    <cellStyle name="Note 5 2 4 10 3" xfId="27439"/>
    <cellStyle name="Note 5 2 4 11" xfId="27440"/>
    <cellStyle name="Note 5 2 4 11 2" xfId="27441"/>
    <cellStyle name="Note 5 2 4 11 2 2" xfId="27442"/>
    <cellStyle name="Note 5 2 4 11 3" xfId="27443"/>
    <cellStyle name="Note 5 2 4 12" xfId="27444"/>
    <cellStyle name="Note 5 2 4 12 2" xfId="27445"/>
    <cellStyle name="Note 5 2 4 12 2 2" xfId="27446"/>
    <cellStyle name="Note 5 2 4 12 3" xfId="27447"/>
    <cellStyle name="Note 5 2 4 13" xfId="27448"/>
    <cellStyle name="Note 5 2 4 13 2" xfId="27449"/>
    <cellStyle name="Note 5 2 4 13 2 2" xfId="27450"/>
    <cellStyle name="Note 5 2 4 13 3" xfId="27451"/>
    <cellStyle name="Note 5 2 4 14" xfId="27452"/>
    <cellStyle name="Note 5 2 4 14 2" xfId="27453"/>
    <cellStyle name="Note 5 2 4 14 2 2" xfId="27454"/>
    <cellStyle name="Note 5 2 4 14 3" xfId="27455"/>
    <cellStyle name="Note 5 2 4 15" xfId="27456"/>
    <cellStyle name="Note 5 2 4 15 2" xfId="27457"/>
    <cellStyle name="Note 5 2 4 15 2 2" xfId="27458"/>
    <cellStyle name="Note 5 2 4 15 3" xfId="27459"/>
    <cellStyle name="Note 5 2 4 16" xfId="27460"/>
    <cellStyle name="Note 5 2 4 16 2" xfId="27461"/>
    <cellStyle name="Note 5 2 4 16 2 2" xfId="27462"/>
    <cellStyle name="Note 5 2 4 16 3" xfId="27463"/>
    <cellStyle name="Note 5 2 4 17" xfId="27464"/>
    <cellStyle name="Note 5 2 4 17 2" xfId="27465"/>
    <cellStyle name="Note 5 2 4 17 2 2" xfId="27466"/>
    <cellStyle name="Note 5 2 4 17 3" xfId="27467"/>
    <cellStyle name="Note 5 2 4 18" xfId="27468"/>
    <cellStyle name="Note 5 2 4 18 2" xfId="27469"/>
    <cellStyle name="Note 5 2 4 19" xfId="27470"/>
    <cellStyle name="Note 5 2 4 2" xfId="826"/>
    <cellStyle name="Note 5 2 4 2 10" xfId="27471"/>
    <cellStyle name="Note 5 2 4 2 10 2" xfId="27472"/>
    <cellStyle name="Note 5 2 4 2 10 2 2" xfId="27473"/>
    <cellStyle name="Note 5 2 4 2 10 3" xfId="27474"/>
    <cellStyle name="Note 5 2 4 2 11" xfId="27475"/>
    <cellStyle name="Note 5 2 4 2 11 2" xfId="27476"/>
    <cellStyle name="Note 5 2 4 2 11 2 2" xfId="27477"/>
    <cellStyle name="Note 5 2 4 2 11 3" xfId="27478"/>
    <cellStyle name="Note 5 2 4 2 12" xfId="27479"/>
    <cellStyle name="Note 5 2 4 2 12 2" xfId="27480"/>
    <cellStyle name="Note 5 2 4 2 12 2 2" xfId="27481"/>
    <cellStyle name="Note 5 2 4 2 12 3" xfId="27482"/>
    <cellStyle name="Note 5 2 4 2 13" xfId="27483"/>
    <cellStyle name="Note 5 2 4 2 13 2" xfId="27484"/>
    <cellStyle name="Note 5 2 4 2 13 2 2" xfId="27485"/>
    <cellStyle name="Note 5 2 4 2 13 3" xfId="27486"/>
    <cellStyle name="Note 5 2 4 2 14" xfId="27487"/>
    <cellStyle name="Note 5 2 4 2 14 2" xfId="27488"/>
    <cellStyle name="Note 5 2 4 2 14 2 2" xfId="27489"/>
    <cellStyle name="Note 5 2 4 2 14 3" xfId="27490"/>
    <cellStyle name="Note 5 2 4 2 15" xfId="27491"/>
    <cellStyle name="Note 5 2 4 2 15 2" xfId="27492"/>
    <cellStyle name="Note 5 2 4 2 15 2 2" xfId="27493"/>
    <cellStyle name="Note 5 2 4 2 15 3" xfId="27494"/>
    <cellStyle name="Note 5 2 4 2 16" xfId="27495"/>
    <cellStyle name="Note 5 2 4 2 16 2" xfId="27496"/>
    <cellStyle name="Note 5 2 4 2 16 2 2" xfId="27497"/>
    <cellStyle name="Note 5 2 4 2 16 3" xfId="27498"/>
    <cellStyle name="Note 5 2 4 2 17" xfId="27499"/>
    <cellStyle name="Note 5 2 4 2 17 2" xfId="27500"/>
    <cellStyle name="Note 5 2 4 2 17 2 2" xfId="27501"/>
    <cellStyle name="Note 5 2 4 2 17 3" xfId="27502"/>
    <cellStyle name="Note 5 2 4 2 18" xfId="27503"/>
    <cellStyle name="Note 5 2 4 2 18 2" xfId="27504"/>
    <cellStyle name="Note 5 2 4 2 18 2 2" xfId="27505"/>
    <cellStyle name="Note 5 2 4 2 18 3" xfId="27506"/>
    <cellStyle name="Note 5 2 4 2 19" xfId="27507"/>
    <cellStyle name="Note 5 2 4 2 19 2" xfId="27508"/>
    <cellStyle name="Note 5 2 4 2 19 2 2" xfId="27509"/>
    <cellStyle name="Note 5 2 4 2 19 3" xfId="27510"/>
    <cellStyle name="Note 5 2 4 2 2" xfId="27511"/>
    <cellStyle name="Note 5 2 4 2 2 2" xfId="27512"/>
    <cellStyle name="Note 5 2 4 2 2 2 2" xfId="27513"/>
    <cellStyle name="Note 5 2 4 2 2 3" xfId="27514"/>
    <cellStyle name="Note 5 2 4 2 20" xfId="27515"/>
    <cellStyle name="Note 5 2 4 2 20 2" xfId="27516"/>
    <cellStyle name="Note 5 2 4 2 20 2 2" xfId="27517"/>
    <cellStyle name="Note 5 2 4 2 20 3" xfId="27518"/>
    <cellStyle name="Note 5 2 4 2 21" xfId="27519"/>
    <cellStyle name="Note 5 2 4 2 21 2" xfId="27520"/>
    <cellStyle name="Note 5 2 4 2 22" xfId="27521"/>
    <cellStyle name="Note 5 2 4 2 3" xfId="27522"/>
    <cellStyle name="Note 5 2 4 2 3 2" xfId="27523"/>
    <cellStyle name="Note 5 2 4 2 3 2 2" xfId="27524"/>
    <cellStyle name="Note 5 2 4 2 3 3" xfId="27525"/>
    <cellStyle name="Note 5 2 4 2 4" xfId="27526"/>
    <cellStyle name="Note 5 2 4 2 4 2" xfId="27527"/>
    <cellStyle name="Note 5 2 4 2 4 2 2" xfId="27528"/>
    <cellStyle name="Note 5 2 4 2 4 3" xfId="27529"/>
    <cellStyle name="Note 5 2 4 2 5" xfId="27530"/>
    <cellStyle name="Note 5 2 4 2 5 2" xfId="27531"/>
    <cellStyle name="Note 5 2 4 2 5 2 2" xfId="27532"/>
    <cellStyle name="Note 5 2 4 2 5 3" xfId="27533"/>
    <cellStyle name="Note 5 2 4 2 6" xfId="27534"/>
    <cellStyle name="Note 5 2 4 2 6 2" xfId="27535"/>
    <cellStyle name="Note 5 2 4 2 6 2 2" xfId="27536"/>
    <cellStyle name="Note 5 2 4 2 6 3" xfId="27537"/>
    <cellStyle name="Note 5 2 4 2 7" xfId="27538"/>
    <cellStyle name="Note 5 2 4 2 7 2" xfId="27539"/>
    <cellStyle name="Note 5 2 4 2 7 2 2" xfId="27540"/>
    <cellStyle name="Note 5 2 4 2 7 3" xfId="27541"/>
    <cellStyle name="Note 5 2 4 2 8" xfId="27542"/>
    <cellStyle name="Note 5 2 4 2 8 2" xfId="27543"/>
    <cellStyle name="Note 5 2 4 2 8 2 2" xfId="27544"/>
    <cellStyle name="Note 5 2 4 2 8 3" xfId="27545"/>
    <cellStyle name="Note 5 2 4 2 9" xfId="27546"/>
    <cellStyle name="Note 5 2 4 2 9 2" xfId="27547"/>
    <cellStyle name="Note 5 2 4 2 9 2 2" xfId="27548"/>
    <cellStyle name="Note 5 2 4 2 9 3" xfId="27549"/>
    <cellStyle name="Note 5 2 4 3" xfId="827"/>
    <cellStyle name="Note 5 2 4 3 2" xfId="27550"/>
    <cellStyle name="Note 5 2 4 3 2 2" xfId="27551"/>
    <cellStyle name="Note 5 2 4 3 3" xfId="27552"/>
    <cellStyle name="Note 5 2 4 4" xfId="828"/>
    <cellStyle name="Note 5 2 4 4 2" xfId="27553"/>
    <cellStyle name="Note 5 2 4 4 2 2" xfId="27554"/>
    <cellStyle name="Note 5 2 4 4 3" xfId="27555"/>
    <cellStyle name="Note 5 2 4 5" xfId="829"/>
    <cellStyle name="Note 5 2 4 5 2" xfId="27556"/>
    <cellStyle name="Note 5 2 4 5 2 2" xfId="27557"/>
    <cellStyle name="Note 5 2 4 5 3" xfId="27558"/>
    <cellStyle name="Note 5 2 4 6" xfId="830"/>
    <cellStyle name="Note 5 2 4 6 2" xfId="27559"/>
    <cellStyle name="Note 5 2 4 6 2 2" xfId="27560"/>
    <cellStyle name="Note 5 2 4 6 3" xfId="27561"/>
    <cellStyle name="Note 5 2 4 7" xfId="27562"/>
    <cellStyle name="Note 5 2 4 7 2" xfId="27563"/>
    <cellStyle name="Note 5 2 4 7 2 2" xfId="27564"/>
    <cellStyle name="Note 5 2 4 7 3" xfId="27565"/>
    <cellStyle name="Note 5 2 4 8" xfId="27566"/>
    <cellStyle name="Note 5 2 4 8 2" xfId="27567"/>
    <cellStyle name="Note 5 2 4 8 2 2" xfId="27568"/>
    <cellStyle name="Note 5 2 4 8 3" xfId="27569"/>
    <cellStyle name="Note 5 2 4 9" xfId="27570"/>
    <cellStyle name="Note 5 2 4 9 2" xfId="27571"/>
    <cellStyle name="Note 5 2 4 9 2 2" xfId="27572"/>
    <cellStyle name="Note 5 2 4 9 3" xfId="27573"/>
    <cellStyle name="Note 5 2 5" xfId="831"/>
    <cellStyle name="Note 5 2 5 10" xfId="27574"/>
    <cellStyle name="Note 5 2 5 10 2" xfId="27575"/>
    <cellStyle name="Note 5 2 5 10 2 2" xfId="27576"/>
    <cellStyle name="Note 5 2 5 10 3" xfId="27577"/>
    <cellStyle name="Note 5 2 5 11" xfId="27578"/>
    <cellStyle name="Note 5 2 5 11 2" xfId="27579"/>
    <cellStyle name="Note 5 2 5 11 2 2" xfId="27580"/>
    <cellStyle name="Note 5 2 5 11 3" xfId="27581"/>
    <cellStyle name="Note 5 2 5 12" xfId="27582"/>
    <cellStyle name="Note 5 2 5 12 2" xfId="27583"/>
    <cellStyle name="Note 5 2 5 12 2 2" xfId="27584"/>
    <cellStyle name="Note 5 2 5 12 3" xfId="27585"/>
    <cellStyle name="Note 5 2 5 13" xfId="27586"/>
    <cellStyle name="Note 5 2 5 13 2" xfId="27587"/>
    <cellStyle name="Note 5 2 5 13 2 2" xfId="27588"/>
    <cellStyle name="Note 5 2 5 13 3" xfId="27589"/>
    <cellStyle name="Note 5 2 5 14" xfId="27590"/>
    <cellStyle name="Note 5 2 5 14 2" xfId="27591"/>
    <cellStyle name="Note 5 2 5 14 2 2" xfId="27592"/>
    <cellStyle name="Note 5 2 5 14 3" xfId="27593"/>
    <cellStyle name="Note 5 2 5 15" xfId="27594"/>
    <cellStyle name="Note 5 2 5 15 2" xfId="27595"/>
    <cellStyle name="Note 5 2 5 15 2 2" xfId="27596"/>
    <cellStyle name="Note 5 2 5 15 3" xfId="27597"/>
    <cellStyle name="Note 5 2 5 16" xfId="27598"/>
    <cellStyle name="Note 5 2 5 16 2" xfId="27599"/>
    <cellStyle name="Note 5 2 5 16 2 2" xfId="27600"/>
    <cellStyle name="Note 5 2 5 16 3" xfId="27601"/>
    <cellStyle name="Note 5 2 5 17" xfId="27602"/>
    <cellStyle name="Note 5 2 5 17 2" xfId="27603"/>
    <cellStyle name="Note 5 2 5 17 2 2" xfId="27604"/>
    <cellStyle name="Note 5 2 5 17 3" xfId="27605"/>
    <cellStyle name="Note 5 2 5 18" xfId="27606"/>
    <cellStyle name="Note 5 2 5 18 2" xfId="27607"/>
    <cellStyle name="Note 5 2 5 18 2 2" xfId="27608"/>
    <cellStyle name="Note 5 2 5 18 3" xfId="27609"/>
    <cellStyle name="Note 5 2 5 19" xfId="27610"/>
    <cellStyle name="Note 5 2 5 19 2" xfId="27611"/>
    <cellStyle name="Note 5 2 5 19 2 2" xfId="27612"/>
    <cellStyle name="Note 5 2 5 19 3" xfId="27613"/>
    <cellStyle name="Note 5 2 5 2" xfId="27614"/>
    <cellStyle name="Note 5 2 5 2 10" xfId="27615"/>
    <cellStyle name="Note 5 2 5 2 10 2" xfId="27616"/>
    <cellStyle name="Note 5 2 5 2 10 2 2" xfId="27617"/>
    <cellStyle name="Note 5 2 5 2 10 3" xfId="27618"/>
    <cellStyle name="Note 5 2 5 2 11" xfId="27619"/>
    <cellStyle name="Note 5 2 5 2 11 2" xfId="27620"/>
    <cellStyle name="Note 5 2 5 2 11 2 2" xfId="27621"/>
    <cellStyle name="Note 5 2 5 2 11 3" xfId="27622"/>
    <cellStyle name="Note 5 2 5 2 12" xfId="27623"/>
    <cellStyle name="Note 5 2 5 2 12 2" xfId="27624"/>
    <cellStyle name="Note 5 2 5 2 12 2 2" xfId="27625"/>
    <cellStyle name="Note 5 2 5 2 12 3" xfId="27626"/>
    <cellStyle name="Note 5 2 5 2 13" xfId="27627"/>
    <cellStyle name="Note 5 2 5 2 13 2" xfId="27628"/>
    <cellStyle name="Note 5 2 5 2 13 2 2" xfId="27629"/>
    <cellStyle name="Note 5 2 5 2 13 3" xfId="27630"/>
    <cellStyle name="Note 5 2 5 2 14" xfId="27631"/>
    <cellStyle name="Note 5 2 5 2 14 2" xfId="27632"/>
    <cellStyle name="Note 5 2 5 2 14 2 2" xfId="27633"/>
    <cellStyle name="Note 5 2 5 2 14 3" xfId="27634"/>
    <cellStyle name="Note 5 2 5 2 15" xfId="27635"/>
    <cellStyle name="Note 5 2 5 2 15 2" xfId="27636"/>
    <cellStyle name="Note 5 2 5 2 15 2 2" xfId="27637"/>
    <cellStyle name="Note 5 2 5 2 15 3" xfId="27638"/>
    <cellStyle name="Note 5 2 5 2 16" xfId="27639"/>
    <cellStyle name="Note 5 2 5 2 16 2" xfId="27640"/>
    <cellStyle name="Note 5 2 5 2 16 2 2" xfId="27641"/>
    <cellStyle name="Note 5 2 5 2 16 3" xfId="27642"/>
    <cellStyle name="Note 5 2 5 2 17" xfId="27643"/>
    <cellStyle name="Note 5 2 5 2 17 2" xfId="27644"/>
    <cellStyle name="Note 5 2 5 2 17 2 2" xfId="27645"/>
    <cellStyle name="Note 5 2 5 2 17 3" xfId="27646"/>
    <cellStyle name="Note 5 2 5 2 18" xfId="27647"/>
    <cellStyle name="Note 5 2 5 2 18 2" xfId="27648"/>
    <cellStyle name="Note 5 2 5 2 18 2 2" xfId="27649"/>
    <cellStyle name="Note 5 2 5 2 18 3" xfId="27650"/>
    <cellStyle name="Note 5 2 5 2 19" xfId="27651"/>
    <cellStyle name="Note 5 2 5 2 19 2" xfId="27652"/>
    <cellStyle name="Note 5 2 5 2 19 2 2" xfId="27653"/>
    <cellStyle name="Note 5 2 5 2 19 3" xfId="27654"/>
    <cellStyle name="Note 5 2 5 2 2" xfId="27655"/>
    <cellStyle name="Note 5 2 5 2 2 2" xfId="27656"/>
    <cellStyle name="Note 5 2 5 2 2 2 2" xfId="27657"/>
    <cellStyle name="Note 5 2 5 2 2 3" xfId="27658"/>
    <cellStyle name="Note 5 2 5 2 20" xfId="27659"/>
    <cellStyle name="Note 5 2 5 2 20 2" xfId="27660"/>
    <cellStyle name="Note 5 2 5 2 20 2 2" xfId="27661"/>
    <cellStyle name="Note 5 2 5 2 20 3" xfId="27662"/>
    <cellStyle name="Note 5 2 5 2 21" xfId="27663"/>
    <cellStyle name="Note 5 2 5 2 21 2" xfId="27664"/>
    <cellStyle name="Note 5 2 5 2 22" xfId="27665"/>
    <cellStyle name="Note 5 2 5 2 3" xfId="27666"/>
    <cellStyle name="Note 5 2 5 2 3 2" xfId="27667"/>
    <cellStyle name="Note 5 2 5 2 3 2 2" xfId="27668"/>
    <cellStyle name="Note 5 2 5 2 3 3" xfId="27669"/>
    <cellStyle name="Note 5 2 5 2 4" xfId="27670"/>
    <cellStyle name="Note 5 2 5 2 4 2" xfId="27671"/>
    <cellStyle name="Note 5 2 5 2 4 2 2" xfId="27672"/>
    <cellStyle name="Note 5 2 5 2 4 3" xfId="27673"/>
    <cellStyle name="Note 5 2 5 2 5" xfId="27674"/>
    <cellStyle name="Note 5 2 5 2 5 2" xfId="27675"/>
    <cellStyle name="Note 5 2 5 2 5 2 2" xfId="27676"/>
    <cellStyle name="Note 5 2 5 2 5 3" xfId="27677"/>
    <cellStyle name="Note 5 2 5 2 6" xfId="27678"/>
    <cellStyle name="Note 5 2 5 2 6 2" xfId="27679"/>
    <cellStyle name="Note 5 2 5 2 6 2 2" xfId="27680"/>
    <cellStyle name="Note 5 2 5 2 6 3" xfId="27681"/>
    <cellStyle name="Note 5 2 5 2 7" xfId="27682"/>
    <cellStyle name="Note 5 2 5 2 7 2" xfId="27683"/>
    <cellStyle name="Note 5 2 5 2 7 2 2" xfId="27684"/>
    <cellStyle name="Note 5 2 5 2 7 3" xfId="27685"/>
    <cellStyle name="Note 5 2 5 2 8" xfId="27686"/>
    <cellStyle name="Note 5 2 5 2 8 2" xfId="27687"/>
    <cellStyle name="Note 5 2 5 2 8 2 2" xfId="27688"/>
    <cellStyle name="Note 5 2 5 2 8 3" xfId="27689"/>
    <cellStyle name="Note 5 2 5 2 9" xfId="27690"/>
    <cellStyle name="Note 5 2 5 2 9 2" xfId="27691"/>
    <cellStyle name="Note 5 2 5 2 9 2 2" xfId="27692"/>
    <cellStyle name="Note 5 2 5 2 9 3" xfId="27693"/>
    <cellStyle name="Note 5 2 5 20" xfId="27694"/>
    <cellStyle name="Note 5 2 5 20 2" xfId="27695"/>
    <cellStyle name="Note 5 2 5 20 2 2" xfId="27696"/>
    <cellStyle name="Note 5 2 5 20 3" xfId="27697"/>
    <cellStyle name="Note 5 2 5 21" xfId="27698"/>
    <cellStyle name="Note 5 2 5 21 2" xfId="27699"/>
    <cellStyle name="Note 5 2 5 21 2 2" xfId="27700"/>
    <cellStyle name="Note 5 2 5 21 3" xfId="27701"/>
    <cellStyle name="Note 5 2 5 22" xfId="27702"/>
    <cellStyle name="Note 5 2 5 22 2" xfId="27703"/>
    <cellStyle name="Note 5 2 5 23" xfId="27704"/>
    <cellStyle name="Note 5 2 5 3" xfId="27705"/>
    <cellStyle name="Note 5 2 5 3 2" xfId="27706"/>
    <cellStyle name="Note 5 2 5 3 2 2" xfId="27707"/>
    <cellStyle name="Note 5 2 5 3 3" xfId="27708"/>
    <cellStyle name="Note 5 2 5 4" xfId="27709"/>
    <cellStyle name="Note 5 2 5 4 2" xfId="27710"/>
    <cellStyle name="Note 5 2 5 4 2 2" xfId="27711"/>
    <cellStyle name="Note 5 2 5 4 3" xfId="27712"/>
    <cellStyle name="Note 5 2 5 5" xfId="27713"/>
    <cellStyle name="Note 5 2 5 5 2" xfId="27714"/>
    <cellStyle name="Note 5 2 5 5 2 2" xfId="27715"/>
    <cellStyle name="Note 5 2 5 5 3" xfId="27716"/>
    <cellStyle name="Note 5 2 5 6" xfId="27717"/>
    <cellStyle name="Note 5 2 5 6 2" xfId="27718"/>
    <cellStyle name="Note 5 2 5 6 2 2" xfId="27719"/>
    <cellStyle name="Note 5 2 5 6 3" xfId="27720"/>
    <cellStyle name="Note 5 2 5 7" xfId="27721"/>
    <cellStyle name="Note 5 2 5 7 2" xfId="27722"/>
    <cellStyle name="Note 5 2 5 7 2 2" xfId="27723"/>
    <cellStyle name="Note 5 2 5 7 3" xfId="27724"/>
    <cellStyle name="Note 5 2 5 8" xfId="27725"/>
    <cellStyle name="Note 5 2 5 8 2" xfId="27726"/>
    <cellStyle name="Note 5 2 5 8 2 2" xfId="27727"/>
    <cellStyle name="Note 5 2 5 8 3" xfId="27728"/>
    <cellStyle name="Note 5 2 5 9" xfId="27729"/>
    <cellStyle name="Note 5 2 5 9 2" xfId="27730"/>
    <cellStyle name="Note 5 2 5 9 2 2" xfId="27731"/>
    <cellStyle name="Note 5 2 5 9 3" xfId="27732"/>
    <cellStyle name="Note 5 2 6" xfId="832"/>
    <cellStyle name="Note 5 2 6 10" xfId="27733"/>
    <cellStyle name="Note 5 2 6 10 2" xfId="27734"/>
    <cellStyle name="Note 5 2 6 10 2 2" xfId="27735"/>
    <cellStyle name="Note 5 2 6 10 3" xfId="27736"/>
    <cellStyle name="Note 5 2 6 11" xfId="27737"/>
    <cellStyle name="Note 5 2 6 11 2" xfId="27738"/>
    <cellStyle name="Note 5 2 6 11 2 2" xfId="27739"/>
    <cellStyle name="Note 5 2 6 11 3" xfId="27740"/>
    <cellStyle name="Note 5 2 6 12" xfId="27741"/>
    <cellStyle name="Note 5 2 6 12 2" xfId="27742"/>
    <cellStyle name="Note 5 2 6 12 2 2" xfId="27743"/>
    <cellStyle name="Note 5 2 6 12 3" xfId="27744"/>
    <cellStyle name="Note 5 2 6 13" xfId="27745"/>
    <cellStyle name="Note 5 2 6 13 2" xfId="27746"/>
    <cellStyle name="Note 5 2 6 13 2 2" xfId="27747"/>
    <cellStyle name="Note 5 2 6 13 3" xfId="27748"/>
    <cellStyle name="Note 5 2 6 14" xfId="27749"/>
    <cellStyle name="Note 5 2 6 14 2" xfId="27750"/>
    <cellStyle name="Note 5 2 6 14 2 2" xfId="27751"/>
    <cellStyle name="Note 5 2 6 14 3" xfId="27752"/>
    <cellStyle name="Note 5 2 6 15" xfId="27753"/>
    <cellStyle name="Note 5 2 6 15 2" xfId="27754"/>
    <cellStyle name="Note 5 2 6 15 2 2" xfId="27755"/>
    <cellStyle name="Note 5 2 6 15 3" xfId="27756"/>
    <cellStyle name="Note 5 2 6 16" xfId="27757"/>
    <cellStyle name="Note 5 2 6 16 2" xfId="27758"/>
    <cellStyle name="Note 5 2 6 16 2 2" xfId="27759"/>
    <cellStyle name="Note 5 2 6 16 3" xfId="27760"/>
    <cellStyle name="Note 5 2 6 17" xfId="27761"/>
    <cellStyle name="Note 5 2 6 17 2" xfId="27762"/>
    <cellStyle name="Note 5 2 6 17 2 2" xfId="27763"/>
    <cellStyle name="Note 5 2 6 17 3" xfId="27764"/>
    <cellStyle name="Note 5 2 6 18" xfId="27765"/>
    <cellStyle name="Note 5 2 6 18 2" xfId="27766"/>
    <cellStyle name="Note 5 2 6 18 2 2" xfId="27767"/>
    <cellStyle name="Note 5 2 6 18 3" xfId="27768"/>
    <cellStyle name="Note 5 2 6 19" xfId="27769"/>
    <cellStyle name="Note 5 2 6 19 2" xfId="27770"/>
    <cellStyle name="Note 5 2 6 19 2 2" xfId="27771"/>
    <cellStyle name="Note 5 2 6 19 3" xfId="27772"/>
    <cellStyle name="Note 5 2 6 2" xfId="27773"/>
    <cellStyle name="Note 5 2 6 2 2" xfId="27774"/>
    <cellStyle name="Note 5 2 6 2 2 2" xfId="27775"/>
    <cellStyle name="Note 5 2 6 2 3" xfId="27776"/>
    <cellStyle name="Note 5 2 6 20" xfId="27777"/>
    <cellStyle name="Note 5 2 6 20 2" xfId="27778"/>
    <cellStyle name="Note 5 2 6 20 2 2" xfId="27779"/>
    <cellStyle name="Note 5 2 6 20 3" xfId="27780"/>
    <cellStyle name="Note 5 2 6 21" xfId="27781"/>
    <cellStyle name="Note 5 2 6 21 2" xfId="27782"/>
    <cellStyle name="Note 5 2 6 22" xfId="27783"/>
    <cellStyle name="Note 5 2 6 3" xfId="27784"/>
    <cellStyle name="Note 5 2 6 3 2" xfId="27785"/>
    <cellStyle name="Note 5 2 6 3 2 2" xfId="27786"/>
    <cellStyle name="Note 5 2 6 3 3" xfId="27787"/>
    <cellStyle name="Note 5 2 6 4" xfId="27788"/>
    <cellStyle name="Note 5 2 6 4 2" xfId="27789"/>
    <cellStyle name="Note 5 2 6 4 2 2" xfId="27790"/>
    <cellStyle name="Note 5 2 6 4 3" xfId="27791"/>
    <cellStyle name="Note 5 2 6 5" xfId="27792"/>
    <cellStyle name="Note 5 2 6 5 2" xfId="27793"/>
    <cellStyle name="Note 5 2 6 5 2 2" xfId="27794"/>
    <cellStyle name="Note 5 2 6 5 3" xfId="27795"/>
    <cellStyle name="Note 5 2 6 6" xfId="27796"/>
    <cellStyle name="Note 5 2 6 6 2" xfId="27797"/>
    <cellStyle name="Note 5 2 6 6 2 2" xfId="27798"/>
    <cellStyle name="Note 5 2 6 6 3" xfId="27799"/>
    <cellStyle name="Note 5 2 6 7" xfId="27800"/>
    <cellStyle name="Note 5 2 6 7 2" xfId="27801"/>
    <cellStyle name="Note 5 2 6 7 2 2" xfId="27802"/>
    <cellStyle name="Note 5 2 6 7 3" xfId="27803"/>
    <cellStyle name="Note 5 2 6 8" xfId="27804"/>
    <cellStyle name="Note 5 2 6 8 2" xfId="27805"/>
    <cellStyle name="Note 5 2 6 8 2 2" xfId="27806"/>
    <cellStyle name="Note 5 2 6 8 3" xfId="27807"/>
    <cellStyle name="Note 5 2 6 9" xfId="27808"/>
    <cellStyle name="Note 5 2 6 9 2" xfId="27809"/>
    <cellStyle name="Note 5 2 6 9 2 2" xfId="27810"/>
    <cellStyle name="Note 5 2 6 9 3" xfId="27811"/>
    <cellStyle name="Note 5 2 7" xfId="833"/>
    <cellStyle name="Note 5 2 7 2" xfId="27812"/>
    <cellStyle name="Note 5 2 7 2 2" xfId="27813"/>
    <cellStyle name="Note 5 2 7 3" xfId="27814"/>
    <cellStyle name="Note 5 2 8" xfId="27815"/>
    <cellStyle name="Note 5 2 8 2" xfId="27816"/>
    <cellStyle name="Note 5 2 8 2 2" xfId="27817"/>
    <cellStyle name="Note 5 2 8 3" xfId="27818"/>
    <cellStyle name="Note 5 2 9" xfId="27819"/>
    <cellStyle name="Note 5 2 9 2" xfId="27820"/>
    <cellStyle name="Note 5 2 9 2 2" xfId="27821"/>
    <cellStyle name="Note 5 2 9 3" xfId="27822"/>
    <cellStyle name="Note 5 20" xfId="27823"/>
    <cellStyle name="Note 5 20 2" xfId="27824"/>
    <cellStyle name="Note 5 20 2 2" xfId="27825"/>
    <cellStyle name="Note 5 20 3" xfId="27826"/>
    <cellStyle name="Note 5 21" xfId="27827"/>
    <cellStyle name="Note 5 21 2" xfId="27828"/>
    <cellStyle name="Note 5 21 2 2" xfId="27829"/>
    <cellStyle name="Note 5 21 3" xfId="27830"/>
    <cellStyle name="Note 5 22" xfId="27831"/>
    <cellStyle name="Note 5 22 2" xfId="27832"/>
    <cellStyle name="Note 5 22 2 2" xfId="27833"/>
    <cellStyle name="Note 5 22 3" xfId="27834"/>
    <cellStyle name="Note 5 23" xfId="27835"/>
    <cellStyle name="Note 5 23 2" xfId="27836"/>
    <cellStyle name="Note 5 24" xfId="27837"/>
    <cellStyle name="Note 5 25" xfId="27838"/>
    <cellStyle name="Note 5 26" xfId="27839"/>
    <cellStyle name="Note 5 27" xfId="27840"/>
    <cellStyle name="Note 5 3" xfId="834"/>
    <cellStyle name="Note 5 3 10" xfId="27841"/>
    <cellStyle name="Note 5 3 10 2" xfId="27842"/>
    <cellStyle name="Note 5 3 10 2 2" xfId="27843"/>
    <cellStyle name="Note 5 3 10 3" xfId="27844"/>
    <cellStyle name="Note 5 3 11" xfId="27845"/>
    <cellStyle name="Note 5 3 11 2" xfId="27846"/>
    <cellStyle name="Note 5 3 11 2 2" xfId="27847"/>
    <cellStyle name="Note 5 3 11 3" xfId="27848"/>
    <cellStyle name="Note 5 3 12" xfId="27849"/>
    <cellStyle name="Note 5 3 12 2" xfId="27850"/>
    <cellStyle name="Note 5 3 12 2 2" xfId="27851"/>
    <cellStyle name="Note 5 3 12 3" xfId="27852"/>
    <cellStyle name="Note 5 3 13" xfId="27853"/>
    <cellStyle name="Note 5 3 13 2" xfId="27854"/>
    <cellStyle name="Note 5 3 13 2 2" xfId="27855"/>
    <cellStyle name="Note 5 3 13 3" xfId="27856"/>
    <cellStyle name="Note 5 3 14" xfId="27857"/>
    <cellStyle name="Note 5 3 14 2" xfId="27858"/>
    <cellStyle name="Note 5 3 14 2 2" xfId="27859"/>
    <cellStyle name="Note 5 3 14 3" xfId="27860"/>
    <cellStyle name="Note 5 3 15" xfId="27861"/>
    <cellStyle name="Note 5 3 15 2" xfId="27862"/>
    <cellStyle name="Note 5 3 15 2 2" xfId="27863"/>
    <cellStyle name="Note 5 3 15 3" xfId="27864"/>
    <cellStyle name="Note 5 3 16" xfId="27865"/>
    <cellStyle name="Note 5 3 16 2" xfId="27866"/>
    <cellStyle name="Note 5 3 16 2 2" xfId="27867"/>
    <cellStyle name="Note 5 3 16 3" xfId="27868"/>
    <cellStyle name="Note 5 3 17" xfId="27869"/>
    <cellStyle name="Note 5 3 17 2" xfId="27870"/>
    <cellStyle name="Note 5 3 17 2 2" xfId="27871"/>
    <cellStyle name="Note 5 3 17 3" xfId="27872"/>
    <cellStyle name="Note 5 3 18" xfId="27873"/>
    <cellStyle name="Note 5 3 18 2" xfId="27874"/>
    <cellStyle name="Note 5 3 18 2 2" xfId="27875"/>
    <cellStyle name="Note 5 3 18 3" xfId="27876"/>
    <cellStyle name="Note 5 3 19" xfId="27877"/>
    <cellStyle name="Note 5 3 19 2" xfId="27878"/>
    <cellStyle name="Note 5 3 19 2 2" xfId="27879"/>
    <cellStyle name="Note 5 3 19 3" xfId="27880"/>
    <cellStyle name="Note 5 3 2" xfId="835"/>
    <cellStyle name="Note 5 3 2 10" xfId="27881"/>
    <cellStyle name="Note 5 3 2 10 2" xfId="27882"/>
    <cellStyle name="Note 5 3 2 10 2 2" xfId="27883"/>
    <cellStyle name="Note 5 3 2 10 3" xfId="27884"/>
    <cellStyle name="Note 5 3 2 11" xfId="27885"/>
    <cellStyle name="Note 5 3 2 11 2" xfId="27886"/>
    <cellStyle name="Note 5 3 2 11 2 2" xfId="27887"/>
    <cellStyle name="Note 5 3 2 11 3" xfId="27888"/>
    <cellStyle name="Note 5 3 2 12" xfId="27889"/>
    <cellStyle name="Note 5 3 2 12 2" xfId="27890"/>
    <cellStyle name="Note 5 3 2 12 2 2" xfId="27891"/>
    <cellStyle name="Note 5 3 2 12 3" xfId="27892"/>
    <cellStyle name="Note 5 3 2 13" xfId="27893"/>
    <cellStyle name="Note 5 3 2 13 2" xfId="27894"/>
    <cellStyle name="Note 5 3 2 13 2 2" xfId="27895"/>
    <cellStyle name="Note 5 3 2 13 3" xfId="27896"/>
    <cellStyle name="Note 5 3 2 14" xfId="27897"/>
    <cellStyle name="Note 5 3 2 14 2" xfId="27898"/>
    <cellStyle name="Note 5 3 2 14 2 2" xfId="27899"/>
    <cellStyle name="Note 5 3 2 14 3" xfId="27900"/>
    <cellStyle name="Note 5 3 2 15" xfId="27901"/>
    <cellStyle name="Note 5 3 2 15 2" xfId="27902"/>
    <cellStyle name="Note 5 3 2 15 2 2" xfId="27903"/>
    <cellStyle name="Note 5 3 2 15 3" xfId="27904"/>
    <cellStyle name="Note 5 3 2 16" xfId="27905"/>
    <cellStyle name="Note 5 3 2 16 2" xfId="27906"/>
    <cellStyle name="Note 5 3 2 16 2 2" xfId="27907"/>
    <cellStyle name="Note 5 3 2 16 3" xfId="27908"/>
    <cellStyle name="Note 5 3 2 17" xfId="27909"/>
    <cellStyle name="Note 5 3 2 17 2" xfId="27910"/>
    <cellStyle name="Note 5 3 2 17 2 2" xfId="27911"/>
    <cellStyle name="Note 5 3 2 17 3" xfId="27912"/>
    <cellStyle name="Note 5 3 2 18" xfId="27913"/>
    <cellStyle name="Note 5 3 2 18 2" xfId="27914"/>
    <cellStyle name="Note 5 3 2 19" xfId="27915"/>
    <cellStyle name="Note 5 3 2 2" xfId="27916"/>
    <cellStyle name="Note 5 3 2 2 10" xfId="27917"/>
    <cellStyle name="Note 5 3 2 2 10 2" xfId="27918"/>
    <cellStyle name="Note 5 3 2 2 10 2 2" xfId="27919"/>
    <cellStyle name="Note 5 3 2 2 10 3" xfId="27920"/>
    <cellStyle name="Note 5 3 2 2 11" xfId="27921"/>
    <cellStyle name="Note 5 3 2 2 11 2" xfId="27922"/>
    <cellStyle name="Note 5 3 2 2 11 2 2" xfId="27923"/>
    <cellStyle name="Note 5 3 2 2 11 3" xfId="27924"/>
    <cellStyle name="Note 5 3 2 2 12" xfId="27925"/>
    <cellStyle name="Note 5 3 2 2 12 2" xfId="27926"/>
    <cellStyle name="Note 5 3 2 2 12 2 2" xfId="27927"/>
    <cellStyle name="Note 5 3 2 2 12 3" xfId="27928"/>
    <cellStyle name="Note 5 3 2 2 13" xfId="27929"/>
    <cellStyle name="Note 5 3 2 2 13 2" xfId="27930"/>
    <cellStyle name="Note 5 3 2 2 13 2 2" xfId="27931"/>
    <cellStyle name="Note 5 3 2 2 13 3" xfId="27932"/>
    <cellStyle name="Note 5 3 2 2 14" xfId="27933"/>
    <cellStyle name="Note 5 3 2 2 14 2" xfId="27934"/>
    <cellStyle name="Note 5 3 2 2 14 2 2" xfId="27935"/>
    <cellStyle name="Note 5 3 2 2 14 3" xfId="27936"/>
    <cellStyle name="Note 5 3 2 2 15" xfId="27937"/>
    <cellStyle name="Note 5 3 2 2 15 2" xfId="27938"/>
    <cellStyle name="Note 5 3 2 2 15 2 2" xfId="27939"/>
    <cellStyle name="Note 5 3 2 2 15 3" xfId="27940"/>
    <cellStyle name="Note 5 3 2 2 16" xfId="27941"/>
    <cellStyle name="Note 5 3 2 2 16 2" xfId="27942"/>
    <cellStyle name="Note 5 3 2 2 16 2 2" xfId="27943"/>
    <cellStyle name="Note 5 3 2 2 16 3" xfId="27944"/>
    <cellStyle name="Note 5 3 2 2 17" xfId="27945"/>
    <cellStyle name="Note 5 3 2 2 17 2" xfId="27946"/>
    <cellStyle name="Note 5 3 2 2 17 2 2" xfId="27947"/>
    <cellStyle name="Note 5 3 2 2 17 3" xfId="27948"/>
    <cellStyle name="Note 5 3 2 2 18" xfId="27949"/>
    <cellStyle name="Note 5 3 2 2 18 2" xfId="27950"/>
    <cellStyle name="Note 5 3 2 2 18 2 2" xfId="27951"/>
    <cellStyle name="Note 5 3 2 2 18 3" xfId="27952"/>
    <cellStyle name="Note 5 3 2 2 19" xfId="27953"/>
    <cellStyle name="Note 5 3 2 2 19 2" xfId="27954"/>
    <cellStyle name="Note 5 3 2 2 19 2 2" xfId="27955"/>
    <cellStyle name="Note 5 3 2 2 19 3" xfId="27956"/>
    <cellStyle name="Note 5 3 2 2 2" xfId="27957"/>
    <cellStyle name="Note 5 3 2 2 2 2" xfId="27958"/>
    <cellStyle name="Note 5 3 2 2 2 2 2" xfId="27959"/>
    <cellStyle name="Note 5 3 2 2 2 3" xfId="27960"/>
    <cellStyle name="Note 5 3 2 2 20" xfId="27961"/>
    <cellStyle name="Note 5 3 2 2 20 2" xfId="27962"/>
    <cellStyle name="Note 5 3 2 2 20 2 2" xfId="27963"/>
    <cellStyle name="Note 5 3 2 2 20 3" xfId="27964"/>
    <cellStyle name="Note 5 3 2 2 21" xfId="27965"/>
    <cellStyle name="Note 5 3 2 2 21 2" xfId="27966"/>
    <cellStyle name="Note 5 3 2 2 22" xfId="27967"/>
    <cellStyle name="Note 5 3 2 2 3" xfId="27968"/>
    <cellStyle name="Note 5 3 2 2 3 2" xfId="27969"/>
    <cellStyle name="Note 5 3 2 2 3 2 2" xfId="27970"/>
    <cellStyle name="Note 5 3 2 2 3 3" xfId="27971"/>
    <cellStyle name="Note 5 3 2 2 4" xfId="27972"/>
    <cellStyle name="Note 5 3 2 2 4 2" xfId="27973"/>
    <cellStyle name="Note 5 3 2 2 4 2 2" xfId="27974"/>
    <cellStyle name="Note 5 3 2 2 4 3" xfId="27975"/>
    <cellStyle name="Note 5 3 2 2 5" xfId="27976"/>
    <cellStyle name="Note 5 3 2 2 5 2" xfId="27977"/>
    <cellStyle name="Note 5 3 2 2 5 2 2" xfId="27978"/>
    <cellStyle name="Note 5 3 2 2 5 3" xfId="27979"/>
    <cellStyle name="Note 5 3 2 2 6" xfId="27980"/>
    <cellStyle name="Note 5 3 2 2 6 2" xfId="27981"/>
    <cellStyle name="Note 5 3 2 2 6 2 2" xfId="27982"/>
    <cellStyle name="Note 5 3 2 2 6 3" xfId="27983"/>
    <cellStyle name="Note 5 3 2 2 7" xfId="27984"/>
    <cellStyle name="Note 5 3 2 2 7 2" xfId="27985"/>
    <cellStyle name="Note 5 3 2 2 7 2 2" xfId="27986"/>
    <cellStyle name="Note 5 3 2 2 7 3" xfId="27987"/>
    <cellStyle name="Note 5 3 2 2 8" xfId="27988"/>
    <cellStyle name="Note 5 3 2 2 8 2" xfId="27989"/>
    <cellStyle name="Note 5 3 2 2 8 2 2" xfId="27990"/>
    <cellStyle name="Note 5 3 2 2 8 3" xfId="27991"/>
    <cellStyle name="Note 5 3 2 2 9" xfId="27992"/>
    <cellStyle name="Note 5 3 2 2 9 2" xfId="27993"/>
    <cellStyle name="Note 5 3 2 2 9 2 2" xfId="27994"/>
    <cellStyle name="Note 5 3 2 2 9 3" xfId="27995"/>
    <cellStyle name="Note 5 3 2 3" xfId="27996"/>
    <cellStyle name="Note 5 3 2 3 2" xfId="27997"/>
    <cellStyle name="Note 5 3 2 3 2 2" xfId="27998"/>
    <cellStyle name="Note 5 3 2 3 3" xfId="27999"/>
    <cellStyle name="Note 5 3 2 4" xfId="28000"/>
    <cellStyle name="Note 5 3 2 4 2" xfId="28001"/>
    <cellStyle name="Note 5 3 2 4 2 2" xfId="28002"/>
    <cellStyle name="Note 5 3 2 4 3" xfId="28003"/>
    <cellStyle name="Note 5 3 2 5" xfId="28004"/>
    <cellStyle name="Note 5 3 2 5 2" xfId="28005"/>
    <cellStyle name="Note 5 3 2 5 2 2" xfId="28006"/>
    <cellStyle name="Note 5 3 2 5 3" xfId="28007"/>
    <cellStyle name="Note 5 3 2 6" xfId="28008"/>
    <cellStyle name="Note 5 3 2 6 2" xfId="28009"/>
    <cellStyle name="Note 5 3 2 6 2 2" xfId="28010"/>
    <cellStyle name="Note 5 3 2 6 3" xfId="28011"/>
    <cellStyle name="Note 5 3 2 7" xfId="28012"/>
    <cellStyle name="Note 5 3 2 7 2" xfId="28013"/>
    <cellStyle name="Note 5 3 2 7 2 2" xfId="28014"/>
    <cellStyle name="Note 5 3 2 7 3" xfId="28015"/>
    <cellStyle name="Note 5 3 2 8" xfId="28016"/>
    <cellStyle name="Note 5 3 2 8 2" xfId="28017"/>
    <cellStyle name="Note 5 3 2 8 2 2" xfId="28018"/>
    <cellStyle name="Note 5 3 2 8 3" xfId="28019"/>
    <cellStyle name="Note 5 3 2 9" xfId="28020"/>
    <cellStyle name="Note 5 3 2 9 2" xfId="28021"/>
    <cellStyle name="Note 5 3 2 9 2 2" xfId="28022"/>
    <cellStyle name="Note 5 3 2 9 3" xfId="28023"/>
    <cellStyle name="Note 5 3 20" xfId="28024"/>
    <cellStyle name="Note 5 3 20 2" xfId="28025"/>
    <cellStyle name="Note 5 3 20 2 2" xfId="28026"/>
    <cellStyle name="Note 5 3 20 3" xfId="28027"/>
    <cellStyle name="Note 5 3 21" xfId="28028"/>
    <cellStyle name="Note 5 3 21 2" xfId="28029"/>
    <cellStyle name="Note 5 3 22" xfId="28030"/>
    <cellStyle name="Note 5 3 3" xfId="836"/>
    <cellStyle name="Note 5 3 3 10" xfId="28031"/>
    <cellStyle name="Note 5 3 3 10 2" xfId="28032"/>
    <cellStyle name="Note 5 3 3 10 2 2" xfId="28033"/>
    <cellStyle name="Note 5 3 3 10 3" xfId="28034"/>
    <cellStyle name="Note 5 3 3 11" xfId="28035"/>
    <cellStyle name="Note 5 3 3 11 2" xfId="28036"/>
    <cellStyle name="Note 5 3 3 11 2 2" xfId="28037"/>
    <cellStyle name="Note 5 3 3 11 3" xfId="28038"/>
    <cellStyle name="Note 5 3 3 12" xfId="28039"/>
    <cellStyle name="Note 5 3 3 12 2" xfId="28040"/>
    <cellStyle name="Note 5 3 3 12 2 2" xfId="28041"/>
    <cellStyle name="Note 5 3 3 12 3" xfId="28042"/>
    <cellStyle name="Note 5 3 3 13" xfId="28043"/>
    <cellStyle name="Note 5 3 3 13 2" xfId="28044"/>
    <cellStyle name="Note 5 3 3 13 2 2" xfId="28045"/>
    <cellStyle name="Note 5 3 3 13 3" xfId="28046"/>
    <cellStyle name="Note 5 3 3 14" xfId="28047"/>
    <cellStyle name="Note 5 3 3 14 2" xfId="28048"/>
    <cellStyle name="Note 5 3 3 14 2 2" xfId="28049"/>
    <cellStyle name="Note 5 3 3 14 3" xfId="28050"/>
    <cellStyle name="Note 5 3 3 15" xfId="28051"/>
    <cellStyle name="Note 5 3 3 15 2" xfId="28052"/>
    <cellStyle name="Note 5 3 3 15 2 2" xfId="28053"/>
    <cellStyle name="Note 5 3 3 15 3" xfId="28054"/>
    <cellStyle name="Note 5 3 3 16" xfId="28055"/>
    <cellStyle name="Note 5 3 3 16 2" xfId="28056"/>
    <cellStyle name="Note 5 3 3 16 2 2" xfId="28057"/>
    <cellStyle name="Note 5 3 3 16 3" xfId="28058"/>
    <cellStyle name="Note 5 3 3 17" xfId="28059"/>
    <cellStyle name="Note 5 3 3 17 2" xfId="28060"/>
    <cellStyle name="Note 5 3 3 17 2 2" xfId="28061"/>
    <cellStyle name="Note 5 3 3 17 3" xfId="28062"/>
    <cellStyle name="Note 5 3 3 18" xfId="28063"/>
    <cellStyle name="Note 5 3 3 18 2" xfId="28064"/>
    <cellStyle name="Note 5 3 3 19" xfId="28065"/>
    <cellStyle name="Note 5 3 3 2" xfId="28066"/>
    <cellStyle name="Note 5 3 3 2 10" xfId="28067"/>
    <cellStyle name="Note 5 3 3 2 10 2" xfId="28068"/>
    <cellStyle name="Note 5 3 3 2 10 2 2" xfId="28069"/>
    <cellStyle name="Note 5 3 3 2 10 3" xfId="28070"/>
    <cellStyle name="Note 5 3 3 2 11" xfId="28071"/>
    <cellStyle name="Note 5 3 3 2 11 2" xfId="28072"/>
    <cellStyle name="Note 5 3 3 2 11 2 2" xfId="28073"/>
    <cellStyle name="Note 5 3 3 2 11 3" xfId="28074"/>
    <cellStyle name="Note 5 3 3 2 12" xfId="28075"/>
    <cellStyle name="Note 5 3 3 2 12 2" xfId="28076"/>
    <cellStyle name="Note 5 3 3 2 12 2 2" xfId="28077"/>
    <cellStyle name="Note 5 3 3 2 12 3" xfId="28078"/>
    <cellStyle name="Note 5 3 3 2 13" xfId="28079"/>
    <cellStyle name="Note 5 3 3 2 13 2" xfId="28080"/>
    <cellStyle name="Note 5 3 3 2 13 2 2" xfId="28081"/>
    <cellStyle name="Note 5 3 3 2 13 3" xfId="28082"/>
    <cellStyle name="Note 5 3 3 2 14" xfId="28083"/>
    <cellStyle name="Note 5 3 3 2 14 2" xfId="28084"/>
    <cellStyle name="Note 5 3 3 2 14 2 2" xfId="28085"/>
    <cellStyle name="Note 5 3 3 2 14 3" xfId="28086"/>
    <cellStyle name="Note 5 3 3 2 15" xfId="28087"/>
    <cellStyle name="Note 5 3 3 2 15 2" xfId="28088"/>
    <cellStyle name="Note 5 3 3 2 15 2 2" xfId="28089"/>
    <cellStyle name="Note 5 3 3 2 15 3" xfId="28090"/>
    <cellStyle name="Note 5 3 3 2 16" xfId="28091"/>
    <cellStyle name="Note 5 3 3 2 16 2" xfId="28092"/>
    <cellStyle name="Note 5 3 3 2 16 2 2" xfId="28093"/>
    <cellStyle name="Note 5 3 3 2 16 3" xfId="28094"/>
    <cellStyle name="Note 5 3 3 2 17" xfId="28095"/>
    <cellStyle name="Note 5 3 3 2 17 2" xfId="28096"/>
    <cellStyle name="Note 5 3 3 2 17 2 2" xfId="28097"/>
    <cellStyle name="Note 5 3 3 2 17 3" xfId="28098"/>
    <cellStyle name="Note 5 3 3 2 18" xfId="28099"/>
    <cellStyle name="Note 5 3 3 2 18 2" xfId="28100"/>
    <cellStyle name="Note 5 3 3 2 18 2 2" xfId="28101"/>
    <cellStyle name="Note 5 3 3 2 18 3" xfId="28102"/>
    <cellStyle name="Note 5 3 3 2 19" xfId="28103"/>
    <cellStyle name="Note 5 3 3 2 19 2" xfId="28104"/>
    <cellStyle name="Note 5 3 3 2 19 2 2" xfId="28105"/>
    <cellStyle name="Note 5 3 3 2 19 3" xfId="28106"/>
    <cellStyle name="Note 5 3 3 2 2" xfId="28107"/>
    <cellStyle name="Note 5 3 3 2 2 2" xfId="28108"/>
    <cellStyle name="Note 5 3 3 2 2 2 2" xfId="28109"/>
    <cellStyle name="Note 5 3 3 2 2 3" xfId="28110"/>
    <cellStyle name="Note 5 3 3 2 20" xfId="28111"/>
    <cellStyle name="Note 5 3 3 2 20 2" xfId="28112"/>
    <cellStyle name="Note 5 3 3 2 20 2 2" xfId="28113"/>
    <cellStyle name="Note 5 3 3 2 20 3" xfId="28114"/>
    <cellStyle name="Note 5 3 3 2 21" xfId="28115"/>
    <cellStyle name="Note 5 3 3 2 21 2" xfId="28116"/>
    <cellStyle name="Note 5 3 3 2 22" xfId="28117"/>
    <cellStyle name="Note 5 3 3 2 3" xfId="28118"/>
    <cellStyle name="Note 5 3 3 2 3 2" xfId="28119"/>
    <cellStyle name="Note 5 3 3 2 3 2 2" xfId="28120"/>
    <cellStyle name="Note 5 3 3 2 3 3" xfId="28121"/>
    <cellStyle name="Note 5 3 3 2 4" xfId="28122"/>
    <cellStyle name="Note 5 3 3 2 4 2" xfId="28123"/>
    <cellStyle name="Note 5 3 3 2 4 2 2" xfId="28124"/>
    <cellStyle name="Note 5 3 3 2 4 3" xfId="28125"/>
    <cellStyle name="Note 5 3 3 2 5" xfId="28126"/>
    <cellStyle name="Note 5 3 3 2 5 2" xfId="28127"/>
    <cellStyle name="Note 5 3 3 2 5 2 2" xfId="28128"/>
    <cellStyle name="Note 5 3 3 2 5 3" xfId="28129"/>
    <cellStyle name="Note 5 3 3 2 6" xfId="28130"/>
    <cellStyle name="Note 5 3 3 2 6 2" xfId="28131"/>
    <cellStyle name="Note 5 3 3 2 6 2 2" xfId="28132"/>
    <cellStyle name="Note 5 3 3 2 6 3" xfId="28133"/>
    <cellStyle name="Note 5 3 3 2 7" xfId="28134"/>
    <cellStyle name="Note 5 3 3 2 7 2" xfId="28135"/>
    <cellStyle name="Note 5 3 3 2 7 2 2" xfId="28136"/>
    <cellStyle name="Note 5 3 3 2 7 3" xfId="28137"/>
    <cellStyle name="Note 5 3 3 2 8" xfId="28138"/>
    <cellStyle name="Note 5 3 3 2 8 2" xfId="28139"/>
    <cellStyle name="Note 5 3 3 2 8 2 2" xfId="28140"/>
    <cellStyle name="Note 5 3 3 2 8 3" xfId="28141"/>
    <cellStyle name="Note 5 3 3 2 9" xfId="28142"/>
    <cellStyle name="Note 5 3 3 2 9 2" xfId="28143"/>
    <cellStyle name="Note 5 3 3 2 9 2 2" xfId="28144"/>
    <cellStyle name="Note 5 3 3 2 9 3" xfId="28145"/>
    <cellStyle name="Note 5 3 3 3" xfId="28146"/>
    <cellStyle name="Note 5 3 3 3 2" xfId="28147"/>
    <cellStyle name="Note 5 3 3 3 2 2" xfId="28148"/>
    <cellStyle name="Note 5 3 3 3 3" xfId="28149"/>
    <cellStyle name="Note 5 3 3 4" xfId="28150"/>
    <cellStyle name="Note 5 3 3 4 2" xfId="28151"/>
    <cellStyle name="Note 5 3 3 4 2 2" xfId="28152"/>
    <cellStyle name="Note 5 3 3 4 3" xfId="28153"/>
    <cellStyle name="Note 5 3 3 5" xfId="28154"/>
    <cellStyle name="Note 5 3 3 5 2" xfId="28155"/>
    <cellStyle name="Note 5 3 3 5 2 2" xfId="28156"/>
    <cellStyle name="Note 5 3 3 5 3" xfId="28157"/>
    <cellStyle name="Note 5 3 3 6" xfId="28158"/>
    <cellStyle name="Note 5 3 3 6 2" xfId="28159"/>
    <cellStyle name="Note 5 3 3 6 2 2" xfId="28160"/>
    <cellStyle name="Note 5 3 3 6 3" xfId="28161"/>
    <cellStyle name="Note 5 3 3 7" xfId="28162"/>
    <cellStyle name="Note 5 3 3 7 2" xfId="28163"/>
    <cellStyle name="Note 5 3 3 7 2 2" xfId="28164"/>
    <cellStyle name="Note 5 3 3 7 3" xfId="28165"/>
    <cellStyle name="Note 5 3 3 8" xfId="28166"/>
    <cellStyle name="Note 5 3 3 8 2" xfId="28167"/>
    <cellStyle name="Note 5 3 3 8 2 2" xfId="28168"/>
    <cellStyle name="Note 5 3 3 8 3" xfId="28169"/>
    <cellStyle name="Note 5 3 3 9" xfId="28170"/>
    <cellStyle name="Note 5 3 3 9 2" xfId="28171"/>
    <cellStyle name="Note 5 3 3 9 2 2" xfId="28172"/>
    <cellStyle name="Note 5 3 3 9 3" xfId="28173"/>
    <cellStyle name="Note 5 3 4" xfId="837"/>
    <cellStyle name="Note 5 3 4 10" xfId="28174"/>
    <cellStyle name="Note 5 3 4 10 2" xfId="28175"/>
    <cellStyle name="Note 5 3 4 10 2 2" xfId="28176"/>
    <cellStyle name="Note 5 3 4 10 3" xfId="28177"/>
    <cellStyle name="Note 5 3 4 11" xfId="28178"/>
    <cellStyle name="Note 5 3 4 11 2" xfId="28179"/>
    <cellStyle name="Note 5 3 4 11 2 2" xfId="28180"/>
    <cellStyle name="Note 5 3 4 11 3" xfId="28181"/>
    <cellStyle name="Note 5 3 4 12" xfId="28182"/>
    <cellStyle name="Note 5 3 4 12 2" xfId="28183"/>
    <cellStyle name="Note 5 3 4 12 2 2" xfId="28184"/>
    <cellStyle name="Note 5 3 4 12 3" xfId="28185"/>
    <cellStyle name="Note 5 3 4 13" xfId="28186"/>
    <cellStyle name="Note 5 3 4 13 2" xfId="28187"/>
    <cellStyle name="Note 5 3 4 13 2 2" xfId="28188"/>
    <cellStyle name="Note 5 3 4 13 3" xfId="28189"/>
    <cellStyle name="Note 5 3 4 14" xfId="28190"/>
    <cellStyle name="Note 5 3 4 14 2" xfId="28191"/>
    <cellStyle name="Note 5 3 4 14 2 2" xfId="28192"/>
    <cellStyle name="Note 5 3 4 14 3" xfId="28193"/>
    <cellStyle name="Note 5 3 4 15" xfId="28194"/>
    <cellStyle name="Note 5 3 4 15 2" xfId="28195"/>
    <cellStyle name="Note 5 3 4 15 2 2" xfId="28196"/>
    <cellStyle name="Note 5 3 4 15 3" xfId="28197"/>
    <cellStyle name="Note 5 3 4 16" xfId="28198"/>
    <cellStyle name="Note 5 3 4 16 2" xfId="28199"/>
    <cellStyle name="Note 5 3 4 16 2 2" xfId="28200"/>
    <cellStyle name="Note 5 3 4 16 3" xfId="28201"/>
    <cellStyle name="Note 5 3 4 17" xfId="28202"/>
    <cellStyle name="Note 5 3 4 17 2" xfId="28203"/>
    <cellStyle name="Note 5 3 4 17 2 2" xfId="28204"/>
    <cellStyle name="Note 5 3 4 17 3" xfId="28205"/>
    <cellStyle name="Note 5 3 4 18" xfId="28206"/>
    <cellStyle name="Note 5 3 4 18 2" xfId="28207"/>
    <cellStyle name="Note 5 3 4 18 2 2" xfId="28208"/>
    <cellStyle name="Note 5 3 4 18 3" xfId="28209"/>
    <cellStyle name="Note 5 3 4 19" xfId="28210"/>
    <cellStyle name="Note 5 3 4 19 2" xfId="28211"/>
    <cellStyle name="Note 5 3 4 19 2 2" xfId="28212"/>
    <cellStyle name="Note 5 3 4 19 3" xfId="28213"/>
    <cellStyle name="Note 5 3 4 2" xfId="28214"/>
    <cellStyle name="Note 5 3 4 2 10" xfId="28215"/>
    <cellStyle name="Note 5 3 4 2 10 2" xfId="28216"/>
    <cellStyle name="Note 5 3 4 2 10 2 2" xfId="28217"/>
    <cellStyle name="Note 5 3 4 2 10 3" xfId="28218"/>
    <cellStyle name="Note 5 3 4 2 11" xfId="28219"/>
    <cellStyle name="Note 5 3 4 2 11 2" xfId="28220"/>
    <cellStyle name="Note 5 3 4 2 11 2 2" xfId="28221"/>
    <cellStyle name="Note 5 3 4 2 11 3" xfId="28222"/>
    <cellStyle name="Note 5 3 4 2 12" xfId="28223"/>
    <cellStyle name="Note 5 3 4 2 12 2" xfId="28224"/>
    <cellStyle name="Note 5 3 4 2 12 2 2" xfId="28225"/>
    <cellStyle name="Note 5 3 4 2 12 3" xfId="28226"/>
    <cellStyle name="Note 5 3 4 2 13" xfId="28227"/>
    <cellStyle name="Note 5 3 4 2 13 2" xfId="28228"/>
    <cellStyle name="Note 5 3 4 2 13 2 2" xfId="28229"/>
    <cellStyle name="Note 5 3 4 2 13 3" xfId="28230"/>
    <cellStyle name="Note 5 3 4 2 14" xfId="28231"/>
    <cellStyle name="Note 5 3 4 2 14 2" xfId="28232"/>
    <cellStyle name="Note 5 3 4 2 14 2 2" xfId="28233"/>
    <cellStyle name="Note 5 3 4 2 14 3" xfId="28234"/>
    <cellStyle name="Note 5 3 4 2 15" xfId="28235"/>
    <cellStyle name="Note 5 3 4 2 15 2" xfId="28236"/>
    <cellStyle name="Note 5 3 4 2 15 2 2" xfId="28237"/>
    <cellStyle name="Note 5 3 4 2 15 3" xfId="28238"/>
    <cellStyle name="Note 5 3 4 2 16" xfId="28239"/>
    <cellStyle name="Note 5 3 4 2 16 2" xfId="28240"/>
    <cellStyle name="Note 5 3 4 2 16 2 2" xfId="28241"/>
    <cellStyle name="Note 5 3 4 2 16 3" xfId="28242"/>
    <cellStyle name="Note 5 3 4 2 17" xfId="28243"/>
    <cellStyle name="Note 5 3 4 2 17 2" xfId="28244"/>
    <cellStyle name="Note 5 3 4 2 17 2 2" xfId="28245"/>
    <cellStyle name="Note 5 3 4 2 17 3" xfId="28246"/>
    <cellStyle name="Note 5 3 4 2 18" xfId="28247"/>
    <cellStyle name="Note 5 3 4 2 18 2" xfId="28248"/>
    <cellStyle name="Note 5 3 4 2 18 2 2" xfId="28249"/>
    <cellStyle name="Note 5 3 4 2 18 3" xfId="28250"/>
    <cellStyle name="Note 5 3 4 2 19" xfId="28251"/>
    <cellStyle name="Note 5 3 4 2 19 2" xfId="28252"/>
    <cellStyle name="Note 5 3 4 2 19 2 2" xfId="28253"/>
    <cellStyle name="Note 5 3 4 2 19 3" xfId="28254"/>
    <cellStyle name="Note 5 3 4 2 2" xfId="28255"/>
    <cellStyle name="Note 5 3 4 2 2 2" xfId="28256"/>
    <cellStyle name="Note 5 3 4 2 2 2 2" xfId="28257"/>
    <cellStyle name="Note 5 3 4 2 2 3" xfId="28258"/>
    <cellStyle name="Note 5 3 4 2 20" xfId="28259"/>
    <cellStyle name="Note 5 3 4 2 20 2" xfId="28260"/>
    <cellStyle name="Note 5 3 4 2 20 2 2" xfId="28261"/>
    <cellStyle name="Note 5 3 4 2 20 3" xfId="28262"/>
    <cellStyle name="Note 5 3 4 2 21" xfId="28263"/>
    <cellStyle name="Note 5 3 4 2 21 2" xfId="28264"/>
    <cellStyle name="Note 5 3 4 2 22" xfId="28265"/>
    <cellStyle name="Note 5 3 4 2 3" xfId="28266"/>
    <cellStyle name="Note 5 3 4 2 3 2" xfId="28267"/>
    <cellStyle name="Note 5 3 4 2 3 2 2" xfId="28268"/>
    <cellStyle name="Note 5 3 4 2 3 3" xfId="28269"/>
    <cellStyle name="Note 5 3 4 2 4" xfId="28270"/>
    <cellStyle name="Note 5 3 4 2 4 2" xfId="28271"/>
    <cellStyle name="Note 5 3 4 2 4 2 2" xfId="28272"/>
    <cellStyle name="Note 5 3 4 2 4 3" xfId="28273"/>
    <cellStyle name="Note 5 3 4 2 5" xfId="28274"/>
    <cellStyle name="Note 5 3 4 2 5 2" xfId="28275"/>
    <cellStyle name="Note 5 3 4 2 5 2 2" xfId="28276"/>
    <cellStyle name="Note 5 3 4 2 5 3" xfId="28277"/>
    <cellStyle name="Note 5 3 4 2 6" xfId="28278"/>
    <cellStyle name="Note 5 3 4 2 6 2" xfId="28279"/>
    <cellStyle name="Note 5 3 4 2 6 2 2" xfId="28280"/>
    <cellStyle name="Note 5 3 4 2 6 3" xfId="28281"/>
    <cellStyle name="Note 5 3 4 2 7" xfId="28282"/>
    <cellStyle name="Note 5 3 4 2 7 2" xfId="28283"/>
    <cellStyle name="Note 5 3 4 2 7 2 2" xfId="28284"/>
    <cellStyle name="Note 5 3 4 2 7 3" xfId="28285"/>
    <cellStyle name="Note 5 3 4 2 8" xfId="28286"/>
    <cellStyle name="Note 5 3 4 2 8 2" xfId="28287"/>
    <cellStyle name="Note 5 3 4 2 8 2 2" xfId="28288"/>
    <cellStyle name="Note 5 3 4 2 8 3" xfId="28289"/>
    <cellStyle name="Note 5 3 4 2 9" xfId="28290"/>
    <cellStyle name="Note 5 3 4 2 9 2" xfId="28291"/>
    <cellStyle name="Note 5 3 4 2 9 2 2" xfId="28292"/>
    <cellStyle name="Note 5 3 4 2 9 3" xfId="28293"/>
    <cellStyle name="Note 5 3 4 20" xfId="28294"/>
    <cellStyle name="Note 5 3 4 20 2" xfId="28295"/>
    <cellStyle name="Note 5 3 4 20 2 2" xfId="28296"/>
    <cellStyle name="Note 5 3 4 20 3" xfId="28297"/>
    <cellStyle name="Note 5 3 4 21" xfId="28298"/>
    <cellStyle name="Note 5 3 4 21 2" xfId="28299"/>
    <cellStyle name="Note 5 3 4 21 2 2" xfId="28300"/>
    <cellStyle name="Note 5 3 4 21 3" xfId="28301"/>
    <cellStyle name="Note 5 3 4 22" xfId="28302"/>
    <cellStyle name="Note 5 3 4 22 2" xfId="28303"/>
    <cellStyle name="Note 5 3 4 23" xfId="28304"/>
    <cellStyle name="Note 5 3 4 3" xfId="28305"/>
    <cellStyle name="Note 5 3 4 3 2" xfId="28306"/>
    <cellStyle name="Note 5 3 4 3 2 2" xfId="28307"/>
    <cellStyle name="Note 5 3 4 3 3" xfId="28308"/>
    <cellStyle name="Note 5 3 4 4" xfId="28309"/>
    <cellStyle name="Note 5 3 4 4 2" xfId="28310"/>
    <cellStyle name="Note 5 3 4 4 2 2" xfId="28311"/>
    <cellStyle name="Note 5 3 4 4 3" xfId="28312"/>
    <cellStyle name="Note 5 3 4 5" xfId="28313"/>
    <cellStyle name="Note 5 3 4 5 2" xfId="28314"/>
    <cellStyle name="Note 5 3 4 5 2 2" xfId="28315"/>
    <cellStyle name="Note 5 3 4 5 3" xfId="28316"/>
    <cellStyle name="Note 5 3 4 6" xfId="28317"/>
    <cellStyle name="Note 5 3 4 6 2" xfId="28318"/>
    <cellStyle name="Note 5 3 4 6 2 2" xfId="28319"/>
    <cellStyle name="Note 5 3 4 6 3" xfId="28320"/>
    <cellStyle name="Note 5 3 4 7" xfId="28321"/>
    <cellStyle name="Note 5 3 4 7 2" xfId="28322"/>
    <cellStyle name="Note 5 3 4 7 2 2" xfId="28323"/>
    <cellStyle name="Note 5 3 4 7 3" xfId="28324"/>
    <cellStyle name="Note 5 3 4 8" xfId="28325"/>
    <cellStyle name="Note 5 3 4 8 2" xfId="28326"/>
    <cellStyle name="Note 5 3 4 8 2 2" xfId="28327"/>
    <cellStyle name="Note 5 3 4 8 3" xfId="28328"/>
    <cellStyle name="Note 5 3 4 9" xfId="28329"/>
    <cellStyle name="Note 5 3 4 9 2" xfId="28330"/>
    <cellStyle name="Note 5 3 4 9 2 2" xfId="28331"/>
    <cellStyle name="Note 5 3 4 9 3" xfId="28332"/>
    <cellStyle name="Note 5 3 5" xfId="838"/>
    <cellStyle name="Note 5 3 5 10" xfId="28333"/>
    <cellStyle name="Note 5 3 5 10 2" xfId="28334"/>
    <cellStyle name="Note 5 3 5 10 2 2" xfId="28335"/>
    <cellStyle name="Note 5 3 5 10 3" xfId="28336"/>
    <cellStyle name="Note 5 3 5 11" xfId="28337"/>
    <cellStyle name="Note 5 3 5 11 2" xfId="28338"/>
    <cellStyle name="Note 5 3 5 11 2 2" xfId="28339"/>
    <cellStyle name="Note 5 3 5 11 3" xfId="28340"/>
    <cellStyle name="Note 5 3 5 12" xfId="28341"/>
    <cellStyle name="Note 5 3 5 12 2" xfId="28342"/>
    <cellStyle name="Note 5 3 5 12 2 2" xfId="28343"/>
    <cellStyle name="Note 5 3 5 12 3" xfId="28344"/>
    <cellStyle name="Note 5 3 5 13" xfId="28345"/>
    <cellStyle name="Note 5 3 5 13 2" xfId="28346"/>
    <cellStyle name="Note 5 3 5 13 2 2" xfId="28347"/>
    <cellStyle name="Note 5 3 5 13 3" xfId="28348"/>
    <cellStyle name="Note 5 3 5 14" xfId="28349"/>
    <cellStyle name="Note 5 3 5 14 2" xfId="28350"/>
    <cellStyle name="Note 5 3 5 14 2 2" xfId="28351"/>
    <cellStyle name="Note 5 3 5 14 3" xfId="28352"/>
    <cellStyle name="Note 5 3 5 15" xfId="28353"/>
    <cellStyle name="Note 5 3 5 15 2" xfId="28354"/>
    <cellStyle name="Note 5 3 5 15 2 2" xfId="28355"/>
    <cellStyle name="Note 5 3 5 15 3" xfId="28356"/>
    <cellStyle name="Note 5 3 5 16" xfId="28357"/>
    <cellStyle name="Note 5 3 5 16 2" xfId="28358"/>
    <cellStyle name="Note 5 3 5 16 2 2" xfId="28359"/>
    <cellStyle name="Note 5 3 5 16 3" xfId="28360"/>
    <cellStyle name="Note 5 3 5 17" xfId="28361"/>
    <cellStyle name="Note 5 3 5 17 2" xfId="28362"/>
    <cellStyle name="Note 5 3 5 17 2 2" xfId="28363"/>
    <cellStyle name="Note 5 3 5 17 3" xfId="28364"/>
    <cellStyle name="Note 5 3 5 18" xfId="28365"/>
    <cellStyle name="Note 5 3 5 18 2" xfId="28366"/>
    <cellStyle name="Note 5 3 5 18 2 2" xfId="28367"/>
    <cellStyle name="Note 5 3 5 18 3" xfId="28368"/>
    <cellStyle name="Note 5 3 5 19" xfId="28369"/>
    <cellStyle name="Note 5 3 5 19 2" xfId="28370"/>
    <cellStyle name="Note 5 3 5 19 2 2" xfId="28371"/>
    <cellStyle name="Note 5 3 5 19 3" xfId="28372"/>
    <cellStyle name="Note 5 3 5 2" xfId="28373"/>
    <cellStyle name="Note 5 3 5 2 2" xfId="28374"/>
    <cellStyle name="Note 5 3 5 2 2 2" xfId="28375"/>
    <cellStyle name="Note 5 3 5 2 3" xfId="28376"/>
    <cellStyle name="Note 5 3 5 20" xfId="28377"/>
    <cellStyle name="Note 5 3 5 20 2" xfId="28378"/>
    <cellStyle name="Note 5 3 5 20 2 2" xfId="28379"/>
    <cellStyle name="Note 5 3 5 20 3" xfId="28380"/>
    <cellStyle name="Note 5 3 5 21" xfId="28381"/>
    <cellStyle name="Note 5 3 5 21 2" xfId="28382"/>
    <cellStyle name="Note 5 3 5 22" xfId="28383"/>
    <cellStyle name="Note 5 3 5 3" xfId="28384"/>
    <cellStyle name="Note 5 3 5 3 2" xfId="28385"/>
    <cellStyle name="Note 5 3 5 3 2 2" xfId="28386"/>
    <cellStyle name="Note 5 3 5 3 3" xfId="28387"/>
    <cellStyle name="Note 5 3 5 4" xfId="28388"/>
    <cellStyle name="Note 5 3 5 4 2" xfId="28389"/>
    <cellStyle name="Note 5 3 5 4 2 2" xfId="28390"/>
    <cellStyle name="Note 5 3 5 4 3" xfId="28391"/>
    <cellStyle name="Note 5 3 5 5" xfId="28392"/>
    <cellStyle name="Note 5 3 5 5 2" xfId="28393"/>
    <cellStyle name="Note 5 3 5 5 2 2" xfId="28394"/>
    <cellStyle name="Note 5 3 5 5 3" xfId="28395"/>
    <cellStyle name="Note 5 3 5 6" xfId="28396"/>
    <cellStyle name="Note 5 3 5 6 2" xfId="28397"/>
    <cellStyle name="Note 5 3 5 6 2 2" xfId="28398"/>
    <cellStyle name="Note 5 3 5 6 3" xfId="28399"/>
    <cellStyle name="Note 5 3 5 7" xfId="28400"/>
    <cellStyle name="Note 5 3 5 7 2" xfId="28401"/>
    <cellStyle name="Note 5 3 5 7 2 2" xfId="28402"/>
    <cellStyle name="Note 5 3 5 7 3" xfId="28403"/>
    <cellStyle name="Note 5 3 5 8" xfId="28404"/>
    <cellStyle name="Note 5 3 5 8 2" xfId="28405"/>
    <cellStyle name="Note 5 3 5 8 2 2" xfId="28406"/>
    <cellStyle name="Note 5 3 5 8 3" xfId="28407"/>
    <cellStyle name="Note 5 3 5 9" xfId="28408"/>
    <cellStyle name="Note 5 3 5 9 2" xfId="28409"/>
    <cellStyle name="Note 5 3 5 9 2 2" xfId="28410"/>
    <cellStyle name="Note 5 3 5 9 3" xfId="28411"/>
    <cellStyle name="Note 5 3 6" xfId="839"/>
    <cellStyle name="Note 5 3 6 2" xfId="28412"/>
    <cellStyle name="Note 5 3 6 2 2" xfId="28413"/>
    <cellStyle name="Note 5 3 6 3" xfId="28414"/>
    <cellStyle name="Note 5 3 7" xfId="28415"/>
    <cellStyle name="Note 5 3 7 2" xfId="28416"/>
    <cellStyle name="Note 5 3 7 2 2" xfId="28417"/>
    <cellStyle name="Note 5 3 7 3" xfId="28418"/>
    <cellStyle name="Note 5 3 8" xfId="28419"/>
    <cellStyle name="Note 5 3 8 2" xfId="28420"/>
    <cellStyle name="Note 5 3 8 2 2" xfId="28421"/>
    <cellStyle name="Note 5 3 8 3" xfId="28422"/>
    <cellStyle name="Note 5 3 9" xfId="28423"/>
    <cellStyle name="Note 5 3 9 2" xfId="28424"/>
    <cellStyle name="Note 5 3 9 2 2" xfId="28425"/>
    <cellStyle name="Note 5 3 9 3" xfId="28426"/>
    <cellStyle name="Note 5 4" xfId="840"/>
    <cellStyle name="Note 5 4 10" xfId="28427"/>
    <cellStyle name="Note 5 4 10 2" xfId="28428"/>
    <cellStyle name="Note 5 4 10 2 2" xfId="28429"/>
    <cellStyle name="Note 5 4 10 3" xfId="28430"/>
    <cellStyle name="Note 5 4 11" xfId="28431"/>
    <cellStyle name="Note 5 4 11 2" xfId="28432"/>
    <cellStyle name="Note 5 4 11 2 2" xfId="28433"/>
    <cellStyle name="Note 5 4 11 3" xfId="28434"/>
    <cellStyle name="Note 5 4 12" xfId="28435"/>
    <cellStyle name="Note 5 4 12 2" xfId="28436"/>
    <cellStyle name="Note 5 4 12 2 2" xfId="28437"/>
    <cellStyle name="Note 5 4 12 3" xfId="28438"/>
    <cellStyle name="Note 5 4 13" xfId="28439"/>
    <cellStyle name="Note 5 4 13 2" xfId="28440"/>
    <cellStyle name="Note 5 4 13 2 2" xfId="28441"/>
    <cellStyle name="Note 5 4 13 3" xfId="28442"/>
    <cellStyle name="Note 5 4 14" xfId="28443"/>
    <cellStyle name="Note 5 4 14 2" xfId="28444"/>
    <cellStyle name="Note 5 4 14 2 2" xfId="28445"/>
    <cellStyle name="Note 5 4 14 3" xfId="28446"/>
    <cellStyle name="Note 5 4 15" xfId="28447"/>
    <cellStyle name="Note 5 4 15 2" xfId="28448"/>
    <cellStyle name="Note 5 4 15 2 2" xfId="28449"/>
    <cellStyle name="Note 5 4 15 3" xfId="28450"/>
    <cellStyle name="Note 5 4 16" xfId="28451"/>
    <cellStyle name="Note 5 4 16 2" xfId="28452"/>
    <cellStyle name="Note 5 4 16 2 2" xfId="28453"/>
    <cellStyle name="Note 5 4 16 3" xfId="28454"/>
    <cellStyle name="Note 5 4 17" xfId="28455"/>
    <cellStyle name="Note 5 4 17 2" xfId="28456"/>
    <cellStyle name="Note 5 4 17 2 2" xfId="28457"/>
    <cellStyle name="Note 5 4 17 3" xfId="28458"/>
    <cellStyle name="Note 5 4 18" xfId="28459"/>
    <cellStyle name="Note 5 4 18 2" xfId="28460"/>
    <cellStyle name="Note 5 4 19" xfId="28461"/>
    <cellStyle name="Note 5 4 2" xfId="841"/>
    <cellStyle name="Note 5 4 2 10" xfId="28462"/>
    <cellStyle name="Note 5 4 2 10 2" xfId="28463"/>
    <cellStyle name="Note 5 4 2 10 2 2" xfId="28464"/>
    <cellStyle name="Note 5 4 2 10 3" xfId="28465"/>
    <cellStyle name="Note 5 4 2 11" xfId="28466"/>
    <cellStyle name="Note 5 4 2 11 2" xfId="28467"/>
    <cellStyle name="Note 5 4 2 11 2 2" xfId="28468"/>
    <cellStyle name="Note 5 4 2 11 3" xfId="28469"/>
    <cellStyle name="Note 5 4 2 12" xfId="28470"/>
    <cellStyle name="Note 5 4 2 12 2" xfId="28471"/>
    <cellStyle name="Note 5 4 2 12 2 2" xfId="28472"/>
    <cellStyle name="Note 5 4 2 12 3" xfId="28473"/>
    <cellStyle name="Note 5 4 2 13" xfId="28474"/>
    <cellStyle name="Note 5 4 2 13 2" xfId="28475"/>
    <cellStyle name="Note 5 4 2 13 2 2" xfId="28476"/>
    <cellStyle name="Note 5 4 2 13 3" xfId="28477"/>
    <cellStyle name="Note 5 4 2 14" xfId="28478"/>
    <cellStyle name="Note 5 4 2 14 2" xfId="28479"/>
    <cellStyle name="Note 5 4 2 14 2 2" xfId="28480"/>
    <cellStyle name="Note 5 4 2 14 3" xfId="28481"/>
    <cellStyle name="Note 5 4 2 15" xfId="28482"/>
    <cellStyle name="Note 5 4 2 15 2" xfId="28483"/>
    <cellStyle name="Note 5 4 2 15 2 2" xfId="28484"/>
    <cellStyle name="Note 5 4 2 15 3" xfId="28485"/>
    <cellStyle name="Note 5 4 2 16" xfId="28486"/>
    <cellStyle name="Note 5 4 2 16 2" xfId="28487"/>
    <cellStyle name="Note 5 4 2 16 2 2" xfId="28488"/>
    <cellStyle name="Note 5 4 2 16 3" xfId="28489"/>
    <cellStyle name="Note 5 4 2 17" xfId="28490"/>
    <cellStyle name="Note 5 4 2 17 2" xfId="28491"/>
    <cellStyle name="Note 5 4 2 17 2 2" xfId="28492"/>
    <cellStyle name="Note 5 4 2 17 3" xfId="28493"/>
    <cellStyle name="Note 5 4 2 18" xfId="28494"/>
    <cellStyle name="Note 5 4 2 18 2" xfId="28495"/>
    <cellStyle name="Note 5 4 2 18 2 2" xfId="28496"/>
    <cellStyle name="Note 5 4 2 18 3" xfId="28497"/>
    <cellStyle name="Note 5 4 2 19" xfId="28498"/>
    <cellStyle name="Note 5 4 2 19 2" xfId="28499"/>
    <cellStyle name="Note 5 4 2 19 2 2" xfId="28500"/>
    <cellStyle name="Note 5 4 2 19 3" xfId="28501"/>
    <cellStyle name="Note 5 4 2 2" xfId="28502"/>
    <cellStyle name="Note 5 4 2 2 2" xfId="28503"/>
    <cellStyle name="Note 5 4 2 2 2 2" xfId="28504"/>
    <cellStyle name="Note 5 4 2 2 3" xfId="28505"/>
    <cellStyle name="Note 5 4 2 20" xfId="28506"/>
    <cellStyle name="Note 5 4 2 20 2" xfId="28507"/>
    <cellStyle name="Note 5 4 2 20 2 2" xfId="28508"/>
    <cellStyle name="Note 5 4 2 20 3" xfId="28509"/>
    <cellStyle name="Note 5 4 2 21" xfId="28510"/>
    <cellStyle name="Note 5 4 2 21 2" xfId="28511"/>
    <cellStyle name="Note 5 4 2 22" xfId="28512"/>
    <cellStyle name="Note 5 4 2 3" xfId="28513"/>
    <cellStyle name="Note 5 4 2 3 2" xfId="28514"/>
    <cellStyle name="Note 5 4 2 3 2 2" xfId="28515"/>
    <cellStyle name="Note 5 4 2 3 3" xfId="28516"/>
    <cellStyle name="Note 5 4 2 4" xfId="28517"/>
    <cellStyle name="Note 5 4 2 4 2" xfId="28518"/>
    <cellStyle name="Note 5 4 2 4 2 2" xfId="28519"/>
    <cellStyle name="Note 5 4 2 4 3" xfId="28520"/>
    <cellStyle name="Note 5 4 2 5" xfId="28521"/>
    <cellStyle name="Note 5 4 2 5 2" xfId="28522"/>
    <cellStyle name="Note 5 4 2 5 2 2" xfId="28523"/>
    <cellStyle name="Note 5 4 2 5 3" xfId="28524"/>
    <cellStyle name="Note 5 4 2 6" xfId="28525"/>
    <cellStyle name="Note 5 4 2 6 2" xfId="28526"/>
    <cellStyle name="Note 5 4 2 6 2 2" xfId="28527"/>
    <cellStyle name="Note 5 4 2 6 3" xfId="28528"/>
    <cellStyle name="Note 5 4 2 7" xfId="28529"/>
    <cellStyle name="Note 5 4 2 7 2" xfId="28530"/>
    <cellStyle name="Note 5 4 2 7 2 2" xfId="28531"/>
    <cellStyle name="Note 5 4 2 7 3" xfId="28532"/>
    <cellStyle name="Note 5 4 2 8" xfId="28533"/>
    <cellStyle name="Note 5 4 2 8 2" xfId="28534"/>
    <cellStyle name="Note 5 4 2 8 2 2" xfId="28535"/>
    <cellStyle name="Note 5 4 2 8 3" xfId="28536"/>
    <cellStyle name="Note 5 4 2 9" xfId="28537"/>
    <cellStyle name="Note 5 4 2 9 2" xfId="28538"/>
    <cellStyle name="Note 5 4 2 9 2 2" xfId="28539"/>
    <cellStyle name="Note 5 4 2 9 3" xfId="28540"/>
    <cellStyle name="Note 5 4 3" xfId="842"/>
    <cellStyle name="Note 5 4 3 2" xfId="28541"/>
    <cellStyle name="Note 5 4 3 2 2" xfId="28542"/>
    <cellStyle name="Note 5 4 3 3" xfId="28543"/>
    <cellStyle name="Note 5 4 4" xfId="843"/>
    <cellStyle name="Note 5 4 4 2" xfId="28544"/>
    <cellStyle name="Note 5 4 4 2 2" xfId="28545"/>
    <cellStyle name="Note 5 4 4 3" xfId="28546"/>
    <cellStyle name="Note 5 4 5" xfId="844"/>
    <cellStyle name="Note 5 4 5 2" xfId="28547"/>
    <cellStyle name="Note 5 4 5 2 2" xfId="28548"/>
    <cellStyle name="Note 5 4 5 3" xfId="28549"/>
    <cellStyle name="Note 5 4 6" xfId="845"/>
    <cellStyle name="Note 5 4 6 2" xfId="28550"/>
    <cellStyle name="Note 5 4 6 2 2" xfId="28551"/>
    <cellStyle name="Note 5 4 6 3" xfId="28552"/>
    <cellStyle name="Note 5 4 7" xfId="28553"/>
    <cellStyle name="Note 5 4 7 2" xfId="28554"/>
    <cellStyle name="Note 5 4 7 2 2" xfId="28555"/>
    <cellStyle name="Note 5 4 7 3" xfId="28556"/>
    <cellStyle name="Note 5 4 8" xfId="28557"/>
    <cellStyle name="Note 5 4 8 2" xfId="28558"/>
    <cellStyle name="Note 5 4 8 2 2" xfId="28559"/>
    <cellStyle name="Note 5 4 8 3" xfId="28560"/>
    <cellStyle name="Note 5 4 9" xfId="28561"/>
    <cellStyle name="Note 5 4 9 2" xfId="28562"/>
    <cellStyle name="Note 5 4 9 2 2" xfId="28563"/>
    <cellStyle name="Note 5 4 9 3" xfId="28564"/>
    <cellStyle name="Note 5 5" xfId="846"/>
    <cellStyle name="Note 5 5 10" xfId="28565"/>
    <cellStyle name="Note 5 5 10 2" xfId="28566"/>
    <cellStyle name="Note 5 5 10 2 2" xfId="28567"/>
    <cellStyle name="Note 5 5 10 3" xfId="28568"/>
    <cellStyle name="Note 5 5 11" xfId="28569"/>
    <cellStyle name="Note 5 5 11 2" xfId="28570"/>
    <cellStyle name="Note 5 5 11 2 2" xfId="28571"/>
    <cellStyle name="Note 5 5 11 3" xfId="28572"/>
    <cellStyle name="Note 5 5 12" xfId="28573"/>
    <cellStyle name="Note 5 5 12 2" xfId="28574"/>
    <cellStyle name="Note 5 5 12 2 2" xfId="28575"/>
    <cellStyle name="Note 5 5 12 3" xfId="28576"/>
    <cellStyle name="Note 5 5 13" xfId="28577"/>
    <cellStyle name="Note 5 5 13 2" xfId="28578"/>
    <cellStyle name="Note 5 5 13 2 2" xfId="28579"/>
    <cellStyle name="Note 5 5 13 3" xfId="28580"/>
    <cellStyle name="Note 5 5 14" xfId="28581"/>
    <cellStyle name="Note 5 5 14 2" xfId="28582"/>
    <cellStyle name="Note 5 5 14 2 2" xfId="28583"/>
    <cellStyle name="Note 5 5 14 3" xfId="28584"/>
    <cellStyle name="Note 5 5 15" xfId="28585"/>
    <cellStyle name="Note 5 5 15 2" xfId="28586"/>
    <cellStyle name="Note 5 5 15 2 2" xfId="28587"/>
    <cellStyle name="Note 5 5 15 3" xfId="28588"/>
    <cellStyle name="Note 5 5 16" xfId="28589"/>
    <cellStyle name="Note 5 5 16 2" xfId="28590"/>
    <cellStyle name="Note 5 5 16 2 2" xfId="28591"/>
    <cellStyle name="Note 5 5 16 3" xfId="28592"/>
    <cellStyle name="Note 5 5 17" xfId="28593"/>
    <cellStyle name="Note 5 5 17 2" xfId="28594"/>
    <cellStyle name="Note 5 5 17 2 2" xfId="28595"/>
    <cellStyle name="Note 5 5 17 3" xfId="28596"/>
    <cellStyle name="Note 5 5 18" xfId="28597"/>
    <cellStyle name="Note 5 5 18 2" xfId="28598"/>
    <cellStyle name="Note 5 5 19" xfId="28599"/>
    <cellStyle name="Note 5 5 2" xfId="847"/>
    <cellStyle name="Note 5 5 2 10" xfId="28600"/>
    <cellStyle name="Note 5 5 2 10 2" xfId="28601"/>
    <cellStyle name="Note 5 5 2 10 2 2" xfId="28602"/>
    <cellStyle name="Note 5 5 2 10 3" xfId="28603"/>
    <cellStyle name="Note 5 5 2 11" xfId="28604"/>
    <cellStyle name="Note 5 5 2 11 2" xfId="28605"/>
    <cellStyle name="Note 5 5 2 11 2 2" xfId="28606"/>
    <cellStyle name="Note 5 5 2 11 3" xfId="28607"/>
    <cellStyle name="Note 5 5 2 12" xfId="28608"/>
    <cellStyle name="Note 5 5 2 12 2" xfId="28609"/>
    <cellStyle name="Note 5 5 2 12 2 2" xfId="28610"/>
    <cellStyle name="Note 5 5 2 12 3" xfId="28611"/>
    <cellStyle name="Note 5 5 2 13" xfId="28612"/>
    <cellStyle name="Note 5 5 2 13 2" xfId="28613"/>
    <cellStyle name="Note 5 5 2 13 2 2" xfId="28614"/>
    <cellStyle name="Note 5 5 2 13 3" xfId="28615"/>
    <cellStyle name="Note 5 5 2 14" xfId="28616"/>
    <cellStyle name="Note 5 5 2 14 2" xfId="28617"/>
    <cellStyle name="Note 5 5 2 14 2 2" xfId="28618"/>
    <cellStyle name="Note 5 5 2 14 3" xfId="28619"/>
    <cellStyle name="Note 5 5 2 15" xfId="28620"/>
    <cellStyle name="Note 5 5 2 15 2" xfId="28621"/>
    <cellStyle name="Note 5 5 2 15 2 2" xfId="28622"/>
    <cellStyle name="Note 5 5 2 15 3" xfId="28623"/>
    <cellStyle name="Note 5 5 2 16" xfId="28624"/>
    <cellStyle name="Note 5 5 2 16 2" xfId="28625"/>
    <cellStyle name="Note 5 5 2 16 2 2" xfId="28626"/>
    <cellStyle name="Note 5 5 2 16 3" xfId="28627"/>
    <cellStyle name="Note 5 5 2 17" xfId="28628"/>
    <cellStyle name="Note 5 5 2 17 2" xfId="28629"/>
    <cellStyle name="Note 5 5 2 17 2 2" xfId="28630"/>
    <cellStyle name="Note 5 5 2 17 3" xfId="28631"/>
    <cellStyle name="Note 5 5 2 18" xfId="28632"/>
    <cellStyle name="Note 5 5 2 18 2" xfId="28633"/>
    <cellStyle name="Note 5 5 2 18 2 2" xfId="28634"/>
    <cellStyle name="Note 5 5 2 18 3" xfId="28635"/>
    <cellStyle name="Note 5 5 2 19" xfId="28636"/>
    <cellStyle name="Note 5 5 2 19 2" xfId="28637"/>
    <cellStyle name="Note 5 5 2 19 2 2" xfId="28638"/>
    <cellStyle name="Note 5 5 2 19 3" xfId="28639"/>
    <cellStyle name="Note 5 5 2 2" xfId="28640"/>
    <cellStyle name="Note 5 5 2 2 2" xfId="28641"/>
    <cellStyle name="Note 5 5 2 2 2 2" xfId="28642"/>
    <cellStyle name="Note 5 5 2 2 3" xfId="28643"/>
    <cellStyle name="Note 5 5 2 20" xfId="28644"/>
    <cellStyle name="Note 5 5 2 20 2" xfId="28645"/>
    <cellStyle name="Note 5 5 2 20 2 2" xfId="28646"/>
    <cellStyle name="Note 5 5 2 20 3" xfId="28647"/>
    <cellStyle name="Note 5 5 2 21" xfId="28648"/>
    <cellStyle name="Note 5 5 2 21 2" xfId="28649"/>
    <cellStyle name="Note 5 5 2 22" xfId="28650"/>
    <cellStyle name="Note 5 5 2 3" xfId="28651"/>
    <cellStyle name="Note 5 5 2 3 2" xfId="28652"/>
    <cellStyle name="Note 5 5 2 3 2 2" xfId="28653"/>
    <cellStyle name="Note 5 5 2 3 3" xfId="28654"/>
    <cellStyle name="Note 5 5 2 4" xfId="28655"/>
    <cellStyle name="Note 5 5 2 4 2" xfId="28656"/>
    <cellStyle name="Note 5 5 2 4 2 2" xfId="28657"/>
    <cellStyle name="Note 5 5 2 4 3" xfId="28658"/>
    <cellStyle name="Note 5 5 2 5" xfId="28659"/>
    <cellStyle name="Note 5 5 2 5 2" xfId="28660"/>
    <cellStyle name="Note 5 5 2 5 2 2" xfId="28661"/>
    <cellStyle name="Note 5 5 2 5 3" xfId="28662"/>
    <cellStyle name="Note 5 5 2 6" xfId="28663"/>
    <cellStyle name="Note 5 5 2 6 2" xfId="28664"/>
    <cellStyle name="Note 5 5 2 6 2 2" xfId="28665"/>
    <cellStyle name="Note 5 5 2 6 3" xfId="28666"/>
    <cellStyle name="Note 5 5 2 7" xfId="28667"/>
    <cellStyle name="Note 5 5 2 7 2" xfId="28668"/>
    <cellStyle name="Note 5 5 2 7 2 2" xfId="28669"/>
    <cellStyle name="Note 5 5 2 7 3" xfId="28670"/>
    <cellStyle name="Note 5 5 2 8" xfId="28671"/>
    <cellStyle name="Note 5 5 2 8 2" xfId="28672"/>
    <cellStyle name="Note 5 5 2 8 2 2" xfId="28673"/>
    <cellStyle name="Note 5 5 2 8 3" xfId="28674"/>
    <cellStyle name="Note 5 5 2 9" xfId="28675"/>
    <cellStyle name="Note 5 5 2 9 2" xfId="28676"/>
    <cellStyle name="Note 5 5 2 9 2 2" xfId="28677"/>
    <cellStyle name="Note 5 5 2 9 3" xfId="28678"/>
    <cellStyle name="Note 5 5 3" xfId="848"/>
    <cellStyle name="Note 5 5 3 2" xfId="28679"/>
    <cellStyle name="Note 5 5 3 2 2" xfId="28680"/>
    <cellStyle name="Note 5 5 3 3" xfId="28681"/>
    <cellStyle name="Note 5 5 4" xfId="849"/>
    <cellStyle name="Note 5 5 4 2" xfId="28682"/>
    <cellStyle name="Note 5 5 4 2 2" xfId="28683"/>
    <cellStyle name="Note 5 5 4 3" xfId="28684"/>
    <cellStyle name="Note 5 5 5" xfId="850"/>
    <cellStyle name="Note 5 5 5 2" xfId="28685"/>
    <cellStyle name="Note 5 5 5 2 2" xfId="28686"/>
    <cellStyle name="Note 5 5 5 3" xfId="28687"/>
    <cellStyle name="Note 5 5 6" xfId="851"/>
    <cellStyle name="Note 5 5 6 2" xfId="28688"/>
    <cellStyle name="Note 5 5 6 2 2" xfId="28689"/>
    <cellStyle name="Note 5 5 6 3" xfId="28690"/>
    <cellStyle name="Note 5 5 7" xfId="28691"/>
    <cellStyle name="Note 5 5 7 2" xfId="28692"/>
    <cellStyle name="Note 5 5 7 2 2" xfId="28693"/>
    <cellStyle name="Note 5 5 7 3" xfId="28694"/>
    <cellStyle name="Note 5 5 8" xfId="28695"/>
    <cellStyle name="Note 5 5 8 2" xfId="28696"/>
    <cellStyle name="Note 5 5 8 2 2" xfId="28697"/>
    <cellStyle name="Note 5 5 8 3" xfId="28698"/>
    <cellStyle name="Note 5 5 9" xfId="28699"/>
    <cellStyle name="Note 5 5 9 2" xfId="28700"/>
    <cellStyle name="Note 5 5 9 2 2" xfId="28701"/>
    <cellStyle name="Note 5 5 9 3" xfId="28702"/>
    <cellStyle name="Note 5 6" xfId="852"/>
    <cellStyle name="Note 5 6 10" xfId="28703"/>
    <cellStyle name="Note 5 6 10 2" xfId="28704"/>
    <cellStyle name="Note 5 6 10 2 2" xfId="28705"/>
    <cellStyle name="Note 5 6 10 3" xfId="28706"/>
    <cellStyle name="Note 5 6 11" xfId="28707"/>
    <cellStyle name="Note 5 6 11 2" xfId="28708"/>
    <cellStyle name="Note 5 6 11 2 2" xfId="28709"/>
    <cellStyle name="Note 5 6 11 3" xfId="28710"/>
    <cellStyle name="Note 5 6 12" xfId="28711"/>
    <cellStyle name="Note 5 6 12 2" xfId="28712"/>
    <cellStyle name="Note 5 6 12 2 2" xfId="28713"/>
    <cellStyle name="Note 5 6 12 3" xfId="28714"/>
    <cellStyle name="Note 5 6 13" xfId="28715"/>
    <cellStyle name="Note 5 6 13 2" xfId="28716"/>
    <cellStyle name="Note 5 6 13 2 2" xfId="28717"/>
    <cellStyle name="Note 5 6 13 3" xfId="28718"/>
    <cellStyle name="Note 5 6 14" xfId="28719"/>
    <cellStyle name="Note 5 6 14 2" xfId="28720"/>
    <cellStyle name="Note 5 6 14 2 2" xfId="28721"/>
    <cellStyle name="Note 5 6 14 3" xfId="28722"/>
    <cellStyle name="Note 5 6 15" xfId="28723"/>
    <cellStyle name="Note 5 6 15 2" xfId="28724"/>
    <cellStyle name="Note 5 6 15 2 2" xfId="28725"/>
    <cellStyle name="Note 5 6 15 3" xfId="28726"/>
    <cellStyle name="Note 5 6 16" xfId="28727"/>
    <cellStyle name="Note 5 6 16 2" xfId="28728"/>
    <cellStyle name="Note 5 6 16 2 2" xfId="28729"/>
    <cellStyle name="Note 5 6 16 3" xfId="28730"/>
    <cellStyle name="Note 5 6 17" xfId="28731"/>
    <cellStyle name="Note 5 6 17 2" xfId="28732"/>
    <cellStyle name="Note 5 6 17 2 2" xfId="28733"/>
    <cellStyle name="Note 5 6 17 3" xfId="28734"/>
    <cellStyle name="Note 5 6 18" xfId="28735"/>
    <cellStyle name="Note 5 6 18 2" xfId="28736"/>
    <cellStyle name="Note 5 6 18 2 2" xfId="28737"/>
    <cellStyle name="Note 5 6 18 3" xfId="28738"/>
    <cellStyle name="Note 5 6 19" xfId="28739"/>
    <cellStyle name="Note 5 6 19 2" xfId="28740"/>
    <cellStyle name="Note 5 6 19 2 2" xfId="28741"/>
    <cellStyle name="Note 5 6 19 3" xfId="28742"/>
    <cellStyle name="Note 5 6 2" xfId="28743"/>
    <cellStyle name="Note 5 6 2 10" xfId="28744"/>
    <cellStyle name="Note 5 6 2 10 2" xfId="28745"/>
    <cellStyle name="Note 5 6 2 10 2 2" xfId="28746"/>
    <cellStyle name="Note 5 6 2 10 3" xfId="28747"/>
    <cellStyle name="Note 5 6 2 11" xfId="28748"/>
    <cellStyle name="Note 5 6 2 11 2" xfId="28749"/>
    <cellStyle name="Note 5 6 2 11 2 2" xfId="28750"/>
    <cellStyle name="Note 5 6 2 11 3" xfId="28751"/>
    <cellStyle name="Note 5 6 2 12" xfId="28752"/>
    <cellStyle name="Note 5 6 2 12 2" xfId="28753"/>
    <cellStyle name="Note 5 6 2 12 2 2" xfId="28754"/>
    <cellStyle name="Note 5 6 2 12 3" xfId="28755"/>
    <cellStyle name="Note 5 6 2 13" xfId="28756"/>
    <cellStyle name="Note 5 6 2 13 2" xfId="28757"/>
    <cellStyle name="Note 5 6 2 13 2 2" xfId="28758"/>
    <cellStyle name="Note 5 6 2 13 3" xfId="28759"/>
    <cellStyle name="Note 5 6 2 14" xfId="28760"/>
    <cellStyle name="Note 5 6 2 14 2" xfId="28761"/>
    <cellStyle name="Note 5 6 2 14 2 2" xfId="28762"/>
    <cellStyle name="Note 5 6 2 14 3" xfId="28763"/>
    <cellStyle name="Note 5 6 2 15" xfId="28764"/>
    <cellStyle name="Note 5 6 2 15 2" xfId="28765"/>
    <cellStyle name="Note 5 6 2 15 2 2" xfId="28766"/>
    <cellStyle name="Note 5 6 2 15 3" xfId="28767"/>
    <cellStyle name="Note 5 6 2 16" xfId="28768"/>
    <cellStyle name="Note 5 6 2 16 2" xfId="28769"/>
    <cellStyle name="Note 5 6 2 16 2 2" xfId="28770"/>
    <cellStyle name="Note 5 6 2 16 3" xfId="28771"/>
    <cellStyle name="Note 5 6 2 17" xfId="28772"/>
    <cellStyle name="Note 5 6 2 17 2" xfId="28773"/>
    <cellStyle name="Note 5 6 2 17 2 2" xfId="28774"/>
    <cellStyle name="Note 5 6 2 17 3" xfId="28775"/>
    <cellStyle name="Note 5 6 2 18" xfId="28776"/>
    <cellStyle name="Note 5 6 2 18 2" xfId="28777"/>
    <cellStyle name="Note 5 6 2 18 2 2" xfId="28778"/>
    <cellStyle name="Note 5 6 2 18 3" xfId="28779"/>
    <cellStyle name="Note 5 6 2 19" xfId="28780"/>
    <cellStyle name="Note 5 6 2 19 2" xfId="28781"/>
    <cellStyle name="Note 5 6 2 19 2 2" xfId="28782"/>
    <cellStyle name="Note 5 6 2 19 3" xfId="28783"/>
    <cellStyle name="Note 5 6 2 2" xfId="28784"/>
    <cellStyle name="Note 5 6 2 2 2" xfId="28785"/>
    <cellStyle name="Note 5 6 2 2 2 2" xfId="28786"/>
    <cellStyle name="Note 5 6 2 2 3" xfId="28787"/>
    <cellStyle name="Note 5 6 2 20" xfId="28788"/>
    <cellStyle name="Note 5 6 2 20 2" xfId="28789"/>
    <cellStyle name="Note 5 6 2 20 2 2" xfId="28790"/>
    <cellStyle name="Note 5 6 2 20 3" xfId="28791"/>
    <cellStyle name="Note 5 6 2 21" xfId="28792"/>
    <cellStyle name="Note 5 6 2 21 2" xfId="28793"/>
    <cellStyle name="Note 5 6 2 22" xfId="28794"/>
    <cellStyle name="Note 5 6 2 3" xfId="28795"/>
    <cellStyle name="Note 5 6 2 3 2" xfId="28796"/>
    <cellStyle name="Note 5 6 2 3 2 2" xfId="28797"/>
    <cellStyle name="Note 5 6 2 3 3" xfId="28798"/>
    <cellStyle name="Note 5 6 2 4" xfId="28799"/>
    <cellStyle name="Note 5 6 2 4 2" xfId="28800"/>
    <cellStyle name="Note 5 6 2 4 2 2" xfId="28801"/>
    <cellStyle name="Note 5 6 2 4 3" xfId="28802"/>
    <cellStyle name="Note 5 6 2 5" xfId="28803"/>
    <cellStyle name="Note 5 6 2 5 2" xfId="28804"/>
    <cellStyle name="Note 5 6 2 5 2 2" xfId="28805"/>
    <cellStyle name="Note 5 6 2 5 3" xfId="28806"/>
    <cellStyle name="Note 5 6 2 6" xfId="28807"/>
    <cellStyle name="Note 5 6 2 6 2" xfId="28808"/>
    <cellStyle name="Note 5 6 2 6 2 2" xfId="28809"/>
    <cellStyle name="Note 5 6 2 6 3" xfId="28810"/>
    <cellStyle name="Note 5 6 2 7" xfId="28811"/>
    <cellStyle name="Note 5 6 2 7 2" xfId="28812"/>
    <cellStyle name="Note 5 6 2 7 2 2" xfId="28813"/>
    <cellStyle name="Note 5 6 2 7 3" xfId="28814"/>
    <cellStyle name="Note 5 6 2 8" xfId="28815"/>
    <cellStyle name="Note 5 6 2 8 2" xfId="28816"/>
    <cellStyle name="Note 5 6 2 8 2 2" xfId="28817"/>
    <cellStyle name="Note 5 6 2 8 3" xfId="28818"/>
    <cellStyle name="Note 5 6 2 9" xfId="28819"/>
    <cellStyle name="Note 5 6 2 9 2" xfId="28820"/>
    <cellStyle name="Note 5 6 2 9 2 2" xfId="28821"/>
    <cellStyle name="Note 5 6 2 9 3" xfId="28822"/>
    <cellStyle name="Note 5 6 20" xfId="28823"/>
    <cellStyle name="Note 5 6 20 2" xfId="28824"/>
    <cellStyle name="Note 5 6 20 2 2" xfId="28825"/>
    <cellStyle name="Note 5 6 20 3" xfId="28826"/>
    <cellStyle name="Note 5 6 21" xfId="28827"/>
    <cellStyle name="Note 5 6 21 2" xfId="28828"/>
    <cellStyle name="Note 5 6 21 2 2" xfId="28829"/>
    <cellStyle name="Note 5 6 21 3" xfId="28830"/>
    <cellStyle name="Note 5 6 22" xfId="28831"/>
    <cellStyle name="Note 5 6 22 2" xfId="28832"/>
    <cellStyle name="Note 5 6 23" xfId="28833"/>
    <cellStyle name="Note 5 6 3" xfId="28834"/>
    <cellStyle name="Note 5 6 3 2" xfId="28835"/>
    <cellStyle name="Note 5 6 3 2 2" xfId="28836"/>
    <cellStyle name="Note 5 6 3 3" xfId="28837"/>
    <cellStyle name="Note 5 6 4" xfId="28838"/>
    <cellStyle name="Note 5 6 4 2" xfId="28839"/>
    <cellStyle name="Note 5 6 4 2 2" xfId="28840"/>
    <cellStyle name="Note 5 6 4 3" xfId="28841"/>
    <cellStyle name="Note 5 6 5" xfId="28842"/>
    <cellStyle name="Note 5 6 5 2" xfId="28843"/>
    <cellStyle name="Note 5 6 5 2 2" xfId="28844"/>
    <cellStyle name="Note 5 6 5 3" xfId="28845"/>
    <cellStyle name="Note 5 6 6" xfId="28846"/>
    <cellStyle name="Note 5 6 6 2" xfId="28847"/>
    <cellStyle name="Note 5 6 6 2 2" xfId="28848"/>
    <cellStyle name="Note 5 6 6 3" xfId="28849"/>
    <cellStyle name="Note 5 6 7" xfId="28850"/>
    <cellStyle name="Note 5 6 7 2" xfId="28851"/>
    <cellStyle name="Note 5 6 7 2 2" xfId="28852"/>
    <cellStyle name="Note 5 6 7 3" xfId="28853"/>
    <cellStyle name="Note 5 6 8" xfId="28854"/>
    <cellStyle name="Note 5 6 8 2" xfId="28855"/>
    <cellStyle name="Note 5 6 8 2 2" xfId="28856"/>
    <cellStyle name="Note 5 6 8 3" xfId="28857"/>
    <cellStyle name="Note 5 6 9" xfId="28858"/>
    <cellStyle name="Note 5 6 9 2" xfId="28859"/>
    <cellStyle name="Note 5 6 9 2 2" xfId="28860"/>
    <cellStyle name="Note 5 6 9 3" xfId="28861"/>
    <cellStyle name="Note 5 7" xfId="853"/>
    <cellStyle name="Note 5 7 10" xfId="28862"/>
    <cellStyle name="Note 5 7 10 2" xfId="28863"/>
    <cellStyle name="Note 5 7 10 2 2" xfId="28864"/>
    <cellStyle name="Note 5 7 10 3" xfId="28865"/>
    <cellStyle name="Note 5 7 11" xfId="28866"/>
    <cellStyle name="Note 5 7 11 2" xfId="28867"/>
    <cellStyle name="Note 5 7 11 2 2" xfId="28868"/>
    <cellStyle name="Note 5 7 11 3" xfId="28869"/>
    <cellStyle name="Note 5 7 12" xfId="28870"/>
    <cellStyle name="Note 5 7 12 2" xfId="28871"/>
    <cellStyle name="Note 5 7 12 2 2" xfId="28872"/>
    <cellStyle name="Note 5 7 12 3" xfId="28873"/>
    <cellStyle name="Note 5 7 13" xfId="28874"/>
    <cellStyle name="Note 5 7 13 2" xfId="28875"/>
    <cellStyle name="Note 5 7 13 2 2" xfId="28876"/>
    <cellStyle name="Note 5 7 13 3" xfId="28877"/>
    <cellStyle name="Note 5 7 14" xfId="28878"/>
    <cellStyle name="Note 5 7 14 2" xfId="28879"/>
    <cellStyle name="Note 5 7 14 2 2" xfId="28880"/>
    <cellStyle name="Note 5 7 14 3" xfId="28881"/>
    <cellStyle name="Note 5 7 15" xfId="28882"/>
    <cellStyle name="Note 5 7 15 2" xfId="28883"/>
    <cellStyle name="Note 5 7 15 2 2" xfId="28884"/>
    <cellStyle name="Note 5 7 15 3" xfId="28885"/>
    <cellStyle name="Note 5 7 16" xfId="28886"/>
    <cellStyle name="Note 5 7 16 2" xfId="28887"/>
    <cellStyle name="Note 5 7 16 2 2" xfId="28888"/>
    <cellStyle name="Note 5 7 16 3" xfId="28889"/>
    <cellStyle name="Note 5 7 17" xfId="28890"/>
    <cellStyle name="Note 5 7 17 2" xfId="28891"/>
    <cellStyle name="Note 5 7 17 2 2" xfId="28892"/>
    <cellStyle name="Note 5 7 17 3" xfId="28893"/>
    <cellStyle name="Note 5 7 18" xfId="28894"/>
    <cellStyle name="Note 5 7 18 2" xfId="28895"/>
    <cellStyle name="Note 5 7 18 2 2" xfId="28896"/>
    <cellStyle name="Note 5 7 18 3" xfId="28897"/>
    <cellStyle name="Note 5 7 19" xfId="28898"/>
    <cellStyle name="Note 5 7 19 2" xfId="28899"/>
    <cellStyle name="Note 5 7 19 2 2" xfId="28900"/>
    <cellStyle name="Note 5 7 19 3" xfId="28901"/>
    <cellStyle name="Note 5 7 2" xfId="28902"/>
    <cellStyle name="Note 5 7 2 2" xfId="28903"/>
    <cellStyle name="Note 5 7 2 2 2" xfId="28904"/>
    <cellStyle name="Note 5 7 2 3" xfId="28905"/>
    <cellStyle name="Note 5 7 20" xfId="28906"/>
    <cellStyle name="Note 5 7 20 2" xfId="28907"/>
    <cellStyle name="Note 5 7 20 2 2" xfId="28908"/>
    <cellStyle name="Note 5 7 20 3" xfId="28909"/>
    <cellStyle name="Note 5 7 21" xfId="28910"/>
    <cellStyle name="Note 5 7 21 2" xfId="28911"/>
    <cellStyle name="Note 5 7 22" xfId="28912"/>
    <cellStyle name="Note 5 7 3" xfId="28913"/>
    <cellStyle name="Note 5 7 3 2" xfId="28914"/>
    <cellStyle name="Note 5 7 3 2 2" xfId="28915"/>
    <cellStyle name="Note 5 7 3 3" xfId="28916"/>
    <cellStyle name="Note 5 7 4" xfId="28917"/>
    <cellStyle name="Note 5 7 4 2" xfId="28918"/>
    <cellStyle name="Note 5 7 4 2 2" xfId="28919"/>
    <cellStyle name="Note 5 7 4 3" xfId="28920"/>
    <cellStyle name="Note 5 7 5" xfId="28921"/>
    <cellStyle name="Note 5 7 5 2" xfId="28922"/>
    <cellStyle name="Note 5 7 5 2 2" xfId="28923"/>
    <cellStyle name="Note 5 7 5 3" xfId="28924"/>
    <cellStyle name="Note 5 7 6" xfId="28925"/>
    <cellStyle name="Note 5 7 6 2" xfId="28926"/>
    <cellStyle name="Note 5 7 6 2 2" xfId="28927"/>
    <cellStyle name="Note 5 7 6 3" xfId="28928"/>
    <cellStyle name="Note 5 7 7" xfId="28929"/>
    <cellStyle name="Note 5 7 7 2" xfId="28930"/>
    <cellStyle name="Note 5 7 7 2 2" xfId="28931"/>
    <cellStyle name="Note 5 7 7 3" xfId="28932"/>
    <cellStyle name="Note 5 7 8" xfId="28933"/>
    <cellStyle name="Note 5 7 8 2" xfId="28934"/>
    <cellStyle name="Note 5 7 8 2 2" xfId="28935"/>
    <cellStyle name="Note 5 7 8 3" xfId="28936"/>
    <cellStyle name="Note 5 7 9" xfId="28937"/>
    <cellStyle name="Note 5 7 9 2" xfId="28938"/>
    <cellStyle name="Note 5 7 9 2 2" xfId="28939"/>
    <cellStyle name="Note 5 7 9 3" xfId="28940"/>
    <cellStyle name="Note 5 8" xfId="854"/>
    <cellStyle name="Note 5 8 2" xfId="28941"/>
    <cellStyle name="Note 5 8 2 2" xfId="28942"/>
    <cellStyle name="Note 5 8 3" xfId="28943"/>
    <cellStyle name="Note 5 9" xfId="28944"/>
    <cellStyle name="Note 5 9 2" xfId="28945"/>
    <cellStyle name="Note 5 9 2 2" xfId="28946"/>
    <cellStyle name="Note 5 9 3" xfId="28947"/>
    <cellStyle name="Note 6" xfId="855"/>
    <cellStyle name="Note 6 10" xfId="28948"/>
    <cellStyle name="Note 6 10 2" xfId="28949"/>
    <cellStyle name="Note 6 10 2 2" xfId="28950"/>
    <cellStyle name="Note 6 10 3" xfId="28951"/>
    <cellStyle name="Note 6 11" xfId="28952"/>
    <cellStyle name="Note 6 11 2" xfId="28953"/>
    <cellStyle name="Note 6 11 2 2" xfId="28954"/>
    <cellStyle name="Note 6 11 3" xfId="28955"/>
    <cellStyle name="Note 6 12" xfId="28956"/>
    <cellStyle name="Note 6 12 2" xfId="28957"/>
    <cellStyle name="Note 6 12 2 2" xfId="28958"/>
    <cellStyle name="Note 6 12 3" xfId="28959"/>
    <cellStyle name="Note 6 13" xfId="28960"/>
    <cellStyle name="Note 6 13 2" xfId="28961"/>
    <cellStyle name="Note 6 13 2 2" xfId="28962"/>
    <cellStyle name="Note 6 13 3" xfId="28963"/>
    <cellStyle name="Note 6 14" xfId="28964"/>
    <cellStyle name="Note 6 14 2" xfId="28965"/>
    <cellStyle name="Note 6 14 2 2" xfId="28966"/>
    <cellStyle name="Note 6 14 3" xfId="28967"/>
    <cellStyle name="Note 6 15" xfId="28968"/>
    <cellStyle name="Note 6 15 2" xfId="28969"/>
    <cellStyle name="Note 6 15 2 2" xfId="28970"/>
    <cellStyle name="Note 6 15 3" xfId="28971"/>
    <cellStyle name="Note 6 16" xfId="28972"/>
    <cellStyle name="Note 6 16 2" xfId="28973"/>
    <cellStyle name="Note 6 16 2 2" xfId="28974"/>
    <cellStyle name="Note 6 16 3" xfId="28975"/>
    <cellStyle name="Note 6 17" xfId="28976"/>
    <cellStyle name="Note 6 17 2" xfId="28977"/>
    <cellStyle name="Note 6 17 2 2" xfId="28978"/>
    <cellStyle name="Note 6 17 3" xfId="28979"/>
    <cellStyle name="Note 6 18" xfId="28980"/>
    <cellStyle name="Note 6 18 2" xfId="28981"/>
    <cellStyle name="Note 6 18 2 2" xfId="28982"/>
    <cellStyle name="Note 6 18 3" xfId="28983"/>
    <cellStyle name="Note 6 19" xfId="28984"/>
    <cellStyle name="Note 6 19 2" xfId="28985"/>
    <cellStyle name="Note 6 19 2 2" xfId="28986"/>
    <cellStyle name="Note 6 19 3" xfId="28987"/>
    <cellStyle name="Note 6 2" xfId="856"/>
    <cellStyle name="Note 6 2 10" xfId="28988"/>
    <cellStyle name="Note 6 2 10 2" xfId="28989"/>
    <cellStyle name="Note 6 2 10 2 2" xfId="28990"/>
    <cellStyle name="Note 6 2 10 3" xfId="28991"/>
    <cellStyle name="Note 6 2 11" xfId="28992"/>
    <cellStyle name="Note 6 2 11 2" xfId="28993"/>
    <cellStyle name="Note 6 2 11 2 2" xfId="28994"/>
    <cellStyle name="Note 6 2 11 3" xfId="28995"/>
    <cellStyle name="Note 6 2 12" xfId="28996"/>
    <cellStyle name="Note 6 2 12 2" xfId="28997"/>
    <cellStyle name="Note 6 2 12 2 2" xfId="28998"/>
    <cellStyle name="Note 6 2 12 3" xfId="28999"/>
    <cellStyle name="Note 6 2 13" xfId="29000"/>
    <cellStyle name="Note 6 2 13 2" xfId="29001"/>
    <cellStyle name="Note 6 2 13 2 2" xfId="29002"/>
    <cellStyle name="Note 6 2 13 3" xfId="29003"/>
    <cellStyle name="Note 6 2 14" xfId="29004"/>
    <cellStyle name="Note 6 2 14 2" xfId="29005"/>
    <cellStyle name="Note 6 2 14 2 2" xfId="29006"/>
    <cellStyle name="Note 6 2 14 3" xfId="29007"/>
    <cellStyle name="Note 6 2 15" xfId="29008"/>
    <cellStyle name="Note 6 2 15 2" xfId="29009"/>
    <cellStyle name="Note 6 2 15 2 2" xfId="29010"/>
    <cellStyle name="Note 6 2 15 3" xfId="29011"/>
    <cellStyle name="Note 6 2 16" xfId="29012"/>
    <cellStyle name="Note 6 2 16 2" xfId="29013"/>
    <cellStyle name="Note 6 2 16 2 2" xfId="29014"/>
    <cellStyle name="Note 6 2 16 3" xfId="29015"/>
    <cellStyle name="Note 6 2 17" xfId="29016"/>
    <cellStyle name="Note 6 2 17 2" xfId="29017"/>
    <cellStyle name="Note 6 2 17 2 2" xfId="29018"/>
    <cellStyle name="Note 6 2 17 3" xfId="29019"/>
    <cellStyle name="Note 6 2 18" xfId="29020"/>
    <cellStyle name="Note 6 2 18 2" xfId="29021"/>
    <cellStyle name="Note 6 2 18 2 2" xfId="29022"/>
    <cellStyle name="Note 6 2 18 3" xfId="29023"/>
    <cellStyle name="Note 6 2 19" xfId="29024"/>
    <cellStyle name="Note 6 2 19 2" xfId="29025"/>
    <cellStyle name="Note 6 2 19 2 2" xfId="29026"/>
    <cellStyle name="Note 6 2 19 3" xfId="29027"/>
    <cellStyle name="Note 6 2 2" xfId="857"/>
    <cellStyle name="Note 6 2 2 10" xfId="29028"/>
    <cellStyle name="Note 6 2 2 10 2" xfId="29029"/>
    <cellStyle name="Note 6 2 2 10 2 2" xfId="29030"/>
    <cellStyle name="Note 6 2 2 10 3" xfId="29031"/>
    <cellStyle name="Note 6 2 2 11" xfId="29032"/>
    <cellStyle name="Note 6 2 2 11 2" xfId="29033"/>
    <cellStyle name="Note 6 2 2 11 2 2" xfId="29034"/>
    <cellStyle name="Note 6 2 2 11 3" xfId="29035"/>
    <cellStyle name="Note 6 2 2 12" xfId="29036"/>
    <cellStyle name="Note 6 2 2 12 2" xfId="29037"/>
    <cellStyle name="Note 6 2 2 12 2 2" xfId="29038"/>
    <cellStyle name="Note 6 2 2 12 3" xfId="29039"/>
    <cellStyle name="Note 6 2 2 13" xfId="29040"/>
    <cellStyle name="Note 6 2 2 13 2" xfId="29041"/>
    <cellStyle name="Note 6 2 2 13 2 2" xfId="29042"/>
    <cellStyle name="Note 6 2 2 13 3" xfId="29043"/>
    <cellStyle name="Note 6 2 2 14" xfId="29044"/>
    <cellStyle name="Note 6 2 2 14 2" xfId="29045"/>
    <cellStyle name="Note 6 2 2 14 2 2" xfId="29046"/>
    <cellStyle name="Note 6 2 2 14 3" xfId="29047"/>
    <cellStyle name="Note 6 2 2 15" xfId="29048"/>
    <cellStyle name="Note 6 2 2 15 2" xfId="29049"/>
    <cellStyle name="Note 6 2 2 15 2 2" xfId="29050"/>
    <cellStyle name="Note 6 2 2 15 3" xfId="29051"/>
    <cellStyle name="Note 6 2 2 16" xfId="29052"/>
    <cellStyle name="Note 6 2 2 16 2" xfId="29053"/>
    <cellStyle name="Note 6 2 2 16 2 2" xfId="29054"/>
    <cellStyle name="Note 6 2 2 16 3" xfId="29055"/>
    <cellStyle name="Note 6 2 2 17" xfId="29056"/>
    <cellStyle name="Note 6 2 2 17 2" xfId="29057"/>
    <cellStyle name="Note 6 2 2 17 2 2" xfId="29058"/>
    <cellStyle name="Note 6 2 2 17 3" xfId="29059"/>
    <cellStyle name="Note 6 2 2 18" xfId="29060"/>
    <cellStyle name="Note 6 2 2 18 2" xfId="29061"/>
    <cellStyle name="Note 6 2 2 18 2 2" xfId="29062"/>
    <cellStyle name="Note 6 2 2 18 3" xfId="29063"/>
    <cellStyle name="Note 6 2 2 19" xfId="29064"/>
    <cellStyle name="Note 6 2 2 19 2" xfId="29065"/>
    <cellStyle name="Note 6 2 2 19 2 2" xfId="29066"/>
    <cellStyle name="Note 6 2 2 19 3" xfId="29067"/>
    <cellStyle name="Note 6 2 2 2" xfId="858"/>
    <cellStyle name="Note 6 2 2 2 10" xfId="29068"/>
    <cellStyle name="Note 6 2 2 2 10 2" xfId="29069"/>
    <cellStyle name="Note 6 2 2 2 10 2 2" xfId="29070"/>
    <cellStyle name="Note 6 2 2 2 10 3" xfId="29071"/>
    <cellStyle name="Note 6 2 2 2 11" xfId="29072"/>
    <cellStyle name="Note 6 2 2 2 11 2" xfId="29073"/>
    <cellStyle name="Note 6 2 2 2 11 2 2" xfId="29074"/>
    <cellStyle name="Note 6 2 2 2 11 3" xfId="29075"/>
    <cellStyle name="Note 6 2 2 2 12" xfId="29076"/>
    <cellStyle name="Note 6 2 2 2 12 2" xfId="29077"/>
    <cellStyle name="Note 6 2 2 2 12 2 2" xfId="29078"/>
    <cellStyle name="Note 6 2 2 2 12 3" xfId="29079"/>
    <cellStyle name="Note 6 2 2 2 13" xfId="29080"/>
    <cellStyle name="Note 6 2 2 2 13 2" xfId="29081"/>
    <cellStyle name="Note 6 2 2 2 13 2 2" xfId="29082"/>
    <cellStyle name="Note 6 2 2 2 13 3" xfId="29083"/>
    <cellStyle name="Note 6 2 2 2 14" xfId="29084"/>
    <cellStyle name="Note 6 2 2 2 14 2" xfId="29085"/>
    <cellStyle name="Note 6 2 2 2 14 2 2" xfId="29086"/>
    <cellStyle name="Note 6 2 2 2 14 3" xfId="29087"/>
    <cellStyle name="Note 6 2 2 2 15" xfId="29088"/>
    <cellStyle name="Note 6 2 2 2 15 2" xfId="29089"/>
    <cellStyle name="Note 6 2 2 2 15 2 2" xfId="29090"/>
    <cellStyle name="Note 6 2 2 2 15 3" xfId="29091"/>
    <cellStyle name="Note 6 2 2 2 16" xfId="29092"/>
    <cellStyle name="Note 6 2 2 2 16 2" xfId="29093"/>
    <cellStyle name="Note 6 2 2 2 16 2 2" xfId="29094"/>
    <cellStyle name="Note 6 2 2 2 16 3" xfId="29095"/>
    <cellStyle name="Note 6 2 2 2 17" xfId="29096"/>
    <cellStyle name="Note 6 2 2 2 17 2" xfId="29097"/>
    <cellStyle name="Note 6 2 2 2 17 2 2" xfId="29098"/>
    <cellStyle name="Note 6 2 2 2 17 3" xfId="29099"/>
    <cellStyle name="Note 6 2 2 2 18" xfId="29100"/>
    <cellStyle name="Note 6 2 2 2 18 2" xfId="29101"/>
    <cellStyle name="Note 6 2 2 2 19" xfId="29102"/>
    <cellStyle name="Note 6 2 2 2 2" xfId="29103"/>
    <cellStyle name="Note 6 2 2 2 2 10" xfId="29104"/>
    <cellStyle name="Note 6 2 2 2 2 10 2" xfId="29105"/>
    <cellStyle name="Note 6 2 2 2 2 10 2 2" xfId="29106"/>
    <cellStyle name="Note 6 2 2 2 2 10 3" xfId="29107"/>
    <cellStyle name="Note 6 2 2 2 2 11" xfId="29108"/>
    <cellStyle name="Note 6 2 2 2 2 11 2" xfId="29109"/>
    <cellStyle name="Note 6 2 2 2 2 11 2 2" xfId="29110"/>
    <cellStyle name="Note 6 2 2 2 2 11 3" xfId="29111"/>
    <cellStyle name="Note 6 2 2 2 2 12" xfId="29112"/>
    <cellStyle name="Note 6 2 2 2 2 12 2" xfId="29113"/>
    <cellStyle name="Note 6 2 2 2 2 12 2 2" xfId="29114"/>
    <cellStyle name="Note 6 2 2 2 2 12 3" xfId="29115"/>
    <cellStyle name="Note 6 2 2 2 2 13" xfId="29116"/>
    <cellStyle name="Note 6 2 2 2 2 13 2" xfId="29117"/>
    <cellStyle name="Note 6 2 2 2 2 13 2 2" xfId="29118"/>
    <cellStyle name="Note 6 2 2 2 2 13 3" xfId="29119"/>
    <cellStyle name="Note 6 2 2 2 2 14" xfId="29120"/>
    <cellStyle name="Note 6 2 2 2 2 14 2" xfId="29121"/>
    <cellStyle name="Note 6 2 2 2 2 14 2 2" xfId="29122"/>
    <cellStyle name="Note 6 2 2 2 2 14 3" xfId="29123"/>
    <cellStyle name="Note 6 2 2 2 2 15" xfId="29124"/>
    <cellStyle name="Note 6 2 2 2 2 15 2" xfId="29125"/>
    <cellStyle name="Note 6 2 2 2 2 15 2 2" xfId="29126"/>
    <cellStyle name="Note 6 2 2 2 2 15 3" xfId="29127"/>
    <cellStyle name="Note 6 2 2 2 2 16" xfId="29128"/>
    <cellStyle name="Note 6 2 2 2 2 16 2" xfId="29129"/>
    <cellStyle name="Note 6 2 2 2 2 16 2 2" xfId="29130"/>
    <cellStyle name="Note 6 2 2 2 2 16 3" xfId="29131"/>
    <cellStyle name="Note 6 2 2 2 2 17" xfId="29132"/>
    <cellStyle name="Note 6 2 2 2 2 17 2" xfId="29133"/>
    <cellStyle name="Note 6 2 2 2 2 17 2 2" xfId="29134"/>
    <cellStyle name="Note 6 2 2 2 2 17 3" xfId="29135"/>
    <cellStyle name="Note 6 2 2 2 2 18" xfId="29136"/>
    <cellStyle name="Note 6 2 2 2 2 18 2" xfId="29137"/>
    <cellStyle name="Note 6 2 2 2 2 18 2 2" xfId="29138"/>
    <cellStyle name="Note 6 2 2 2 2 18 3" xfId="29139"/>
    <cellStyle name="Note 6 2 2 2 2 19" xfId="29140"/>
    <cellStyle name="Note 6 2 2 2 2 19 2" xfId="29141"/>
    <cellStyle name="Note 6 2 2 2 2 19 2 2" xfId="29142"/>
    <cellStyle name="Note 6 2 2 2 2 19 3" xfId="29143"/>
    <cellStyle name="Note 6 2 2 2 2 2" xfId="29144"/>
    <cellStyle name="Note 6 2 2 2 2 2 2" xfId="29145"/>
    <cellStyle name="Note 6 2 2 2 2 2 2 2" xfId="29146"/>
    <cellStyle name="Note 6 2 2 2 2 2 3" xfId="29147"/>
    <cellStyle name="Note 6 2 2 2 2 20" xfId="29148"/>
    <cellStyle name="Note 6 2 2 2 2 20 2" xfId="29149"/>
    <cellStyle name="Note 6 2 2 2 2 20 2 2" xfId="29150"/>
    <cellStyle name="Note 6 2 2 2 2 20 3" xfId="29151"/>
    <cellStyle name="Note 6 2 2 2 2 21" xfId="29152"/>
    <cellStyle name="Note 6 2 2 2 2 21 2" xfId="29153"/>
    <cellStyle name="Note 6 2 2 2 2 22" xfId="29154"/>
    <cellStyle name="Note 6 2 2 2 2 3" xfId="29155"/>
    <cellStyle name="Note 6 2 2 2 2 3 2" xfId="29156"/>
    <cellStyle name="Note 6 2 2 2 2 3 2 2" xfId="29157"/>
    <cellStyle name="Note 6 2 2 2 2 3 3" xfId="29158"/>
    <cellStyle name="Note 6 2 2 2 2 4" xfId="29159"/>
    <cellStyle name="Note 6 2 2 2 2 4 2" xfId="29160"/>
    <cellStyle name="Note 6 2 2 2 2 4 2 2" xfId="29161"/>
    <cellStyle name="Note 6 2 2 2 2 4 3" xfId="29162"/>
    <cellStyle name="Note 6 2 2 2 2 5" xfId="29163"/>
    <cellStyle name="Note 6 2 2 2 2 5 2" xfId="29164"/>
    <cellStyle name="Note 6 2 2 2 2 5 2 2" xfId="29165"/>
    <cellStyle name="Note 6 2 2 2 2 5 3" xfId="29166"/>
    <cellStyle name="Note 6 2 2 2 2 6" xfId="29167"/>
    <cellStyle name="Note 6 2 2 2 2 6 2" xfId="29168"/>
    <cellStyle name="Note 6 2 2 2 2 6 2 2" xfId="29169"/>
    <cellStyle name="Note 6 2 2 2 2 6 3" xfId="29170"/>
    <cellStyle name="Note 6 2 2 2 2 7" xfId="29171"/>
    <cellStyle name="Note 6 2 2 2 2 7 2" xfId="29172"/>
    <cellStyle name="Note 6 2 2 2 2 7 2 2" xfId="29173"/>
    <cellStyle name="Note 6 2 2 2 2 7 3" xfId="29174"/>
    <cellStyle name="Note 6 2 2 2 2 8" xfId="29175"/>
    <cellStyle name="Note 6 2 2 2 2 8 2" xfId="29176"/>
    <cellStyle name="Note 6 2 2 2 2 8 2 2" xfId="29177"/>
    <cellStyle name="Note 6 2 2 2 2 8 3" xfId="29178"/>
    <cellStyle name="Note 6 2 2 2 2 9" xfId="29179"/>
    <cellStyle name="Note 6 2 2 2 2 9 2" xfId="29180"/>
    <cellStyle name="Note 6 2 2 2 2 9 2 2" xfId="29181"/>
    <cellStyle name="Note 6 2 2 2 2 9 3" xfId="29182"/>
    <cellStyle name="Note 6 2 2 2 3" xfId="29183"/>
    <cellStyle name="Note 6 2 2 2 3 2" xfId="29184"/>
    <cellStyle name="Note 6 2 2 2 3 2 2" xfId="29185"/>
    <cellStyle name="Note 6 2 2 2 3 3" xfId="29186"/>
    <cellStyle name="Note 6 2 2 2 4" xfId="29187"/>
    <cellStyle name="Note 6 2 2 2 4 2" xfId="29188"/>
    <cellStyle name="Note 6 2 2 2 4 2 2" xfId="29189"/>
    <cellStyle name="Note 6 2 2 2 4 3" xfId="29190"/>
    <cellStyle name="Note 6 2 2 2 5" xfId="29191"/>
    <cellStyle name="Note 6 2 2 2 5 2" xfId="29192"/>
    <cellStyle name="Note 6 2 2 2 5 2 2" xfId="29193"/>
    <cellStyle name="Note 6 2 2 2 5 3" xfId="29194"/>
    <cellStyle name="Note 6 2 2 2 6" xfId="29195"/>
    <cellStyle name="Note 6 2 2 2 6 2" xfId="29196"/>
    <cellStyle name="Note 6 2 2 2 6 2 2" xfId="29197"/>
    <cellStyle name="Note 6 2 2 2 6 3" xfId="29198"/>
    <cellStyle name="Note 6 2 2 2 7" xfId="29199"/>
    <cellStyle name="Note 6 2 2 2 7 2" xfId="29200"/>
    <cellStyle name="Note 6 2 2 2 7 2 2" xfId="29201"/>
    <cellStyle name="Note 6 2 2 2 7 3" xfId="29202"/>
    <cellStyle name="Note 6 2 2 2 8" xfId="29203"/>
    <cellStyle name="Note 6 2 2 2 8 2" xfId="29204"/>
    <cellStyle name="Note 6 2 2 2 8 2 2" xfId="29205"/>
    <cellStyle name="Note 6 2 2 2 8 3" xfId="29206"/>
    <cellStyle name="Note 6 2 2 2 9" xfId="29207"/>
    <cellStyle name="Note 6 2 2 2 9 2" xfId="29208"/>
    <cellStyle name="Note 6 2 2 2 9 2 2" xfId="29209"/>
    <cellStyle name="Note 6 2 2 2 9 3" xfId="29210"/>
    <cellStyle name="Note 6 2 2 20" xfId="29211"/>
    <cellStyle name="Note 6 2 2 20 2" xfId="29212"/>
    <cellStyle name="Note 6 2 2 20 2 2" xfId="29213"/>
    <cellStyle name="Note 6 2 2 20 3" xfId="29214"/>
    <cellStyle name="Note 6 2 2 21" xfId="29215"/>
    <cellStyle name="Note 6 2 2 21 2" xfId="29216"/>
    <cellStyle name="Note 6 2 2 22" xfId="29217"/>
    <cellStyle name="Note 6 2 2 3" xfId="859"/>
    <cellStyle name="Note 6 2 2 3 10" xfId="29218"/>
    <cellStyle name="Note 6 2 2 3 10 2" xfId="29219"/>
    <cellStyle name="Note 6 2 2 3 10 2 2" xfId="29220"/>
    <cellStyle name="Note 6 2 2 3 10 3" xfId="29221"/>
    <cellStyle name="Note 6 2 2 3 11" xfId="29222"/>
    <cellStyle name="Note 6 2 2 3 11 2" xfId="29223"/>
    <cellStyle name="Note 6 2 2 3 11 2 2" xfId="29224"/>
    <cellStyle name="Note 6 2 2 3 11 3" xfId="29225"/>
    <cellStyle name="Note 6 2 2 3 12" xfId="29226"/>
    <cellStyle name="Note 6 2 2 3 12 2" xfId="29227"/>
    <cellStyle name="Note 6 2 2 3 12 2 2" xfId="29228"/>
    <cellStyle name="Note 6 2 2 3 12 3" xfId="29229"/>
    <cellStyle name="Note 6 2 2 3 13" xfId="29230"/>
    <cellStyle name="Note 6 2 2 3 13 2" xfId="29231"/>
    <cellStyle name="Note 6 2 2 3 13 2 2" xfId="29232"/>
    <cellStyle name="Note 6 2 2 3 13 3" xfId="29233"/>
    <cellStyle name="Note 6 2 2 3 14" xfId="29234"/>
    <cellStyle name="Note 6 2 2 3 14 2" xfId="29235"/>
    <cellStyle name="Note 6 2 2 3 14 2 2" xfId="29236"/>
    <cellStyle name="Note 6 2 2 3 14 3" xfId="29237"/>
    <cellStyle name="Note 6 2 2 3 15" xfId="29238"/>
    <cellStyle name="Note 6 2 2 3 15 2" xfId="29239"/>
    <cellStyle name="Note 6 2 2 3 15 2 2" xfId="29240"/>
    <cellStyle name="Note 6 2 2 3 15 3" xfId="29241"/>
    <cellStyle name="Note 6 2 2 3 16" xfId="29242"/>
    <cellStyle name="Note 6 2 2 3 16 2" xfId="29243"/>
    <cellStyle name="Note 6 2 2 3 16 2 2" xfId="29244"/>
    <cellStyle name="Note 6 2 2 3 16 3" xfId="29245"/>
    <cellStyle name="Note 6 2 2 3 17" xfId="29246"/>
    <cellStyle name="Note 6 2 2 3 17 2" xfId="29247"/>
    <cellStyle name="Note 6 2 2 3 17 2 2" xfId="29248"/>
    <cellStyle name="Note 6 2 2 3 17 3" xfId="29249"/>
    <cellStyle name="Note 6 2 2 3 18" xfId="29250"/>
    <cellStyle name="Note 6 2 2 3 18 2" xfId="29251"/>
    <cellStyle name="Note 6 2 2 3 19" xfId="29252"/>
    <cellStyle name="Note 6 2 2 3 2" xfId="29253"/>
    <cellStyle name="Note 6 2 2 3 2 10" xfId="29254"/>
    <cellStyle name="Note 6 2 2 3 2 10 2" xfId="29255"/>
    <cellStyle name="Note 6 2 2 3 2 10 2 2" xfId="29256"/>
    <cellStyle name="Note 6 2 2 3 2 10 3" xfId="29257"/>
    <cellStyle name="Note 6 2 2 3 2 11" xfId="29258"/>
    <cellStyle name="Note 6 2 2 3 2 11 2" xfId="29259"/>
    <cellStyle name="Note 6 2 2 3 2 11 2 2" xfId="29260"/>
    <cellStyle name="Note 6 2 2 3 2 11 3" xfId="29261"/>
    <cellStyle name="Note 6 2 2 3 2 12" xfId="29262"/>
    <cellStyle name="Note 6 2 2 3 2 12 2" xfId="29263"/>
    <cellStyle name="Note 6 2 2 3 2 12 2 2" xfId="29264"/>
    <cellStyle name="Note 6 2 2 3 2 12 3" xfId="29265"/>
    <cellStyle name="Note 6 2 2 3 2 13" xfId="29266"/>
    <cellStyle name="Note 6 2 2 3 2 13 2" xfId="29267"/>
    <cellStyle name="Note 6 2 2 3 2 13 2 2" xfId="29268"/>
    <cellStyle name="Note 6 2 2 3 2 13 3" xfId="29269"/>
    <cellStyle name="Note 6 2 2 3 2 14" xfId="29270"/>
    <cellStyle name="Note 6 2 2 3 2 14 2" xfId="29271"/>
    <cellStyle name="Note 6 2 2 3 2 14 2 2" xfId="29272"/>
    <cellStyle name="Note 6 2 2 3 2 14 3" xfId="29273"/>
    <cellStyle name="Note 6 2 2 3 2 15" xfId="29274"/>
    <cellStyle name="Note 6 2 2 3 2 15 2" xfId="29275"/>
    <cellStyle name="Note 6 2 2 3 2 15 2 2" xfId="29276"/>
    <cellStyle name="Note 6 2 2 3 2 15 3" xfId="29277"/>
    <cellStyle name="Note 6 2 2 3 2 16" xfId="29278"/>
    <cellStyle name="Note 6 2 2 3 2 16 2" xfId="29279"/>
    <cellStyle name="Note 6 2 2 3 2 16 2 2" xfId="29280"/>
    <cellStyle name="Note 6 2 2 3 2 16 3" xfId="29281"/>
    <cellStyle name="Note 6 2 2 3 2 17" xfId="29282"/>
    <cellStyle name="Note 6 2 2 3 2 17 2" xfId="29283"/>
    <cellStyle name="Note 6 2 2 3 2 17 2 2" xfId="29284"/>
    <cellStyle name="Note 6 2 2 3 2 17 3" xfId="29285"/>
    <cellStyle name="Note 6 2 2 3 2 18" xfId="29286"/>
    <cellStyle name="Note 6 2 2 3 2 18 2" xfId="29287"/>
    <cellStyle name="Note 6 2 2 3 2 18 2 2" xfId="29288"/>
    <cellStyle name="Note 6 2 2 3 2 18 3" xfId="29289"/>
    <cellStyle name="Note 6 2 2 3 2 19" xfId="29290"/>
    <cellStyle name="Note 6 2 2 3 2 19 2" xfId="29291"/>
    <cellStyle name="Note 6 2 2 3 2 19 2 2" xfId="29292"/>
    <cellStyle name="Note 6 2 2 3 2 19 3" xfId="29293"/>
    <cellStyle name="Note 6 2 2 3 2 2" xfId="29294"/>
    <cellStyle name="Note 6 2 2 3 2 2 2" xfId="29295"/>
    <cellStyle name="Note 6 2 2 3 2 2 2 2" xfId="29296"/>
    <cellStyle name="Note 6 2 2 3 2 2 3" xfId="29297"/>
    <cellStyle name="Note 6 2 2 3 2 20" xfId="29298"/>
    <cellStyle name="Note 6 2 2 3 2 20 2" xfId="29299"/>
    <cellStyle name="Note 6 2 2 3 2 20 2 2" xfId="29300"/>
    <cellStyle name="Note 6 2 2 3 2 20 3" xfId="29301"/>
    <cellStyle name="Note 6 2 2 3 2 21" xfId="29302"/>
    <cellStyle name="Note 6 2 2 3 2 21 2" xfId="29303"/>
    <cellStyle name="Note 6 2 2 3 2 22" xfId="29304"/>
    <cellStyle name="Note 6 2 2 3 2 3" xfId="29305"/>
    <cellStyle name="Note 6 2 2 3 2 3 2" xfId="29306"/>
    <cellStyle name="Note 6 2 2 3 2 3 2 2" xfId="29307"/>
    <cellStyle name="Note 6 2 2 3 2 3 3" xfId="29308"/>
    <cellStyle name="Note 6 2 2 3 2 4" xfId="29309"/>
    <cellStyle name="Note 6 2 2 3 2 4 2" xfId="29310"/>
    <cellStyle name="Note 6 2 2 3 2 4 2 2" xfId="29311"/>
    <cellStyle name="Note 6 2 2 3 2 4 3" xfId="29312"/>
    <cellStyle name="Note 6 2 2 3 2 5" xfId="29313"/>
    <cellStyle name="Note 6 2 2 3 2 5 2" xfId="29314"/>
    <cellStyle name="Note 6 2 2 3 2 5 2 2" xfId="29315"/>
    <cellStyle name="Note 6 2 2 3 2 5 3" xfId="29316"/>
    <cellStyle name="Note 6 2 2 3 2 6" xfId="29317"/>
    <cellStyle name="Note 6 2 2 3 2 6 2" xfId="29318"/>
    <cellStyle name="Note 6 2 2 3 2 6 2 2" xfId="29319"/>
    <cellStyle name="Note 6 2 2 3 2 6 3" xfId="29320"/>
    <cellStyle name="Note 6 2 2 3 2 7" xfId="29321"/>
    <cellStyle name="Note 6 2 2 3 2 7 2" xfId="29322"/>
    <cellStyle name="Note 6 2 2 3 2 7 2 2" xfId="29323"/>
    <cellStyle name="Note 6 2 2 3 2 7 3" xfId="29324"/>
    <cellStyle name="Note 6 2 2 3 2 8" xfId="29325"/>
    <cellStyle name="Note 6 2 2 3 2 8 2" xfId="29326"/>
    <cellStyle name="Note 6 2 2 3 2 8 2 2" xfId="29327"/>
    <cellStyle name="Note 6 2 2 3 2 8 3" xfId="29328"/>
    <cellStyle name="Note 6 2 2 3 2 9" xfId="29329"/>
    <cellStyle name="Note 6 2 2 3 2 9 2" xfId="29330"/>
    <cellStyle name="Note 6 2 2 3 2 9 2 2" xfId="29331"/>
    <cellStyle name="Note 6 2 2 3 2 9 3" xfId="29332"/>
    <cellStyle name="Note 6 2 2 3 3" xfId="29333"/>
    <cellStyle name="Note 6 2 2 3 3 2" xfId="29334"/>
    <cellStyle name="Note 6 2 2 3 3 2 2" xfId="29335"/>
    <cellStyle name="Note 6 2 2 3 3 3" xfId="29336"/>
    <cellStyle name="Note 6 2 2 3 4" xfId="29337"/>
    <cellStyle name="Note 6 2 2 3 4 2" xfId="29338"/>
    <cellStyle name="Note 6 2 2 3 4 2 2" xfId="29339"/>
    <cellStyle name="Note 6 2 2 3 4 3" xfId="29340"/>
    <cellStyle name="Note 6 2 2 3 5" xfId="29341"/>
    <cellStyle name="Note 6 2 2 3 5 2" xfId="29342"/>
    <cellStyle name="Note 6 2 2 3 5 2 2" xfId="29343"/>
    <cellStyle name="Note 6 2 2 3 5 3" xfId="29344"/>
    <cellStyle name="Note 6 2 2 3 6" xfId="29345"/>
    <cellStyle name="Note 6 2 2 3 6 2" xfId="29346"/>
    <cellStyle name="Note 6 2 2 3 6 2 2" xfId="29347"/>
    <cellStyle name="Note 6 2 2 3 6 3" xfId="29348"/>
    <cellStyle name="Note 6 2 2 3 7" xfId="29349"/>
    <cellStyle name="Note 6 2 2 3 7 2" xfId="29350"/>
    <cellStyle name="Note 6 2 2 3 7 2 2" xfId="29351"/>
    <cellStyle name="Note 6 2 2 3 7 3" xfId="29352"/>
    <cellStyle name="Note 6 2 2 3 8" xfId="29353"/>
    <cellStyle name="Note 6 2 2 3 8 2" xfId="29354"/>
    <cellStyle name="Note 6 2 2 3 8 2 2" xfId="29355"/>
    <cellStyle name="Note 6 2 2 3 8 3" xfId="29356"/>
    <cellStyle name="Note 6 2 2 3 9" xfId="29357"/>
    <cellStyle name="Note 6 2 2 3 9 2" xfId="29358"/>
    <cellStyle name="Note 6 2 2 3 9 2 2" xfId="29359"/>
    <cellStyle name="Note 6 2 2 3 9 3" xfId="29360"/>
    <cellStyle name="Note 6 2 2 4" xfId="860"/>
    <cellStyle name="Note 6 2 2 4 10" xfId="29361"/>
    <cellStyle name="Note 6 2 2 4 10 2" xfId="29362"/>
    <cellStyle name="Note 6 2 2 4 10 2 2" xfId="29363"/>
    <cellStyle name="Note 6 2 2 4 10 3" xfId="29364"/>
    <cellStyle name="Note 6 2 2 4 11" xfId="29365"/>
    <cellStyle name="Note 6 2 2 4 11 2" xfId="29366"/>
    <cellStyle name="Note 6 2 2 4 11 2 2" xfId="29367"/>
    <cellStyle name="Note 6 2 2 4 11 3" xfId="29368"/>
    <cellStyle name="Note 6 2 2 4 12" xfId="29369"/>
    <cellStyle name="Note 6 2 2 4 12 2" xfId="29370"/>
    <cellStyle name="Note 6 2 2 4 12 2 2" xfId="29371"/>
    <cellStyle name="Note 6 2 2 4 12 3" xfId="29372"/>
    <cellStyle name="Note 6 2 2 4 13" xfId="29373"/>
    <cellStyle name="Note 6 2 2 4 13 2" xfId="29374"/>
    <cellStyle name="Note 6 2 2 4 13 2 2" xfId="29375"/>
    <cellStyle name="Note 6 2 2 4 13 3" xfId="29376"/>
    <cellStyle name="Note 6 2 2 4 14" xfId="29377"/>
    <cellStyle name="Note 6 2 2 4 14 2" xfId="29378"/>
    <cellStyle name="Note 6 2 2 4 14 2 2" xfId="29379"/>
    <cellStyle name="Note 6 2 2 4 14 3" xfId="29380"/>
    <cellStyle name="Note 6 2 2 4 15" xfId="29381"/>
    <cellStyle name="Note 6 2 2 4 15 2" xfId="29382"/>
    <cellStyle name="Note 6 2 2 4 15 2 2" xfId="29383"/>
    <cellStyle name="Note 6 2 2 4 15 3" xfId="29384"/>
    <cellStyle name="Note 6 2 2 4 16" xfId="29385"/>
    <cellStyle name="Note 6 2 2 4 16 2" xfId="29386"/>
    <cellStyle name="Note 6 2 2 4 16 2 2" xfId="29387"/>
    <cellStyle name="Note 6 2 2 4 16 3" xfId="29388"/>
    <cellStyle name="Note 6 2 2 4 17" xfId="29389"/>
    <cellStyle name="Note 6 2 2 4 17 2" xfId="29390"/>
    <cellStyle name="Note 6 2 2 4 17 2 2" xfId="29391"/>
    <cellStyle name="Note 6 2 2 4 17 3" xfId="29392"/>
    <cellStyle name="Note 6 2 2 4 18" xfId="29393"/>
    <cellStyle name="Note 6 2 2 4 18 2" xfId="29394"/>
    <cellStyle name="Note 6 2 2 4 18 2 2" xfId="29395"/>
    <cellStyle name="Note 6 2 2 4 18 3" xfId="29396"/>
    <cellStyle name="Note 6 2 2 4 19" xfId="29397"/>
    <cellStyle name="Note 6 2 2 4 19 2" xfId="29398"/>
    <cellStyle name="Note 6 2 2 4 19 2 2" xfId="29399"/>
    <cellStyle name="Note 6 2 2 4 19 3" xfId="29400"/>
    <cellStyle name="Note 6 2 2 4 2" xfId="29401"/>
    <cellStyle name="Note 6 2 2 4 2 10" xfId="29402"/>
    <cellStyle name="Note 6 2 2 4 2 10 2" xfId="29403"/>
    <cellStyle name="Note 6 2 2 4 2 10 2 2" xfId="29404"/>
    <cellStyle name="Note 6 2 2 4 2 10 3" xfId="29405"/>
    <cellStyle name="Note 6 2 2 4 2 11" xfId="29406"/>
    <cellStyle name="Note 6 2 2 4 2 11 2" xfId="29407"/>
    <cellStyle name="Note 6 2 2 4 2 11 2 2" xfId="29408"/>
    <cellStyle name="Note 6 2 2 4 2 11 3" xfId="29409"/>
    <cellStyle name="Note 6 2 2 4 2 12" xfId="29410"/>
    <cellStyle name="Note 6 2 2 4 2 12 2" xfId="29411"/>
    <cellStyle name="Note 6 2 2 4 2 12 2 2" xfId="29412"/>
    <cellStyle name="Note 6 2 2 4 2 12 3" xfId="29413"/>
    <cellStyle name="Note 6 2 2 4 2 13" xfId="29414"/>
    <cellStyle name="Note 6 2 2 4 2 13 2" xfId="29415"/>
    <cellStyle name="Note 6 2 2 4 2 13 2 2" xfId="29416"/>
    <cellStyle name="Note 6 2 2 4 2 13 3" xfId="29417"/>
    <cellStyle name="Note 6 2 2 4 2 14" xfId="29418"/>
    <cellStyle name="Note 6 2 2 4 2 14 2" xfId="29419"/>
    <cellStyle name="Note 6 2 2 4 2 14 2 2" xfId="29420"/>
    <cellStyle name="Note 6 2 2 4 2 14 3" xfId="29421"/>
    <cellStyle name="Note 6 2 2 4 2 15" xfId="29422"/>
    <cellStyle name="Note 6 2 2 4 2 15 2" xfId="29423"/>
    <cellStyle name="Note 6 2 2 4 2 15 2 2" xfId="29424"/>
    <cellStyle name="Note 6 2 2 4 2 15 3" xfId="29425"/>
    <cellStyle name="Note 6 2 2 4 2 16" xfId="29426"/>
    <cellStyle name="Note 6 2 2 4 2 16 2" xfId="29427"/>
    <cellStyle name="Note 6 2 2 4 2 16 2 2" xfId="29428"/>
    <cellStyle name="Note 6 2 2 4 2 16 3" xfId="29429"/>
    <cellStyle name="Note 6 2 2 4 2 17" xfId="29430"/>
    <cellStyle name="Note 6 2 2 4 2 17 2" xfId="29431"/>
    <cellStyle name="Note 6 2 2 4 2 17 2 2" xfId="29432"/>
    <cellStyle name="Note 6 2 2 4 2 17 3" xfId="29433"/>
    <cellStyle name="Note 6 2 2 4 2 18" xfId="29434"/>
    <cellStyle name="Note 6 2 2 4 2 18 2" xfId="29435"/>
    <cellStyle name="Note 6 2 2 4 2 18 2 2" xfId="29436"/>
    <cellStyle name="Note 6 2 2 4 2 18 3" xfId="29437"/>
    <cellStyle name="Note 6 2 2 4 2 19" xfId="29438"/>
    <cellStyle name="Note 6 2 2 4 2 19 2" xfId="29439"/>
    <cellStyle name="Note 6 2 2 4 2 19 2 2" xfId="29440"/>
    <cellStyle name="Note 6 2 2 4 2 19 3" xfId="29441"/>
    <cellStyle name="Note 6 2 2 4 2 2" xfId="29442"/>
    <cellStyle name="Note 6 2 2 4 2 2 2" xfId="29443"/>
    <cellStyle name="Note 6 2 2 4 2 2 2 2" xfId="29444"/>
    <cellStyle name="Note 6 2 2 4 2 2 3" xfId="29445"/>
    <cellStyle name="Note 6 2 2 4 2 20" xfId="29446"/>
    <cellStyle name="Note 6 2 2 4 2 20 2" xfId="29447"/>
    <cellStyle name="Note 6 2 2 4 2 20 2 2" xfId="29448"/>
    <cellStyle name="Note 6 2 2 4 2 20 3" xfId="29449"/>
    <cellStyle name="Note 6 2 2 4 2 21" xfId="29450"/>
    <cellStyle name="Note 6 2 2 4 2 21 2" xfId="29451"/>
    <cellStyle name="Note 6 2 2 4 2 22" xfId="29452"/>
    <cellStyle name="Note 6 2 2 4 2 3" xfId="29453"/>
    <cellStyle name="Note 6 2 2 4 2 3 2" xfId="29454"/>
    <cellStyle name="Note 6 2 2 4 2 3 2 2" xfId="29455"/>
    <cellStyle name="Note 6 2 2 4 2 3 3" xfId="29456"/>
    <cellStyle name="Note 6 2 2 4 2 4" xfId="29457"/>
    <cellStyle name="Note 6 2 2 4 2 4 2" xfId="29458"/>
    <cellStyle name="Note 6 2 2 4 2 4 2 2" xfId="29459"/>
    <cellStyle name="Note 6 2 2 4 2 4 3" xfId="29460"/>
    <cellStyle name="Note 6 2 2 4 2 5" xfId="29461"/>
    <cellStyle name="Note 6 2 2 4 2 5 2" xfId="29462"/>
    <cellStyle name="Note 6 2 2 4 2 5 2 2" xfId="29463"/>
    <cellStyle name="Note 6 2 2 4 2 5 3" xfId="29464"/>
    <cellStyle name="Note 6 2 2 4 2 6" xfId="29465"/>
    <cellStyle name="Note 6 2 2 4 2 6 2" xfId="29466"/>
    <cellStyle name="Note 6 2 2 4 2 6 2 2" xfId="29467"/>
    <cellStyle name="Note 6 2 2 4 2 6 3" xfId="29468"/>
    <cellStyle name="Note 6 2 2 4 2 7" xfId="29469"/>
    <cellStyle name="Note 6 2 2 4 2 7 2" xfId="29470"/>
    <cellStyle name="Note 6 2 2 4 2 7 2 2" xfId="29471"/>
    <cellStyle name="Note 6 2 2 4 2 7 3" xfId="29472"/>
    <cellStyle name="Note 6 2 2 4 2 8" xfId="29473"/>
    <cellStyle name="Note 6 2 2 4 2 8 2" xfId="29474"/>
    <cellStyle name="Note 6 2 2 4 2 8 2 2" xfId="29475"/>
    <cellStyle name="Note 6 2 2 4 2 8 3" xfId="29476"/>
    <cellStyle name="Note 6 2 2 4 2 9" xfId="29477"/>
    <cellStyle name="Note 6 2 2 4 2 9 2" xfId="29478"/>
    <cellStyle name="Note 6 2 2 4 2 9 2 2" xfId="29479"/>
    <cellStyle name="Note 6 2 2 4 2 9 3" xfId="29480"/>
    <cellStyle name="Note 6 2 2 4 20" xfId="29481"/>
    <cellStyle name="Note 6 2 2 4 20 2" xfId="29482"/>
    <cellStyle name="Note 6 2 2 4 20 2 2" xfId="29483"/>
    <cellStyle name="Note 6 2 2 4 20 3" xfId="29484"/>
    <cellStyle name="Note 6 2 2 4 21" xfId="29485"/>
    <cellStyle name="Note 6 2 2 4 21 2" xfId="29486"/>
    <cellStyle name="Note 6 2 2 4 21 2 2" xfId="29487"/>
    <cellStyle name="Note 6 2 2 4 21 3" xfId="29488"/>
    <cellStyle name="Note 6 2 2 4 22" xfId="29489"/>
    <cellStyle name="Note 6 2 2 4 22 2" xfId="29490"/>
    <cellStyle name="Note 6 2 2 4 23" xfId="29491"/>
    <cellStyle name="Note 6 2 2 4 3" xfId="29492"/>
    <cellStyle name="Note 6 2 2 4 3 2" xfId="29493"/>
    <cellStyle name="Note 6 2 2 4 3 2 2" xfId="29494"/>
    <cellStyle name="Note 6 2 2 4 3 3" xfId="29495"/>
    <cellStyle name="Note 6 2 2 4 4" xfId="29496"/>
    <cellStyle name="Note 6 2 2 4 4 2" xfId="29497"/>
    <cellStyle name="Note 6 2 2 4 4 2 2" xfId="29498"/>
    <cellStyle name="Note 6 2 2 4 4 3" xfId="29499"/>
    <cellStyle name="Note 6 2 2 4 5" xfId="29500"/>
    <cellStyle name="Note 6 2 2 4 5 2" xfId="29501"/>
    <cellStyle name="Note 6 2 2 4 5 2 2" xfId="29502"/>
    <cellStyle name="Note 6 2 2 4 5 3" xfId="29503"/>
    <cellStyle name="Note 6 2 2 4 6" xfId="29504"/>
    <cellStyle name="Note 6 2 2 4 6 2" xfId="29505"/>
    <cellStyle name="Note 6 2 2 4 6 2 2" xfId="29506"/>
    <cellStyle name="Note 6 2 2 4 6 3" xfId="29507"/>
    <cellStyle name="Note 6 2 2 4 7" xfId="29508"/>
    <cellStyle name="Note 6 2 2 4 7 2" xfId="29509"/>
    <cellStyle name="Note 6 2 2 4 7 2 2" xfId="29510"/>
    <cellStyle name="Note 6 2 2 4 7 3" xfId="29511"/>
    <cellStyle name="Note 6 2 2 4 8" xfId="29512"/>
    <cellStyle name="Note 6 2 2 4 8 2" xfId="29513"/>
    <cellStyle name="Note 6 2 2 4 8 2 2" xfId="29514"/>
    <cellStyle name="Note 6 2 2 4 8 3" xfId="29515"/>
    <cellStyle name="Note 6 2 2 4 9" xfId="29516"/>
    <cellStyle name="Note 6 2 2 4 9 2" xfId="29517"/>
    <cellStyle name="Note 6 2 2 4 9 2 2" xfId="29518"/>
    <cellStyle name="Note 6 2 2 4 9 3" xfId="29519"/>
    <cellStyle name="Note 6 2 2 5" xfId="861"/>
    <cellStyle name="Note 6 2 2 5 10" xfId="29520"/>
    <cellStyle name="Note 6 2 2 5 10 2" xfId="29521"/>
    <cellStyle name="Note 6 2 2 5 10 2 2" xfId="29522"/>
    <cellStyle name="Note 6 2 2 5 10 3" xfId="29523"/>
    <cellStyle name="Note 6 2 2 5 11" xfId="29524"/>
    <cellStyle name="Note 6 2 2 5 11 2" xfId="29525"/>
    <cellStyle name="Note 6 2 2 5 11 2 2" xfId="29526"/>
    <cellStyle name="Note 6 2 2 5 11 3" xfId="29527"/>
    <cellStyle name="Note 6 2 2 5 12" xfId="29528"/>
    <cellStyle name="Note 6 2 2 5 12 2" xfId="29529"/>
    <cellStyle name="Note 6 2 2 5 12 2 2" xfId="29530"/>
    <cellStyle name="Note 6 2 2 5 12 3" xfId="29531"/>
    <cellStyle name="Note 6 2 2 5 13" xfId="29532"/>
    <cellStyle name="Note 6 2 2 5 13 2" xfId="29533"/>
    <cellStyle name="Note 6 2 2 5 13 2 2" xfId="29534"/>
    <cellStyle name="Note 6 2 2 5 13 3" xfId="29535"/>
    <cellStyle name="Note 6 2 2 5 14" xfId="29536"/>
    <cellStyle name="Note 6 2 2 5 14 2" xfId="29537"/>
    <cellStyle name="Note 6 2 2 5 14 2 2" xfId="29538"/>
    <cellStyle name="Note 6 2 2 5 14 3" xfId="29539"/>
    <cellStyle name="Note 6 2 2 5 15" xfId="29540"/>
    <cellStyle name="Note 6 2 2 5 15 2" xfId="29541"/>
    <cellStyle name="Note 6 2 2 5 15 2 2" xfId="29542"/>
    <cellStyle name="Note 6 2 2 5 15 3" xfId="29543"/>
    <cellStyle name="Note 6 2 2 5 16" xfId="29544"/>
    <cellStyle name="Note 6 2 2 5 16 2" xfId="29545"/>
    <cellStyle name="Note 6 2 2 5 16 2 2" xfId="29546"/>
    <cellStyle name="Note 6 2 2 5 16 3" xfId="29547"/>
    <cellStyle name="Note 6 2 2 5 17" xfId="29548"/>
    <cellStyle name="Note 6 2 2 5 17 2" xfId="29549"/>
    <cellStyle name="Note 6 2 2 5 17 2 2" xfId="29550"/>
    <cellStyle name="Note 6 2 2 5 17 3" xfId="29551"/>
    <cellStyle name="Note 6 2 2 5 18" xfId="29552"/>
    <cellStyle name="Note 6 2 2 5 18 2" xfId="29553"/>
    <cellStyle name="Note 6 2 2 5 18 2 2" xfId="29554"/>
    <cellStyle name="Note 6 2 2 5 18 3" xfId="29555"/>
    <cellStyle name="Note 6 2 2 5 19" xfId="29556"/>
    <cellStyle name="Note 6 2 2 5 19 2" xfId="29557"/>
    <cellStyle name="Note 6 2 2 5 19 2 2" xfId="29558"/>
    <cellStyle name="Note 6 2 2 5 19 3" xfId="29559"/>
    <cellStyle name="Note 6 2 2 5 2" xfId="29560"/>
    <cellStyle name="Note 6 2 2 5 2 2" xfId="29561"/>
    <cellStyle name="Note 6 2 2 5 2 2 2" xfId="29562"/>
    <cellStyle name="Note 6 2 2 5 2 3" xfId="29563"/>
    <cellStyle name="Note 6 2 2 5 20" xfId="29564"/>
    <cellStyle name="Note 6 2 2 5 20 2" xfId="29565"/>
    <cellStyle name="Note 6 2 2 5 20 2 2" xfId="29566"/>
    <cellStyle name="Note 6 2 2 5 20 3" xfId="29567"/>
    <cellStyle name="Note 6 2 2 5 21" xfId="29568"/>
    <cellStyle name="Note 6 2 2 5 21 2" xfId="29569"/>
    <cellStyle name="Note 6 2 2 5 22" xfId="29570"/>
    <cellStyle name="Note 6 2 2 5 3" xfId="29571"/>
    <cellStyle name="Note 6 2 2 5 3 2" xfId="29572"/>
    <cellStyle name="Note 6 2 2 5 3 2 2" xfId="29573"/>
    <cellStyle name="Note 6 2 2 5 3 3" xfId="29574"/>
    <cellStyle name="Note 6 2 2 5 4" xfId="29575"/>
    <cellStyle name="Note 6 2 2 5 4 2" xfId="29576"/>
    <cellStyle name="Note 6 2 2 5 4 2 2" xfId="29577"/>
    <cellStyle name="Note 6 2 2 5 4 3" xfId="29578"/>
    <cellStyle name="Note 6 2 2 5 5" xfId="29579"/>
    <cellStyle name="Note 6 2 2 5 5 2" xfId="29580"/>
    <cellStyle name="Note 6 2 2 5 5 2 2" xfId="29581"/>
    <cellStyle name="Note 6 2 2 5 5 3" xfId="29582"/>
    <cellStyle name="Note 6 2 2 5 6" xfId="29583"/>
    <cellStyle name="Note 6 2 2 5 6 2" xfId="29584"/>
    <cellStyle name="Note 6 2 2 5 6 2 2" xfId="29585"/>
    <cellStyle name="Note 6 2 2 5 6 3" xfId="29586"/>
    <cellStyle name="Note 6 2 2 5 7" xfId="29587"/>
    <cellStyle name="Note 6 2 2 5 7 2" xfId="29588"/>
    <cellStyle name="Note 6 2 2 5 7 2 2" xfId="29589"/>
    <cellStyle name="Note 6 2 2 5 7 3" xfId="29590"/>
    <cellStyle name="Note 6 2 2 5 8" xfId="29591"/>
    <cellStyle name="Note 6 2 2 5 8 2" xfId="29592"/>
    <cellStyle name="Note 6 2 2 5 8 2 2" xfId="29593"/>
    <cellStyle name="Note 6 2 2 5 8 3" xfId="29594"/>
    <cellStyle name="Note 6 2 2 5 9" xfId="29595"/>
    <cellStyle name="Note 6 2 2 5 9 2" xfId="29596"/>
    <cellStyle name="Note 6 2 2 5 9 2 2" xfId="29597"/>
    <cellStyle name="Note 6 2 2 5 9 3" xfId="29598"/>
    <cellStyle name="Note 6 2 2 6" xfId="862"/>
    <cellStyle name="Note 6 2 2 6 2" xfId="29599"/>
    <cellStyle name="Note 6 2 2 6 2 2" xfId="29600"/>
    <cellStyle name="Note 6 2 2 6 3" xfId="29601"/>
    <cellStyle name="Note 6 2 2 7" xfId="29602"/>
    <cellStyle name="Note 6 2 2 7 2" xfId="29603"/>
    <cellStyle name="Note 6 2 2 7 2 2" xfId="29604"/>
    <cellStyle name="Note 6 2 2 7 3" xfId="29605"/>
    <cellStyle name="Note 6 2 2 8" xfId="29606"/>
    <cellStyle name="Note 6 2 2 8 2" xfId="29607"/>
    <cellStyle name="Note 6 2 2 8 2 2" xfId="29608"/>
    <cellStyle name="Note 6 2 2 8 3" xfId="29609"/>
    <cellStyle name="Note 6 2 2 9" xfId="29610"/>
    <cellStyle name="Note 6 2 2 9 2" xfId="29611"/>
    <cellStyle name="Note 6 2 2 9 2 2" xfId="29612"/>
    <cellStyle name="Note 6 2 2 9 3" xfId="29613"/>
    <cellStyle name="Note 6 2 20" xfId="29614"/>
    <cellStyle name="Note 6 2 20 2" xfId="29615"/>
    <cellStyle name="Note 6 2 20 2 2" xfId="29616"/>
    <cellStyle name="Note 6 2 20 3" xfId="29617"/>
    <cellStyle name="Note 6 2 21" xfId="29618"/>
    <cellStyle name="Note 6 2 21 2" xfId="29619"/>
    <cellStyle name="Note 6 2 21 2 2" xfId="29620"/>
    <cellStyle name="Note 6 2 21 3" xfId="29621"/>
    <cellStyle name="Note 6 2 22" xfId="29622"/>
    <cellStyle name="Note 6 2 22 2" xfId="29623"/>
    <cellStyle name="Note 6 2 23" xfId="29624"/>
    <cellStyle name="Note 6 2 24" xfId="29625"/>
    <cellStyle name="Note 6 2 25" xfId="29626"/>
    <cellStyle name="Note 6 2 26" xfId="29627"/>
    <cellStyle name="Note 6 2 3" xfId="863"/>
    <cellStyle name="Note 6 2 3 10" xfId="29628"/>
    <cellStyle name="Note 6 2 3 10 2" xfId="29629"/>
    <cellStyle name="Note 6 2 3 10 2 2" xfId="29630"/>
    <cellStyle name="Note 6 2 3 10 3" xfId="29631"/>
    <cellStyle name="Note 6 2 3 11" xfId="29632"/>
    <cellStyle name="Note 6 2 3 11 2" xfId="29633"/>
    <cellStyle name="Note 6 2 3 11 2 2" xfId="29634"/>
    <cellStyle name="Note 6 2 3 11 3" xfId="29635"/>
    <cellStyle name="Note 6 2 3 12" xfId="29636"/>
    <cellStyle name="Note 6 2 3 12 2" xfId="29637"/>
    <cellStyle name="Note 6 2 3 12 2 2" xfId="29638"/>
    <cellStyle name="Note 6 2 3 12 3" xfId="29639"/>
    <cellStyle name="Note 6 2 3 13" xfId="29640"/>
    <cellStyle name="Note 6 2 3 13 2" xfId="29641"/>
    <cellStyle name="Note 6 2 3 13 2 2" xfId="29642"/>
    <cellStyle name="Note 6 2 3 13 3" xfId="29643"/>
    <cellStyle name="Note 6 2 3 14" xfId="29644"/>
    <cellStyle name="Note 6 2 3 14 2" xfId="29645"/>
    <cellStyle name="Note 6 2 3 14 2 2" xfId="29646"/>
    <cellStyle name="Note 6 2 3 14 3" xfId="29647"/>
    <cellStyle name="Note 6 2 3 15" xfId="29648"/>
    <cellStyle name="Note 6 2 3 15 2" xfId="29649"/>
    <cellStyle name="Note 6 2 3 15 2 2" xfId="29650"/>
    <cellStyle name="Note 6 2 3 15 3" xfId="29651"/>
    <cellStyle name="Note 6 2 3 16" xfId="29652"/>
    <cellStyle name="Note 6 2 3 16 2" xfId="29653"/>
    <cellStyle name="Note 6 2 3 16 2 2" xfId="29654"/>
    <cellStyle name="Note 6 2 3 16 3" xfId="29655"/>
    <cellStyle name="Note 6 2 3 17" xfId="29656"/>
    <cellStyle name="Note 6 2 3 17 2" xfId="29657"/>
    <cellStyle name="Note 6 2 3 17 2 2" xfId="29658"/>
    <cellStyle name="Note 6 2 3 17 3" xfId="29659"/>
    <cellStyle name="Note 6 2 3 18" xfId="29660"/>
    <cellStyle name="Note 6 2 3 18 2" xfId="29661"/>
    <cellStyle name="Note 6 2 3 19" xfId="29662"/>
    <cellStyle name="Note 6 2 3 2" xfId="864"/>
    <cellStyle name="Note 6 2 3 2 10" xfId="29663"/>
    <cellStyle name="Note 6 2 3 2 10 2" xfId="29664"/>
    <cellStyle name="Note 6 2 3 2 10 2 2" xfId="29665"/>
    <cellStyle name="Note 6 2 3 2 10 3" xfId="29666"/>
    <cellStyle name="Note 6 2 3 2 11" xfId="29667"/>
    <cellStyle name="Note 6 2 3 2 11 2" xfId="29668"/>
    <cellStyle name="Note 6 2 3 2 11 2 2" xfId="29669"/>
    <cellStyle name="Note 6 2 3 2 11 3" xfId="29670"/>
    <cellStyle name="Note 6 2 3 2 12" xfId="29671"/>
    <cellStyle name="Note 6 2 3 2 12 2" xfId="29672"/>
    <cellStyle name="Note 6 2 3 2 12 2 2" xfId="29673"/>
    <cellStyle name="Note 6 2 3 2 12 3" xfId="29674"/>
    <cellStyle name="Note 6 2 3 2 13" xfId="29675"/>
    <cellStyle name="Note 6 2 3 2 13 2" xfId="29676"/>
    <cellStyle name="Note 6 2 3 2 13 2 2" xfId="29677"/>
    <cellStyle name="Note 6 2 3 2 13 3" xfId="29678"/>
    <cellStyle name="Note 6 2 3 2 14" xfId="29679"/>
    <cellStyle name="Note 6 2 3 2 14 2" xfId="29680"/>
    <cellStyle name="Note 6 2 3 2 14 2 2" xfId="29681"/>
    <cellStyle name="Note 6 2 3 2 14 3" xfId="29682"/>
    <cellStyle name="Note 6 2 3 2 15" xfId="29683"/>
    <cellStyle name="Note 6 2 3 2 15 2" xfId="29684"/>
    <cellStyle name="Note 6 2 3 2 15 2 2" xfId="29685"/>
    <cellStyle name="Note 6 2 3 2 15 3" xfId="29686"/>
    <cellStyle name="Note 6 2 3 2 16" xfId="29687"/>
    <cellStyle name="Note 6 2 3 2 16 2" xfId="29688"/>
    <cellStyle name="Note 6 2 3 2 16 2 2" xfId="29689"/>
    <cellStyle name="Note 6 2 3 2 16 3" xfId="29690"/>
    <cellStyle name="Note 6 2 3 2 17" xfId="29691"/>
    <cellStyle name="Note 6 2 3 2 17 2" xfId="29692"/>
    <cellStyle name="Note 6 2 3 2 17 2 2" xfId="29693"/>
    <cellStyle name="Note 6 2 3 2 17 3" xfId="29694"/>
    <cellStyle name="Note 6 2 3 2 18" xfId="29695"/>
    <cellStyle name="Note 6 2 3 2 18 2" xfId="29696"/>
    <cellStyle name="Note 6 2 3 2 18 2 2" xfId="29697"/>
    <cellStyle name="Note 6 2 3 2 18 3" xfId="29698"/>
    <cellStyle name="Note 6 2 3 2 19" xfId="29699"/>
    <cellStyle name="Note 6 2 3 2 19 2" xfId="29700"/>
    <cellStyle name="Note 6 2 3 2 19 2 2" xfId="29701"/>
    <cellStyle name="Note 6 2 3 2 19 3" xfId="29702"/>
    <cellStyle name="Note 6 2 3 2 2" xfId="29703"/>
    <cellStyle name="Note 6 2 3 2 2 2" xfId="29704"/>
    <cellStyle name="Note 6 2 3 2 2 2 2" xfId="29705"/>
    <cellStyle name="Note 6 2 3 2 2 3" xfId="29706"/>
    <cellStyle name="Note 6 2 3 2 20" xfId="29707"/>
    <cellStyle name="Note 6 2 3 2 20 2" xfId="29708"/>
    <cellStyle name="Note 6 2 3 2 20 2 2" xfId="29709"/>
    <cellStyle name="Note 6 2 3 2 20 3" xfId="29710"/>
    <cellStyle name="Note 6 2 3 2 21" xfId="29711"/>
    <cellStyle name="Note 6 2 3 2 21 2" xfId="29712"/>
    <cellStyle name="Note 6 2 3 2 22" xfId="29713"/>
    <cellStyle name="Note 6 2 3 2 3" xfId="29714"/>
    <cellStyle name="Note 6 2 3 2 3 2" xfId="29715"/>
    <cellStyle name="Note 6 2 3 2 3 2 2" xfId="29716"/>
    <cellStyle name="Note 6 2 3 2 3 3" xfId="29717"/>
    <cellStyle name="Note 6 2 3 2 4" xfId="29718"/>
    <cellStyle name="Note 6 2 3 2 4 2" xfId="29719"/>
    <cellStyle name="Note 6 2 3 2 4 2 2" xfId="29720"/>
    <cellStyle name="Note 6 2 3 2 4 3" xfId="29721"/>
    <cellStyle name="Note 6 2 3 2 5" xfId="29722"/>
    <cellStyle name="Note 6 2 3 2 5 2" xfId="29723"/>
    <cellStyle name="Note 6 2 3 2 5 2 2" xfId="29724"/>
    <cellStyle name="Note 6 2 3 2 5 3" xfId="29725"/>
    <cellStyle name="Note 6 2 3 2 6" xfId="29726"/>
    <cellStyle name="Note 6 2 3 2 6 2" xfId="29727"/>
    <cellStyle name="Note 6 2 3 2 6 2 2" xfId="29728"/>
    <cellStyle name="Note 6 2 3 2 6 3" xfId="29729"/>
    <cellStyle name="Note 6 2 3 2 7" xfId="29730"/>
    <cellStyle name="Note 6 2 3 2 7 2" xfId="29731"/>
    <cellStyle name="Note 6 2 3 2 7 2 2" xfId="29732"/>
    <cellStyle name="Note 6 2 3 2 7 3" xfId="29733"/>
    <cellStyle name="Note 6 2 3 2 8" xfId="29734"/>
    <cellStyle name="Note 6 2 3 2 8 2" xfId="29735"/>
    <cellStyle name="Note 6 2 3 2 8 2 2" xfId="29736"/>
    <cellStyle name="Note 6 2 3 2 8 3" xfId="29737"/>
    <cellStyle name="Note 6 2 3 2 9" xfId="29738"/>
    <cellStyle name="Note 6 2 3 2 9 2" xfId="29739"/>
    <cellStyle name="Note 6 2 3 2 9 2 2" xfId="29740"/>
    <cellStyle name="Note 6 2 3 2 9 3" xfId="29741"/>
    <cellStyle name="Note 6 2 3 3" xfId="865"/>
    <cellStyle name="Note 6 2 3 3 2" xfId="29742"/>
    <cellStyle name="Note 6 2 3 3 2 2" xfId="29743"/>
    <cellStyle name="Note 6 2 3 3 3" xfId="29744"/>
    <cellStyle name="Note 6 2 3 4" xfId="866"/>
    <cellStyle name="Note 6 2 3 4 2" xfId="29745"/>
    <cellStyle name="Note 6 2 3 4 2 2" xfId="29746"/>
    <cellStyle name="Note 6 2 3 4 3" xfId="29747"/>
    <cellStyle name="Note 6 2 3 5" xfId="867"/>
    <cellStyle name="Note 6 2 3 5 2" xfId="29748"/>
    <cellStyle name="Note 6 2 3 5 2 2" xfId="29749"/>
    <cellStyle name="Note 6 2 3 5 3" xfId="29750"/>
    <cellStyle name="Note 6 2 3 6" xfId="868"/>
    <cellStyle name="Note 6 2 3 6 2" xfId="29751"/>
    <cellStyle name="Note 6 2 3 6 2 2" xfId="29752"/>
    <cellStyle name="Note 6 2 3 6 3" xfId="29753"/>
    <cellStyle name="Note 6 2 3 7" xfId="29754"/>
    <cellStyle name="Note 6 2 3 7 2" xfId="29755"/>
    <cellStyle name="Note 6 2 3 7 2 2" xfId="29756"/>
    <cellStyle name="Note 6 2 3 7 3" xfId="29757"/>
    <cellStyle name="Note 6 2 3 8" xfId="29758"/>
    <cellStyle name="Note 6 2 3 8 2" xfId="29759"/>
    <cellStyle name="Note 6 2 3 8 2 2" xfId="29760"/>
    <cellStyle name="Note 6 2 3 8 3" xfId="29761"/>
    <cellStyle name="Note 6 2 3 9" xfId="29762"/>
    <cellStyle name="Note 6 2 3 9 2" xfId="29763"/>
    <cellStyle name="Note 6 2 3 9 2 2" xfId="29764"/>
    <cellStyle name="Note 6 2 3 9 3" xfId="29765"/>
    <cellStyle name="Note 6 2 4" xfId="869"/>
    <cellStyle name="Note 6 2 4 10" xfId="29766"/>
    <cellStyle name="Note 6 2 4 10 2" xfId="29767"/>
    <cellStyle name="Note 6 2 4 10 2 2" xfId="29768"/>
    <cellStyle name="Note 6 2 4 10 3" xfId="29769"/>
    <cellStyle name="Note 6 2 4 11" xfId="29770"/>
    <cellStyle name="Note 6 2 4 11 2" xfId="29771"/>
    <cellStyle name="Note 6 2 4 11 2 2" xfId="29772"/>
    <cellStyle name="Note 6 2 4 11 3" xfId="29773"/>
    <cellStyle name="Note 6 2 4 12" xfId="29774"/>
    <cellStyle name="Note 6 2 4 12 2" xfId="29775"/>
    <cellStyle name="Note 6 2 4 12 2 2" xfId="29776"/>
    <cellStyle name="Note 6 2 4 12 3" xfId="29777"/>
    <cellStyle name="Note 6 2 4 13" xfId="29778"/>
    <cellStyle name="Note 6 2 4 13 2" xfId="29779"/>
    <cellStyle name="Note 6 2 4 13 2 2" xfId="29780"/>
    <cellStyle name="Note 6 2 4 13 3" xfId="29781"/>
    <cellStyle name="Note 6 2 4 14" xfId="29782"/>
    <cellStyle name="Note 6 2 4 14 2" xfId="29783"/>
    <cellStyle name="Note 6 2 4 14 2 2" xfId="29784"/>
    <cellStyle name="Note 6 2 4 14 3" xfId="29785"/>
    <cellStyle name="Note 6 2 4 15" xfId="29786"/>
    <cellStyle name="Note 6 2 4 15 2" xfId="29787"/>
    <cellStyle name="Note 6 2 4 15 2 2" xfId="29788"/>
    <cellStyle name="Note 6 2 4 15 3" xfId="29789"/>
    <cellStyle name="Note 6 2 4 16" xfId="29790"/>
    <cellStyle name="Note 6 2 4 16 2" xfId="29791"/>
    <cellStyle name="Note 6 2 4 16 2 2" xfId="29792"/>
    <cellStyle name="Note 6 2 4 16 3" xfId="29793"/>
    <cellStyle name="Note 6 2 4 17" xfId="29794"/>
    <cellStyle name="Note 6 2 4 17 2" xfId="29795"/>
    <cellStyle name="Note 6 2 4 17 2 2" xfId="29796"/>
    <cellStyle name="Note 6 2 4 17 3" xfId="29797"/>
    <cellStyle name="Note 6 2 4 18" xfId="29798"/>
    <cellStyle name="Note 6 2 4 18 2" xfId="29799"/>
    <cellStyle name="Note 6 2 4 19" xfId="29800"/>
    <cellStyle name="Note 6 2 4 2" xfId="870"/>
    <cellStyle name="Note 6 2 4 2 10" xfId="29801"/>
    <cellStyle name="Note 6 2 4 2 10 2" xfId="29802"/>
    <cellStyle name="Note 6 2 4 2 10 2 2" xfId="29803"/>
    <cellStyle name="Note 6 2 4 2 10 3" xfId="29804"/>
    <cellStyle name="Note 6 2 4 2 11" xfId="29805"/>
    <cellStyle name="Note 6 2 4 2 11 2" xfId="29806"/>
    <cellStyle name="Note 6 2 4 2 11 2 2" xfId="29807"/>
    <cellStyle name="Note 6 2 4 2 11 3" xfId="29808"/>
    <cellStyle name="Note 6 2 4 2 12" xfId="29809"/>
    <cellStyle name="Note 6 2 4 2 12 2" xfId="29810"/>
    <cellStyle name="Note 6 2 4 2 12 2 2" xfId="29811"/>
    <cellStyle name="Note 6 2 4 2 12 3" xfId="29812"/>
    <cellStyle name="Note 6 2 4 2 13" xfId="29813"/>
    <cellStyle name="Note 6 2 4 2 13 2" xfId="29814"/>
    <cellStyle name="Note 6 2 4 2 13 2 2" xfId="29815"/>
    <cellStyle name="Note 6 2 4 2 13 3" xfId="29816"/>
    <cellStyle name="Note 6 2 4 2 14" xfId="29817"/>
    <cellStyle name="Note 6 2 4 2 14 2" xfId="29818"/>
    <cellStyle name="Note 6 2 4 2 14 2 2" xfId="29819"/>
    <cellStyle name="Note 6 2 4 2 14 3" xfId="29820"/>
    <cellStyle name="Note 6 2 4 2 15" xfId="29821"/>
    <cellStyle name="Note 6 2 4 2 15 2" xfId="29822"/>
    <cellStyle name="Note 6 2 4 2 15 2 2" xfId="29823"/>
    <cellStyle name="Note 6 2 4 2 15 3" xfId="29824"/>
    <cellStyle name="Note 6 2 4 2 16" xfId="29825"/>
    <cellStyle name="Note 6 2 4 2 16 2" xfId="29826"/>
    <cellStyle name="Note 6 2 4 2 16 2 2" xfId="29827"/>
    <cellStyle name="Note 6 2 4 2 16 3" xfId="29828"/>
    <cellStyle name="Note 6 2 4 2 17" xfId="29829"/>
    <cellStyle name="Note 6 2 4 2 17 2" xfId="29830"/>
    <cellStyle name="Note 6 2 4 2 17 2 2" xfId="29831"/>
    <cellStyle name="Note 6 2 4 2 17 3" xfId="29832"/>
    <cellStyle name="Note 6 2 4 2 18" xfId="29833"/>
    <cellStyle name="Note 6 2 4 2 18 2" xfId="29834"/>
    <cellStyle name="Note 6 2 4 2 18 2 2" xfId="29835"/>
    <cellStyle name="Note 6 2 4 2 18 3" xfId="29836"/>
    <cellStyle name="Note 6 2 4 2 19" xfId="29837"/>
    <cellStyle name="Note 6 2 4 2 19 2" xfId="29838"/>
    <cellStyle name="Note 6 2 4 2 19 2 2" xfId="29839"/>
    <cellStyle name="Note 6 2 4 2 19 3" xfId="29840"/>
    <cellStyle name="Note 6 2 4 2 2" xfId="29841"/>
    <cellStyle name="Note 6 2 4 2 2 2" xfId="29842"/>
    <cellStyle name="Note 6 2 4 2 2 2 2" xfId="29843"/>
    <cellStyle name="Note 6 2 4 2 2 3" xfId="29844"/>
    <cellStyle name="Note 6 2 4 2 20" xfId="29845"/>
    <cellStyle name="Note 6 2 4 2 20 2" xfId="29846"/>
    <cellStyle name="Note 6 2 4 2 20 2 2" xfId="29847"/>
    <cellStyle name="Note 6 2 4 2 20 3" xfId="29848"/>
    <cellStyle name="Note 6 2 4 2 21" xfId="29849"/>
    <cellStyle name="Note 6 2 4 2 21 2" xfId="29850"/>
    <cellStyle name="Note 6 2 4 2 22" xfId="29851"/>
    <cellStyle name="Note 6 2 4 2 3" xfId="29852"/>
    <cellStyle name="Note 6 2 4 2 3 2" xfId="29853"/>
    <cellStyle name="Note 6 2 4 2 3 2 2" xfId="29854"/>
    <cellStyle name="Note 6 2 4 2 3 3" xfId="29855"/>
    <cellStyle name="Note 6 2 4 2 4" xfId="29856"/>
    <cellStyle name="Note 6 2 4 2 4 2" xfId="29857"/>
    <cellStyle name="Note 6 2 4 2 4 2 2" xfId="29858"/>
    <cellStyle name="Note 6 2 4 2 4 3" xfId="29859"/>
    <cellStyle name="Note 6 2 4 2 5" xfId="29860"/>
    <cellStyle name="Note 6 2 4 2 5 2" xfId="29861"/>
    <cellStyle name="Note 6 2 4 2 5 2 2" xfId="29862"/>
    <cellStyle name="Note 6 2 4 2 5 3" xfId="29863"/>
    <cellStyle name="Note 6 2 4 2 6" xfId="29864"/>
    <cellStyle name="Note 6 2 4 2 6 2" xfId="29865"/>
    <cellStyle name="Note 6 2 4 2 6 2 2" xfId="29866"/>
    <cellStyle name="Note 6 2 4 2 6 3" xfId="29867"/>
    <cellStyle name="Note 6 2 4 2 7" xfId="29868"/>
    <cellStyle name="Note 6 2 4 2 7 2" xfId="29869"/>
    <cellStyle name="Note 6 2 4 2 7 2 2" xfId="29870"/>
    <cellStyle name="Note 6 2 4 2 7 3" xfId="29871"/>
    <cellStyle name="Note 6 2 4 2 8" xfId="29872"/>
    <cellStyle name="Note 6 2 4 2 8 2" xfId="29873"/>
    <cellStyle name="Note 6 2 4 2 8 2 2" xfId="29874"/>
    <cellStyle name="Note 6 2 4 2 8 3" xfId="29875"/>
    <cellStyle name="Note 6 2 4 2 9" xfId="29876"/>
    <cellStyle name="Note 6 2 4 2 9 2" xfId="29877"/>
    <cellStyle name="Note 6 2 4 2 9 2 2" xfId="29878"/>
    <cellStyle name="Note 6 2 4 2 9 3" xfId="29879"/>
    <cellStyle name="Note 6 2 4 3" xfId="871"/>
    <cellStyle name="Note 6 2 4 3 2" xfId="29880"/>
    <cellStyle name="Note 6 2 4 3 2 2" xfId="29881"/>
    <cellStyle name="Note 6 2 4 3 3" xfId="29882"/>
    <cellStyle name="Note 6 2 4 4" xfId="872"/>
    <cellStyle name="Note 6 2 4 4 2" xfId="29883"/>
    <cellStyle name="Note 6 2 4 4 2 2" xfId="29884"/>
    <cellStyle name="Note 6 2 4 4 3" xfId="29885"/>
    <cellStyle name="Note 6 2 4 5" xfId="873"/>
    <cellStyle name="Note 6 2 4 5 2" xfId="29886"/>
    <cellStyle name="Note 6 2 4 5 2 2" xfId="29887"/>
    <cellStyle name="Note 6 2 4 5 3" xfId="29888"/>
    <cellStyle name="Note 6 2 4 6" xfId="874"/>
    <cellStyle name="Note 6 2 4 6 2" xfId="29889"/>
    <cellStyle name="Note 6 2 4 6 2 2" xfId="29890"/>
    <cellStyle name="Note 6 2 4 6 3" xfId="29891"/>
    <cellStyle name="Note 6 2 4 7" xfId="29892"/>
    <cellStyle name="Note 6 2 4 7 2" xfId="29893"/>
    <cellStyle name="Note 6 2 4 7 2 2" xfId="29894"/>
    <cellStyle name="Note 6 2 4 7 3" xfId="29895"/>
    <cellStyle name="Note 6 2 4 8" xfId="29896"/>
    <cellStyle name="Note 6 2 4 8 2" xfId="29897"/>
    <cellStyle name="Note 6 2 4 8 2 2" xfId="29898"/>
    <cellStyle name="Note 6 2 4 8 3" xfId="29899"/>
    <cellStyle name="Note 6 2 4 9" xfId="29900"/>
    <cellStyle name="Note 6 2 4 9 2" xfId="29901"/>
    <cellStyle name="Note 6 2 4 9 2 2" xfId="29902"/>
    <cellStyle name="Note 6 2 4 9 3" xfId="29903"/>
    <cellStyle name="Note 6 2 5" xfId="875"/>
    <cellStyle name="Note 6 2 5 10" xfId="29904"/>
    <cellStyle name="Note 6 2 5 10 2" xfId="29905"/>
    <cellStyle name="Note 6 2 5 10 2 2" xfId="29906"/>
    <cellStyle name="Note 6 2 5 10 3" xfId="29907"/>
    <cellStyle name="Note 6 2 5 11" xfId="29908"/>
    <cellStyle name="Note 6 2 5 11 2" xfId="29909"/>
    <cellStyle name="Note 6 2 5 11 2 2" xfId="29910"/>
    <cellStyle name="Note 6 2 5 11 3" xfId="29911"/>
    <cellStyle name="Note 6 2 5 12" xfId="29912"/>
    <cellStyle name="Note 6 2 5 12 2" xfId="29913"/>
    <cellStyle name="Note 6 2 5 12 2 2" xfId="29914"/>
    <cellStyle name="Note 6 2 5 12 3" xfId="29915"/>
    <cellStyle name="Note 6 2 5 13" xfId="29916"/>
    <cellStyle name="Note 6 2 5 13 2" xfId="29917"/>
    <cellStyle name="Note 6 2 5 13 2 2" xfId="29918"/>
    <cellStyle name="Note 6 2 5 13 3" xfId="29919"/>
    <cellStyle name="Note 6 2 5 14" xfId="29920"/>
    <cellStyle name="Note 6 2 5 14 2" xfId="29921"/>
    <cellStyle name="Note 6 2 5 14 2 2" xfId="29922"/>
    <cellStyle name="Note 6 2 5 14 3" xfId="29923"/>
    <cellStyle name="Note 6 2 5 15" xfId="29924"/>
    <cellStyle name="Note 6 2 5 15 2" xfId="29925"/>
    <cellStyle name="Note 6 2 5 15 2 2" xfId="29926"/>
    <cellStyle name="Note 6 2 5 15 3" xfId="29927"/>
    <cellStyle name="Note 6 2 5 16" xfId="29928"/>
    <cellStyle name="Note 6 2 5 16 2" xfId="29929"/>
    <cellStyle name="Note 6 2 5 16 2 2" xfId="29930"/>
    <cellStyle name="Note 6 2 5 16 3" xfId="29931"/>
    <cellStyle name="Note 6 2 5 17" xfId="29932"/>
    <cellStyle name="Note 6 2 5 17 2" xfId="29933"/>
    <cellStyle name="Note 6 2 5 17 2 2" xfId="29934"/>
    <cellStyle name="Note 6 2 5 17 3" xfId="29935"/>
    <cellStyle name="Note 6 2 5 18" xfId="29936"/>
    <cellStyle name="Note 6 2 5 18 2" xfId="29937"/>
    <cellStyle name="Note 6 2 5 18 2 2" xfId="29938"/>
    <cellStyle name="Note 6 2 5 18 3" xfId="29939"/>
    <cellStyle name="Note 6 2 5 19" xfId="29940"/>
    <cellStyle name="Note 6 2 5 19 2" xfId="29941"/>
    <cellStyle name="Note 6 2 5 19 2 2" xfId="29942"/>
    <cellStyle name="Note 6 2 5 19 3" xfId="29943"/>
    <cellStyle name="Note 6 2 5 2" xfId="29944"/>
    <cellStyle name="Note 6 2 5 2 10" xfId="29945"/>
    <cellStyle name="Note 6 2 5 2 10 2" xfId="29946"/>
    <cellStyle name="Note 6 2 5 2 10 2 2" xfId="29947"/>
    <cellStyle name="Note 6 2 5 2 10 3" xfId="29948"/>
    <cellStyle name="Note 6 2 5 2 11" xfId="29949"/>
    <cellStyle name="Note 6 2 5 2 11 2" xfId="29950"/>
    <cellStyle name="Note 6 2 5 2 11 2 2" xfId="29951"/>
    <cellStyle name="Note 6 2 5 2 11 3" xfId="29952"/>
    <cellStyle name="Note 6 2 5 2 12" xfId="29953"/>
    <cellStyle name="Note 6 2 5 2 12 2" xfId="29954"/>
    <cellStyle name="Note 6 2 5 2 12 2 2" xfId="29955"/>
    <cellStyle name="Note 6 2 5 2 12 3" xfId="29956"/>
    <cellStyle name="Note 6 2 5 2 13" xfId="29957"/>
    <cellStyle name="Note 6 2 5 2 13 2" xfId="29958"/>
    <cellStyle name="Note 6 2 5 2 13 2 2" xfId="29959"/>
    <cellStyle name="Note 6 2 5 2 13 3" xfId="29960"/>
    <cellStyle name="Note 6 2 5 2 14" xfId="29961"/>
    <cellStyle name="Note 6 2 5 2 14 2" xfId="29962"/>
    <cellStyle name="Note 6 2 5 2 14 2 2" xfId="29963"/>
    <cellStyle name="Note 6 2 5 2 14 3" xfId="29964"/>
    <cellStyle name="Note 6 2 5 2 15" xfId="29965"/>
    <cellStyle name="Note 6 2 5 2 15 2" xfId="29966"/>
    <cellStyle name="Note 6 2 5 2 15 2 2" xfId="29967"/>
    <cellStyle name="Note 6 2 5 2 15 3" xfId="29968"/>
    <cellStyle name="Note 6 2 5 2 16" xfId="29969"/>
    <cellStyle name="Note 6 2 5 2 16 2" xfId="29970"/>
    <cellStyle name="Note 6 2 5 2 16 2 2" xfId="29971"/>
    <cellStyle name="Note 6 2 5 2 16 3" xfId="29972"/>
    <cellStyle name="Note 6 2 5 2 17" xfId="29973"/>
    <cellStyle name="Note 6 2 5 2 17 2" xfId="29974"/>
    <cellStyle name="Note 6 2 5 2 17 2 2" xfId="29975"/>
    <cellStyle name="Note 6 2 5 2 17 3" xfId="29976"/>
    <cellStyle name="Note 6 2 5 2 18" xfId="29977"/>
    <cellStyle name="Note 6 2 5 2 18 2" xfId="29978"/>
    <cellStyle name="Note 6 2 5 2 18 2 2" xfId="29979"/>
    <cellStyle name="Note 6 2 5 2 18 3" xfId="29980"/>
    <cellStyle name="Note 6 2 5 2 19" xfId="29981"/>
    <cellStyle name="Note 6 2 5 2 19 2" xfId="29982"/>
    <cellStyle name="Note 6 2 5 2 19 2 2" xfId="29983"/>
    <cellStyle name="Note 6 2 5 2 19 3" xfId="29984"/>
    <cellStyle name="Note 6 2 5 2 2" xfId="29985"/>
    <cellStyle name="Note 6 2 5 2 2 2" xfId="29986"/>
    <cellStyle name="Note 6 2 5 2 2 2 2" xfId="29987"/>
    <cellStyle name="Note 6 2 5 2 2 3" xfId="29988"/>
    <cellStyle name="Note 6 2 5 2 20" xfId="29989"/>
    <cellStyle name="Note 6 2 5 2 20 2" xfId="29990"/>
    <cellStyle name="Note 6 2 5 2 20 2 2" xfId="29991"/>
    <cellStyle name="Note 6 2 5 2 20 3" xfId="29992"/>
    <cellStyle name="Note 6 2 5 2 21" xfId="29993"/>
    <cellStyle name="Note 6 2 5 2 21 2" xfId="29994"/>
    <cellStyle name="Note 6 2 5 2 22" xfId="29995"/>
    <cellStyle name="Note 6 2 5 2 3" xfId="29996"/>
    <cellStyle name="Note 6 2 5 2 3 2" xfId="29997"/>
    <cellStyle name="Note 6 2 5 2 3 2 2" xfId="29998"/>
    <cellStyle name="Note 6 2 5 2 3 3" xfId="29999"/>
    <cellStyle name="Note 6 2 5 2 4" xfId="30000"/>
    <cellStyle name="Note 6 2 5 2 4 2" xfId="30001"/>
    <cellStyle name="Note 6 2 5 2 4 2 2" xfId="30002"/>
    <cellStyle name="Note 6 2 5 2 4 3" xfId="30003"/>
    <cellStyle name="Note 6 2 5 2 5" xfId="30004"/>
    <cellStyle name="Note 6 2 5 2 5 2" xfId="30005"/>
    <cellStyle name="Note 6 2 5 2 5 2 2" xfId="30006"/>
    <cellStyle name="Note 6 2 5 2 5 3" xfId="30007"/>
    <cellStyle name="Note 6 2 5 2 6" xfId="30008"/>
    <cellStyle name="Note 6 2 5 2 6 2" xfId="30009"/>
    <cellStyle name="Note 6 2 5 2 6 2 2" xfId="30010"/>
    <cellStyle name="Note 6 2 5 2 6 3" xfId="30011"/>
    <cellStyle name="Note 6 2 5 2 7" xfId="30012"/>
    <cellStyle name="Note 6 2 5 2 7 2" xfId="30013"/>
    <cellStyle name="Note 6 2 5 2 7 2 2" xfId="30014"/>
    <cellStyle name="Note 6 2 5 2 7 3" xfId="30015"/>
    <cellStyle name="Note 6 2 5 2 8" xfId="30016"/>
    <cellStyle name="Note 6 2 5 2 8 2" xfId="30017"/>
    <cellStyle name="Note 6 2 5 2 8 2 2" xfId="30018"/>
    <cellStyle name="Note 6 2 5 2 8 3" xfId="30019"/>
    <cellStyle name="Note 6 2 5 2 9" xfId="30020"/>
    <cellStyle name="Note 6 2 5 2 9 2" xfId="30021"/>
    <cellStyle name="Note 6 2 5 2 9 2 2" xfId="30022"/>
    <cellStyle name="Note 6 2 5 2 9 3" xfId="30023"/>
    <cellStyle name="Note 6 2 5 20" xfId="30024"/>
    <cellStyle name="Note 6 2 5 20 2" xfId="30025"/>
    <cellStyle name="Note 6 2 5 20 2 2" xfId="30026"/>
    <cellStyle name="Note 6 2 5 20 3" xfId="30027"/>
    <cellStyle name="Note 6 2 5 21" xfId="30028"/>
    <cellStyle name="Note 6 2 5 21 2" xfId="30029"/>
    <cellStyle name="Note 6 2 5 21 2 2" xfId="30030"/>
    <cellStyle name="Note 6 2 5 21 3" xfId="30031"/>
    <cellStyle name="Note 6 2 5 22" xfId="30032"/>
    <cellStyle name="Note 6 2 5 22 2" xfId="30033"/>
    <cellStyle name="Note 6 2 5 23" xfId="30034"/>
    <cellStyle name="Note 6 2 5 3" xfId="30035"/>
    <cellStyle name="Note 6 2 5 3 2" xfId="30036"/>
    <cellStyle name="Note 6 2 5 3 2 2" xfId="30037"/>
    <cellStyle name="Note 6 2 5 3 3" xfId="30038"/>
    <cellStyle name="Note 6 2 5 4" xfId="30039"/>
    <cellStyle name="Note 6 2 5 4 2" xfId="30040"/>
    <cellStyle name="Note 6 2 5 4 2 2" xfId="30041"/>
    <cellStyle name="Note 6 2 5 4 3" xfId="30042"/>
    <cellStyle name="Note 6 2 5 5" xfId="30043"/>
    <cellStyle name="Note 6 2 5 5 2" xfId="30044"/>
    <cellStyle name="Note 6 2 5 5 2 2" xfId="30045"/>
    <cellStyle name="Note 6 2 5 5 3" xfId="30046"/>
    <cellStyle name="Note 6 2 5 6" xfId="30047"/>
    <cellStyle name="Note 6 2 5 6 2" xfId="30048"/>
    <cellStyle name="Note 6 2 5 6 2 2" xfId="30049"/>
    <cellStyle name="Note 6 2 5 6 3" xfId="30050"/>
    <cellStyle name="Note 6 2 5 7" xfId="30051"/>
    <cellStyle name="Note 6 2 5 7 2" xfId="30052"/>
    <cellStyle name="Note 6 2 5 7 2 2" xfId="30053"/>
    <cellStyle name="Note 6 2 5 7 3" xfId="30054"/>
    <cellStyle name="Note 6 2 5 8" xfId="30055"/>
    <cellStyle name="Note 6 2 5 8 2" xfId="30056"/>
    <cellStyle name="Note 6 2 5 8 2 2" xfId="30057"/>
    <cellStyle name="Note 6 2 5 8 3" xfId="30058"/>
    <cellStyle name="Note 6 2 5 9" xfId="30059"/>
    <cellStyle name="Note 6 2 5 9 2" xfId="30060"/>
    <cellStyle name="Note 6 2 5 9 2 2" xfId="30061"/>
    <cellStyle name="Note 6 2 5 9 3" xfId="30062"/>
    <cellStyle name="Note 6 2 6" xfId="876"/>
    <cellStyle name="Note 6 2 6 10" xfId="30063"/>
    <cellStyle name="Note 6 2 6 10 2" xfId="30064"/>
    <cellStyle name="Note 6 2 6 10 2 2" xfId="30065"/>
    <cellStyle name="Note 6 2 6 10 3" xfId="30066"/>
    <cellStyle name="Note 6 2 6 11" xfId="30067"/>
    <cellStyle name="Note 6 2 6 11 2" xfId="30068"/>
    <cellStyle name="Note 6 2 6 11 2 2" xfId="30069"/>
    <cellStyle name="Note 6 2 6 11 3" xfId="30070"/>
    <cellStyle name="Note 6 2 6 12" xfId="30071"/>
    <cellStyle name="Note 6 2 6 12 2" xfId="30072"/>
    <cellStyle name="Note 6 2 6 12 2 2" xfId="30073"/>
    <cellStyle name="Note 6 2 6 12 3" xfId="30074"/>
    <cellStyle name="Note 6 2 6 13" xfId="30075"/>
    <cellStyle name="Note 6 2 6 13 2" xfId="30076"/>
    <cellStyle name="Note 6 2 6 13 2 2" xfId="30077"/>
    <cellStyle name="Note 6 2 6 13 3" xfId="30078"/>
    <cellStyle name="Note 6 2 6 14" xfId="30079"/>
    <cellStyle name="Note 6 2 6 14 2" xfId="30080"/>
    <cellStyle name="Note 6 2 6 14 2 2" xfId="30081"/>
    <cellStyle name="Note 6 2 6 14 3" xfId="30082"/>
    <cellStyle name="Note 6 2 6 15" xfId="30083"/>
    <cellStyle name="Note 6 2 6 15 2" xfId="30084"/>
    <cellStyle name="Note 6 2 6 15 2 2" xfId="30085"/>
    <cellStyle name="Note 6 2 6 15 3" xfId="30086"/>
    <cellStyle name="Note 6 2 6 16" xfId="30087"/>
    <cellStyle name="Note 6 2 6 16 2" xfId="30088"/>
    <cellStyle name="Note 6 2 6 16 2 2" xfId="30089"/>
    <cellStyle name="Note 6 2 6 16 3" xfId="30090"/>
    <cellStyle name="Note 6 2 6 17" xfId="30091"/>
    <cellStyle name="Note 6 2 6 17 2" xfId="30092"/>
    <cellStyle name="Note 6 2 6 17 2 2" xfId="30093"/>
    <cellStyle name="Note 6 2 6 17 3" xfId="30094"/>
    <cellStyle name="Note 6 2 6 18" xfId="30095"/>
    <cellStyle name="Note 6 2 6 18 2" xfId="30096"/>
    <cellStyle name="Note 6 2 6 18 2 2" xfId="30097"/>
    <cellStyle name="Note 6 2 6 18 3" xfId="30098"/>
    <cellStyle name="Note 6 2 6 19" xfId="30099"/>
    <cellStyle name="Note 6 2 6 19 2" xfId="30100"/>
    <cellStyle name="Note 6 2 6 19 2 2" xfId="30101"/>
    <cellStyle name="Note 6 2 6 19 3" xfId="30102"/>
    <cellStyle name="Note 6 2 6 2" xfId="30103"/>
    <cellStyle name="Note 6 2 6 2 2" xfId="30104"/>
    <cellStyle name="Note 6 2 6 2 2 2" xfId="30105"/>
    <cellStyle name="Note 6 2 6 2 3" xfId="30106"/>
    <cellStyle name="Note 6 2 6 20" xfId="30107"/>
    <cellStyle name="Note 6 2 6 20 2" xfId="30108"/>
    <cellStyle name="Note 6 2 6 20 2 2" xfId="30109"/>
    <cellStyle name="Note 6 2 6 20 3" xfId="30110"/>
    <cellStyle name="Note 6 2 6 21" xfId="30111"/>
    <cellStyle name="Note 6 2 6 21 2" xfId="30112"/>
    <cellStyle name="Note 6 2 6 22" xfId="30113"/>
    <cellStyle name="Note 6 2 6 3" xfId="30114"/>
    <cellStyle name="Note 6 2 6 3 2" xfId="30115"/>
    <cellStyle name="Note 6 2 6 3 2 2" xfId="30116"/>
    <cellStyle name="Note 6 2 6 3 3" xfId="30117"/>
    <cellStyle name="Note 6 2 6 4" xfId="30118"/>
    <cellStyle name="Note 6 2 6 4 2" xfId="30119"/>
    <cellStyle name="Note 6 2 6 4 2 2" xfId="30120"/>
    <cellStyle name="Note 6 2 6 4 3" xfId="30121"/>
    <cellStyle name="Note 6 2 6 5" xfId="30122"/>
    <cellStyle name="Note 6 2 6 5 2" xfId="30123"/>
    <cellStyle name="Note 6 2 6 5 2 2" xfId="30124"/>
    <cellStyle name="Note 6 2 6 5 3" xfId="30125"/>
    <cellStyle name="Note 6 2 6 6" xfId="30126"/>
    <cellStyle name="Note 6 2 6 6 2" xfId="30127"/>
    <cellStyle name="Note 6 2 6 6 2 2" xfId="30128"/>
    <cellStyle name="Note 6 2 6 6 3" xfId="30129"/>
    <cellStyle name="Note 6 2 6 7" xfId="30130"/>
    <cellStyle name="Note 6 2 6 7 2" xfId="30131"/>
    <cellStyle name="Note 6 2 6 7 2 2" xfId="30132"/>
    <cellStyle name="Note 6 2 6 7 3" xfId="30133"/>
    <cellStyle name="Note 6 2 6 8" xfId="30134"/>
    <cellStyle name="Note 6 2 6 8 2" xfId="30135"/>
    <cellStyle name="Note 6 2 6 8 2 2" xfId="30136"/>
    <cellStyle name="Note 6 2 6 8 3" xfId="30137"/>
    <cellStyle name="Note 6 2 6 9" xfId="30138"/>
    <cellStyle name="Note 6 2 6 9 2" xfId="30139"/>
    <cellStyle name="Note 6 2 6 9 2 2" xfId="30140"/>
    <cellStyle name="Note 6 2 6 9 3" xfId="30141"/>
    <cellStyle name="Note 6 2 7" xfId="877"/>
    <cellStyle name="Note 6 2 7 2" xfId="30142"/>
    <cellStyle name="Note 6 2 7 2 2" xfId="30143"/>
    <cellStyle name="Note 6 2 7 3" xfId="30144"/>
    <cellStyle name="Note 6 2 8" xfId="30145"/>
    <cellStyle name="Note 6 2 8 2" xfId="30146"/>
    <cellStyle name="Note 6 2 8 2 2" xfId="30147"/>
    <cellStyle name="Note 6 2 8 3" xfId="30148"/>
    <cellStyle name="Note 6 2 9" xfId="30149"/>
    <cellStyle name="Note 6 2 9 2" xfId="30150"/>
    <cellStyle name="Note 6 2 9 2 2" xfId="30151"/>
    <cellStyle name="Note 6 2 9 3" xfId="30152"/>
    <cellStyle name="Note 6 20" xfId="30153"/>
    <cellStyle name="Note 6 20 2" xfId="30154"/>
    <cellStyle name="Note 6 20 2 2" xfId="30155"/>
    <cellStyle name="Note 6 20 3" xfId="30156"/>
    <cellStyle name="Note 6 21" xfId="30157"/>
    <cellStyle name="Note 6 21 2" xfId="30158"/>
    <cellStyle name="Note 6 21 2 2" xfId="30159"/>
    <cellStyle name="Note 6 21 3" xfId="30160"/>
    <cellStyle name="Note 6 22" xfId="30161"/>
    <cellStyle name="Note 6 22 2" xfId="30162"/>
    <cellStyle name="Note 6 22 2 2" xfId="30163"/>
    <cellStyle name="Note 6 22 3" xfId="30164"/>
    <cellStyle name="Note 6 23" xfId="30165"/>
    <cellStyle name="Note 6 23 2" xfId="30166"/>
    <cellStyle name="Note 6 24" xfId="30167"/>
    <cellStyle name="Note 6 25" xfId="30168"/>
    <cellStyle name="Note 6 26" xfId="30169"/>
    <cellStyle name="Note 6 27" xfId="30170"/>
    <cellStyle name="Note 6 3" xfId="878"/>
    <cellStyle name="Note 6 3 10" xfId="30171"/>
    <cellStyle name="Note 6 3 10 2" xfId="30172"/>
    <cellStyle name="Note 6 3 10 2 2" xfId="30173"/>
    <cellStyle name="Note 6 3 10 3" xfId="30174"/>
    <cellStyle name="Note 6 3 11" xfId="30175"/>
    <cellStyle name="Note 6 3 11 2" xfId="30176"/>
    <cellStyle name="Note 6 3 11 2 2" xfId="30177"/>
    <cellStyle name="Note 6 3 11 3" xfId="30178"/>
    <cellStyle name="Note 6 3 12" xfId="30179"/>
    <cellStyle name="Note 6 3 12 2" xfId="30180"/>
    <cellStyle name="Note 6 3 12 2 2" xfId="30181"/>
    <cellStyle name="Note 6 3 12 3" xfId="30182"/>
    <cellStyle name="Note 6 3 13" xfId="30183"/>
    <cellStyle name="Note 6 3 13 2" xfId="30184"/>
    <cellStyle name="Note 6 3 13 2 2" xfId="30185"/>
    <cellStyle name="Note 6 3 13 3" xfId="30186"/>
    <cellStyle name="Note 6 3 14" xfId="30187"/>
    <cellStyle name="Note 6 3 14 2" xfId="30188"/>
    <cellStyle name="Note 6 3 14 2 2" xfId="30189"/>
    <cellStyle name="Note 6 3 14 3" xfId="30190"/>
    <cellStyle name="Note 6 3 15" xfId="30191"/>
    <cellStyle name="Note 6 3 15 2" xfId="30192"/>
    <cellStyle name="Note 6 3 15 2 2" xfId="30193"/>
    <cellStyle name="Note 6 3 15 3" xfId="30194"/>
    <cellStyle name="Note 6 3 16" xfId="30195"/>
    <cellStyle name="Note 6 3 16 2" xfId="30196"/>
    <cellStyle name="Note 6 3 16 2 2" xfId="30197"/>
    <cellStyle name="Note 6 3 16 3" xfId="30198"/>
    <cellStyle name="Note 6 3 17" xfId="30199"/>
    <cellStyle name="Note 6 3 17 2" xfId="30200"/>
    <cellStyle name="Note 6 3 17 2 2" xfId="30201"/>
    <cellStyle name="Note 6 3 17 3" xfId="30202"/>
    <cellStyle name="Note 6 3 18" xfId="30203"/>
    <cellStyle name="Note 6 3 18 2" xfId="30204"/>
    <cellStyle name="Note 6 3 18 2 2" xfId="30205"/>
    <cellStyle name="Note 6 3 18 3" xfId="30206"/>
    <cellStyle name="Note 6 3 19" xfId="30207"/>
    <cellStyle name="Note 6 3 19 2" xfId="30208"/>
    <cellStyle name="Note 6 3 19 2 2" xfId="30209"/>
    <cellStyle name="Note 6 3 19 3" xfId="30210"/>
    <cellStyle name="Note 6 3 2" xfId="879"/>
    <cellStyle name="Note 6 3 2 10" xfId="30211"/>
    <cellStyle name="Note 6 3 2 10 2" xfId="30212"/>
    <cellStyle name="Note 6 3 2 10 2 2" xfId="30213"/>
    <cellStyle name="Note 6 3 2 10 3" xfId="30214"/>
    <cellStyle name="Note 6 3 2 11" xfId="30215"/>
    <cellStyle name="Note 6 3 2 11 2" xfId="30216"/>
    <cellStyle name="Note 6 3 2 11 2 2" xfId="30217"/>
    <cellStyle name="Note 6 3 2 11 3" xfId="30218"/>
    <cellStyle name="Note 6 3 2 12" xfId="30219"/>
    <cellStyle name="Note 6 3 2 12 2" xfId="30220"/>
    <cellStyle name="Note 6 3 2 12 2 2" xfId="30221"/>
    <cellStyle name="Note 6 3 2 12 3" xfId="30222"/>
    <cellStyle name="Note 6 3 2 13" xfId="30223"/>
    <cellStyle name="Note 6 3 2 13 2" xfId="30224"/>
    <cellStyle name="Note 6 3 2 13 2 2" xfId="30225"/>
    <cellStyle name="Note 6 3 2 13 3" xfId="30226"/>
    <cellStyle name="Note 6 3 2 14" xfId="30227"/>
    <cellStyle name="Note 6 3 2 14 2" xfId="30228"/>
    <cellStyle name="Note 6 3 2 14 2 2" xfId="30229"/>
    <cellStyle name="Note 6 3 2 14 3" xfId="30230"/>
    <cellStyle name="Note 6 3 2 15" xfId="30231"/>
    <cellStyle name="Note 6 3 2 15 2" xfId="30232"/>
    <cellStyle name="Note 6 3 2 15 2 2" xfId="30233"/>
    <cellStyle name="Note 6 3 2 15 3" xfId="30234"/>
    <cellStyle name="Note 6 3 2 16" xfId="30235"/>
    <cellStyle name="Note 6 3 2 16 2" xfId="30236"/>
    <cellStyle name="Note 6 3 2 16 2 2" xfId="30237"/>
    <cellStyle name="Note 6 3 2 16 3" xfId="30238"/>
    <cellStyle name="Note 6 3 2 17" xfId="30239"/>
    <cellStyle name="Note 6 3 2 17 2" xfId="30240"/>
    <cellStyle name="Note 6 3 2 17 2 2" xfId="30241"/>
    <cellStyle name="Note 6 3 2 17 3" xfId="30242"/>
    <cellStyle name="Note 6 3 2 18" xfId="30243"/>
    <cellStyle name="Note 6 3 2 18 2" xfId="30244"/>
    <cellStyle name="Note 6 3 2 19" xfId="30245"/>
    <cellStyle name="Note 6 3 2 2" xfId="30246"/>
    <cellStyle name="Note 6 3 2 2 10" xfId="30247"/>
    <cellStyle name="Note 6 3 2 2 10 2" xfId="30248"/>
    <cellStyle name="Note 6 3 2 2 10 2 2" xfId="30249"/>
    <cellStyle name="Note 6 3 2 2 10 3" xfId="30250"/>
    <cellStyle name="Note 6 3 2 2 11" xfId="30251"/>
    <cellStyle name="Note 6 3 2 2 11 2" xfId="30252"/>
    <cellStyle name="Note 6 3 2 2 11 2 2" xfId="30253"/>
    <cellStyle name="Note 6 3 2 2 11 3" xfId="30254"/>
    <cellStyle name="Note 6 3 2 2 12" xfId="30255"/>
    <cellStyle name="Note 6 3 2 2 12 2" xfId="30256"/>
    <cellStyle name="Note 6 3 2 2 12 2 2" xfId="30257"/>
    <cellStyle name="Note 6 3 2 2 12 3" xfId="30258"/>
    <cellStyle name="Note 6 3 2 2 13" xfId="30259"/>
    <cellStyle name="Note 6 3 2 2 13 2" xfId="30260"/>
    <cellStyle name="Note 6 3 2 2 13 2 2" xfId="30261"/>
    <cellStyle name="Note 6 3 2 2 13 3" xfId="30262"/>
    <cellStyle name="Note 6 3 2 2 14" xfId="30263"/>
    <cellStyle name="Note 6 3 2 2 14 2" xfId="30264"/>
    <cellStyle name="Note 6 3 2 2 14 2 2" xfId="30265"/>
    <cellStyle name="Note 6 3 2 2 14 3" xfId="30266"/>
    <cellStyle name="Note 6 3 2 2 15" xfId="30267"/>
    <cellStyle name="Note 6 3 2 2 15 2" xfId="30268"/>
    <cellStyle name="Note 6 3 2 2 15 2 2" xfId="30269"/>
    <cellStyle name="Note 6 3 2 2 15 3" xfId="30270"/>
    <cellStyle name="Note 6 3 2 2 16" xfId="30271"/>
    <cellStyle name="Note 6 3 2 2 16 2" xfId="30272"/>
    <cellStyle name="Note 6 3 2 2 16 2 2" xfId="30273"/>
    <cellStyle name="Note 6 3 2 2 16 3" xfId="30274"/>
    <cellStyle name="Note 6 3 2 2 17" xfId="30275"/>
    <cellStyle name="Note 6 3 2 2 17 2" xfId="30276"/>
    <cellStyle name="Note 6 3 2 2 17 2 2" xfId="30277"/>
    <cellStyle name="Note 6 3 2 2 17 3" xfId="30278"/>
    <cellStyle name="Note 6 3 2 2 18" xfId="30279"/>
    <cellStyle name="Note 6 3 2 2 18 2" xfId="30280"/>
    <cellStyle name="Note 6 3 2 2 18 2 2" xfId="30281"/>
    <cellStyle name="Note 6 3 2 2 18 3" xfId="30282"/>
    <cellStyle name="Note 6 3 2 2 19" xfId="30283"/>
    <cellStyle name="Note 6 3 2 2 19 2" xfId="30284"/>
    <cellStyle name="Note 6 3 2 2 19 2 2" xfId="30285"/>
    <cellStyle name="Note 6 3 2 2 19 3" xfId="30286"/>
    <cellStyle name="Note 6 3 2 2 2" xfId="30287"/>
    <cellStyle name="Note 6 3 2 2 2 2" xfId="30288"/>
    <cellStyle name="Note 6 3 2 2 2 2 2" xfId="30289"/>
    <cellStyle name="Note 6 3 2 2 2 3" xfId="30290"/>
    <cellStyle name="Note 6 3 2 2 20" xfId="30291"/>
    <cellStyle name="Note 6 3 2 2 20 2" xfId="30292"/>
    <cellStyle name="Note 6 3 2 2 20 2 2" xfId="30293"/>
    <cellStyle name="Note 6 3 2 2 20 3" xfId="30294"/>
    <cellStyle name="Note 6 3 2 2 21" xfId="30295"/>
    <cellStyle name="Note 6 3 2 2 21 2" xfId="30296"/>
    <cellStyle name="Note 6 3 2 2 22" xfId="30297"/>
    <cellStyle name="Note 6 3 2 2 3" xfId="30298"/>
    <cellStyle name="Note 6 3 2 2 3 2" xfId="30299"/>
    <cellStyle name="Note 6 3 2 2 3 2 2" xfId="30300"/>
    <cellStyle name="Note 6 3 2 2 3 3" xfId="30301"/>
    <cellStyle name="Note 6 3 2 2 4" xfId="30302"/>
    <cellStyle name="Note 6 3 2 2 4 2" xfId="30303"/>
    <cellStyle name="Note 6 3 2 2 4 2 2" xfId="30304"/>
    <cellStyle name="Note 6 3 2 2 4 3" xfId="30305"/>
    <cellStyle name="Note 6 3 2 2 5" xfId="30306"/>
    <cellStyle name="Note 6 3 2 2 5 2" xfId="30307"/>
    <cellStyle name="Note 6 3 2 2 5 2 2" xfId="30308"/>
    <cellStyle name="Note 6 3 2 2 5 3" xfId="30309"/>
    <cellStyle name="Note 6 3 2 2 6" xfId="30310"/>
    <cellStyle name="Note 6 3 2 2 6 2" xfId="30311"/>
    <cellStyle name="Note 6 3 2 2 6 2 2" xfId="30312"/>
    <cellStyle name="Note 6 3 2 2 6 3" xfId="30313"/>
    <cellStyle name="Note 6 3 2 2 7" xfId="30314"/>
    <cellStyle name="Note 6 3 2 2 7 2" xfId="30315"/>
    <cellStyle name="Note 6 3 2 2 7 2 2" xfId="30316"/>
    <cellStyle name="Note 6 3 2 2 7 3" xfId="30317"/>
    <cellStyle name="Note 6 3 2 2 8" xfId="30318"/>
    <cellStyle name="Note 6 3 2 2 8 2" xfId="30319"/>
    <cellStyle name="Note 6 3 2 2 8 2 2" xfId="30320"/>
    <cellStyle name="Note 6 3 2 2 8 3" xfId="30321"/>
    <cellStyle name="Note 6 3 2 2 9" xfId="30322"/>
    <cellStyle name="Note 6 3 2 2 9 2" xfId="30323"/>
    <cellStyle name="Note 6 3 2 2 9 2 2" xfId="30324"/>
    <cellStyle name="Note 6 3 2 2 9 3" xfId="30325"/>
    <cellStyle name="Note 6 3 2 3" xfId="30326"/>
    <cellStyle name="Note 6 3 2 3 2" xfId="30327"/>
    <cellStyle name="Note 6 3 2 3 2 2" xfId="30328"/>
    <cellStyle name="Note 6 3 2 3 3" xfId="30329"/>
    <cellStyle name="Note 6 3 2 4" xfId="30330"/>
    <cellStyle name="Note 6 3 2 4 2" xfId="30331"/>
    <cellStyle name="Note 6 3 2 4 2 2" xfId="30332"/>
    <cellStyle name="Note 6 3 2 4 3" xfId="30333"/>
    <cellStyle name="Note 6 3 2 5" xfId="30334"/>
    <cellStyle name="Note 6 3 2 5 2" xfId="30335"/>
    <cellStyle name="Note 6 3 2 5 2 2" xfId="30336"/>
    <cellStyle name="Note 6 3 2 5 3" xfId="30337"/>
    <cellStyle name="Note 6 3 2 6" xfId="30338"/>
    <cellStyle name="Note 6 3 2 6 2" xfId="30339"/>
    <cellStyle name="Note 6 3 2 6 2 2" xfId="30340"/>
    <cellStyle name="Note 6 3 2 6 3" xfId="30341"/>
    <cellStyle name="Note 6 3 2 7" xfId="30342"/>
    <cellStyle name="Note 6 3 2 7 2" xfId="30343"/>
    <cellStyle name="Note 6 3 2 7 2 2" xfId="30344"/>
    <cellStyle name="Note 6 3 2 7 3" xfId="30345"/>
    <cellStyle name="Note 6 3 2 8" xfId="30346"/>
    <cellStyle name="Note 6 3 2 8 2" xfId="30347"/>
    <cellStyle name="Note 6 3 2 8 2 2" xfId="30348"/>
    <cellStyle name="Note 6 3 2 8 3" xfId="30349"/>
    <cellStyle name="Note 6 3 2 9" xfId="30350"/>
    <cellStyle name="Note 6 3 2 9 2" xfId="30351"/>
    <cellStyle name="Note 6 3 2 9 2 2" xfId="30352"/>
    <cellStyle name="Note 6 3 2 9 3" xfId="30353"/>
    <cellStyle name="Note 6 3 20" xfId="30354"/>
    <cellStyle name="Note 6 3 20 2" xfId="30355"/>
    <cellStyle name="Note 6 3 20 2 2" xfId="30356"/>
    <cellStyle name="Note 6 3 20 3" xfId="30357"/>
    <cellStyle name="Note 6 3 21" xfId="30358"/>
    <cellStyle name="Note 6 3 21 2" xfId="30359"/>
    <cellStyle name="Note 6 3 22" xfId="30360"/>
    <cellStyle name="Note 6 3 3" xfId="880"/>
    <cellStyle name="Note 6 3 3 10" xfId="30361"/>
    <cellStyle name="Note 6 3 3 10 2" xfId="30362"/>
    <cellStyle name="Note 6 3 3 10 2 2" xfId="30363"/>
    <cellStyle name="Note 6 3 3 10 3" xfId="30364"/>
    <cellStyle name="Note 6 3 3 11" xfId="30365"/>
    <cellStyle name="Note 6 3 3 11 2" xfId="30366"/>
    <cellStyle name="Note 6 3 3 11 2 2" xfId="30367"/>
    <cellStyle name="Note 6 3 3 11 3" xfId="30368"/>
    <cellStyle name="Note 6 3 3 12" xfId="30369"/>
    <cellStyle name="Note 6 3 3 12 2" xfId="30370"/>
    <cellStyle name="Note 6 3 3 12 2 2" xfId="30371"/>
    <cellStyle name="Note 6 3 3 12 3" xfId="30372"/>
    <cellStyle name="Note 6 3 3 13" xfId="30373"/>
    <cellStyle name="Note 6 3 3 13 2" xfId="30374"/>
    <cellStyle name="Note 6 3 3 13 2 2" xfId="30375"/>
    <cellStyle name="Note 6 3 3 13 3" xfId="30376"/>
    <cellStyle name="Note 6 3 3 14" xfId="30377"/>
    <cellStyle name="Note 6 3 3 14 2" xfId="30378"/>
    <cellStyle name="Note 6 3 3 14 2 2" xfId="30379"/>
    <cellStyle name="Note 6 3 3 14 3" xfId="30380"/>
    <cellStyle name="Note 6 3 3 15" xfId="30381"/>
    <cellStyle name="Note 6 3 3 15 2" xfId="30382"/>
    <cellStyle name="Note 6 3 3 15 2 2" xfId="30383"/>
    <cellStyle name="Note 6 3 3 15 3" xfId="30384"/>
    <cellStyle name="Note 6 3 3 16" xfId="30385"/>
    <cellStyle name="Note 6 3 3 16 2" xfId="30386"/>
    <cellStyle name="Note 6 3 3 16 2 2" xfId="30387"/>
    <cellStyle name="Note 6 3 3 16 3" xfId="30388"/>
    <cellStyle name="Note 6 3 3 17" xfId="30389"/>
    <cellStyle name="Note 6 3 3 17 2" xfId="30390"/>
    <cellStyle name="Note 6 3 3 17 2 2" xfId="30391"/>
    <cellStyle name="Note 6 3 3 17 3" xfId="30392"/>
    <cellStyle name="Note 6 3 3 18" xfId="30393"/>
    <cellStyle name="Note 6 3 3 18 2" xfId="30394"/>
    <cellStyle name="Note 6 3 3 19" xfId="30395"/>
    <cellStyle name="Note 6 3 3 2" xfId="30396"/>
    <cellStyle name="Note 6 3 3 2 10" xfId="30397"/>
    <cellStyle name="Note 6 3 3 2 10 2" xfId="30398"/>
    <cellStyle name="Note 6 3 3 2 10 2 2" xfId="30399"/>
    <cellStyle name="Note 6 3 3 2 10 3" xfId="30400"/>
    <cellStyle name="Note 6 3 3 2 11" xfId="30401"/>
    <cellStyle name="Note 6 3 3 2 11 2" xfId="30402"/>
    <cellStyle name="Note 6 3 3 2 11 2 2" xfId="30403"/>
    <cellStyle name="Note 6 3 3 2 11 3" xfId="30404"/>
    <cellStyle name="Note 6 3 3 2 12" xfId="30405"/>
    <cellStyle name="Note 6 3 3 2 12 2" xfId="30406"/>
    <cellStyle name="Note 6 3 3 2 12 2 2" xfId="30407"/>
    <cellStyle name="Note 6 3 3 2 12 3" xfId="30408"/>
    <cellStyle name="Note 6 3 3 2 13" xfId="30409"/>
    <cellStyle name="Note 6 3 3 2 13 2" xfId="30410"/>
    <cellStyle name="Note 6 3 3 2 13 2 2" xfId="30411"/>
    <cellStyle name="Note 6 3 3 2 13 3" xfId="30412"/>
    <cellStyle name="Note 6 3 3 2 14" xfId="30413"/>
    <cellStyle name="Note 6 3 3 2 14 2" xfId="30414"/>
    <cellStyle name="Note 6 3 3 2 14 2 2" xfId="30415"/>
    <cellStyle name="Note 6 3 3 2 14 3" xfId="30416"/>
    <cellStyle name="Note 6 3 3 2 15" xfId="30417"/>
    <cellStyle name="Note 6 3 3 2 15 2" xfId="30418"/>
    <cellStyle name="Note 6 3 3 2 15 2 2" xfId="30419"/>
    <cellStyle name="Note 6 3 3 2 15 3" xfId="30420"/>
    <cellStyle name="Note 6 3 3 2 16" xfId="30421"/>
    <cellStyle name="Note 6 3 3 2 16 2" xfId="30422"/>
    <cellStyle name="Note 6 3 3 2 16 2 2" xfId="30423"/>
    <cellStyle name="Note 6 3 3 2 16 3" xfId="30424"/>
    <cellStyle name="Note 6 3 3 2 17" xfId="30425"/>
    <cellStyle name="Note 6 3 3 2 17 2" xfId="30426"/>
    <cellStyle name="Note 6 3 3 2 17 2 2" xfId="30427"/>
    <cellStyle name="Note 6 3 3 2 17 3" xfId="30428"/>
    <cellStyle name="Note 6 3 3 2 18" xfId="30429"/>
    <cellStyle name="Note 6 3 3 2 18 2" xfId="30430"/>
    <cellStyle name="Note 6 3 3 2 18 2 2" xfId="30431"/>
    <cellStyle name="Note 6 3 3 2 18 3" xfId="30432"/>
    <cellStyle name="Note 6 3 3 2 19" xfId="30433"/>
    <cellStyle name="Note 6 3 3 2 19 2" xfId="30434"/>
    <cellStyle name="Note 6 3 3 2 19 2 2" xfId="30435"/>
    <cellStyle name="Note 6 3 3 2 19 3" xfId="30436"/>
    <cellStyle name="Note 6 3 3 2 2" xfId="30437"/>
    <cellStyle name="Note 6 3 3 2 2 2" xfId="30438"/>
    <cellStyle name="Note 6 3 3 2 2 2 2" xfId="30439"/>
    <cellStyle name="Note 6 3 3 2 2 3" xfId="30440"/>
    <cellStyle name="Note 6 3 3 2 20" xfId="30441"/>
    <cellStyle name="Note 6 3 3 2 20 2" xfId="30442"/>
    <cellStyle name="Note 6 3 3 2 20 2 2" xfId="30443"/>
    <cellStyle name="Note 6 3 3 2 20 3" xfId="30444"/>
    <cellStyle name="Note 6 3 3 2 21" xfId="30445"/>
    <cellStyle name="Note 6 3 3 2 21 2" xfId="30446"/>
    <cellStyle name="Note 6 3 3 2 22" xfId="30447"/>
    <cellStyle name="Note 6 3 3 2 3" xfId="30448"/>
    <cellStyle name="Note 6 3 3 2 3 2" xfId="30449"/>
    <cellStyle name="Note 6 3 3 2 3 2 2" xfId="30450"/>
    <cellStyle name="Note 6 3 3 2 3 3" xfId="30451"/>
    <cellStyle name="Note 6 3 3 2 4" xfId="30452"/>
    <cellStyle name="Note 6 3 3 2 4 2" xfId="30453"/>
    <cellStyle name="Note 6 3 3 2 4 2 2" xfId="30454"/>
    <cellStyle name="Note 6 3 3 2 4 3" xfId="30455"/>
    <cellStyle name="Note 6 3 3 2 5" xfId="30456"/>
    <cellStyle name="Note 6 3 3 2 5 2" xfId="30457"/>
    <cellStyle name="Note 6 3 3 2 5 2 2" xfId="30458"/>
    <cellStyle name="Note 6 3 3 2 5 3" xfId="30459"/>
    <cellStyle name="Note 6 3 3 2 6" xfId="30460"/>
    <cellStyle name="Note 6 3 3 2 6 2" xfId="30461"/>
    <cellStyle name="Note 6 3 3 2 6 2 2" xfId="30462"/>
    <cellStyle name="Note 6 3 3 2 6 3" xfId="30463"/>
    <cellStyle name="Note 6 3 3 2 7" xfId="30464"/>
    <cellStyle name="Note 6 3 3 2 7 2" xfId="30465"/>
    <cellStyle name="Note 6 3 3 2 7 2 2" xfId="30466"/>
    <cellStyle name="Note 6 3 3 2 7 3" xfId="30467"/>
    <cellStyle name="Note 6 3 3 2 8" xfId="30468"/>
    <cellStyle name="Note 6 3 3 2 8 2" xfId="30469"/>
    <cellStyle name="Note 6 3 3 2 8 2 2" xfId="30470"/>
    <cellStyle name="Note 6 3 3 2 8 3" xfId="30471"/>
    <cellStyle name="Note 6 3 3 2 9" xfId="30472"/>
    <cellStyle name="Note 6 3 3 2 9 2" xfId="30473"/>
    <cellStyle name="Note 6 3 3 2 9 2 2" xfId="30474"/>
    <cellStyle name="Note 6 3 3 2 9 3" xfId="30475"/>
    <cellStyle name="Note 6 3 3 3" xfId="30476"/>
    <cellStyle name="Note 6 3 3 3 2" xfId="30477"/>
    <cellStyle name="Note 6 3 3 3 2 2" xfId="30478"/>
    <cellStyle name="Note 6 3 3 3 3" xfId="30479"/>
    <cellStyle name="Note 6 3 3 4" xfId="30480"/>
    <cellStyle name="Note 6 3 3 4 2" xfId="30481"/>
    <cellStyle name="Note 6 3 3 4 2 2" xfId="30482"/>
    <cellStyle name="Note 6 3 3 4 3" xfId="30483"/>
    <cellStyle name="Note 6 3 3 5" xfId="30484"/>
    <cellStyle name="Note 6 3 3 5 2" xfId="30485"/>
    <cellStyle name="Note 6 3 3 5 2 2" xfId="30486"/>
    <cellStyle name="Note 6 3 3 5 3" xfId="30487"/>
    <cellStyle name="Note 6 3 3 6" xfId="30488"/>
    <cellStyle name="Note 6 3 3 6 2" xfId="30489"/>
    <cellStyle name="Note 6 3 3 6 2 2" xfId="30490"/>
    <cellStyle name="Note 6 3 3 6 3" xfId="30491"/>
    <cellStyle name="Note 6 3 3 7" xfId="30492"/>
    <cellStyle name="Note 6 3 3 7 2" xfId="30493"/>
    <cellStyle name="Note 6 3 3 7 2 2" xfId="30494"/>
    <cellStyle name="Note 6 3 3 7 3" xfId="30495"/>
    <cellStyle name="Note 6 3 3 8" xfId="30496"/>
    <cellStyle name="Note 6 3 3 8 2" xfId="30497"/>
    <cellStyle name="Note 6 3 3 8 2 2" xfId="30498"/>
    <cellStyle name="Note 6 3 3 8 3" xfId="30499"/>
    <cellStyle name="Note 6 3 3 9" xfId="30500"/>
    <cellStyle name="Note 6 3 3 9 2" xfId="30501"/>
    <cellStyle name="Note 6 3 3 9 2 2" xfId="30502"/>
    <cellStyle name="Note 6 3 3 9 3" xfId="30503"/>
    <cellStyle name="Note 6 3 4" xfId="881"/>
    <cellStyle name="Note 6 3 4 10" xfId="30504"/>
    <cellStyle name="Note 6 3 4 10 2" xfId="30505"/>
    <cellStyle name="Note 6 3 4 10 2 2" xfId="30506"/>
    <cellStyle name="Note 6 3 4 10 3" xfId="30507"/>
    <cellStyle name="Note 6 3 4 11" xfId="30508"/>
    <cellStyle name="Note 6 3 4 11 2" xfId="30509"/>
    <cellStyle name="Note 6 3 4 11 2 2" xfId="30510"/>
    <cellStyle name="Note 6 3 4 11 3" xfId="30511"/>
    <cellStyle name="Note 6 3 4 12" xfId="30512"/>
    <cellStyle name="Note 6 3 4 12 2" xfId="30513"/>
    <cellStyle name="Note 6 3 4 12 2 2" xfId="30514"/>
    <cellStyle name="Note 6 3 4 12 3" xfId="30515"/>
    <cellStyle name="Note 6 3 4 13" xfId="30516"/>
    <cellStyle name="Note 6 3 4 13 2" xfId="30517"/>
    <cellStyle name="Note 6 3 4 13 2 2" xfId="30518"/>
    <cellStyle name="Note 6 3 4 13 3" xfId="30519"/>
    <cellStyle name="Note 6 3 4 14" xfId="30520"/>
    <cellStyle name="Note 6 3 4 14 2" xfId="30521"/>
    <cellStyle name="Note 6 3 4 14 2 2" xfId="30522"/>
    <cellStyle name="Note 6 3 4 14 3" xfId="30523"/>
    <cellStyle name="Note 6 3 4 15" xfId="30524"/>
    <cellStyle name="Note 6 3 4 15 2" xfId="30525"/>
    <cellStyle name="Note 6 3 4 15 2 2" xfId="30526"/>
    <cellStyle name="Note 6 3 4 15 3" xfId="30527"/>
    <cellStyle name="Note 6 3 4 16" xfId="30528"/>
    <cellStyle name="Note 6 3 4 16 2" xfId="30529"/>
    <cellStyle name="Note 6 3 4 16 2 2" xfId="30530"/>
    <cellStyle name="Note 6 3 4 16 3" xfId="30531"/>
    <cellStyle name="Note 6 3 4 17" xfId="30532"/>
    <cellStyle name="Note 6 3 4 17 2" xfId="30533"/>
    <cellStyle name="Note 6 3 4 17 2 2" xfId="30534"/>
    <cellStyle name="Note 6 3 4 17 3" xfId="30535"/>
    <cellStyle name="Note 6 3 4 18" xfId="30536"/>
    <cellStyle name="Note 6 3 4 18 2" xfId="30537"/>
    <cellStyle name="Note 6 3 4 18 2 2" xfId="30538"/>
    <cellStyle name="Note 6 3 4 18 3" xfId="30539"/>
    <cellStyle name="Note 6 3 4 19" xfId="30540"/>
    <cellStyle name="Note 6 3 4 19 2" xfId="30541"/>
    <cellStyle name="Note 6 3 4 19 2 2" xfId="30542"/>
    <cellStyle name="Note 6 3 4 19 3" xfId="30543"/>
    <cellStyle name="Note 6 3 4 2" xfId="30544"/>
    <cellStyle name="Note 6 3 4 2 10" xfId="30545"/>
    <cellStyle name="Note 6 3 4 2 10 2" xfId="30546"/>
    <cellStyle name="Note 6 3 4 2 10 2 2" xfId="30547"/>
    <cellStyle name="Note 6 3 4 2 10 3" xfId="30548"/>
    <cellStyle name="Note 6 3 4 2 11" xfId="30549"/>
    <cellStyle name="Note 6 3 4 2 11 2" xfId="30550"/>
    <cellStyle name="Note 6 3 4 2 11 2 2" xfId="30551"/>
    <cellStyle name="Note 6 3 4 2 11 3" xfId="30552"/>
    <cellStyle name="Note 6 3 4 2 12" xfId="30553"/>
    <cellStyle name="Note 6 3 4 2 12 2" xfId="30554"/>
    <cellStyle name="Note 6 3 4 2 12 2 2" xfId="30555"/>
    <cellStyle name="Note 6 3 4 2 12 3" xfId="30556"/>
    <cellStyle name="Note 6 3 4 2 13" xfId="30557"/>
    <cellStyle name="Note 6 3 4 2 13 2" xfId="30558"/>
    <cellStyle name="Note 6 3 4 2 13 2 2" xfId="30559"/>
    <cellStyle name="Note 6 3 4 2 13 3" xfId="30560"/>
    <cellStyle name="Note 6 3 4 2 14" xfId="30561"/>
    <cellStyle name="Note 6 3 4 2 14 2" xfId="30562"/>
    <cellStyle name="Note 6 3 4 2 14 2 2" xfId="30563"/>
    <cellStyle name="Note 6 3 4 2 14 3" xfId="30564"/>
    <cellStyle name="Note 6 3 4 2 15" xfId="30565"/>
    <cellStyle name="Note 6 3 4 2 15 2" xfId="30566"/>
    <cellStyle name="Note 6 3 4 2 15 2 2" xfId="30567"/>
    <cellStyle name="Note 6 3 4 2 15 3" xfId="30568"/>
    <cellStyle name="Note 6 3 4 2 16" xfId="30569"/>
    <cellStyle name="Note 6 3 4 2 16 2" xfId="30570"/>
    <cellStyle name="Note 6 3 4 2 16 2 2" xfId="30571"/>
    <cellStyle name="Note 6 3 4 2 16 3" xfId="30572"/>
    <cellStyle name="Note 6 3 4 2 17" xfId="30573"/>
    <cellStyle name="Note 6 3 4 2 17 2" xfId="30574"/>
    <cellStyle name="Note 6 3 4 2 17 2 2" xfId="30575"/>
    <cellStyle name="Note 6 3 4 2 17 3" xfId="30576"/>
    <cellStyle name="Note 6 3 4 2 18" xfId="30577"/>
    <cellStyle name="Note 6 3 4 2 18 2" xfId="30578"/>
    <cellStyle name="Note 6 3 4 2 18 2 2" xfId="30579"/>
    <cellStyle name="Note 6 3 4 2 18 3" xfId="30580"/>
    <cellStyle name="Note 6 3 4 2 19" xfId="30581"/>
    <cellStyle name="Note 6 3 4 2 19 2" xfId="30582"/>
    <cellStyle name="Note 6 3 4 2 19 2 2" xfId="30583"/>
    <cellStyle name="Note 6 3 4 2 19 3" xfId="30584"/>
    <cellStyle name="Note 6 3 4 2 2" xfId="30585"/>
    <cellStyle name="Note 6 3 4 2 2 2" xfId="30586"/>
    <cellStyle name="Note 6 3 4 2 2 2 2" xfId="30587"/>
    <cellStyle name="Note 6 3 4 2 2 3" xfId="30588"/>
    <cellStyle name="Note 6 3 4 2 20" xfId="30589"/>
    <cellStyle name="Note 6 3 4 2 20 2" xfId="30590"/>
    <cellStyle name="Note 6 3 4 2 20 2 2" xfId="30591"/>
    <cellStyle name="Note 6 3 4 2 20 3" xfId="30592"/>
    <cellStyle name="Note 6 3 4 2 21" xfId="30593"/>
    <cellStyle name="Note 6 3 4 2 21 2" xfId="30594"/>
    <cellStyle name="Note 6 3 4 2 22" xfId="30595"/>
    <cellStyle name="Note 6 3 4 2 3" xfId="30596"/>
    <cellStyle name="Note 6 3 4 2 3 2" xfId="30597"/>
    <cellStyle name="Note 6 3 4 2 3 2 2" xfId="30598"/>
    <cellStyle name="Note 6 3 4 2 3 3" xfId="30599"/>
    <cellStyle name="Note 6 3 4 2 4" xfId="30600"/>
    <cellStyle name="Note 6 3 4 2 4 2" xfId="30601"/>
    <cellStyle name="Note 6 3 4 2 4 2 2" xfId="30602"/>
    <cellStyle name="Note 6 3 4 2 4 3" xfId="30603"/>
    <cellStyle name="Note 6 3 4 2 5" xfId="30604"/>
    <cellStyle name="Note 6 3 4 2 5 2" xfId="30605"/>
    <cellStyle name="Note 6 3 4 2 5 2 2" xfId="30606"/>
    <cellStyle name="Note 6 3 4 2 5 3" xfId="30607"/>
    <cellStyle name="Note 6 3 4 2 6" xfId="30608"/>
    <cellStyle name="Note 6 3 4 2 6 2" xfId="30609"/>
    <cellStyle name="Note 6 3 4 2 6 2 2" xfId="30610"/>
    <cellStyle name="Note 6 3 4 2 6 3" xfId="30611"/>
    <cellStyle name="Note 6 3 4 2 7" xfId="30612"/>
    <cellStyle name="Note 6 3 4 2 7 2" xfId="30613"/>
    <cellStyle name="Note 6 3 4 2 7 2 2" xfId="30614"/>
    <cellStyle name="Note 6 3 4 2 7 3" xfId="30615"/>
    <cellStyle name="Note 6 3 4 2 8" xfId="30616"/>
    <cellStyle name="Note 6 3 4 2 8 2" xfId="30617"/>
    <cellStyle name="Note 6 3 4 2 8 2 2" xfId="30618"/>
    <cellStyle name="Note 6 3 4 2 8 3" xfId="30619"/>
    <cellStyle name="Note 6 3 4 2 9" xfId="30620"/>
    <cellStyle name="Note 6 3 4 2 9 2" xfId="30621"/>
    <cellStyle name="Note 6 3 4 2 9 2 2" xfId="30622"/>
    <cellStyle name="Note 6 3 4 2 9 3" xfId="30623"/>
    <cellStyle name="Note 6 3 4 20" xfId="30624"/>
    <cellStyle name="Note 6 3 4 20 2" xfId="30625"/>
    <cellStyle name="Note 6 3 4 20 2 2" xfId="30626"/>
    <cellStyle name="Note 6 3 4 20 3" xfId="30627"/>
    <cellStyle name="Note 6 3 4 21" xfId="30628"/>
    <cellStyle name="Note 6 3 4 21 2" xfId="30629"/>
    <cellStyle name="Note 6 3 4 21 2 2" xfId="30630"/>
    <cellStyle name="Note 6 3 4 21 3" xfId="30631"/>
    <cellStyle name="Note 6 3 4 22" xfId="30632"/>
    <cellStyle name="Note 6 3 4 22 2" xfId="30633"/>
    <cellStyle name="Note 6 3 4 23" xfId="30634"/>
    <cellStyle name="Note 6 3 4 3" xfId="30635"/>
    <cellStyle name="Note 6 3 4 3 2" xfId="30636"/>
    <cellStyle name="Note 6 3 4 3 2 2" xfId="30637"/>
    <cellStyle name="Note 6 3 4 3 3" xfId="30638"/>
    <cellStyle name="Note 6 3 4 4" xfId="30639"/>
    <cellStyle name="Note 6 3 4 4 2" xfId="30640"/>
    <cellStyle name="Note 6 3 4 4 2 2" xfId="30641"/>
    <cellStyle name="Note 6 3 4 4 3" xfId="30642"/>
    <cellStyle name="Note 6 3 4 5" xfId="30643"/>
    <cellStyle name="Note 6 3 4 5 2" xfId="30644"/>
    <cellStyle name="Note 6 3 4 5 2 2" xfId="30645"/>
    <cellStyle name="Note 6 3 4 5 3" xfId="30646"/>
    <cellStyle name="Note 6 3 4 6" xfId="30647"/>
    <cellStyle name="Note 6 3 4 6 2" xfId="30648"/>
    <cellStyle name="Note 6 3 4 6 2 2" xfId="30649"/>
    <cellStyle name="Note 6 3 4 6 3" xfId="30650"/>
    <cellStyle name="Note 6 3 4 7" xfId="30651"/>
    <cellStyle name="Note 6 3 4 7 2" xfId="30652"/>
    <cellStyle name="Note 6 3 4 7 2 2" xfId="30653"/>
    <cellStyle name="Note 6 3 4 7 3" xfId="30654"/>
    <cellStyle name="Note 6 3 4 8" xfId="30655"/>
    <cellStyle name="Note 6 3 4 8 2" xfId="30656"/>
    <cellStyle name="Note 6 3 4 8 2 2" xfId="30657"/>
    <cellStyle name="Note 6 3 4 8 3" xfId="30658"/>
    <cellStyle name="Note 6 3 4 9" xfId="30659"/>
    <cellStyle name="Note 6 3 4 9 2" xfId="30660"/>
    <cellStyle name="Note 6 3 4 9 2 2" xfId="30661"/>
    <cellStyle name="Note 6 3 4 9 3" xfId="30662"/>
    <cellStyle name="Note 6 3 5" xfId="882"/>
    <cellStyle name="Note 6 3 5 10" xfId="30663"/>
    <cellStyle name="Note 6 3 5 10 2" xfId="30664"/>
    <cellStyle name="Note 6 3 5 10 2 2" xfId="30665"/>
    <cellStyle name="Note 6 3 5 10 3" xfId="30666"/>
    <cellStyle name="Note 6 3 5 11" xfId="30667"/>
    <cellStyle name="Note 6 3 5 11 2" xfId="30668"/>
    <cellStyle name="Note 6 3 5 11 2 2" xfId="30669"/>
    <cellStyle name="Note 6 3 5 11 3" xfId="30670"/>
    <cellStyle name="Note 6 3 5 12" xfId="30671"/>
    <cellStyle name="Note 6 3 5 12 2" xfId="30672"/>
    <cellStyle name="Note 6 3 5 12 2 2" xfId="30673"/>
    <cellStyle name="Note 6 3 5 12 3" xfId="30674"/>
    <cellStyle name="Note 6 3 5 13" xfId="30675"/>
    <cellStyle name="Note 6 3 5 13 2" xfId="30676"/>
    <cellStyle name="Note 6 3 5 13 2 2" xfId="30677"/>
    <cellStyle name="Note 6 3 5 13 3" xfId="30678"/>
    <cellStyle name="Note 6 3 5 14" xfId="30679"/>
    <cellStyle name="Note 6 3 5 14 2" xfId="30680"/>
    <cellStyle name="Note 6 3 5 14 2 2" xfId="30681"/>
    <cellStyle name="Note 6 3 5 14 3" xfId="30682"/>
    <cellStyle name="Note 6 3 5 15" xfId="30683"/>
    <cellStyle name="Note 6 3 5 15 2" xfId="30684"/>
    <cellStyle name="Note 6 3 5 15 2 2" xfId="30685"/>
    <cellStyle name="Note 6 3 5 15 3" xfId="30686"/>
    <cellStyle name="Note 6 3 5 16" xfId="30687"/>
    <cellStyle name="Note 6 3 5 16 2" xfId="30688"/>
    <cellStyle name="Note 6 3 5 16 2 2" xfId="30689"/>
    <cellStyle name="Note 6 3 5 16 3" xfId="30690"/>
    <cellStyle name="Note 6 3 5 17" xfId="30691"/>
    <cellStyle name="Note 6 3 5 17 2" xfId="30692"/>
    <cellStyle name="Note 6 3 5 17 2 2" xfId="30693"/>
    <cellStyle name="Note 6 3 5 17 3" xfId="30694"/>
    <cellStyle name="Note 6 3 5 18" xfId="30695"/>
    <cellStyle name="Note 6 3 5 18 2" xfId="30696"/>
    <cellStyle name="Note 6 3 5 18 2 2" xfId="30697"/>
    <cellStyle name="Note 6 3 5 18 3" xfId="30698"/>
    <cellStyle name="Note 6 3 5 19" xfId="30699"/>
    <cellStyle name="Note 6 3 5 19 2" xfId="30700"/>
    <cellStyle name="Note 6 3 5 19 2 2" xfId="30701"/>
    <cellStyle name="Note 6 3 5 19 3" xfId="30702"/>
    <cellStyle name="Note 6 3 5 2" xfId="30703"/>
    <cellStyle name="Note 6 3 5 2 2" xfId="30704"/>
    <cellStyle name="Note 6 3 5 2 2 2" xfId="30705"/>
    <cellStyle name="Note 6 3 5 2 3" xfId="30706"/>
    <cellStyle name="Note 6 3 5 20" xfId="30707"/>
    <cellStyle name="Note 6 3 5 20 2" xfId="30708"/>
    <cellStyle name="Note 6 3 5 20 2 2" xfId="30709"/>
    <cellStyle name="Note 6 3 5 20 3" xfId="30710"/>
    <cellStyle name="Note 6 3 5 21" xfId="30711"/>
    <cellStyle name="Note 6 3 5 21 2" xfId="30712"/>
    <cellStyle name="Note 6 3 5 22" xfId="30713"/>
    <cellStyle name="Note 6 3 5 3" xfId="30714"/>
    <cellStyle name="Note 6 3 5 3 2" xfId="30715"/>
    <cellStyle name="Note 6 3 5 3 2 2" xfId="30716"/>
    <cellStyle name="Note 6 3 5 3 3" xfId="30717"/>
    <cellStyle name="Note 6 3 5 4" xfId="30718"/>
    <cellStyle name="Note 6 3 5 4 2" xfId="30719"/>
    <cellStyle name="Note 6 3 5 4 2 2" xfId="30720"/>
    <cellStyle name="Note 6 3 5 4 3" xfId="30721"/>
    <cellStyle name="Note 6 3 5 5" xfId="30722"/>
    <cellStyle name="Note 6 3 5 5 2" xfId="30723"/>
    <cellStyle name="Note 6 3 5 5 2 2" xfId="30724"/>
    <cellStyle name="Note 6 3 5 5 3" xfId="30725"/>
    <cellStyle name="Note 6 3 5 6" xfId="30726"/>
    <cellStyle name="Note 6 3 5 6 2" xfId="30727"/>
    <cellStyle name="Note 6 3 5 6 2 2" xfId="30728"/>
    <cellStyle name="Note 6 3 5 6 3" xfId="30729"/>
    <cellStyle name="Note 6 3 5 7" xfId="30730"/>
    <cellStyle name="Note 6 3 5 7 2" xfId="30731"/>
    <cellStyle name="Note 6 3 5 7 2 2" xfId="30732"/>
    <cellStyle name="Note 6 3 5 7 3" xfId="30733"/>
    <cellStyle name="Note 6 3 5 8" xfId="30734"/>
    <cellStyle name="Note 6 3 5 8 2" xfId="30735"/>
    <cellStyle name="Note 6 3 5 8 2 2" xfId="30736"/>
    <cellStyle name="Note 6 3 5 8 3" xfId="30737"/>
    <cellStyle name="Note 6 3 5 9" xfId="30738"/>
    <cellStyle name="Note 6 3 5 9 2" xfId="30739"/>
    <cellStyle name="Note 6 3 5 9 2 2" xfId="30740"/>
    <cellStyle name="Note 6 3 5 9 3" xfId="30741"/>
    <cellStyle name="Note 6 3 6" xfId="883"/>
    <cellStyle name="Note 6 3 6 2" xfId="30742"/>
    <cellStyle name="Note 6 3 6 2 2" xfId="30743"/>
    <cellStyle name="Note 6 3 6 3" xfId="30744"/>
    <cellStyle name="Note 6 3 7" xfId="30745"/>
    <cellStyle name="Note 6 3 7 2" xfId="30746"/>
    <cellStyle name="Note 6 3 7 2 2" xfId="30747"/>
    <cellStyle name="Note 6 3 7 3" xfId="30748"/>
    <cellStyle name="Note 6 3 8" xfId="30749"/>
    <cellStyle name="Note 6 3 8 2" xfId="30750"/>
    <cellStyle name="Note 6 3 8 2 2" xfId="30751"/>
    <cellStyle name="Note 6 3 8 3" xfId="30752"/>
    <cellStyle name="Note 6 3 9" xfId="30753"/>
    <cellStyle name="Note 6 3 9 2" xfId="30754"/>
    <cellStyle name="Note 6 3 9 2 2" xfId="30755"/>
    <cellStyle name="Note 6 3 9 3" xfId="30756"/>
    <cellStyle name="Note 6 4" xfId="884"/>
    <cellStyle name="Note 6 4 10" xfId="30757"/>
    <cellStyle name="Note 6 4 10 2" xfId="30758"/>
    <cellStyle name="Note 6 4 10 2 2" xfId="30759"/>
    <cellStyle name="Note 6 4 10 3" xfId="30760"/>
    <cellStyle name="Note 6 4 11" xfId="30761"/>
    <cellStyle name="Note 6 4 11 2" xfId="30762"/>
    <cellStyle name="Note 6 4 11 2 2" xfId="30763"/>
    <cellStyle name="Note 6 4 11 3" xfId="30764"/>
    <cellStyle name="Note 6 4 12" xfId="30765"/>
    <cellStyle name="Note 6 4 12 2" xfId="30766"/>
    <cellStyle name="Note 6 4 12 2 2" xfId="30767"/>
    <cellStyle name="Note 6 4 12 3" xfId="30768"/>
    <cellStyle name="Note 6 4 13" xfId="30769"/>
    <cellStyle name="Note 6 4 13 2" xfId="30770"/>
    <cellStyle name="Note 6 4 13 2 2" xfId="30771"/>
    <cellStyle name="Note 6 4 13 3" xfId="30772"/>
    <cellStyle name="Note 6 4 14" xfId="30773"/>
    <cellStyle name="Note 6 4 14 2" xfId="30774"/>
    <cellStyle name="Note 6 4 14 2 2" xfId="30775"/>
    <cellStyle name="Note 6 4 14 3" xfId="30776"/>
    <cellStyle name="Note 6 4 15" xfId="30777"/>
    <cellStyle name="Note 6 4 15 2" xfId="30778"/>
    <cellStyle name="Note 6 4 15 2 2" xfId="30779"/>
    <cellStyle name="Note 6 4 15 3" xfId="30780"/>
    <cellStyle name="Note 6 4 16" xfId="30781"/>
    <cellStyle name="Note 6 4 16 2" xfId="30782"/>
    <cellStyle name="Note 6 4 16 2 2" xfId="30783"/>
    <cellStyle name="Note 6 4 16 3" xfId="30784"/>
    <cellStyle name="Note 6 4 17" xfId="30785"/>
    <cellStyle name="Note 6 4 17 2" xfId="30786"/>
    <cellStyle name="Note 6 4 17 2 2" xfId="30787"/>
    <cellStyle name="Note 6 4 17 3" xfId="30788"/>
    <cellStyle name="Note 6 4 18" xfId="30789"/>
    <cellStyle name="Note 6 4 18 2" xfId="30790"/>
    <cellStyle name="Note 6 4 19" xfId="30791"/>
    <cellStyle name="Note 6 4 2" xfId="885"/>
    <cellStyle name="Note 6 4 2 10" xfId="30792"/>
    <cellStyle name="Note 6 4 2 10 2" xfId="30793"/>
    <cellStyle name="Note 6 4 2 10 2 2" xfId="30794"/>
    <cellStyle name="Note 6 4 2 10 3" xfId="30795"/>
    <cellStyle name="Note 6 4 2 11" xfId="30796"/>
    <cellStyle name="Note 6 4 2 11 2" xfId="30797"/>
    <cellStyle name="Note 6 4 2 11 2 2" xfId="30798"/>
    <cellStyle name="Note 6 4 2 11 3" xfId="30799"/>
    <cellStyle name="Note 6 4 2 12" xfId="30800"/>
    <cellStyle name="Note 6 4 2 12 2" xfId="30801"/>
    <cellStyle name="Note 6 4 2 12 2 2" xfId="30802"/>
    <cellStyle name="Note 6 4 2 12 3" xfId="30803"/>
    <cellStyle name="Note 6 4 2 13" xfId="30804"/>
    <cellStyle name="Note 6 4 2 13 2" xfId="30805"/>
    <cellStyle name="Note 6 4 2 13 2 2" xfId="30806"/>
    <cellStyle name="Note 6 4 2 13 3" xfId="30807"/>
    <cellStyle name="Note 6 4 2 14" xfId="30808"/>
    <cellStyle name="Note 6 4 2 14 2" xfId="30809"/>
    <cellStyle name="Note 6 4 2 14 2 2" xfId="30810"/>
    <cellStyle name="Note 6 4 2 14 3" xfId="30811"/>
    <cellStyle name="Note 6 4 2 15" xfId="30812"/>
    <cellStyle name="Note 6 4 2 15 2" xfId="30813"/>
    <cellStyle name="Note 6 4 2 15 2 2" xfId="30814"/>
    <cellStyle name="Note 6 4 2 15 3" xfId="30815"/>
    <cellStyle name="Note 6 4 2 16" xfId="30816"/>
    <cellStyle name="Note 6 4 2 16 2" xfId="30817"/>
    <cellStyle name="Note 6 4 2 16 2 2" xfId="30818"/>
    <cellStyle name="Note 6 4 2 16 3" xfId="30819"/>
    <cellStyle name="Note 6 4 2 17" xfId="30820"/>
    <cellStyle name="Note 6 4 2 17 2" xfId="30821"/>
    <cellStyle name="Note 6 4 2 17 2 2" xfId="30822"/>
    <cellStyle name="Note 6 4 2 17 3" xfId="30823"/>
    <cellStyle name="Note 6 4 2 18" xfId="30824"/>
    <cellStyle name="Note 6 4 2 18 2" xfId="30825"/>
    <cellStyle name="Note 6 4 2 18 2 2" xfId="30826"/>
    <cellStyle name="Note 6 4 2 18 3" xfId="30827"/>
    <cellStyle name="Note 6 4 2 19" xfId="30828"/>
    <cellStyle name="Note 6 4 2 19 2" xfId="30829"/>
    <cellStyle name="Note 6 4 2 19 2 2" xfId="30830"/>
    <cellStyle name="Note 6 4 2 19 3" xfId="30831"/>
    <cellStyle name="Note 6 4 2 2" xfId="30832"/>
    <cellStyle name="Note 6 4 2 2 2" xfId="30833"/>
    <cellStyle name="Note 6 4 2 2 2 2" xfId="30834"/>
    <cellStyle name="Note 6 4 2 2 3" xfId="30835"/>
    <cellStyle name="Note 6 4 2 20" xfId="30836"/>
    <cellStyle name="Note 6 4 2 20 2" xfId="30837"/>
    <cellStyle name="Note 6 4 2 20 2 2" xfId="30838"/>
    <cellStyle name="Note 6 4 2 20 3" xfId="30839"/>
    <cellStyle name="Note 6 4 2 21" xfId="30840"/>
    <cellStyle name="Note 6 4 2 21 2" xfId="30841"/>
    <cellStyle name="Note 6 4 2 22" xfId="30842"/>
    <cellStyle name="Note 6 4 2 3" xfId="30843"/>
    <cellStyle name="Note 6 4 2 3 2" xfId="30844"/>
    <cellStyle name="Note 6 4 2 3 2 2" xfId="30845"/>
    <cellStyle name="Note 6 4 2 3 3" xfId="30846"/>
    <cellStyle name="Note 6 4 2 4" xfId="30847"/>
    <cellStyle name="Note 6 4 2 4 2" xfId="30848"/>
    <cellStyle name="Note 6 4 2 4 2 2" xfId="30849"/>
    <cellStyle name="Note 6 4 2 4 3" xfId="30850"/>
    <cellStyle name="Note 6 4 2 5" xfId="30851"/>
    <cellStyle name="Note 6 4 2 5 2" xfId="30852"/>
    <cellStyle name="Note 6 4 2 5 2 2" xfId="30853"/>
    <cellStyle name="Note 6 4 2 5 3" xfId="30854"/>
    <cellStyle name="Note 6 4 2 6" xfId="30855"/>
    <cellStyle name="Note 6 4 2 6 2" xfId="30856"/>
    <cellStyle name="Note 6 4 2 6 2 2" xfId="30857"/>
    <cellStyle name="Note 6 4 2 6 3" xfId="30858"/>
    <cellStyle name="Note 6 4 2 7" xfId="30859"/>
    <cellStyle name="Note 6 4 2 7 2" xfId="30860"/>
    <cellStyle name="Note 6 4 2 7 2 2" xfId="30861"/>
    <cellStyle name="Note 6 4 2 7 3" xfId="30862"/>
    <cellStyle name="Note 6 4 2 8" xfId="30863"/>
    <cellStyle name="Note 6 4 2 8 2" xfId="30864"/>
    <cellStyle name="Note 6 4 2 8 2 2" xfId="30865"/>
    <cellStyle name="Note 6 4 2 8 3" xfId="30866"/>
    <cellStyle name="Note 6 4 2 9" xfId="30867"/>
    <cellStyle name="Note 6 4 2 9 2" xfId="30868"/>
    <cellStyle name="Note 6 4 2 9 2 2" xfId="30869"/>
    <cellStyle name="Note 6 4 2 9 3" xfId="30870"/>
    <cellStyle name="Note 6 4 3" xfId="886"/>
    <cellStyle name="Note 6 4 3 2" xfId="30871"/>
    <cellStyle name="Note 6 4 3 2 2" xfId="30872"/>
    <cellStyle name="Note 6 4 3 3" xfId="30873"/>
    <cellStyle name="Note 6 4 4" xfId="887"/>
    <cellStyle name="Note 6 4 4 2" xfId="30874"/>
    <cellStyle name="Note 6 4 4 2 2" xfId="30875"/>
    <cellStyle name="Note 6 4 4 3" xfId="30876"/>
    <cellStyle name="Note 6 4 5" xfId="888"/>
    <cellStyle name="Note 6 4 5 2" xfId="30877"/>
    <cellStyle name="Note 6 4 5 2 2" xfId="30878"/>
    <cellStyle name="Note 6 4 5 3" xfId="30879"/>
    <cellStyle name="Note 6 4 6" xfId="889"/>
    <cellStyle name="Note 6 4 6 2" xfId="30880"/>
    <cellStyle name="Note 6 4 6 2 2" xfId="30881"/>
    <cellStyle name="Note 6 4 6 3" xfId="30882"/>
    <cellStyle name="Note 6 4 7" xfId="30883"/>
    <cellStyle name="Note 6 4 7 2" xfId="30884"/>
    <cellStyle name="Note 6 4 7 2 2" xfId="30885"/>
    <cellStyle name="Note 6 4 7 3" xfId="30886"/>
    <cellStyle name="Note 6 4 8" xfId="30887"/>
    <cellStyle name="Note 6 4 8 2" xfId="30888"/>
    <cellStyle name="Note 6 4 8 2 2" xfId="30889"/>
    <cellStyle name="Note 6 4 8 3" xfId="30890"/>
    <cellStyle name="Note 6 4 9" xfId="30891"/>
    <cellStyle name="Note 6 4 9 2" xfId="30892"/>
    <cellStyle name="Note 6 4 9 2 2" xfId="30893"/>
    <cellStyle name="Note 6 4 9 3" xfId="30894"/>
    <cellStyle name="Note 6 5" xfId="890"/>
    <cellStyle name="Note 6 5 10" xfId="30895"/>
    <cellStyle name="Note 6 5 10 2" xfId="30896"/>
    <cellStyle name="Note 6 5 10 2 2" xfId="30897"/>
    <cellStyle name="Note 6 5 10 3" xfId="30898"/>
    <cellStyle name="Note 6 5 11" xfId="30899"/>
    <cellStyle name="Note 6 5 11 2" xfId="30900"/>
    <cellStyle name="Note 6 5 11 2 2" xfId="30901"/>
    <cellStyle name="Note 6 5 11 3" xfId="30902"/>
    <cellStyle name="Note 6 5 12" xfId="30903"/>
    <cellStyle name="Note 6 5 12 2" xfId="30904"/>
    <cellStyle name="Note 6 5 12 2 2" xfId="30905"/>
    <cellStyle name="Note 6 5 12 3" xfId="30906"/>
    <cellStyle name="Note 6 5 13" xfId="30907"/>
    <cellStyle name="Note 6 5 13 2" xfId="30908"/>
    <cellStyle name="Note 6 5 13 2 2" xfId="30909"/>
    <cellStyle name="Note 6 5 13 3" xfId="30910"/>
    <cellStyle name="Note 6 5 14" xfId="30911"/>
    <cellStyle name="Note 6 5 14 2" xfId="30912"/>
    <cellStyle name="Note 6 5 14 2 2" xfId="30913"/>
    <cellStyle name="Note 6 5 14 3" xfId="30914"/>
    <cellStyle name="Note 6 5 15" xfId="30915"/>
    <cellStyle name="Note 6 5 15 2" xfId="30916"/>
    <cellStyle name="Note 6 5 15 2 2" xfId="30917"/>
    <cellStyle name="Note 6 5 15 3" xfId="30918"/>
    <cellStyle name="Note 6 5 16" xfId="30919"/>
    <cellStyle name="Note 6 5 16 2" xfId="30920"/>
    <cellStyle name="Note 6 5 16 2 2" xfId="30921"/>
    <cellStyle name="Note 6 5 16 3" xfId="30922"/>
    <cellStyle name="Note 6 5 17" xfId="30923"/>
    <cellStyle name="Note 6 5 17 2" xfId="30924"/>
    <cellStyle name="Note 6 5 17 2 2" xfId="30925"/>
    <cellStyle name="Note 6 5 17 3" xfId="30926"/>
    <cellStyle name="Note 6 5 18" xfId="30927"/>
    <cellStyle name="Note 6 5 18 2" xfId="30928"/>
    <cellStyle name="Note 6 5 19" xfId="30929"/>
    <cellStyle name="Note 6 5 2" xfId="891"/>
    <cellStyle name="Note 6 5 2 10" xfId="30930"/>
    <cellStyle name="Note 6 5 2 10 2" xfId="30931"/>
    <cellStyle name="Note 6 5 2 10 2 2" xfId="30932"/>
    <cellStyle name="Note 6 5 2 10 3" xfId="30933"/>
    <cellStyle name="Note 6 5 2 11" xfId="30934"/>
    <cellStyle name="Note 6 5 2 11 2" xfId="30935"/>
    <cellStyle name="Note 6 5 2 11 2 2" xfId="30936"/>
    <cellStyle name="Note 6 5 2 11 3" xfId="30937"/>
    <cellStyle name="Note 6 5 2 12" xfId="30938"/>
    <cellStyle name="Note 6 5 2 12 2" xfId="30939"/>
    <cellStyle name="Note 6 5 2 12 2 2" xfId="30940"/>
    <cellStyle name="Note 6 5 2 12 3" xfId="30941"/>
    <cellStyle name="Note 6 5 2 13" xfId="30942"/>
    <cellStyle name="Note 6 5 2 13 2" xfId="30943"/>
    <cellStyle name="Note 6 5 2 13 2 2" xfId="30944"/>
    <cellStyle name="Note 6 5 2 13 3" xfId="30945"/>
    <cellStyle name="Note 6 5 2 14" xfId="30946"/>
    <cellStyle name="Note 6 5 2 14 2" xfId="30947"/>
    <cellStyle name="Note 6 5 2 14 2 2" xfId="30948"/>
    <cellStyle name="Note 6 5 2 14 3" xfId="30949"/>
    <cellStyle name="Note 6 5 2 15" xfId="30950"/>
    <cellStyle name="Note 6 5 2 15 2" xfId="30951"/>
    <cellStyle name="Note 6 5 2 15 2 2" xfId="30952"/>
    <cellStyle name="Note 6 5 2 15 3" xfId="30953"/>
    <cellStyle name="Note 6 5 2 16" xfId="30954"/>
    <cellStyle name="Note 6 5 2 16 2" xfId="30955"/>
    <cellStyle name="Note 6 5 2 16 2 2" xfId="30956"/>
    <cellStyle name="Note 6 5 2 16 3" xfId="30957"/>
    <cellStyle name="Note 6 5 2 17" xfId="30958"/>
    <cellStyle name="Note 6 5 2 17 2" xfId="30959"/>
    <cellStyle name="Note 6 5 2 17 2 2" xfId="30960"/>
    <cellStyle name="Note 6 5 2 17 3" xfId="30961"/>
    <cellStyle name="Note 6 5 2 18" xfId="30962"/>
    <cellStyle name="Note 6 5 2 18 2" xfId="30963"/>
    <cellStyle name="Note 6 5 2 18 2 2" xfId="30964"/>
    <cellStyle name="Note 6 5 2 18 3" xfId="30965"/>
    <cellStyle name="Note 6 5 2 19" xfId="30966"/>
    <cellStyle name="Note 6 5 2 19 2" xfId="30967"/>
    <cellStyle name="Note 6 5 2 19 2 2" xfId="30968"/>
    <cellStyle name="Note 6 5 2 19 3" xfId="30969"/>
    <cellStyle name="Note 6 5 2 2" xfId="30970"/>
    <cellStyle name="Note 6 5 2 2 2" xfId="30971"/>
    <cellStyle name="Note 6 5 2 2 2 2" xfId="30972"/>
    <cellStyle name="Note 6 5 2 2 3" xfId="30973"/>
    <cellStyle name="Note 6 5 2 20" xfId="30974"/>
    <cellStyle name="Note 6 5 2 20 2" xfId="30975"/>
    <cellStyle name="Note 6 5 2 20 2 2" xfId="30976"/>
    <cellStyle name="Note 6 5 2 20 3" xfId="30977"/>
    <cellStyle name="Note 6 5 2 21" xfId="30978"/>
    <cellStyle name="Note 6 5 2 21 2" xfId="30979"/>
    <cellStyle name="Note 6 5 2 22" xfId="30980"/>
    <cellStyle name="Note 6 5 2 3" xfId="30981"/>
    <cellStyle name="Note 6 5 2 3 2" xfId="30982"/>
    <cellStyle name="Note 6 5 2 3 2 2" xfId="30983"/>
    <cellStyle name="Note 6 5 2 3 3" xfId="30984"/>
    <cellStyle name="Note 6 5 2 4" xfId="30985"/>
    <cellStyle name="Note 6 5 2 4 2" xfId="30986"/>
    <cellStyle name="Note 6 5 2 4 2 2" xfId="30987"/>
    <cellStyle name="Note 6 5 2 4 3" xfId="30988"/>
    <cellStyle name="Note 6 5 2 5" xfId="30989"/>
    <cellStyle name="Note 6 5 2 5 2" xfId="30990"/>
    <cellStyle name="Note 6 5 2 5 2 2" xfId="30991"/>
    <cellStyle name="Note 6 5 2 5 3" xfId="30992"/>
    <cellStyle name="Note 6 5 2 6" xfId="30993"/>
    <cellStyle name="Note 6 5 2 6 2" xfId="30994"/>
    <cellStyle name="Note 6 5 2 6 2 2" xfId="30995"/>
    <cellStyle name="Note 6 5 2 6 3" xfId="30996"/>
    <cellStyle name="Note 6 5 2 7" xfId="30997"/>
    <cellStyle name="Note 6 5 2 7 2" xfId="30998"/>
    <cellStyle name="Note 6 5 2 7 2 2" xfId="30999"/>
    <cellStyle name="Note 6 5 2 7 3" xfId="31000"/>
    <cellStyle name="Note 6 5 2 8" xfId="31001"/>
    <cellStyle name="Note 6 5 2 8 2" xfId="31002"/>
    <cellStyle name="Note 6 5 2 8 2 2" xfId="31003"/>
    <cellStyle name="Note 6 5 2 8 3" xfId="31004"/>
    <cellStyle name="Note 6 5 2 9" xfId="31005"/>
    <cellStyle name="Note 6 5 2 9 2" xfId="31006"/>
    <cellStyle name="Note 6 5 2 9 2 2" xfId="31007"/>
    <cellStyle name="Note 6 5 2 9 3" xfId="31008"/>
    <cellStyle name="Note 6 5 3" xfId="892"/>
    <cellStyle name="Note 6 5 3 2" xfId="31009"/>
    <cellStyle name="Note 6 5 3 2 2" xfId="31010"/>
    <cellStyle name="Note 6 5 3 3" xfId="31011"/>
    <cellStyle name="Note 6 5 4" xfId="893"/>
    <cellStyle name="Note 6 5 4 2" xfId="31012"/>
    <cellStyle name="Note 6 5 4 2 2" xfId="31013"/>
    <cellStyle name="Note 6 5 4 3" xfId="31014"/>
    <cellStyle name="Note 6 5 5" xfId="894"/>
    <cellStyle name="Note 6 5 5 2" xfId="31015"/>
    <cellStyle name="Note 6 5 5 2 2" xfId="31016"/>
    <cellStyle name="Note 6 5 5 3" xfId="31017"/>
    <cellStyle name="Note 6 5 6" xfId="895"/>
    <cellStyle name="Note 6 5 6 2" xfId="31018"/>
    <cellStyle name="Note 6 5 6 2 2" xfId="31019"/>
    <cellStyle name="Note 6 5 6 3" xfId="31020"/>
    <cellStyle name="Note 6 5 7" xfId="31021"/>
    <cellStyle name="Note 6 5 7 2" xfId="31022"/>
    <cellStyle name="Note 6 5 7 2 2" xfId="31023"/>
    <cellStyle name="Note 6 5 7 3" xfId="31024"/>
    <cellStyle name="Note 6 5 8" xfId="31025"/>
    <cellStyle name="Note 6 5 8 2" xfId="31026"/>
    <cellStyle name="Note 6 5 8 2 2" xfId="31027"/>
    <cellStyle name="Note 6 5 8 3" xfId="31028"/>
    <cellStyle name="Note 6 5 9" xfId="31029"/>
    <cellStyle name="Note 6 5 9 2" xfId="31030"/>
    <cellStyle name="Note 6 5 9 2 2" xfId="31031"/>
    <cellStyle name="Note 6 5 9 3" xfId="31032"/>
    <cellStyle name="Note 6 6" xfId="896"/>
    <cellStyle name="Note 6 6 10" xfId="31033"/>
    <cellStyle name="Note 6 6 10 2" xfId="31034"/>
    <cellStyle name="Note 6 6 10 2 2" xfId="31035"/>
    <cellStyle name="Note 6 6 10 3" xfId="31036"/>
    <cellStyle name="Note 6 6 11" xfId="31037"/>
    <cellStyle name="Note 6 6 11 2" xfId="31038"/>
    <cellStyle name="Note 6 6 11 2 2" xfId="31039"/>
    <cellStyle name="Note 6 6 11 3" xfId="31040"/>
    <cellStyle name="Note 6 6 12" xfId="31041"/>
    <cellStyle name="Note 6 6 12 2" xfId="31042"/>
    <cellStyle name="Note 6 6 12 2 2" xfId="31043"/>
    <cellStyle name="Note 6 6 12 3" xfId="31044"/>
    <cellStyle name="Note 6 6 13" xfId="31045"/>
    <cellStyle name="Note 6 6 13 2" xfId="31046"/>
    <cellStyle name="Note 6 6 13 2 2" xfId="31047"/>
    <cellStyle name="Note 6 6 13 3" xfId="31048"/>
    <cellStyle name="Note 6 6 14" xfId="31049"/>
    <cellStyle name="Note 6 6 14 2" xfId="31050"/>
    <cellStyle name="Note 6 6 14 2 2" xfId="31051"/>
    <cellStyle name="Note 6 6 14 3" xfId="31052"/>
    <cellStyle name="Note 6 6 15" xfId="31053"/>
    <cellStyle name="Note 6 6 15 2" xfId="31054"/>
    <cellStyle name="Note 6 6 15 2 2" xfId="31055"/>
    <cellStyle name="Note 6 6 15 3" xfId="31056"/>
    <cellStyle name="Note 6 6 16" xfId="31057"/>
    <cellStyle name="Note 6 6 16 2" xfId="31058"/>
    <cellStyle name="Note 6 6 16 2 2" xfId="31059"/>
    <cellStyle name="Note 6 6 16 3" xfId="31060"/>
    <cellStyle name="Note 6 6 17" xfId="31061"/>
    <cellStyle name="Note 6 6 17 2" xfId="31062"/>
    <cellStyle name="Note 6 6 17 2 2" xfId="31063"/>
    <cellStyle name="Note 6 6 17 3" xfId="31064"/>
    <cellStyle name="Note 6 6 18" xfId="31065"/>
    <cellStyle name="Note 6 6 18 2" xfId="31066"/>
    <cellStyle name="Note 6 6 18 2 2" xfId="31067"/>
    <cellStyle name="Note 6 6 18 3" xfId="31068"/>
    <cellStyle name="Note 6 6 19" xfId="31069"/>
    <cellStyle name="Note 6 6 19 2" xfId="31070"/>
    <cellStyle name="Note 6 6 19 2 2" xfId="31071"/>
    <cellStyle name="Note 6 6 19 3" xfId="31072"/>
    <cellStyle name="Note 6 6 2" xfId="31073"/>
    <cellStyle name="Note 6 6 2 10" xfId="31074"/>
    <cellStyle name="Note 6 6 2 10 2" xfId="31075"/>
    <cellStyle name="Note 6 6 2 10 2 2" xfId="31076"/>
    <cellStyle name="Note 6 6 2 10 3" xfId="31077"/>
    <cellStyle name="Note 6 6 2 11" xfId="31078"/>
    <cellStyle name="Note 6 6 2 11 2" xfId="31079"/>
    <cellStyle name="Note 6 6 2 11 2 2" xfId="31080"/>
    <cellStyle name="Note 6 6 2 11 3" xfId="31081"/>
    <cellStyle name="Note 6 6 2 12" xfId="31082"/>
    <cellStyle name="Note 6 6 2 12 2" xfId="31083"/>
    <cellStyle name="Note 6 6 2 12 2 2" xfId="31084"/>
    <cellStyle name="Note 6 6 2 12 3" xfId="31085"/>
    <cellStyle name="Note 6 6 2 13" xfId="31086"/>
    <cellStyle name="Note 6 6 2 13 2" xfId="31087"/>
    <cellStyle name="Note 6 6 2 13 2 2" xfId="31088"/>
    <cellStyle name="Note 6 6 2 13 3" xfId="31089"/>
    <cellStyle name="Note 6 6 2 14" xfId="31090"/>
    <cellStyle name="Note 6 6 2 14 2" xfId="31091"/>
    <cellStyle name="Note 6 6 2 14 2 2" xfId="31092"/>
    <cellStyle name="Note 6 6 2 14 3" xfId="31093"/>
    <cellStyle name="Note 6 6 2 15" xfId="31094"/>
    <cellStyle name="Note 6 6 2 15 2" xfId="31095"/>
    <cellStyle name="Note 6 6 2 15 2 2" xfId="31096"/>
    <cellStyle name="Note 6 6 2 15 3" xfId="31097"/>
    <cellStyle name="Note 6 6 2 16" xfId="31098"/>
    <cellStyle name="Note 6 6 2 16 2" xfId="31099"/>
    <cellStyle name="Note 6 6 2 16 2 2" xfId="31100"/>
    <cellStyle name="Note 6 6 2 16 3" xfId="31101"/>
    <cellStyle name="Note 6 6 2 17" xfId="31102"/>
    <cellStyle name="Note 6 6 2 17 2" xfId="31103"/>
    <cellStyle name="Note 6 6 2 17 2 2" xfId="31104"/>
    <cellStyle name="Note 6 6 2 17 3" xfId="31105"/>
    <cellStyle name="Note 6 6 2 18" xfId="31106"/>
    <cellStyle name="Note 6 6 2 18 2" xfId="31107"/>
    <cellStyle name="Note 6 6 2 18 2 2" xfId="31108"/>
    <cellStyle name="Note 6 6 2 18 3" xfId="31109"/>
    <cellStyle name="Note 6 6 2 19" xfId="31110"/>
    <cellStyle name="Note 6 6 2 19 2" xfId="31111"/>
    <cellStyle name="Note 6 6 2 19 2 2" xfId="31112"/>
    <cellStyle name="Note 6 6 2 19 3" xfId="31113"/>
    <cellStyle name="Note 6 6 2 2" xfId="31114"/>
    <cellStyle name="Note 6 6 2 2 2" xfId="31115"/>
    <cellStyle name="Note 6 6 2 2 2 2" xfId="31116"/>
    <cellStyle name="Note 6 6 2 2 3" xfId="31117"/>
    <cellStyle name="Note 6 6 2 20" xfId="31118"/>
    <cellStyle name="Note 6 6 2 20 2" xfId="31119"/>
    <cellStyle name="Note 6 6 2 20 2 2" xfId="31120"/>
    <cellStyle name="Note 6 6 2 20 3" xfId="31121"/>
    <cellStyle name="Note 6 6 2 21" xfId="31122"/>
    <cellStyle name="Note 6 6 2 21 2" xfId="31123"/>
    <cellStyle name="Note 6 6 2 22" xfId="31124"/>
    <cellStyle name="Note 6 6 2 3" xfId="31125"/>
    <cellStyle name="Note 6 6 2 3 2" xfId="31126"/>
    <cellStyle name="Note 6 6 2 3 2 2" xfId="31127"/>
    <cellStyle name="Note 6 6 2 3 3" xfId="31128"/>
    <cellStyle name="Note 6 6 2 4" xfId="31129"/>
    <cellStyle name="Note 6 6 2 4 2" xfId="31130"/>
    <cellStyle name="Note 6 6 2 4 2 2" xfId="31131"/>
    <cellStyle name="Note 6 6 2 4 3" xfId="31132"/>
    <cellStyle name="Note 6 6 2 5" xfId="31133"/>
    <cellStyle name="Note 6 6 2 5 2" xfId="31134"/>
    <cellStyle name="Note 6 6 2 5 2 2" xfId="31135"/>
    <cellStyle name="Note 6 6 2 5 3" xfId="31136"/>
    <cellStyle name="Note 6 6 2 6" xfId="31137"/>
    <cellStyle name="Note 6 6 2 6 2" xfId="31138"/>
    <cellStyle name="Note 6 6 2 6 2 2" xfId="31139"/>
    <cellStyle name="Note 6 6 2 6 3" xfId="31140"/>
    <cellStyle name="Note 6 6 2 7" xfId="31141"/>
    <cellStyle name="Note 6 6 2 7 2" xfId="31142"/>
    <cellStyle name="Note 6 6 2 7 2 2" xfId="31143"/>
    <cellStyle name="Note 6 6 2 7 3" xfId="31144"/>
    <cellStyle name="Note 6 6 2 8" xfId="31145"/>
    <cellStyle name="Note 6 6 2 8 2" xfId="31146"/>
    <cellStyle name="Note 6 6 2 8 2 2" xfId="31147"/>
    <cellStyle name="Note 6 6 2 8 3" xfId="31148"/>
    <cellStyle name="Note 6 6 2 9" xfId="31149"/>
    <cellStyle name="Note 6 6 2 9 2" xfId="31150"/>
    <cellStyle name="Note 6 6 2 9 2 2" xfId="31151"/>
    <cellStyle name="Note 6 6 2 9 3" xfId="31152"/>
    <cellStyle name="Note 6 6 20" xfId="31153"/>
    <cellStyle name="Note 6 6 20 2" xfId="31154"/>
    <cellStyle name="Note 6 6 20 2 2" xfId="31155"/>
    <cellStyle name="Note 6 6 20 3" xfId="31156"/>
    <cellStyle name="Note 6 6 21" xfId="31157"/>
    <cellStyle name="Note 6 6 21 2" xfId="31158"/>
    <cellStyle name="Note 6 6 21 2 2" xfId="31159"/>
    <cellStyle name="Note 6 6 21 3" xfId="31160"/>
    <cellStyle name="Note 6 6 22" xfId="31161"/>
    <cellStyle name="Note 6 6 22 2" xfId="31162"/>
    <cellStyle name="Note 6 6 23" xfId="31163"/>
    <cellStyle name="Note 6 6 3" xfId="31164"/>
    <cellStyle name="Note 6 6 3 2" xfId="31165"/>
    <cellStyle name="Note 6 6 3 2 2" xfId="31166"/>
    <cellStyle name="Note 6 6 3 3" xfId="31167"/>
    <cellStyle name="Note 6 6 4" xfId="31168"/>
    <cellStyle name="Note 6 6 4 2" xfId="31169"/>
    <cellStyle name="Note 6 6 4 2 2" xfId="31170"/>
    <cellStyle name="Note 6 6 4 3" xfId="31171"/>
    <cellStyle name="Note 6 6 5" xfId="31172"/>
    <cellStyle name="Note 6 6 5 2" xfId="31173"/>
    <cellStyle name="Note 6 6 5 2 2" xfId="31174"/>
    <cellStyle name="Note 6 6 5 3" xfId="31175"/>
    <cellStyle name="Note 6 6 6" xfId="31176"/>
    <cellStyle name="Note 6 6 6 2" xfId="31177"/>
    <cellStyle name="Note 6 6 6 2 2" xfId="31178"/>
    <cellStyle name="Note 6 6 6 3" xfId="31179"/>
    <cellStyle name="Note 6 6 7" xfId="31180"/>
    <cellStyle name="Note 6 6 7 2" xfId="31181"/>
    <cellStyle name="Note 6 6 7 2 2" xfId="31182"/>
    <cellStyle name="Note 6 6 7 3" xfId="31183"/>
    <cellStyle name="Note 6 6 8" xfId="31184"/>
    <cellStyle name="Note 6 6 8 2" xfId="31185"/>
    <cellStyle name="Note 6 6 8 2 2" xfId="31186"/>
    <cellStyle name="Note 6 6 8 3" xfId="31187"/>
    <cellStyle name="Note 6 6 9" xfId="31188"/>
    <cellStyle name="Note 6 6 9 2" xfId="31189"/>
    <cellStyle name="Note 6 6 9 2 2" xfId="31190"/>
    <cellStyle name="Note 6 6 9 3" xfId="31191"/>
    <cellStyle name="Note 6 7" xfId="897"/>
    <cellStyle name="Note 6 7 10" xfId="31192"/>
    <cellStyle name="Note 6 7 10 2" xfId="31193"/>
    <cellStyle name="Note 6 7 10 2 2" xfId="31194"/>
    <cellStyle name="Note 6 7 10 3" xfId="31195"/>
    <cellStyle name="Note 6 7 11" xfId="31196"/>
    <cellStyle name="Note 6 7 11 2" xfId="31197"/>
    <cellStyle name="Note 6 7 11 2 2" xfId="31198"/>
    <cellStyle name="Note 6 7 11 3" xfId="31199"/>
    <cellStyle name="Note 6 7 12" xfId="31200"/>
    <cellStyle name="Note 6 7 12 2" xfId="31201"/>
    <cellStyle name="Note 6 7 12 2 2" xfId="31202"/>
    <cellStyle name="Note 6 7 12 3" xfId="31203"/>
    <cellStyle name="Note 6 7 13" xfId="31204"/>
    <cellStyle name="Note 6 7 13 2" xfId="31205"/>
    <cellStyle name="Note 6 7 13 2 2" xfId="31206"/>
    <cellStyle name="Note 6 7 13 3" xfId="31207"/>
    <cellStyle name="Note 6 7 14" xfId="31208"/>
    <cellStyle name="Note 6 7 14 2" xfId="31209"/>
    <cellStyle name="Note 6 7 14 2 2" xfId="31210"/>
    <cellStyle name="Note 6 7 14 3" xfId="31211"/>
    <cellStyle name="Note 6 7 15" xfId="31212"/>
    <cellStyle name="Note 6 7 15 2" xfId="31213"/>
    <cellStyle name="Note 6 7 15 2 2" xfId="31214"/>
    <cellStyle name="Note 6 7 15 3" xfId="31215"/>
    <cellStyle name="Note 6 7 16" xfId="31216"/>
    <cellStyle name="Note 6 7 16 2" xfId="31217"/>
    <cellStyle name="Note 6 7 16 2 2" xfId="31218"/>
    <cellStyle name="Note 6 7 16 3" xfId="31219"/>
    <cellStyle name="Note 6 7 17" xfId="31220"/>
    <cellStyle name="Note 6 7 17 2" xfId="31221"/>
    <cellStyle name="Note 6 7 17 2 2" xfId="31222"/>
    <cellStyle name="Note 6 7 17 3" xfId="31223"/>
    <cellStyle name="Note 6 7 18" xfId="31224"/>
    <cellStyle name="Note 6 7 18 2" xfId="31225"/>
    <cellStyle name="Note 6 7 18 2 2" xfId="31226"/>
    <cellStyle name="Note 6 7 18 3" xfId="31227"/>
    <cellStyle name="Note 6 7 19" xfId="31228"/>
    <cellStyle name="Note 6 7 19 2" xfId="31229"/>
    <cellStyle name="Note 6 7 19 2 2" xfId="31230"/>
    <cellStyle name="Note 6 7 19 3" xfId="31231"/>
    <cellStyle name="Note 6 7 2" xfId="31232"/>
    <cellStyle name="Note 6 7 2 2" xfId="31233"/>
    <cellStyle name="Note 6 7 2 2 2" xfId="31234"/>
    <cellStyle name="Note 6 7 2 3" xfId="31235"/>
    <cellStyle name="Note 6 7 20" xfId="31236"/>
    <cellStyle name="Note 6 7 20 2" xfId="31237"/>
    <cellStyle name="Note 6 7 20 2 2" xfId="31238"/>
    <cellStyle name="Note 6 7 20 3" xfId="31239"/>
    <cellStyle name="Note 6 7 21" xfId="31240"/>
    <cellStyle name="Note 6 7 21 2" xfId="31241"/>
    <cellStyle name="Note 6 7 22" xfId="31242"/>
    <cellStyle name="Note 6 7 3" xfId="31243"/>
    <cellStyle name="Note 6 7 3 2" xfId="31244"/>
    <cellStyle name="Note 6 7 3 2 2" xfId="31245"/>
    <cellStyle name="Note 6 7 3 3" xfId="31246"/>
    <cellStyle name="Note 6 7 4" xfId="31247"/>
    <cellStyle name="Note 6 7 4 2" xfId="31248"/>
    <cellStyle name="Note 6 7 4 2 2" xfId="31249"/>
    <cellStyle name="Note 6 7 4 3" xfId="31250"/>
    <cellStyle name="Note 6 7 5" xfId="31251"/>
    <cellStyle name="Note 6 7 5 2" xfId="31252"/>
    <cellStyle name="Note 6 7 5 2 2" xfId="31253"/>
    <cellStyle name="Note 6 7 5 3" xfId="31254"/>
    <cellStyle name="Note 6 7 6" xfId="31255"/>
    <cellStyle name="Note 6 7 6 2" xfId="31256"/>
    <cellStyle name="Note 6 7 6 2 2" xfId="31257"/>
    <cellStyle name="Note 6 7 6 3" xfId="31258"/>
    <cellStyle name="Note 6 7 7" xfId="31259"/>
    <cellStyle name="Note 6 7 7 2" xfId="31260"/>
    <cellStyle name="Note 6 7 7 2 2" xfId="31261"/>
    <cellStyle name="Note 6 7 7 3" xfId="31262"/>
    <cellStyle name="Note 6 7 8" xfId="31263"/>
    <cellStyle name="Note 6 7 8 2" xfId="31264"/>
    <cellStyle name="Note 6 7 8 2 2" xfId="31265"/>
    <cellStyle name="Note 6 7 8 3" xfId="31266"/>
    <cellStyle name="Note 6 7 9" xfId="31267"/>
    <cellStyle name="Note 6 7 9 2" xfId="31268"/>
    <cellStyle name="Note 6 7 9 2 2" xfId="31269"/>
    <cellStyle name="Note 6 7 9 3" xfId="31270"/>
    <cellStyle name="Note 6 8" xfId="898"/>
    <cellStyle name="Note 6 8 2" xfId="31271"/>
    <cellStyle name="Note 6 8 2 2" xfId="31272"/>
    <cellStyle name="Note 6 8 3" xfId="31273"/>
    <cellStyle name="Note 6 9" xfId="31274"/>
    <cellStyle name="Note 6 9 2" xfId="31275"/>
    <cellStyle name="Note 6 9 2 2" xfId="31276"/>
    <cellStyle name="Note 6 9 3" xfId="31277"/>
    <cellStyle name="Output 2" xfId="899"/>
    <cellStyle name="Output 2 10" xfId="31278"/>
    <cellStyle name="Output 2 10 2" xfId="31279"/>
    <cellStyle name="Output 2 10 2 2" xfId="31280"/>
    <cellStyle name="Output 2 10 3" xfId="31281"/>
    <cellStyle name="Output 2 11" xfId="31282"/>
    <cellStyle name="Output 2 11 2" xfId="31283"/>
    <cellStyle name="Output 2 11 2 2" xfId="31284"/>
    <cellStyle name="Output 2 11 3" xfId="31285"/>
    <cellStyle name="Output 2 12" xfId="31286"/>
    <cellStyle name="Output 2 12 2" xfId="31287"/>
    <cellStyle name="Output 2 12 2 2" xfId="31288"/>
    <cellStyle name="Output 2 12 3" xfId="31289"/>
    <cellStyle name="Output 2 13" xfId="31290"/>
    <cellStyle name="Output 2 13 2" xfId="31291"/>
    <cellStyle name="Output 2 13 2 2" xfId="31292"/>
    <cellStyle name="Output 2 13 3" xfId="31293"/>
    <cellStyle name="Output 2 14" xfId="31294"/>
    <cellStyle name="Output 2 14 2" xfId="31295"/>
    <cellStyle name="Output 2 14 2 2" xfId="31296"/>
    <cellStyle name="Output 2 14 3" xfId="31297"/>
    <cellStyle name="Output 2 15" xfId="31298"/>
    <cellStyle name="Output 2 15 2" xfId="31299"/>
    <cellStyle name="Output 2 15 2 2" xfId="31300"/>
    <cellStyle name="Output 2 15 3" xfId="31301"/>
    <cellStyle name="Output 2 16" xfId="31302"/>
    <cellStyle name="Output 2 16 2" xfId="31303"/>
    <cellStyle name="Output 2 16 2 2" xfId="31304"/>
    <cellStyle name="Output 2 16 3" xfId="31305"/>
    <cellStyle name="Output 2 17" xfId="31306"/>
    <cellStyle name="Output 2 17 2" xfId="31307"/>
    <cellStyle name="Output 2 17 2 2" xfId="31308"/>
    <cellStyle name="Output 2 17 3" xfId="31309"/>
    <cellStyle name="Output 2 18" xfId="31310"/>
    <cellStyle name="Output 2 18 2" xfId="31311"/>
    <cellStyle name="Output 2 18 2 2" xfId="31312"/>
    <cellStyle name="Output 2 18 3" xfId="31313"/>
    <cellStyle name="Output 2 19" xfId="31314"/>
    <cellStyle name="Output 2 19 2" xfId="31315"/>
    <cellStyle name="Output 2 19 2 2" xfId="31316"/>
    <cellStyle name="Output 2 19 3" xfId="31317"/>
    <cellStyle name="Output 2 2" xfId="900"/>
    <cellStyle name="Output 2 2 10" xfId="31318"/>
    <cellStyle name="Output 2 2 10 2" xfId="31319"/>
    <cellStyle name="Output 2 2 10 2 2" xfId="31320"/>
    <cellStyle name="Output 2 2 10 3" xfId="31321"/>
    <cellStyle name="Output 2 2 11" xfId="31322"/>
    <cellStyle name="Output 2 2 11 2" xfId="31323"/>
    <cellStyle name="Output 2 2 11 2 2" xfId="31324"/>
    <cellStyle name="Output 2 2 11 3" xfId="31325"/>
    <cellStyle name="Output 2 2 12" xfId="31326"/>
    <cellStyle name="Output 2 2 12 2" xfId="31327"/>
    <cellStyle name="Output 2 2 12 2 2" xfId="31328"/>
    <cellStyle name="Output 2 2 12 3" xfId="31329"/>
    <cellStyle name="Output 2 2 13" xfId="31330"/>
    <cellStyle name="Output 2 2 13 2" xfId="31331"/>
    <cellStyle name="Output 2 2 13 2 2" xfId="31332"/>
    <cellStyle name="Output 2 2 13 3" xfId="31333"/>
    <cellStyle name="Output 2 2 14" xfId="31334"/>
    <cellStyle name="Output 2 2 14 2" xfId="31335"/>
    <cellStyle name="Output 2 2 14 2 2" xfId="31336"/>
    <cellStyle name="Output 2 2 14 3" xfId="31337"/>
    <cellStyle name="Output 2 2 15" xfId="31338"/>
    <cellStyle name="Output 2 2 15 2" xfId="31339"/>
    <cellStyle name="Output 2 2 15 2 2" xfId="31340"/>
    <cellStyle name="Output 2 2 15 3" xfId="31341"/>
    <cellStyle name="Output 2 2 16" xfId="31342"/>
    <cellStyle name="Output 2 2 16 2" xfId="31343"/>
    <cellStyle name="Output 2 2 16 2 2" xfId="31344"/>
    <cellStyle name="Output 2 2 16 3" xfId="31345"/>
    <cellStyle name="Output 2 2 17" xfId="31346"/>
    <cellStyle name="Output 2 2 17 2" xfId="31347"/>
    <cellStyle name="Output 2 2 17 2 2" xfId="31348"/>
    <cellStyle name="Output 2 2 17 3" xfId="31349"/>
    <cellStyle name="Output 2 2 18" xfId="31350"/>
    <cellStyle name="Output 2 2 18 2" xfId="31351"/>
    <cellStyle name="Output 2 2 18 2 2" xfId="31352"/>
    <cellStyle name="Output 2 2 18 3" xfId="31353"/>
    <cellStyle name="Output 2 2 19" xfId="31354"/>
    <cellStyle name="Output 2 2 19 2" xfId="31355"/>
    <cellStyle name="Output 2 2 19 2 2" xfId="31356"/>
    <cellStyle name="Output 2 2 19 3" xfId="31357"/>
    <cellStyle name="Output 2 2 2" xfId="901"/>
    <cellStyle name="Output 2 2 2 10" xfId="31358"/>
    <cellStyle name="Output 2 2 2 10 2" xfId="31359"/>
    <cellStyle name="Output 2 2 2 10 2 2" xfId="31360"/>
    <cellStyle name="Output 2 2 2 10 3" xfId="31361"/>
    <cellStyle name="Output 2 2 2 11" xfId="31362"/>
    <cellStyle name="Output 2 2 2 11 2" xfId="31363"/>
    <cellStyle name="Output 2 2 2 11 2 2" xfId="31364"/>
    <cellStyle name="Output 2 2 2 11 3" xfId="31365"/>
    <cellStyle name="Output 2 2 2 12" xfId="31366"/>
    <cellStyle name="Output 2 2 2 12 2" xfId="31367"/>
    <cellStyle name="Output 2 2 2 12 2 2" xfId="31368"/>
    <cellStyle name="Output 2 2 2 12 3" xfId="31369"/>
    <cellStyle name="Output 2 2 2 13" xfId="31370"/>
    <cellStyle name="Output 2 2 2 13 2" xfId="31371"/>
    <cellStyle name="Output 2 2 2 13 2 2" xfId="31372"/>
    <cellStyle name="Output 2 2 2 13 3" xfId="31373"/>
    <cellStyle name="Output 2 2 2 14" xfId="31374"/>
    <cellStyle name="Output 2 2 2 14 2" xfId="31375"/>
    <cellStyle name="Output 2 2 2 14 2 2" xfId="31376"/>
    <cellStyle name="Output 2 2 2 14 3" xfId="31377"/>
    <cellStyle name="Output 2 2 2 15" xfId="31378"/>
    <cellStyle name="Output 2 2 2 15 2" xfId="31379"/>
    <cellStyle name="Output 2 2 2 15 2 2" xfId="31380"/>
    <cellStyle name="Output 2 2 2 15 3" xfId="31381"/>
    <cellStyle name="Output 2 2 2 16" xfId="31382"/>
    <cellStyle name="Output 2 2 2 16 2" xfId="31383"/>
    <cellStyle name="Output 2 2 2 16 2 2" xfId="31384"/>
    <cellStyle name="Output 2 2 2 16 3" xfId="31385"/>
    <cellStyle name="Output 2 2 2 17" xfId="31386"/>
    <cellStyle name="Output 2 2 2 17 2" xfId="31387"/>
    <cellStyle name="Output 2 2 2 17 2 2" xfId="31388"/>
    <cellStyle name="Output 2 2 2 17 3" xfId="31389"/>
    <cellStyle name="Output 2 2 2 18" xfId="31390"/>
    <cellStyle name="Output 2 2 2 18 2" xfId="31391"/>
    <cellStyle name="Output 2 2 2 19" xfId="31392"/>
    <cellStyle name="Output 2 2 2 2" xfId="31393"/>
    <cellStyle name="Output 2 2 2 2 10" xfId="31394"/>
    <cellStyle name="Output 2 2 2 2 10 2" xfId="31395"/>
    <cellStyle name="Output 2 2 2 2 10 2 2" xfId="31396"/>
    <cellStyle name="Output 2 2 2 2 10 3" xfId="31397"/>
    <cellStyle name="Output 2 2 2 2 11" xfId="31398"/>
    <cellStyle name="Output 2 2 2 2 11 2" xfId="31399"/>
    <cellStyle name="Output 2 2 2 2 11 2 2" xfId="31400"/>
    <cellStyle name="Output 2 2 2 2 11 3" xfId="31401"/>
    <cellStyle name="Output 2 2 2 2 12" xfId="31402"/>
    <cellStyle name="Output 2 2 2 2 12 2" xfId="31403"/>
    <cellStyle name="Output 2 2 2 2 12 2 2" xfId="31404"/>
    <cellStyle name="Output 2 2 2 2 12 3" xfId="31405"/>
    <cellStyle name="Output 2 2 2 2 13" xfId="31406"/>
    <cellStyle name="Output 2 2 2 2 13 2" xfId="31407"/>
    <cellStyle name="Output 2 2 2 2 13 2 2" xfId="31408"/>
    <cellStyle name="Output 2 2 2 2 13 3" xfId="31409"/>
    <cellStyle name="Output 2 2 2 2 14" xfId="31410"/>
    <cellStyle name="Output 2 2 2 2 14 2" xfId="31411"/>
    <cellStyle name="Output 2 2 2 2 14 2 2" xfId="31412"/>
    <cellStyle name="Output 2 2 2 2 14 3" xfId="31413"/>
    <cellStyle name="Output 2 2 2 2 15" xfId="31414"/>
    <cellStyle name="Output 2 2 2 2 15 2" xfId="31415"/>
    <cellStyle name="Output 2 2 2 2 15 2 2" xfId="31416"/>
    <cellStyle name="Output 2 2 2 2 15 3" xfId="31417"/>
    <cellStyle name="Output 2 2 2 2 16" xfId="31418"/>
    <cellStyle name="Output 2 2 2 2 16 2" xfId="31419"/>
    <cellStyle name="Output 2 2 2 2 16 2 2" xfId="31420"/>
    <cellStyle name="Output 2 2 2 2 16 3" xfId="31421"/>
    <cellStyle name="Output 2 2 2 2 17" xfId="31422"/>
    <cellStyle name="Output 2 2 2 2 17 2" xfId="31423"/>
    <cellStyle name="Output 2 2 2 2 17 2 2" xfId="31424"/>
    <cellStyle name="Output 2 2 2 2 17 3" xfId="31425"/>
    <cellStyle name="Output 2 2 2 2 18" xfId="31426"/>
    <cellStyle name="Output 2 2 2 2 18 2" xfId="31427"/>
    <cellStyle name="Output 2 2 2 2 18 2 2" xfId="31428"/>
    <cellStyle name="Output 2 2 2 2 18 3" xfId="31429"/>
    <cellStyle name="Output 2 2 2 2 19" xfId="31430"/>
    <cellStyle name="Output 2 2 2 2 19 2" xfId="31431"/>
    <cellStyle name="Output 2 2 2 2 19 2 2" xfId="31432"/>
    <cellStyle name="Output 2 2 2 2 19 3" xfId="31433"/>
    <cellStyle name="Output 2 2 2 2 2" xfId="31434"/>
    <cellStyle name="Output 2 2 2 2 2 2" xfId="31435"/>
    <cellStyle name="Output 2 2 2 2 2 2 2" xfId="31436"/>
    <cellStyle name="Output 2 2 2 2 2 3" xfId="31437"/>
    <cellStyle name="Output 2 2 2 2 20" xfId="31438"/>
    <cellStyle name="Output 2 2 2 2 20 2" xfId="31439"/>
    <cellStyle name="Output 2 2 2 2 20 2 2" xfId="31440"/>
    <cellStyle name="Output 2 2 2 2 20 3" xfId="31441"/>
    <cellStyle name="Output 2 2 2 2 21" xfId="31442"/>
    <cellStyle name="Output 2 2 2 2 21 2" xfId="31443"/>
    <cellStyle name="Output 2 2 2 2 22" xfId="31444"/>
    <cellStyle name="Output 2 2 2 2 3" xfId="31445"/>
    <cellStyle name="Output 2 2 2 2 3 2" xfId="31446"/>
    <cellStyle name="Output 2 2 2 2 3 2 2" xfId="31447"/>
    <cellStyle name="Output 2 2 2 2 3 3" xfId="31448"/>
    <cellStyle name="Output 2 2 2 2 4" xfId="31449"/>
    <cellStyle name="Output 2 2 2 2 4 2" xfId="31450"/>
    <cellStyle name="Output 2 2 2 2 4 2 2" xfId="31451"/>
    <cellStyle name="Output 2 2 2 2 4 3" xfId="31452"/>
    <cellStyle name="Output 2 2 2 2 5" xfId="31453"/>
    <cellStyle name="Output 2 2 2 2 5 2" xfId="31454"/>
    <cellStyle name="Output 2 2 2 2 5 2 2" xfId="31455"/>
    <cellStyle name="Output 2 2 2 2 5 3" xfId="31456"/>
    <cellStyle name="Output 2 2 2 2 6" xfId="31457"/>
    <cellStyle name="Output 2 2 2 2 6 2" xfId="31458"/>
    <cellStyle name="Output 2 2 2 2 6 2 2" xfId="31459"/>
    <cellStyle name="Output 2 2 2 2 6 3" xfId="31460"/>
    <cellStyle name="Output 2 2 2 2 7" xfId="31461"/>
    <cellStyle name="Output 2 2 2 2 7 2" xfId="31462"/>
    <cellStyle name="Output 2 2 2 2 7 2 2" xfId="31463"/>
    <cellStyle name="Output 2 2 2 2 7 3" xfId="31464"/>
    <cellStyle name="Output 2 2 2 2 8" xfId="31465"/>
    <cellStyle name="Output 2 2 2 2 8 2" xfId="31466"/>
    <cellStyle name="Output 2 2 2 2 8 2 2" xfId="31467"/>
    <cellStyle name="Output 2 2 2 2 8 3" xfId="31468"/>
    <cellStyle name="Output 2 2 2 2 9" xfId="31469"/>
    <cellStyle name="Output 2 2 2 2 9 2" xfId="31470"/>
    <cellStyle name="Output 2 2 2 2 9 2 2" xfId="31471"/>
    <cellStyle name="Output 2 2 2 2 9 3" xfId="31472"/>
    <cellStyle name="Output 2 2 2 3" xfId="31473"/>
    <cellStyle name="Output 2 2 2 3 2" xfId="31474"/>
    <cellStyle name="Output 2 2 2 3 2 2" xfId="31475"/>
    <cellStyle name="Output 2 2 2 3 3" xfId="31476"/>
    <cellStyle name="Output 2 2 2 4" xfId="31477"/>
    <cellStyle name="Output 2 2 2 4 2" xfId="31478"/>
    <cellStyle name="Output 2 2 2 4 2 2" xfId="31479"/>
    <cellStyle name="Output 2 2 2 4 3" xfId="31480"/>
    <cellStyle name="Output 2 2 2 5" xfId="31481"/>
    <cellStyle name="Output 2 2 2 5 2" xfId="31482"/>
    <cellStyle name="Output 2 2 2 5 2 2" xfId="31483"/>
    <cellStyle name="Output 2 2 2 5 3" xfId="31484"/>
    <cellStyle name="Output 2 2 2 6" xfId="31485"/>
    <cellStyle name="Output 2 2 2 6 2" xfId="31486"/>
    <cellStyle name="Output 2 2 2 6 2 2" xfId="31487"/>
    <cellStyle name="Output 2 2 2 6 3" xfId="31488"/>
    <cellStyle name="Output 2 2 2 7" xfId="31489"/>
    <cellStyle name="Output 2 2 2 7 2" xfId="31490"/>
    <cellStyle name="Output 2 2 2 7 2 2" xfId="31491"/>
    <cellStyle name="Output 2 2 2 7 3" xfId="31492"/>
    <cellStyle name="Output 2 2 2 8" xfId="31493"/>
    <cellStyle name="Output 2 2 2 8 2" xfId="31494"/>
    <cellStyle name="Output 2 2 2 8 2 2" xfId="31495"/>
    <cellStyle name="Output 2 2 2 8 3" xfId="31496"/>
    <cellStyle name="Output 2 2 2 9" xfId="31497"/>
    <cellStyle name="Output 2 2 2 9 2" xfId="31498"/>
    <cellStyle name="Output 2 2 2 9 2 2" xfId="31499"/>
    <cellStyle name="Output 2 2 2 9 3" xfId="31500"/>
    <cellStyle name="Output 2 2 20" xfId="31501"/>
    <cellStyle name="Output 2 2 20 2" xfId="31502"/>
    <cellStyle name="Output 2 2 20 2 2" xfId="31503"/>
    <cellStyle name="Output 2 2 20 3" xfId="31504"/>
    <cellStyle name="Output 2 2 21" xfId="31505"/>
    <cellStyle name="Output 2 2 21 2" xfId="31506"/>
    <cellStyle name="Output 2 2 22" xfId="31507"/>
    <cellStyle name="Output 2 2 3" xfId="902"/>
    <cellStyle name="Output 2 2 3 10" xfId="31508"/>
    <cellStyle name="Output 2 2 3 10 2" xfId="31509"/>
    <cellStyle name="Output 2 2 3 10 2 2" xfId="31510"/>
    <cellStyle name="Output 2 2 3 10 3" xfId="31511"/>
    <cellStyle name="Output 2 2 3 11" xfId="31512"/>
    <cellStyle name="Output 2 2 3 11 2" xfId="31513"/>
    <cellStyle name="Output 2 2 3 11 2 2" xfId="31514"/>
    <cellStyle name="Output 2 2 3 11 3" xfId="31515"/>
    <cellStyle name="Output 2 2 3 12" xfId="31516"/>
    <cellStyle name="Output 2 2 3 12 2" xfId="31517"/>
    <cellStyle name="Output 2 2 3 12 2 2" xfId="31518"/>
    <cellStyle name="Output 2 2 3 12 3" xfId="31519"/>
    <cellStyle name="Output 2 2 3 13" xfId="31520"/>
    <cellStyle name="Output 2 2 3 13 2" xfId="31521"/>
    <cellStyle name="Output 2 2 3 13 2 2" xfId="31522"/>
    <cellStyle name="Output 2 2 3 13 3" xfId="31523"/>
    <cellStyle name="Output 2 2 3 14" xfId="31524"/>
    <cellStyle name="Output 2 2 3 14 2" xfId="31525"/>
    <cellStyle name="Output 2 2 3 14 2 2" xfId="31526"/>
    <cellStyle name="Output 2 2 3 14 3" xfId="31527"/>
    <cellStyle name="Output 2 2 3 15" xfId="31528"/>
    <cellStyle name="Output 2 2 3 15 2" xfId="31529"/>
    <cellStyle name="Output 2 2 3 15 2 2" xfId="31530"/>
    <cellStyle name="Output 2 2 3 15 3" xfId="31531"/>
    <cellStyle name="Output 2 2 3 16" xfId="31532"/>
    <cellStyle name="Output 2 2 3 16 2" xfId="31533"/>
    <cellStyle name="Output 2 2 3 16 2 2" xfId="31534"/>
    <cellStyle name="Output 2 2 3 16 3" xfId="31535"/>
    <cellStyle name="Output 2 2 3 17" xfId="31536"/>
    <cellStyle name="Output 2 2 3 17 2" xfId="31537"/>
    <cellStyle name="Output 2 2 3 17 2 2" xfId="31538"/>
    <cellStyle name="Output 2 2 3 17 3" xfId="31539"/>
    <cellStyle name="Output 2 2 3 18" xfId="31540"/>
    <cellStyle name="Output 2 2 3 18 2" xfId="31541"/>
    <cellStyle name="Output 2 2 3 19" xfId="31542"/>
    <cellStyle name="Output 2 2 3 2" xfId="31543"/>
    <cellStyle name="Output 2 2 3 2 10" xfId="31544"/>
    <cellStyle name="Output 2 2 3 2 10 2" xfId="31545"/>
    <cellStyle name="Output 2 2 3 2 10 2 2" xfId="31546"/>
    <cellStyle name="Output 2 2 3 2 10 3" xfId="31547"/>
    <cellStyle name="Output 2 2 3 2 11" xfId="31548"/>
    <cellStyle name="Output 2 2 3 2 11 2" xfId="31549"/>
    <cellStyle name="Output 2 2 3 2 11 2 2" xfId="31550"/>
    <cellStyle name="Output 2 2 3 2 11 3" xfId="31551"/>
    <cellStyle name="Output 2 2 3 2 12" xfId="31552"/>
    <cellStyle name="Output 2 2 3 2 12 2" xfId="31553"/>
    <cellStyle name="Output 2 2 3 2 12 2 2" xfId="31554"/>
    <cellStyle name="Output 2 2 3 2 12 3" xfId="31555"/>
    <cellStyle name="Output 2 2 3 2 13" xfId="31556"/>
    <cellStyle name="Output 2 2 3 2 13 2" xfId="31557"/>
    <cellStyle name="Output 2 2 3 2 13 2 2" xfId="31558"/>
    <cellStyle name="Output 2 2 3 2 13 3" xfId="31559"/>
    <cellStyle name="Output 2 2 3 2 14" xfId="31560"/>
    <cellStyle name="Output 2 2 3 2 14 2" xfId="31561"/>
    <cellStyle name="Output 2 2 3 2 14 2 2" xfId="31562"/>
    <cellStyle name="Output 2 2 3 2 14 3" xfId="31563"/>
    <cellStyle name="Output 2 2 3 2 15" xfId="31564"/>
    <cellStyle name="Output 2 2 3 2 15 2" xfId="31565"/>
    <cellStyle name="Output 2 2 3 2 15 2 2" xfId="31566"/>
    <cellStyle name="Output 2 2 3 2 15 3" xfId="31567"/>
    <cellStyle name="Output 2 2 3 2 16" xfId="31568"/>
    <cellStyle name="Output 2 2 3 2 16 2" xfId="31569"/>
    <cellStyle name="Output 2 2 3 2 16 2 2" xfId="31570"/>
    <cellStyle name="Output 2 2 3 2 16 3" xfId="31571"/>
    <cellStyle name="Output 2 2 3 2 17" xfId="31572"/>
    <cellStyle name="Output 2 2 3 2 17 2" xfId="31573"/>
    <cellStyle name="Output 2 2 3 2 17 2 2" xfId="31574"/>
    <cellStyle name="Output 2 2 3 2 17 3" xfId="31575"/>
    <cellStyle name="Output 2 2 3 2 18" xfId="31576"/>
    <cellStyle name="Output 2 2 3 2 18 2" xfId="31577"/>
    <cellStyle name="Output 2 2 3 2 18 2 2" xfId="31578"/>
    <cellStyle name="Output 2 2 3 2 18 3" xfId="31579"/>
    <cellStyle name="Output 2 2 3 2 19" xfId="31580"/>
    <cellStyle name="Output 2 2 3 2 19 2" xfId="31581"/>
    <cellStyle name="Output 2 2 3 2 19 2 2" xfId="31582"/>
    <cellStyle name="Output 2 2 3 2 19 3" xfId="31583"/>
    <cellStyle name="Output 2 2 3 2 2" xfId="31584"/>
    <cellStyle name="Output 2 2 3 2 2 2" xfId="31585"/>
    <cellStyle name="Output 2 2 3 2 2 2 2" xfId="31586"/>
    <cellStyle name="Output 2 2 3 2 2 3" xfId="31587"/>
    <cellStyle name="Output 2 2 3 2 20" xfId="31588"/>
    <cellStyle name="Output 2 2 3 2 20 2" xfId="31589"/>
    <cellStyle name="Output 2 2 3 2 20 2 2" xfId="31590"/>
    <cellStyle name="Output 2 2 3 2 20 3" xfId="31591"/>
    <cellStyle name="Output 2 2 3 2 21" xfId="31592"/>
    <cellStyle name="Output 2 2 3 2 21 2" xfId="31593"/>
    <cellStyle name="Output 2 2 3 2 22" xfId="31594"/>
    <cellStyle name="Output 2 2 3 2 3" xfId="31595"/>
    <cellStyle name="Output 2 2 3 2 3 2" xfId="31596"/>
    <cellStyle name="Output 2 2 3 2 3 2 2" xfId="31597"/>
    <cellStyle name="Output 2 2 3 2 3 3" xfId="31598"/>
    <cellStyle name="Output 2 2 3 2 4" xfId="31599"/>
    <cellStyle name="Output 2 2 3 2 4 2" xfId="31600"/>
    <cellStyle name="Output 2 2 3 2 4 2 2" xfId="31601"/>
    <cellStyle name="Output 2 2 3 2 4 3" xfId="31602"/>
    <cellStyle name="Output 2 2 3 2 5" xfId="31603"/>
    <cellStyle name="Output 2 2 3 2 5 2" xfId="31604"/>
    <cellStyle name="Output 2 2 3 2 5 2 2" xfId="31605"/>
    <cellStyle name="Output 2 2 3 2 5 3" xfId="31606"/>
    <cellStyle name="Output 2 2 3 2 6" xfId="31607"/>
    <cellStyle name="Output 2 2 3 2 6 2" xfId="31608"/>
    <cellStyle name="Output 2 2 3 2 6 2 2" xfId="31609"/>
    <cellStyle name="Output 2 2 3 2 6 3" xfId="31610"/>
    <cellStyle name="Output 2 2 3 2 7" xfId="31611"/>
    <cellStyle name="Output 2 2 3 2 7 2" xfId="31612"/>
    <cellStyle name="Output 2 2 3 2 7 2 2" xfId="31613"/>
    <cellStyle name="Output 2 2 3 2 7 3" xfId="31614"/>
    <cellStyle name="Output 2 2 3 2 8" xfId="31615"/>
    <cellStyle name="Output 2 2 3 2 8 2" xfId="31616"/>
    <cellStyle name="Output 2 2 3 2 8 2 2" xfId="31617"/>
    <cellStyle name="Output 2 2 3 2 8 3" xfId="31618"/>
    <cellStyle name="Output 2 2 3 2 9" xfId="31619"/>
    <cellStyle name="Output 2 2 3 2 9 2" xfId="31620"/>
    <cellStyle name="Output 2 2 3 2 9 2 2" xfId="31621"/>
    <cellStyle name="Output 2 2 3 2 9 3" xfId="31622"/>
    <cellStyle name="Output 2 2 3 3" xfId="31623"/>
    <cellStyle name="Output 2 2 3 3 2" xfId="31624"/>
    <cellStyle name="Output 2 2 3 3 2 2" xfId="31625"/>
    <cellStyle name="Output 2 2 3 3 3" xfId="31626"/>
    <cellStyle name="Output 2 2 3 4" xfId="31627"/>
    <cellStyle name="Output 2 2 3 4 2" xfId="31628"/>
    <cellStyle name="Output 2 2 3 4 2 2" xfId="31629"/>
    <cellStyle name="Output 2 2 3 4 3" xfId="31630"/>
    <cellStyle name="Output 2 2 3 5" xfId="31631"/>
    <cellStyle name="Output 2 2 3 5 2" xfId="31632"/>
    <cellStyle name="Output 2 2 3 5 2 2" xfId="31633"/>
    <cellStyle name="Output 2 2 3 5 3" xfId="31634"/>
    <cellStyle name="Output 2 2 3 6" xfId="31635"/>
    <cellStyle name="Output 2 2 3 6 2" xfId="31636"/>
    <cellStyle name="Output 2 2 3 6 2 2" xfId="31637"/>
    <cellStyle name="Output 2 2 3 6 3" xfId="31638"/>
    <cellStyle name="Output 2 2 3 7" xfId="31639"/>
    <cellStyle name="Output 2 2 3 7 2" xfId="31640"/>
    <cellStyle name="Output 2 2 3 7 2 2" xfId="31641"/>
    <cellStyle name="Output 2 2 3 7 3" xfId="31642"/>
    <cellStyle name="Output 2 2 3 8" xfId="31643"/>
    <cellStyle name="Output 2 2 3 8 2" xfId="31644"/>
    <cellStyle name="Output 2 2 3 8 2 2" xfId="31645"/>
    <cellStyle name="Output 2 2 3 8 3" xfId="31646"/>
    <cellStyle name="Output 2 2 3 9" xfId="31647"/>
    <cellStyle name="Output 2 2 3 9 2" xfId="31648"/>
    <cellStyle name="Output 2 2 3 9 2 2" xfId="31649"/>
    <cellStyle name="Output 2 2 3 9 3" xfId="31650"/>
    <cellStyle name="Output 2 2 4" xfId="903"/>
    <cellStyle name="Output 2 2 4 10" xfId="31651"/>
    <cellStyle name="Output 2 2 4 10 2" xfId="31652"/>
    <cellStyle name="Output 2 2 4 10 2 2" xfId="31653"/>
    <cellStyle name="Output 2 2 4 10 3" xfId="31654"/>
    <cellStyle name="Output 2 2 4 11" xfId="31655"/>
    <cellStyle name="Output 2 2 4 11 2" xfId="31656"/>
    <cellStyle name="Output 2 2 4 11 2 2" xfId="31657"/>
    <cellStyle name="Output 2 2 4 11 3" xfId="31658"/>
    <cellStyle name="Output 2 2 4 12" xfId="31659"/>
    <cellStyle name="Output 2 2 4 12 2" xfId="31660"/>
    <cellStyle name="Output 2 2 4 12 2 2" xfId="31661"/>
    <cellStyle name="Output 2 2 4 12 3" xfId="31662"/>
    <cellStyle name="Output 2 2 4 13" xfId="31663"/>
    <cellStyle name="Output 2 2 4 13 2" xfId="31664"/>
    <cellStyle name="Output 2 2 4 13 2 2" xfId="31665"/>
    <cellStyle name="Output 2 2 4 13 3" xfId="31666"/>
    <cellStyle name="Output 2 2 4 14" xfId="31667"/>
    <cellStyle name="Output 2 2 4 14 2" xfId="31668"/>
    <cellStyle name="Output 2 2 4 14 2 2" xfId="31669"/>
    <cellStyle name="Output 2 2 4 14 3" xfId="31670"/>
    <cellStyle name="Output 2 2 4 15" xfId="31671"/>
    <cellStyle name="Output 2 2 4 15 2" xfId="31672"/>
    <cellStyle name="Output 2 2 4 15 2 2" xfId="31673"/>
    <cellStyle name="Output 2 2 4 15 3" xfId="31674"/>
    <cellStyle name="Output 2 2 4 16" xfId="31675"/>
    <cellStyle name="Output 2 2 4 16 2" xfId="31676"/>
    <cellStyle name="Output 2 2 4 16 2 2" xfId="31677"/>
    <cellStyle name="Output 2 2 4 16 3" xfId="31678"/>
    <cellStyle name="Output 2 2 4 17" xfId="31679"/>
    <cellStyle name="Output 2 2 4 17 2" xfId="31680"/>
    <cellStyle name="Output 2 2 4 17 2 2" xfId="31681"/>
    <cellStyle name="Output 2 2 4 17 3" xfId="31682"/>
    <cellStyle name="Output 2 2 4 18" xfId="31683"/>
    <cellStyle name="Output 2 2 4 18 2" xfId="31684"/>
    <cellStyle name="Output 2 2 4 18 2 2" xfId="31685"/>
    <cellStyle name="Output 2 2 4 18 3" xfId="31686"/>
    <cellStyle name="Output 2 2 4 19" xfId="31687"/>
    <cellStyle name="Output 2 2 4 19 2" xfId="31688"/>
    <cellStyle name="Output 2 2 4 19 2 2" xfId="31689"/>
    <cellStyle name="Output 2 2 4 19 3" xfId="31690"/>
    <cellStyle name="Output 2 2 4 2" xfId="31691"/>
    <cellStyle name="Output 2 2 4 2 10" xfId="31692"/>
    <cellStyle name="Output 2 2 4 2 10 2" xfId="31693"/>
    <cellStyle name="Output 2 2 4 2 10 2 2" xfId="31694"/>
    <cellStyle name="Output 2 2 4 2 10 3" xfId="31695"/>
    <cellStyle name="Output 2 2 4 2 11" xfId="31696"/>
    <cellStyle name="Output 2 2 4 2 11 2" xfId="31697"/>
    <cellStyle name="Output 2 2 4 2 11 2 2" xfId="31698"/>
    <cellStyle name="Output 2 2 4 2 11 3" xfId="31699"/>
    <cellStyle name="Output 2 2 4 2 12" xfId="31700"/>
    <cellStyle name="Output 2 2 4 2 12 2" xfId="31701"/>
    <cellStyle name="Output 2 2 4 2 12 2 2" xfId="31702"/>
    <cellStyle name="Output 2 2 4 2 12 3" xfId="31703"/>
    <cellStyle name="Output 2 2 4 2 13" xfId="31704"/>
    <cellStyle name="Output 2 2 4 2 13 2" xfId="31705"/>
    <cellStyle name="Output 2 2 4 2 13 2 2" xfId="31706"/>
    <cellStyle name="Output 2 2 4 2 13 3" xfId="31707"/>
    <cellStyle name="Output 2 2 4 2 14" xfId="31708"/>
    <cellStyle name="Output 2 2 4 2 14 2" xfId="31709"/>
    <cellStyle name="Output 2 2 4 2 14 2 2" xfId="31710"/>
    <cellStyle name="Output 2 2 4 2 14 3" xfId="31711"/>
    <cellStyle name="Output 2 2 4 2 15" xfId="31712"/>
    <cellStyle name="Output 2 2 4 2 15 2" xfId="31713"/>
    <cellStyle name="Output 2 2 4 2 15 2 2" xfId="31714"/>
    <cellStyle name="Output 2 2 4 2 15 3" xfId="31715"/>
    <cellStyle name="Output 2 2 4 2 16" xfId="31716"/>
    <cellStyle name="Output 2 2 4 2 16 2" xfId="31717"/>
    <cellStyle name="Output 2 2 4 2 16 2 2" xfId="31718"/>
    <cellStyle name="Output 2 2 4 2 16 3" xfId="31719"/>
    <cellStyle name="Output 2 2 4 2 17" xfId="31720"/>
    <cellStyle name="Output 2 2 4 2 17 2" xfId="31721"/>
    <cellStyle name="Output 2 2 4 2 17 2 2" xfId="31722"/>
    <cellStyle name="Output 2 2 4 2 17 3" xfId="31723"/>
    <cellStyle name="Output 2 2 4 2 18" xfId="31724"/>
    <cellStyle name="Output 2 2 4 2 18 2" xfId="31725"/>
    <cellStyle name="Output 2 2 4 2 18 2 2" xfId="31726"/>
    <cellStyle name="Output 2 2 4 2 18 3" xfId="31727"/>
    <cellStyle name="Output 2 2 4 2 19" xfId="31728"/>
    <cellStyle name="Output 2 2 4 2 19 2" xfId="31729"/>
    <cellStyle name="Output 2 2 4 2 19 2 2" xfId="31730"/>
    <cellStyle name="Output 2 2 4 2 19 3" xfId="31731"/>
    <cellStyle name="Output 2 2 4 2 2" xfId="31732"/>
    <cellStyle name="Output 2 2 4 2 2 2" xfId="31733"/>
    <cellStyle name="Output 2 2 4 2 2 2 2" xfId="31734"/>
    <cellStyle name="Output 2 2 4 2 2 3" xfId="31735"/>
    <cellStyle name="Output 2 2 4 2 20" xfId="31736"/>
    <cellStyle name="Output 2 2 4 2 20 2" xfId="31737"/>
    <cellStyle name="Output 2 2 4 2 20 2 2" xfId="31738"/>
    <cellStyle name="Output 2 2 4 2 20 3" xfId="31739"/>
    <cellStyle name="Output 2 2 4 2 21" xfId="31740"/>
    <cellStyle name="Output 2 2 4 2 21 2" xfId="31741"/>
    <cellStyle name="Output 2 2 4 2 22" xfId="31742"/>
    <cellStyle name="Output 2 2 4 2 3" xfId="31743"/>
    <cellStyle name="Output 2 2 4 2 3 2" xfId="31744"/>
    <cellStyle name="Output 2 2 4 2 3 2 2" xfId="31745"/>
    <cellStyle name="Output 2 2 4 2 3 3" xfId="31746"/>
    <cellStyle name="Output 2 2 4 2 4" xfId="31747"/>
    <cellStyle name="Output 2 2 4 2 4 2" xfId="31748"/>
    <cellStyle name="Output 2 2 4 2 4 2 2" xfId="31749"/>
    <cellStyle name="Output 2 2 4 2 4 3" xfId="31750"/>
    <cellStyle name="Output 2 2 4 2 5" xfId="31751"/>
    <cellStyle name="Output 2 2 4 2 5 2" xfId="31752"/>
    <cellStyle name="Output 2 2 4 2 5 2 2" xfId="31753"/>
    <cellStyle name="Output 2 2 4 2 5 3" xfId="31754"/>
    <cellStyle name="Output 2 2 4 2 6" xfId="31755"/>
    <cellStyle name="Output 2 2 4 2 6 2" xfId="31756"/>
    <cellStyle name="Output 2 2 4 2 6 2 2" xfId="31757"/>
    <cellStyle name="Output 2 2 4 2 6 3" xfId="31758"/>
    <cellStyle name="Output 2 2 4 2 7" xfId="31759"/>
    <cellStyle name="Output 2 2 4 2 7 2" xfId="31760"/>
    <cellStyle name="Output 2 2 4 2 7 2 2" xfId="31761"/>
    <cellStyle name="Output 2 2 4 2 7 3" xfId="31762"/>
    <cellStyle name="Output 2 2 4 2 8" xfId="31763"/>
    <cellStyle name="Output 2 2 4 2 8 2" xfId="31764"/>
    <cellStyle name="Output 2 2 4 2 8 2 2" xfId="31765"/>
    <cellStyle name="Output 2 2 4 2 8 3" xfId="31766"/>
    <cellStyle name="Output 2 2 4 2 9" xfId="31767"/>
    <cellStyle name="Output 2 2 4 2 9 2" xfId="31768"/>
    <cellStyle name="Output 2 2 4 2 9 2 2" xfId="31769"/>
    <cellStyle name="Output 2 2 4 2 9 3" xfId="31770"/>
    <cellStyle name="Output 2 2 4 20" xfId="31771"/>
    <cellStyle name="Output 2 2 4 20 2" xfId="31772"/>
    <cellStyle name="Output 2 2 4 20 2 2" xfId="31773"/>
    <cellStyle name="Output 2 2 4 20 3" xfId="31774"/>
    <cellStyle name="Output 2 2 4 21" xfId="31775"/>
    <cellStyle name="Output 2 2 4 21 2" xfId="31776"/>
    <cellStyle name="Output 2 2 4 21 2 2" xfId="31777"/>
    <cellStyle name="Output 2 2 4 21 3" xfId="31778"/>
    <cellStyle name="Output 2 2 4 22" xfId="31779"/>
    <cellStyle name="Output 2 2 4 22 2" xfId="31780"/>
    <cellStyle name="Output 2 2 4 23" xfId="31781"/>
    <cellStyle name="Output 2 2 4 3" xfId="31782"/>
    <cellStyle name="Output 2 2 4 3 2" xfId="31783"/>
    <cellStyle name="Output 2 2 4 3 2 2" xfId="31784"/>
    <cellStyle name="Output 2 2 4 3 3" xfId="31785"/>
    <cellStyle name="Output 2 2 4 4" xfId="31786"/>
    <cellStyle name="Output 2 2 4 4 2" xfId="31787"/>
    <cellStyle name="Output 2 2 4 4 2 2" xfId="31788"/>
    <cellStyle name="Output 2 2 4 4 3" xfId="31789"/>
    <cellStyle name="Output 2 2 4 5" xfId="31790"/>
    <cellStyle name="Output 2 2 4 5 2" xfId="31791"/>
    <cellStyle name="Output 2 2 4 5 2 2" xfId="31792"/>
    <cellStyle name="Output 2 2 4 5 3" xfId="31793"/>
    <cellStyle name="Output 2 2 4 6" xfId="31794"/>
    <cellStyle name="Output 2 2 4 6 2" xfId="31795"/>
    <cellStyle name="Output 2 2 4 6 2 2" xfId="31796"/>
    <cellStyle name="Output 2 2 4 6 3" xfId="31797"/>
    <cellStyle name="Output 2 2 4 7" xfId="31798"/>
    <cellStyle name="Output 2 2 4 7 2" xfId="31799"/>
    <cellStyle name="Output 2 2 4 7 2 2" xfId="31800"/>
    <cellStyle name="Output 2 2 4 7 3" xfId="31801"/>
    <cellStyle name="Output 2 2 4 8" xfId="31802"/>
    <cellStyle name="Output 2 2 4 8 2" xfId="31803"/>
    <cellStyle name="Output 2 2 4 8 2 2" xfId="31804"/>
    <cellStyle name="Output 2 2 4 8 3" xfId="31805"/>
    <cellStyle name="Output 2 2 4 9" xfId="31806"/>
    <cellStyle name="Output 2 2 4 9 2" xfId="31807"/>
    <cellStyle name="Output 2 2 4 9 2 2" xfId="31808"/>
    <cellStyle name="Output 2 2 4 9 3" xfId="31809"/>
    <cellStyle name="Output 2 2 5" xfId="904"/>
    <cellStyle name="Output 2 2 5 10" xfId="31810"/>
    <cellStyle name="Output 2 2 5 10 2" xfId="31811"/>
    <cellStyle name="Output 2 2 5 10 2 2" xfId="31812"/>
    <cellStyle name="Output 2 2 5 10 3" xfId="31813"/>
    <cellStyle name="Output 2 2 5 11" xfId="31814"/>
    <cellStyle name="Output 2 2 5 11 2" xfId="31815"/>
    <cellStyle name="Output 2 2 5 11 2 2" xfId="31816"/>
    <cellStyle name="Output 2 2 5 11 3" xfId="31817"/>
    <cellStyle name="Output 2 2 5 12" xfId="31818"/>
    <cellStyle name="Output 2 2 5 12 2" xfId="31819"/>
    <cellStyle name="Output 2 2 5 12 2 2" xfId="31820"/>
    <cellStyle name="Output 2 2 5 12 3" xfId="31821"/>
    <cellStyle name="Output 2 2 5 13" xfId="31822"/>
    <cellStyle name="Output 2 2 5 13 2" xfId="31823"/>
    <cellStyle name="Output 2 2 5 13 2 2" xfId="31824"/>
    <cellStyle name="Output 2 2 5 13 3" xfId="31825"/>
    <cellStyle name="Output 2 2 5 14" xfId="31826"/>
    <cellStyle name="Output 2 2 5 14 2" xfId="31827"/>
    <cellStyle name="Output 2 2 5 14 2 2" xfId="31828"/>
    <cellStyle name="Output 2 2 5 14 3" xfId="31829"/>
    <cellStyle name="Output 2 2 5 15" xfId="31830"/>
    <cellStyle name="Output 2 2 5 15 2" xfId="31831"/>
    <cellStyle name="Output 2 2 5 15 2 2" xfId="31832"/>
    <cellStyle name="Output 2 2 5 15 3" xfId="31833"/>
    <cellStyle name="Output 2 2 5 16" xfId="31834"/>
    <cellStyle name="Output 2 2 5 16 2" xfId="31835"/>
    <cellStyle name="Output 2 2 5 16 2 2" xfId="31836"/>
    <cellStyle name="Output 2 2 5 16 3" xfId="31837"/>
    <cellStyle name="Output 2 2 5 17" xfId="31838"/>
    <cellStyle name="Output 2 2 5 17 2" xfId="31839"/>
    <cellStyle name="Output 2 2 5 17 2 2" xfId="31840"/>
    <cellStyle name="Output 2 2 5 17 3" xfId="31841"/>
    <cellStyle name="Output 2 2 5 18" xfId="31842"/>
    <cellStyle name="Output 2 2 5 18 2" xfId="31843"/>
    <cellStyle name="Output 2 2 5 18 2 2" xfId="31844"/>
    <cellStyle name="Output 2 2 5 18 3" xfId="31845"/>
    <cellStyle name="Output 2 2 5 19" xfId="31846"/>
    <cellStyle name="Output 2 2 5 19 2" xfId="31847"/>
    <cellStyle name="Output 2 2 5 19 2 2" xfId="31848"/>
    <cellStyle name="Output 2 2 5 19 3" xfId="31849"/>
    <cellStyle name="Output 2 2 5 2" xfId="31850"/>
    <cellStyle name="Output 2 2 5 2 2" xfId="31851"/>
    <cellStyle name="Output 2 2 5 2 2 2" xfId="31852"/>
    <cellStyle name="Output 2 2 5 2 3" xfId="31853"/>
    <cellStyle name="Output 2 2 5 20" xfId="31854"/>
    <cellStyle name="Output 2 2 5 20 2" xfId="31855"/>
    <cellStyle name="Output 2 2 5 20 2 2" xfId="31856"/>
    <cellStyle name="Output 2 2 5 20 3" xfId="31857"/>
    <cellStyle name="Output 2 2 5 21" xfId="31858"/>
    <cellStyle name="Output 2 2 5 21 2" xfId="31859"/>
    <cellStyle name="Output 2 2 5 22" xfId="31860"/>
    <cellStyle name="Output 2 2 5 3" xfId="31861"/>
    <cellStyle name="Output 2 2 5 3 2" xfId="31862"/>
    <cellStyle name="Output 2 2 5 3 2 2" xfId="31863"/>
    <cellStyle name="Output 2 2 5 3 3" xfId="31864"/>
    <cellStyle name="Output 2 2 5 4" xfId="31865"/>
    <cellStyle name="Output 2 2 5 4 2" xfId="31866"/>
    <cellStyle name="Output 2 2 5 4 2 2" xfId="31867"/>
    <cellStyle name="Output 2 2 5 4 3" xfId="31868"/>
    <cellStyle name="Output 2 2 5 5" xfId="31869"/>
    <cellStyle name="Output 2 2 5 5 2" xfId="31870"/>
    <cellStyle name="Output 2 2 5 5 2 2" xfId="31871"/>
    <cellStyle name="Output 2 2 5 5 3" xfId="31872"/>
    <cellStyle name="Output 2 2 5 6" xfId="31873"/>
    <cellStyle name="Output 2 2 5 6 2" xfId="31874"/>
    <cellStyle name="Output 2 2 5 6 2 2" xfId="31875"/>
    <cellStyle name="Output 2 2 5 6 3" xfId="31876"/>
    <cellStyle name="Output 2 2 5 7" xfId="31877"/>
    <cellStyle name="Output 2 2 5 7 2" xfId="31878"/>
    <cellStyle name="Output 2 2 5 7 2 2" xfId="31879"/>
    <cellStyle name="Output 2 2 5 7 3" xfId="31880"/>
    <cellStyle name="Output 2 2 5 8" xfId="31881"/>
    <cellStyle name="Output 2 2 5 8 2" xfId="31882"/>
    <cellStyle name="Output 2 2 5 8 2 2" xfId="31883"/>
    <cellStyle name="Output 2 2 5 8 3" xfId="31884"/>
    <cellStyle name="Output 2 2 5 9" xfId="31885"/>
    <cellStyle name="Output 2 2 5 9 2" xfId="31886"/>
    <cellStyle name="Output 2 2 5 9 2 2" xfId="31887"/>
    <cellStyle name="Output 2 2 5 9 3" xfId="31888"/>
    <cellStyle name="Output 2 2 6" xfId="905"/>
    <cellStyle name="Output 2 2 6 2" xfId="31889"/>
    <cellStyle name="Output 2 2 6 2 2" xfId="31890"/>
    <cellStyle name="Output 2 2 6 3" xfId="31891"/>
    <cellStyle name="Output 2 2 7" xfId="31892"/>
    <cellStyle name="Output 2 2 7 2" xfId="31893"/>
    <cellStyle name="Output 2 2 7 2 2" xfId="31894"/>
    <cellStyle name="Output 2 2 7 3" xfId="31895"/>
    <cellStyle name="Output 2 2 8" xfId="31896"/>
    <cellStyle name="Output 2 2 8 2" xfId="31897"/>
    <cellStyle name="Output 2 2 8 2 2" xfId="31898"/>
    <cellStyle name="Output 2 2 8 3" xfId="31899"/>
    <cellStyle name="Output 2 2 9" xfId="31900"/>
    <cellStyle name="Output 2 2 9 2" xfId="31901"/>
    <cellStyle name="Output 2 2 9 2 2" xfId="31902"/>
    <cellStyle name="Output 2 2 9 3" xfId="31903"/>
    <cellStyle name="Output 2 20" xfId="31904"/>
    <cellStyle name="Output 2 20 2" xfId="31905"/>
    <cellStyle name="Output 2 20 2 2" xfId="31906"/>
    <cellStyle name="Output 2 20 3" xfId="31907"/>
    <cellStyle name="Output 2 21" xfId="31908"/>
    <cellStyle name="Output 2 21 2" xfId="31909"/>
    <cellStyle name="Output 2 21 2 2" xfId="31910"/>
    <cellStyle name="Output 2 21 3" xfId="31911"/>
    <cellStyle name="Output 2 22" xfId="31912"/>
    <cellStyle name="Output 2 22 2" xfId="31913"/>
    <cellStyle name="Output 2 23" xfId="31914"/>
    <cellStyle name="Output 2 24" xfId="31915"/>
    <cellStyle name="Output 2 25" xfId="31916"/>
    <cellStyle name="Output 2 26" xfId="31917"/>
    <cellStyle name="Output 2 27" xfId="42979"/>
    <cellStyle name="Output 2 3" xfId="906"/>
    <cellStyle name="Output 2 3 10" xfId="31918"/>
    <cellStyle name="Output 2 3 10 2" xfId="31919"/>
    <cellStyle name="Output 2 3 10 2 2" xfId="31920"/>
    <cellStyle name="Output 2 3 10 3" xfId="31921"/>
    <cellStyle name="Output 2 3 11" xfId="31922"/>
    <cellStyle name="Output 2 3 11 2" xfId="31923"/>
    <cellStyle name="Output 2 3 11 2 2" xfId="31924"/>
    <cellStyle name="Output 2 3 11 3" xfId="31925"/>
    <cellStyle name="Output 2 3 12" xfId="31926"/>
    <cellStyle name="Output 2 3 12 2" xfId="31927"/>
    <cellStyle name="Output 2 3 12 2 2" xfId="31928"/>
    <cellStyle name="Output 2 3 12 3" xfId="31929"/>
    <cellStyle name="Output 2 3 13" xfId="31930"/>
    <cellStyle name="Output 2 3 13 2" xfId="31931"/>
    <cellStyle name="Output 2 3 13 2 2" xfId="31932"/>
    <cellStyle name="Output 2 3 13 3" xfId="31933"/>
    <cellStyle name="Output 2 3 14" xfId="31934"/>
    <cellStyle name="Output 2 3 14 2" xfId="31935"/>
    <cellStyle name="Output 2 3 14 2 2" xfId="31936"/>
    <cellStyle name="Output 2 3 14 3" xfId="31937"/>
    <cellStyle name="Output 2 3 15" xfId="31938"/>
    <cellStyle name="Output 2 3 15 2" xfId="31939"/>
    <cellStyle name="Output 2 3 15 2 2" xfId="31940"/>
    <cellStyle name="Output 2 3 15 3" xfId="31941"/>
    <cellStyle name="Output 2 3 16" xfId="31942"/>
    <cellStyle name="Output 2 3 16 2" xfId="31943"/>
    <cellStyle name="Output 2 3 16 2 2" xfId="31944"/>
    <cellStyle name="Output 2 3 16 3" xfId="31945"/>
    <cellStyle name="Output 2 3 17" xfId="31946"/>
    <cellStyle name="Output 2 3 17 2" xfId="31947"/>
    <cellStyle name="Output 2 3 17 2 2" xfId="31948"/>
    <cellStyle name="Output 2 3 17 3" xfId="31949"/>
    <cellStyle name="Output 2 3 18" xfId="31950"/>
    <cellStyle name="Output 2 3 18 2" xfId="31951"/>
    <cellStyle name="Output 2 3 19" xfId="31952"/>
    <cellStyle name="Output 2 3 2" xfId="907"/>
    <cellStyle name="Output 2 3 2 10" xfId="31953"/>
    <cellStyle name="Output 2 3 2 10 2" xfId="31954"/>
    <cellStyle name="Output 2 3 2 10 2 2" xfId="31955"/>
    <cellStyle name="Output 2 3 2 10 3" xfId="31956"/>
    <cellStyle name="Output 2 3 2 11" xfId="31957"/>
    <cellStyle name="Output 2 3 2 11 2" xfId="31958"/>
    <cellStyle name="Output 2 3 2 11 2 2" xfId="31959"/>
    <cellStyle name="Output 2 3 2 11 3" xfId="31960"/>
    <cellStyle name="Output 2 3 2 12" xfId="31961"/>
    <cellStyle name="Output 2 3 2 12 2" xfId="31962"/>
    <cellStyle name="Output 2 3 2 12 2 2" xfId="31963"/>
    <cellStyle name="Output 2 3 2 12 3" xfId="31964"/>
    <cellStyle name="Output 2 3 2 13" xfId="31965"/>
    <cellStyle name="Output 2 3 2 13 2" xfId="31966"/>
    <cellStyle name="Output 2 3 2 13 2 2" xfId="31967"/>
    <cellStyle name="Output 2 3 2 13 3" xfId="31968"/>
    <cellStyle name="Output 2 3 2 14" xfId="31969"/>
    <cellStyle name="Output 2 3 2 14 2" xfId="31970"/>
    <cellStyle name="Output 2 3 2 14 2 2" xfId="31971"/>
    <cellStyle name="Output 2 3 2 14 3" xfId="31972"/>
    <cellStyle name="Output 2 3 2 15" xfId="31973"/>
    <cellStyle name="Output 2 3 2 15 2" xfId="31974"/>
    <cellStyle name="Output 2 3 2 15 2 2" xfId="31975"/>
    <cellStyle name="Output 2 3 2 15 3" xfId="31976"/>
    <cellStyle name="Output 2 3 2 16" xfId="31977"/>
    <cellStyle name="Output 2 3 2 16 2" xfId="31978"/>
    <cellStyle name="Output 2 3 2 16 2 2" xfId="31979"/>
    <cellStyle name="Output 2 3 2 16 3" xfId="31980"/>
    <cellStyle name="Output 2 3 2 17" xfId="31981"/>
    <cellStyle name="Output 2 3 2 17 2" xfId="31982"/>
    <cellStyle name="Output 2 3 2 17 2 2" xfId="31983"/>
    <cellStyle name="Output 2 3 2 17 3" xfId="31984"/>
    <cellStyle name="Output 2 3 2 18" xfId="31985"/>
    <cellStyle name="Output 2 3 2 18 2" xfId="31986"/>
    <cellStyle name="Output 2 3 2 18 2 2" xfId="31987"/>
    <cellStyle name="Output 2 3 2 18 3" xfId="31988"/>
    <cellStyle name="Output 2 3 2 19" xfId="31989"/>
    <cellStyle name="Output 2 3 2 19 2" xfId="31990"/>
    <cellStyle name="Output 2 3 2 19 2 2" xfId="31991"/>
    <cellStyle name="Output 2 3 2 19 3" xfId="31992"/>
    <cellStyle name="Output 2 3 2 2" xfId="31993"/>
    <cellStyle name="Output 2 3 2 2 2" xfId="31994"/>
    <cellStyle name="Output 2 3 2 2 2 2" xfId="31995"/>
    <cellStyle name="Output 2 3 2 2 3" xfId="31996"/>
    <cellStyle name="Output 2 3 2 20" xfId="31997"/>
    <cellStyle name="Output 2 3 2 20 2" xfId="31998"/>
    <cellStyle name="Output 2 3 2 20 2 2" xfId="31999"/>
    <cellStyle name="Output 2 3 2 20 3" xfId="32000"/>
    <cellStyle name="Output 2 3 2 21" xfId="32001"/>
    <cellStyle name="Output 2 3 2 21 2" xfId="32002"/>
    <cellStyle name="Output 2 3 2 22" xfId="32003"/>
    <cellStyle name="Output 2 3 2 3" xfId="32004"/>
    <cellStyle name="Output 2 3 2 3 2" xfId="32005"/>
    <cellStyle name="Output 2 3 2 3 2 2" xfId="32006"/>
    <cellStyle name="Output 2 3 2 3 3" xfId="32007"/>
    <cellStyle name="Output 2 3 2 4" xfId="32008"/>
    <cellStyle name="Output 2 3 2 4 2" xfId="32009"/>
    <cellStyle name="Output 2 3 2 4 2 2" xfId="32010"/>
    <cellStyle name="Output 2 3 2 4 3" xfId="32011"/>
    <cellStyle name="Output 2 3 2 5" xfId="32012"/>
    <cellStyle name="Output 2 3 2 5 2" xfId="32013"/>
    <cellStyle name="Output 2 3 2 5 2 2" xfId="32014"/>
    <cellStyle name="Output 2 3 2 5 3" xfId="32015"/>
    <cellStyle name="Output 2 3 2 6" xfId="32016"/>
    <cellStyle name="Output 2 3 2 6 2" xfId="32017"/>
    <cellStyle name="Output 2 3 2 6 2 2" xfId="32018"/>
    <cellStyle name="Output 2 3 2 6 3" xfId="32019"/>
    <cellStyle name="Output 2 3 2 7" xfId="32020"/>
    <cellStyle name="Output 2 3 2 7 2" xfId="32021"/>
    <cellStyle name="Output 2 3 2 7 2 2" xfId="32022"/>
    <cellStyle name="Output 2 3 2 7 3" xfId="32023"/>
    <cellStyle name="Output 2 3 2 8" xfId="32024"/>
    <cellStyle name="Output 2 3 2 8 2" xfId="32025"/>
    <cellStyle name="Output 2 3 2 8 2 2" xfId="32026"/>
    <cellStyle name="Output 2 3 2 8 3" xfId="32027"/>
    <cellStyle name="Output 2 3 2 9" xfId="32028"/>
    <cellStyle name="Output 2 3 2 9 2" xfId="32029"/>
    <cellStyle name="Output 2 3 2 9 2 2" xfId="32030"/>
    <cellStyle name="Output 2 3 2 9 3" xfId="32031"/>
    <cellStyle name="Output 2 3 3" xfId="908"/>
    <cellStyle name="Output 2 3 3 2" xfId="32032"/>
    <cellStyle name="Output 2 3 3 2 2" xfId="32033"/>
    <cellStyle name="Output 2 3 3 3" xfId="32034"/>
    <cellStyle name="Output 2 3 4" xfId="909"/>
    <cellStyle name="Output 2 3 4 2" xfId="32035"/>
    <cellStyle name="Output 2 3 4 2 2" xfId="32036"/>
    <cellStyle name="Output 2 3 4 3" xfId="32037"/>
    <cellStyle name="Output 2 3 5" xfId="910"/>
    <cellStyle name="Output 2 3 5 2" xfId="32038"/>
    <cellStyle name="Output 2 3 5 2 2" xfId="32039"/>
    <cellStyle name="Output 2 3 5 3" xfId="32040"/>
    <cellStyle name="Output 2 3 6" xfId="911"/>
    <cellStyle name="Output 2 3 6 2" xfId="32041"/>
    <cellStyle name="Output 2 3 6 2 2" xfId="32042"/>
    <cellStyle name="Output 2 3 6 3" xfId="32043"/>
    <cellStyle name="Output 2 3 7" xfId="32044"/>
    <cellStyle name="Output 2 3 7 2" xfId="32045"/>
    <cellStyle name="Output 2 3 7 2 2" xfId="32046"/>
    <cellStyle name="Output 2 3 7 3" xfId="32047"/>
    <cellStyle name="Output 2 3 8" xfId="32048"/>
    <cellStyle name="Output 2 3 8 2" xfId="32049"/>
    <cellStyle name="Output 2 3 8 2 2" xfId="32050"/>
    <cellStyle name="Output 2 3 8 3" xfId="32051"/>
    <cellStyle name="Output 2 3 9" xfId="32052"/>
    <cellStyle name="Output 2 3 9 2" xfId="32053"/>
    <cellStyle name="Output 2 3 9 2 2" xfId="32054"/>
    <cellStyle name="Output 2 3 9 3" xfId="32055"/>
    <cellStyle name="Output 2 4" xfId="912"/>
    <cellStyle name="Output 2 4 10" xfId="32056"/>
    <cellStyle name="Output 2 4 10 2" xfId="32057"/>
    <cellStyle name="Output 2 4 10 2 2" xfId="32058"/>
    <cellStyle name="Output 2 4 10 3" xfId="32059"/>
    <cellStyle name="Output 2 4 11" xfId="32060"/>
    <cellStyle name="Output 2 4 11 2" xfId="32061"/>
    <cellStyle name="Output 2 4 11 2 2" xfId="32062"/>
    <cellStyle name="Output 2 4 11 3" xfId="32063"/>
    <cellStyle name="Output 2 4 12" xfId="32064"/>
    <cellStyle name="Output 2 4 12 2" xfId="32065"/>
    <cellStyle name="Output 2 4 12 2 2" xfId="32066"/>
    <cellStyle name="Output 2 4 12 3" xfId="32067"/>
    <cellStyle name="Output 2 4 13" xfId="32068"/>
    <cellStyle name="Output 2 4 13 2" xfId="32069"/>
    <cellStyle name="Output 2 4 13 2 2" xfId="32070"/>
    <cellStyle name="Output 2 4 13 3" xfId="32071"/>
    <cellStyle name="Output 2 4 14" xfId="32072"/>
    <cellStyle name="Output 2 4 14 2" xfId="32073"/>
    <cellStyle name="Output 2 4 14 2 2" xfId="32074"/>
    <cellStyle name="Output 2 4 14 3" xfId="32075"/>
    <cellStyle name="Output 2 4 15" xfId="32076"/>
    <cellStyle name="Output 2 4 15 2" xfId="32077"/>
    <cellStyle name="Output 2 4 15 2 2" xfId="32078"/>
    <cellStyle name="Output 2 4 15 3" xfId="32079"/>
    <cellStyle name="Output 2 4 16" xfId="32080"/>
    <cellStyle name="Output 2 4 16 2" xfId="32081"/>
    <cellStyle name="Output 2 4 16 2 2" xfId="32082"/>
    <cellStyle name="Output 2 4 16 3" xfId="32083"/>
    <cellStyle name="Output 2 4 17" xfId="32084"/>
    <cellStyle name="Output 2 4 17 2" xfId="32085"/>
    <cellStyle name="Output 2 4 17 2 2" xfId="32086"/>
    <cellStyle name="Output 2 4 17 3" xfId="32087"/>
    <cellStyle name="Output 2 4 18" xfId="32088"/>
    <cellStyle name="Output 2 4 18 2" xfId="32089"/>
    <cellStyle name="Output 2 4 19" xfId="32090"/>
    <cellStyle name="Output 2 4 2" xfId="913"/>
    <cellStyle name="Output 2 4 2 10" xfId="32091"/>
    <cellStyle name="Output 2 4 2 10 2" xfId="32092"/>
    <cellStyle name="Output 2 4 2 10 2 2" xfId="32093"/>
    <cellStyle name="Output 2 4 2 10 3" xfId="32094"/>
    <cellStyle name="Output 2 4 2 11" xfId="32095"/>
    <cellStyle name="Output 2 4 2 11 2" xfId="32096"/>
    <cellStyle name="Output 2 4 2 11 2 2" xfId="32097"/>
    <cellStyle name="Output 2 4 2 11 3" xfId="32098"/>
    <cellStyle name="Output 2 4 2 12" xfId="32099"/>
    <cellStyle name="Output 2 4 2 12 2" xfId="32100"/>
    <cellStyle name="Output 2 4 2 12 2 2" xfId="32101"/>
    <cellStyle name="Output 2 4 2 12 3" xfId="32102"/>
    <cellStyle name="Output 2 4 2 13" xfId="32103"/>
    <cellStyle name="Output 2 4 2 13 2" xfId="32104"/>
    <cellStyle name="Output 2 4 2 13 2 2" xfId="32105"/>
    <cellStyle name="Output 2 4 2 13 3" xfId="32106"/>
    <cellStyle name="Output 2 4 2 14" xfId="32107"/>
    <cellStyle name="Output 2 4 2 14 2" xfId="32108"/>
    <cellStyle name="Output 2 4 2 14 2 2" xfId="32109"/>
    <cellStyle name="Output 2 4 2 14 3" xfId="32110"/>
    <cellStyle name="Output 2 4 2 15" xfId="32111"/>
    <cellStyle name="Output 2 4 2 15 2" xfId="32112"/>
    <cellStyle name="Output 2 4 2 15 2 2" xfId="32113"/>
    <cellStyle name="Output 2 4 2 15 3" xfId="32114"/>
    <cellStyle name="Output 2 4 2 16" xfId="32115"/>
    <cellStyle name="Output 2 4 2 16 2" xfId="32116"/>
    <cellStyle name="Output 2 4 2 16 2 2" xfId="32117"/>
    <cellStyle name="Output 2 4 2 16 3" xfId="32118"/>
    <cellStyle name="Output 2 4 2 17" xfId="32119"/>
    <cellStyle name="Output 2 4 2 17 2" xfId="32120"/>
    <cellStyle name="Output 2 4 2 17 2 2" xfId="32121"/>
    <cellStyle name="Output 2 4 2 17 3" xfId="32122"/>
    <cellStyle name="Output 2 4 2 18" xfId="32123"/>
    <cellStyle name="Output 2 4 2 18 2" xfId="32124"/>
    <cellStyle name="Output 2 4 2 18 2 2" xfId="32125"/>
    <cellStyle name="Output 2 4 2 18 3" xfId="32126"/>
    <cellStyle name="Output 2 4 2 19" xfId="32127"/>
    <cellStyle name="Output 2 4 2 19 2" xfId="32128"/>
    <cellStyle name="Output 2 4 2 19 2 2" xfId="32129"/>
    <cellStyle name="Output 2 4 2 19 3" xfId="32130"/>
    <cellStyle name="Output 2 4 2 2" xfId="32131"/>
    <cellStyle name="Output 2 4 2 2 2" xfId="32132"/>
    <cellStyle name="Output 2 4 2 2 2 2" xfId="32133"/>
    <cellStyle name="Output 2 4 2 2 3" xfId="32134"/>
    <cellStyle name="Output 2 4 2 20" xfId="32135"/>
    <cellStyle name="Output 2 4 2 20 2" xfId="32136"/>
    <cellStyle name="Output 2 4 2 20 2 2" xfId="32137"/>
    <cellStyle name="Output 2 4 2 20 3" xfId="32138"/>
    <cellStyle name="Output 2 4 2 21" xfId="32139"/>
    <cellStyle name="Output 2 4 2 21 2" xfId="32140"/>
    <cellStyle name="Output 2 4 2 22" xfId="32141"/>
    <cellStyle name="Output 2 4 2 3" xfId="32142"/>
    <cellStyle name="Output 2 4 2 3 2" xfId="32143"/>
    <cellStyle name="Output 2 4 2 3 2 2" xfId="32144"/>
    <cellStyle name="Output 2 4 2 3 3" xfId="32145"/>
    <cellStyle name="Output 2 4 2 4" xfId="32146"/>
    <cellStyle name="Output 2 4 2 4 2" xfId="32147"/>
    <cellStyle name="Output 2 4 2 4 2 2" xfId="32148"/>
    <cellStyle name="Output 2 4 2 4 3" xfId="32149"/>
    <cellStyle name="Output 2 4 2 5" xfId="32150"/>
    <cellStyle name="Output 2 4 2 5 2" xfId="32151"/>
    <cellStyle name="Output 2 4 2 5 2 2" xfId="32152"/>
    <cellStyle name="Output 2 4 2 5 3" xfId="32153"/>
    <cellStyle name="Output 2 4 2 6" xfId="32154"/>
    <cellStyle name="Output 2 4 2 6 2" xfId="32155"/>
    <cellStyle name="Output 2 4 2 6 2 2" xfId="32156"/>
    <cellStyle name="Output 2 4 2 6 3" xfId="32157"/>
    <cellStyle name="Output 2 4 2 7" xfId="32158"/>
    <cellStyle name="Output 2 4 2 7 2" xfId="32159"/>
    <cellStyle name="Output 2 4 2 7 2 2" xfId="32160"/>
    <cellStyle name="Output 2 4 2 7 3" xfId="32161"/>
    <cellStyle name="Output 2 4 2 8" xfId="32162"/>
    <cellStyle name="Output 2 4 2 8 2" xfId="32163"/>
    <cellStyle name="Output 2 4 2 8 2 2" xfId="32164"/>
    <cellStyle name="Output 2 4 2 8 3" xfId="32165"/>
    <cellStyle name="Output 2 4 2 9" xfId="32166"/>
    <cellStyle name="Output 2 4 2 9 2" xfId="32167"/>
    <cellStyle name="Output 2 4 2 9 2 2" xfId="32168"/>
    <cellStyle name="Output 2 4 2 9 3" xfId="32169"/>
    <cellStyle name="Output 2 4 3" xfId="914"/>
    <cellStyle name="Output 2 4 3 2" xfId="32170"/>
    <cellStyle name="Output 2 4 3 2 2" xfId="32171"/>
    <cellStyle name="Output 2 4 3 3" xfId="32172"/>
    <cellStyle name="Output 2 4 4" xfId="915"/>
    <cellStyle name="Output 2 4 4 2" xfId="32173"/>
    <cellStyle name="Output 2 4 4 2 2" xfId="32174"/>
    <cellStyle name="Output 2 4 4 3" xfId="32175"/>
    <cellStyle name="Output 2 4 5" xfId="916"/>
    <cellStyle name="Output 2 4 5 2" xfId="32176"/>
    <cellStyle name="Output 2 4 5 2 2" xfId="32177"/>
    <cellStyle name="Output 2 4 5 3" xfId="32178"/>
    <cellStyle name="Output 2 4 6" xfId="917"/>
    <cellStyle name="Output 2 4 6 2" xfId="32179"/>
    <cellStyle name="Output 2 4 6 2 2" xfId="32180"/>
    <cellStyle name="Output 2 4 6 3" xfId="32181"/>
    <cellStyle name="Output 2 4 7" xfId="32182"/>
    <cellStyle name="Output 2 4 7 2" xfId="32183"/>
    <cellStyle name="Output 2 4 7 2 2" xfId="32184"/>
    <cellStyle name="Output 2 4 7 3" xfId="32185"/>
    <cellStyle name="Output 2 4 8" xfId="32186"/>
    <cellStyle name="Output 2 4 8 2" xfId="32187"/>
    <cellStyle name="Output 2 4 8 2 2" xfId="32188"/>
    <cellStyle name="Output 2 4 8 3" xfId="32189"/>
    <cellStyle name="Output 2 4 9" xfId="32190"/>
    <cellStyle name="Output 2 4 9 2" xfId="32191"/>
    <cellStyle name="Output 2 4 9 2 2" xfId="32192"/>
    <cellStyle name="Output 2 4 9 3" xfId="32193"/>
    <cellStyle name="Output 2 5" xfId="918"/>
    <cellStyle name="Output 2 5 10" xfId="32194"/>
    <cellStyle name="Output 2 5 10 2" xfId="32195"/>
    <cellStyle name="Output 2 5 10 2 2" xfId="32196"/>
    <cellStyle name="Output 2 5 10 3" xfId="32197"/>
    <cellStyle name="Output 2 5 11" xfId="32198"/>
    <cellStyle name="Output 2 5 11 2" xfId="32199"/>
    <cellStyle name="Output 2 5 11 2 2" xfId="32200"/>
    <cellStyle name="Output 2 5 11 3" xfId="32201"/>
    <cellStyle name="Output 2 5 12" xfId="32202"/>
    <cellStyle name="Output 2 5 12 2" xfId="32203"/>
    <cellStyle name="Output 2 5 12 2 2" xfId="32204"/>
    <cellStyle name="Output 2 5 12 3" xfId="32205"/>
    <cellStyle name="Output 2 5 13" xfId="32206"/>
    <cellStyle name="Output 2 5 13 2" xfId="32207"/>
    <cellStyle name="Output 2 5 13 2 2" xfId="32208"/>
    <cellStyle name="Output 2 5 13 3" xfId="32209"/>
    <cellStyle name="Output 2 5 14" xfId="32210"/>
    <cellStyle name="Output 2 5 14 2" xfId="32211"/>
    <cellStyle name="Output 2 5 14 2 2" xfId="32212"/>
    <cellStyle name="Output 2 5 14 3" xfId="32213"/>
    <cellStyle name="Output 2 5 15" xfId="32214"/>
    <cellStyle name="Output 2 5 15 2" xfId="32215"/>
    <cellStyle name="Output 2 5 15 2 2" xfId="32216"/>
    <cellStyle name="Output 2 5 15 3" xfId="32217"/>
    <cellStyle name="Output 2 5 16" xfId="32218"/>
    <cellStyle name="Output 2 5 16 2" xfId="32219"/>
    <cellStyle name="Output 2 5 16 2 2" xfId="32220"/>
    <cellStyle name="Output 2 5 16 3" xfId="32221"/>
    <cellStyle name="Output 2 5 17" xfId="32222"/>
    <cellStyle name="Output 2 5 17 2" xfId="32223"/>
    <cellStyle name="Output 2 5 17 2 2" xfId="32224"/>
    <cellStyle name="Output 2 5 17 3" xfId="32225"/>
    <cellStyle name="Output 2 5 18" xfId="32226"/>
    <cellStyle name="Output 2 5 18 2" xfId="32227"/>
    <cellStyle name="Output 2 5 18 2 2" xfId="32228"/>
    <cellStyle name="Output 2 5 18 3" xfId="32229"/>
    <cellStyle name="Output 2 5 19" xfId="32230"/>
    <cellStyle name="Output 2 5 19 2" xfId="32231"/>
    <cellStyle name="Output 2 5 19 2 2" xfId="32232"/>
    <cellStyle name="Output 2 5 19 3" xfId="32233"/>
    <cellStyle name="Output 2 5 2" xfId="32234"/>
    <cellStyle name="Output 2 5 2 10" xfId="32235"/>
    <cellStyle name="Output 2 5 2 10 2" xfId="32236"/>
    <cellStyle name="Output 2 5 2 10 2 2" xfId="32237"/>
    <cellStyle name="Output 2 5 2 10 3" xfId="32238"/>
    <cellStyle name="Output 2 5 2 11" xfId="32239"/>
    <cellStyle name="Output 2 5 2 11 2" xfId="32240"/>
    <cellStyle name="Output 2 5 2 11 2 2" xfId="32241"/>
    <cellStyle name="Output 2 5 2 11 3" xfId="32242"/>
    <cellStyle name="Output 2 5 2 12" xfId="32243"/>
    <cellStyle name="Output 2 5 2 12 2" xfId="32244"/>
    <cellStyle name="Output 2 5 2 12 2 2" xfId="32245"/>
    <cellStyle name="Output 2 5 2 12 3" xfId="32246"/>
    <cellStyle name="Output 2 5 2 13" xfId="32247"/>
    <cellStyle name="Output 2 5 2 13 2" xfId="32248"/>
    <cellStyle name="Output 2 5 2 13 2 2" xfId="32249"/>
    <cellStyle name="Output 2 5 2 13 3" xfId="32250"/>
    <cellStyle name="Output 2 5 2 14" xfId="32251"/>
    <cellStyle name="Output 2 5 2 14 2" xfId="32252"/>
    <cellStyle name="Output 2 5 2 14 2 2" xfId="32253"/>
    <cellStyle name="Output 2 5 2 14 3" xfId="32254"/>
    <cellStyle name="Output 2 5 2 15" xfId="32255"/>
    <cellStyle name="Output 2 5 2 15 2" xfId="32256"/>
    <cellStyle name="Output 2 5 2 15 2 2" xfId="32257"/>
    <cellStyle name="Output 2 5 2 15 3" xfId="32258"/>
    <cellStyle name="Output 2 5 2 16" xfId="32259"/>
    <cellStyle name="Output 2 5 2 16 2" xfId="32260"/>
    <cellStyle name="Output 2 5 2 16 2 2" xfId="32261"/>
    <cellStyle name="Output 2 5 2 16 3" xfId="32262"/>
    <cellStyle name="Output 2 5 2 17" xfId="32263"/>
    <cellStyle name="Output 2 5 2 17 2" xfId="32264"/>
    <cellStyle name="Output 2 5 2 17 2 2" xfId="32265"/>
    <cellStyle name="Output 2 5 2 17 3" xfId="32266"/>
    <cellStyle name="Output 2 5 2 18" xfId="32267"/>
    <cellStyle name="Output 2 5 2 18 2" xfId="32268"/>
    <cellStyle name="Output 2 5 2 18 2 2" xfId="32269"/>
    <cellStyle name="Output 2 5 2 18 3" xfId="32270"/>
    <cellStyle name="Output 2 5 2 19" xfId="32271"/>
    <cellStyle name="Output 2 5 2 19 2" xfId="32272"/>
    <cellStyle name="Output 2 5 2 19 2 2" xfId="32273"/>
    <cellStyle name="Output 2 5 2 19 3" xfId="32274"/>
    <cellStyle name="Output 2 5 2 2" xfId="32275"/>
    <cellStyle name="Output 2 5 2 2 2" xfId="32276"/>
    <cellStyle name="Output 2 5 2 2 2 2" xfId="32277"/>
    <cellStyle name="Output 2 5 2 2 3" xfId="32278"/>
    <cellStyle name="Output 2 5 2 20" xfId="32279"/>
    <cellStyle name="Output 2 5 2 20 2" xfId="32280"/>
    <cellStyle name="Output 2 5 2 20 2 2" xfId="32281"/>
    <cellStyle name="Output 2 5 2 20 3" xfId="32282"/>
    <cellStyle name="Output 2 5 2 21" xfId="32283"/>
    <cellStyle name="Output 2 5 2 21 2" xfId="32284"/>
    <cellStyle name="Output 2 5 2 22" xfId="32285"/>
    <cellStyle name="Output 2 5 2 3" xfId="32286"/>
    <cellStyle name="Output 2 5 2 3 2" xfId="32287"/>
    <cellStyle name="Output 2 5 2 3 2 2" xfId="32288"/>
    <cellStyle name="Output 2 5 2 3 3" xfId="32289"/>
    <cellStyle name="Output 2 5 2 4" xfId="32290"/>
    <cellStyle name="Output 2 5 2 4 2" xfId="32291"/>
    <cellStyle name="Output 2 5 2 4 2 2" xfId="32292"/>
    <cellStyle name="Output 2 5 2 4 3" xfId="32293"/>
    <cellStyle name="Output 2 5 2 5" xfId="32294"/>
    <cellStyle name="Output 2 5 2 5 2" xfId="32295"/>
    <cellStyle name="Output 2 5 2 5 2 2" xfId="32296"/>
    <cellStyle name="Output 2 5 2 5 3" xfId="32297"/>
    <cellStyle name="Output 2 5 2 6" xfId="32298"/>
    <cellStyle name="Output 2 5 2 6 2" xfId="32299"/>
    <cellStyle name="Output 2 5 2 6 2 2" xfId="32300"/>
    <cellStyle name="Output 2 5 2 6 3" xfId="32301"/>
    <cellStyle name="Output 2 5 2 7" xfId="32302"/>
    <cellStyle name="Output 2 5 2 7 2" xfId="32303"/>
    <cellStyle name="Output 2 5 2 7 2 2" xfId="32304"/>
    <cellStyle name="Output 2 5 2 7 3" xfId="32305"/>
    <cellStyle name="Output 2 5 2 8" xfId="32306"/>
    <cellStyle name="Output 2 5 2 8 2" xfId="32307"/>
    <cellStyle name="Output 2 5 2 8 2 2" xfId="32308"/>
    <cellStyle name="Output 2 5 2 8 3" xfId="32309"/>
    <cellStyle name="Output 2 5 2 9" xfId="32310"/>
    <cellStyle name="Output 2 5 2 9 2" xfId="32311"/>
    <cellStyle name="Output 2 5 2 9 2 2" xfId="32312"/>
    <cellStyle name="Output 2 5 2 9 3" xfId="32313"/>
    <cellStyle name="Output 2 5 20" xfId="32314"/>
    <cellStyle name="Output 2 5 20 2" xfId="32315"/>
    <cellStyle name="Output 2 5 20 2 2" xfId="32316"/>
    <cellStyle name="Output 2 5 20 3" xfId="32317"/>
    <cellStyle name="Output 2 5 21" xfId="32318"/>
    <cellStyle name="Output 2 5 21 2" xfId="32319"/>
    <cellStyle name="Output 2 5 21 2 2" xfId="32320"/>
    <cellStyle name="Output 2 5 21 3" xfId="32321"/>
    <cellStyle name="Output 2 5 22" xfId="32322"/>
    <cellStyle name="Output 2 5 22 2" xfId="32323"/>
    <cellStyle name="Output 2 5 23" xfId="32324"/>
    <cellStyle name="Output 2 5 3" xfId="32325"/>
    <cellStyle name="Output 2 5 3 2" xfId="32326"/>
    <cellStyle name="Output 2 5 3 2 2" xfId="32327"/>
    <cellStyle name="Output 2 5 3 3" xfId="32328"/>
    <cellStyle name="Output 2 5 4" xfId="32329"/>
    <cellStyle name="Output 2 5 4 2" xfId="32330"/>
    <cellStyle name="Output 2 5 4 2 2" xfId="32331"/>
    <cellStyle name="Output 2 5 4 3" xfId="32332"/>
    <cellStyle name="Output 2 5 5" xfId="32333"/>
    <cellStyle name="Output 2 5 5 2" xfId="32334"/>
    <cellStyle name="Output 2 5 5 2 2" xfId="32335"/>
    <cellStyle name="Output 2 5 5 3" xfId="32336"/>
    <cellStyle name="Output 2 5 6" xfId="32337"/>
    <cellStyle name="Output 2 5 6 2" xfId="32338"/>
    <cellStyle name="Output 2 5 6 2 2" xfId="32339"/>
    <cellStyle name="Output 2 5 6 3" xfId="32340"/>
    <cellStyle name="Output 2 5 7" xfId="32341"/>
    <cellStyle name="Output 2 5 7 2" xfId="32342"/>
    <cellStyle name="Output 2 5 7 2 2" xfId="32343"/>
    <cellStyle name="Output 2 5 7 3" xfId="32344"/>
    <cellStyle name="Output 2 5 8" xfId="32345"/>
    <cellStyle name="Output 2 5 8 2" xfId="32346"/>
    <cellStyle name="Output 2 5 8 2 2" xfId="32347"/>
    <cellStyle name="Output 2 5 8 3" xfId="32348"/>
    <cellStyle name="Output 2 5 9" xfId="32349"/>
    <cellStyle name="Output 2 5 9 2" xfId="32350"/>
    <cellStyle name="Output 2 5 9 2 2" xfId="32351"/>
    <cellStyle name="Output 2 5 9 3" xfId="32352"/>
    <cellStyle name="Output 2 6" xfId="919"/>
    <cellStyle name="Output 2 6 10" xfId="32353"/>
    <cellStyle name="Output 2 6 10 2" xfId="32354"/>
    <cellStyle name="Output 2 6 10 2 2" xfId="32355"/>
    <cellStyle name="Output 2 6 10 3" xfId="32356"/>
    <cellStyle name="Output 2 6 11" xfId="32357"/>
    <cellStyle name="Output 2 6 11 2" xfId="32358"/>
    <cellStyle name="Output 2 6 11 2 2" xfId="32359"/>
    <cellStyle name="Output 2 6 11 3" xfId="32360"/>
    <cellStyle name="Output 2 6 12" xfId="32361"/>
    <cellStyle name="Output 2 6 12 2" xfId="32362"/>
    <cellStyle name="Output 2 6 12 2 2" xfId="32363"/>
    <cellStyle name="Output 2 6 12 3" xfId="32364"/>
    <cellStyle name="Output 2 6 13" xfId="32365"/>
    <cellStyle name="Output 2 6 13 2" xfId="32366"/>
    <cellStyle name="Output 2 6 13 2 2" xfId="32367"/>
    <cellStyle name="Output 2 6 13 3" xfId="32368"/>
    <cellStyle name="Output 2 6 14" xfId="32369"/>
    <cellStyle name="Output 2 6 14 2" xfId="32370"/>
    <cellStyle name="Output 2 6 14 2 2" xfId="32371"/>
    <cellStyle name="Output 2 6 14 3" xfId="32372"/>
    <cellStyle name="Output 2 6 15" xfId="32373"/>
    <cellStyle name="Output 2 6 15 2" xfId="32374"/>
    <cellStyle name="Output 2 6 15 2 2" xfId="32375"/>
    <cellStyle name="Output 2 6 15 3" xfId="32376"/>
    <cellStyle name="Output 2 6 16" xfId="32377"/>
    <cellStyle name="Output 2 6 16 2" xfId="32378"/>
    <cellStyle name="Output 2 6 16 2 2" xfId="32379"/>
    <cellStyle name="Output 2 6 16 3" xfId="32380"/>
    <cellStyle name="Output 2 6 17" xfId="32381"/>
    <cellStyle name="Output 2 6 17 2" xfId="32382"/>
    <cellStyle name="Output 2 6 17 2 2" xfId="32383"/>
    <cellStyle name="Output 2 6 17 3" xfId="32384"/>
    <cellStyle name="Output 2 6 18" xfId="32385"/>
    <cellStyle name="Output 2 6 18 2" xfId="32386"/>
    <cellStyle name="Output 2 6 18 2 2" xfId="32387"/>
    <cellStyle name="Output 2 6 18 3" xfId="32388"/>
    <cellStyle name="Output 2 6 19" xfId="32389"/>
    <cellStyle name="Output 2 6 19 2" xfId="32390"/>
    <cellStyle name="Output 2 6 19 2 2" xfId="32391"/>
    <cellStyle name="Output 2 6 19 3" xfId="32392"/>
    <cellStyle name="Output 2 6 2" xfId="32393"/>
    <cellStyle name="Output 2 6 2 2" xfId="32394"/>
    <cellStyle name="Output 2 6 2 2 2" xfId="32395"/>
    <cellStyle name="Output 2 6 2 3" xfId="32396"/>
    <cellStyle name="Output 2 6 20" xfId="32397"/>
    <cellStyle name="Output 2 6 20 2" xfId="32398"/>
    <cellStyle name="Output 2 6 20 2 2" xfId="32399"/>
    <cellStyle name="Output 2 6 20 3" xfId="32400"/>
    <cellStyle name="Output 2 6 21" xfId="32401"/>
    <cellStyle name="Output 2 6 21 2" xfId="32402"/>
    <cellStyle name="Output 2 6 22" xfId="32403"/>
    <cellStyle name="Output 2 6 3" xfId="32404"/>
    <cellStyle name="Output 2 6 3 2" xfId="32405"/>
    <cellStyle name="Output 2 6 3 2 2" xfId="32406"/>
    <cellStyle name="Output 2 6 3 3" xfId="32407"/>
    <cellStyle name="Output 2 6 4" xfId="32408"/>
    <cellStyle name="Output 2 6 4 2" xfId="32409"/>
    <cellStyle name="Output 2 6 4 2 2" xfId="32410"/>
    <cellStyle name="Output 2 6 4 3" xfId="32411"/>
    <cellStyle name="Output 2 6 5" xfId="32412"/>
    <cellStyle name="Output 2 6 5 2" xfId="32413"/>
    <cellStyle name="Output 2 6 5 2 2" xfId="32414"/>
    <cellStyle name="Output 2 6 5 3" xfId="32415"/>
    <cellStyle name="Output 2 6 6" xfId="32416"/>
    <cellStyle name="Output 2 6 6 2" xfId="32417"/>
    <cellStyle name="Output 2 6 6 2 2" xfId="32418"/>
    <cellStyle name="Output 2 6 6 3" xfId="32419"/>
    <cellStyle name="Output 2 6 7" xfId="32420"/>
    <cellStyle name="Output 2 6 7 2" xfId="32421"/>
    <cellStyle name="Output 2 6 7 2 2" xfId="32422"/>
    <cellStyle name="Output 2 6 7 3" xfId="32423"/>
    <cellStyle name="Output 2 6 8" xfId="32424"/>
    <cellStyle name="Output 2 6 8 2" xfId="32425"/>
    <cellStyle name="Output 2 6 8 2 2" xfId="32426"/>
    <cellStyle name="Output 2 6 8 3" xfId="32427"/>
    <cellStyle name="Output 2 6 9" xfId="32428"/>
    <cellStyle name="Output 2 6 9 2" xfId="32429"/>
    <cellStyle name="Output 2 6 9 2 2" xfId="32430"/>
    <cellStyle name="Output 2 6 9 3" xfId="32431"/>
    <cellStyle name="Output 2 7" xfId="920"/>
    <cellStyle name="Output 2 7 2" xfId="32432"/>
    <cellStyle name="Output 2 7 2 2" xfId="32433"/>
    <cellStyle name="Output 2 7 3" xfId="32434"/>
    <cellStyle name="Output 2 8" xfId="32435"/>
    <cellStyle name="Output 2 8 2" xfId="32436"/>
    <cellStyle name="Output 2 8 2 2" xfId="32437"/>
    <cellStyle name="Output 2 8 3" xfId="32438"/>
    <cellStyle name="Output 2 9" xfId="32439"/>
    <cellStyle name="Output 2 9 2" xfId="32440"/>
    <cellStyle name="Output 2 9 2 2" xfId="32441"/>
    <cellStyle name="Output 2 9 3" xfId="32442"/>
    <cellStyle name="Output 3" xfId="921"/>
    <cellStyle name="Output 3 10" xfId="32443"/>
    <cellStyle name="Output 3 10 2" xfId="32444"/>
    <cellStyle name="Output 3 10 2 2" xfId="32445"/>
    <cellStyle name="Output 3 10 3" xfId="32446"/>
    <cellStyle name="Output 3 11" xfId="32447"/>
    <cellStyle name="Output 3 11 2" xfId="32448"/>
    <cellStyle name="Output 3 11 2 2" xfId="32449"/>
    <cellStyle name="Output 3 11 3" xfId="32450"/>
    <cellStyle name="Output 3 12" xfId="32451"/>
    <cellStyle name="Output 3 12 2" xfId="32452"/>
    <cellStyle name="Output 3 12 2 2" xfId="32453"/>
    <cellStyle name="Output 3 12 3" xfId="32454"/>
    <cellStyle name="Output 3 13" xfId="32455"/>
    <cellStyle name="Output 3 13 2" xfId="32456"/>
    <cellStyle name="Output 3 13 2 2" xfId="32457"/>
    <cellStyle name="Output 3 13 3" xfId="32458"/>
    <cellStyle name="Output 3 14" xfId="32459"/>
    <cellStyle name="Output 3 14 2" xfId="32460"/>
    <cellStyle name="Output 3 14 2 2" xfId="32461"/>
    <cellStyle name="Output 3 14 3" xfId="32462"/>
    <cellStyle name="Output 3 15" xfId="32463"/>
    <cellStyle name="Output 3 15 2" xfId="32464"/>
    <cellStyle name="Output 3 15 2 2" xfId="32465"/>
    <cellStyle name="Output 3 15 3" xfId="32466"/>
    <cellStyle name="Output 3 16" xfId="32467"/>
    <cellStyle name="Output 3 16 2" xfId="32468"/>
    <cellStyle name="Output 3 16 2 2" xfId="32469"/>
    <cellStyle name="Output 3 16 3" xfId="32470"/>
    <cellStyle name="Output 3 17" xfId="32471"/>
    <cellStyle name="Output 3 17 2" xfId="32472"/>
    <cellStyle name="Output 3 17 2 2" xfId="32473"/>
    <cellStyle name="Output 3 17 3" xfId="32474"/>
    <cellStyle name="Output 3 18" xfId="32475"/>
    <cellStyle name="Output 3 18 2" xfId="32476"/>
    <cellStyle name="Output 3 18 2 2" xfId="32477"/>
    <cellStyle name="Output 3 18 3" xfId="32478"/>
    <cellStyle name="Output 3 19" xfId="32479"/>
    <cellStyle name="Output 3 19 2" xfId="32480"/>
    <cellStyle name="Output 3 19 2 2" xfId="32481"/>
    <cellStyle name="Output 3 19 3" xfId="32482"/>
    <cellStyle name="Output 3 2" xfId="922"/>
    <cellStyle name="Output 3 2 10" xfId="32483"/>
    <cellStyle name="Output 3 2 10 2" xfId="32484"/>
    <cellStyle name="Output 3 2 10 2 2" xfId="32485"/>
    <cellStyle name="Output 3 2 10 3" xfId="32486"/>
    <cellStyle name="Output 3 2 11" xfId="32487"/>
    <cellStyle name="Output 3 2 11 2" xfId="32488"/>
    <cellStyle name="Output 3 2 11 2 2" xfId="32489"/>
    <cellStyle name="Output 3 2 11 3" xfId="32490"/>
    <cellStyle name="Output 3 2 12" xfId="32491"/>
    <cellStyle name="Output 3 2 12 2" xfId="32492"/>
    <cellStyle name="Output 3 2 12 2 2" xfId="32493"/>
    <cellStyle name="Output 3 2 12 3" xfId="32494"/>
    <cellStyle name="Output 3 2 13" xfId="32495"/>
    <cellStyle name="Output 3 2 13 2" xfId="32496"/>
    <cellStyle name="Output 3 2 13 2 2" xfId="32497"/>
    <cellStyle name="Output 3 2 13 3" xfId="32498"/>
    <cellStyle name="Output 3 2 14" xfId="32499"/>
    <cellStyle name="Output 3 2 14 2" xfId="32500"/>
    <cellStyle name="Output 3 2 14 2 2" xfId="32501"/>
    <cellStyle name="Output 3 2 14 3" xfId="32502"/>
    <cellStyle name="Output 3 2 15" xfId="32503"/>
    <cellStyle name="Output 3 2 15 2" xfId="32504"/>
    <cellStyle name="Output 3 2 15 2 2" xfId="32505"/>
    <cellStyle name="Output 3 2 15 3" xfId="32506"/>
    <cellStyle name="Output 3 2 16" xfId="32507"/>
    <cellStyle name="Output 3 2 16 2" xfId="32508"/>
    <cellStyle name="Output 3 2 16 2 2" xfId="32509"/>
    <cellStyle name="Output 3 2 16 3" xfId="32510"/>
    <cellStyle name="Output 3 2 17" xfId="32511"/>
    <cellStyle name="Output 3 2 17 2" xfId="32512"/>
    <cellStyle name="Output 3 2 17 2 2" xfId="32513"/>
    <cellStyle name="Output 3 2 17 3" xfId="32514"/>
    <cellStyle name="Output 3 2 18" xfId="32515"/>
    <cellStyle name="Output 3 2 18 2" xfId="32516"/>
    <cellStyle name="Output 3 2 18 2 2" xfId="32517"/>
    <cellStyle name="Output 3 2 18 3" xfId="32518"/>
    <cellStyle name="Output 3 2 19" xfId="32519"/>
    <cellStyle name="Output 3 2 19 2" xfId="32520"/>
    <cellStyle name="Output 3 2 19 2 2" xfId="32521"/>
    <cellStyle name="Output 3 2 19 3" xfId="32522"/>
    <cellStyle name="Output 3 2 2" xfId="923"/>
    <cellStyle name="Output 3 2 2 10" xfId="32523"/>
    <cellStyle name="Output 3 2 2 10 2" xfId="32524"/>
    <cellStyle name="Output 3 2 2 10 2 2" xfId="32525"/>
    <cellStyle name="Output 3 2 2 10 3" xfId="32526"/>
    <cellStyle name="Output 3 2 2 11" xfId="32527"/>
    <cellStyle name="Output 3 2 2 11 2" xfId="32528"/>
    <cellStyle name="Output 3 2 2 11 2 2" xfId="32529"/>
    <cellStyle name="Output 3 2 2 11 3" xfId="32530"/>
    <cellStyle name="Output 3 2 2 12" xfId="32531"/>
    <cellStyle name="Output 3 2 2 12 2" xfId="32532"/>
    <cellStyle name="Output 3 2 2 12 2 2" xfId="32533"/>
    <cellStyle name="Output 3 2 2 12 3" xfId="32534"/>
    <cellStyle name="Output 3 2 2 13" xfId="32535"/>
    <cellStyle name="Output 3 2 2 13 2" xfId="32536"/>
    <cellStyle name="Output 3 2 2 13 2 2" xfId="32537"/>
    <cellStyle name="Output 3 2 2 13 3" xfId="32538"/>
    <cellStyle name="Output 3 2 2 14" xfId="32539"/>
    <cellStyle name="Output 3 2 2 14 2" xfId="32540"/>
    <cellStyle name="Output 3 2 2 14 2 2" xfId="32541"/>
    <cellStyle name="Output 3 2 2 14 3" xfId="32542"/>
    <cellStyle name="Output 3 2 2 15" xfId="32543"/>
    <cellStyle name="Output 3 2 2 15 2" xfId="32544"/>
    <cellStyle name="Output 3 2 2 15 2 2" xfId="32545"/>
    <cellStyle name="Output 3 2 2 15 3" xfId="32546"/>
    <cellStyle name="Output 3 2 2 16" xfId="32547"/>
    <cellStyle name="Output 3 2 2 16 2" xfId="32548"/>
    <cellStyle name="Output 3 2 2 16 2 2" xfId="32549"/>
    <cellStyle name="Output 3 2 2 16 3" xfId="32550"/>
    <cellStyle name="Output 3 2 2 17" xfId="32551"/>
    <cellStyle name="Output 3 2 2 17 2" xfId="32552"/>
    <cellStyle name="Output 3 2 2 17 2 2" xfId="32553"/>
    <cellStyle name="Output 3 2 2 17 3" xfId="32554"/>
    <cellStyle name="Output 3 2 2 18" xfId="32555"/>
    <cellStyle name="Output 3 2 2 18 2" xfId="32556"/>
    <cellStyle name="Output 3 2 2 19" xfId="32557"/>
    <cellStyle name="Output 3 2 2 2" xfId="32558"/>
    <cellStyle name="Output 3 2 2 2 10" xfId="32559"/>
    <cellStyle name="Output 3 2 2 2 10 2" xfId="32560"/>
    <cellStyle name="Output 3 2 2 2 10 2 2" xfId="32561"/>
    <cellStyle name="Output 3 2 2 2 10 3" xfId="32562"/>
    <cellStyle name="Output 3 2 2 2 11" xfId="32563"/>
    <cellStyle name="Output 3 2 2 2 11 2" xfId="32564"/>
    <cellStyle name="Output 3 2 2 2 11 2 2" xfId="32565"/>
    <cellStyle name="Output 3 2 2 2 11 3" xfId="32566"/>
    <cellStyle name="Output 3 2 2 2 12" xfId="32567"/>
    <cellStyle name="Output 3 2 2 2 12 2" xfId="32568"/>
    <cellStyle name="Output 3 2 2 2 12 2 2" xfId="32569"/>
    <cellStyle name="Output 3 2 2 2 12 3" xfId="32570"/>
    <cellStyle name="Output 3 2 2 2 13" xfId="32571"/>
    <cellStyle name="Output 3 2 2 2 13 2" xfId="32572"/>
    <cellStyle name="Output 3 2 2 2 13 2 2" xfId="32573"/>
    <cellStyle name="Output 3 2 2 2 13 3" xfId="32574"/>
    <cellStyle name="Output 3 2 2 2 14" xfId="32575"/>
    <cellStyle name="Output 3 2 2 2 14 2" xfId="32576"/>
    <cellStyle name="Output 3 2 2 2 14 2 2" xfId="32577"/>
    <cellStyle name="Output 3 2 2 2 14 3" xfId="32578"/>
    <cellStyle name="Output 3 2 2 2 15" xfId="32579"/>
    <cellStyle name="Output 3 2 2 2 15 2" xfId="32580"/>
    <cellStyle name="Output 3 2 2 2 15 2 2" xfId="32581"/>
    <cellStyle name="Output 3 2 2 2 15 3" xfId="32582"/>
    <cellStyle name="Output 3 2 2 2 16" xfId="32583"/>
    <cellStyle name="Output 3 2 2 2 16 2" xfId="32584"/>
    <cellStyle name="Output 3 2 2 2 16 2 2" xfId="32585"/>
    <cellStyle name="Output 3 2 2 2 16 3" xfId="32586"/>
    <cellStyle name="Output 3 2 2 2 17" xfId="32587"/>
    <cellStyle name="Output 3 2 2 2 17 2" xfId="32588"/>
    <cellStyle name="Output 3 2 2 2 17 2 2" xfId="32589"/>
    <cellStyle name="Output 3 2 2 2 17 3" xfId="32590"/>
    <cellStyle name="Output 3 2 2 2 18" xfId="32591"/>
    <cellStyle name="Output 3 2 2 2 18 2" xfId="32592"/>
    <cellStyle name="Output 3 2 2 2 18 2 2" xfId="32593"/>
    <cellStyle name="Output 3 2 2 2 18 3" xfId="32594"/>
    <cellStyle name="Output 3 2 2 2 19" xfId="32595"/>
    <cellStyle name="Output 3 2 2 2 19 2" xfId="32596"/>
    <cellStyle name="Output 3 2 2 2 19 2 2" xfId="32597"/>
    <cellStyle name="Output 3 2 2 2 19 3" xfId="32598"/>
    <cellStyle name="Output 3 2 2 2 2" xfId="32599"/>
    <cellStyle name="Output 3 2 2 2 2 2" xfId="32600"/>
    <cellStyle name="Output 3 2 2 2 2 2 2" xfId="32601"/>
    <cellStyle name="Output 3 2 2 2 2 3" xfId="32602"/>
    <cellStyle name="Output 3 2 2 2 20" xfId="32603"/>
    <cellStyle name="Output 3 2 2 2 20 2" xfId="32604"/>
    <cellStyle name="Output 3 2 2 2 20 2 2" xfId="32605"/>
    <cellStyle name="Output 3 2 2 2 20 3" xfId="32606"/>
    <cellStyle name="Output 3 2 2 2 21" xfId="32607"/>
    <cellStyle name="Output 3 2 2 2 21 2" xfId="32608"/>
    <cellStyle name="Output 3 2 2 2 22" xfId="32609"/>
    <cellStyle name="Output 3 2 2 2 3" xfId="32610"/>
    <cellStyle name="Output 3 2 2 2 3 2" xfId="32611"/>
    <cellStyle name="Output 3 2 2 2 3 2 2" xfId="32612"/>
    <cellStyle name="Output 3 2 2 2 3 3" xfId="32613"/>
    <cellStyle name="Output 3 2 2 2 4" xfId="32614"/>
    <cellStyle name="Output 3 2 2 2 4 2" xfId="32615"/>
    <cellStyle name="Output 3 2 2 2 4 2 2" xfId="32616"/>
    <cellStyle name="Output 3 2 2 2 4 3" xfId="32617"/>
    <cellStyle name="Output 3 2 2 2 5" xfId="32618"/>
    <cellStyle name="Output 3 2 2 2 5 2" xfId="32619"/>
    <cellStyle name="Output 3 2 2 2 5 2 2" xfId="32620"/>
    <cellStyle name="Output 3 2 2 2 5 3" xfId="32621"/>
    <cellStyle name="Output 3 2 2 2 6" xfId="32622"/>
    <cellStyle name="Output 3 2 2 2 6 2" xfId="32623"/>
    <cellStyle name="Output 3 2 2 2 6 2 2" xfId="32624"/>
    <cellStyle name="Output 3 2 2 2 6 3" xfId="32625"/>
    <cellStyle name="Output 3 2 2 2 7" xfId="32626"/>
    <cellStyle name="Output 3 2 2 2 7 2" xfId="32627"/>
    <cellStyle name="Output 3 2 2 2 7 2 2" xfId="32628"/>
    <cellStyle name="Output 3 2 2 2 7 3" xfId="32629"/>
    <cellStyle name="Output 3 2 2 2 8" xfId="32630"/>
    <cellStyle name="Output 3 2 2 2 8 2" xfId="32631"/>
    <cellStyle name="Output 3 2 2 2 8 2 2" xfId="32632"/>
    <cellStyle name="Output 3 2 2 2 8 3" xfId="32633"/>
    <cellStyle name="Output 3 2 2 2 9" xfId="32634"/>
    <cellStyle name="Output 3 2 2 2 9 2" xfId="32635"/>
    <cellStyle name="Output 3 2 2 2 9 2 2" xfId="32636"/>
    <cellStyle name="Output 3 2 2 2 9 3" xfId="32637"/>
    <cellStyle name="Output 3 2 2 3" xfId="32638"/>
    <cellStyle name="Output 3 2 2 3 2" xfId="32639"/>
    <cellStyle name="Output 3 2 2 3 2 2" xfId="32640"/>
    <cellStyle name="Output 3 2 2 3 3" xfId="32641"/>
    <cellStyle name="Output 3 2 2 4" xfId="32642"/>
    <cellStyle name="Output 3 2 2 4 2" xfId="32643"/>
    <cellStyle name="Output 3 2 2 4 2 2" xfId="32644"/>
    <cellStyle name="Output 3 2 2 4 3" xfId="32645"/>
    <cellStyle name="Output 3 2 2 5" xfId="32646"/>
    <cellStyle name="Output 3 2 2 5 2" xfId="32647"/>
    <cellStyle name="Output 3 2 2 5 2 2" xfId="32648"/>
    <cellStyle name="Output 3 2 2 5 3" xfId="32649"/>
    <cellStyle name="Output 3 2 2 6" xfId="32650"/>
    <cellStyle name="Output 3 2 2 6 2" xfId="32651"/>
    <cellStyle name="Output 3 2 2 6 2 2" xfId="32652"/>
    <cellStyle name="Output 3 2 2 6 3" xfId="32653"/>
    <cellStyle name="Output 3 2 2 7" xfId="32654"/>
    <cellStyle name="Output 3 2 2 7 2" xfId="32655"/>
    <cellStyle name="Output 3 2 2 7 2 2" xfId="32656"/>
    <cellStyle name="Output 3 2 2 7 3" xfId="32657"/>
    <cellStyle name="Output 3 2 2 8" xfId="32658"/>
    <cellStyle name="Output 3 2 2 8 2" xfId="32659"/>
    <cellStyle name="Output 3 2 2 8 2 2" xfId="32660"/>
    <cellStyle name="Output 3 2 2 8 3" xfId="32661"/>
    <cellStyle name="Output 3 2 2 9" xfId="32662"/>
    <cellStyle name="Output 3 2 2 9 2" xfId="32663"/>
    <cellStyle name="Output 3 2 2 9 2 2" xfId="32664"/>
    <cellStyle name="Output 3 2 2 9 3" xfId="32665"/>
    <cellStyle name="Output 3 2 20" xfId="32666"/>
    <cellStyle name="Output 3 2 20 2" xfId="32667"/>
    <cellStyle name="Output 3 2 20 2 2" xfId="32668"/>
    <cellStyle name="Output 3 2 20 3" xfId="32669"/>
    <cellStyle name="Output 3 2 21" xfId="32670"/>
    <cellStyle name="Output 3 2 21 2" xfId="32671"/>
    <cellStyle name="Output 3 2 22" xfId="32672"/>
    <cellStyle name="Output 3 2 3" xfId="924"/>
    <cellStyle name="Output 3 2 3 10" xfId="32673"/>
    <cellStyle name="Output 3 2 3 10 2" xfId="32674"/>
    <cellStyle name="Output 3 2 3 10 2 2" xfId="32675"/>
    <cellStyle name="Output 3 2 3 10 3" xfId="32676"/>
    <cellStyle name="Output 3 2 3 11" xfId="32677"/>
    <cellStyle name="Output 3 2 3 11 2" xfId="32678"/>
    <cellStyle name="Output 3 2 3 11 2 2" xfId="32679"/>
    <cellStyle name="Output 3 2 3 11 3" xfId="32680"/>
    <cellStyle name="Output 3 2 3 12" xfId="32681"/>
    <cellStyle name="Output 3 2 3 12 2" xfId="32682"/>
    <cellStyle name="Output 3 2 3 12 2 2" xfId="32683"/>
    <cellStyle name="Output 3 2 3 12 3" xfId="32684"/>
    <cellStyle name="Output 3 2 3 13" xfId="32685"/>
    <cellStyle name="Output 3 2 3 13 2" xfId="32686"/>
    <cellStyle name="Output 3 2 3 13 2 2" xfId="32687"/>
    <cellStyle name="Output 3 2 3 13 3" xfId="32688"/>
    <cellStyle name="Output 3 2 3 14" xfId="32689"/>
    <cellStyle name="Output 3 2 3 14 2" xfId="32690"/>
    <cellStyle name="Output 3 2 3 14 2 2" xfId="32691"/>
    <cellStyle name="Output 3 2 3 14 3" xfId="32692"/>
    <cellStyle name="Output 3 2 3 15" xfId="32693"/>
    <cellStyle name="Output 3 2 3 15 2" xfId="32694"/>
    <cellStyle name="Output 3 2 3 15 2 2" xfId="32695"/>
    <cellStyle name="Output 3 2 3 15 3" xfId="32696"/>
    <cellStyle name="Output 3 2 3 16" xfId="32697"/>
    <cellStyle name="Output 3 2 3 16 2" xfId="32698"/>
    <cellStyle name="Output 3 2 3 16 2 2" xfId="32699"/>
    <cellStyle name="Output 3 2 3 16 3" xfId="32700"/>
    <cellStyle name="Output 3 2 3 17" xfId="32701"/>
    <cellStyle name="Output 3 2 3 17 2" xfId="32702"/>
    <cellStyle name="Output 3 2 3 17 2 2" xfId="32703"/>
    <cellStyle name="Output 3 2 3 17 3" xfId="32704"/>
    <cellStyle name="Output 3 2 3 18" xfId="32705"/>
    <cellStyle name="Output 3 2 3 18 2" xfId="32706"/>
    <cellStyle name="Output 3 2 3 19" xfId="32707"/>
    <cellStyle name="Output 3 2 3 2" xfId="32708"/>
    <cellStyle name="Output 3 2 3 2 10" xfId="32709"/>
    <cellStyle name="Output 3 2 3 2 10 2" xfId="32710"/>
    <cellStyle name="Output 3 2 3 2 10 2 2" xfId="32711"/>
    <cellStyle name="Output 3 2 3 2 10 3" xfId="32712"/>
    <cellStyle name="Output 3 2 3 2 11" xfId="32713"/>
    <cellStyle name="Output 3 2 3 2 11 2" xfId="32714"/>
    <cellStyle name="Output 3 2 3 2 11 2 2" xfId="32715"/>
    <cellStyle name="Output 3 2 3 2 11 3" xfId="32716"/>
    <cellStyle name="Output 3 2 3 2 12" xfId="32717"/>
    <cellStyle name="Output 3 2 3 2 12 2" xfId="32718"/>
    <cellStyle name="Output 3 2 3 2 12 2 2" xfId="32719"/>
    <cellStyle name="Output 3 2 3 2 12 3" xfId="32720"/>
    <cellStyle name="Output 3 2 3 2 13" xfId="32721"/>
    <cellStyle name="Output 3 2 3 2 13 2" xfId="32722"/>
    <cellStyle name="Output 3 2 3 2 13 2 2" xfId="32723"/>
    <cellStyle name="Output 3 2 3 2 13 3" xfId="32724"/>
    <cellStyle name="Output 3 2 3 2 14" xfId="32725"/>
    <cellStyle name="Output 3 2 3 2 14 2" xfId="32726"/>
    <cellStyle name="Output 3 2 3 2 14 2 2" xfId="32727"/>
    <cellStyle name="Output 3 2 3 2 14 3" xfId="32728"/>
    <cellStyle name="Output 3 2 3 2 15" xfId="32729"/>
    <cellStyle name="Output 3 2 3 2 15 2" xfId="32730"/>
    <cellStyle name="Output 3 2 3 2 15 2 2" xfId="32731"/>
    <cellStyle name="Output 3 2 3 2 15 3" xfId="32732"/>
    <cellStyle name="Output 3 2 3 2 16" xfId="32733"/>
    <cellStyle name="Output 3 2 3 2 16 2" xfId="32734"/>
    <cellStyle name="Output 3 2 3 2 16 2 2" xfId="32735"/>
    <cellStyle name="Output 3 2 3 2 16 3" xfId="32736"/>
    <cellStyle name="Output 3 2 3 2 17" xfId="32737"/>
    <cellStyle name="Output 3 2 3 2 17 2" xfId="32738"/>
    <cellStyle name="Output 3 2 3 2 17 2 2" xfId="32739"/>
    <cellStyle name="Output 3 2 3 2 17 3" xfId="32740"/>
    <cellStyle name="Output 3 2 3 2 18" xfId="32741"/>
    <cellStyle name="Output 3 2 3 2 18 2" xfId="32742"/>
    <cellStyle name="Output 3 2 3 2 18 2 2" xfId="32743"/>
    <cellStyle name="Output 3 2 3 2 18 3" xfId="32744"/>
    <cellStyle name="Output 3 2 3 2 19" xfId="32745"/>
    <cellStyle name="Output 3 2 3 2 19 2" xfId="32746"/>
    <cellStyle name="Output 3 2 3 2 19 2 2" xfId="32747"/>
    <cellStyle name="Output 3 2 3 2 19 3" xfId="32748"/>
    <cellStyle name="Output 3 2 3 2 2" xfId="32749"/>
    <cellStyle name="Output 3 2 3 2 2 2" xfId="32750"/>
    <cellStyle name="Output 3 2 3 2 2 2 2" xfId="32751"/>
    <cellStyle name="Output 3 2 3 2 2 3" xfId="32752"/>
    <cellStyle name="Output 3 2 3 2 20" xfId="32753"/>
    <cellStyle name="Output 3 2 3 2 20 2" xfId="32754"/>
    <cellStyle name="Output 3 2 3 2 20 2 2" xfId="32755"/>
    <cellStyle name="Output 3 2 3 2 20 3" xfId="32756"/>
    <cellStyle name="Output 3 2 3 2 21" xfId="32757"/>
    <cellStyle name="Output 3 2 3 2 21 2" xfId="32758"/>
    <cellStyle name="Output 3 2 3 2 22" xfId="32759"/>
    <cellStyle name="Output 3 2 3 2 3" xfId="32760"/>
    <cellStyle name="Output 3 2 3 2 3 2" xfId="32761"/>
    <cellStyle name="Output 3 2 3 2 3 2 2" xfId="32762"/>
    <cellStyle name="Output 3 2 3 2 3 3" xfId="32763"/>
    <cellStyle name="Output 3 2 3 2 4" xfId="32764"/>
    <cellStyle name="Output 3 2 3 2 4 2" xfId="32765"/>
    <cellStyle name="Output 3 2 3 2 4 2 2" xfId="32766"/>
    <cellStyle name="Output 3 2 3 2 4 3" xfId="32767"/>
    <cellStyle name="Output 3 2 3 2 5" xfId="32768"/>
    <cellStyle name="Output 3 2 3 2 5 2" xfId="32769"/>
    <cellStyle name="Output 3 2 3 2 5 2 2" xfId="32770"/>
    <cellStyle name="Output 3 2 3 2 5 3" xfId="32771"/>
    <cellStyle name="Output 3 2 3 2 6" xfId="32772"/>
    <cellStyle name="Output 3 2 3 2 6 2" xfId="32773"/>
    <cellStyle name="Output 3 2 3 2 6 2 2" xfId="32774"/>
    <cellStyle name="Output 3 2 3 2 6 3" xfId="32775"/>
    <cellStyle name="Output 3 2 3 2 7" xfId="32776"/>
    <cellStyle name="Output 3 2 3 2 7 2" xfId="32777"/>
    <cellStyle name="Output 3 2 3 2 7 2 2" xfId="32778"/>
    <cellStyle name="Output 3 2 3 2 7 3" xfId="32779"/>
    <cellStyle name="Output 3 2 3 2 8" xfId="32780"/>
    <cellStyle name="Output 3 2 3 2 8 2" xfId="32781"/>
    <cellStyle name="Output 3 2 3 2 8 2 2" xfId="32782"/>
    <cellStyle name="Output 3 2 3 2 8 3" xfId="32783"/>
    <cellStyle name="Output 3 2 3 2 9" xfId="32784"/>
    <cellStyle name="Output 3 2 3 2 9 2" xfId="32785"/>
    <cellStyle name="Output 3 2 3 2 9 2 2" xfId="32786"/>
    <cellStyle name="Output 3 2 3 2 9 3" xfId="32787"/>
    <cellStyle name="Output 3 2 3 3" xfId="32788"/>
    <cellStyle name="Output 3 2 3 3 2" xfId="32789"/>
    <cellStyle name="Output 3 2 3 3 2 2" xfId="32790"/>
    <cellStyle name="Output 3 2 3 3 3" xfId="32791"/>
    <cellStyle name="Output 3 2 3 4" xfId="32792"/>
    <cellStyle name="Output 3 2 3 4 2" xfId="32793"/>
    <cellStyle name="Output 3 2 3 4 2 2" xfId="32794"/>
    <cellStyle name="Output 3 2 3 4 3" xfId="32795"/>
    <cellStyle name="Output 3 2 3 5" xfId="32796"/>
    <cellStyle name="Output 3 2 3 5 2" xfId="32797"/>
    <cellStyle name="Output 3 2 3 5 2 2" xfId="32798"/>
    <cellStyle name="Output 3 2 3 5 3" xfId="32799"/>
    <cellStyle name="Output 3 2 3 6" xfId="32800"/>
    <cellStyle name="Output 3 2 3 6 2" xfId="32801"/>
    <cellStyle name="Output 3 2 3 6 2 2" xfId="32802"/>
    <cellStyle name="Output 3 2 3 6 3" xfId="32803"/>
    <cellStyle name="Output 3 2 3 7" xfId="32804"/>
    <cellStyle name="Output 3 2 3 7 2" xfId="32805"/>
    <cellStyle name="Output 3 2 3 7 2 2" xfId="32806"/>
    <cellStyle name="Output 3 2 3 7 3" xfId="32807"/>
    <cellStyle name="Output 3 2 3 8" xfId="32808"/>
    <cellStyle name="Output 3 2 3 8 2" xfId="32809"/>
    <cellStyle name="Output 3 2 3 8 2 2" xfId="32810"/>
    <cellStyle name="Output 3 2 3 8 3" xfId="32811"/>
    <cellStyle name="Output 3 2 3 9" xfId="32812"/>
    <cellStyle name="Output 3 2 3 9 2" xfId="32813"/>
    <cellStyle name="Output 3 2 3 9 2 2" xfId="32814"/>
    <cellStyle name="Output 3 2 3 9 3" xfId="32815"/>
    <cellStyle name="Output 3 2 4" xfId="925"/>
    <cellStyle name="Output 3 2 4 10" xfId="32816"/>
    <cellStyle name="Output 3 2 4 10 2" xfId="32817"/>
    <cellStyle name="Output 3 2 4 10 2 2" xfId="32818"/>
    <cellStyle name="Output 3 2 4 10 3" xfId="32819"/>
    <cellStyle name="Output 3 2 4 11" xfId="32820"/>
    <cellStyle name="Output 3 2 4 11 2" xfId="32821"/>
    <cellStyle name="Output 3 2 4 11 2 2" xfId="32822"/>
    <cellStyle name="Output 3 2 4 11 3" xfId="32823"/>
    <cellStyle name="Output 3 2 4 12" xfId="32824"/>
    <cellStyle name="Output 3 2 4 12 2" xfId="32825"/>
    <cellStyle name="Output 3 2 4 12 2 2" xfId="32826"/>
    <cellStyle name="Output 3 2 4 12 3" xfId="32827"/>
    <cellStyle name="Output 3 2 4 13" xfId="32828"/>
    <cellStyle name="Output 3 2 4 13 2" xfId="32829"/>
    <cellStyle name="Output 3 2 4 13 2 2" xfId="32830"/>
    <cellStyle name="Output 3 2 4 13 3" xfId="32831"/>
    <cellStyle name="Output 3 2 4 14" xfId="32832"/>
    <cellStyle name="Output 3 2 4 14 2" xfId="32833"/>
    <cellStyle name="Output 3 2 4 14 2 2" xfId="32834"/>
    <cellStyle name="Output 3 2 4 14 3" xfId="32835"/>
    <cellStyle name="Output 3 2 4 15" xfId="32836"/>
    <cellStyle name="Output 3 2 4 15 2" xfId="32837"/>
    <cellStyle name="Output 3 2 4 15 2 2" xfId="32838"/>
    <cellStyle name="Output 3 2 4 15 3" xfId="32839"/>
    <cellStyle name="Output 3 2 4 16" xfId="32840"/>
    <cellStyle name="Output 3 2 4 16 2" xfId="32841"/>
    <cellStyle name="Output 3 2 4 16 2 2" xfId="32842"/>
    <cellStyle name="Output 3 2 4 16 3" xfId="32843"/>
    <cellStyle name="Output 3 2 4 17" xfId="32844"/>
    <cellStyle name="Output 3 2 4 17 2" xfId="32845"/>
    <cellStyle name="Output 3 2 4 17 2 2" xfId="32846"/>
    <cellStyle name="Output 3 2 4 17 3" xfId="32847"/>
    <cellStyle name="Output 3 2 4 18" xfId="32848"/>
    <cellStyle name="Output 3 2 4 18 2" xfId="32849"/>
    <cellStyle name="Output 3 2 4 18 2 2" xfId="32850"/>
    <cellStyle name="Output 3 2 4 18 3" xfId="32851"/>
    <cellStyle name="Output 3 2 4 19" xfId="32852"/>
    <cellStyle name="Output 3 2 4 19 2" xfId="32853"/>
    <cellStyle name="Output 3 2 4 19 2 2" xfId="32854"/>
    <cellStyle name="Output 3 2 4 19 3" xfId="32855"/>
    <cellStyle name="Output 3 2 4 2" xfId="32856"/>
    <cellStyle name="Output 3 2 4 2 10" xfId="32857"/>
    <cellStyle name="Output 3 2 4 2 10 2" xfId="32858"/>
    <cellStyle name="Output 3 2 4 2 10 2 2" xfId="32859"/>
    <cellStyle name="Output 3 2 4 2 10 3" xfId="32860"/>
    <cellStyle name="Output 3 2 4 2 11" xfId="32861"/>
    <cellStyle name="Output 3 2 4 2 11 2" xfId="32862"/>
    <cellStyle name="Output 3 2 4 2 11 2 2" xfId="32863"/>
    <cellStyle name="Output 3 2 4 2 11 3" xfId="32864"/>
    <cellStyle name="Output 3 2 4 2 12" xfId="32865"/>
    <cellStyle name="Output 3 2 4 2 12 2" xfId="32866"/>
    <cellStyle name="Output 3 2 4 2 12 2 2" xfId="32867"/>
    <cellStyle name="Output 3 2 4 2 12 3" xfId="32868"/>
    <cellStyle name="Output 3 2 4 2 13" xfId="32869"/>
    <cellStyle name="Output 3 2 4 2 13 2" xfId="32870"/>
    <cellStyle name="Output 3 2 4 2 13 2 2" xfId="32871"/>
    <cellStyle name="Output 3 2 4 2 13 3" xfId="32872"/>
    <cellStyle name="Output 3 2 4 2 14" xfId="32873"/>
    <cellStyle name="Output 3 2 4 2 14 2" xfId="32874"/>
    <cellStyle name="Output 3 2 4 2 14 2 2" xfId="32875"/>
    <cellStyle name="Output 3 2 4 2 14 3" xfId="32876"/>
    <cellStyle name="Output 3 2 4 2 15" xfId="32877"/>
    <cellStyle name="Output 3 2 4 2 15 2" xfId="32878"/>
    <cellStyle name="Output 3 2 4 2 15 2 2" xfId="32879"/>
    <cellStyle name="Output 3 2 4 2 15 3" xfId="32880"/>
    <cellStyle name="Output 3 2 4 2 16" xfId="32881"/>
    <cellStyle name="Output 3 2 4 2 16 2" xfId="32882"/>
    <cellStyle name="Output 3 2 4 2 16 2 2" xfId="32883"/>
    <cellStyle name="Output 3 2 4 2 16 3" xfId="32884"/>
    <cellStyle name="Output 3 2 4 2 17" xfId="32885"/>
    <cellStyle name="Output 3 2 4 2 17 2" xfId="32886"/>
    <cellStyle name="Output 3 2 4 2 17 2 2" xfId="32887"/>
    <cellStyle name="Output 3 2 4 2 17 3" xfId="32888"/>
    <cellStyle name="Output 3 2 4 2 18" xfId="32889"/>
    <cellStyle name="Output 3 2 4 2 18 2" xfId="32890"/>
    <cellStyle name="Output 3 2 4 2 18 2 2" xfId="32891"/>
    <cellStyle name="Output 3 2 4 2 18 3" xfId="32892"/>
    <cellStyle name="Output 3 2 4 2 19" xfId="32893"/>
    <cellStyle name="Output 3 2 4 2 19 2" xfId="32894"/>
    <cellStyle name="Output 3 2 4 2 19 2 2" xfId="32895"/>
    <cellStyle name="Output 3 2 4 2 19 3" xfId="32896"/>
    <cellStyle name="Output 3 2 4 2 2" xfId="32897"/>
    <cellStyle name="Output 3 2 4 2 2 2" xfId="32898"/>
    <cellStyle name="Output 3 2 4 2 2 2 2" xfId="32899"/>
    <cellStyle name="Output 3 2 4 2 2 3" xfId="32900"/>
    <cellStyle name="Output 3 2 4 2 20" xfId="32901"/>
    <cellStyle name="Output 3 2 4 2 20 2" xfId="32902"/>
    <cellStyle name="Output 3 2 4 2 20 2 2" xfId="32903"/>
    <cellStyle name="Output 3 2 4 2 20 3" xfId="32904"/>
    <cellStyle name="Output 3 2 4 2 21" xfId="32905"/>
    <cellStyle name="Output 3 2 4 2 21 2" xfId="32906"/>
    <cellStyle name="Output 3 2 4 2 22" xfId="32907"/>
    <cellStyle name="Output 3 2 4 2 3" xfId="32908"/>
    <cellStyle name="Output 3 2 4 2 3 2" xfId="32909"/>
    <cellStyle name="Output 3 2 4 2 3 2 2" xfId="32910"/>
    <cellStyle name="Output 3 2 4 2 3 3" xfId="32911"/>
    <cellStyle name="Output 3 2 4 2 4" xfId="32912"/>
    <cellStyle name="Output 3 2 4 2 4 2" xfId="32913"/>
    <cellStyle name="Output 3 2 4 2 4 2 2" xfId="32914"/>
    <cellStyle name="Output 3 2 4 2 4 3" xfId="32915"/>
    <cellStyle name="Output 3 2 4 2 5" xfId="32916"/>
    <cellStyle name="Output 3 2 4 2 5 2" xfId="32917"/>
    <cellStyle name="Output 3 2 4 2 5 2 2" xfId="32918"/>
    <cellStyle name="Output 3 2 4 2 5 3" xfId="32919"/>
    <cellStyle name="Output 3 2 4 2 6" xfId="32920"/>
    <cellStyle name="Output 3 2 4 2 6 2" xfId="32921"/>
    <cellStyle name="Output 3 2 4 2 6 2 2" xfId="32922"/>
    <cellStyle name="Output 3 2 4 2 6 3" xfId="32923"/>
    <cellStyle name="Output 3 2 4 2 7" xfId="32924"/>
    <cellStyle name="Output 3 2 4 2 7 2" xfId="32925"/>
    <cellStyle name="Output 3 2 4 2 7 2 2" xfId="32926"/>
    <cellStyle name="Output 3 2 4 2 7 3" xfId="32927"/>
    <cellStyle name="Output 3 2 4 2 8" xfId="32928"/>
    <cellStyle name="Output 3 2 4 2 8 2" xfId="32929"/>
    <cellStyle name="Output 3 2 4 2 8 2 2" xfId="32930"/>
    <cellStyle name="Output 3 2 4 2 8 3" xfId="32931"/>
    <cellStyle name="Output 3 2 4 2 9" xfId="32932"/>
    <cellStyle name="Output 3 2 4 2 9 2" xfId="32933"/>
    <cellStyle name="Output 3 2 4 2 9 2 2" xfId="32934"/>
    <cellStyle name="Output 3 2 4 2 9 3" xfId="32935"/>
    <cellStyle name="Output 3 2 4 20" xfId="32936"/>
    <cellStyle name="Output 3 2 4 20 2" xfId="32937"/>
    <cellStyle name="Output 3 2 4 20 2 2" xfId="32938"/>
    <cellStyle name="Output 3 2 4 20 3" xfId="32939"/>
    <cellStyle name="Output 3 2 4 21" xfId="32940"/>
    <cellStyle name="Output 3 2 4 21 2" xfId="32941"/>
    <cellStyle name="Output 3 2 4 21 2 2" xfId="32942"/>
    <cellStyle name="Output 3 2 4 21 3" xfId="32943"/>
    <cellStyle name="Output 3 2 4 22" xfId="32944"/>
    <cellStyle name="Output 3 2 4 22 2" xfId="32945"/>
    <cellStyle name="Output 3 2 4 23" xfId="32946"/>
    <cellStyle name="Output 3 2 4 3" xfId="32947"/>
    <cellStyle name="Output 3 2 4 3 2" xfId="32948"/>
    <cellStyle name="Output 3 2 4 3 2 2" xfId="32949"/>
    <cellStyle name="Output 3 2 4 3 3" xfId="32950"/>
    <cellStyle name="Output 3 2 4 4" xfId="32951"/>
    <cellStyle name="Output 3 2 4 4 2" xfId="32952"/>
    <cellStyle name="Output 3 2 4 4 2 2" xfId="32953"/>
    <cellStyle name="Output 3 2 4 4 3" xfId="32954"/>
    <cellStyle name="Output 3 2 4 5" xfId="32955"/>
    <cellStyle name="Output 3 2 4 5 2" xfId="32956"/>
    <cellStyle name="Output 3 2 4 5 2 2" xfId="32957"/>
    <cellStyle name="Output 3 2 4 5 3" xfId="32958"/>
    <cellStyle name="Output 3 2 4 6" xfId="32959"/>
    <cellStyle name="Output 3 2 4 6 2" xfId="32960"/>
    <cellStyle name="Output 3 2 4 6 2 2" xfId="32961"/>
    <cellStyle name="Output 3 2 4 6 3" xfId="32962"/>
    <cellStyle name="Output 3 2 4 7" xfId="32963"/>
    <cellStyle name="Output 3 2 4 7 2" xfId="32964"/>
    <cellStyle name="Output 3 2 4 7 2 2" xfId="32965"/>
    <cellStyle name="Output 3 2 4 7 3" xfId="32966"/>
    <cellStyle name="Output 3 2 4 8" xfId="32967"/>
    <cellStyle name="Output 3 2 4 8 2" xfId="32968"/>
    <cellStyle name="Output 3 2 4 8 2 2" xfId="32969"/>
    <cellStyle name="Output 3 2 4 8 3" xfId="32970"/>
    <cellStyle name="Output 3 2 4 9" xfId="32971"/>
    <cellStyle name="Output 3 2 4 9 2" xfId="32972"/>
    <cellStyle name="Output 3 2 4 9 2 2" xfId="32973"/>
    <cellStyle name="Output 3 2 4 9 3" xfId="32974"/>
    <cellStyle name="Output 3 2 5" xfId="926"/>
    <cellStyle name="Output 3 2 5 10" xfId="32975"/>
    <cellStyle name="Output 3 2 5 10 2" xfId="32976"/>
    <cellStyle name="Output 3 2 5 10 2 2" xfId="32977"/>
    <cellStyle name="Output 3 2 5 10 3" xfId="32978"/>
    <cellStyle name="Output 3 2 5 11" xfId="32979"/>
    <cellStyle name="Output 3 2 5 11 2" xfId="32980"/>
    <cellStyle name="Output 3 2 5 11 2 2" xfId="32981"/>
    <cellStyle name="Output 3 2 5 11 3" xfId="32982"/>
    <cellStyle name="Output 3 2 5 12" xfId="32983"/>
    <cellStyle name="Output 3 2 5 12 2" xfId="32984"/>
    <cellStyle name="Output 3 2 5 12 2 2" xfId="32985"/>
    <cellStyle name="Output 3 2 5 12 3" xfId="32986"/>
    <cellStyle name="Output 3 2 5 13" xfId="32987"/>
    <cellStyle name="Output 3 2 5 13 2" xfId="32988"/>
    <cellStyle name="Output 3 2 5 13 2 2" xfId="32989"/>
    <cellStyle name="Output 3 2 5 13 3" xfId="32990"/>
    <cellStyle name="Output 3 2 5 14" xfId="32991"/>
    <cellStyle name="Output 3 2 5 14 2" xfId="32992"/>
    <cellStyle name="Output 3 2 5 14 2 2" xfId="32993"/>
    <cellStyle name="Output 3 2 5 14 3" xfId="32994"/>
    <cellStyle name="Output 3 2 5 15" xfId="32995"/>
    <cellStyle name="Output 3 2 5 15 2" xfId="32996"/>
    <cellStyle name="Output 3 2 5 15 2 2" xfId="32997"/>
    <cellStyle name="Output 3 2 5 15 3" xfId="32998"/>
    <cellStyle name="Output 3 2 5 16" xfId="32999"/>
    <cellStyle name="Output 3 2 5 16 2" xfId="33000"/>
    <cellStyle name="Output 3 2 5 16 2 2" xfId="33001"/>
    <cellStyle name="Output 3 2 5 16 3" xfId="33002"/>
    <cellStyle name="Output 3 2 5 17" xfId="33003"/>
    <cellStyle name="Output 3 2 5 17 2" xfId="33004"/>
    <cellStyle name="Output 3 2 5 17 2 2" xfId="33005"/>
    <cellStyle name="Output 3 2 5 17 3" xfId="33006"/>
    <cellStyle name="Output 3 2 5 18" xfId="33007"/>
    <cellStyle name="Output 3 2 5 18 2" xfId="33008"/>
    <cellStyle name="Output 3 2 5 18 2 2" xfId="33009"/>
    <cellStyle name="Output 3 2 5 18 3" xfId="33010"/>
    <cellStyle name="Output 3 2 5 19" xfId="33011"/>
    <cellStyle name="Output 3 2 5 19 2" xfId="33012"/>
    <cellStyle name="Output 3 2 5 19 2 2" xfId="33013"/>
    <cellStyle name="Output 3 2 5 19 3" xfId="33014"/>
    <cellStyle name="Output 3 2 5 2" xfId="33015"/>
    <cellStyle name="Output 3 2 5 2 2" xfId="33016"/>
    <cellStyle name="Output 3 2 5 2 2 2" xfId="33017"/>
    <cellStyle name="Output 3 2 5 2 3" xfId="33018"/>
    <cellStyle name="Output 3 2 5 20" xfId="33019"/>
    <cellStyle name="Output 3 2 5 20 2" xfId="33020"/>
    <cellStyle name="Output 3 2 5 20 2 2" xfId="33021"/>
    <cellStyle name="Output 3 2 5 20 3" xfId="33022"/>
    <cellStyle name="Output 3 2 5 21" xfId="33023"/>
    <cellStyle name="Output 3 2 5 21 2" xfId="33024"/>
    <cellStyle name="Output 3 2 5 22" xfId="33025"/>
    <cellStyle name="Output 3 2 5 3" xfId="33026"/>
    <cellStyle name="Output 3 2 5 3 2" xfId="33027"/>
    <cellStyle name="Output 3 2 5 3 2 2" xfId="33028"/>
    <cellStyle name="Output 3 2 5 3 3" xfId="33029"/>
    <cellStyle name="Output 3 2 5 4" xfId="33030"/>
    <cellStyle name="Output 3 2 5 4 2" xfId="33031"/>
    <cellStyle name="Output 3 2 5 4 2 2" xfId="33032"/>
    <cellStyle name="Output 3 2 5 4 3" xfId="33033"/>
    <cellStyle name="Output 3 2 5 5" xfId="33034"/>
    <cellStyle name="Output 3 2 5 5 2" xfId="33035"/>
    <cellStyle name="Output 3 2 5 5 2 2" xfId="33036"/>
    <cellStyle name="Output 3 2 5 5 3" xfId="33037"/>
    <cellStyle name="Output 3 2 5 6" xfId="33038"/>
    <cellStyle name="Output 3 2 5 6 2" xfId="33039"/>
    <cellStyle name="Output 3 2 5 6 2 2" xfId="33040"/>
    <cellStyle name="Output 3 2 5 6 3" xfId="33041"/>
    <cellStyle name="Output 3 2 5 7" xfId="33042"/>
    <cellStyle name="Output 3 2 5 7 2" xfId="33043"/>
    <cellStyle name="Output 3 2 5 7 2 2" xfId="33044"/>
    <cellStyle name="Output 3 2 5 7 3" xfId="33045"/>
    <cellStyle name="Output 3 2 5 8" xfId="33046"/>
    <cellStyle name="Output 3 2 5 8 2" xfId="33047"/>
    <cellStyle name="Output 3 2 5 8 2 2" xfId="33048"/>
    <cellStyle name="Output 3 2 5 8 3" xfId="33049"/>
    <cellStyle name="Output 3 2 5 9" xfId="33050"/>
    <cellStyle name="Output 3 2 5 9 2" xfId="33051"/>
    <cellStyle name="Output 3 2 5 9 2 2" xfId="33052"/>
    <cellStyle name="Output 3 2 5 9 3" xfId="33053"/>
    <cellStyle name="Output 3 2 6" xfId="927"/>
    <cellStyle name="Output 3 2 6 2" xfId="33054"/>
    <cellStyle name="Output 3 2 6 2 2" xfId="33055"/>
    <cellStyle name="Output 3 2 6 3" xfId="33056"/>
    <cellStyle name="Output 3 2 7" xfId="33057"/>
    <cellStyle name="Output 3 2 7 2" xfId="33058"/>
    <cellStyle name="Output 3 2 7 2 2" xfId="33059"/>
    <cellStyle name="Output 3 2 7 3" xfId="33060"/>
    <cellStyle name="Output 3 2 8" xfId="33061"/>
    <cellStyle name="Output 3 2 8 2" xfId="33062"/>
    <cellStyle name="Output 3 2 8 2 2" xfId="33063"/>
    <cellStyle name="Output 3 2 8 3" xfId="33064"/>
    <cellStyle name="Output 3 2 9" xfId="33065"/>
    <cellStyle name="Output 3 2 9 2" xfId="33066"/>
    <cellStyle name="Output 3 2 9 2 2" xfId="33067"/>
    <cellStyle name="Output 3 2 9 3" xfId="33068"/>
    <cellStyle name="Output 3 20" xfId="33069"/>
    <cellStyle name="Output 3 20 2" xfId="33070"/>
    <cellStyle name="Output 3 20 2 2" xfId="33071"/>
    <cellStyle name="Output 3 20 3" xfId="33072"/>
    <cellStyle name="Output 3 21" xfId="33073"/>
    <cellStyle name="Output 3 21 2" xfId="33074"/>
    <cellStyle name="Output 3 21 2 2" xfId="33075"/>
    <cellStyle name="Output 3 21 3" xfId="33076"/>
    <cellStyle name="Output 3 22" xfId="33077"/>
    <cellStyle name="Output 3 22 2" xfId="33078"/>
    <cellStyle name="Output 3 23" xfId="33079"/>
    <cellStyle name="Output 3 24" xfId="33080"/>
    <cellStyle name="Output 3 25" xfId="33081"/>
    <cellStyle name="Output 3 26" xfId="33082"/>
    <cellStyle name="Output 3 3" xfId="928"/>
    <cellStyle name="Output 3 3 10" xfId="33083"/>
    <cellStyle name="Output 3 3 10 2" xfId="33084"/>
    <cellStyle name="Output 3 3 10 2 2" xfId="33085"/>
    <cellStyle name="Output 3 3 10 3" xfId="33086"/>
    <cellStyle name="Output 3 3 11" xfId="33087"/>
    <cellStyle name="Output 3 3 11 2" xfId="33088"/>
    <cellStyle name="Output 3 3 11 2 2" xfId="33089"/>
    <cellStyle name="Output 3 3 11 3" xfId="33090"/>
    <cellStyle name="Output 3 3 12" xfId="33091"/>
    <cellStyle name="Output 3 3 12 2" xfId="33092"/>
    <cellStyle name="Output 3 3 12 2 2" xfId="33093"/>
    <cellStyle name="Output 3 3 12 3" xfId="33094"/>
    <cellStyle name="Output 3 3 13" xfId="33095"/>
    <cellStyle name="Output 3 3 13 2" xfId="33096"/>
    <cellStyle name="Output 3 3 13 2 2" xfId="33097"/>
    <cellStyle name="Output 3 3 13 3" xfId="33098"/>
    <cellStyle name="Output 3 3 14" xfId="33099"/>
    <cellStyle name="Output 3 3 14 2" xfId="33100"/>
    <cellStyle name="Output 3 3 14 2 2" xfId="33101"/>
    <cellStyle name="Output 3 3 14 3" xfId="33102"/>
    <cellStyle name="Output 3 3 15" xfId="33103"/>
    <cellStyle name="Output 3 3 15 2" xfId="33104"/>
    <cellStyle name="Output 3 3 15 2 2" xfId="33105"/>
    <cellStyle name="Output 3 3 15 3" xfId="33106"/>
    <cellStyle name="Output 3 3 16" xfId="33107"/>
    <cellStyle name="Output 3 3 16 2" xfId="33108"/>
    <cellStyle name="Output 3 3 16 2 2" xfId="33109"/>
    <cellStyle name="Output 3 3 16 3" xfId="33110"/>
    <cellStyle name="Output 3 3 17" xfId="33111"/>
    <cellStyle name="Output 3 3 17 2" xfId="33112"/>
    <cellStyle name="Output 3 3 17 2 2" xfId="33113"/>
    <cellStyle name="Output 3 3 17 3" xfId="33114"/>
    <cellStyle name="Output 3 3 18" xfId="33115"/>
    <cellStyle name="Output 3 3 18 2" xfId="33116"/>
    <cellStyle name="Output 3 3 19" xfId="33117"/>
    <cellStyle name="Output 3 3 2" xfId="929"/>
    <cellStyle name="Output 3 3 2 10" xfId="33118"/>
    <cellStyle name="Output 3 3 2 10 2" xfId="33119"/>
    <cellStyle name="Output 3 3 2 10 2 2" xfId="33120"/>
    <cellStyle name="Output 3 3 2 10 3" xfId="33121"/>
    <cellStyle name="Output 3 3 2 11" xfId="33122"/>
    <cellStyle name="Output 3 3 2 11 2" xfId="33123"/>
    <cellStyle name="Output 3 3 2 11 2 2" xfId="33124"/>
    <cellStyle name="Output 3 3 2 11 3" xfId="33125"/>
    <cellStyle name="Output 3 3 2 12" xfId="33126"/>
    <cellStyle name="Output 3 3 2 12 2" xfId="33127"/>
    <cellStyle name="Output 3 3 2 12 2 2" xfId="33128"/>
    <cellStyle name="Output 3 3 2 12 3" xfId="33129"/>
    <cellStyle name="Output 3 3 2 13" xfId="33130"/>
    <cellStyle name="Output 3 3 2 13 2" xfId="33131"/>
    <cellStyle name="Output 3 3 2 13 2 2" xfId="33132"/>
    <cellStyle name="Output 3 3 2 13 3" xfId="33133"/>
    <cellStyle name="Output 3 3 2 14" xfId="33134"/>
    <cellStyle name="Output 3 3 2 14 2" xfId="33135"/>
    <cellStyle name="Output 3 3 2 14 2 2" xfId="33136"/>
    <cellStyle name="Output 3 3 2 14 3" xfId="33137"/>
    <cellStyle name="Output 3 3 2 15" xfId="33138"/>
    <cellStyle name="Output 3 3 2 15 2" xfId="33139"/>
    <cellStyle name="Output 3 3 2 15 2 2" xfId="33140"/>
    <cellStyle name="Output 3 3 2 15 3" xfId="33141"/>
    <cellStyle name="Output 3 3 2 16" xfId="33142"/>
    <cellStyle name="Output 3 3 2 16 2" xfId="33143"/>
    <cellStyle name="Output 3 3 2 16 2 2" xfId="33144"/>
    <cellStyle name="Output 3 3 2 16 3" xfId="33145"/>
    <cellStyle name="Output 3 3 2 17" xfId="33146"/>
    <cellStyle name="Output 3 3 2 17 2" xfId="33147"/>
    <cellStyle name="Output 3 3 2 17 2 2" xfId="33148"/>
    <cellStyle name="Output 3 3 2 17 3" xfId="33149"/>
    <cellStyle name="Output 3 3 2 18" xfId="33150"/>
    <cellStyle name="Output 3 3 2 18 2" xfId="33151"/>
    <cellStyle name="Output 3 3 2 18 2 2" xfId="33152"/>
    <cellStyle name="Output 3 3 2 18 3" xfId="33153"/>
    <cellStyle name="Output 3 3 2 19" xfId="33154"/>
    <cellStyle name="Output 3 3 2 19 2" xfId="33155"/>
    <cellStyle name="Output 3 3 2 19 2 2" xfId="33156"/>
    <cellStyle name="Output 3 3 2 19 3" xfId="33157"/>
    <cellStyle name="Output 3 3 2 2" xfId="33158"/>
    <cellStyle name="Output 3 3 2 2 2" xfId="33159"/>
    <cellStyle name="Output 3 3 2 2 2 2" xfId="33160"/>
    <cellStyle name="Output 3 3 2 2 3" xfId="33161"/>
    <cellStyle name="Output 3 3 2 20" xfId="33162"/>
    <cellStyle name="Output 3 3 2 20 2" xfId="33163"/>
    <cellStyle name="Output 3 3 2 20 2 2" xfId="33164"/>
    <cellStyle name="Output 3 3 2 20 3" xfId="33165"/>
    <cellStyle name="Output 3 3 2 21" xfId="33166"/>
    <cellStyle name="Output 3 3 2 21 2" xfId="33167"/>
    <cellStyle name="Output 3 3 2 22" xfId="33168"/>
    <cellStyle name="Output 3 3 2 3" xfId="33169"/>
    <cellStyle name="Output 3 3 2 3 2" xfId="33170"/>
    <cellStyle name="Output 3 3 2 3 2 2" xfId="33171"/>
    <cellStyle name="Output 3 3 2 3 3" xfId="33172"/>
    <cellStyle name="Output 3 3 2 4" xfId="33173"/>
    <cellStyle name="Output 3 3 2 4 2" xfId="33174"/>
    <cellStyle name="Output 3 3 2 4 2 2" xfId="33175"/>
    <cellStyle name="Output 3 3 2 4 3" xfId="33176"/>
    <cellStyle name="Output 3 3 2 5" xfId="33177"/>
    <cellStyle name="Output 3 3 2 5 2" xfId="33178"/>
    <cellStyle name="Output 3 3 2 5 2 2" xfId="33179"/>
    <cellStyle name="Output 3 3 2 5 3" xfId="33180"/>
    <cellStyle name="Output 3 3 2 6" xfId="33181"/>
    <cellStyle name="Output 3 3 2 6 2" xfId="33182"/>
    <cellStyle name="Output 3 3 2 6 2 2" xfId="33183"/>
    <cellStyle name="Output 3 3 2 6 3" xfId="33184"/>
    <cellStyle name="Output 3 3 2 7" xfId="33185"/>
    <cellStyle name="Output 3 3 2 7 2" xfId="33186"/>
    <cellStyle name="Output 3 3 2 7 2 2" xfId="33187"/>
    <cellStyle name="Output 3 3 2 7 3" xfId="33188"/>
    <cellStyle name="Output 3 3 2 8" xfId="33189"/>
    <cellStyle name="Output 3 3 2 8 2" xfId="33190"/>
    <cellStyle name="Output 3 3 2 8 2 2" xfId="33191"/>
    <cellStyle name="Output 3 3 2 8 3" xfId="33192"/>
    <cellStyle name="Output 3 3 2 9" xfId="33193"/>
    <cellStyle name="Output 3 3 2 9 2" xfId="33194"/>
    <cellStyle name="Output 3 3 2 9 2 2" xfId="33195"/>
    <cellStyle name="Output 3 3 2 9 3" xfId="33196"/>
    <cellStyle name="Output 3 3 3" xfId="930"/>
    <cellStyle name="Output 3 3 3 2" xfId="33197"/>
    <cellStyle name="Output 3 3 3 2 2" xfId="33198"/>
    <cellStyle name="Output 3 3 3 3" xfId="33199"/>
    <cellStyle name="Output 3 3 4" xfId="931"/>
    <cellStyle name="Output 3 3 4 2" xfId="33200"/>
    <cellStyle name="Output 3 3 4 2 2" xfId="33201"/>
    <cellStyle name="Output 3 3 4 3" xfId="33202"/>
    <cellStyle name="Output 3 3 5" xfId="932"/>
    <cellStyle name="Output 3 3 5 2" xfId="33203"/>
    <cellStyle name="Output 3 3 5 2 2" xfId="33204"/>
    <cellStyle name="Output 3 3 5 3" xfId="33205"/>
    <cellStyle name="Output 3 3 6" xfId="933"/>
    <cellStyle name="Output 3 3 6 2" xfId="33206"/>
    <cellStyle name="Output 3 3 6 2 2" xfId="33207"/>
    <cellStyle name="Output 3 3 6 3" xfId="33208"/>
    <cellStyle name="Output 3 3 7" xfId="33209"/>
    <cellStyle name="Output 3 3 7 2" xfId="33210"/>
    <cellStyle name="Output 3 3 7 2 2" xfId="33211"/>
    <cellStyle name="Output 3 3 7 3" xfId="33212"/>
    <cellStyle name="Output 3 3 8" xfId="33213"/>
    <cellStyle name="Output 3 3 8 2" xfId="33214"/>
    <cellStyle name="Output 3 3 8 2 2" xfId="33215"/>
    <cellStyle name="Output 3 3 8 3" xfId="33216"/>
    <cellStyle name="Output 3 3 9" xfId="33217"/>
    <cellStyle name="Output 3 3 9 2" xfId="33218"/>
    <cellStyle name="Output 3 3 9 2 2" xfId="33219"/>
    <cellStyle name="Output 3 3 9 3" xfId="33220"/>
    <cellStyle name="Output 3 4" xfId="934"/>
    <cellStyle name="Output 3 4 10" xfId="33221"/>
    <cellStyle name="Output 3 4 10 2" xfId="33222"/>
    <cellStyle name="Output 3 4 10 2 2" xfId="33223"/>
    <cellStyle name="Output 3 4 10 3" xfId="33224"/>
    <cellStyle name="Output 3 4 11" xfId="33225"/>
    <cellStyle name="Output 3 4 11 2" xfId="33226"/>
    <cellStyle name="Output 3 4 11 2 2" xfId="33227"/>
    <cellStyle name="Output 3 4 11 3" xfId="33228"/>
    <cellStyle name="Output 3 4 12" xfId="33229"/>
    <cellStyle name="Output 3 4 12 2" xfId="33230"/>
    <cellStyle name="Output 3 4 12 2 2" xfId="33231"/>
    <cellStyle name="Output 3 4 12 3" xfId="33232"/>
    <cellStyle name="Output 3 4 13" xfId="33233"/>
    <cellStyle name="Output 3 4 13 2" xfId="33234"/>
    <cellStyle name="Output 3 4 13 2 2" xfId="33235"/>
    <cellStyle name="Output 3 4 13 3" xfId="33236"/>
    <cellStyle name="Output 3 4 14" xfId="33237"/>
    <cellStyle name="Output 3 4 14 2" xfId="33238"/>
    <cellStyle name="Output 3 4 14 2 2" xfId="33239"/>
    <cellStyle name="Output 3 4 14 3" xfId="33240"/>
    <cellStyle name="Output 3 4 15" xfId="33241"/>
    <cellStyle name="Output 3 4 15 2" xfId="33242"/>
    <cellStyle name="Output 3 4 15 2 2" xfId="33243"/>
    <cellStyle name="Output 3 4 15 3" xfId="33244"/>
    <cellStyle name="Output 3 4 16" xfId="33245"/>
    <cellStyle name="Output 3 4 16 2" xfId="33246"/>
    <cellStyle name="Output 3 4 16 2 2" xfId="33247"/>
    <cellStyle name="Output 3 4 16 3" xfId="33248"/>
    <cellStyle name="Output 3 4 17" xfId="33249"/>
    <cellStyle name="Output 3 4 17 2" xfId="33250"/>
    <cellStyle name="Output 3 4 17 2 2" xfId="33251"/>
    <cellStyle name="Output 3 4 17 3" xfId="33252"/>
    <cellStyle name="Output 3 4 18" xfId="33253"/>
    <cellStyle name="Output 3 4 18 2" xfId="33254"/>
    <cellStyle name="Output 3 4 19" xfId="33255"/>
    <cellStyle name="Output 3 4 2" xfId="935"/>
    <cellStyle name="Output 3 4 2 10" xfId="33256"/>
    <cellStyle name="Output 3 4 2 10 2" xfId="33257"/>
    <cellStyle name="Output 3 4 2 10 2 2" xfId="33258"/>
    <cellStyle name="Output 3 4 2 10 3" xfId="33259"/>
    <cellStyle name="Output 3 4 2 11" xfId="33260"/>
    <cellStyle name="Output 3 4 2 11 2" xfId="33261"/>
    <cellStyle name="Output 3 4 2 11 2 2" xfId="33262"/>
    <cellStyle name="Output 3 4 2 11 3" xfId="33263"/>
    <cellStyle name="Output 3 4 2 12" xfId="33264"/>
    <cellStyle name="Output 3 4 2 12 2" xfId="33265"/>
    <cellStyle name="Output 3 4 2 12 2 2" xfId="33266"/>
    <cellStyle name="Output 3 4 2 12 3" xfId="33267"/>
    <cellStyle name="Output 3 4 2 13" xfId="33268"/>
    <cellStyle name="Output 3 4 2 13 2" xfId="33269"/>
    <cellStyle name="Output 3 4 2 13 2 2" xfId="33270"/>
    <cellStyle name="Output 3 4 2 13 3" xfId="33271"/>
    <cellStyle name="Output 3 4 2 14" xfId="33272"/>
    <cellStyle name="Output 3 4 2 14 2" xfId="33273"/>
    <cellStyle name="Output 3 4 2 14 2 2" xfId="33274"/>
    <cellStyle name="Output 3 4 2 14 3" xfId="33275"/>
    <cellStyle name="Output 3 4 2 15" xfId="33276"/>
    <cellStyle name="Output 3 4 2 15 2" xfId="33277"/>
    <cellStyle name="Output 3 4 2 15 2 2" xfId="33278"/>
    <cellStyle name="Output 3 4 2 15 3" xfId="33279"/>
    <cellStyle name="Output 3 4 2 16" xfId="33280"/>
    <cellStyle name="Output 3 4 2 16 2" xfId="33281"/>
    <cellStyle name="Output 3 4 2 16 2 2" xfId="33282"/>
    <cellStyle name="Output 3 4 2 16 3" xfId="33283"/>
    <cellStyle name="Output 3 4 2 17" xfId="33284"/>
    <cellStyle name="Output 3 4 2 17 2" xfId="33285"/>
    <cellStyle name="Output 3 4 2 17 2 2" xfId="33286"/>
    <cellStyle name="Output 3 4 2 17 3" xfId="33287"/>
    <cellStyle name="Output 3 4 2 18" xfId="33288"/>
    <cellStyle name="Output 3 4 2 18 2" xfId="33289"/>
    <cellStyle name="Output 3 4 2 18 2 2" xfId="33290"/>
    <cellStyle name="Output 3 4 2 18 3" xfId="33291"/>
    <cellStyle name="Output 3 4 2 19" xfId="33292"/>
    <cellStyle name="Output 3 4 2 19 2" xfId="33293"/>
    <cellStyle name="Output 3 4 2 19 2 2" xfId="33294"/>
    <cellStyle name="Output 3 4 2 19 3" xfId="33295"/>
    <cellStyle name="Output 3 4 2 2" xfId="33296"/>
    <cellStyle name="Output 3 4 2 2 2" xfId="33297"/>
    <cellStyle name="Output 3 4 2 2 2 2" xfId="33298"/>
    <cellStyle name="Output 3 4 2 2 3" xfId="33299"/>
    <cellStyle name="Output 3 4 2 20" xfId="33300"/>
    <cellStyle name="Output 3 4 2 20 2" xfId="33301"/>
    <cellStyle name="Output 3 4 2 20 2 2" xfId="33302"/>
    <cellStyle name="Output 3 4 2 20 3" xfId="33303"/>
    <cellStyle name="Output 3 4 2 21" xfId="33304"/>
    <cellStyle name="Output 3 4 2 21 2" xfId="33305"/>
    <cellStyle name="Output 3 4 2 22" xfId="33306"/>
    <cellStyle name="Output 3 4 2 3" xfId="33307"/>
    <cellStyle name="Output 3 4 2 3 2" xfId="33308"/>
    <cellStyle name="Output 3 4 2 3 2 2" xfId="33309"/>
    <cellStyle name="Output 3 4 2 3 3" xfId="33310"/>
    <cellStyle name="Output 3 4 2 4" xfId="33311"/>
    <cellStyle name="Output 3 4 2 4 2" xfId="33312"/>
    <cellStyle name="Output 3 4 2 4 2 2" xfId="33313"/>
    <cellStyle name="Output 3 4 2 4 3" xfId="33314"/>
    <cellStyle name="Output 3 4 2 5" xfId="33315"/>
    <cellStyle name="Output 3 4 2 5 2" xfId="33316"/>
    <cellStyle name="Output 3 4 2 5 2 2" xfId="33317"/>
    <cellStyle name="Output 3 4 2 5 3" xfId="33318"/>
    <cellStyle name="Output 3 4 2 6" xfId="33319"/>
    <cellStyle name="Output 3 4 2 6 2" xfId="33320"/>
    <cellStyle name="Output 3 4 2 6 2 2" xfId="33321"/>
    <cellStyle name="Output 3 4 2 6 3" xfId="33322"/>
    <cellStyle name="Output 3 4 2 7" xfId="33323"/>
    <cellStyle name="Output 3 4 2 7 2" xfId="33324"/>
    <cellStyle name="Output 3 4 2 7 2 2" xfId="33325"/>
    <cellStyle name="Output 3 4 2 7 3" xfId="33326"/>
    <cellStyle name="Output 3 4 2 8" xfId="33327"/>
    <cellStyle name="Output 3 4 2 8 2" xfId="33328"/>
    <cellStyle name="Output 3 4 2 8 2 2" xfId="33329"/>
    <cellStyle name="Output 3 4 2 8 3" xfId="33330"/>
    <cellStyle name="Output 3 4 2 9" xfId="33331"/>
    <cellStyle name="Output 3 4 2 9 2" xfId="33332"/>
    <cellStyle name="Output 3 4 2 9 2 2" xfId="33333"/>
    <cellStyle name="Output 3 4 2 9 3" xfId="33334"/>
    <cellStyle name="Output 3 4 3" xfId="936"/>
    <cellStyle name="Output 3 4 3 2" xfId="33335"/>
    <cellStyle name="Output 3 4 3 2 2" xfId="33336"/>
    <cellStyle name="Output 3 4 3 3" xfId="33337"/>
    <cellStyle name="Output 3 4 4" xfId="937"/>
    <cellStyle name="Output 3 4 4 2" xfId="33338"/>
    <cellStyle name="Output 3 4 4 2 2" xfId="33339"/>
    <cellStyle name="Output 3 4 4 3" xfId="33340"/>
    <cellStyle name="Output 3 4 5" xfId="938"/>
    <cellStyle name="Output 3 4 5 2" xfId="33341"/>
    <cellStyle name="Output 3 4 5 2 2" xfId="33342"/>
    <cellStyle name="Output 3 4 5 3" xfId="33343"/>
    <cellStyle name="Output 3 4 6" xfId="939"/>
    <cellStyle name="Output 3 4 6 2" xfId="33344"/>
    <cellStyle name="Output 3 4 6 2 2" xfId="33345"/>
    <cellStyle name="Output 3 4 6 3" xfId="33346"/>
    <cellStyle name="Output 3 4 7" xfId="33347"/>
    <cellStyle name="Output 3 4 7 2" xfId="33348"/>
    <cellStyle name="Output 3 4 7 2 2" xfId="33349"/>
    <cellStyle name="Output 3 4 7 3" xfId="33350"/>
    <cellStyle name="Output 3 4 8" xfId="33351"/>
    <cellStyle name="Output 3 4 8 2" xfId="33352"/>
    <cellStyle name="Output 3 4 8 2 2" xfId="33353"/>
    <cellStyle name="Output 3 4 8 3" xfId="33354"/>
    <cellStyle name="Output 3 4 9" xfId="33355"/>
    <cellStyle name="Output 3 4 9 2" xfId="33356"/>
    <cellStyle name="Output 3 4 9 2 2" xfId="33357"/>
    <cellStyle name="Output 3 4 9 3" xfId="33358"/>
    <cellStyle name="Output 3 5" xfId="940"/>
    <cellStyle name="Output 3 5 10" xfId="33359"/>
    <cellStyle name="Output 3 5 10 2" xfId="33360"/>
    <cellStyle name="Output 3 5 10 2 2" xfId="33361"/>
    <cellStyle name="Output 3 5 10 3" xfId="33362"/>
    <cellStyle name="Output 3 5 11" xfId="33363"/>
    <cellStyle name="Output 3 5 11 2" xfId="33364"/>
    <cellStyle name="Output 3 5 11 2 2" xfId="33365"/>
    <cellStyle name="Output 3 5 11 3" xfId="33366"/>
    <cellStyle name="Output 3 5 12" xfId="33367"/>
    <cellStyle name="Output 3 5 12 2" xfId="33368"/>
    <cellStyle name="Output 3 5 12 2 2" xfId="33369"/>
    <cellStyle name="Output 3 5 12 3" xfId="33370"/>
    <cellStyle name="Output 3 5 13" xfId="33371"/>
    <cellStyle name="Output 3 5 13 2" xfId="33372"/>
    <cellStyle name="Output 3 5 13 2 2" xfId="33373"/>
    <cellStyle name="Output 3 5 13 3" xfId="33374"/>
    <cellStyle name="Output 3 5 14" xfId="33375"/>
    <cellStyle name="Output 3 5 14 2" xfId="33376"/>
    <cellStyle name="Output 3 5 14 2 2" xfId="33377"/>
    <cellStyle name="Output 3 5 14 3" xfId="33378"/>
    <cellStyle name="Output 3 5 15" xfId="33379"/>
    <cellStyle name="Output 3 5 15 2" xfId="33380"/>
    <cellStyle name="Output 3 5 15 2 2" xfId="33381"/>
    <cellStyle name="Output 3 5 15 3" xfId="33382"/>
    <cellStyle name="Output 3 5 16" xfId="33383"/>
    <cellStyle name="Output 3 5 16 2" xfId="33384"/>
    <cellStyle name="Output 3 5 16 2 2" xfId="33385"/>
    <cellStyle name="Output 3 5 16 3" xfId="33386"/>
    <cellStyle name="Output 3 5 17" xfId="33387"/>
    <cellStyle name="Output 3 5 17 2" xfId="33388"/>
    <cellStyle name="Output 3 5 17 2 2" xfId="33389"/>
    <cellStyle name="Output 3 5 17 3" xfId="33390"/>
    <cellStyle name="Output 3 5 18" xfId="33391"/>
    <cellStyle name="Output 3 5 18 2" xfId="33392"/>
    <cellStyle name="Output 3 5 18 2 2" xfId="33393"/>
    <cellStyle name="Output 3 5 18 3" xfId="33394"/>
    <cellStyle name="Output 3 5 19" xfId="33395"/>
    <cellStyle name="Output 3 5 19 2" xfId="33396"/>
    <cellStyle name="Output 3 5 19 2 2" xfId="33397"/>
    <cellStyle name="Output 3 5 19 3" xfId="33398"/>
    <cellStyle name="Output 3 5 2" xfId="33399"/>
    <cellStyle name="Output 3 5 2 10" xfId="33400"/>
    <cellStyle name="Output 3 5 2 10 2" xfId="33401"/>
    <cellStyle name="Output 3 5 2 10 2 2" xfId="33402"/>
    <cellStyle name="Output 3 5 2 10 3" xfId="33403"/>
    <cellStyle name="Output 3 5 2 11" xfId="33404"/>
    <cellStyle name="Output 3 5 2 11 2" xfId="33405"/>
    <cellStyle name="Output 3 5 2 11 2 2" xfId="33406"/>
    <cellStyle name="Output 3 5 2 11 3" xfId="33407"/>
    <cellStyle name="Output 3 5 2 12" xfId="33408"/>
    <cellStyle name="Output 3 5 2 12 2" xfId="33409"/>
    <cellStyle name="Output 3 5 2 12 2 2" xfId="33410"/>
    <cellStyle name="Output 3 5 2 12 3" xfId="33411"/>
    <cellStyle name="Output 3 5 2 13" xfId="33412"/>
    <cellStyle name="Output 3 5 2 13 2" xfId="33413"/>
    <cellStyle name="Output 3 5 2 13 2 2" xfId="33414"/>
    <cellStyle name="Output 3 5 2 13 3" xfId="33415"/>
    <cellStyle name="Output 3 5 2 14" xfId="33416"/>
    <cellStyle name="Output 3 5 2 14 2" xfId="33417"/>
    <cellStyle name="Output 3 5 2 14 2 2" xfId="33418"/>
    <cellStyle name="Output 3 5 2 14 3" xfId="33419"/>
    <cellStyle name="Output 3 5 2 15" xfId="33420"/>
    <cellStyle name="Output 3 5 2 15 2" xfId="33421"/>
    <cellStyle name="Output 3 5 2 15 2 2" xfId="33422"/>
    <cellStyle name="Output 3 5 2 15 3" xfId="33423"/>
    <cellStyle name="Output 3 5 2 16" xfId="33424"/>
    <cellStyle name="Output 3 5 2 16 2" xfId="33425"/>
    <cellStyle name="Output 3 5 2 16 2 2" xfId="33426"/>
    <cellStyle name="Output 3 5 2 16 3" xfId="33427"/>
    <cellStyle name="Output 3 5 2 17" xfId="33428"/>
    <cellStyle name="Output 3 5 2 17 2" xfId="33429"/>
    <cellStyle name="Output 3 5 2 17 2 2" xfId="33430"/>
    <cellStyle name="Output 3 5 2 17 3" xfId="33431"/>
    <cellStyle name="Output 3 5 2 18" xfId="33432"/>
    <cellStyle name="Output 3 5 2 18 2" xfId="33433"/>
    <cellStyle name="Output 3 5 2 18 2 2" xfId="33434"/>
    <cellStyle name="Output 3 5 2 18 3" xfId="33435"/>
    <cellStyle name="Output 3 5 2 19" xfId="33436"/>
    <cellStyle name="Output 3 5 2 19 2" xfId="33437"/>
    <cellStyle name="Output 3 5 2 19 2 2" xfId="33438"/>
    <cellStyle name="Output 3 5 2 19 3" xfId="33439"/>
    <cellStyle name="Output 3 5 2 2" xfId="33440"/>
    <cellStyle name="Output 3 5 2 2 2" xfId="33441"/>
    <cellStyle name="Output 3 5 2 2 2 2" xfId="33442"/>
    <cellStyle name="Output 3 5 2 2 3" xfId="33443"/>
    <cellStyle name="Output 3 5 2 20" xfId="33444"/>
    <cellStyle name="Output 3 5 2 20 2" xfId="33445"/>
    <cellStyle name="Output 3 5 2 20 2 2" xfId="33446"/>
    <cellStyle name="Output 3 5 2 20 3" xfId="33447"/>
    <cellStyle name="Output 3 5 2 21" xfId="33448"/>
    <cellStyle name="Output 3 5 2 21 2" xfId="33449"/>
    <cellStyle name="Output 3 5 2 22" xfId="33450"/>
    <cellStyle name="Output 3 5 2 3" xfId="33451"/>
    <cellStyle name="Output 3 5 2 3 2" xfId="33452"/>
    <cellStyle name="Output 3 5 2 3 2 2" xfId="33453"/>
    <cellStyle name="Output 3 5 2 3 3" xfId="33454"/>
    <cellStyle name="Output 3 5 2 4" xfId="33455"/>
    <cellStyle name="Output 3 5 2 4 2" xfId="33456"/>
    <cellStyle name="Output 3 5 2 4 2 2" xfId="33457"/>
    <cellStyle name="Output 3 5 2 4 3" xfId="33458"/>
    <cellStyle name="Output 3 5 2 5" xfId="33459"/>
    <cellStyle name="Output 3 5 2 5 2" xfId="33460"/>
    <cellStyle name="Output 3 5 2 5 2 2" xfId="33461"/>
    <cellStyle name="Output 3 5 2 5 3" xfId="33462"/>
    <cellStyle name="Output 3 5 2 6" xfId="33463"/>
    <cellStyle name="Output 3 5 2 6 2" xfId="33464"/>
    <cellStyle name="Output 3 5 2 6 2 2" xfId="33465"/>
    <cellStyle name="Output 3 5 2 6 3" xfId="33466"/>
    <cellStyle name="Output 3 5 2 7" xfId="33467"/>
    <cellStyle name="Output 3 5 2 7 2" xfId="33468"/>
    <cellStyle name="Output 3 5 2 7 2 2" xfId="33469"/>
    <cellStyle name="Output 3 5 2 7 3" xfId="33470"/>
    <cellStyle name="Output 3 5 2 8" xfId="33471"/>
    <cellStyle name="Output 3 5 2 8 2" xfId="33472"/>
    <cellStyle name="Output 3 5 2 8 2 2" xfId="33473"/>
    <cellStyle name="Output 3 5 2 8 3" xfId="33474"/>
    <cellStyle name="Output 3 5 2 9" xfId="33475"/>
    <cellStyle name="Output 3 5 2 9 2" xfId="33476"/>
    <cellStyle name="Output 3 5 2 9 2 2" xfId="33477"/>
    <cellStyle name="Output 3 5 2 9 3" xfId="33478"/>
    <cellStyle name="Output 3 5 20" xfId="33479"/>
    <cellStyle name="Output 3 5 20 2" xfId="33480"/>
    <cellStyle name="Output 3 5 20 2 2" xfId="33481"/>
    <cellStyle name="Output 3 5 20 3" xfId="33482"/>
    <cellStyle name="Output 3 5 21" xfId="33483"/>
    <cellStyle name="Output 3 5 21 2" xfId="33484"/>
    <cellStyle name="Output 3 5 21 2 2" xfId="33485"/>
    <cellStyle name="Output 3 5 21 3" xfId="33486"/>
    <cellStyle name="Output 3 5 22" xfId="33487"/>
    <cellStyle name="Output 3 5 22 2" xfId="33488"/>
    <cellStyle name="Output 3 5 23" xfId="33489"/>
    <cellStyle name="Output 3 5 3" xfId="33490"/>
    <cellStyle name="Output 3 5 3 2" xfId="33491"/>
    <cellStyle name="Output 3 5 3 2 2" xfId="33492"/>
    <cellStyle name="Output 3 5 3 3" xfId="33493"/>
    <cellStyle name="Output 3 5 4" xfId="33494"/>
    <cellStyle name="Output 3 5 4 2" xfId="33495"/>
    <cellStyle name="Output 3 5 4 2 2" xfId="33496"/>
    <cellStyle name="Output 3 5 4 3" xfId="33497"/>
    <cellStyle name="Output 3 5 5" xfId="33498"/>
    <cellStyle name="Output 3 5 5 2" xfId="33499"/>
    <cellStyle name="Output 3 5 5 2 2" xfId="33500"/>
    <cellStyle name="Output 3 5 5 3" xfId="33501"/>
    <cellStyle name="Output 3 5 6" xfId="33502"/>
    <cellStyle name="Output 3 5 6 2" xfId="33503"/>
    <cellStyle name="Output 3 5 6 2 2" xfId="33504"/>
    <cellStyle name="Output 3 5 6 3" xfId="33505"/>
    <cellStyle name="Output 3 5 7" xfId="33506"/>
    <cellStyle name="Output 3 5 7 2" xfId="33507"/>
    <cellStyle name="Output 3 5 7 2 2" xfId="33508"/>
    <cellStyle name="Output 3 5 7 3" xfId="33509"/>
    <cellStyle name="Output 3 5 8" xfId="33510"/>
    <cellStyle name="Output 3 5 8 2" xfId="33511"/>
    <cellStyle name="Output 3 5 8 2 2" xfId="33512"/>
    <cellStyle name="Output 3 5 8 3" xfId="33513"/>
    <cellStyle name="Output 3 5 9" xfId="33514"/>
    <cellStyle name="Output 3 5 9 2" xfId="33515"/>
    <cellStyle name="Output 3 5 9 2 2" xfId="33516"/>
    <cellStyle name="Output 3 5 9 3" xfId="33517"/>
    <cellStyle name="Output 3 6" xfId="941"/>
    <cellStyle name="Output 3 6 10" xfId="33518"/>
    <cellStyle name="Output 3 6 10 2" xfId="33519"/>
    <cellStyle name="Output 3 6 10 2 2" xfId="33520"/>
    <cellStyle name="Output 3 6 10 3" xfId="33521"/>
    <cellStyle name="Output 3 6 11" xfId="33522"/>
    <cellStyle name="Output 3 6 11 2" xfId="33523"/>
    <cellStyle name="Output 3 6 11 2 2" xfId="33524"/>
    <cellStyle name="Output 3 6 11 3" xfId="33525"/>
    <cellStyle name="Output 3 6 12" xfId="33526"/>
    <cellStyle name="Output 3 6 12 2" xfId="33527"/>
    <cellStyle name="Output 3 6 12 2 2" xfId="33528"/>
    <cellStyle name="Output 3 6 12 3" xfId="33529"/>
    <cellStyle name="Output 3 6 13" xfId="33530"/>
    <cellStyle name="Output 3 6 13 2" xfId="33531"/>
    <cellStyle name="Output 3 6 13 2 2" xfId="33532"/>
    <cellStyle name="Output 3 6 13 3" xfId="33533"/>
    <cellStyle name="Output 3 6 14" xfId="33534"/>
    <cellStyle name="Output 3 6 14 2" xfId="33535"/>
    <cellStyle name="Output 3 6 14 2 2" xfId="33536"/>
    <cellStyle name="Output 3 6 14 3" xfId="33537"/>
    <cellStyle name="Output 3 6 15" xfId="33538"/>
    <cellStyle name="Output 3 6 15 2" xfId="33539"/>
    <cellStyle name="Output 3 6 15 2 2" xfId="33540"/>
    <cellStyle name="Output 3 6 15 3" xfId="33541"/>
    <cellStyle name="Output 3 6 16" xfId="33542"/>
    <cellStyle name="Output 3 6 16 2" xfId="33543"/>
    <cellStyle name="Output 3 6 16 2 2" xfId="33544"/>
    <cellStyle name="Output 3 6 16 3" xfId="33545"/>
    <cellStyle name="Output 3 6 17" xfId="33546"/>
    <cellStyle name="Output 3 6 17 2" xfId="33547"/>
    <cellStyle name="Output 3 6 17 2 2" xfId="33548"/>
    <cellStyle name="Output 3 6 17 3" xfId="33549"/>
    <cellStyle name="Output 3 6 18" xfId="33550"/>
    <cellStyle name="Output 3 6 18 2" xfId="33551"/>
    <cellStyle name="Output 3 6 18 2 2" xfId="33552"/>
    <cellStyle name="Output 3 6 18 3" xfId="33553"/>
    <cellStyle name="Output 3 6 19" xfId="33554"/>
    <cellStyle name="Output 3 6 19 2" xfId="33555"/>
    <cellStyle name="Output 3 6 19 2 2" xfId="33556"/>
    <cellStyle name="Output 3 6 19 3" xfId="33557"/>
    <cellStyle name="Output 3 6 2" xfId="33558"/>
    <cellStyle name="Output 3 6 2 2" xfId="33559"/>
    <cellStyle name="Output 3 6 2 2 2" xfId="33560"/>
    <cellStyle name="Output 3 6 2 3" xfId="33561"/>
    <cellStyle name="Output 3 6 20" xfId="33562"/>
    <cellStyle name="Output 3 6 20 2" xfId="33563"/>
    <cellStyle name="Output 3 6 20 2 2" xfId="33564"/>
    <cellStyle name="Output 3 6 20 3" xfId="33565"/>
    <cellStyle name="Output 3 6 21" xfId="33566"/>
    <cellStyle name="Output 3 6 21 2" xfId="33567"/>
    <cellStyle name="Output 3 6 22" xfId="33568"/>
    <cellStyle name="Output 3 6 3" xfId="33569"/>
    <cellStyle name="Output 3 6 3 2" xfId="33570"/>
    <cellStyle name="Output 3 6 3 2 2" xfId="33571"/>
    <cellStyle name="Output 3 6 3 3" xfId="33572"/>
    <cellStyle name="Output 3 6 4" xfId="33573"/>
    <cellStyle name="Output 3 6 4 2" xfId="33574"/>
    <cellStyle name="Output 3 6 4 2 2" xfId="33575"/>
    <cellStyle name="Output 3 6 4 3" xfId="33576"/>
    <cellStyle name="Output 3 6 5" xfId="33577"/>
    <cellStyle name="Output 3 6 5 2" xfId="33578"/>
    <cellStyle name="Output 3 6 5 2 2" xfId="33579"/>
    <cellStyle name="Output 3 6 5 3" xfId="33580"/>
    <cellStyle name="Output 3 6 6" xfId="33581"/>
    <cellStyle name="Output 3 6 6 2" xfId="33582"/>
    <cellStyle name="Output 3 6 6 2 2" xfId="33583"/>
    <cellStyle name="Output 3 6 6 3" xfId="33584"/>
    <cellStyle name="Output 3 6 7" xfId="33585"/>
    <cellStyle name="Output 3 6 7 2" xfId="33586"/>
    <cellStyle name="Output 3 6 7 2 2" xfId="33587"/>
    <cellStyle name="Output 3 6 7 3" xfId="33588"/>
    <cellStyle name="Output 3 6 8" xfId="33589"/>
    <cellStyle name="Output 3 6 8 2" xfId="33590"/>
    <cellStyle name="Output 3 6 8 2 2" xfId="33591"/>
    <cellStyle name="Output 3 6 8 3" xfId="33592"/>
    <cellStyle name="Output 3 6 9" xfId="33593"/>
    <cellStyle name="Output 3 6 9 2" xfId="33594"/>
    <cellStyle name="Output 3 6 9 2 2" xfId="33595"/>
    <cellStyle name="Output 3 6 9 3" xfId="33596"/>
    <cellStyle name="Output 3 7" xfId="942"/>
    <cellStyle name="Output 3 7 2" xfId="33597"/>
    <cellStyle name="Output 3 7 2 2" xfId="33598"/>
    <cellStyle name="Output 3 7 3" xfId="33599"/>
    <cellStyle name="Output 3 8" xfId="33600"/>
    <cellStyle name="Output 3 8 2" xfId="33601"/>
    <cellStyle name="Output 3 8 2 2" xfId="33602"/>
    <cellStyle name="Output 3 8 3" xfId="33603"/>
    <cellStyle name="Output 3 9" xfId="33604"/>
    <cellStyle name="Output 3 9 2" xfId="33605"/>
    <cellStyle name="Output 3 9 2 2" xfId="33606"/>
    <cellStyle name="Output 3 9 3" xfId="33607"/>
    <cellStyle name="Output 4" xfId="943"/>
    <cellStyle name="Output 4 10" xfId="33608"/>
    <cellStyle name="Output 4 10 2" xfId="33609"/>
    <cellStyle name="Output 4 10 2 2" xfId="33610"/>
    <cellStyle name="Output 4 10 3" xfId="33611"/>
    <cellStyle name="Output 4 11" xfId="33612"/>
    <cellStyle name="Output 4 11 2" xfId="33613"/>
    <cellStyle name="Output 4 11 2 2" xfId="33614"/>
    <cellStyle name="Output 4 11 3" xfId="33615"/>
    <cellStyle name="Output 4 12" xfId="33616"/>
    <cellStyle name="Output 4 12 2" xfId="33617"/>
    <cellStyle name="Output 4 12 2 2" xfId="33618"/>
    <cellStyle name="Output 4 12 3" xfId="33619"/>
    <cellStyle name="Output 4 13" xfId="33620"/>
    <cellStyle name="Output 4 13 2" xfId="33621"/>
    <cellStyle name="Output 4 13 2 2" xfId="33622"/>
    <cellStyle name="Output 4 13 3" xfId="33623"/>
    <cellStyle name="Output 4 14" xfId="33624"/>
    <cellStyle name="Output 4 14 2" xfId="33625"/>
    <cellStyle name="Output 4 14 2 2" xfId="33626"/>
    <cellStyle name="Output 4 14 3" xfId="33627"/>
    <cellStyle name="Output 4 15" xfId="33628"/>
    <cellStyle name="Output 4 15 2" xfId="33629"/>
    <cellStyle name="Output 4 15 2 2" xfId="33630"/>
    <cellStyle name="Output 4 15 3" xfId="33631"/>
    <cellStyle name="Output 4 16" xfId="33632"/>
    <cellStyle name="Output 4 16 2" xfId="33633"/>
    <cellStyle name="Output 4 16 2 2" xfId="33634"/>
    <cellStyle name="Output 4 16 3" xfId="33635"/>
    <cellStyle name="Output 4 17" xfId="33636"/>
    <cellStyle name="Output 4 17 2" xfId="33637"/>
    <cellStyle name="Output 4 17 2 2" xfId="33638"/>
    <cellStyle name="Output 4 17 3" xfId="33639"/>
    <cellStyle name="Output 4 18" xfId="33640"/>
    <cellStyle name="Output 4 18 2" xfId="33641"/>
    <cellStyle name="Output 4 18 2 2" xfId="33642"/>
    <cellStyle name="Output 4 18 3" xfId="33643"/>
    <cellStyle name="Output 4 19" xfId="33644"/>
    <cellStyle name="Output 4 19 2" xfId="33645"/>
    <cellStyle name="Output 4 19 2 2" xfId="33646"/>
    <cellStyle name="Output 4 19 3" xfId="33647"/>
    <cellStyle name="Output 4 2" xfId="944"/>
    <cellStyle name="Output 4 2 10" xfId="33648"/>
    <cellStyle name="Output 4 2 10 2" xfId="33649"/>
    <cellStyle name="Output 4 2 10 2 2" xfId="33650"/>
    <cellStyle name="Output 4 2 10 3" xfId="33651"/>
    <cellStyle name="Output 4 2 11" xfId="33652"/>
    <cellStyle name="Output 4 2 11 2" xfId="33653"/>
    <cellStyle name="Output 4 2 11 2 2" xfId="33654"/>
    <cellStyle name="Output 4 2 11 3" xfId="33655"/>
    <cellStyle name="Output 4 2 12" xfId="33656"/>
    <cellStyle name="Output 4 2 12 2" xfId="33657"/>
    <cellStyle name="Output 4 2 12 2 2" xfId="33658"/>
    <cellStyle name="Output 4 2 12 3" xfId="33659"/>
    <cellStyle name="Output 4 2 13" xfId="33660"/>
    <cellStyle name="Output 4 2 13 2" xfId="33661"/>
    <cellStyle name="Output 4 2 13 2 2" xfId="33662"/>
    <cellStyle name="Output 4 2 13 3" xfId="33663"/>
    <cellStyle name="Output 4 2 14" xfId="33664"/>
    <cellStyle name="Output 4 2 14 2" xfId="33665"/>
    <cellStyle name="Output 4 2 14 2 2" xfId="33666"/>
    <cellStyle name="Output 4 2 14 3" xfId="33667"/>
    <cellStyle name="Output 4 2 15" xfId="33668"/>
    <cellStyle name="Output 4 2 15 2" xfId="33669"/>
    <cellStyle name="Output 4 2 15 2 2" xfId="33670"/>
    <cellStyle name="Output 4 2 15 3" xfId="33671"/>
    <cellStyle name="Output 4 2 16" xfId="33672"/>
    <cellStyle name="Output 4 2 16 2" xfId="33673"/>
    <cellStyle name="Output 4 2 16 2 2" xfId="33674"/>
    <cellStyle name="Output 4 2 16 3" xfId="33675"/>
    <cellStyle name="Output 4 2 17" xfId="33676"/>
    <cellStyle name="Output 4 2 17 2" xfId="33677"/>
    <cellStyle name="Output 4 2 17 2 2" xfId="33678"/>
    <cellStyle name="Output 4 2 17 3" xfId="33679"/>
    <cellStyle name="Output 4 2 18" xfId="33680"/>
    <cellStyle name="Output 4 2 18 2" xfId="33681"/>
    <cellStyle name="Output 4 2 18 2 2" xfId="33682"/>
    <cellStyle name="Output 4 2 18 3" xfId="33683"/>
    <cellStyle name="Output 4 2 19" xfId="33684"/>
    <cellStyle name="Output 4 2 19 2" xfId="33685"/>
    <cellStyle name="Output 4 2 19 2 2" xfId="33686"/>
    <cellStyle name="Output 4 2 19 3" xfId="33687"/>
    <cellStyle name="Output 4 2 2" xfId="945"/>
    <cellStyle name="Output 4 2 2 10" xfId="33688"/>
    <cellStyle name="Output 4 2 2 10 2" xfId="33689"/>
    <cellStyle name="Output 4 2 2 10 2 2" xfId="33690"/>
    <cellStyle name="Output 4 2 2 10 3" xfId="33691"/>
    <cellStyle name="Output 4 2 2 11" xfId="33692"/>
    <cellStyle name="Output 4 2 2 11 2" xfId="33693"/>
    <cellStyle name="Output 4 2 2 11 2 2" xfId="33694"/>
    <cellStyle name="Output 4 2 2 11 3" xfId="33695"/>
    <cellStyle name="Output 4 2 2 12" xfId="33696"/>
    <cellStyle name="Output 4 2 2 12 2" xfId="33697"/>
    <cellStyle name="Output 4 2 2 12 2 2" xfId="33698"/>
    <cellStyle name="Output 4 2 2 12 3" xfId="33699"/>
    <cellStyle name="Output 4 2 2 13" xfId="33700"/>
    <cellStyle name="Output 4 2 2 13 2" xfId="33701"/>
    <cellStyle name="Output 4 2 2 13 2 2" xfId="33702"/>
    <cellStyle name="Output 4 2 2 13 3" xfId="33703"/>
    <cellStyle name="Output 4 2 2 14" xfId="33704"/>
    <cellStyle name="Output 4 2 2 14 2" xfId="33705"/>
    <cellStyle name="Output 4 2 2 14 2 2" xfId="33706"/>
    <cellStyle name="Output 4 2 2 14 3" xfId="33707"/>
    <cellStyle name="Output 4 2 2 15" xfId="33708"/>
    <cellStyle name="Output 4 2 2 15 2" xfId="33709"/>
    <cellStyle name="Output 4 2 2 15 2 2" xfId="33710"/>
    <cellStyle name="Output 4 2 2 15 3" xfId="33711"/>
    <cellStyle name="Output 4 2 2 16" xfId="33712"/>
    <cellStyle name="Output 4 2 2 16 2" xfId="33713"/>
    <cellStyle name="Output 4 2 2 16 2 2" xfId="33714"/>
    <cellStyle name="Output 4 2 2 16 3" xfId="33715"/>
    <cellStyle name="Output 4 2 2 17" xfId="33716"/>
    <cellStyle name="Output 4 2 2 17 2" xfId="33717"/>
    <cellStyle name="Output 4 2 2 17 2 2" xfId="33718"/>
    <cellStyle name="Output 4 2 2 17 3" xfId="33719"/>
    <cellStyle name="Output 4 2 2 18" xfId="33720"/>
    <cellStyle name="Output 4 2 2 18 2" xfId="33721"/>
    <cellStyle name="Output 4 2 2 19" xfId="33722"/>
    <cellStyle name="Output 4 2 2 2" xfId="33723"/>
    <cellStyle name="Output 4 2 2 2 10" xfId="33724"/>
    <cellStyle name="Output 4 2 2 2 10 2" xfId="33725"/>
    <cellStyle name="Output 4 2 2 2 10 2 2" xfId="33726"/>
    <cellStyle name="Output 4 2 2 2 10 3" xfId="33727"/>
    <cellStyle name="Output 4 2 2 2 11" xfId="33728"/>
    <cellStyle name="Output 4 2 2 2 11 2" xfId="33729"/>
    <cellStyle name="Output 4 2 2 2 11 2 2" xfId="33730"/>
    <cellStyle name="Output 4 2 2 2 11 3" xfId="33731"/>
    <cellStyle name="Output 4 2 2 2 12" xfId="33732"/>
    <cellStyle name="Output 4 2 2 2 12 2" xfId="33733"/>
    <cellStyle name="Output 4 2 2 2 12 2 2" xfId="33734"/>
    <cellStyle name="Output 4 2 2 2 12 3" xfId="33735"/>
    <cellStyle name="Output 4 2 2 2 13" xfId="33736"/>
    <cellStyle name="Output 4 2 2 2 13 2" xfId="33737"/>
    <cellStyle name="Output 4 2 2 2 13 2 2" xfId="33738"/>
    <cellStyle name="Output 4 2 2 2 13 3" xfId="33739"/>
    <cellStyle name="Output 4 2 2 2 14" xfId="33740"/>
    <cellStyle name="Output 4 2 2 2 14 2" xfId="33741"/>
    <cellStyle name="Output 4 2 2 2 14 2 2" xfId="33742"/>
    <cellStyle name="Output 4 2 2 2 14 3" xfId="33743"/>
    <cellStyle name="Output 4 2 2 2 15" xfId="33744"/>
    <cellStyle name="Output 4 2 2 2 15 2" xfId="33745"/>
    <cellStyle name="Output 4 2 2 2 15 2 2" xfId="33746"/>
    <cellStyle name="Output 4 2 2 2 15 3" xfId="33747"/>
    <cellStyle name="Output 4 2 2 2 16" xfId="33748"/>
    <cellStyle name="Output 4 2 2 2 16 2" xfId="33749"/>
    <cellStyle name="Output 4 2 2 2 16 2 2" xfId="33750"/>
    <cellStyle name="Output 4 2 2 2 16 3" xfId="33751"/>
    <cellStyle name="Output 4 2 2 2 17" xfId="33752"/>
    <cellStyle name="Output 4 2 2 2 17 2" xfId="33753"/>
    <cellStyle name="Output 4 2 2 2 17 2 2" xfId="33754"/>
    <cellStyle name="Output 4 2 2 2 17 3" xfId="33755"/>
    <cellStyle name="Output 4 2 2 2 18" xfId="33756"/>
    <cellStyle name="Output 4 2 2 2 18 2" xfId="33757"/>
    <cellStyle name="Output 4 2 2 2 18 2 2" xfId="33758"/>
    <cellStyle name="Output 4 2 2 2 18 3" xfId="33759"/>
    <cellStyle name="Output 4 2 2 2 19" xfId="33760"/>
    <cellStyle name="Output 4 2 2 2 19 2" xfId="33761"/>
    <cellStyle name="Output 4 2 2 2 19 2 2" xfId="33762"/>
    <cellStyle name="Output 4 2 2 2 19 3" xfId="33763"/>
    <cellStyle name="Output 4 2 2 2 2" xfId="33764"/>
    <cellStyle name="Output 4 2 2 2 2 2" xfId="33765"/>
    <cellStyle name="Output 4 2 2 2 2 2 2" xfId="33766"/>
    <cellStyle name="Output 4 2 2 2 2 3" xfId="33767"/>
    <cellStyle name="Output 4 2 2 2 20" xfId="33768"/>
    <cellStyle name="Output 4 2 2 2 20 2" xfId="33769"/>
    <cellStyle name="Output 4 2 2 2 20 2 2" xfId="33770"/>
    <cellStyle name="Output 4 2 2 2 20 3" xfId="33771"/>
    <cellStyle name="Output 4 2 2 2 21" xfId="33772"/>
    <cellStyle name="Output 4 2 2 2 21 2" xfId="33773"/>
    <cellStyle name="Output 4 2 2 2 22" xfId="33774"/>
    <cellStyle name="Output 4 2 2 2 3" xfId="33775"/>
    <cellStyle name="Output 4 2 2 2 3 2" xfId="33776"/>
    <cellStyle name="Output 4 2 2 2 3 2 2" xfId="33777"/>
    <cellStyle name="Output 4 2 2 2 3 3" xfId="33778"/>
    <cellStyle name="Output 4 2 2 2 4" xfId="33779"/>
    <cellStyle name="Output 4 2 2 2 4 2" xfId="33780"/>
    <cellStyle name="Output 4 2 2 2 4 2 2" xfId="33781"/>
    <cellStyle name="Output 4 2 2 2 4 3" xfId="33782"/>
    <cellStyle name="Output 4 2 2 2 5" xfId="33783"/>
    <cellStyle name="Output 4 2 2 2 5 2" xfId="33784"/>
    <cellStyle name="Output 4 2 2 2 5 2 2" xfId="33785"/>
    <cellStyle name="Output 4 2 2 2 5 3" xfId="33786"/>
    <cellStyle name="Output 4 2 2 2 6" xfId="33787"/>
    <cellStyle name="Output 4 2 2 2 6 2" xfId="33788"/>
    <cellStyle name="Output 4 2 2 2 6 2 2" xfId="33789"/>
    <cellStyle name="Output 4 2 2 2 6 3" xfId="33790"/>
    <cellStyle name="Output 4 2 2 2 7" xfId="33791"/>
    <cellStyle name="Output 4 2 2 2 7 2" xfId="33792"/>
    <cellStyle name="Output 4 2 2 2 7 2 2" xfId="33793"/>
    <cellStyle name="Output 4 2 2 2 7 3" xfId="33794"/>
    <cellStyle name="Output 4 2 2 2 8" xfId="33795"/>
    <cellStyle name="Output 4 2 2 2 8 2" xfId="33796"/>
    <cellStyle name="Output 4 2 2 2 8 2 2" xfId="33797"/>
    <cellStyle name="Output 4 2 2 2 8 3" xfId="33798"/>
    <cellStyle name="Output 4 2 2 2 9" xfId="33799"/>
    <cellStyle name="Output 4 2 2 2 9 2" xfId="33800"/>
    <cellStyle name="Output 4 2 2 2 9 2 2" xfId="33801"/>
    <cellStyle name="Output 4 2 2 2 9 3" xfId="33802"/>
    <cellStyle name="Output 4 2 2 3" xfId="33803"/>
    <cellStyle name="Output 4 2 2 3 2" xfId="33804"/>
    <cellStyle name="Output 4 2 2 3 2 2" xfId="33805"/>
    <cellStyle name="Output 4 2 2 3 3" xfId="33806"/>
    <cellStyle name="Output 4 2 2 4" xfId="33807"/>
    <cellStyle name="Output 4 2 2 4 2" xfId="33808"/>
    <cellStyle name="Output 4 2 2 4 2 2" xfId="33809"/>
    <cellStyle name="Output 4 2 2 4 3" xfId="33810"/>
    <cellStyle name="Output 4 2 2 5" xfId="33811"/>
    <cellStyle name="Output 4 2 2 5 2" xfId="33812"/>
    <cellStyle name="Output 4 2 2 5 2 2" xfId="33813"/>
    <cellStyle name="Output 4 2 2 5 3" xfId="33814"/>
    <cellStyle name="Output 4 2 2 6" xfId="33815"/>
    <cellStyle name="Output 4 2 2 6 2" xfId="33816"/>
    <cellStyle name="Output 4 2 2 6 2 2" xfId="33817"/>
    <cellStyle name="Output 4 2 2 6 3" xfId="33818"/>
    <cellStyle name="Output 4 2 2 7" xfId="33819"/>
    <cellStyle name="Output 4 2 2 7 2" xfId="33820"/>
    <cellStyle name="Output 4 2 2 7 2 2" xfId="33821"/>
    <cellStyle name="Output 4 2 2 7 3" xfId="33822"/>
    <cellStyle name="Output 4 2 2 8" xfId="33823"/>
    <cellStyle name="Output 4 2 2 8 2" xfId="33824"/>
    <cellStyle name="Output 4 2 2 8 2 2" xfId="33825"/>
    <cellStyle name="Output 4 2 2 8 3" xfId="33826"/>
    <cellStyle name="Output 4 2 2 9" xfId="33827"/>
    <cellStyle name="Output 4 2 2 9 2" xfId="33828"/>
    <cellStyle name="Output 4 2 2 9 2 2" xfId="33829"/>
    <cellStyle name="Output 4 2 2 9 3" xfId="33830"/>
    <cellStyle name="Output 4 2 20" xfId="33831"/>
    <cellStyle name="Output 4 2 20 2" xfId="33832"/>
    <cellStyle name="Output 4 2 20 2 2" xfId="33833"/>
    <cellStyle name="Output 4 2 20 3" xfId="33834"/>
    <cellStyle name="Output 4 2 21" xfId="33835"/>
    <cellStyle name="Output 4 2 21 2" xfId="33836"/>
    <cellStyle name="Output 4 2 22" xfId="33837"/>
    <cellStyle name="Output 4 2 3" xfId="946"/>
    <cellStyle name="Output 4 2 3 10" xfId="33838"/>
    <cellStyle name="Output 4 2 3 10 2" xfId="33839"/>
    <cellStyle name="Output 4 2 3 10 2 2" xfId="33840"/>
    <cellStyle name="Output 4 2 3 10 3" xfId="33841"/>
    <cellStyle name="Output 4 2 3 11" xfId="33842"/>
    <cellStyle name="Output 4 2 3 11 2" xfId="33843"/>
    <cellStyle name="Output 4 2 3 11 2 2" xfId="33844"/>
    <cellStyle name="Output 4 2 3 11 3" xfId="33845"/>
    <cellStyle name="Output 4 2 3 12" xfId="33846"/>
    <cellStyle name="Output 4 2 3 12 2" xfId="33847"/>
    <cellStyle name="Output 4 2 3 12 2 2" xfId="33848"/>
    <cellStyle name="Output 4 2 3 12 3" xfId="33849"/>
    <cellStyle name="Output 4 2 3 13" xfId="33850"/>
    <cellStyle name="Output 4 2 3 13 2" xfId="33851"/>
    <cellStyle name="Output 4 2 3 13 2 2" xfId="33852"/>
    <cellStyle name="Output 4 2 3 13 3" xfId="33853"/>
    <cellStyle name="Output 4 2 3 14" xfId="33854"/>
    <cellStyle name="Output 4 2 3 14 2" xfId="33855"/>
    <cellStyle name="Output 4 2 3 14 2 2" xfId="33856"/>
    <cellStyle name="Output 4 2 3 14 3" xfId="33857"/>
    <cellStyle name="Output 4 2 3 15" xfId="33858"/>
    <cellStyle name="Output 4 2 3 15 2" xfId="33859"/>
    <cellStyle name="Output 4 2 3 15 2 2" xfId="33860"/>
    <cellStyle name="Output 4 2 3 15 3" xfId="33861"/>
    <cellStyle name="Output 4 2 3 16" xfId="33862"/>
    <cellStyle name="Output 4 2 3 16 2" xfId="33863"/>
    <cellStyle name="Output 4 2 3 16 2 2" xfId="33864"/>
    <cellStyle name="Output 4 2 3 16 3" xfId="33865"/>
    <cellStyle name="Output 4 2 3 17" xfId="33866"/>
    <cellStyle name="Output 4 2 3 17 2" xfId="33867"/>
    <cellStyle name="Output 4 2 3 17 2 2" xfId="33868"/>
    <cellStyle name="Output 4 2 3 17 3" xfId="33869"/>
    <cellStyle name="Output 4 2 3 18" xfId="33870"/>
    <cellStyle name="Output 4 2 3 18 2" xfId="33871"/>
    <cellStyle name="Output 4 2 3 19" xfId="33872"/>
    <cellStyle name="Output 4 2 3 2" xfId="33873"/>
    <cellStyle name="Output 4 2 3 2 10" xfId="33874"/>
    <cellStyle name="Output 4 2 3 2 10 2" xfId="33875"/>
    <cellStyle name="Output 4 2 3 2 10 2 2" xfId="33876"/>
    <cellStyle name="Output 4 2 3 2 10 3" xfId="33877"/>
    <cellStyle name="Output 4 2 3 2 11" xfId="33878"/>
    <cellStyle name="Output 4 2 3 2 11 2" xfId="33879"/>
    <cellStyle name="Output 4 2 3 2 11 2 2" xfId="33880"/>
    <cellStyle name="Output 4 2 3 2 11 3" xfId="33881"/>
    <cellStyle name="Output 4 2 3 2 12" xfId="33882"/>
    <cellStyle name="Output 4 2 3 2 12 2" xfId="33883"/>
    <cellStyle name="Output 4 2 3 2 12 2 2" xfId="33884"/>
    <cellStyle name="Output 4 2 3 2 12 3" xfId="33885"/>
    <cellStyle name="Output 4 2 3 2 13" xfId="33886"/>
    <cellStyle name="Output 4 2 3 2 13 2" xfId="33887"/>
    <cellStyle name="Output 4 2 3 2 13 2 2" xfId="33888"/>
    <cellStyle name="Output 4 2 3 2 13 3" xfId="33889"/>
    <cellStyle name="Output 4 2 3 2 14" xfId="33890"/>
    <cellStyle name="Output 4 2 3 2 14 2" xfId="33891"/>
    <cellStyle name="Output 4 2 3 2 14 2 2" xfId="33892"/>
    <cellStyle name="Output 4 2 3 2 14 3" xfId="33893"/>
    <cellStyle name="Output 4 2 3 2 15" xfId="33894"/>
    <cellStyle name="Output 4 2 3 2 15 2" xfId="33895"/>
    <cellStyle name="Output 4 2 3 2 15 2 2" xfId="33896"/>
    <cellStyle name="Output 4 2 3 2 15 3" xfId="33897"/>
    <cellStyle name="Output 4 2 3 2 16" xfId="33898"/>
    <cellStyle name="Output 4 2 3 2 16 2" xfId="33899"/>
    <cellStyle name="Output 4 2 3 2 16 2 2" xfId="33900"/>
    <cellStyle name="Output 4 2 3 2 16 3" xfId="33901"/>
    <cellStyle name="Output 4 2 3 2 17" xfId="33902"/>
    <cellStyle name="Output 4 2 3 2 17 2" xfId="33903"/>
    <cellStyle name="Output 4 2 3 2 17 2 2" xfId="33904"/>
    <cellStyle name="Output 4 2 3 2 17 3" xfId="33905"/>
    <cellStyle name="Output 4 2 3 2 18" xfId="33906"/>
    <cellStyle name="Output 4 2 3 2 18 2" xfId="33907"/>
    <cellStyle name="Output 4 2 3 2 18 2 2" xfId="33908"/>
    <cellStyle name="Output 4 2 3 2 18 3" xfId="33909"/>
    <cellStyle name="Output 4 2 3 2 19" xfId="33910"/>
    <cellStyle name="Output 4 2 3 2 19 2" xfId="33911"/>
    <cellStyle name="Output 4 2 3 2 19 2 2" xfId="33912"/>
    <cellStyle name="Output 4 2 3 2 19 3" xfId="33913"/>
    <cellStyle name="Output 4 2 3 2 2" xfId="33914"/>
    <cellStyle name="Output 4 2 3 2 2 2" xfId="33915"/>
    <cellStyle name="Output 4 2 3 2 2 2 2" xfId="33916"/>
    <cellStyle name="Output 4 2 3 2 2 3" xfId="33917"/>
    <cellStyle name="Output 4 2 3 2 20" xfId="33918"/>
    <cellStyle name="Output 4 2 3 2 20 2" xfId="33919"/>
    <cellStyle name="Output 4 2 3 2 20 2 2" xfId="33920"/>
    <cellStyle name="Output 4 2 3 2 20 3" xfId="33921"/>
    <cellStyle name="Output 4 2 3 2 21" xfId="33922"/>
    <cellStyle name="Output 4 2 3 2 21 2" xfId="33923"/>
    <cellStyle name="Output 4 2 3 2 22" xfId="33924"/>
    <cellStyle name="Output 4 2 3 2 3" xfId="33925"/>
    <cellStyle name="Output 4 2 3 2 3 2" xfId="33926"/>
    <cellStyle name="Output 4 2 3 2 3 2 2" xfId="33927"/>
    <cellStyle name="Output 4 2 3 2 3 3" xfId="33928"/>
    <cellStyle name="Output 4 2 3 2 4" xfId="33929"/>
    <cellStyle name="Output 4 2 3 2 4 2" xfId="33930"/>
    <cellStyle name="Output 4 2 3 2 4 2 2" xfId="33931"/>
    <cellStyle name="Output 4 2 3 2 4 3" xfId="33932"/>
    <cellStyle name="Output 4 2 3 2 5" xfId="33933"/>
    <cellStyle name="Output 4 2 3 2 5 2" xfId="33934"/>
    <cellStyle name="Output 4 2 3 2 5 2 2" xfId="33935"/>
    <cellStyle name="Output 4 2 3 2 5 3" xfId="33936"/>
    <cellStyle name="Output 4 2 3 2 6" xfId="33937"/>
    <cellStyle name="Output 4 2 3 2 6 2" xfId="33938"/>
    <cellStyle name="Output 4 2 3 2 6 2 2" xfId="33939"/>
    <cellStyle name="Output 4 2 3 2 6 3" xfId="33940"/>
    <cellStyle name="Output 4 2 3 2 7" xfId="33941"/>
    <cellStyle name="Output 4 2 3 2 7 2" xfId="33942"/>
    <cellStyle name="Output 4 2 3 2 7 2 2" xfId="33943"/>
    <cellStyle name="Output 4 2 3 2 7 3" xfId="33944"/>
    <cellStyle name="Output 4 2 3 2 8" xfId="33945"/>
    <cellStyle name="Output 4 2 3 2 8 2" xfId="33946"/>
    <cellStyle name="Output 4 2 3 2 8 2 2" xfId="33947"/>
    <cellStyle name="Output 4 2 3 2 8 3" xfId="33948"/>
    <cellStyle name="Output 4 2 3 2 9" xfId="33949"/>
    <cellStyle name="Output 4 2 3 2 9 2" xfId="33950"/>
    <cellStyle name="Output 4 2 3 2 9 2 2" xfId="33951"/>
    <cellStyle name="Output 4 2 3 2 9 3" xfId="33952"/>
    <cellStyle name="Output 4 2 3 3" xfId="33953"/>
    <cellStyle name="Output 4 2 3 3 2" xfId="33954"/>
    <cellStyle name="Output 4 2 3 3 2 2" xfId="33955"/>
    <cellStyle name="Output 4 2 3 3 3" xfId="33956"/>
    <cellStyle name="Output 4 2 3 4" xfId="33957"/>
    <cellStyle name="Output 4 2 3 4 2" xfId="33958"/>
    <cellStyle name="Output 4 2 3 4 2 2" xfId="33959"/>
    <cellStyle name="Output 4 2 3 4 3" xfId="33960"/>
    <cellStyle name="Output 4 2 3 5" xfId="33961"/>
    <cellStyle name="Output 4 2 3 5 2" xfId="33962"/>
    <cellStyle name="Output 4 2 3 5 2 2" xfId="33963"/>
    <cellStyle name="Output 4 2 3 5 3" xfId="33964"/>
    <cellStyle name="Output 4 2 3 6" xfId="33965"/>
    <cellStyle name="Output 4 2 3 6 2" xfId="33966"/>
    <cellStyle name="Output 4 2 3 6 2 2" xfId="33967"/>
    <cellStyle name="Output 4 2 3 6 3" xfId="33968"/>
    <cellStyle name="Output 4 2 3 7" xfId="33969"/>
    <cellStyle name="Output 4 2 3 7 2" xfId="33970"/>
    <cellStyle name="Output 4 2 3 7 2 2" xfId="33971"/>
    <cellStyle name="Output 4 2 3 7 3" xfId="33972"/>
    <cellStyle name="Output 4 2 3 8" xfId="33973"/>
    <cellStyle name="Output 4 2 3 8 2" xfId="33974"/>
    <cellStyle name="Output 4 2 3 8 2 2" xfId="33975"/>
    <cellStyle name="Output 4 2 3 8 3" xfId="33976"/>
    <cellStyle name="Output 4 2 3 9" xfId="33977"/>
    <cellStyle name="Output 4 2 3 9 2" xfId="33978"/>
    <cellStyle name="Output 4 2 3 9 2 2" xfId="33979"/>
    <cellStyle name="Output 4 2 3 9 3" xfId="33980"/>
    <cellStyle name="Output 4 2 4" xfId="947"/>
    <cellStyle name="Output 4 2 4 10" xfId="33981"/>
    <cellStyle name="Output 4 2 4 10 2" xfId="33982"/>
    <cellStyle name="Output 4 2 4 10 2 2" xfId="33983"/>
    <cellStyle name="Output 4 2 4 10 3" xfId="33984"/>
    <cellStyle name="Output 4 2 4 11" xfId="33985"/>
    <cellStyle name="Output 4 2 4 11 2" xfId="33986"/>
    <cellStyle name="Output 4 2 4 11 2 2" xfId="33987"/>
    <cellStyle name="Output 4 2 4 11 3" xfId="33988"/>
    <cellStyle name="Output 4 2 4 12" xfId="33989"/>
    <cellStyle name="Output 4 2 4 12 2" xfId="33990"/>
    <cellStyle name="Output 4 2 4 12 2 2" xfId="33991"/>
    <cellStyle name="Output 4 2 4 12 3" xfId="33992"/>
    <cellStyle name="Output 4 2 4 13" xfId="33993"/>
    <cellStyle name="Output 4 2 4 13 2" xfId="33994"/>
    <cellStyle name="Output 4 2 4 13 2 2" xfId="33995"/>
    <cellStyle name="Output 4 2 4 13 3" xfId="33996"/>
    <cellStyle name="Output 4 2 4 14" xfId="33997"/>
    <cellStyle name="Output 4 2 4 14 2" xfId="33998"/>
    <cellStyle name="Output 4 2 4 14 2 2" xfId="33999"/>
    <cellStyle name="Output 4 2 4 14 3" xfId="34000"/>
    <cellStyle name="Output 4 2 4 15" xfId="34001"/>
    <cellStyle name="Output 4 2 4 15 2" xfId="34002"/>
    <cellStyle name="Output 4 2 4 15 2 2" xfId="34003"/>
    <cellStyle name="Output 4 2 4 15 3" xfId="34004"/>
    <cellStyle name="Output 4 2 4 16" xfId="34005"/>
    <cellStyle name="Output 4 2 4 16 2" xfId="34006"/>
    <cellStyle name="Output 4 2 4 16 2 2" xfId="34007"/>
    <cellStyle name="Output 4 2 4 16 3" xfId="34008"/>
    <cellStyle name="Output 4 2 4 17" xfId="34009"/>
    <cellStyle name="Output 4 2 4 17 2" xfId="34010"/>
    <cellStyle name="Output 4 2 4 17 2 2" xfId="34011"/>
    <cellStyle name="Output 4 2 4 17 3" xfId="34012"/>
    <cellStyle name="Output 4 2 4 18" xfId="34013"/>
    <cellStyle name="Output 4 2 4 18 2" xfId="34014"/>
    <cellStyle name="Output 4 2 4 18 2 2" xfId="34015"/>
    <cellStyle name="Output 4 2 4 18 3" xfId="34016"/>
    <cellStyle name="Output 4 2 4 19" xfId="34017"/>
    <cellStyle name="Output 4 2 4 19 2" xfId="34018"/>
    <cellStyle name="Output 4 2 4 19 2 2" xfId="34019"/>
    <cellStyle name="Output 4 2 4 19 3" xfId="34020"/>
    <cellStyle name="Output 4 2 4 2" xfId="34021"/>
    <cellStyle name="Output 4 2 4 2 10" xfId="34022"/>
    <cellStyle name="Output 4 2 4 2 10 2" xfId="34023"/>
    <cellStyle name="Output 4 2 4 2 10 2 2" xfId="34024"/>
    <cellStyle name="Output 4 2 4 2 10 3" xfId="34025"/>
    <cellStyle name="Output 4 2 4 2 11" xfId="34026"/>
    <cellStyle name="Output 4 2 4 2 11 2" xfId="34027"/>
    <cellStyle name="Output 4 2 4 2 11 2 2" xfId="34028"/>
    <cellStyle name="Output 4 2 4 2 11 3" xfId="34029"/>
    <cellStyle name="Output 4 2 4 2 12" xfId="34030"/>
    <cellStyle name="Output 4 2 4 2 12 2" xfId="34031"/>
    <cellStyle name="Output 4 2 4 2 12 2 2" xfId="34032"/>
    <cellStyle name="Output 4 2 4 2 12 3" xfId="34033"/>
    <cellStyle name="Output 4 2 4 2 13" xfId="34034"/>
    <cellStyle name="Output 4 2 4 2 13 2" xfId="34035"/>
    <cellStyle name="Output 4 2 4 2 13 2 2" xfId="34036"/>
    <cellStyle name="Output 4 2 4 2 13 3" xfId="34037"/>
    <cellStyle name="Output 4 2 4 2 14" xfId="34038"/>
    <cellStyle name="Output 4 2 4 2 14 2" xfId="34039"/>
    <cellStyle name="Output 4 2 4 2 14 2 2" xfId="34040"/>
    <cellStyle name="Output 4 2 4 2 14 3" xfId="34041"/>
    <cellStyle name="Output 4 2 4 2 15" xfId="34042"/>
    <cellStyle name="Output 4 2 4 2 15 2" xfId="34043"/>
    <cellStyle name="Output 4 2 4 2 15 2 2" xfId="34044"/>
    <cellStyle name="Output 4 2 4 2 15 3" xfId="34045"/>
    <cellStyle name="Output 4 2 4 2 16" xfId="34046"/>
    <cellStyle name="Output 4 2 4 2 16 2" xfId="34047"/>
    <cellStyle name="Output 4 2 4 2 16 2 2" xfId="34048"/>
    <cellStyle name="Output 4 2 4 2 16 3" xfId="34049"/>
    <cellStyle name="Output 4 2 4 2 17" xfId="34050"/>
    <cellStyle name="Output 4 2 4 2 17 2" xfId="34051"/>
    <cellStyle name="Output 4 2 4 2 17 2 2" xfId="34052"/>
    <cellStyle name="Output 4 2 4 2 17 3" xfId="34053"/>
    <cellStyle name="Output 4 2 4 2 18" xfId="34054"/>
    <cellStyle name="Output 4 2 4 2 18 2" xfId="34055"/>
    <cellStyle name="Output 4 2 4 2 18 2 2" xfId="34056"/>
    <cellStyle name="Output 4 2 4 2 18 3" xfId="34057"/>
    <cellStyle name="Output 4 2 4 2 19" xfId="34058"/>
    <cellStyle name="Output 4 2 4 2 19 2" xfId="34059"/>
    <cellStyle name="Output 4 2 4 2 19 2 2" xfId="34060"/>
    <cellStyle name="Output 4 2 4 2 19 3" xfId="34061"/>
    <cellStyle name="Output 4 2 4 2 2" xfId="34062"/>
    <cellStyle name="Output 4 2 4 2 2 2" xfId="34063"/>
    <cellStyle name="Output 4 2 4 2 2 2 2" xfId="34064"/>
    <cellStyle name="Output 4 2 4 2 2 3" xfId="34065"/>
    <cellStyle name="Output 4 2 4 2 20" xfId="34066"/>
    <cellStyle name="Output 4 2 4 2 20 2" xfId="34067"/>
    <cellStyle name="Output 4 2 4 2 20 2 2" xfId="34068"/>
    <cellStyle name="Output 4 2 4 2 20 3" xfId="34069"/>
    <cellStyle name="Output 4 2 4 2 21" xfId="34070"/>
    <cellStyle name="Output 4 2 4 2 21 2" xfId="34071"/>
    <cellStyle name="Output 4 2 4 2 22" xfId="34072"/>
    <cellStyle name="Output 4 2 4 2 3" xfId="34073"/>
    <cellStyle name="Output 4 2 4 2 3 2" xfId="34074"/>
    <cellStyle name="Output 4 2 4 2 3 2 2" xfId="34075"/>
    <cellStyle name="Output 4 2 4 2 3 3" xfId="34076"/>
    <cellStyle name="Output 4 2 4 2 4" xfId="34077"/>
    <cellStyle name="Output 4 2 4 2 4 2" xfId="34078"/>
    <cellStyle name="Output 4 2 4 2 4 2 2" xfId="34079"/>
    <cellStyle name="Output 4 2 4 2 4 3" xfId="34080"/>
    <cellStyle name="Output 4 2 4 2 5" xfId="34081"/>
    <cellStyle name="Output 4 2 4 2 5 2" xfId="34082"/>
    <cellStyle name="Output 4 2 4 2 5 2 2" xfId="34083"/>
    <cellStyle name="Output 4 2 4 2 5 3" xfId="34084"/>
    <cellStyle name="Output 4 2 4 2 6" xfId="34085"/>
    <cellStyle name="Output 4 2 4 2 6 2" xfId="34086"/>
    <cellStyle name="Output 4 2 4 2 6 2 2" xfId="34087"/>
    <cellStyle name="Output 4 2 4 2 6 3" xfId="34088"/>
    <cellStyle name="Output 4 2 4 2 7" xfId="34089"/>
    <cellStyle name="Output 4 2 4 2 7 2" xfId="34090"/>
    <cellStyle name="Output 4 2 4 2 7 2 2" xfId="34091"/>
    <cellStyle name="Output 4 2 4 2 7 3" xfId="34092"/>
    <cellStyle name="Output 4 2 4 2 8" xfId="34093"/>
    <cellStyle name="Output 4 2 4 2 8 2" xfId="34094"/>
    <cellStyle name="Output 4 2 4 2 8 2 2" xfId="34095"/>
    <cellStyle name="Output 4 2 4 2 8 3" xfId="34096"/>
    <cellStyle name="Output 4 2 4 2 9" xfId="34097"/>
    <cellStyle name="Output 4 2 4 2 9 2" xfId="34098"/>
    <cellStyle name="Output 4 2 4 2 9 2 2" xfId="34099"/>
    <cellStyle name="Output 4 2 4 2 9 3" xfId="34100"/>
    <cellStyle name="Output 4 2 4 20" xfId="34101"/>
    <cellStyle name="Output 4 2 4 20 2" xfId="34102"/>
    <cellStyle name="Output 4 2 4 20 2 2" xfId="34103"/>
    <cellStyle name="Output 4 2 4 20 3" xfId="34104"/>
    <cellStyle name="Output 4 2 4 21" xfId="34105"/>
    <cellStyle name="Output 4 2 4 21 2" xfId="34106"/>
    <cellStyle name="Output 4 2 4 21 2 2" xfId="34107"/>
    <cellStyle name="Output 4 2 4 21 3" xfId="34108"/>
    <cellStyle name="Output 4 2 4 22" xfId="34109"/>
    <cellStyle name="Output 4 2 4 22 2" xfId="34110"/>
    <cellStyle name="Output 4 2 4 23" xfId="34111"/>
    <cellStyle name="Output 4 2 4 3" xfId="34112"/>
    <cellStyle name="Output 4 2 4 3 2" xfId="34113"/>
    <cellStyle name="Output 4 2 4 3 2 2" xfId="34114"/>
    <cellStyle name="Output 4 2 4 3 3" xfId="34115"/>
    <cellStyle name="Output 4 2 4 4" xfId="34116"/>
    <cellStyle name="Output 4 2 4 4 2" xfId="34117"/>
    <cellStyle name="Output 4 2 4 4 2 2" xfId="34118"/>
    <cellStyle name="Output 4 2 4 4 3" xfId="34119"/>
    <cellStyle name="Output 4 2 4 5" xfId="34120"/>
    <cellStyle name="Output 4 2 4 5 2" xfId="34121"/>
    <cellStyle name="Output 4 2 4 5 2 2" xfId="34122"/>
    <cellStyle name="Output 4 2 4 5 3" xfId="34123"/>
    <cellStyle name="Output 4 2 4 6" xfId="34124"/>
    <cellStyle name="Output 4 2 4 6 2" xfId="34125"/>
    <cellStyle name="Output 4 2 4 6 2 2" xfId="34126"/>
    <cellStyle name="Output 4 2 4 6 3" xfId="34127"/>
    <cellStyle name="Output 4 2 4 7" xfId="34128"/>
    <cellStyle name="Output 4 2 4 7 2" xfId="34129"/>
    <cellStyle name="Output 4 2 4 7 2 2" xfId="34130"/>
    <cellStyle name="Output 4 2 4 7 3" xfId="34131"/>
    <cellStyle name="Output 4 2 4 8" xfId="34132"/>
    <cellStyle name="Output 4 2 4 8 2" xfId="34133"/>
    <cellStyle name="Output 4 2 4 8 2 2" xfId="34134"/>
    <cellStyle name="Output 4 2 4 8 3" xfId="34135"/>
    <cellStyle name="Output 4 2 4 9" xfId="34136"/>
    <cellStyle name="Output 4 2 4 9 2" xfId="34137"/>
    <cellStyle name="Output 4 2 4 9 2 2" xfId="34138"/>
    <cellStyle name="Output 4 2 4 9 3" xfId="34139"/>
    <cellStyle name="Output 4 2 5" xfId="948"/>
    <cellStyle name="Output 4 2 5 10" xfId="34140"/>
    <cellStyle name="Output 4 2 5 10 2" xfId="34141"/>
    <cellStyle name="Output 4 2 5 10 2 2" xfId="34142"/>
    <cellStyle name="Output 4 2 5 10 3" xfId="34143"/>
    <cellStyle name="Output 4 2 5 11" xfId="34144"/>
    <cellStyle name="Output 4 2 5 11 2" xfId="34145"/>
    <cellStyle name="Output 4 2 5 11 2 2" xfId="34146"/>
    <cellStyle name="Output 4 2 5 11 3" xfId="34147"/>
    <cellStyle name="Output 4 2 5 12" xfId="34148"/>
    <cellStyle name="Output 4 2 5 12 2" xfId="34149"/>
    <cellStyle name="Output 4 2 5 12 2 2" xfId="34150"/>
    <cellStyle name="Output 4 2 5 12 3" xfId="34151"/>
    <cellStyle name="Output 4 2 5 13" xfId="34152"/>
    <cellStyle name="Output 4 2 5 13 2" xfId="34153"/>
    <cellStyle name="Output 4 2 5 13 2 2" xfId="34154"/>
    <cellStyle name="Output 4 2 5 13 3" xfId="34155"/>
    <cellStyle name="Output 4 2 5 14" xfId="34156"/>
    <cellStyle name="Output 4 2 5 14 2" xfId="34157"/>
    <cellStyle name="Output 4 2 5 14 2 2" xfId="34158"/>
    <cellStyle name="Output 4 2 5 14 3" xfId="34159"/>
    <cellStyle name="Output 4 2 5 15" xfId="34160"/>
    <cellStyle name="Output 4 2 5 15 2" xfId="34161"/>
    <cellStyle name="Output 4 2 5 15 2 2" xfId="34162"/>
    <cellStyle name="Output 4 2 5 15 3" xfId="34163"/>
    <cellStyle name="Output 4 2 5 16" xfId="34164"/>
    <cellStyle name="Output 4 2 5 16 2" xfId="34165"/>
    <cellStyle name="Output 4 2 5 16 2 2" xfId="34166"/>
    <cellStyle name="Output 4 2 5 16 3" xfId="34167"/>
    <cellStyle name="Output 4 2 5 17" xfId="34168"/>
    <cellStyle name="Output 4 2 5 17 2" xfId="34169"/>
    <cellStyle name="Output 4 2 5 17 2 2" xfId="34170"/>
    <cellStyle name="Output 4 2 5 17 3" xfId="34171"/>
    <cellStyle name="Output 4 2 5 18" xfId="34172"/>
    <cellStyle name="Output 4 2 5 18 2" xfId="34173"/>
    <cellStyle name="Output 4 2 5 18 2 2" xfId="34174"/>
    <cellStyle name="Output 4 2 5 18 3" xfId="34175"/>
    <cellStyle name="Output 4 2 5 19" xfId="34176"/>
    <cellStyle name="Output 4 2 5 19 2" xfId="34177"/>
    <cellStyle name="Output 4 2 5 19 2 2" xfId="34178"/>
    <cellStyle name="Output 4 2 5 19 3" xfId="34179"/>
    <cellStyle name="Output 4 2 5 2" xfId="34180"/>
    <cellStyle name="Output 4 2 5 2 2" xfId="34181"/>
    <cellStyle name="Output 4 2 5 2 2 2" xfId="34182"/>
    <cellStyle name="Output 4 2 5 2 3" xfId="34183"/>
    <cellStyle name="Output 4 2 5 20" xfId="34184"/>
    <cellStyle name="Output 4 2 5 20 2" xfId="34185"/>
    <cellStyle name="Output 4 2 5 20 2 2" xfId="34186"/>
    <cellStyle name="Output 4 2 5 20 3" xfId="34187"/>
    <cellStyle name="Output 4 2 5 21" xfId="34188"/>
    <cellStyle name="Output 4 2 5 21 2" xfId="34189"/>
    <cellStyle name="Output 4 2 5 22" xfId="34190"/>
    <cellStyle name="Output 4 2 5 3" xfId="34191"/>
    <cellStyle name="Output 4 2 5 3 2" xfId="34192"/>
    <cellStyle name="Output 4 2 5 3 2 2" xfId="34193"/>
    <cellStyle name="Output 4 2 5 3 3" xfId="34194"/>
    <cellStyle name="Output 4 2 5 4" xfId="34195"/>
    <cellStyle name="Output 4 2 5 4 2" xfId="34196"/>
    <cellStyle name="Output 4 2 5 4 2 2" xfId="34197"/>
    <cellStyle name="Output 4 2 5 4 3" xfId="34198"/>
    <cellStyle name="Output 4 2 5 5" xfId="34199"/>
    <cellStyle name="Output 4 2 5 5 2" xfId="34200"/>
    <cellStyle name="Output 4 2 5 5 2 2" xfId="34201"/>
    <cellStyle name="Output 4 2 5 5 3" xfId="34202"/>
    <cellStyle name="Output 4 2 5 6" xfId="34203"/>
    <cellStyle name="Output 4 2 5 6 2" xfId="34204"/>
    <cellStyle name="Output 4 2 5 6 2 2" xfId="34205"/>
    <cellStyle name="Output 4 2 5 6 3" xfId="34206"/>
    <cellStyle name="Output 4 2 5 7" xfId="34207"/>
    <cellStyle name="Output 4 2 5 7 2" xfId="34208"/>
    <cellStyle name="Output 4 2 5 7 2 2" xfId="34209"/>
    <cellStyle name="Output 4 2 5 7 3" xfId="34210"/>
    <cellStyle name="Output 4 2 5 8" xfId="34211"/>
    <cellStyle name="Output 4 2 5 8 2" xfId="34212"/>
    <cellStyle name="Output 4 2 5 8 2 2" xfId="34213"/>
    <cellStyle name="Output 4 2 5 8 3" xfId="34214"/>
    <cellStyle name="Output 4 2 5 9" xfId="34215"/>
    <cellStyle name="Output 4 2 5 9 2" xfId="34216"/>
    <cellStyle name="Output 4 2 5 9 2 2" xfId="34217"/>
    <cellStyle name="Output 4 2 5 9 3" xfId="34218"/>
    <cellStyle name="Output 4 2 6" xfId="949"/>
    <cellStyle name="Output 4 2 6 2" xfId="34219"/>
    <cellStyle name="Output 4 2 6 2 2" xfId="34220"/>
    <cellStyle name="Output 4 2 6 3" xfId="34221"/>
    <cellStyle name="Output 4 2 7" xfId="34222"/>
    <cellStyle name="Output 4 2 7 2" xfId="34223"/>
    <cellStyle name="Output 4 2 7 2 2" xfId="34224"/>
    <cellStyle name="Output 4 2 7 3" xfId="34225"/>
    <cellStyle name="Output 4 2 8" xfId="34226"/>
    <cellStyle name="Output 4 2 8 2" xfId="34227"/>
    <cellStyle name="Output 4 2 8 2 2" xfId="34228"/>
    <cellStyle name="Output 4 2 8 3" xfId="34229"/>
    <cellStyle name="Output 4 2 9" xfId="34230"/>
    <cellStyle name="Output 4 2 9 2" xfId="34231"/>
    <cellStyle name="Output 4 2 9 2 2" xfId="34232"/>
    <cellStyle name="Output 4 2 9 3" xfId="34233"/>
    <cellStyle name="Output 4 20" xfId="34234"/>
    <cellStyle name="Output 4 20 2" xfId="34235"/>
    <cellStyle name="Output 4 20 2 2" xfId="34236"/>
    <cellStyle name="Output 4 20 3" xfId="34237"/>
    <cellStyle name="Output 4 21" xfId="34238"/>
    <cellStyle name="Output 4 21 2" xfId="34239"/>
    <cellStyle name="Output 4 21 2 2" xfId="34240"/>
    <cellStyle name="Output 4 21 3" xfId="34241"/>
    <cellStyle name="Output 4 22" xfId="34242"/>
    <cellStyle name="Output 4 22 2" xfId="34243"/>
    <cellStyle name="Output 4 23" xfId="34244"/>
    <cellStyle name="Output 4 24" xfId="34245"/>
    <cellStyle name="Output 4 25" xfId="34246"/>
    <cellStyle name="Output 4 26" xfId="34247"/>
    <cellStyle name="Output 4 3" xfId="950"/>
    <cellStyle name="Output 4 3 10" xfId="34248"/>
    <cellStyle name="Output 4 3 10 2" xfId="34249"/>
    <cellStyle name="Output 4 3 10 2 2" xfId="34250"/>
    <cellStyle name="Output 4 3 10 3" xfId="34251"/>
    <cellStyle name="Output 4 3 11" xfId="34252"/>
    <cellStyle name="Output 4 3 11 2" xfId="34253"/>
    <cellStyle name="Output 4 3 11 2 2" xfId="34254"/>
    <cellStyle name="Output 4 3 11 3" xfId="34255"/>
    <cellStyle name="Output 4 3 12" xfId="34256"/>
    <cellStyle name="Output 4 3 12 2" xfId="34257"/>
    <cellStyle name="Output 4 3 12 2 2" xfId="34258"/>
    <cellStyle name="Output 4 3 12 3" xfId="34259"/>
    <cellStyle name="Output 4 3 13" xfId="34260"/>
    <cellStyle name="Output 4 3 13 2" xfId="34261"/>
    <cellStyle name="Output 4 3 13 2 2" xfId="34262"/>
    <cellStyle name="Output 4 3 13 3" xfId="34263"/>
    <cellStyle name="Output 4 3 14" xfId="34264"/>
    <cellStyle name="Output 4 3 14 2" xfId="34265"/>
    <cellStyle name="Output 4 3 14 2 2" xfId="34266"/>
    <cellStyle name="Output 4 3 14 3" xfId="34267"/>
    <cellStyle name="Output 4 3 15" xfId="34268"/>
    <cellStyle name="Output 4 3 15 2" xfId="34269"/>
    <cellStyle name="Output 4 3 15 2 2" xfId="34270"/>
    <cellStyle name="Output 4 3 15 3" xfId="34271"/>
    <cellStyle name="Output 4 3 16" xfId="34272"/>
    <cellStyle name="Output 4 3 16 2" xfId="34273"/>
    <cellStyle name="Output 4 3 16 2 2" xfId="34274"/>
    <cellStyle name="Output 4 3 16 3" xfId="34275"/>
    <cellStyle name="Output 4 3 17" xfId="34276"/>
    <cellStyle name="Output 4 3 17 2" xfId="34277"/>
    <cellStyle name="Output 4 3 17 2 2" xfId="34278"/>
    <cellStyle name="Output 4 3 17 3" xfId="34279"/>
    <cellStyle name="Output 4 3 18" xfId="34280"/>
    <cellStyle name="Output 4 3 18 2" xfId="34281"/>
    <cellStyle name="Output 4 3 19" xfId="34282"/>
    <cellStyle name="Output 4 3 2" xfId="951"/>
    <cellStyle name="Output 4 3 2 10" xfId="34283"/>
    <cellStyle name="Output 4 3 2 10 2" xfId="34284"/>
    <cellStyle name="Output 4 3 2 10 2 2" xfId="34285"/>
    <cellStyle name="Output 4 3 2 10 3" xfId="34286"/>
    <cellStyle name="Output 4 3 2 11" xfId="34287"/>
    <cellStyle name="Output 4 3 2 11 2" xfId="34288"/>
    <cellStyle name="Output 4 3 2 11 2 2" xfId="34289"/>
    <cellStyle name="Output 4 3 2 11 3" xfId="34290"/>
    <cellStyle name="Output 4 3 2 12" xfId="34291"/>
    <cellStyle name="Output 4 3 2 12 2" xfId="34292"/>
    <cellStyle name="Output 4 3 2 12 2 2" xfId="34293"/>
    <cellStyle name="Output 4 3 2 12 3" xfId="34294"/>
    <cellStyle name="Output 4 3 2 13" xfId="34295"/>
    <cellStyle name="Output 4 3 2 13 2" xfId="34296"/>
    <cellStyle name="Output 4 3 2 13 2 2" xfId="34297"/>
    <cellStyle name="Output 4 3 2 13 3" xfId="34298"/>
    <cellStyle name="Output 4 3 2 14" xfId="34299"/>
    <cellStyle name="Output 4 3 2 14 2" xfId="34300"/>
    <cellStyle name="Output 4 3 2 14 2 2" xfId="34301"/>
    <cellStyle name="Output 4 3 2 14 3" xfId="34302"/>
    <cellStyle name="Output 4 3 2 15" xfId="34303"/>
    <cellStyle name="Output 4 3 2 15 2" xfId="34304"/>
    <cellStyle name="Output 4 3 2 15 2 2" xfId="34305"/>
    <cellStyle name="Output 4 3 2 15 3" xfId="34306"/>
    <cellStyle name="Output 4 3 2 16" xfId="34307"/>
    <cellStyle name="Output 4 3 2 16 2" xfId="34308"/>
    <cellStyle name="Output 4 3 2 16 2 2" xfId="34309"/>
    <cellStyle name="Output 4 3 2 16 3" xfId="34310"/>
    <cellStyle name="Output 4 3 2 17" xfId="34311"/>
    <cellStyle name="Output 4 3 2 17 2" xfId="34312"/>
    <cellStyle name="Output 4 3 2 17 2 2" xfId="34313"/>
    <cellStyle name="Output 4 3 2 17 3" xfId="34314"/>
    <cellStyle name="Output 4 3 2 18" xfId="34315"/>
    <cellStyle name="Output 4 3 2 18 2" xfId="34316"/>
    <cellStyle name="Output 4 3 2 18 2 2" xfId="34317"/>
    <cellStyle name="Output 4 3 2 18 3" xfId="34318"/>
    <cellStyle name="Output 4 3 2 19" xfId="34319"/>
    <cellStyle name="Output 4 3 2 19 2" xfId="34320"/>
    <cellStyle name="Output 4 3 2 19 2 2" xfId="34321"/>
    <cellStyle name="Output 4 3 2 19 3" xfId="34322"/>
    <cellStyle name="Output 4 3 2 2" xfId="34323"/>
    <cellStyle name="Output 4 3 2 2 2" xfId="34324"/>
    <cellStyle name="Output 4 3 2 2 2 2" xfId="34325"/>
    <cellStyle name="Output 4 3 2 2 3" xfId="34326"/>
    <cellStyle name="Output 4 3 2 20" xfId="34327"/>
    <cellStyle name="Output 4 3 2 20 2" xfId="34328"/>
    <cellStyle name="Output 4 3 2 20 2 2" xfId="34329"/>
    <cellStyle name="Output 4 3 2 20 3" xfId="34330"/>
    <cellStyle name="Output 4 3 2 21" xfId="34331"/>
    <cellStyle name="Output 4 3 2 21 2" xfId="34332"/>
    <cellStyle name="Output 4 3 2 22" xfId="34333"/>
    <cellStyle name="Output 4 3 2 3" xfId="34334"/>
    <cellStyle name="Output 4 3 2 3 2" xfId="34335"/>
    <cellStyle name="Output 4 3 2 3 2 2" xfId="34336"/>
    <cellStyle name="Output 4 3 2 3 3" xfId="34337"/>
    <cellStyle name="Output 4 3 2 4" xfId="34338"/>
    <cellStyle name="Output 4 3 2 4 2" xfId="34339"/>
    <cellStyle name="Output 4 3 2 4 2 2" xfId="34340"/>
    <cellStyle name="Output 4 3 2 4 3" xfId="34341"/>
    <cellStyle name="Output 4 3 2 5" xfId="34342"/>
    <cellStyle name="Output 4 3 2 5 2" xfId="34343"/>
    <cellStyle name="Output 4 3 2 5 2 2" xfId="34344"/>
    <cellStyle name="Output 4 3 2 5 3" xfId="34345"/>
    <cellStyle name="Output 4 3 2 6" xfId="34346"/>
    <cellStyle name="Output 4 3 2 6 2" xfId="34347"/>
    <cellStyle name="Output 4 3 2 6 2 2" xfId="34348"/>
    <cellStyle name="Output 4 3 2 6 3" xfId="34349"/>
    <cellStyle name="Output 4 3 2 7" xfId="34350"/>
    <cellStyle name="Output 4 3 2 7 2" xfId="34351"/>
    <cellStyle name="Output 4 3 2 7 2 2" xfId="34352"/>
    <cellStyle name="Output 4 3 2 7 3" xfId="34353"/>
    <cellStyle name="Output 4 3 2 8" xfId="34354"/>
    <cellStyle name="Output 4 3 2 8 2" xfId="34355"/>
    <cellStyle name="Output 4 3 2 8 2 2" xfId="34356"/>
    <cellStyle name="Output 4 3 2 8 3" xfId="34357"/>
    <cellStyle name="Output 4 3 2 9" xfId="34358"/>
    <cellStyle name="Output 4 3 2 9 2" xfId="34359"/>
    <cellStyle name="Output 4 3 2 9 2 2" xfId="34360"/>
    <cellStyle name="Output 4 3 2 9 3" xfId="34361"/>
    <cellStyle name="Output 4 3 3" xfId="952"/>
    <cellStyle name="Output 4 3 3 2" xfId="34362"/>
    <cellStyle name="Output 4 3 3 2 2" xfId="34363"/>
    <cellStyle name="Output 4 3 3 3" xfId="34364"/>
    <cellStyle name="Output 4 3 4" xfId="953"/>
    <cellStyle name="Output 4 3 4 2" xfId="34365"/>
    <cellStyle name="Output 4 3 4 2 2" xfId="34366"/>
    <cellStyle name="Output 4 3 4 3" xfId="34367"/>
    <cellStyle name="Output 4 3 5" xfId="954"/>
    <cellStyle name="Output 4 3 5 2" xfId="34368"/>
    <cellStyle name="Output 4 3 5 2 2" xfId="34369"/>
    <cellStyle name="Output 4 3 5 3" xfId="34370"/>
    <cellStyle name="Output 4 3 6" xfId="955"/>
    <cellStyle name="Output 4 3 6 2" xfId="34371"/>
    <cellStyle name="Output 4 3 6 2 2" xfId="34372"/>
    <cellStyle name="Output 4 3 6 3" xfId="34373"/>
    <cellStyle name="Output 4 3 7" xfId="34374"/>
    <cellStyle name="Output 4 3 7 2" xfId="34375"/>
    <cellStyle name="Output 4 3 7 2 2" xfId="34376"/>
    <cellStyle name="Output 4 3 7 3" xfId="34377"/>
    <cellStyle name="Output 4 3 8" xfId="34378"/>
    <cellStyle name="Output 4 3 8 2" xfId="34379"/>
    <cellStyle name="Output 4 3 8 2 2" xfId="34380"/>
    <cellStyle name="Output 4 3 8 3" xfId="34381"/>
    <cellStyle name="Output 4 3 9" xfId="34382"/>
    <cellStyle name="Output 4 3 9 2" xfId="34383"/>
    <cellStyle name="Output 4 3 9 2 2" xfId="34384"/>
    <cellStyle name="Output 4 3 9 3" xfId="34385"/>
    <cellStyle name="Output 4 4" xfId="956"/>
    <cellStyle name="Output 4 4 10" xfId="34386"/>
    <cellStyle name="Output 4 4 10 2" xfId="34387"/>
    <cellStyle name="Output 4 4 10 2 2" xfId="34388"/>
    <cellStyle name="Output 4 4 10 3" xfId="34389"/>
    <cellStyle name="Output 4 4 11" xfId="34390"/>
    <cellStyle name="Output 4 4 11 2" xfId="34391"/>
    <cellStyle name="Output 4 4 11 2 2" xfId="34392"/>
    <cellStyle name="Output 4 4 11 3" xfId="34393"/>
    <cellStyle name="Output 4 4 12" xfId="34394"/>
    <cellStyle name="Output 4 4 12 2" xfId="34395"/>
    <cellStyle name="Output 4 4 12 2 2" xfId="34396"/>
    <cellStyle name="Output 4 4 12 3" xfId="34397"/>
    <cellStyle name="Output 4 4 13" xfId="34398"/>
    <cellStyle name="Output 4 4 13 2" xfId="34399"/>
    <cellStyle name="Output 4 4 13 2 2" xfId="34400"/>
    <cellStyle name="Output 4 4 13 3" xfId="34401"/>
    <cellStyle name="Output 4 4 14" xfId="34402"/>
    <cellStyle name="Output 4 4 14 2" xfId="34403"/>
    <cellStyle name="Output 4 4 14 2 2" xfId="34404"/>
    <cellStyle name="Output 4 4 14 3" xfId="34405"/>
    <cellStyle name="Output 4 4 15" xfId="34406"/>
    <cellStyle name="Output 4 4 15 2" xfId="34407"/>
    <cellStyle name="Output 4 4 15 2 2" xfId="34408"/>
    <cellStyle name="Output 4 4 15 3" xfId="34409"/>
    <cellStyle name="Output 4 4 16" xfId="34410"/>
    <cellStyle name="Output 4 4 16 2" xfId="34411"/>
    <cellStyle name="Output 4 4 16 2 2" xfId="34412"/>
    <cellStyle name="Output 4 4 16 3" xfId="34413"/>
    <cellStyle name="Output 4 4 17" xfId="34414"/>
    <cellStyle name="Output 4 4 17 2" xfId="34415"/>
    <cellStyle name="Output 4 4 17 2 2" xfId="34416"/>
    <cellStyle name="Output 4 4 17 3" xfId="34417"/>
    <cellStyle name="Output 4 4 18" xfId="34418"/>
    <cellStyle name="Output 4 4 18 2" xfId="34419"/>
    <cellStyle name="Output 4 4 19" xfId="34420"/>
    <cellStyle name="Output 4 4 2" xfId="957"/>
    <cellStyle name="Output 4 4 2 10" xfId="34421"/>
    <cellStyle name="Output 4 4 2 10 2" xfId="34422"/>
    <cellStyle name="Output 4 4 2 10 2 2" xfId="34423"/>
    <cellStyle name="Output 4 4 2 10 3" xfId="34424"/>
    <cellStyle name="Output 4 4 2 11" xfId="34425"/>
    <cellStyle name="Output 4 4 2 11 2" xfId="34426"/>
    <cellStyle name="Output 4 4 2 11 2 2" xfId="34427"/>
    <cellStyle name="Output 4 4 2 11 3" xfId="34428"/>
    <cellStyle name="Output 4 4 2 12" xfId="34429"/>
    <cellStyle name="Output 4 4 2 12 2" xfId="34430"/>
    <cellStyle name="Output 4 4 2 12 2 2" xfId="34431"/>
    <cellStyle name="Output 4 4 2 12 3" xfId="34432"/>
    <cellStyle name="Output 4 4 2 13" xfId="34433"/>
    <cellStyle name="Output 4 4 2 13 2" xfId="34434"/>
    <cellStyle name="Output 4 4 2 13 2 2" xfId="34435"/>
    <cellStyle name="Output 4 4 2 13 3" xfId="34436"/>
    <cellStyle name="Output 4 4 2 14" xfId="34437"/>
    <cellStyle name="Output 4 4 2 14 2" xfId="34438"/>
    <cellStyle name="Output 4 4 2 14 2 2" xfId="34439"/>
    <cellStyle name="Output 4 4 2 14 3" xfId="34440"/>
    <cellStyle name="Output 4 4 2 15" xfId="34441"/>
    <cellStyle name="Output 4 4 2 15 2" xfId="34442"/>
    <cellStyle name="Output 4 4 2 15 2 2" xfId="34443"/>
    <cellStyle name="Output 4 4 2 15 3" xfId="34444"/>
    <cellStyle name="Output 4 4 2 16" xfId="34445"/>
    <cellStyle name="Output 4 4 2 16 2" xfId="34446"/>
    <cellStyle name="Output 4 4 2 16 2 2" xfId="34447"/>
    <cellStyle name="Output 4 4 2 16 3" xfId="34448"/>
    <cellStyle name="Output 4 4 2 17" xfId="34449"/>
    <cellStyle name="Output 4 4 2 17 2" xfId="34450"/>
    <cellStyle name="Output 4 4 2 17 2 2" xfId="34451"/>
    <cellStyle name="Output 4 4 2 17 3" xfId="34452"/>
    <cellStyle name="Output 4 4 2 18" xfId="34453"/>
    <cellStyle name="Output 4 4 2 18 2" xfId="34454"/>
    <cellStyle name="Output 4 4 2 18 2 2" xfId="34455"/>
    <cellStyle name="Output 4 4 2 18 3" xfId="34456"/>
    <cellStyle name="Output 4 4 2 19" xfId="34457"/>
    <cellStyle name="Output 4 4 2 19 2" xfId="34458"/>
    <cellStyle name="Output 4 4 2 19 2 2" xfId="34459"/>
    <cellStyle name="Output 4 4 2 19 3" xfId="34460"/>
    <cellStyle name="Output 4 4 2 2" xfId="34461"/>
    <cellStyle name="Output 4 4 2 2 2" xfId="34462"/>
    <cellStyle name="Output 4 4 2 2 2 2" xfId="34463"/>
    <cellStyle name="Output 4 4 2 2 3" xfId="34464"/>
    <cellStyle name="Output 4 4 2 20" xfId="34465"/>
    <cellStyle name="Output 4 4 2 20 2" xfId="34466"/>
    <cellStyle name="Output 4 4 2 20 2 2" xfId="34467"/>
    <cellStyle name="Output 4 4 2 20 3" xfId="34468"/>
    <cellStyle name="Output 4 4 2 21" xfId="34469"/>
    <cellStyle name="Output 4 4 2 21 2" xfId="34470"/>
    <cellStyle name="Output 4 4 2 22" xfId="34471"/>
    <cellStyle name="Output 4 4 2 3" xfId="34472"/>
    <cellStyle name="Output 4 4 2 3 2" xfId="34473"/>
    <cellStyle name="Output 4 4 2 3 2 2" xfId="34474"/>
    <cellStyle name="Output 4 4 2 3 3" xfId="34475"/>
    <cellStyle name="Output 4 4 2 4" xfId="34476"/>
    <cellStyle name="Output 4 4 2 4 2" xfId="34477"/>
    <cellStyle name="Output 4 4 2 4 2 2" xfId="34478"/>
    <cellStyle name="Output 4 4 2 4 3" xfId="34479"/>
    <cellStyle name="Output 4 4 2 5" xfId="34480"/>
    <cellStyle name="Output 4 4 2 5 2" xfId="34481"/>
    <cellStyle name="Output 4 4 2 5 2 2" xfId="34482"/>
    <cellStyle name="Output 4 4 2 5 3" xfId="34483"/>
    <cellStyle name="Output 4 4 2 6" xfId="34484"/>
    <cellStyle name="Output 4 4 2 6 2" xfId="34485"/>
    <cellStyle name="Output 4 4 2 6 2 2" xfId="34486"/>
    <cellStyle name="Output 4 4 2 6 3" xfId="34487"/>
    <cellStyle name="Output 4 4 2 7" xfId="34488"/>
    <cellStyle name="Output 4 4 2 7 2" xfId="34489"/>
    <cellStyle name="Output 4 4 2 7 2 2" xfId="34490"/>
    <cellStyle name="Output 4 4 2 7 3" xfId="34491"/>
    <cellStyle name="Output 4 4 2 8" xfId="34492"/>
    <cellStyle name="Output 4 4 2 8 2" xfId="34493"/>
    <cellStyle name="Output 4 4 2 8 2 2" xfId="34494"/>
    <cellStyle name="Output 4 4 2 8 3" xfId="34495"/>
    <cellStyle name="Output 4 4 2 9" xfId="34496"/>
    <cellStyle name="Output 4 4 2 9 2" xfId="34497"/>
    <cellStyle name="Output 4 4 2 9 2 2" xfId="34498"/>
    <cellStyle name="Output 4 4 2 9 3" xfId="34499"/>
    <cellStyle name="Output 4 4 3" xfId="958"/>
    <cellStyle name="Output 4 4 3 2" xfId="34500"/>
    <cellStyle name="Output 4 4 3 2 2" xfId="34501"/>
    <cellStyle name="Output 4 4 3 3" xfId="34502"/>
    <cellStyle name="Output 4 4 4" xfId="959"/>
    <cellStyle name="Output 4 4 4 2" xfId="34503"/>
    <cellStyle name="Output 4 4 4 2 2" xfId="34504"/>
    <cellStyle name="Output 4 4 4 3" xfId="34505"/>
    <cellStyle name="Output 4 4 5" xfId="960"/>
    <cellStyle name="Output 4 4 5 2" xfId="34506"/>
    <cellStyle name="Output 4 4 5 2 2" xfId="34507"/>
    <cellStyle name="Output 4 4 5 3" xfId="34508"/>
    <cellStyle name="Output 4 4 6" xfId="961"/>
    <cellStyle name="Output 4 4 6 2" xfId="34509"/>
    <cellStyle name="Output 4 4 6 2 2" xfId="34510"/>
    <cellStyle name="Output 4 4 6 3" xfId="34511"/>
    <cellStyle name="Output 4 4 7" xfId="34512"/>
    <cellStyle name="Output 4 4 7 2" xfId="34513"/>
    <cellStyle name="Output 4 4 7 2 2" xfId="34514"/>
    <cellStyle name="Output 4 4 7 3" xfId="34515"/>
    <cellStyle name="Output 4 4 8" xfId="34516"/>
    <cellStyle name="Output 4 4 8 2" xfId="34517"/>
    <cellStyle name="Output 4 4 8 2 2" xfId="34518"/>
    <cellStyle name="Output 4 4 8 3" xfId="34519"/>
    <cellStyle name="Output 4 4 9" xfId="34520"/>
    <cellStyle name="Output 4 4 9 2" xfId="34521"/>
    <cellStyle name="Output 4 4 9 2 2" xfId="34522"/>
    <cellStyle name="Output 4 4 9 3" xfId="34523"/>
    <cellStyle name="Output 4 5" xfId="962"/>
    <cellStyle name="Output 4 5 10" xfId="34524"/>
    <cellStyle name="Output 4 5 10 2" xfId="34525"/>
    <cellStyle name="Output 4 5 10 2 2" xfId="34526"/>
    <cellStyle name="Output 4 5 10 3" xfId="34527"/>
    <cellStyle name="Output 4 5 11" xfId="34528"/>
    <cellStyle name="Output 4 5 11 2" xfId="34529"/>
    <cellStyle name="Output 4 5 11 2 2" xfId="34530"/>
    <cellStyle name="Output 4 5 11 3" xfId="34531"/>
    <cellStyle name="Output 4 5 12" xfId="34532"/>
    <cellStyle name="Output 4 5 12 2" xfId="34533"/>
    <cellStyle name="Output 4 5 12 2 2" xfId="34534"/>
    <cellStyle name="Output 4 5 12 3" xfId="34535"/>
    <cellStyle name="Output 4 5 13" xfId="34536"/>
    <cellStyle name="Output 4 5 13 2" xfId="34537"/>
    <cellStyle name="Output 4 5 13 2 2" xfId="34538"/>
    <cellStyle name="Output 4 5 13 3" xfId="34539"/>
    <cellStyle name="Output 4 5 14" xfId="34540"/>
    <cellStyle name="Output 4 5 14 2" xfId="34541"/>
    <cellStyle name="Output 4 5 14 2 2" xfId="34542"/>
    <cellStyle name="Output 4 5 14 3" xfId="34543"/>
    <cellStyle name="Output 4 5 15" xfId="34544"/>
    <cellStyle name="Output 4 5 15 2" xfId="34545"/>
    <cellStyle name="Output 4 5 15 2 2" xfId="34546"/>
    <cellStyle name="Output 4 5 15 3" xfId="34547"/>
    <cellStyle name="Output 4 5 16" xfId="34548"/>
    <cellStyle name="Output 4 5 16 2" xfId="34549"/>
    <cellStyle name="Output 4 5 16 2 2" xfId="34550"/>
    <cellStyle name="Output 4 5 16 3" xfId="34551"/>
    <cellStyle name="Output 4 5 17" xfId="34552"/>
    <cellStyle name="Output 4 5 17 2" xfId="34553"/>
    <cellStyle name="Output 4 5 17 2 2" xfId="34554"/>
    <cellStyle name="Output 4 5 17 3" xfId="34555"/>
    <cellStyle name="Output 4 5 18" xfId="34556"/>
    <cellStyle name="Output 4 5 18 2" xfId="34557"/>
    <cellStyle name="Output 4 5 18 2 2" xfId="34558"/>
    <cellStyle name="Output 4 5 18 3" xfId="34559"/>
    <cellStyle name="Output 4 5 19" xfId="34560"/>
    <cellStyle name="Output 4 5 19 2" xfId="34561"/>
    <cellStyle name="Output 4 5 19 2 2" xfId="34562"/>
    <cellStyle name="Output 4 5 19 3" xfId="34563"/>
    <cellStyle name="Output 4 5 2" xfId="34564"/>
    <cellStyle name="Output 4 5 2 10" xfId="34565"/>
    <cellStyle name="Output 4 5 2 10 2" xfId="34566"/>
    <cellStyle name="Output 4 5 2 10 2 2" xfId="34567"/>
    <cellStyle name="Output 4 5 2 10 3" xfId="34568"/>
    <cellStyle name="Output 4 5 2 11" xfId="34569"/>
    <cellStyle name="Output 4 5 2 11 2" xfId="34570"/>
    <cellStyle name="Output 4 5 2 11 2 2" xfId="34571"/>
    <cellStyle name="Output 4 5 2 11 3" xfId="34572"/>
    <cellStyle name="Output 4 5 2 12" xfId="34573"/>
    <cellStyle name="Output 4 5 2 12 2" xfId="34574"/>
    <cellStyle name="Output 4 5 2 12 2 2" xfId="34575"/>
    <cellStyle name="Output 4 5 2 12 3" xfId="34576"/>
    <cellStyle name="Output 4 5 2 13" xfId="34577"/>
    <cellStyle name="Output 4 5 2 13 2" xfId="34578"/>
    <cellStyle name="Output 4 5 2 13 2 2" xfId="34579"/>
    <cellStyle name="Output 4 5 2 13 3" xfId="34580"/>
    <cellStyle name="Output 4 5 2 14" xfId="34581"/>
    <cellStyle name="Output 4 5 2 14 2" xfId="34582"/>
    <cellStyle name="Output 4 5 2 14 2 2" xfId="34583"/>
    <cellStyle name="Output 4 5 2 14 3" xfId="34584"/>
    <cellStyle name="Output 4 5 2 15" xfId="34585"/>
    <cellStyle name="Output 4 5 2 15 2" xfId="34586"/>
    <cellStyle name="Output 4 5 2 15 2 2" xfId="34587"/>
    <cellStyle name="Output 4 5 2 15 3" xfId="34588"/>
    <cellStyle name="Output 4 5 2 16" xfId="34589"/>
    <cellStyle name="Output 4 5 2 16 2" xfId="34590"/>
    <cellStyle name="Output 4 5 2 16 2 2" xfId="34591"/>
    <cellStyle name="Output 4 5 2 16 3" xfId="34592"/>
    <cellStyle name="Output 4 5 2 17" xfId="34593"/>
    <cellStyle name="Output 4 5 2 17 2" xfId="34594"/>
    <cellStyle name="Output 4 5 2 17 2 2" xfId="34595"/>
    <cellStyle name="Output 4 5 2 17 3" xfId="34596"/>
    <cellStyle name="Output 4 5 2 18" xfId="34597"/>
    <cellStyle name="Output 4 5 2 18 2" xfId="34598"/>
    <cellStyle name="Output 4 5 2 18 2 2" xfId="34599"/>
    <cellStyle name="Output 4 5 2 18 3" xfId="34600"/>
    <cellStyle name="Output 4 5 2 19" xfId="34601"/>
    <cellStyle name="Output 4 5 2 19 2" xfId="34602"/>
    <cellStyle name="Output 4 5 2 19 2 2" xfId="34603"/>
    <cellStyle name="Output 4 5 2 19 3" xfId="34604"/>
    <cellStyle name="Output 4 5 2 2" xfId="34605"/>
    <cellStyle name="Output 4 5 2 2 2" xfId="34606"/>
    <cellStyle name="Output 4 5 2 2 2 2" xfId="34607"/>
    <cellStyle name="Output 4 5 2 2 3" xfId="34608"/>
    <cellStyle name="Output 4 5 2 20" xfId="34609"/>
    <cellStyle name="Output 4 5 2 20 2" xfId="34610"/>
    <cellStyle name="Output 4 5 2 20 2 2" xfId="34611"/>
    <cellStyle name="Output 4 5 2 20 3" xfId="34612"/>
    <cellStyle name="Output 4 5 2 21" xfId="34613"/>
    <cellStyle name="Output 4 5 2 21 2" xfId="34614"/>
    <cellStyle name="Output 4 5 2 22" xfId="34615"/>
    <cellStyle name="Output 4 5 2 3" xfId="34616"/>
    <cellStyle name="Output 4 5 2 3 2" xfId="34617"/>
    <cellStyle name="Output 4 5 2 3 2 2" xfId="34618"/>
    <cellStyle name="Output 4 5 2 3 3" xfId="34619"/>
    <cellStyle name="Output 4 5 2 4" xfId="34620"/>
    <cellStyle name="Output 4 5 2 4 2" xfId="34621"/>
    <cellStyle name="Output 4 5 2 4 2 2" xfId="34622"/>
    <cellStyle name="Output 4 5 2 4 3" xfId="34623"/>
    <cellStyle name="Output 4 5 2 5" xfId="34624"/>
    <cellStyle name="Output 4 5 2 5 2" xfId="34625"/>
    <cellStyle name="Output 4 5 2 5 2 2" xfId="34626"/>
    <cellStyle name="Output 4 5 2 5 3" xfId="34627"/>
    <cellStyle name="Output 4 5 2 6" xfId="34628"/>
    <cellStyle name="Output 4 5 2 6 2" xfId="34629"/>
    <cellStyle name="Output 4 5 2 6 2 2" xfId="34630"/>
    <cellStyle name="Output 4 5 2 6 3" xfId="34631"/>
    <cellStyle name="Output 4 5 2 7" xfId="34632"/>
    <cellStyle name="Output 4 5 2 7 2" xfId="34633"/>
    <cellStyle name="Output 4 5 2 7 2 2" xfId="34634"/>
    <cellStyle name="Output 4 5 2 7 3" xfId="34635"/>
    <cellStyle name="Output 4 5 2 8" xfId="34636"/>
    <cellStyle name="Output 4 5 2 8 2" xfId="34637"/>
    <cellStyle name="Output 4 5 2 8 2 2" xfId="34638"/>
    <cellStyle name="Output 4 5 2 8 3" xfId="34639"/>
    <cellStyle name="Output 4 5 2 9" xfId="34640"/>
    <cellStyle name="Output 4 5 2 9 2" xfId="34641"/>
    <cellStyle name="Output 4 5 2 9 2 2" xfId="34642"/>
    <cellStyle name="Output 4 5 2 9 3" xfId="34643"/>
    <cellStyle name="Output 4 5 20" xfId="34644"/>
    <cellStyle name="Output 4 5 20 2" xfId="34645"/>
    <cellStyle name="Output 4 5 20 2 2" xfId="34646"/>
    <cellStyle name="Output 4 5 20 3" xfId="34647"/>
    <cellStyle name="Output 4 5 21" xfId="34648"/>
    <cellStyle name="Output 4 5 21 2" xfId="34649"/>
    <cellStyle name="Output 4 5 21 2 2" xfId="34650"/>
    <cellStyle name="Output 4 5 21 3" xfId="34651"/>
    <cellStyle name="Output 4 5 22" xfId="34652"/>
    <cellStyle name="Output 4 5 22 2" xfId="34653"/>
    <cellStyle name="Output 4 5 23" xfId="34654"/>
    <cellStyle name="Output 4 5 3" xfId="34655"/>
    <cellStyle name="Output 4 5 3 2" xfId="34656"/>
    <cellStyle name="Output 4 5 3 2 2" xfId="34657"/>
    <cellStyle name="Output 4 5 3 3" xfId="34658"/>
    <cellStyle name="Output 4 5 4" xfId="34659"/>
    <cellStyle name="Output 4 5 4 2" xfId="34660"/>
    <cellStyle name="Output 4 5 4 2 2" xfId="34661"/>
    <cellStyle name="Output 4 5 4 3" xfId="34662"/>
    <cellStyle name="Output 4 5 5" xfId="34663"/>
    <cellStyle name="Output 4 5 5 2" xfId="34664"/>
    <cellStyle name="Output 4 5 5 2 2" xfId="34665"/>
    <cellStyle name="Output 4 5 5 3" xfId="34666"/>
    <cellStyle name="Output 4 5 6" xfId="34667"/>
    <cellStyle name="Output 4 5 6 2" xfId="34668"/>
    <cellStyle name="Output 4 5 6 2 2" xfId="34669"/>
    <cellStyle name="Output 4 5 6 3" xfId="34670"/>
    <cellStyle name="Output 4 5 7" xfId="34671"/>
    <cellStyle name="Output 4 5 7 2" xfId="34672"/>
    <cellStyle name="Output 4 5 7 2 2" xfId="34673"/>
    <cellStyle name="Output 4 5 7 3" xfId="34674"/>
    <cellStyle name="Output 4 5 8" xfId="34675"/>
    <cellStyle name="Output 4 5 8 2" xfId="34676"/>
    <cellStyle name="Output 4 5 8 2 2" xfId="34677"/>
    <cellStyle name="Output 4 5 8 3" xfId="34678"/>
    <cellStyle name="Output 4 5 9" xfId="34679"/>
    <cellStyle name="Output 4 5 9 2" xfId="34680"/>
    <cellStyle name="Output 4 5 9 2 2" xfId="34681"/>
    <cellStyle name="Output 4 5 9 3" xfId="34682"/>
    <cellStyle name="Output 4 6" xfId="963"/>
    <cellStyle name="Output 4 6 10" xfId="34683"/>
    <cellStyle name="Output 4 6 10 2" xfId="34684"/>
    <cellStyle name="Output 4 6 10 2 2" xfId="34685"/>
    <cellStyle name="Output 4 6 10 3" xfId="34686"/>
    <cellStyle name="Output 4 6 11" xfId="34687"/>
    <cellStyle name="Output 4 6 11 2" xfId="34688"/>
    <cellStyle name="Output 4 6 11 2 2" xfId="34689"/>
    <cellStyle name="Output 4 6 11 3" xfId="34690"/>
    <cellStyle name="Output 4 6 12" xfId="34691"/>
    <cellStyle name="Output 4 6 12 2" xfId="34692"/>
    <cellStyle name="Output 4 6 12 2 2" xfId="34693"/>
    <cellStyle name="Output 4 6 12 3" xfId="34694"/>
    <cellStyle name="Output 4 6 13" xfId="34695"/>
    <cellStyle name="Output 4 6 13 2" xfId="34696"/>
    <cellStyle name="Output 4 6 13 2 2" xfId="34697"/>
    <cellStyle name="Output 4 6 13 3" xfId="34698"/>
    <cellStyle name="Output 4 6 14" xfId="34699"/>
    <cellStyle name="Output 4 6 14 2" xfId="34700"/>
    <cellStyle name="Output 4 6 14 2 2" xfId="34701"/>
    <cellStyle name="Output 4 6 14 3" xfId="34702"/>
    <cellStyle name="Output 4 6 15" xfId="34703"/>
    <cellStyle name="Output 4 6 15 2" xfId="34704"/>
    <cellStyle name="Output 4 6 15 2 2" xfId="34705"/>
    <cellStyle name="Output 4 6 15 3" xfId="34706"/>
    <cellStyle name="Output 4 6 16" xfId="34707"/>
    <cellStyle name="Output 4 6 16 2" xfId="34708"/>
    <cellStyle name="Output 4 6 16 2 2" xfId="34709"/>
    <cellStyle name="Output 4 6 16 3" xfId="34710"/>
    <cellStyle name="Output 4 6 17" xfId="34711"/>
    <cellStyle name="Output 4 6 17 2" xfId="34712"/>
    <cellStyle name="Output 4 6 17 2 2" xfId="34713"/>
    <cellStyle name="Output 4 6 17 3" xfId="34714"/>
    <cellStyle name="Output 4 6 18" xfId="34715"/>
    <cellStyle name="Output 4 6 18 2" xfId="34716"/>
    <cellStyle name="Output 4 6 18 2 2" xfId="34717"/>
    <cellStyle name="Output 4 6 18 3" xfId="34718"/>
    <cellStyle name="Output 4 6 19" xfId="34719"/>
    <cellStyle name="Output 4 6 19 2" xfId="34720"/>
    <cellStyle name="Output 4 6 19 2 2" xfId="34721"/>
    <cellStyle name="Output 4 6 19 3" xfId="34722"/>
    <cellStyle name="Output 4 6 2" xfId="34723"/>
    <cellStyle name="Output 4 6 2 2" xfId="34724"/>
    <cellStyle name="Output 4 6 2 2 2" xfId="34725"/>
    <cellStyle name="Output 4 6 2 3" xfId="34726"/>
    <cellStyle name="Output 4 6 20" xfId="34727"/>
    <cellStyle name="Output 4 6 20 2" xfId="34728"/>
    <cellStyle name="Output 4 6 20 2 2" xfId="34729"/>
    <cellStyle name="Output 4 6 20 3" xfId="34730"/>
    <cellStyle name="Output 4 6 21" xfId="34731"/>
    <cellStyle name="Output 4 6 21 2" xfId="34732"/>
    <cellStyle name="Output 4 6 22" xfId="34733"/>
    <cellStyle name="Output 4 6 3" xfId="34734"/>
    <cellStyle name="Output 4 6 3 2" xfId="34735"/>
    <cellStyle name="Output 4 6 3 2 2" xfId="34736"/>
    <cellStyle name="Output 4 6 3 3" xfId="34737"/>
    <cellStyle name="Output 4 6 4" xfId="34738"/>
    <cellStyle name="Output 4 6 4 2" xfId="34739"/>
    <cellStyle name="Output 4 6 4 2 2" xfId="34740"/>
    <cellStyle name="Output 4 6 4 3" xfId="34741"/>
    <cellStyle name="Output 4 6 5" xfId="34742"/>
    <cellStyle name="Output 4 6 5 2" xfId="34743"/>
    <cellStyle name="Output 4 6 5 2 2" xfId="34744"/>
    <cellStyle name="Output 4 6 5 3" xfId="34745"/>
    <cellStyle name="Output 4 6 6" xfId="34746"/>
    <cellStyle name="Output 4 6 6 2" xfId="34747"/>
    <cellStyle name="Output 4 6 6 2 2" xfId="34748"/>
    <cellStyle name="Output 4 6 6 3" xfId="34749"/>
    <cellStyle name="Output 4 6 7" xfId="34750"/>
    <cellStyle name="Output 4 6 7 2" xfId="34751"/>
    <cellStyle name="Output 4 6 7 2 2" xfId="34752"/>
    <cellStyle name="Output 4 6 7 3" xfId="34753"/>
    <cellStyle name="Output 4 6 8" xfId="34754"/>
    <cellStyle name="Output 4 6 8 2" xfId="34755"/>
    <cellStyle name="Output 4 6 8 2 2" xfId="34756"/>
    <cellStyle name="Output 4 6 8 3" xfId="34757"/>
    <cellStyle name="Output 4 6 9" xfId="34758"/>
    <cellStyle name="Output 4 6 9 2" xfId="34759"/>
    <cellStyle name="Output 4 6 9 2 2" xfId="34760"/>
    <cellStyle name="Output 4 6 9 3" xfId="34761"/>
    <cellStyle name="Output 4 7" xfId="964"/>
    <cellStyle name="Output 4 7 2" xfId="34762"/>
    <cellStyle name="Output 4 7 2 2" xfId="34763"/>
    <cellStyle name="Output 4 7 3" xfId="34764"/>
    <cellStyle name="Output 4 8" xfId="34765"/>
    <cellStyle name="Output 4 8 2" xfId="34766"/>
    <cellStyle name="Output 4 8 2 2" xfId="34767"/>
    <cellStyle name="Output 4 8 3" xfId="34768"/>
    <cellStyle name="Output 4 9" xfId="34769"/>
    <cellStyle name="Output 4 9 2" xfId="34770"/>
    <cellStyle name="Output 4 9 2 2" xfId="34771"/>
    <cellStyle name="Output 4 9 3" xfId="34772"/>
    <cellStyle name="Output 5" xfId="965"/>
    <cellStyle name="Output 5 10" xfId="34773"/>
    <cellStyle name="Output 5 10 2" xfId="34774"/>
    <cellStyle name="Output 5 10 2 2" xfId="34775"/>
    <cellStyle name="Output 5 10 3" xfId="34776"/>
    <cellStyle name="Output 5 11" xfId="34777"/>
    <cellStyle name="Output 5 11 2" xfId="34778"/>
    <cellStyle name="Output 5 11 2 2" xfId="34779"/>
    <cellStyle name="Output 5 11 3" xfId="34780"/>
    <cellStyle name="Output 5 12" xfId="34781"/>
    <cellStyle name="Output 5 12 2" xfId="34782"/>
    <cellStyle name="Output 5 12 2 2" xfId="34783"/>
    <cellStyle name="Output 5 12 3" xfId="34784"/>
    <cellStyle name="Output 5 13" xfId="34785"/>
    <cellStyle name="Output 5 13 2" xfId="34786"/>
    <cellStyle name="Output 5 13 2 2" xfId="34787"/>
    <cellStyle name="Output 5 13 3" xfId="34788"/>
    <cellStyle name="Output 5 14" xfId="34789"/>
    <cellStyle name="Output 5 14 2" xfId="34790"/>
    <cellStyle name="Output 5 14 2 2" xfId="34791"/>
    <cellStyle name="Output 5 14 3" xfId="34792"/>
    <cellStyle name="Output 5 15" xfId="34793"/>
    <cellStyle name="Output 5 15 2" xfId="34794"/>
    <cellStyle name="Output 5 15 2 2" xfId="34795"/>
    <cellStyle name="Output 5 15 3" xfId="34796"/>
    <cellStyle name="Output 5 16" xfId="34797"/>
    <cellStyle name="Output 5 16 2" xfId="34798"/>
    <cellStyle name="Output 5 16 2 2" xfId="34799"/>
    <cellStyle name="Output 5 16 3" xfId="34800"/>
    <cellStyle name="Output 5 17" xfId="34801"/>
    <cellStyle name="Output 5 17 2" xfId="34802"/>
    <cellStyle name="Output 5 17 2 2" xfId="34803"/>
    <cellStyle name="Output 5 17 3" xfId="34804"/>
    <cellStyle name="Output 5 18" xfId="34805"/>
    <cellStyle name="Output 5 18 2" xfId="34806"/>
    <cellStyle name="Output 5 18 2 2" xfId="34807"/>
    <cellStyle name="Output 5 18 3" xfId="34808"/>
    <cellStyle name="Output 5 19" xfId="34809"/>
    <cellStyle name="Output 5 19 2" xfId="34810"/>
    <cellStyle name="Output 5 19 2 2" xfId="34811"/>
    <cellStyle name="Output 5 19 3" xfId="34812"/>
    <cellStyle name="Output 5 2" xfId="966"/>
    <cellStyle name="Output 5 2 10" xfId="34813"/>
    <cellStyle name="Output 5 2 10 2" xfId="34814"/>
    <cellStyle name="Output 5 2 10 2 2" xfId="34815"/>
    <cellStyle name="Output 5 2 10 3" xfId="34816"/>
    <cellStyle name="Output 5 2 11" xfId="34817"/>
    <cellStyle name="Output 5 2 11 2" xfId="34818"/>
    <cellStyle name="Output 5 2 11 2 2" xfId="34819"/>
    <cellStyle name="Output 5 2 11 3" xfId="34820"/>
    <cellStyle name="Output 5 2 12" xfId="34821"/>
    <cellStyle name="Output 5 2 12 2" xfId="34822"/>
    <cellStyle name="Output 5 2 12 2 2" xfId="34823"/>
    <cellStyle name="Output 5 2 12 3" xfId="34824"/>
    <cellStyle name="Output 5 2 13" xfId="34825"/>
    <cellStyle name="Output 5 2 13 2" xfId="34826"/>
    <cellStyle name="Output 5 2 13 2 2" xfId="34827"/>
    <cellStyle name="Output 5 2 13 3" xfId="34828"/>
    <cellStyle name="Output 5 2 14" xfId="34829"/>
    <cellStyle name="Output 5 2 14 2" xfId="34830"/>
    <cellStyle name="Output 5 2 14 2 2" xfId="34831"/>
    <cellStyle name="Output 5 2 14 3" xfId="34832"/>
    <cellStyle name="Output 5 2 15" xfId="34833"/>
    <cellStyle name="Output 5 2 15 2" xfId="34834"/>
    <cellStyle name="Output 5 2 15 2 2" xfId="34835"/>
    <cellStyle name="Output 5 2 15 3" xfId="34836"/>
    <cellStyle name="Output 5 2 16" xfId="34837"/>
    <cellStyle name="Output 5 2 16 2" xfId="34838"/>
    <cellStyle name="Output 5 2 16 2 2" xfId="34839"/>
    <cellStyle name="Output 5 2 16 3" xfId="34840"/>
    <cellStyle name="Output 5 2 17" xfId="34841"/>
    <cellStyle name="Output 5 2 17 2" xfId="34842"/>
    <cellStyle name="Output 5 2 17 2 2" xfId="34843"/>
    <cellStyle name="Output 5 2 17 3" xfId="34844"/>
    <cellStyle name="Output 5 2 18" xfId="34845"/>
    <cellStyle name="Output 5 2 18 2" xfId="34846"/>
    <cellStyle name="Output 5 2 18 2 2" xfId="34847"/>
    <cellStyle name="Output 5 2 18 3" xfId="34848"/>
    <cellStyle name="Output 5 2 19" xfId="34849"/>
    <cellStyle name="Output 5 2 19 2" xfId="34850"/>
    <cellStyle name="Output 5 2 19 2 2" xfId="34851"/>
    <cellStyle name="Output 5 2 19 3" xfId="34852"/>
    <cellStyle name="Output 5 2 2" xfId="967"/>
    <cellStyle name="Output 5 2 2 10" xfId="34853"/>
    <cellStyle name="Output 5 2 2 10 2" xfId="34854"/>
    <cellStyle name="Output 5 2 2 10 2 2" xfId="34855"/>
    <cellStyle name="Output 5 2 2 10 3" xfId="34856"/>
    <cellStyle name="Output 5 2 2 11" xfId="34857"/>
    <cellStyle name="Output 5 2 2 11 2" xfId="34858"/>
    <cellStyle name="Output 5 2 2 11 2 2" xfId="34859"/>
    <cellStyle name="Output 5 2 2 11 3" xfId="34860"/>
    <cellStyle name="Output 5 2 2 12" xfId="34861"/>
    <cellStyle name="Output 5 2 2 12 2" xfId="34862"/>
    <cellStyle name="Output 5 2 2 12 2 2" xfId="34863"/>
    <cellStyle name="Output 5 2 2 12 3" xfId="34864"/>
    <cellStyle name="Output 5 2 2 13" xfId="34865"/>
    <cellStyle name="Output 5 2 2 13 2" xfId="34866"/>
    <cellStyle name="Output 5 2 2 13 2 2" xfId="34867"/>
    <cellStyle name="Output 5 2 2 13 3" xfId="34868"/>
    <cellStyle name="Output 5 2 2 14" xfId="34869"/>
    <cellStyle name="Output 5 2 2 14 2" xfId="34870"/>
    <cellStyle name="Output 5 2 2 14 2 2" xfId="34871"/>
    <cellStyle name="Output 5 2 2 14 3" xfId="34872"/>
    <cellStyle name="Output 5 2 2 15" xfId="34873"/>
    <cellStyle name="Output 5 2 2 15 2" xfId="34874"/>
    <cellStyle name="Output 5 2 2 15 2 2" xfId="34875"/>
    <cellStyle name="Output 5 2 2 15 3" xfId="34876"/>
    <cellStyle name="Output 5 2 2 16" xfId="34877"/>
    <cellStyle name="Output 5 2 2 16 2" xfId="34878"/>
    <cellStyle name="Output 5 2 2 16 2 2" xfId="34879"/>
    <cellStyle name="Output 5 2 2 16 3" xfId="34880"/>
    <cellStyle name="Output 5 2 2 17" xfId="34881"/>
    <cellStyle name="Output 5 2 2 17 2" xfId="34882"/>
    <cellStyle name="Output 5 2 2 17 2 2" xfId="34883"/>
    <cellStyle name="Output 5 2 2 17 3" xfId="34884"/>
    <cellStyle name="Output 5 2 2 18" xfId="34885"/>
    <cellStyle name="Output 5 2 2 18 2" xfId="34886"/>
    <cellStyle name="Output 5 2 2 19" xfId="34887"/>
    <cellStyle name="Output 5 2 2 2" xfId="34888"/>
    <cellStyle name="Output 5 2 2 2 10" xfId="34889"/>
    <cellStyle name="Output 5 2 2 2 10 2" xfId="34890"/>
    <cellStyle name="Output 5 2 2 2 10 2 2" xfId="34891"/>
    <cellStyle name="Output 5 2 2 2 10 3" xfId="34892"/>
    <cellStyle name="Output 5 2 2 2 11" xfId="34893"/>
    <cellStyle name="Output 5 2 2 2 11 2" xfId="34894"/>
    <cellStyle name="Output 5 2 2 2 11 2 2" xfId="34895"/>
    <cellStyle name="Output 5 2 2 2 11 3" xfId="34896"/>
    <cellStyle name="Output 5 2 2 2 12" xfId="34897"/>
    <cellStyle name="Output 5 2 2 2 12 2" xfId="34898"/>
    <cellStyle name="Output 5 2 2 2 12 2 2" xfId="34899"/>
    <cellStyle name="Output 5 2 2 2 12 3" xfId="34900"/>
    <cellStyle name="Output 5 2 2 2 13" xfId="34901"/>
    <cellStyle name="Output 5 2 2 2 13 2" xfId="34902"/>
    <cellStyle name="Output 5 2 2 2 13 2 2" xfId="34903"/>
    <cellStyle name="Output 5 2 2 2 13 3" xfId="34904"/>
    <cellStyle name="Output 5 2 2 2 14" xfId="34905"/>
    <cellStyle name="Output 5 2 2 2 14 2" xfId="34906"/>
    <cellStyle name="Output 5 2 2 2 14 2 2" xfId="34907"/>
    <cellStyle name="Output 5 2 2 2 14 3" xfId="34908"/>
    <cellStyle name="Output 5 2 2 2 15" xfId="34909"/>
    <cellStyle name="Output 5 2 2 2 15 2" xfId="34910"/>
    <cellStyle name="Output 5 2 2 2 15 2 2" xfId="34911"/>
    <cellStyle name="Output 5 2 2 2 15 3" xfId="34912"/>
    <cellStyle name="Output 5 2 2 2 16" xfId="34913"/>
    <cellStyle name="Output 5 2 2 2 16 2" xfId="34914"/>
    <cellStyle name="Output 5 2 2 2 16 2 2" xfId="34915"/>
    <cellStyle name="Output 5 2 2 2 16 3" xfId="34916"/>
    <cellStyle name="Output 5 2 2 2 17" xfId="34917"/>
    <cellStyle name="Output 5 2 2 2 17 2" xfId="34918"/>
    <cellStyle name="Output 5 2 2 2 17 2 2" xfId="34919"/>
    <cellStyle name="Output 5 2 2 2 17 3" xfId="34920"/>
    <cellStyle name="Output 5 2 2 2 18" xfId="34921"/>
    <cellStyle name="Output 5 2 2 2 18 2" xfId="34922"/>
    <cellStyle name="Output 5 2 2 2 18 2 2" xfId="34923"/>
    <cellStyle name="Output 5 2 2 2 18 3" xfId="34924"/>
    <cellStyle name="Output 5 2 2 2 19" xfId="34925"/>
    <cellStyle name="Output 5 2 2 2 19 2" xfId="34926"/>
    <cellStyle name="Output 5 2 2 2 19 2 2" xfId="34927"/>
    <cellStyle name="Output 5 2 2 2 19 3" xfId="34928"/>
    <cellStyle name="Output 5 2 2 2 2" xfId="34929"/>
    <cellStyle name="Output 5 2 2 2 2 2" xfId="34930"/>
    <cellStyle name="Output 5 2 2 2 2 2 2" xfId="34931"/>
    <cellStyle name="Output 5 2 2 2 2 3" xfId="34932"/>
    <cellStyle name="Output 5 2 2 2 20" xfId="34933"/>
    <cellStyle name="Output 5 2 2 2 20 2" xfId="34934"/>
    <cellStyle name="Output 5 2 2 2 20 2 2" xfId="34935"/>
    <cellStyle name="Output 5 2 2 2 20 3" xfId="34936"/>
    <cellStyle name="Output 5 2 2 2 21" xfId="34937"/>
    <cellStyle name="Output 5 2 2 2 21 2" xfId="34938"/>
    <cellStyle name="Output 5 2 2 2 22" xfId="34939"/>
    <cellStyle name="Output 5 2 2 2 3" xfId="34940"/>
    <cellStyle name="Output 5 2 2 2 3 2" xfId="34941"/>
    <cellStyle name="Output 5 2 2 2 3 2 2" xfId="34942"/>
    <cellStyle name="Output 5 2 2 2 3 3" xfId="34943"/>
    <cellStyle name="Output 5 2 2 2 4" xfId="34944"/>
    <cellStyle name="Output 5 2 2 2 4 2" xfId="34945"/>
    <cellStyle name="Output 5 2 2 2 4 2 2" xfId="34946"/>
    <cellStyle name="Output 5 2 2 2 4 3" xfId="34947"/>
    <cellStyle name="Output 5 2 2 2 5" xfId="34948"/>
    <cellStyle name="Output 5 2 2 2 5 2" xfId="34949"/>
    <cellStyle name="Output 5 2 2 2 5 2 2" xfId="34950"/>
    <cellStyle name="Output 5 2 2 2 5 3" xfId="34951"/>
    <cellStyle name="Output 5 2 2 2 6" xfId="34952"/>
    <cellStyle name="Output 5 2 2 2 6 2" xfId="34953"/>
    <cellStyle name="Output 5 2 2 2 6 2 2" xfId="34954"/>
    <cellStyle name="Output 5 2 2 2 6 3" xfId="34955"/>
    <cellStyle name="Output 5 2 2 2 7" xfId="34956"/>
    <cellStyle name="Output 5 2 2 2 7 2" xfId="34957"/>
    <cellStyle name="Output 5 2 2 2 7 2 2" xfId="34958"/>
    <cellStyle name="Output 5 2 2 2 7 3" xfId="34959"/>
    <cellStyle name="Output 5 2 2 2 8" xfId="34960"/>
    <cellStyle name="Output 5 2 2 2 8 2" xfId="34961"/>
    <cellStyle name="Output 5 2 2 2 8 2 2" xfId="34962"/>
    <cellStyle name="Output 5 2 2 2 8 3" xfId="34963"/>
    <cellStyle name="Output 5 2 2 2 9" xfId="34964"/>
    <cellStyle name="Output 5 2 2 2 9 2" xfId="34965"/>
    <cellStyle name="Output 5 2 2 2 9 2 2" xfId="34966"/>
    <cellStyle name="Output 5 2 2 2 9 3" xfId="34967"/>
    <cellStyle name="Output 5 2 2 3" xfId="34968"/>
    <cellStyle name="Output 5 2 2 3 2" xfId="34969"/>
    <cellStyle name="Output 5 2 2 3 2 2" xfId="34970"/>
    <cellStyle name="Output 5 2 2 3 3" xfId="34971"/>
    <cellStyle name="Output 5 2 2 4" xfId="34972"/>
    <cellStyle name="Output 5 2 2 4 2" xfId="34973"/>
    <cellStyle name="Output 5 2 2 4 2 2" xfId="34974"/>
    <cellStyle name="Output 5 2 2 4 3" xfId="34975"/>
    <cellStyle name="Output 5 2 2 5" xfId="34976"/>
    <cellStyle name="Output 5 2 2 5 2" xfId="34977"/>
    <cellStyle name="Output 5 2 2 5 2 2" xfId="34978"/>
    <cellStyle name="Output 5 2 2 5 3" xfId="34979"/>
    <cellStyle name="Output 5 2 2 6" xfId="34980"/>
    <cellStyle name="Output 5 2 2 6 2" xfId="34981"/>
    <cellStyle name="Output 5 2 2 6 2 2" xfId="34982"/>
    <cellStyle name="Output 5 2 2 6 3" xfId="34983"/>
    <cellStyle name="Output 5 2 2 7" xfId="34984"/>
    <cellStyle name="Output 5 2 2 7 2" xfId="34985"/>
    <cellStyle name="Output 5 2 2 7 2 2" xfId="34986"/>
    <cellStyle name="Output 5 2 2 7 3" xfId="34987"/>
    <cellStyle name="Output 5 2 2 8" xfId="34988"/>
    <cellStyle name="Output 5 2 2 8 2" xfId="34989"/>
    <cellStyle name="Output 5 2 2 8 2 2" xfId="34990"/>
    <cellStyle name="Output 5 2 2 8 3" xfId="34991"/>
    <cellStyle name="Output 5 2 2 9" xfId="34992"/>
    <cellStyle name="Output 5 2 2 9 2" xfId="34993"/>
    <cellStyle name="Output 5 2 2 9 2 2" xfId="34994"/>
    <cellStyle name="Output 5 2 2 9 3" xfId="34995"/>
    <cellStyle name="Output 5 2 20" xfId="34996"/>
    <cellStyle name="Output 5 2 20 2" xfId="34997"/>
    <cellStyle name="Output 5 2 20 2 2" xfId="34998"/>
    <cellStyle name="Output 5 2 20 3" xfId="34999"/>
    <cellStyle name="Output 5 2 21" xfId="35000"/>
    <cellStyle name="Output 5 2 21 2" xfId="35001"/>
    <cellStyle name="Output 5 2 22" xfId="35002"/>
    <cellStyle name="Output 5 2 3" xfId="968"/>
    <cellStyle name="Output 5 2 3 10" xfId="35003"/>
    <cellStyle name="Output 5 2 3 10 2" xfId="35004"/>
    <cellStyle name="Output 5 2 3 10 2 2" xfId="35005"/>
    <cellStyle name="Output 5 2 3 10 3" xfId="35006"/>
    <cellStyle name="Output 5 2 3 11" xfId="35007"/>
    <cellStyle name="Output 5 2 3 11 2" xfId="35008"/>
    <cellStyle name="Output 5 2 3 11 2 2" xfId="35009"/>
    <cellStyle name="Output 5 2 3 11 3" xfId="35010"/>
    <cellStyle name="Output 5 2 3 12" xfId="35011"/>
    <cellStyle name="Output 5 2 3 12 2" xfId="35012"/>
    <cellStyle name="Output 5 2 3 12 2 2" xfId="35013"/>
    <cellStyle name="Output 5 2 3 12 3" xfId="35014"/>
    <cellStyle name="Output 5 2 3 13" xfId="35015"/>
    <cellStyle name="Output 5 2 3 13 2" xfId="35016"/>
    <cellStyle name="Output 5 2 3 13 2 2" xfId="35017"/>
    <cellStyle name="Output 5 2 3 13 3" xfId="35018"/>
    <cellStyle name="Output 5 2 3 14" xfId="35019"/>
    <cellStyle name="Output 5 2 3 14 2" xfId="35020"/>
    <cellStyle name="Output 5 2 3 14 2 2" xfId="35021"/>
    <cellStyle name="Output 5 2 3 14 3" xfId="35022"/>
    <cellStyle name="Output 5 2 3 15" xfId="35023"/>
    <cellStyle name="Output 5 2 3 15 2" xfId="35024"/>
    <cellStyle name="Output 5 2 3 15 2 2" xfId="35025"/>
    <cellStyle name="Output 5 2 3 15 3" xfId="35026"/>
    <cellStyle name="Output 5 2 3 16" xfId="35027"/>
    <cellStyle name="Output 5 2 3 16 2" xfId="35028"/>
    <cellStyle name="Output 5 2 3 16 2 2" xfId="35029"/>
    <cellStyle name="Output 5 2 3 16 3" xfId="35030"/>
    <cellStyle name="Output 5 2 3 17" xfId="35031"/>
    <cellStyle name="Output 5 2 3 17 2" xfId="35032"/>
    <cellStyle name="Output 5 2 3 17 2 2" xfId="35033"/>
    <cellStyle name="Output 5 2 3 17 3" xfId="35034"/>
    <cellStyle name="Output 5 2 3 18" xfId="35035"/>
    <cellStyle name="Output 5 2 3 18 2" xfId="35036"/>
    <cellStyle name="Output 5 2 3 19" xfId="35037"/>
    <cellStyle name="Output 5 2 3 2" xfId="35038"/>
    <cellStyle name="Output 5 2 3 2 10" xfId="35039"/>
    <cellStyle name="Output 5 2 3 2 10 2" xfId="35040"/>
    <cellStyle name="Output 5 2 3 2 10 2 2" xfId="35041"/>
    <cellStyle name="Output 5 2 3 2 10 3" xfId="35042"/>
    <cellStyle name="Output 5 2 3 2 11" xfId="35043"/>
    <cellStyle name="Output 5 2 3 2 11 2" xfId="35044"/>
    <cellStyle name="Output 5 2 3 2 11 2 2" xfId="35045"/>
    <cellStyle name="Output 5 2 3 2 11 3" xfId="35046"/>
    <cellStyle name="Output 5 2 3 2 12" xfId="35047"/>
    <cellStyle name="Output 5 2 3 2 12 2" xfId="35048"/>
    <cellStyle name="Output 5 2 3 2 12 2 2" xfId="35049"/>
    <cellStyle name="Output 5 2 3 2 12 3" xfId="35050"/>
    <cellStyle name="Output 5 2 3 2 13" xfId="35051"/>
    <cellStyle name="Output 5 2 3 2 13 2" xfId="35052"/>
    <cellStyle name="Output 5 2 3 2 13 2 2" xfId="35053"/>
    <cellStyle name="Output 5 2 3 2 13 3" xfId="35054"/>
    <cellStyle name="Output 5 2 3 2 14" xfId="35055"/>
    <cellStyle name="Output 5 2 3 2 14 2" xfId="35056"/>
    <cellStyle name="Output 5 2 3 2 14 2 2" xfId="35057"/>
    <cellStyle name="Output 5 2 3 2 14 3" xfId="35058"/>
    <cellStyle name="Output 5 2 3 2 15" xfId="35059"/>
    <cellStyle name="Output 5 2 3 2 15 2" xfId="35060"/>
    <cellStyle name="Output 5 2 3 2 15 2 2" xfId="35061"/>
    <cellStyle name="Output 5 2 3 2 15 3" xfId="35062"/>
    <cellStyle name="Output 5 2 3 2 16" xfId="35063"/>
    <cellStyle name="Output 5 2 3 2 16 2" xfId="35064"/>
    <cellStyle name="Output 5 2 3 2 16 2 2" xfId="35065"/>
    <cellStyle name="Output 5 2 3 2 16 3" xfId="35066"/>
    <cellStyle name="Output 5 2 3 2 17" xfId="35067"/>
    <cellStyle name="Output 5 2 3 2 17 2" xfId="35068"/>
    <cellStyle name="Output 5 2 3 2 17 2 2" xfId="35069"/>
    <cellStyle name="Output 5 2 3 2 17 3" xfId="35070"/>
    <cellStyle name="Output 5 2 3 2 18" xfId="35071"/>
    <cellStyle name="Output 5 2 3 2 18 2" xfId="35072"/>
    <cellStyle name="Output 5 2 3 2 18 2 2" xfId="35073"/>
    <cellStyle name="Output 5 2 3 2 18 3" xfId="35074"/>
    <cellStyle name="Output 5 2 3 2 19" xfId="35075"/>
    <cellStyle name="Output 5 2 3 2 19 2" xfId="35076"/>
    <cellStyle name="Output 5 2 3 2 19 2 2" xfId="35077"/>
    <cellStyle name="Output 5 2 3 2 19 3" xfId="35078"/>
    <cellStyle name="Output 5 2 3 2 2" xfId="35079"/>
    <cellStyle name="Output 5 2 3 2 2 2" xfId="35080"/>
    <cellStyle name="Output 5 2 3 2 2 2 2" xfId="35081"/>
    <cellStyle name="Output 5 2 3 2 2 3" xfId="35082"/>
    <cellStyle name="Output 5 2 3 2 20" xfId="35083"/>
    <cellStyle name="Output 5 2 3 2 20 2" xfId="35084"/>
    <cellStyle name="Output 5 2 3 2 20 2 2" xfId="35085"/>
    <cellStyle name="Output 5 2 3 2 20 3" xfId="35086"/>
    <cellStyle name="Output 5 2 3 2 21" xfId="35087"/>
    <cellStyle name="Output 5 2 3 2 21 2" xfId="35088"/>
    <cellStyle name="Output 5 2 3 2 22" xfId="35089"/>
    <cellStyle name="Output 5 2 3 2 3" xfId="35090"/>
    <cellStyle name="Output 5 2 3 2 3 2" xfId="35091"/>
    <cellStyle name="Output 5 2 3 2 3 2 2" xfId="35092"/>
    <cellStyle name="Output 5 2 3 2 3 3" xfId="35093"/>
    <cellStyle name="Output 5 2 3 2 4" xfId="35094"/>
    <cellStyle name="Output 5 2 3 2 4 2" xfId="35095"/>
    <cellStyle name="Output 5 2 3 2 4 2 2" xfId="35096"/>
    <cellStyle name="Output 5 2 3 2 4 3" xfId="35097"/>
    <cellStyle name="Output 5 2 3 2 5" xfId="35098"/>
    <cellStyle name="Output 5 2 3 2 5 2" xfId="35099"/>
    <cellStyle name="Output 5 2 3 2 5 2 2" xfId="35100"/>
    <cellStyle name="Output 5 2 3 2 5 3" xfId="35101"/>
    <cellStyle name="Output 5 2 3 2 6" xfId="35102"/>
    <cellStyle name="Output 5 2 3 2 6 2" xfId="35103"/>
    <cellStyle name="Output 5 2 3 2 6 2 2" xfId="35104"/>
    <cellStyle name="Output 5 2 3 2 6 3" xfId="35105"/>
    <cellStyle name="Output 5 2 3 2 7" xfId="35106"/>
    <cellStyle name="Output 5 2 3 2 7 2" xfId="35107"/>
    <cellStyle name="Output 5 2 3 2 7 2 2" xfId="35108"/>
    <cellStyle name="Output 5 2 3 2 7 3" xfId="35109"/>
    <cellStyle name="Output 5 2 3 2 8" xfId="35110"/>
    <cellStyle name="Output 5 2 3 2 8 2" xfId="35111"/>
    <cellStyle name="Output 5 2 3 2 8 2 2" xfId="35112"/>
    <cellStyle name="Output 5 2 3 2 8 3" xfId="35113"/>
    <cellStyle name="Output 5 2 3 2 9" xfId="35114"/>
    <cellStyle name="Output 5 2 3 2 9 2" xfId="35115"/>
    <cellStyle name="Output 5 2 3 2 9 2 2" xfId="35116"/>
    <cellStyle name="Output 5 2 3 2 9 3" xfId="35117"/>
    <cellStyle name="Output 5 2 3 3" xfId="35118"/>
    <cellStyle name="Output 5 2 3 3 2" xfId="35119"/>
    <cellStyle name="Output 5 2 3 3 2 2" xfId="35120"/>
    <cellStyle name="Output 5 2 3 3 3" xfId="35121"/>
    <cellStyle name="Output 5 2 3 4" xfId="35122"/>
    <cellStyle name="Output 5 2 3 4 2" xfId="35123"/>
    <cellStyle name="Output 5 2 3 4 2 2" xfId="35124"/>
    <cellStyle name="Output 5 2 3 4 3" xfId="35125"/>
    <cellStyle name="Output 5 2 3 5" xfId="35126"/>
    <cellStyle name="Output 5 2 3 5 2" xfId="35127"/>
    <cellStyle name="Output 5 2 3 5 2 2" xfId="35128"/>
    <cellStyle name="Output 5 2 3 5 3" xfId="35129"/>
    <cellStyle name="Output 5 2 3 6" xfId="35130"/>
    <cellStyle name="Output 5 2 3 6 2" xfId="35131"/>
    <cellStyle name="Output 5 2 3 6 2 2" xfId="35132"/>
    <cellStyle name="Output 5 2 3 6 3" xfId="35133"/>
    <cellStyle name="Output 5 2 3 7" xfId="35134"/>
    <cellStyle name="Output 5 2 3 7 2" xfId="35135"/>
    <cellStyle name="Output 5 2 3 7 2 2" xfId="35136"/>
    <cellStyle name="Output 5 2 3 7 3" xfId="35137"/>
    <cellStyle name="Output 5 2 3 8" xfId="35138"/>
    <cellStyle name="Output 5 2 3 8 2" xfId="35139"/>
    <cellStyle name="Output 5 2 3 8 2 2" xfId="35140"/>
    <cellStyle name="Output 5 2 3 8 3" xfId="35141"/>
    <cellStyle name="Output 5 2 3 9" xfId="35142"/>
    <cellStyle name="Output 5 2 3 9 2" xfId="35143"/>
    <cellStyle name="Output 5 2 3 9 2 2" xfId="35144"/>
    <cellStyle name="Output 5 2 3 9 3" xfId="35145"/>
    <cellStyle name="Output 5 2 4" xfId="969"/>
    <cellStyle name="Output 5 2 4 10" xfId="35146"/>
    <cellStyle name="Output 5 2 4 10 2" xfId="35147"/>
    <cellStyle name="Output 5 2 4 10 2 2" xfId="35148"/>
    <cellStyle name="Output 5 2 4 10 3" xfId="35149"/>
    <cellStyle name="Output 5 2 4 11" xfId="35150"/>
    <cellStyle name="Output 5 2 4 11 2" xfId="35151"/>
    <cellStyle name="Output 5 2 4 11 2 2" xfId="35152"/>
    <cellStyle name="Output 5 2 4 11 3" xfId="35153"/>
    <cellStyle name="Output 5 2 4 12" xfId="35154"/>
    <cellStyle name="Output 5 2 4 12 2" xfId="35155"/>
    <cellStyle name="Output 5 2 4 12 2 2" xfId="35156"/>
    <cellStyle name="Output 5 2 4 12 3" xfId="35157"/>
    <cellStyle name="Output 5 2 4 13" xfId="35158"/>
    <cellStyle name="Output 5 2 4 13 2" xfId="35159"/>
    <cellStyle name="Output 5 2 4 13 2 2" xfId="35160"/>
    <cellStyle name="Output 5 2 4 13 3" xfId="35161"/>
    <cellStyle name="Output 5 2 4 14" xfId="35162"/>
    <cellStyle name="Output 5 2 4 14 2" xfId="35163"/>
    <cellStyle name="Output 5 2 4 14 2 2" xfId="35164"/>
    <cellStyle name="Output 5 2 4 14 3" xfId="35165"/>
    <cellStyle name="Output 5 2 4 15" xfId="35166"/>
    <cellStyle name="Output 5 2 4 15 2" xfId="35167"/>
    <cellStyle name="Output 5 2 4 15 2 2" xfId="35168"/>
    <cellStyle name="Output 5 2 4 15 3" xfId="35169"/>
    <cellStyle name="Output 5 2 4 16" xfId="35170"/>
    <cellStyle name="Output 5 2 4 16 2" xfId="35171"/>
    <cellStyle name="Output 5 2 4 16 2 2" xfId="35172"/>
    <cellStyle name="Output 5 2 4 16 3" xfId="35173"/>
    <cellStyle name="Output 5 2 4 17" xfId="35174"/>
    <cellStyle name="Output 5 2 4 17 2" xfId="35175"/>
    <cellStyle name="Output 5 2 4 17 2 2" xfId="35176"/>
    <cellStyle name="Output 5 2 4 17 3" xfId="35177"/>
    <cellStyle name="Output 5 2 4 18" xfId="35178"/>
    <cellStyle name="Output 5 2 4 18 2" xfId="35179"/>
    <cellStyle name="Output 5 2 4 18 2 2" xfId="35180"/>
    <cellStyle name="Output 5 2 4 18 3" xfId="35181"/>
    <cellStyle name="Output 5 2 4 19" xfId="35182"/>
    <cellStyle name="Output 5 2 4 19 2" xfId="35183"/>
    <cellStyle name="Output 5 2 4 19 2 2" xfId="35184"/>
    <cellStyle name="Output 5 2 4 19 3" xfId="35185"/>
    <cellStyle name="Output 5 2 4 2" xfId="35186"/>
    <cellStyle name="Output 5 2 4 2 10" xfId="35187"/>
    <cellStyle name="Output 5 2 4 2 10 2" xfId="35188"/>
    <cellStyle name="Output 5 2 4 2 10 2 2" xfId="35189"/>
    <cellStyle name="Output 5 2 4 2 10 3" xfId="35190"/>
    <cellStyle name="Output 5 2 4 2 11" xfId="35191"/>
    <cellStyle name="Output 5 2 4 2 11 2" xfId="35192"/>
    <cellStyle name="Output 5 2 4 2 11 2 2" xfId="35193"/>
    <cellStyle name="Output 5 2 4 2 11 3" xfId="35194"/>
    <cellStyle name="Output 5 2 4 2 12" xfId="35195"/>
    <cellStyle name="Output 5 2 4 2 12 2" xfId="35196"/>
    <cellStyle name="Output 5 2 4 2 12 2 2" xfId="35197"/>
    <cellStyle name="Output 5 2 4 2 12 3" xfId="35198"/>
    <cellStyle name="Output 5 2 4 2 13" xfId="35199"/>
    <cellStyle name="Output 5 2 4 2 13 2" xfId="35200"/>
    <cellStyle name="Output 5 2 4 2 13 2 2" xfId="35201"/>
    <cellStyle name="Output 5 2 4 2 13 3" xfId="35202"/>
    <cellStyle name="Output 5 2 4 2 14" xfId="35203"/>
    <cellStyle name="Output 5 2 4 2 14 2" xfId="35204"/>
    <cellStyle name="Output 5 2 4 2 14 2 2" xfId="35205"/>
    <cellStyle name="Output 5 2 4 2 14 3" xfId="35206"/>
    <cellStyle name="Output 5 2 4 2 15" xfId="35207"/>
    <cellStyle name="Output 5 2 4 2 15 2" xfId="35208"/>
    <cellStyle name="Output 5 2 4 2 15 2 2" xfId="35209"/>
    <cellStyle name="Output 5 2 4 2 15 3" xfId="35210"/>
    <cellStyle name="Output 5 2 4 2 16" xfId="35211"/>
    <cellStyle name="Output 5 2 4 2 16 2" xfId="35212"/>
    <cellStyle name="Output 5 2 4 2 16 2 2" xfId="35213"/>
    <cellStyle name="Output 5 2 4 2 16 3" xfId="35214"/>
    <cellStyle name="Output 5 2 4 2 17" xfId="35215"/>
    <cellStyle name="Output 5 2 4 2 17 2" xfId="35216"/>
    <cellStyle name="Output 5 2 4 2 17 2 2" xfId="35217"/>
    <cellStyle name="Output 5 2 4 2 17 3" xfId="35218"/>
    <cellStyle name="Output 5 2 4 2 18" xfId="35219"/>
    <cellStyle name="Output 5 2 4 2 18 2" xfId="35220"/>
    <cellStyle name="Output 5 2 4 2 18 2 2" xfId="35221"/>
    <cellStyle name="Output 5 2 4 2 18 3" xfId="35222"/>
    <cellStyle name="Output 5 2 4 2 19" xfId="35223"/>
    <cellStyle name="Output 5 2 4 2 19 2" xfId="35224"/>
    <cellStyle name="Output 5 2 4 2 19 2 2" xfId="35225"/>
    <cellStyle name="Output 5 2 4 2 19 3" xfId="35226"/>
    <cellStyle name="Output 5 2 4 2 2" xfId="35227"/>
    <cellStyle name="Output 5 2 4 2 2 2" xfId="35228"/>
    <cellStyle name="Output 5 2 4 2 2 2 2" xfId="35229"/>
    <cellStyle name="Output 5 2 4 2 2 3" xfId="35230"/>
    <cellStyle name="Output 5 2 4 2 20" xfId="35231"/>
    <cellStyle name="Output 5 2 4 2 20 2" xfId="35232"/>
    <cellStyle name="Output 5 2 4 2 20 2 2" xfId="35233"/>
    <cellStyle name="Output 5 2 4 2 20 3" xfId="35234"/>
    <cellStyle name="Output 5 2 4 2 21" xfId="35235"/>
    <cellStyle name="Output 5 2 4 2 21 2" xfId="35236"/>
    <cellStyle name="Output 5 2 4 2 22" xfId="35237"/>
    <cellStyle name="Output 5 2 4 2 3" xfId="35238"/>
    <cellStyle name="Output 5 2 4 2 3 2" xfId="35239"/>
    <cellStyle name="Output 5 2 4 2 3 2 2" xfId="35240"/>
    <cellStyle name="Output 5 2 4 2 3 3" xfId="35241"/>
    <cellStyle name="Output 5 2 4 2 4" xfId="35242"/>
    <cellStyle name="Output 5 2 4 2 4 2" xfId="35243"/>
    <cellStyle name="Output 5 2 4 2 4 2 2" xfId="35244"/>
    <cellStyle name="Output 5 2 4 2 4 3" xfId="35245"/>
    <cellStyle name="Output 5 2 4 2 5" xfId="35246"/>
    <cellStyle name="Output 5 2 4 2 5 2" xfId="35247"/>
    <cellStyle name="Output 5 2 4 2 5 2 2" xfId="35248"/>
    <cellStyle name="Output 5 2 4 2 5 3" xfId="35249"/>
    <cellStyle name="Output 5 2 4 2 6" xfId="35250"/>
    <cellStyle name="Output 5 2 4 2 6 2" xfId="35251"/>
    <cellStyle name="Output 5 2 4 2 6 2 2" xfId="35252"/>
    <cellStyle name="Output 5 2 4 2 6 3" xfId="35253"/>
    <cellStyle name="Output 5 2 4 2 7" xfId="35254"/>
    <cellStyle name="Output 5 2 4 2 7 2" xfId="35255"/>
    <cellStyle name="Output 5 2 4 2 7 2 2" xfId="35256"/>
    <cellStyle name="Output 5 2 4 2 7 3" xfId="35257"/>
    <cellStyle name="Output 5 2 4 2 8" xfId="35258"/>
    <cellStyle name="Output 5 2 4 2 8 2" xfId="35259"/>
    <cellStyle name="Output 5 2 4 2 8 2 2" xfId="35260"/>
    <cellStyle name="Output 5 2 4 2 8 3" xfId="35261"/>
    <cellStyle name="Output 5 2 4 2 9" xfId="35262"/>
    <cellStyle name="Output 5 2 4 2 9 2" xfId="35263"/>
    <cellStyle name="Output 5 2 4 2 9 2 2" xfId="35264"/>
    <cellStyle name="Output 5 2 4 2 9 3" xfId="35265"/>
    <cellStyle name="Output 5 2 4 20" xfId="35266"/>
    <cellStyle name="Output 5 2 4 20 2" xfId="35267"/>
    <cellStyle name="Output 5 2 4 20 2 2" xfId="35268"/>
    <cellStyle name="Output 5 2 4 20 3" xfId="35269"/>
    <cellStyle name="Output 5 2 4 21" xfId="35270"/>
    <cellStyle name="Output 5 2 4 21 2" xfId="35271"/>
    <cellStyle name="Output 5 2 4 21 2 2" xfId="35272"/>
    <cellStyle name="Output 5 2 4 21 3" xfId="35273"/>
    <cellStyle name="Output 5 2 4 22" xfId="35274"/>
    <cellStyle name="Output 5 2 4 22 2" xfId="35275"/>
    <cellStyle name="Output 5 2 4 23" xfId="35276"/>
    <cellStyle name="Output 5 2 4 3" xfId="35277"/>
    <cellStyle name="Output 5 2 4 3 2" xfId="35278"/>
    <cellStyle name="Output 5 2 4 3 2 2" xfId="35279"/>
    <cellStyle name="Output 5 2 4 3 3" xfId="35280"/>
    <cellStyle name="Output 5 2 4 4" xfId="35281"/>
    <cellStyle name="Output 5 2 4 4 2" xfId="35282"/>
    <cellStyle name="Output 5 2 4 4 2 2" xfId="35283"/>
    <cellStyle name="Output 5 2 4 4 3" xfId="35284"/>
    <cellStyle name="Output 5 2 4 5" xfId="35285"/>
    <cellStyle name="Output 5 2 4 5 2" xfId="35286"/>
    <cellStyle name="Output 5 2 4 5 2 2" xfId="35287"/>
    <cellStyle name="Output 5 2 4 5 3" xfId="35288"/>
    <cellStyle name="Output 5 2 4 6" xfId="35289"/>
    <cellStyle name="Output 5 2 4 6 2" xfId="35290"/>
    <cellStyle name="Output 5 2 4 6 2 2" xfId="35291"/>
    <cellStyle name="Output 5 2 4 6 3" xfId="35292"/>
    <cellStyle name="Output 5 2 4 7" xfId="35293"/>
    <cellStyle name="Output 5 2 4 7 2" xfId="35294"/>
    <cellStyle name="Output 5 2 4 7 2 2" xfId="35295"/>
    <cellStyle name="Output 5 2 4 7 3" xfId="35296"/>
    <cellStyle name="Output 5 2 4 8" xfId="35297"/>
    <cellStyle name="Output 5 2 4 8 2" xfId="35298"/>
    <cellStyle name="Output 5 2 4 8 2 2" xfId="35299"/>
    <cellStyle name="Output 5 2 4 8 3" xfId="35300"/>
    <cellStyle name="Output 5 2 4 9" xfId="35301"/>
    <cellStyle name="Output 5 2 4 9 2" xfId="35302"/>
    <cellStyle name="Output 5 2 4 9 2 2" xfId="35303"/>
    <cellStyle name="Output 5 2 4 9 3" xfId="35304"/>
    <cellStyle name="Output 5 2 5" xfId="970"/>
    <cellStyle name="Output 5 2 5 10" xfId="35305"/>
    <cellStyle name="Output 5 2 5 10 2" xfId="35306"/>
    <cellStyle name="Output 5 2 5 10 2 2" xfId="35307"/>
    <cellStyle name="Output 5 2 5 10 3" xfId="35308"/>
    <cellStyle name="Output 5 2 5 11" xfId="35309"/>
    <cellStyle name="Output 5 2 5 11 2" xfId="35310"/>
    <cellStyle name="Output 5 2 5 11 2 2" xfId="35311"/>
    <cellStyle name="Output 5 2 5 11 3" xfId="35312"/>
    <cellStyle name="Output 5 2 5 12" xfId="35313"/>
    <cellStyle name="Output 5 2 5 12 2" xfId="35314"/>
    <cellStyle name="Output 5 2 5 12 2 2" xfId="35315"/>
    <cellStyle name="Output 5 2 5 12 3" xfId="35316"/>
    <cellStyle name="Output 5 2 5 13" xfId="35317"/>
    <cellStyle name="Output 5 2 5 13 2" xfId="35318"/>
    <cellStyle name="Output 5 2 5 13 2 2" xfId="35319"/>
    <cellStyle name="Output 5 2 5 13 3" xfId="35320"/>
    <cellStyle name="Output 5 2 5 14" xfId="35321"/>
    <cellStyle name="Output 5 2 5 14 2" xfId="35322"/>
    <cellStyle name="Output 5 2 5 14 2 2" xfId="35323"/>
    <cellStyle name="Output 5 2 5 14 3" xfId="35324"/>
    <cellStyle name="Output 5 2 5 15" xfId="35325"/>
    <cellStyle name="Output 5 2 5 15 2" xfId="35326"/>
    <cellStyle name="Output 5 2 5 15 2 2" xfId="35327"/>
    <cellStyle name="Output 5 2 5 15 3" xfId="35328"/>
    <cellStyle name="Output 5 2 5 16" xfId="35329"/>
    <cellStyle name="Output 5 2 5 16 2" xfId="35330"/>
    <cellStyle name="Output 5 2 5 16 2 2" xfId="35331"/>
    <cellStyle name="Output 5 2 5 16 3" xfId="35332"/>
    <cellStyle name="Output 5 2 5 17" xfId="35333"/>
    <cellStyle name="Output 5 2 5 17 2" xfId="35334"/>
    <cellStyle name="Output 5 2 5 17 2 2" xfId="35335"/>
    <cellStyle name="Output 5 2 5 17 3" xfId="35336"/>
    <cellStyle name="Output 5 2 5 18" xfId="35337"/>
    <cellStyle name="Output 5 2 5 18 2" xfId="35338"/>
    <cellStyle name="Output 5 2 5 18 2 2" xfId="35339"/>
    <cellStyle name="Output 5 2 5 18 3" xfId="35340"/>
    <cellStyle name="Output 5 2 5 19" xfId="35341"/>
    <cellStyle name="Output 5 2 5 19 2" xfId="35342"/>
    <cellStyle name="Output 5 2 5 19 2 2" xfId="35343"/>
    <cellStyle name="Output 5 2 5 19 3" xfId="35344"/>
    <cellStyle name="Output 5 2 5 2" xfId="35345"/>
    <cellStyle name="Output 5 2 5 2 2" xfId="35346"/>
    <cellStyle name="Output 5 2 5 2 2 2" xfId="35347"/>
    <cellStyle name="Output 5 2 5 2 3" xfId="35348"/>
    <cellStyle name="Output 5 2 5 20" xfId="35349"/>
    <cellStyle name="Output 5 2 5 20 2" xfId="35350"/>
    <cellStyle name="Output 5 2 5 20 2 2" xfId="35351"/>
    <cellStyle name="Output 5 2 5 20 3" xfId="35352"/>
    <cellStyle name="Output 5 2 5 21" xfId="35353"/>
    <cellStyle name="Output 5 2 5 21 2" xfId="35354"/>
    <cellStyle name="Output 5 2 5 22" xfId="35355"/>
    <cellStyle name="Output 5 2 5 3" xfId="35356"/>
    <cellStyle name="Output 5 2 5 3 2" xfId="35357"/>
    <cellStyle name="Output 5 2 5 3 2 2" xfId="35358"/>
    <cellStyle name="Output 5 2 5 3 3" xfId="35359"/>
    <cellStyle name="Output 5 2 5 4" xfId="35360"/>
    <cellStyle name="Output 5 2 5 4 2" xfId="35361"/>
    <cellStyle name="Output 5 2 5 4 2 2" xfId="35362"/>
    <cellStyle name="Output 5 2 5 4 3" xfId="35363"/>
    <cellStyle name="Output 5 2 5 5" xfId="35364"/>
    <cellStyle name="Output 5 2 5 5 2" xfId="35365"/>
    <cellStyle name="Output 5 2 5 5 2 2" xfId="35366"/>
    <cellStyle name="Output 5 2 5 5 3" xfId="35367"/>
    <cellStyle name="Output 5 2 5 6" xfId="35368"/>
    <cellStyle name="Output 5 2 5 6 2" xfId="35369"/>
    <cellStyle name="Output 5 2 5 6 2 2" xfId="35370"/>
    <cellStyle name="Output 5 2 5 6 3" xfId="35371"/>
    <cellStyle name="Output 5 2 5 7" xfId="35372"/>
    <cellStyle name="Output 5 2 5 7 2" xfId="35373"/>
    <cellStyle name="Output 5 2 5 7 2 2" xfId="35374"/>
    <cellStyle name="Output 5 2 5 7 3" xfId="35375"/>
    <cellStyle name="Output 5 2 5 8" xfId="35376"/>
    <cellStyle name="Output 5 2 5 8 2" xfId="35377"/>
    <cellStyle name="Output 5 2 5 8 2 2" xfId="35378"/>
    <cellStyle name="Output 5 2 5 8 3" xfId="35379"/>
    <cellStyle name="Output 5 2 5 9" xfId="35380"/>
    <cellStyle name="Output 5 2 5 9 2" xfId="35381"/>
    <cellStyle name="Output 5 2 5 9 2 2" xfId="35382"/>
    <cellStyle name="Output 5 2 5 9 3" xfId="35383"/>
    <cellStyle name="Output 5 2 6" xfId="971"/>
    <cellStyle name="Output 5 2 6 2" xfId="35384"/>
    <cellStyle name="Output 5 2 6 2 2" xfId="35385"/>
    <cellStyle name="Output 5 2 6 3" xfId="35386"/>
    <cellStyle name="Output 5 2 7" xfId="35387"/>
    <cellStyle name="Output 5 2 7 2" xfId="35388"/>
    <cellStyle name="Output 5 2 7 2 2" xfId="35389"/>
    <cellStyle name="Output 5 2 7 3" xfId="35390"/>
    <cellStyle name="Output 5 2 8" xfId="35391"/>
    <cellStyle name="Output 5 2 8 2" xfId="35392"/>
    <cellStyle name="Output 5 2 8 2 2" xfId="35393"/>
    <cellStyle name="Output 5 2 8 3" xfId="35394"/>
    <cellStyle name="Output 5 2 9" xfId="35395"/>
    <cellStyle name="Output 5 2 9 2" xfId="35396"/>
    <cellStyle name="Output 5 2 9 2 2" xfId="35397"/>
    <cellStyle name="Output 5 2 9 3" xfId="35398"/>
    <cellStyle name="Output 5 20" xfId="35399"/>
    <cellStyle name="Output 5 20 2" xfId="35400"/>
    <cellStyle name="Output 5 20 2 2" xfId="35401"/>
    <cellStyle name="Output 5 20 3" xfId="35402"/>
    <cellStyle name="Output 5 21" xfId="35403"/>
    <cellStyle name="Output 5 21 2" xfId="35404"/>
    <cellStyle name="Output 5 21 2 2" xfId="35405"/>
    <cellStyle name="Output 5 21 3" xfId="35406"/>
    <cellStyle name="Output 5 22" xfId="35407"/>
    <cellStyle name="Output 5 22 2" xfId="35408"/>
    <cellStyle name="Output 5 23" xfId="35409"/>
    <cellStyle name="Output 5 24" xfId="35410"/>
    <cellStyle name="Output 5 25" xfId="35411"/>
    <cellStyle name="Output 5 26" xfId="35412"/>
    <cellStyle name="Output 5 3" xfId="972"/>
    <cellStyle name="Output 5 3 10" xfId="35413"/>
    <cellStyle name="Output 5 3 10 2" xfId="35414"/>
    <cellStyle name="Output 5 3 10 2 2" xfId="35415"/>
    <cellStyle name="Output 5 3 10 3" xfId="35416"/>
    <cellStyle name="Output 5 3 11" xfId="35417"/>
    <cellStyle name="Output 5 3 11 2" xfId="35418"/>
    <cellStyle name="Output 5 3 11 2 2" xfId="35419"/>
    <cellStyle name="Output 5 3 11 3" xfId="35420"/>
    <cellStyle name="Output 5 3 12" xfId="35421"/>
    <cellStyle name="Output 5 3 12 2" xfId="35422"/>
    <cellStyle name="Output 5 3 12 2 2" xfId="35423"/>
    <cellStyle name="Output 5 3 12 3" xfId="35424"/>
    <cellStyle name="Output 5 3 13" xfId="35425"/>
    <cellStyle name="Output 5 3 13 2" xfId="35426"/>
    <cellStyle name="Output 5 3 13 2 2" xfId="35427"/>
    <cellStyle name="Output 5 3 13 3" xfId="35428"/>
    <cellStyle name="Output 5 3 14" xfId="35429"/>
    <cellStyle name="Output 5 3 14 2" xfId="35430"/>
    <cellStyle name="Output 5 3 14 2 2" xfId="35431"/>
    <cellStyle name="Output 5 3 14 3" xfId="35432"/>
    <cellStyle name="Output 5 3 15" xfId="35433"/>
    <cellStyle name="Output 5 3 15 2" xfId="35434"/>
    <cellStyle name="Output 5 3 15 2 2" xfId="35435"/>
    <cellStyle name="Output 5 3 15 3" xfId="35436"/>
    <cellStyle name="Output 5 3 16" xfId="35437"/>
    <cellStyle name="Output 5 3 16 2" xfId="35438"/>
    <cellStyle name="Output 5 3 16 2 2" xfId="35439"/>
    <cellStyle name="Output 5 3 16 3" xfId="35440"/>
    <cellStyle name="Output 5 3 17" xfId="35441"/>
    <cellStyle name="Output 5 3 17 2" xfId="35442"/>
    <cellStyle name="Output 5 3 17 2 2" xfId="35443"/>
    <cellStyle name="Output 5 3 17 3" xfId="35444"/>
    <cellStyle name="Output 5 3 18" xfId="35445"/>
    <cellStyle name="Output 5 3 18 2" xfId="35446"/>
    <cellStyle name="Output 5 3 19" xfId="35447"/>
    <cellStyle name="Output 5 3 2" xfId="973"/>
    <cellStyle name="Output 5 3 2 10" xfId="35448"/>
    <cellStyle name="Output 5 3 2 10 2" xfId="35449"/>
    <cellStyle name="Output 5 3 2 10 2 2" xfId="35450"/>
    <cellStyle name="Output 5 3 2 10 3" xfId="35451"/>
    <cellStyle name="Output 5 3 2 11" xfId="35452"/>
    <cellStyle name="Output 5 3 2 11 2" xfId="35453"/>
    <cellStyle name="Output 5 3 2 11 2 2" xfId="35454"/>
    <cellStyle name="Output 5 3 2 11 3" xfId="35455"/>
    <cellStyle name="Output 5 3 2 12" xfId="35456"/>
    <cellStyle name="Output 5 3 2 12 2" xfId="35457"/>
    <cellStyle name="Output 5 3 2 12 2 2" xfId="35458"/>
    <cellStyle name="Output 5 3 2 12 3" xfId="35459"/>
    <cellStyle name="Output 5 3 2 13" xfId="35460"/>
    <cellStyle name="Output 5 3 2 13 2" xfId="35461"/>
    <cellStyle name="Output 5 3 2 13 2 2" xfId="35462"/>
    <cellStyle name="Output 5 3 2 13 3" xfId="35463"/>
    <cellStyle name="Output 5 3 2 14" xfId="35464"/>
    <cellStyle name="Output 5 3 2 14 2" xfId="35465"/>
    <cellStyle name="Output 5 3 2 14 2 2" xfId="35466"/>
    <cellStyle name="Output 5 3 2 14 3" xfId="35467"/>
    <cellStyle name="Output 5 3 2 15" xfId="35468"/>
    <cellStyle name="Output 5 3 2 15 2" xfId="35469"/>
    <cellStyle name="Output 5 3 2 15 2 2" xfId="35470"/>
    <cellStyle name="Output 5 3 2 15 3" xfId="35471"/>
    <cellStyle name="Output 5 3 2 16" xfId="35472"/>
    <cellStyle name="Output 5 3 2 16 2" xfId="35473"/>
    <cellStyle name="Output 5 3 2 16 2 2" xfId="35474"/>
    <cellStyle name="Output 5 3 2 16 3" xfId="35475"/>
    <cellStyle name="Output 5 3 2 17" xfId="35476"/>
    <cellStyle name="Output 5 3 2 17 2" xfId="35477"/>
    <cellStyle name="Output 5 3 2 17 2 2" xfId="35478"/>
    <cellStyle name="Output 5 3 2 17 3" xfId="35479"/>
    <cellStyle name="Output 5 3 2 18" xfId="35480"/>
    <cellStyle name="Output 5 3 2 18 2" xfId="35481"/>
    <cellStyle name="Output 5 3 2 18 2 2" xfId="35482"/>
    <cellStyle name="Output 5 3 2 18 3" xfId="35483"/>
    <cellStyle name="Output 5 3 2 19" xfId="35484"/>
    <cellStyle name="Output 5 3 2 19 2" xfId="35485"/>
    <cellStyle name="Output 5 3 2 19 2 2" xfId="35486"/>
    <cellStyle name="Output 5 3 2 19 3" xfId="35487"/>
    <cellStyle name="Output 5 3 2 2" xfId="35488"/>
    <cellStyle name="Output 5 3 2 2 2" xfId="35489"/>
    <cellStyle name="Output 5 3 2 2 2 2" xfId="35490"/>
    <cellStyle name="Output 5 3 2 2 3" xfId="35491"/>
    <cellStyle name="Output 5 3 2 20" xfId="35492"/>
    <cellStyle name="Output 5 3 2 20 2" xfId="35493"/>
    <cellStyle name="Output 5 3 2 20 2 2" xfId="35494"/>
    <cellStyle name="Output 5 3 2 20 3" xfId="35495"/>
    <cellStyle name="Output 5 3 2 21" xfId="35496"/>
    <cellStyle name="Output 5 3 2 21 2" xfId="35497"/>
    <cellStyle name="Output 5 3 2 22" xfId="35498"/>
    <cellStyle name="Output 5 3 2 3" xfId="35499"/>
    <cellStyle name="Output 5 3 2 3 2" xfId="35500"/>
    <cellStyle name="Output 5 3 2 3 2 2" xfId="35501"/>
    <cellStyle name="Output 5 3 2 3 3" xfId="35502"/>
    <cellStyle name="Output 5 3 2 4" xfId="35503"/>
    <cellStyle name="Output 5 3 2 4 2" xfId="35504"/>
    <cellStyle name="Output 5 3 2 4 2 2" xfId="35505"/>
    <cellStyle name="Output 5 3 2 4 3" xfId="35506"/>
    <cellStyle name="Output 5 3 2 5" xfId="35507"/>
    <cellStyle name="Output 5 3 2 5 2" xfId="35508"/>
    <cellStyle name="Output 5 3 2 5 2 2" xfId="35509"/>
    <cellStyle name="Output 5 3 2 5 3" xfId="35510"/>
    <cellStyle name="Output 5 3 2 6" xfId="35511"/>
    <cellStyle name="Output 5 3 2 6 2" xfId="35512"/>
    <cellStyle name="Output 5 3 2 6 2 2" xfId="35513"/>
    <cellStyle name="Output 5 3 2 6 3" xfId="35514"/>
    <cellStyle name="Output 5 3 2 7" xfId="35515"/>
    <cellStyle name="Output 5 3 2 7 2" xfId="35516"/>
    <cellStyle name="Output 5 3 2 7 2 2" xfId="35517"/>
    <cellStyle name="Output 5 3 2 7 3" xfId="35518"/>
    <cellStyle name="Output 5 3 2 8" xfId="35519"/>
    <cellStyle name="Output 5 3 2 8 2" xfId="35520"/>
    <cellStyle name="Output 5 3 2 8 2 2" xfId="35521"/>
    <cellStyle name="Output 5 3 2 8 3" xfId="35522"/>
    <cellStyle name="Output 5 3 2 9" xfId="35523"/>
    <cellStyle name="Output 5 3 2 9 2" xfId="35524"/>
    <cellStyle name="Output 5 3 2 9 2 2" xfId="35525"/>
    <cellStyle name="Output 5 3 2 9 3" xfId="35526"/>
    <cellStyle name="Output 5 3 3" xfId="974"/>
    <cellStyle name="Output 5 3 3 2" xfId="35527"/>
    <cellStyle name="Output 5 3 3 2 2" xfId="35528"/>
    <cellStyle name="Output 5 3 3 3" xfId="35529"/>
    <cellStyle name="Output 5 3 4" xfId="975"/>
    <cellStyle name="Output 5 3 4 2" xfId="35530"/>
    <cellStyle name="Output 5 3 4 2 2" xfId="35531"/>
    <cellStyle name="Output 5 3 4 3" xfId="35532"/>
    <cellStyle name="Output 5 3 5" xfId="976"/>
    <cellStyle name="Output 5 3 5 2" xfId="35533"/>
    <cellStyle name="Output 5 3 5 2 2" xfId="35534"/>
    <cellStyle name="Output 5 3 5 3" xfId="35535"/>
    <cellStyle name="Output 5 3 6" xfId="977"/>
    <cellStyle name="Output 5 3 6 2" xfId="35536"/>
    <cellStyle name="Output 5 3 6 2 2" xfId="35537"/>
    <cellStyle name="Output 5 3 6 3" xfId="35538"/>
    <cellStyle name="Output 5 3 7" xfId="35539"/>
    <cellStyle name="Output 5 3 7 2" xfId="35540"/>
    <cellStyle name="Output 5 3 7 2 2" xfId="35541"/>
    <cellStyle name="Output 5 3 7 3" xfId="35542"/>
    <cellStyle name="Output 5 3 8" xfId="35543"/>
    <cellStyle name="Output 5 3 8 2" xfId="35544"/>
    <cellStyle name="Output 5 3 8 2 2" xfId="35545"/>
    <cellStyle name="Output 5 3 8 3" xfId="35546"/>
    <cellStyle name="Output 5 3 9" xfId="35547"/>
    <cellStyle name="Output 5 3 9 2" xfId="35548"/>
    <cellStyle name="Output 5 3 9 2 2" xfId="35549"/>
    <cellStyle name="Output 5 3 9 3" xfId="35550"/>
    <cellStyle name="Output 5 4" xfId="978"/>
    <cellStyle name="Output 5 4 10" xfId="35551"/>
    <cellStyle name="Output 5 4 10 2" xfId="35552"/>
    <cellStyle name="Output 5 4 10 2 2" xfId="35553"/>
    <cellStyle name="Output 5 4 10 3" xfId="35554"/>
    <cellStyle name="Output 5 4 11" xfId="35555"/>
    <cellStyle name="Output 5 4 11 2" xfId="35556"/>
    <cellStyle name="Output 5 4 11 2 2" xfId="35557"/>
    <cellStyle name="Output 5 4 11 3" xfId="35558"/>
    <cellStyle name="Output 5 4 12" xfId="35559"/>
    <cellStyle name="Output 5 4 12 2" xfId="35560"/>
    <cellStyle name="Output 5 4 12 2 2" xfId="35561"/>
    <cellStyle name="Output 5 4 12 3" xfId="35562"/>
    <cellStyle name="Output 5 4 13" xfId="35563"/>
    <cellStyle name="Output 5 4 13 2" xfId="35564"/>
    <cellStyle name="Output 5 4 13 2 2" xfId="35565"/>
    <cellStyle name="Output 5 4 13 3" xfId="35566"/>
    <cellStyle name="Output 5 4 14" xfId="35567"/>
    <cellStyle name="Output 5 4 14 2" xfId="35568"/>
    <cellStyle name="Output 5 4 14 2 2" xfId="35569"/>
    <cellStyle name="Output 5 4 14 3" xfId="35570"/>
    <cellStyle name="Output 5 4 15" xfId="35571"/>
    <cellStyle name="Output 5 4 15 2" xfId="35572"/>
    <cellStyle name="Output 5 4 15 2 2" xfId="35573"/>
    <cellStyle name="Output 5 4 15 3" xfId="35574"/>
    <cellStyle name="Output 5 4 16" xfId="35575"/>
    <cellStyle name="Output 5 4 16 2" xfId="35576"/>
    <cellStyle name="Output 5 4 16 2 2" xfId="35577"/>
    <cellStyle name="Output 5 4 16 3" xfId="35578"/>
    <cellStyle name="Output 5 4 17" xfId="35579"/>
    <cellStyle name="Output 5 4 17 2" xfId="35580"/>
    <cellStyle name="Output 5 4 17 2 2" xfId="35581"/>
    <cellStyle name="Output 5 4 17 3" xfId="35582"/>
    <cellStyle name="Output 5 4 18" xfId="35583"/>
    <cellStyle name="Output 5 4 18 2" xfId="35584"/>
    <cellStyle name="Output 5 4 19" xfId="35585"/>
    <cellStyle name="Output 5 4 2" xfId="979"/>
    <cellStyle name="Output 5 4 2 10" xfId="35586"/>
    <cellStyle name="Output 5 4 2 10 2" xfId="35587"/>
    <cellStyle name="Output 5 4 2 10 2 2" xfId="35588"/>
    <cellStyle name="Output 5 4 2 10 3" xfId="35589"/>
    <cellStyle name="Output 5 4 2 11" xfId="35590"/>
    <cellStyle name="Output 5 4 2 11 2" xfId="35591"/>
    <cellStyle name="Output 5 4 2 11 2 2" xfId="35592"/>
    <cellStyle name="Output 5 4 2 11 3" xfId="35593"/>
    <cellStyle name="Output 5 4 2 12" xfId="35594"/>
    <cellStyle name="Output 5 4 2 12 2" xfId="35595"/>
    <cellStyle name="Output 5 4 2 12 2 2" xfId="35596"/>
    <cellStyle name="Output 5 4 2 12 3" xfId="35597"/>
    <cellStyle name="Output 5 4 2 13" xfId="35598"/>
    <cellStyle name="Output 5 4 2 13 2" xfId="35599"/>
    <cellStyle name="Output 5 4 2 13 2 2" xfId="35600"/>
    <cellStyle name="Output 5 4 2 13 3" xfId="35601"/>
    <cellStyle name="Output 5 4 2 14" xfId="35602"/>
    <cellStyle name="Output 5 4 2 14 2" xfId="35603"/>
    <cellStyle name="Output 5 4 2 14 2 2" xfId="35604"/>
    <cellStyle name="Output 5 4 2 14 3" xfId="35605"/>
    <cellStyle name="Output 5 4 2 15" xfId="35606"/>
    <cellStyle name="Output 5 4 2 15 2" xfId="35607"/>
    <cellStyle name="Output 5 4 2 15 2 2" xfId="35608"/>
    <cellStyle name="Output 5 4 2 15 3" xfId="35609"/>
    <cellStyle name="Output 5 4 2 16" xfId="35610"/>
    <cellStyle name="Output 5 4 2 16 2" xfId="35611"/>
    <cellStyle name="Output 5 4 2 16 2 2" xfId="35612"/>
    <cellStyle name="Output 5 4 2 16 3" xfId="35613"/>
    <cellStyle name="Output 5 4 2 17" xfId="35614"/>
    <cellStyle name="Output 5 4 2 17 2" xfId="35615"/>
    <cellStyle name="Output 5 4 2 17 2 2" xfId="35616"/>
    <cellStyle name="Output 5 4 2 17 3" xfId="35617"/>
    <cellStyle name="Output 5 4 2 18" xfId="35618"/>
    <cellStyle name="Output 5 4 2 18 2" xfId="35619"/>
    <cellStyle name="Output 5 4 2 18 2 2" xfId="35620"/>
    <cellStyle name="Output 5 4 2 18 3" xfId="35621"/>
    <cellStyle name="Output 5 4 2 19" xfId="35622"/>
    <cellStyle name="Output 5 4 2 19 2" xfId="35623"/>
    <cellStyle name="Output 5 4 2 19 2 2" xfId="35624"/>
    <cellStyle name="Output 5 4 2 19 3" xfId="35625"/>
    <cellStyle name="Output 5 4 2 2" xfId="35626"/>
    <cellStyle name="Output 5 4 2 2 2" xfId="35627"/>
    <cellStyle name="Output 5 4 2 2 2 2" xfId="35628"/>
    <cellStyle name="Output 5 4 2 2 3" xfId="35629"/>
    <cellStyle name="Output 5 4 2 20" xfId="35630"/>
    <cellStyle name="Output 5 4 2 20 2" xfId="35631"/>
    <cellStyle name="Output 5 4 2 20 2 2" xfId="35632"/>
    <cellStyle name="Output 5 4 2 20 3" xfId="35633"/>
    <cellStyle name="Output 5 4 2 21" xfId="35634"/>
    <cellStyle name="Output 5 4 2 21 2" xfId="35635"/>
    <cellStyle name="Output 5 4 2 22" xfId="35636"/>
    <cellStyle name="Output 5 4 2 3" xfId="35637"/>
    <cellStyle name="Output 5 4 2 3 2" xfId="35638"/>
    <cellStyle name="Output 5 4 2 3 2 2" xfId="35639"/>
    <cellStyle name="Output 5 4 2 3 3" xfId="35640"/>
    <cellStyle name="Output 5 4 2 4" xfId="35641"/>
    <cellStyle name="Output 5 4 2 4 2" xfId="35642"/>
    <cellStyle name="Output 5 4 2 4 2 2" xfId="35643"/>
    <cellStyle name="Output 5 4 2 4 3" xfId="35644"/>
    <cellStyle name="Output 5 4 2 5" xfId="35645"/>
    <cellStyle name="Output 5 4 2 5 2" xfId="35646"/>
    <cellStyle name="Output 5 4 2 5 2 2" xfId="35647"/>
    <cellStyle name="Output 5 4 2 5 3" xfId="35648"/>
    <cellStyle name="Output 5 4 2 6" xfId="35649"/>
    <cellStyle name="Output 5 4 2 6 2" xfId="35650"/>
    <cellStyle name="Output 5 4 2 6 2 2" xfId="35651"/>
    <cellStyle name="Output 5 4 2 6 3" xfId="35652"/>
    <cellStyle name="Output 5 4 2 7" xfId="35653"/>
    <cellStyle name="Output 5 4 2 7 2" xfId="35654"/>
    <cellStyle name="Output 5 4 2 7 2 2" xfId="35655"/>
    <cellStyle name="Output 5 4 2 7 3" xfId="35656"/>
    <cellStyle name="Output 5 4 2 8" xfId="35657"/>
    <cellStyle name="Output 5 4 2 8 2" xfId="35658"/>
    <cellStyle name="Output 5 4 2 8 2 2" xfId="35659"/>
    <cellStyle name="Output 5 4 2 8 3" xfId="35660"/>
    <cellStyle name="Output 5 4 2 9" xfId="35661"/>
    <cellStyle name="Output 5 4 2 9 2" xfId="35662"/>
    <cellStyle name="Output 5 4 2 9 2 2" xfId="35663"/>
    <cellStyle name="Output 5 4 2 9 3" xfId="35664"/>
    <cellStyle name="Output 5 4 3" xfId="980"/>
    <cellStyle name="Output 5 4 3 2" xfId="35665"/>
    <cellStyle name="Output 5 4 3 2 2" xfId="35666"/>
    <cellStyle name="Output 5 4 3 3" xfId="35667"/>
    <cellStyle name="Output 5 4 4" xfId="981"/>
    <cellStyle name="Output 5 4 4 2" xfId="35668"/>
    <cellStyle name="Output 5 4 4 2 2" xfId="35669"/>
    <cellStyle name="Output 5 4 4 3" xfId="35670"/>
    <cellStyle name="Output 5 4 5" xfId="982"/>
    <cellStyle name="Output 5 4 5 2" xfId="35671"/>
    <cellStyle name="Output 5 4 5 2 2" xfId="35672"/>
    <cellStyle name="Output 5 4 5 3" xfId="35673"/>
    <cellStyle name="Output 5 4 6" xfId="983"/>
    <cellStyle name="Output 5 4 6 2" xfId="35674"/>
    <cellStyle name="Output 5 4 6 2 2" xfId="35675"/>
    <cellStyle name="Output 5 4 6 3" xfId="35676"/>
    <cellStyle name="Output 5 4 7" xfId="35677"/>
    <cellStyle name="Output 5 4 7 2" xfId="35678"/>
    <cellStyle name="Output 5 4 7 2 2" xfId="35679"/>
    <cellStyle name="Output 5 4 7 3" xfId="35680"/>
    <cellStyle name="Output 5 4 8" xfId="35681"/>
    <cellStyle name="Output 5 4 8 2" xfId="35682"/>
    <cellStyle name="Output 5 4 8 2 2" xfId="35683"/>
    <cellStyle name="Output 5 4 8 3" xfId="35684"/>
    <cellStyle name="Output 5 4 9" xfId="35685"/>
    <cellStyle name="Output 5 4 9 2" xfId="35686"/>
    <cellStyle name="Output 5 4 9 2 2" xfId="35687"/>
    <cellStyle name="Output 5 4 9 3" xfId="35688"/>
    <cellStyle name="Output 5 5" xfId="984"/>
    <cellStyle name="Output 5 5 10" xfId="35689"/>
    <cellStyle name="Output 5 5 10 2" xfId="35690"/>
    <cellStyle name="Output 5 5 10 2 2" xfId="35691"/>
    <cellStyle name="Output 5 5 10 3" xfId="35692"/>
    <cellStyle name="Output 5 5 11" xfId="35693"/>
    <cellStyle name="Output 5 5 11 2" xfId="35694"/>
    <cellStyle name="Output 5 5 11 2 2" xfId="35695"/>
    <cellStyle name="Output 5 5 11 3" xfId="35696"/>
    <cellStyle name="Output 5 5 12" xfId="35697"/>
    <cellStyle name="Output 5 5 12 2" xfId="35698"/>
    <cellStyle name="Output 5 5 12 2 2" xfId="35699"/>
    <cellStyle name="Output 5 5 12 3" xfId="35700"/>
    <cellStyle name="Output 5 5 13" xfId="35701"/>
    <cellStyle name="Output 5 5 13 2" xfId="35702"/>
    <cellStyle name="Output 5 5 13 2 2" xfId="35703"/>
    <cellStyle name="Output 5 5 13 3" xfId="35704"/>
    <cellStyle name="Output 5 5 14" xfId="35705"/>
    <cellStyle name="Output 5 5 14 2" xfId="35706"/>
    <cellStyle name="Output 5 5 14 2 2" xfId="35707"/>
    <cellStyle name="Output 5 5 14 3" xfId="35708"/>
    <cellStyle name="Output 5 5 15" xfId="35709"/>
    <cellStyle name="Output 5 5 15 2" xfId="35710"/>
    <cellStyle name="Output 5 5 15 2 2" xfId="35711"/>
    <cellStyle name="Output 5 5 15 3" xfId="35712"/>
    <cellStyle name="Output 5 5 16" xfId="35713"/>
    <cellStyle name="Output 5 5 16 2" xfId="35714"/>
    <cellStyle name="Output 5 5 16 2 2" xfId="35715"/>
    <cellStyle name="Output 5 5 16 3" xfId="35716"/>
    <cellStyle name="Output 5 5 17" xfId="35717"/>
    <cellStyle name="Output 5 5 17 2" xfId="35718"/>
    <cellStyle name="Output 5 5 17 2 2" xfId="35719"/>
    <cellStyle name="Output 5 5 17 3" xfId="35720"/>
    <cellStyle name="Output 5 5 18" xfId="35721"/>
    <cellStyle name="Output 5 5 18 2" xfId="35722"/>
    <cellStyle name="Output 5 5 18 2 2" xfId="35723"/>
    <cellStyle name="Output 5 5 18 3" xfId="35724"/>
    <cellStyle name="Output 5 5 19" xfId="35725"/>
    <cellStyle name="Output 5 5 19 2" xfId="35726"/>
    <cellStyle name="Output 5 5 19 2 2" xfId="35727"/>
    <cellStyle name="Output 5 5 19 3" xfId="35728"/>
    <cellStyle name="Output 5 5 2" xfId="35729"/>
    <cellStyle name="Output 5 5 2 10" xfId="35730"/>
    <cellStyle name="Output 5 5 2 10 2" xfId="35731"/>
    <cellStyle name="Output 5 5 2 10 2 2" xfId="35732"/>
    <cellStyle name="Output 5 5 2 10 3" xfId="35733"/>
    <cellStyle name="Output 5 5 2 11" xfId="35734"/>
    <cellStyle name="Output 5 5 2 11 2" xfId="35735"/>
    <cellStyle name="Output 5 5 2 11 2 2" xfId="35736"/>
    <cellStyle name="Output 5 5 2 11 3" xfId="35737"/>
    <cellStyle name="Output 5 5 2 12" xfId="35738"/>
    <cellStyle name="Output 5 5 2 12 2" xfId="35739"/>
    <cellStyle name="Output 5 5 2 12 2 2" xfId="35740"/>
    <cellStyle name="Output 5 5 2 12 3" xfId="35741"/>
    <cellStyle name="Output 5 5 2 13" xfId="35742"/>
    <cellStyle name="Output 5 5 2 13 2" xfId="35743"/>
    <cellStyle name="Output 5 5 2 13 2 2" xfId="35744"/>
    <cellStyle name="Output 5 5 2 13 3" xfId="35745"/>
    <cellStyle name="Output 5 5 2 14" xfId="35746"/>
    <cellStyle name="Output 5 5 2 14 2" xfId="35747"/>
    <cellStyle name="Output 5 5 2 14 2 2" xfId="35748"/>
    <cellStyle name="Output 5 5 2 14 3" xfId="35749"/>
    <cellStyle name="Output 5 5 2 15" xfId="35750"/>
    <cellStyle name="Output 5 5 2 15 2" xfId="35751"/>
    <cellStyle name="Output 5 5 2 15 2 2" xfId="35752"/>
    <cellStyle name="Output 5 5 2 15 3" xfId="35753"/>
    <cellStyle name="Output 5 5 2 16" xfId="35754"/>
    <cellStyle name="Output 5 5 2 16 2" xfId="35755"/>
    <cellStyle name="Output 5 5 2 16 2 2" xfId="35756"/>
    <cellStyle name="Output 5 5 2 16 3" xfId="35757"/>
    <cellStyle name="Output 5 5 2 17" xfId="35758"/>
    <cellStyle name="Output 5 5 2 17 2" xfId="35759"/>
    <cellStyle name="Output 5 5 2 17 2 2" xfId="35760"/>
    <cellStyle name="Output 5 5 2 17 3" xfId="35761"/>
    <cellStyle name="Output 5 5 2 18" xfId="35762"/>
    <cellStyle name="Output 5 5 2 18 2" xfId="35763"/>
    <cellStyle name="Output 5 5 2 18 2 2" xfId="35764"/>
    <cellStyle name="Output 5 5 2 18 3" xfId="35765"/>
    <cellStyle name="Output 5 5 2 19" xfId="35766"/>
    <cellStyle name="Output 5 5 2 19 2" xfId="35767"/>
    <cellStyle name="Output 5 5 2 19 2 2" xfId="35768"/>
    <cellStyle name="Output 5 5 2 19 3" xfId="35769"/>
    <cellStyle name="Output 5 5 2 2" xfId="35770"/>
    <cellStyle name="Output 5 5 2 2 2" xfId="35771"/>
    <cellStyle name="Output 5 5 2 2 2 2" xfId="35772"/>
    <cellStyle name="Output 5 5 2 2 3" xfId="35773"/>
    <cellStyle name="Output 5 5 2 20" xfId="35774"/>
    <cellStyle name="Output 5 5 2 20 2" xfId="35775"/>
    <cellStyle name="Output 5 5 2 20 2 2" xfId="35776"/>
    <cellStyle name="Output 5 5 2 20 3" xfId="35777"/>
    <cellStyle name="Output 5 5 2 21" xfId="35778"/>
    <cellStyle name="Output 5 5 2 21 2" xfId="35779"/>
    <cellStyle name="Output 5 5 2 22" xfId="35780"/>
    <cellStyle name="Output 5 5 2 3" xfId="35781"/>
    <cellStyle name="Output 5 5 2 3 2" xfId="35782"/>
    <cellStyle name="Output 5 5 2 3 2 2" xfId="35783"/>
    <cellStyle name="Output 5 5 2 3 3" xfId="35784"/>
    <cellStyle name="Output 5 5 2 4" xfId="35785"/>
    <cellStyle name="Output 5 5 2 4 2" xfId="35786"/>
    <cellStyle name="Output 5 5 2 4 2 2" xfId="35787"/>
    <cellStyle name="Output 5 5 2 4 3" xfId="35788"/>
    <cellStyle name="Output 5 5 2 5" xfId="35789"/>
    <cellStyle name="Output 5 5 2 5 2" xfId="35790"/>
    <cellStyle name="Output 5 5 2 5 2 2" xfId="35791"/>
    <cellStyle name="Output 5 5 2 5 3" xfId="35792"/>
    <cellStyle name="Output 5 5 2 6" xfId="35793"/>
    <cellStyle name="Output 5 5 2 6 2" xfId="35794"/>
    <cellStyle name="Output 5 5 2 6 2 2" xfId="35795"/>
    <cellStyle name="Output 5 5 2 6 3" xfId="35796"/>
    <cellStyle name="Output 5 5 2 7" xfId="35797"/>
    <cellStyle name="Output 5 5 2 7 2" xfId="35798"/>
    <cellStyle name="Output 5 5 2 7 2 2" xfId="35799"/>
    <cellStyle name="Output 5 5 2 7 3" xfId="35800"/>
    <cellStyle name="Output 5 5 2 8" xfId="35801"/>
    <cellStyle name="Output 5 5 2 8 2" xfId="35802"/>
    <cellStyle name="Output 5 5 2 8 2 2" xfId="35803"/>
    <cellStyle name="Output 5 5 2 8 3" xfId="35804"/>
    <cellStyle name="Output 5 5 2 9" xfId="35805"/>
    <cellStyle name="Output 5 5 2 9 2" xfId="35806"/>
    <cellStyle name="Output 5 5 2 9 2 2" xfId="35807"/>
    <cellStyle name="Output 5 5 2 9 3" xfId="35808"/>
    <cellStyle name="Output 5 5 20" xfId="35809"/>
    <cellStyle name="Output 5 5 20 2" xfId="35810"/>
    <cellStyle name="Output 5 5 20 2 2" xfId="35811"/>
    <cellStyle name="Output 5 5 20 3" xfId="35812"/>
    <cellStyle name="Output 5 5 21" xfId="35813"/>
    <cellStyle name="Output 5 5 21 2" xfId="35814"/>
    <cellStyle name="Output 5 5 21 2 2" xfId="35815"/>
    <cellStyle name="Output 5 5 21 3" xfId="35816"/>
    <cellStyle name="Output 5 5 22" xfId="35817"/>
    <cellStyle name="Output 5 5 22 2" xfId="35818"/>
    <cellStyle name="Output 5 5 23" xfId="35819"/>
    <cellStyle name="Output 5 5 3" xfId="35820"/>
    <cellStyle name="Output 5 5 3 2" xfId="35821"/>
    <cellStyle name="Output 5 5 3 2 2" xfId="35822"/>
    <cellStyle name="Output 5 5 3 3" xfId="35823"/>
    <cellStyle name="Output 5 5 4" xfId="35824"/>
    <cellStyle name="Output 5 5 4 2" xfId="35825"/>
    <cellStyle name="Output 5 5 4 2 2" xfId="35826"/>
    <cellStyle name="Output 5 5 4 3" xfId="35827"/>
    <cellStyle name="Output 5 5 5" xfId="35828"/>
    <cellStyle name="Output 5 5 5 2" xfId="35829"/>
    <cellStyle name="Output 5 5 5 2 2" xfId="35830"/>
    <cellStyle name="Output 5 5 5 3" xfId="35831"/>
    <cellStyle name="Output 5 5 6" xfId="35832"/>
    <cellStyle name="Output 5 5 6 2" xfId="35833"/>
    <cellStyle name="Output 5 5 6 2 2" xfId="35834"/>
    <cellStyle name="Output 5 5 6 3" xfId="35835"/>
    <cellStyle name="Output 5 5 7" xfId="35836"/>
    <cellStyle name="Output 5 5 7 2" xfId="35837"/>
    <cellStyle name="Output 5 5 7 2 2" xfId="35838"/>
    <cellStyle name="Output 5 5 7 3" xfId="35839"/>
    <cellStyle name="Output 5 5 8" xfId="35840"/>
    <cellStyle name="Output 5 5 8 2" xfId="35841"/>
    <cellStyle name="Output 5 5 8 2 2" xfId="35842"/>
    <cellStyle name="Output 5 5 8 3" xfId="35843"/>
    <cellStyle name="Output 5 5 9" xfId="35844"/>
    <cellStyle name="Output 5 5 9 2" xfId="35845"/>
    <cellStyle name="Output 5 5 9 2 2" xfId="35846"/>
    <cellStyle name="Output 5 5 9 3" xfId="35847"/>
    <cellStyle name="Output 5 6" xfId="985"/>
    <cellStyle name="Output 5 6 10" xfId="35848"/>
    <cellStyle name="Output 5 6 10 2" xfId="35849"/>
    <cellStyle name="Output 5 6 10 2 2" xfId="35850"/>
    <cellStyle name="Output 5 6 10 3" xfId="35851"/>
    <cellStyle name="Output 5 6 11" xfId="35852"/>
    <cellStyle name="Output 5 6 11 2" xfId="35853"/>
    <cellStyle name="Output 5 6 11 2 2" xfId="35854"/>
    <cellStyle name="Output 5 6 11 3" xfId="35855"/>
    <cellStyle name="Output 5 6 12" xfId="35856"/>
    <cellStyle name="Output 5 6 12 2" xfId="35857"/>
    <cellStyle name="Output 5 6 12 2 2" xfId="35858"/>
    <cellStyle name="Output 5 6 12 3" xfId="35859"/>
    <cellStyle name="Output 5 6 13" xfId="35860"/>
    <cellStyle name="Output 5 6 13 2" xfId="35861"/>
    <cellStyle name="Output 5 6 13 2 2" xfId="35862"/>
    <cellStyle name="Output 5 6 13 3" xfId="35863"/>
    <cellStyle name="Output 5 6 14" xfId="35864"/>
    <cellStyle name="Output 5 6 14 2" xfId="35865"/>
    <cellStyle name="Output 5 6 14 2 2" xfId="35866"/>
    <cellStyle name="Output 5 6 14 3" xfId="35867"/>
    <cellStyle name="Output 5 6 15" xfId="35868"/>
    <cellStyle name="Output 5 6 15 2" xfId="35869"/>
    <cellStyle name="Output 5 6 15 2 2" xfId="35870"/>
    <cellStyle name="Output 5 6 15 3" xfId="35871"/>
    <cellStyle name="Output 5 6 16" xfId="35872"/>
    <cellStyle name="Output 5 6 16 2" xfId="35873"/>
    <cellStyle name="Output 5 6 16 2 2" xfId="35874"/>
    <cellStyle name="Output 5 6 16 3" xfId="35875"/>
    <cellStyle name="Output 5 6 17" xfId="35876"/>
    <cellStyle name="Output 5 6 17 2" xfId="35877"/>
    <cellStyle name="Output 5 6 17 2 2" xfId="35878"/>
    <cellStyle name="Output 5 6 17 3" xfId="35879"/>
    <cellStyle name="Output 5 6 18" xfId="35880"/>
    <cellStyle name="Output 5 6 18 2" xfId="35881"/>
    <cellStyle name="Output 5 6 18 2 2" xfId="35882"/>
    <cellStyle name="Output 5 6 18 3" xfId="35883"/>
    <cellStyle name="Output 5 6 19" xfId="35884"/>
    <cellStyle name="Output 5 6 19 2" xfId="35885"/>
    <cellStyle name="Output 5 6 19 2 2" xfId="35886"/>
    <cellStyle name="Output 5 6 19 3" xfId="35887"/>
    <cellStyle name="Output 5 6 2" xfId="35888"/>
    <cellStyle name="Output 5 6 2 2" xfId="35889"/>
    <cellStyle name="Output 5 6 2 2 2" xfId="35890"/>
    <cellStyle name="Output 5 6 2 3" xfId="35891"/>
    <cellStyle name="Output 5 6 20" xfId="35892"/>
    <cellStyle name="Output 5 6 20 2" xfId="35893"/>
    <cellStyle name="Output 5 6 20 2 2" xfId="35894"/>
    <cellStyle name="Output 5 6 20 3" xfId="35895"/>
    <cellStyle name="Output 5 6 21" xfId="35896"/>
    <cellStyle name="Output 5 6 21 2" xfId="35897"/>
    <cellStyle name="Output 5 6 22" xfId="35898"/>
    <cellStyle name="Output 5 6 3" xfId="35899"/>
    <cellStyle name="Output 5 6 3 2" xfId="35900"/>
    <cellStyle name="Output 5 6 3 2 2" xfId="35901"/>
    <cellStyle name="Output 5 6 3 3" xfId="35902"/>
    <cellStyle name="Output 5 6 4" xfId="35903"/>
    <cellStyle name="Output 5 6 4 2" xfId="35904"/>
    <cellStyle name="Output 5 6 4 2 2" xfId="35905"/>
    <cellStyle name="Output 5 6 4 3" xfId="35906"/>
    <cellStyle name="Output 5 6 5" xfId="35907"/>
    <cellStyle name="Output 5 6 5 2" xfId="35908"/>
    <cellStyle name="Output 5 6 5 2 2" xfId="35909"/>
    <cellStyle name="Output 5 6 5 3" xfId="35910"/>
    <cellStyle name="Output 5 6 6" xfId="35911"/>
    <cellStyle name="Output 5 6 6 2" xfId="35912"/>
    <cellStyle name="Output 5 6 6 2 2" xfId="35913"/>
    <cellStyle name="Output 5 6 6 3" xfId="35914"/>
    <cellStyle name="Output 5 6 7" xfId="35915"/>
    <cellStyle name="Output 5 6 7 2" xfId="35916"/>
    <cellStyle name="Output 5 6 7 2 2" xfId="35917"/>
    <cellStyle name="Output 5 6 7 3" xfId="35918"/>
    <cellStyle name="Output 5 6 8" xfId="35919"/>
    <cellStyle name="Output 5 6 8 2" xfId="35920"/>
    <cellStyle name="Output 5 6 8 2 2" xfId="35921"/>
    <cellStyle name="Output 5 6 8 3" xfId="35922"/>
    <cellStyle name="Output 5 6 9" xfId="35923"/>
    <cellStyle name="Output 5 6 9 2" xfId="35924"/>
    <cellStyle name="Output 5 6 9 2 2" xfId="35925"/>
    <cellStyle name="Output 5 6 9 3" xfId="35926"/>
    <cellStyle name="Output 5 7" xfId="986"/>
    <cellStyle name="Output 5 7 2" xfId="35927"/>
    <cellStyle name="Output 5 7 2 2" xfId="35928"/>
    <cellStyle name="Output 5 7 3" xfId="35929"/>
    <cellStyle name="Output 5 8" xfId="35930"/>
    <cellStyle name="Output 5 8 2" xfId="35931"/>
    <cellStyle name="Output 5 8 2 2" xfId="35932"/>
    <cellStyle name="Output 5 8 3" xfId="35933"/>
    <cellStyle name="Output 5 9" xfId="35934"/>
    <cellStyle name="Output 5 9 2" xfId="35935"/>
    <cellStyle name="Output 5 9 2 2" xfId="35936"/>
    <cellStyle name="Output 5 9 3" xfId="35937"/>
    <cellStyle name="Output 6" xfId="987"/>
    <cellStyle name="Output 6 10" xfId="35938"/>
    <cellStyle name="Output 6 10 2" xfId="35939"/>
    <cellStyle name="Output 6 10 2 2" xfId="35940"/>
    <cellStyle name="Output 6 10 3" xfId="35941"/>
    <cellStyle name="Output 6 11" xfId="35942"/>
    <cellStyle name="Output 6 11 2" xfId="35943"/>
    <cellStyle name="Output 6 11 2 2" xfId="35944"/>
    <cellStyle name="Output 6 11 3" xfId="35945"/>
    <cellStyle name="Output 6 12" xfId="35946"/>
    <cellStyle name="Output 6 12 2" xfId="35947"/>
    <cellStyle name="Output 6 12 2 2" xfId="35948"/>
    <cellStyle name="Output 6 12 3" xfId="35949"/>
    <cellStyle name="Output 6 13" xfId="35950"/>
    <cellStyle name="Output 6 13 2" xfId="35951"/>
    <cellStyle name="Output 6 13 2 2" xfId="35952"/>
    <cellStyle name="Output 6 13 3" xfId="35953"/>
    <cellStyle name="Output 6 14" xfId="35954"/>
    <cellStyle name="Output 6 14 2" xfId="35955"/>
    <cellStyle name="Output 6 14 2 2" xfId="35956"/>
    <cellStyle name="Output 6 14 3" xfId="35957"/>
    <cellStyle name="Output 6 15" xfId="35958"/>
    <cellStyle name="Output 6 15 2" xfId="35959"/>
    <cellStyle name="Output 6 15 2 2" xfId="35960"/>
    <cellStyle name="Output 6 15 3" xfId="35961"/>
    <cellStyle name="Output 6 16" xfId="35962"/>
    <cellStyle name="Output 6 16 2" xfId="35963"/>
    <cellStyle name="Output 6 16 2 2" xfId="35964"/>
    <cellStyle name="Output 6 16 3" xfId="35965"/>
    <cellStyle name="Output 6 17" xfId="35966"/>
    <cellStyle name="Output 6 17 2" xfId="35967"/>
    <cellStyle name="Output 6 17 2 2" xfId="35968"/>
    <cellStyle name="Output 6 17 3" xfId="35969"/>
    <cellStyle name="Output 6 18" xfId="35970"/>
    <cellStyle name="Output 6 18 2" xfId="35971"/>
    <cellStyle name="Output 6 18 2 2" xfId="35972"/>
    <cellStyle name="Output 6 18 3" xfId="35973"/>
    <cellStyle name="Output 6 19" xfId="35974"/>
    <cellStyle name="Output 6 19 2" xfId="35975"/>
    <cellStyle name="Output 6 19 2 2" xfId="35976"/>
    <cellStyle name="Output 6 19 3" xfId="35977"/>
    <cellStyle name="Output 6 2" xfId="988"/>
    <cellStyle name="Output 6 2 10" xfId="35978"/>
    <cellStyle name="Output 6 2 10 2" xfId="35979"/>
    <cellStyle name="Output 6 2 10 2 2" xfId="35980"/>
    <cellStyle name="Output 6 2 10 3" xfId="35981"/>
    <cellStyle name="Output 6 2 11" xfId="35982"/>
    <cellStyle name="Output 6 2 11 2" xfId="35983"/>
    <cellStyle name="Output 6 2 11 2 2" xfId="35984"/>
    <cellStyle name="Output 6 2 11 3" xfId="35985"/>
    <cellStyle name="Output 6 2 12" xfId="35986"/>
    <cellStyle name="Output 6 2 12 2" xfId="35987"/>
    <cellStyle name="Output 6 2 12 2 2" xfId="35988"/>
    <cellStyle name="Output 6 2 12 3" xfId="35989"/>
    <cellStyle name="Output 6 2 13" xfId="35990"/>
    <cellStyle name="Output 6 2 13 2" xfId="35991"/>
    <cellStyle name="Output 6 2 13 2 2" xfId="35992"/>
    <cellStyle name="Output 6 2 13 3" xfId="35993"/>
    <cellStyle name="Output 6 2 14" xfId="35994"/>
    <cellStyle name="Output 6 2 14 2" xfId="35995"/>
    <cellStyle name="Output 6 2 14 2 2" xfId="35996"/>
    <cellStyle name="Output 6 2 14 3" xfId="35997"/>
    <cellStyle name="Output 6 2 15" xfId="35998"/>
    <cellStyle name="Output 6 2 15 2" xfId="35999"/>
    <cellStyle name="Output 6 2 15 2 2" xfId="36000"/>
    <cellStyle name="Output 6 2 15 3" xfId="36001"/>
    <cellStyle name="Output 6 2 16" xfId="36002"/>
    <cellStyle name="Output 6 2 16 2" xfId="36003"/>
    <cellStyle name="Output 6 2 16 2 2" xfId="36004"/>
    <cellStyle name="Output 6 2 16 3" xfId="36005"/>
    <cellStyle name="Output 6 2 17" xfId="36006"/>
    <cellStyle name="Output 6 2 17 2" xfId="36007"/>
    <cellStyle name="Output 6 2 17 2 2" xfId="36008"/>
    <cellStyle name="Output 6 2 17 3" xfId="36009"/>
    <cellStyle name="Output 6 2 18" xfId="36010"/>
    <cellStyle name="Output 6 2 18 2" xfId="36011"/>
    <cellStyle name="Output 6 2 18 2 2" xfId="36012"/>
    <cellStyle name="Output 6 2 18 3" xfId="36013"/>
    <cellStyle name="Output 6 2 19" xfId="36014"/>
    <cellStyle name="Output 6 2 19 2" xfId="36015"/>
    <cellStyle name="Output 6 2 19 2 2" xfId="36016"/>
    <cellStyle name="Output 6 2 19 3" xfId="36017"/>
    <cellStyle name="Output 6 2 2" xfId="989"/>
    <cellStyle name="Output 6 2 2 10" xfId="36018"/>
    <cellStyle name="Output 6 2 2 10 2" xfId="36019"/>
    <cellStyle name="Output 6 2 2 10 2 2" xfId="36020"/>
    <cellStyle name="Output 6 2 2 10 3" xfId="36021"/>
    <cellStyle name="Output 6 2 2 11" xfId="36022"/>
    <cellStyle name="Output 6 2 2 11 2" xfId="36023"/>
    <cellStyle name="Output 6 2 2 11 2 2" xfId="36024"/>
    <cellStyle name="Output 6 2 2 11 3" xfId="36025"/>
    <cellStyle name="Output 6 2 2 12" xfId="36026"/>
    <cellStyle name="Output 6 2 2 12 2" xfId="36027"/>
    <cellStyle name="Output 6 2 2 12 2 2" xfId="36028"/>
    <cellStyle name="Output 6 2 2 12 3" xfId="36029"/>
    <cellStyle name="Output 6 2 2 13" xfId="36030"/>
    <cellStyle name="Output 6 2 2 13 2" xfId="36031"/>
    <cellStyle name="Output 6 2 2 13 2 2" xfId="36032"/>
    <cellStyle name="Output 6 2 2 13 3" xfId="36033"/>
    <cellStyle name="Output 6 2 2 14" xfId="36034"/>
    <cellStyle name="Output 6 2 2 14 2" xfId="36035"/>
    <cellStyle name="Output 6 2 2 14 2 2" xfId="36036"/>
    <cellStyle name="Output 6 2 2 14 3" xfId="36037"/>
    <cellStyle name="Output 6 2 2 15" xfId="36038"/>
    <cellStyle name="Output 6 2 2 15 2" xfId="36039"/>
    <cellStyle name="Output 6 2 2 15 2 2" xfId="36040"/>
    <cellStyle name="Output 6 2 2 15 3" xfId="36041"/>
    <cellStyle name="Output 6 2 2 16" xfId="36042"/>
    <cellStyle name="Output 6 2 2 16 2" xfId="36043"/>
    <cellStyle name="Output 6 2 2 16 2 2" xfId="36044"/>
    <cellStyle name="Output 6 2 2 16 3" xfId="36045"/>
    <cellStyle name="Output 6 2 2 17" xfId="36046"/>
    <cellStyle name="Output 6 2 2 17 2" xfId="36047"/>
    <cellStyle name="Output 6 2 2 17 2 2" xfId="36048"/>
    <cellStyle name="Output 6 2 2 17 3" xfId="36049"/>
    <cellStyle name="Output 6 2 2 18" xfId="36050"/>
    <cellStyle name="Output 6 2 2 18 2" xfId="36051"/>
    <cellStyle name="Output 6 2 2 19" xfId="36052"/>
    <cellStyle name="Output 6 2 2 2" xfId="36053"/>
    <cellStyle name="Output 6 2 2 2 10" xfId="36054"/>
    <cellStyle name="Output 6 2 2 2 10 2" xfId="36055"/>
    <cellStyle name="Output 6 2 2 2 10 2 2" xfId="36056"/>
    <cellStyle name="Output 6 2 2 2 10 3" xfId="36057"/>
    <cellStyle name="Output 6 2 2 2 11" xfId="36058"/>
    <cellStyle name="Output 6 2 2 2 11 2" xfId="36059"/>
    <cellStyle name="Output 6 2 2 2 11 2 2" xfId="36060"/>
    <cellStyle name="Output 6 2 2 2 11 3" xfId="36061"/>
    <cellStyle name="Output 6 2 2 2 12" xfId="36062"/>
    <cellStyle name="Output 6 2 2 2 12 2" xfId="36063"/>
    <cellStyle name="Output 6 2 2 2 12 2 2" xfId="36064"/>
    <cellStyle name="Output 6 2 2 2 12 3" xfId="36065"/>
    <cellStyle name="Output 6 2 2 2 13" xfId="36066"/>
    <cellStyle name="Output 6 2 2 2 13 2" xfId="36067"/>
    <cellStyle name="Output 6 2 2 2 13 2 2" xfId="36068"/>
    <cellStyle name="Output 6 2 2 2 13 3" xfId="36069"/>
    <cellStyle name="Output 6 2 2 2 14" xfId="36070"/>
    <cellStyle name="Output 6 2 2 2 14 2" xfId="36071"/>
    <cellStyle name="Output 6 2 2 2 14 2 2" xfId="36072"/>
    <cellStyle name="Output 6 2 2 2 14 3" xfId="36073"/>
    <cellStyle name="Output 6 2 2 2 15" xfId="36074"/>
    <cellStyle name="Output 6 2 2 2 15 2" xfId="36075"/>
    <cellStyle name="Output 6 2 2 2 15 2 2" xfId="36076"/>
    <cellStyle name="Output 6 2 2 2 15 3" xfId="36077"/>
    <cellStyle name="Output 6 2 2 2 16" xfId="36078"/>
    <cellStyle name="Output 6 2 2 2 16 2" xfId="36079"/>
    <cellStyle name="Output 6 2 2 2 16 2 2" xfId="36080"/>
    <cellStyle name="Output 6 2 2 2 16 3" xfId="36081"/>
    <cellStyle name="Output 6 2 2 2 17" xfId="36082"/>
    <cellStyle name="Output 6 2 2 2 17 2" xfId="36083"/>
    <cellStyle name="Output 6 2 2 2 17 2 2" xfId="36084"/>
    <cellStyle name="Output 6 2 2 2 17 3" xfId="36085"/>
    <cellStyle name="Output 6 2 2 2 18" xfId="36086"/>
    <cellStyle name="Output 6 2 2 2 18 2" xfId="36087"/>
    <cellStyle name="Output 6 2 2 2 18 2 2" xfId="36088"/>
    <cellStyle name="Output 6 2 2 2 18 3" xfId="36089"/>
    <cellStyle name="Output 6 2 2 2 19" xfId="36090"/>
    <cellStyle name="Output 6 2 2 2 19 2" xfId="36091"/>
    <cellStyle name="Output 6 2 2 2 19 2 2" xfId="36092"/>
    <cellStyle name="Output 6 2 2 2 19 3" xfId="36093"/>
    <cellStyle name="Output 6 2 2 2 2" xfId="36094"/>
    <cellStyle name="Output 6 2 2 2 2 2" xfId="36095"/>
    <cellStyle name="Output 6 2 2 2 2 2 2" xfId="36096"/>
    <cellStyle name="Output 6 2 2 2 2 3" xfId="36097"/>
    <cellStyle name="Output 6 2 2 2 20" xfId="36098"/>
    <cellStyle name="Output 6 2 2 2 20 2" xfId="36099"/>
    <cellStyle name="Output 6 2 2 2 20 2 2" xfId="36100"/>
    <cellStyle name="Output 6 2 2 2 20 3" xfId="36101"/>
    <cellStyle name="Output 6 2 2 2 21" xfId="36102"/>
    <cellStyle name="Output 6 2 2 2 21 2" xfId="36103"/>
    <cellStyle name="Output 6 2 2 2 22" xfId="36104"/>
    <cellStyle name="Output 6 2 2 2 3" xfId="36105"/>
    <cellStyle name="Output 6 2 2 2 3 2" xfId="36106"/>
    <cellStyle name="Output 6 2 2 2 3 2 2" xfId="36107"/>
    <cellStyle name="Output 6 2 2 2 3 3" xfId="36108"/>
    <cellStyle name="Output 6 2 2 2 4" xfId="36109"/>
    <cellStyle name="Output 6 2 2 2 4 2" xfId="36110"/>
    <cellStyle name="Output 6 2 2 2 4 2 2" xfId="36111"/>
    <cellStyle name="Output 6 2 2 2 4 3" xfId="36112"/>
    <cellStyle name="Output 6 2 2 2 5" xfId="36113"/>
    <cellStyle name="Output 6 2 2 2 5 2" xfId="36114"/>
    <cellStyle name="Output 6 2 2 2 5 2 2" xfId="36115"/>
    <cellStyle name="Output 6 2 2 2 5 3" xfId="36116"/>
    <cellStyle name="Output 6 2 2 2 6" xfId="36117"/>
    <cellStyle name="Output 6 2 2 2 6 2" xfId="36118"/>
    <cellStyle name="Output 6 2 2 2 6 2 2" xfId="36119"/>
    <cellStyle name="Output 6 2 2 2 6 3" xfId="36120"/>
    <cellStyle name="Output 6 2 2 2 7" xfId="36121"/>
    <cellStyle name="Output 6 2 2 2 7 2" xfId="36122"/>
    <cellStyle name="Output 6 2 2 2 7 2 2" xfId="36123"/>
    <cellStyle name="Output 6 2 2 2 7 3" xfId="36124"/>
    <cellStyle name="Output 6 2 2 2 8" xfId="36125"/>
    <cellStyle name="Output 6 2 2 2 8 2" xfId="36126"/>
    <cellStyle name="Output 6 2 2 2 8 2 2" xfId="36127"/>
    <cellStyle name="Output 6 2 2 2 8 3" xfId="36128"/>
    <cellStyle name="Output 6 2 2 2 9" xfId="36129"/>
    <cellStyle name="Output 6 2 2 2 9 2" xfId="36130"/>
    <cellStyle name="Output 6 2 2 2 9 2 2" xfId="36131"/>
    <cellStyle name="Output 6 2 2 2 9 3" xfId="36132"/>
    <cellStyle name="Output 6 2 2 3" xfId="36133"/>
    <cellStyle name="Output 6 2 2 3 2" xfId="36134"/>
    <cellStyle name="Output 6 2 2 3 2 2" xfId="36135"/>
    <cellStyle name="Output 6 2 2 3 3" xfId="36136"/>
    <cellStyle name="Output 6 2 2 4" xfId="36137"/>
    <cellStyle name="Output 6 2 2 4 2" xfId="36138"/>
    <cellStyle name="Output 6 2 2 4 2 2" xfId="36139"/>
    <cellStyle name="Output 6 2 2 4 3" xfId="36140"/>
    <cellStyle name="Output 6 2 2 5" xfId="36141"/>
    <cellStyle name="Output 6 2 2 5 2" xfId="36142"/>
    <cellStyle name="Output 6 2 2 5 2 2" xfId="36143"/>
    <cellStyle name="Output 6 2 2 5 3" xfId="36144"/>
    <cellStyle name="Output 6 2 2 6" xfId="36145"/>
    <cellStyle name="Output 6 2 2 6 2" xfId="36146"/>
    <cellStyle name="Output 6 2 2 6 2 2" xfId="36147"/>
    <cellStyle name="Output 6 2 2 6 3" xfId="36148"/>
    <cellStyle name="Output 6 2 2 7" xfId="36149"/>
    <cellStyle name="Output 6 2 2 7 2" xfId="36150"/>
    <cellStyle name="Output 6 2 2 7 2 2" xfId="36151"/>
    <cellStyle name="Output 6 2 2 7 3" xfId="36152"/>
    <cellStyle name="Output 6 2 2 8" xfId="36153"/>
    <cellStyle name="Output 6 2 2 8 2" xfId="36154"/>
    <cellStyle name="Output 6 2 2 8 2 2" xfId="36155"/>
    <cellStyle name="Output 6 2 2 8 3" xfId="36156"/>
    <cellStyle name="Output 6 2 2 9" xfId="36157"/>
    <cellStyle name="Output 6 2 2 9 2" xfId="36158"/>
    <cellStyle name="Output 6 2 2 9 2 2" xfId="36159"/>
    <cellStyle name="Output 6 2 2 9 3" xfId="36160"/>
    <cellStyle name="Output 6 2 20" xfId="36161"/>
    <cellStyle name="Output 6 2 20 2" xfId="36162"/>
    <cellStyle name="Output 6 2 20 2 2" xfId="36163"/>
    <cellStyle name="Output 6 2 20 3" xfId="36164"/>
    <cellStyle name="Output 6 2 21" xfId="36165"/>
    <cellStyle name="Output 6 2 21 2" xfId="36166"/>
    <cellStyle name="Output 6 2 22" xfId="36167"/>
    <cellStyle name="Output 6 2 3" xfId="990"/>
    <cellStyle name="Output 6 2 3 10" xfId="36168"/>
    <cellStyle name="Output 6 2 3 10 2" xfId="36169"/>
    <cellStyle name="Output 6 2 3 10 2 2" xfId="36170"/>
    <cellStyle name="Output 6 2 3 10 3" xfId="36171"/>
    <cellStyle name="Output 6 2 3 11" xfId="36172"/>
    <cellStyle name="Output 6 2 3 11 2" xfId="36173"/>
    <cellStyle name="Output 6 2 3 11 2 2" xfId="36174"/>
    <cellStyle name="Output 6 2 3 11 3" xfId="36175"/>
    <cellStyle name="Output 6 2 3 12" xfId="36176"/>
    <cellStyle name="Output 6 2 3 12 2" xfId="36177"/>
    <cellStyle name="Output 6 2 3 12 2 2" xfId="36178"/>
    <cellStyle name="Output 6 2 3 12 3" xfId="36179"/>
    <cellStyle name="Output 6 2 3 13" xfId="36180"/>
    <cellStyle name="Output 6 2 3 13 2" xfId="36181"/>
    <cellStyle name="Output 6 2 3 13 2 2" xfId="36182"/>
    <cellStyle name="Output 6 2 3 13 3" xfId="36183"/>
    <cellStyle name="Output 6 2 3 14" xfId="36184"/>
    <cellStyle name="Output 6 2 3 14 2" xfId="36185"/>
    <cellStyle name="Output 6 2 3 14 2 2" xfId="36186"/>
    <cellStyle name="Output 6 2 3 14 3" xfId="36187"/>
    <cellStyle name="Output 6 2 3 15" xfId="36188"/>
    <cellStyle name="Output 6 2 3 15 2" xfId="36189"/>
    <cellStyle name="Output 6 2 3 15 2 2" xfId="36190"/>
    <cellStyle name="Output 6 2 3 15 3" xfId="36191"/>
    <cellStyle name="Output 6 2 3 16" xfId="36192"/>
    <cellStyle name="Output 6 2 3 16 2" xfId="36193"/>
    <cellStyle name="Output 6 2 3 16 2 2" xfId="36194"/>
    <cellStyle name="Output 6 2 3 16 3" xfId="36195"/>
    <cellStyle name="Output 6 2 3 17" xfId="36196"/>
    <cellStyle name="Output 6 2 3 17 2" xfId="36197"/>
    <cellStyle name="Output 6 2 3 17 2 2" xfId="36198"/>
    <cellStyle name="Output 6 2 3 17 3" xfId="36199"/>
    <cellStyle name="Output 6 2 3 18" xfId="36200"/>
    <cellStyle name="Output 6 2 3 18 2" xfId="36201"/>
    <cellStyle name="Output 6 2 3 19" xfId="36202"/>
    <cellStyle name="Output 6 2 3 2" xfId="36203"/>
    <cellStyle name="Output 6 2 3 2 10" xfId="36204"/>
    <cellStyle name="Output 6 2 3 2 10 2" xfId="36205"/>
    <cellStyle name="Output 6 2 3 2 10 2 2" xfId="36206"/>
    <cellStyle name="Output 6 2 3 2 10 3" xfId="36207"/>
    <cellStyle name="Output 6 2 3 2 11" xfId="36208"/>
    <cellStyle name="Output 6 2 3 2 11 2" xfId="36209"/>
    <cellStyle name="Output 6 2 3 2 11 2 2" xfId="36210"/>
    <cellStyle name="Output 6 2 3 2 11 3" xfId="36211"/>
    <cellStyle name="Output 6 2 3 2 12" xfId="36212"/>
    <cellStyle name="Output 6 2 3 2 12 2" xfId="36213"/>
    <cellStyle name="Output 6 2 3 2 12 2 2" xfId="36214"/>
    <cellStyle name="Output 6 2 3 2 12 3" xfId="36215"/>
    <cellStyle name="Output 6 2 3 2 13" xfId="36216"/>
    <cellStyle name="Output 6 2 3 2 13 2" xfId="36217"/>
    <cellStyle name="Output 6 2 3 2 13 2 2" xfId="36218"/>
    <cellStyle name="Output 6 2 3 2 13 3" xfId="36219"/>
    <cellStyle name="Output 6 2 3 2 14" xfId="36220"/>
    <cellStyle name="Output 6 2 3 2 14 2" xfId="36221"/>
    <cellStyle name="Output 6 2 3 2 14 2 2" xfId="36222"/>
    <cellStyle name="Output 6 2 3 2 14 3" xfId="36223"/>
    <cellStyle name="Output 6 2 3 2 15" xfId="36224"/>
    <cellStyle name="Output 6 2 3 2 15 2" xfId="36225"/>
    <cellStyle name="Output 6 2 3 2 15 2 2" xfId="36226"/>
    <cellStyle name="Output 6 2 3 2 15 3" xfId="36227"/>
    <cellStyle name="Output 6 2 3 2 16" xfId="36228"/>
    <cellStyle name="Output 6 2 3 2 16 2" xfId="36229"/>
    <cellStyle name="Output 6 2 3 2 16 2 2" xfId="36230"/>
    <cellStyle name="Output 6 2 3 2 16 3" xfId="36231"/>
    <cellStyle name="Output 6 2 3 2 17" xfId="36232"/>
    <cellStyle name="Output 6 2 3 2 17 2" xfId="36233"/>
    <cellStyle name="Output 6 2 3 2 17 2 2" xfId="36234"/>
    <cellStyle name="Output 6 2 3 2 17 3" xfId="36235"/>
    <cellStyle name="Output 6 2 3 2 18" xfId="36236"/>
    <cellStyle name="Output 6 2 3 2 18 2" xfId="36237"/>
    <cellStyle name="Output 6 2 3 2 18 2 2" xfId="36238"/>
    <cellStyle name="Output 6 2 3 2 18 3" xfId="36239"/>
    <cellStyle name="Output 6 2 3 2 19" xfId="36240"/>
    <cellStyle name="Output 6 2 3 2 19 2" xfId="36241"/>
    <cellStyle name="Output 6 2 3 2 19 2 2" xfId="36242"/>
    <cellStyle name="Output 6 2 3 2 19 3" xfId="36243"/>
    <cellStyle name="Output 6 2 3 2 2" xfId="36244"/>
    <cellStyle name="Output 6 2 3 2 2 2" xfId="36245"/>
    <cellStyle name="Output 6 2 3 2 2 2 2" xfId="36246"/>
    <cellStyle name="Output 6 2 3 2 2 3" xfId="36247"/>
    <cellStyle name="Output 6 2 3 2 20" xfId="36248"/>
    <cellStyle name="Output 6 2 3 2 20 2" xfId="36249"/>
    <cellStyle name="Output 6 2 3 2 20 2 2" xfId="36250"/>
    <cellStyle name="Output 6 2 3 2 20 3" xfId="36251"/>
    <cellStyle name="Output 6 2 3 2 21" xfId="36252"/>
    <cellStyle name="Output 6 2 3 2 21 2" xfId="36253"/>
    <cellStyle name="Output 6 2 3 2 22" xfId="36254"/>
    <cellStyle name="Output 6 2 3 2 3" xfId="36255"/>
    <cellStyle name="Output 6 2 3 2 3 2" xfId="36256"/>
    <cellStyle name="Output 6 2 3 2 3 2 2" xfId="36257"/>
    <cellStyle name="Output 6 2 3 2 3 3" xfId="36258"/>
    <cellStyle name="Output 6 2 3 2 4" xfId="36259"/>
    <cellStyle name="Output 6 2 3 2 4 2" xfId="36260"/>
    <cellStyle name="Output 6 2 3 2 4 2 2" xfId="36261"/>
    <cellStyle name="Output 6 2 3 2 4 3" xfId="36262"/>
    <cellStyle name="Output 6 2 3 2 5" xfId="36263"/>
    <cellStyle name="Output 6 2 3 2 5 2" xfId="36264"/>
    <cellStyle name="Output 6 2 3 2 5 2 2" xfId="36265"/>
    <cellStyle name="Output 6 2 3 2 5 3" xfId="36266"/>
    <cellStyle name="Output 6 2 3 2 6" xfId="36267"/>
    <cellStyle name="Output 6 2 3 2 6 2" xfId="36268"/>
    <cellStyle name="Output 6 2 3 2 6 2 2" xfId="36269"/>
    <cellStyle name="Output 6 2 3 2 6 3" xfId="36270"/>
    <cellStyle name="Output 6 2 3 2 7" xfId="36271"/>
    <cellStyle name="Output 6 2 3 2 7 2" xfId="36272"/>
    <cellStyle name="Output 6 2 3 2 7 2 2" xfId="36273"/>
    <cellStyle name="Output 6 2 3 2 7 3" xfId="36274"/>
    <cellStyle name="Output 6 2 3 2 8" xfId="36275"/>
    <cellStyle name="Output 6 2 3 2 8 2" xfId="36276"/>
    <cellStyle name="Output 6 2 3 2 8 2 2" xfId="36277"/>
    <cellStyle name="Output 6 2 3 2 8 3" xfId="36278"/>
    <cellStyle name="Output 6 2 3 2 9" xfId="36279"/>
    <cellStyle name="Output 6 2 3 2 9 2" xfId="36280"/>
    <cellStyle name="Output 6 2 3 2 9 2 2" xfId="36281"/>
    <cellStyle name="Output 6 2 3 2 9 3" xfId="36282"/>
    <cellStyle name="Output 6 2 3 3" xfId="36283"/>
    <cellStyle name="Output 6 2 3 3 2" xfId="36284"/>
    <cellStyle name="Output 6 2 3 3 2 2" xfId="36285"/>
    <cellStyle name="Output 6 2 3 3 3" xfId="36286"/>
    <cellStyle name="Output 6 2 3 4" xfId="36287"/>
    <cellStyle name="Output 6 2 3 4 2" xfId="36288"/>
    <cellStyle name="Output 6 2 3 4 2 2" xfId="36289"/>
    <cellStyle name="Output 6 2 3 4 3" xfId="36290"/>
    <cellStyle name="Output 6 2 3 5" xfId="36291"/>
    <cellStyle name="Output 6 2 3 5 2" xfId="36292"/>
    <cellStyle name="Output 6 2 3 5 2 2" xfId="36293"/>
    <cellStyle name="Output 6 2 3 5 3" xfId="36294"/>
    <cellStyle name="Output 6 2 3 6" xfId="36295"/>
    <cellStyle name="Output 6 2 3 6 2" xfId="36296"/>
    <cellStyle name="Output 6 2 3 6 2 2" xfId="36297"/>
    <cellStyle name="Output 6 2 3 6 3" xfId="36298"/>
    <cellStyle name="Output 6 2 3 7" xfId="36299"/>
    <cellStyle name="Output 6 2 3 7 2" xfId="36300"/>
    <cellStyle name="Output 6 2 3 7 2 2" xfId="36301"/>
    <cellStyle name="Output 6 2 3 7 3" xfId="36302"/>
    <cellStyle name="Output 6 2 3 8" xfId="36303"/>
    <cellStyle name="Output 6 2 3 8 2" xfId="36304"/>
    <cellStyle name="Output 6 2 3 8 2 2" xfId="36305"/>
    <cellStyle name="Output 6 2 3 8 3" xfId="36306"/>
    <cellStyle name="Output 6 2 3 9" xfId="36307"/>
    <cellStyle name="Output 6 2 3 9 2" xfId="36308"/>
    <cellStyle name="Output 6 2 3 9 2 2" xfId="36309"/>
    <cellStyle name="Output 6 2 3 9 3" xfId="36310"/>
    <cellStyle name="Output 6 2 4" xfId="991"/>
    <cellStyle name="Output 6 2 4 10" xfId="36311"/>
    <cellStyle name="Output 6 2 4 10 2" xfId="36312"/>
    <cellStyle name="Output 6 2 4 10 2 2" xfId="36313"/>
    <cellStyle name="Output 6 2 4 10 3" xfId="36314"/>
    <cellStyle name="Output 6 2 4 11" xfId="36315"/>
    <cellStyle name="Output 6 2 4 11 2" xfId="36316"/>
    <cellStyle name="Output 6 2 4 11 2 2" xfId="36317"/>
    <cellStyle name="Output 6 2 4 11 3" xfId="36318"/>
    <cellStyle name="Output 6 2 4 12" xfId="36319"/>
    <cellStyle name="Output 6 2 4 12 2" xfId="36320"/>
    <cellStyle name="Output 6 2 4 12 2 2" xfId="36321"/>
    <cellStyle name="Output 6 2 4 12 3" xfId="36322"/>
    <cellStyle name="Output 6 2 4 13" xfId="36323"/>
    <cellStyle name="Output 6 2 4 13 2" xfId="36324"/>
    <cellStyle name="Output 6 2 4 13 2 2" xfId="36325"/>
    <cellStyle name="Output 6 2 4 13 3" xfId="36326"/>
    <cellStyle name="Output 6 2 4 14" xfId="36327"/>
    <cellStyle name="Output 6 2 4 14 2" xfId="36328"/>
    <cellStyle name="Output 6 2 4 14 2 2" xfId="36329"/>
    <cellStyle name="Output 6 2 4 14 3" xfId="36330"/>
    <cellStyle name="Output 6 2 4 15" xfId="36331"/>
    <cellStyle name="Output 6 2 4 15 2" xfId="36332"/>
    <cellStyle name="Output 6 2 4 15 2 2" xfId="36333"/>
    <cellStyle name="Output 6 2 4 15 3" xfId="36334"/>
    <cellStyle name="Output 6 2 4 16" xfId="36335"/>
    <cellStyle name="Output 6 2 4 16 2" xfId="36336"/>
    <cellStyle name="Output 6 2 4 16 2 2" xfId="36337"/>
    <cellStyle name="Output 6 2 4 16 3" xfId="36338"/>
    <cellStyle name="Output 6 2 4 17" xfId="36339"/>
    <cellStyle name="Output 6 2 4 17 2" xfId="36340"/>
    <cellStyle name="Output 6 2 4 17 2 2" xfId="36341"/>
    <cellStyle name="Output 6 2 4 17 3" xfId="36342"/>
    <cellStyle name="Output 6 2 4 18" xfId="36343"/>
    <cellStyle name="Output 6 2 4 18 2" xfId="36344"/>
    <cellStyle name="Output 6 2 4 18 2 2" xfId="36345"/>
    <cellStyle name="Output 6 2 4 18 3" xfId="36346"/>
    <cellStyle name="Output 6 2 4 19" xfId="36347"/>
    <cellStyle name="Output 6 2 4 19 2" xfId="36348"/>
    <cellStyle name="Output 6 2 4 19 2 2" xfId="36349"/>
    <cellStyle name="Output 6 2 4 19 3" xfId="36350"/>
    <cellStyle name="Output 6 2 4 2" xfId="36351"/>
    <cellStyle name="Output 6 2 4 2 10" xfId="36352"/>
    <cellStyle name="Output 6 2 4 2 10 2" xfId="36353"/>
    <cellStyle name="Output 6 2 4 2 10 2 2" xfId="36354"/>
    <cellStyle name="Output 6 2 4 2 10 3" xfId="36355"/>
    <cellStyle name="Output 6 2 4 2 11" xfId="36356"/>
    <cellStyle name="Output 6 2 4 2 11 2" xfId="36357"/>
    <cellStyle name="Output 6 2 4 2 11 2 2" xfId="36358"/>
    <cellStyle name="Output 6 2 4 2 11 3" xfId="36359"/>
    <cellStyle name="Output 6 2 4 2 12" xfId="36360"/>
    <cellStyle name="Output 6 2 4 2 12 2" xfId="36361"/>
    <cellStyle name="Output 6 2 4 2 12 2 2" xfId="36362"/>
    <cellStyle name="Output 6 2 4 2 12 3" xfId="36363"/>
    <cellStyle name="Output 6 2 4 2 13" xfId="36364"/>
    <cellStyle name="Output 6 2 4 2 13 2" xfId="36365"/>
    <cellStyle name="Output 6 2 4 2 13 2 2" xfId="36366"/>
    <cellStyle name="Output 6 2 4 2 13 3" xfId="36367"/>
    <cellStyle name="Output 6 2 4 2 14" xfId="36368"/>
    <cellStyle name="Output 6 2 4 2 14 2" xfId="36369"/>
    <cellStyle name="Output 6 2 4 2 14 2 2" xfId="36370"/>
    <cellStyle name="Output 6 2 4 2 14 3" xfId="36371"/>
    <cellStyle name="Output 6 2 4 2 15" xfId="36372"/>
    <cellStyle name="Output 6 2 4 2 15 2" xfId="36373"/>
    <cellStyle name="Output 6 2 4 2 15 2 2" xfId="36374"/>
    <cellStyle name="Output 6 2 4 2 15 3" xfId="36375"/>
    <cellStyle name="Output 6 2 4 2 16" xfId="36376"/>
    <cellStyle name="Output 6 2 4 2 16 2" xfId="36377"/>
    <cellStyle name="Output 6 2 4 2 16 2 2" xfId="36378"/>
    <cellStyle name="Output 6 2 4 2 16 3" xfId="36379"/>
    <cellStyle name="Output 6 2 4 2 17" xfId="36380"/>
    <cellStyle name="Output 6 2 4 2 17 2" xfId="36381"/>
    <cellStyle name="Output 6 2 4 2 17 2 2" xfId="36382"/>
    <cellStyle name="Output 6 2 4 2 17 3" xfId="36383"/>
    <cellStyle name="Output 6 2 4 2 18" xfId="36384"/>
    <cellStyle name="Output 6 2 4 2 18 2" xfId="36385"/>
    <cellStyle name="Output 6 2 4 2 18 2 2" xfId="36386"/>
    <cellStyle name="Output 6 2 4 2 18 3" xfId="36387"/>
    <cellStyle name="Output 6 2 4 2 19" xfId="36388"/>
    <cellStyle name="Output 6 2 4 2 19 2" xfId="36389"/>
    <cellStyle name="Output 6 2 4 2 19 2 2" xfId="36390"/>
    <cellStyle name="Output 6 2 4 2 19 3" xfId="36391"/>
    <cellStyle name="Output 6 2 4 2 2" xfId="36392"/>
    <cellStyle name="Output 6 2 4 2 2 2" xfId="36393"/>
    <cellStyle name="Output 6 2 4 2 2 2 2" xfId="36394"/>
    <cellStyle name="Output 6 2 4 2 2 3" xfId="36395"/>
    <cellStyle name="Output 6 2 4 2 20" xfId="36396"/>
    <cellStyle name="Output 6 2 4 2 20 2" xfId="36397"/>
    <cellStyle name="Output 6 2 4 2 20 2 2" xfId="36398"/>
    <cellStyle name="Output 6 2 4 2 20 3" xfId="36399"/>
    <cellStyle name="Output 6 2 4 2 21" xfId="36400"/>
    <cellStyle name="Output 6 2 4 2 21 2" xfId="36401"/>
    <cellStyle name="Output 6 2 4 2 22" xfId="36402"/>
    <cellStyle name="Output 6 2 4 2 3" xfId="36403"/>
    <cellStyle name="Output 6 2 4 2 3 2" xfId="36404"/>
    <cellStyle name="Output 6 2 4 2 3 2 2" xfId="36405"/>
    <cellStyle name="Output 6 2 4 2 3 3" xfId="36406"/>
    <cellStyle name="Output 6 2 4 2 4" xfId="36407"/>
    <cellStyle name="Output 6 2 4 2 4 2" xfId="36408"/>
    <cellStyle name="Output 6 2 4 2 4 2 2" xfId="36409"/>
    <cellStyle name="Output 6 2 4 2 4 3" xfId="36410"/>
    <cellStyle name="Output 6 2 4 2 5" xfId="36411"/>
    <cellStyle name="Output 6 2 4 2 5 2" xfId="36412"/>
    <cellStyle name="Output 6 2 4 2 5 2 2" xfId="36413"/>
    <cellStyle name="Output 6 2 4 2 5 3" xfId="36414"/>
    <cellStyle name="Output 6 2 4 2 6" xfId="36415"/>
    <cellStyle name="Output 6 2 4 2 6 2" xfId="36416"/>
    <cellStyle name="Output 6 2 4 2 6 2 2" xfId="36417"/>
    <cellStyle name="Output 6 2 4 2 6 3" xfId="36418"/>
    <cellStyle name="Output 6 2 4 2 7" xfId="36419"/>
    <cellStyle name="Output 6 2 4 2 7 2" xfId="36420"/>
    <cellStyle name="Output 6 2 4 2 7 2 2" xfId="36421"/>
    <cellStyle name="Output 6 2 4 2 7 3" xfId="36422"/>
    <cellStyle name="Output 6 2 4 2 8" xfId="36423"/>
    <cellStyle name="Output 6 2 4 2 8 2" xfId="36424"/>
    <cellStyle name="Output 6 2 4 2 8 2 2" xfId="36425"/>
    <cellStyle name="Output 6 2 4 2 8 3" xfId="36426"/>
    <cellStyle name="Output 6 2 4 2 9" xfId="36427"/>
    <cellStyle name="Output 6 2 4 2 9 2" xfId="36428"/>
    <cellStyle name="Output 6 2 4 2 9 2 2" xfId="36429"/>
    <cellStyle name="Output 6 2 4 2 9 3" xfId="36430"/>
    <cellStyle name="Output 6 2 4 20" xfId="36431"/>
    <cellStyle name="Output 6 2 4 20 2" xfId="36432"/>
    <cellStyle name="Output 6 2 4 20 2 2" xfId="36433"/>
    <cellStyle name="Output 6 2 4 20 3" xfId="36434"/>
    <cellStyle name="Output 6 2 4 21" xfId="36435"/>
    <cellStyle name="Output 6 2 4 21 2" xfId="36436"/>
    <cellStyle name="Output 6 2 4 21 2 2" xfId="36437"/>
    <cellStyle name="Output 6 2 4 21 3" xfId="36438"/>
    <cellStyle name="Output 6 2 4 22" xfId="36439"/>
    <cellStyle name="Output 6 2 4 22 2" xfId="36440"/>
    <cellStyle name="Output 6 2 4 23" xfId="36441"/>
    <cellStyle name="Output 6 2 4 3" xfId="36442"/>
    <cellStyle name="Output 6 2 4 3 2" xfId="36443"/>
    <cellStyle name="Output 6 2 4 3 2 2" xfId="36444"/>
    <cellStyle name="Output 6 2 4 3 3" xfId="36445"/>
    <cellStyle name="Output 6 2 4 4" xfId="36446"/>
    <cellStyle name="Output 6 2 4 4 2" xfId="36447"/>
    <cellStyle name="Output 6 2 4 4 2 2" xfId="36448"/>
    <cellStyle name="Output 6 2 4 4 3" xfId="36449"/>
    <cellStyle name="Output 6 2 4 5" xfId="36450"/>
    <cellStyle name="Output 6 2 4 5 2" xfId="36451"/>
    <cellStyle name="Output 6 2 4 5 2 2" xfId="36452"/>
    <cellStyle name="Output 6 2 4 5 3" xfId="36453"/>
    <cellStyle name="Output 6 2 4 6" xfId="36454"/>
    <cellStyle name="Output 6 2 4 6 2" xfId="36455"/>
    <cellStyle name="Output 6 2 4 6 2 2" xfId="36456"/>
    <cellStyle name="Output 6 2 4 6 3" xfId="36457"/>
    <cellStyle name="Output 6 2 4 7" xfId="36458"/>
    <cellStyle name="Output 6 2 4 7 2" xfId="36459"/>
    <cellStyle name="Output 6 2 4 7 2 2" xfId="36460"/>
    <cellStyle name="Output 6 2 4 7 3" xfId="36461"/>
    <cellStyle name="Output 6 2 4 8" xfId="36462"/>
    <cellStyle name="Output 6 2 4 8 2" xfId="36463"/>
    <cellStyle name="Output 6 2 4 8 2 2" xfId="36464"/>
    <cellStyle name="Output 6 2 4 8 3" xfId="36465"/>
    <cellStyle name="Output 6 2 4 9" xfId="36466"/>
    <cellStyle name="Output 6 2 4 9 2" xfId="36467"/>
    <cellStyle name="Output 6 2 4 9 2 2" xfId="36468"/>
    <cellStyle name="Output 6 2 4 9 3" xfId="36469"/>
    <cellStyle name="Output 6 2 5" xfId="992"/>
    <cellStyle name="Output 6 2 5 10" xfId="36470"/>
    <cellStyle name="Output 6 2 5 10 2" xfId="36471"/>
    <cellStyle name="Output 6 2 5 10 2 2" xfId="36472"/>
    <cellStyle name="Output 6 2 5 10 3" xfId="36473"/>
    <cellStyle name="Output 6 2 5 11" xfId="36474"/>
    <cellStyle name="Output 6 2 5 11 2" xfId="36475"/>
    <cellStyle name="Output 6 2 5 11 2 2" xfId="36476"/>
    <cellStyle name="Output 6 2 5 11 3" xfId="36477"/>
    <cellStyle name="Output 6 2 5 12" xfId="36478"/>
    <cellStyle name="Output 6 2 5 12 2" xfId="36479"/>
    <cellStyle name="Output 6 2 5 12 2 2" xfId="36480"/>
    <cellStyle name="Output 6 2 5 12 3" xfId="36481"/>
    <cellStyle name="Output 6 2 5 13" xfId="36482"/>
    <cellStyle name="Output 6 2 5 13 2" xfId="36483"/>
    <cellStyle name="Output 6 2 5 13 2 2" xfId="36484"/>
    <cellStyle name="Output 6 2 5 13 3" xfId="36485"/>
    <cellStyle name="Output 6 2 5 14" xfId="36486"/>
    <cellStyle name="Output 6 2 5 14 2" xfId="36487"/>
    <cellStyle name="Output 6 2 5 14 2 2" xfId="36488"/>
    <cellStyle name="Output 6 2 5 14 3" xfId="36489"/>
    <cellStyle name="Output 6 2 5 15" xfId="36490"/>
    <cellStyle name="Output 6 2 5 15 2" xfId="36491"/>
    <cellStyle name="Output 6 2 5 15 2 2" xfId="36492"/>
    <cellStyle name="Output 6 2 5 15 3" xfId="36493"/>
    <cellStyle name="Output 6 2 5 16" xfId="36494"/>
    <cellStyle name="Output 6 2 5 16 2" xfId="36495"/>
    <cellStyle name="Output 6 2 5 16 2 2" xfId="36496"/>
    <cellStyle name="Output 6 2 5 16 3" xfId="36497"/>
    <cellStyle name="Output 6 2 5 17" xfId="36498"/>
    <cellStyle name="Output 6 2 5 17 2" xfId="36499"/>
    <cellStyle name="Output 6 2 5 17 2 2" xfId="36500"/>
    <cellStyle name="Output 6 2 5 17 3" xfId="36501"/>
    <cellStyle name="Output 6 2 5 18" xfId="36502"/>
    <cellStyle name="Output 6 2 5 18 2" xfId="36503"/>
    <cellStyle name="Output 6 2 5 18 2 2" xfId="36504"/>
    <cellStyle name="Output 6 2 5 18 3" xfId="36505"/>
    <cellStyle name="Output 6 2 5 19" xfId="36506"/>
    <cellStyle name="Output 6 2 5 19 2" xfId="36507"/>
    <cellStyle name="Output 6 2 5 19 2 2" xfId="36508"/>
    <cellStyle name="Output 6 2 5 19 3" xfId="36509"/>
    <cellStyle name="Output 6 2 5 2" xfId="36510"/>
    <cellStyle name="Output 6 2 5 2 2" xfId="36511"/>
    <cellStyle name="Output 6 2 5 2 2 2" xfId="36512"/>
    <cellStyle name="Output 6 2 5 2 3" xfId="36513"/>
    <cellStyle name="Output 6 2 5 20" xfId="36514"/>
    <cellStyle name="Output 6 2 5 20 2" xfId="36515"/>
    <cellStyle name="Output 6 2 5 20 2 2" xfId="36516"/>
    <cellStyle name="Output 6 2 5 20 3" xfId="36517"/>
    <cellStyle name="Output 6 2 5 21" xfId="36518"/>
    <cellStyle name="Output 6 2 5 21 2" xfId="36519"/>
    <cellStyle name="Output 6 2 5 22" xfId="36520"/>
    <cellStyle name="Output 6 2 5 3" xfId="36521"/>
    <cellStyle name="Output 6 2 5 3 2" xfId="36522"/>
    <cellStyle name="Output 6 2 5 3 2 2" xfId="36523"/>
    <cellStyle name="Output 6 2 5 3 3" xfId="36524"/>
    <cellStyle name="Output 6 2 5 4" xfId="36525"/>
    <cellStyle name="Output 6 2 5 4 2" xfId="36526"/>
    <cellStyle name="Output 6 2 5 4 2 2" xfId="36527"/>
    <cellStyle name="Output 6 2 5 4 3" xfId="36528"/>
    <cellStyle name="Output 6 2 5 5" xfId="36529"/>
    <cellStyle name="Output 6 2 5 5 2" xfId="36530"/>
    <cellStyle name="Output 6 2 5 5 2 2" xfId="36531"/>
    <cellStyle name="Output 6 2 5 5 3" xfId="36532"/>
    <cellStyle name="Output 6 2 5 6" xfId="36533"/>
    <cellStyle name="Output 6 2 5 6 2" xfId="36534"/>
    <cellStyle name="Output 6 2 5 6 2 2" xfId="36535"/>
    <cellStyle name="Output 6 2 5 6 3" xfId="36536"/>
    <cellStyle name="Output 6 2 5 7" xfId="36537"/>
    <cellStyle name="Output 6 2 5 7 2" xfId="36538"/>
    <cellStyle name="Output 6 2 5 7 2 2" xfId="36539"/>
    <cellStyle name="Output 6 2 5 7 3" xfId="36540"/>
    <cellStyle name="Output 6 2 5 8" xfId="36541"/>
    <cellStyle name="Output 6 2 5 8 2" xfId="36542"/>
    <cellStyle name="Output 6 2 5 8 2 2" xfId="36543"/>
    <cellStyle name="Output 6 2 5 8 3" xfId="36544"/>
    <cellStyle name="Output 6 2 5 9" xfId="36545"/>
    <cellStyle name="Output 6 2 5 9 2" xfId="36546"/>
    <cellStyle name="Output 6 2 5 9 2 2" xfId="36547"/>
    <cellStyle name="Output 6 2 5 9 3" xfId="36548"/>
    <cellStyle name="Output 6 2 6" xfId="993"/>
    <cellStyle name="Output 6 2 6 2" xfId="36549"/>
    <cellStyle name="Output 6 2 6 2 2" xfId="36550"/>
    <cellStyle name="Output 6 2 6 3" xfId="36551"/>
    <cellStyle name="Output 6 2 7" xfId="36552"/>
    <cellStyle name="Output 6 2 7 2" xfId="36553"/>
    <cellStyle name="Output 6 2 7 2 2" xfId="36554"/>
    <cellStyle name="Output 6 2 7 3" xfId="36555"/>
    <cellStyle name="Output 6 2 8" xfId="36556"/>
    <cellStyle name="Output 6 2 8 2" xfId="36557"/>
    <cellStyle name="Output 6 2 8 2 2" xfId="36558"/>
    <cellStyle name="Output 6 2 8 3" xfId="36559"/>
    <cellStyle name="Output 6 2 9" xfId="36560"/>
    <cellStyle name="Output 6 2 9 2" xfId="36561"/>
    <cellStyle name="Output 6 2 9 2 2" xfId="36562"/>
    <cellStyle name="Output 6 2 9 3" xfId="36563"/>
    <cellStyle name="Output 6 20" xfId="36564"/>
    <cellStyle name="Output 6 20 2" xfId="36565"/>
    <cellStyle name="Output 6 20 2 2" xfId="36566"/>
    <cellStyle name="Output 6 20 3" xfId="36567"/>
    <cellStyle name="Output 6 21" xfId="36568"/>
    <cellStyle name="Output 6 21 2" xfId="36569"/>
    <cellStyle name="Output 6 21 2 2" xfId="36570"/>
    <cellStyle name="Output 6 21 3" xfId="36571"/>
    <cellStyle name="Output 6 22" xfId="36572"/>
    <cellStyle name="Output 6 22 2" xfId="36573"/>
    <cellStyle name="Output 6 23" xfId="36574"/>
    <cellStyle name="Output 6 24" xfId="36575"/>
    <cellStyle name="Output 6 25" xfId="36576"/>
    <cellStyle name="Output 6 26" xfId="36577"/>
    <cellStyle name="Output 6 3" xfId="994"/>
    <cellStyle name="Output 6 3 10" xfId="36578"/>
    <cellStyle name="Output 6 3 10 2" xfId="36579"/>
    <cellStyle name="Output 6 3 10 2 2" xfId="36580"/>
    <cellStyle name="Output 6 3 10 3" xfId="36581"/>
    <cellStyle name="Output 6 3 11" xfId="36582"/>
    <cellStyle name="Output 6 3 11 2" xfId="36583"/>
    <cellStyle name="Output 6 3 11 2 2" xfId="36584"/>
    <cellStyle name="Output 6 3 11 3" xfId="36585"/>
    <cellStyle name="Output 6 3 12" xfId="36586"/>
    <cellStyle name="Output 6 3 12 2" xfId="36587"/>
    <cellStyle name="Output 6 3 12 2 2" xfId="36588"/>
    <cellStyle name="Output 6 3 12 3" xfId="36589"/>
    <cellStyle name="Output 6 3 13" xfId="36590"/>
    <cellStyle name="Output 6 3 13 2" xfId="36591"/>
    <cellStyle name="Output 6 3 13 2 2" xfId="36592"/>
    <cellStyle name="Output 6 3 13 3" xfId="36593"/>
    <cellStyle name="Output 6 3 14" xfId="36594"/>
    <cellStyle name="Output 6 3 14 2" xfId="36595"/>
    <cellStyle name="Output 6 3 14 2 2" xfId="36596"/>
    <cellStyle name="Output 6 3 14 3" xfId="36597"/>
    <cellStyle name="Output 6 3 15" xfId="36598"/>
    <cellStyle name="Output 6 3 15 2" xfId="36599"/>
    <cellStyle name="Output 6 3 15 2 2" xfId="36600"/>
    <cellStyle name="Output 6 3 15 3" xfId="36601"/>
    <cellStyle name="Output 6 3 16" xfId="36602"/>
    <cellStyle name="Output 6 3 16 2" xfId="36603"/>
    <cellStyle name="Output 6 3 16 2 2" xfId="36604"/>
    <cellStyle name="Output 6 3 16 3" xfId="36605"/>
    <cellStyle name="Output 6 3 17" xfId="36606"/>
    <cellStyle name="Output 6 3 17 2" xfId="36607"/>
    <cellStyle name="Output 6 3 17 2 2" xfId="36608"/>
    <cellStyle name="Output 6 3 17 3" xfId="36609"/>
    <cellStyle name="Output 6 3 18" xfId="36610"/>
    <cellStyle name="Output 6 3 18 2" xfId="36611"/>
    <cellStyle name="Output 6 3 19" xfId="36612"/>
    <cellStyle name="Output 6 3 2" xfId="995"/>
    <cellStyle name="Output 6 3 2 10" xfId="36613"/>
    <cellStyle name="Output 6 3 2 10 2" xfId="36614"/>
    <cellStyle name="Output 6 3 2 10 2 2" xfId="36615"/>
    <cellStyle name="Output 6 3 2 10 3" xfId="36616"/>
    <cellStyle name="Output 6 3 2 11" xfId="36617"/>
    <cellStyle name="Output 6 3 2 11 2" xfId="36618"/>
    <cellStyle name="Output 6 3 2 11 2 2" xfId="36619"/>
    <cellStyle name="Output 6 3 2 11 3" xfId="36620"/>
    <cellStyle name="Output 6 3 2 12" xfId="36621"/>
    <cellStyle name="Output 6 3 2 12 2" xfId="36622"/>
    <cellStyle name="Output 6 3 2 12 2 2" xfId="36623"/>
    <cellStyle name="Output 6 3 2 12 3" xfId="36624"/>
    <cellStyle name="Output 6 3 2 13" xfId="36625"/>
    <cellStyle name="Output 6 3 2 13 2" xfId="36626"/>
    <cellStyle name="Output 6 3 2 13 2 2" xfId="36627"/>
    <cellStyle name="Output 6 3 2 13 3" xfId="36628"/>
    <cellStyle name="Output 6 3 2 14" xfId="36629"/>
    <cellStyle name="Output 6 3 2 14 2" xfId="36630"/>
    <cellStyle name="Output 6 3 2 14 2 2" xfId="36631"/>
    <cellStyle name="Output 6 3 2 14 3" xfId="36632"/>
    <cellStyle name="Output 6 3 2 15" xfId="36633"/>
    <cellStyle name="Output 6 3 2 15 2" xfId="36634"/>
    <cellStyle name="Output 6 3 2 15 2 2" xfId="36635"/>
    <cellStyle name="Output 6 3 2 15 3" xfId="36636"/>
    <cellStyle name="Output 6 3 2 16" xfId="36637"/>
    <cellStyle name="Output 6 3 2 16 2" xfId="36638"/>
    <cellStyle name="Output 6 3 2 16 2 2" xfId="36639"/>
    <cellStyle name="Output 6 3 2 16 3" xfId="36640"/>
    <cellStyle name="Output 6 3 2 17" xfId="36641"/>
    <cellStyle name="Output 6 3 2 17 2" xfId="36642"/>
    <cellStyle name="Output 6 3 2 17 2 2" xfId="36643"/>
    <cellStyle name="Output 6 3 2 17 3" xfId="36644"/>
    <cellStyle name="Output 6 3 2 18" xfId="36645"/>
    <cellStyle name="Output 6 3 2 18 2" xfId="36646"/>
    <cellStyle name="Output 6 3 2 18 2 2" xfId="36647"/>
    <cellStyle name="Output 6 3 2 18 3" xfId="36648"/>
    <cellStyle name="Output 6 3 2 19" xfId="36649"/>
    <cellStyle name="Output 6 3 2 19 2" xfId="36650"/>
    <cellStyle name="Output 6 3 2 19 2 2" xfId="36651"/>
    <cellStyle name="Output 6 3 2 19 3" xfId="36652"/>
    <cellStyle name="Output 6 3 2 2" xfId="36653"/>
    <cellStyle name="Output 6 3 2 2 2" xfId="36654"/>
    <cellStyle name="Output 6 3 2 2 2 2" xfId="36655"/>
    <cellStyle name="Output 6 3 2 2 3" xfId="36656"/>
    <cellStyle name="Output 6 3 2 20" xfId="36657"/>
    <cellStyle name="Output 6 3 2 20 2" xfId="36658"/>
    <cellStyle name="Output 6 3 2 20 2 2" xfId="36659"/>
    <cellStyle name="Output 6 3 2 20 3" xfId="36660"/>
    <cellStyle name="Output 6 3 2 21" xfId="36661"/>
    <cellStyle name="Output 6 3 2 21 2" xfId="36662"/>
    <cellStyle name="Output 6 3 2 22" xfId="36663"/>
    <cellStyle name="Output 6 3 2 3" xfId="36664"/>
    <cellStyle name="Output 6 3 2 3 2" xfId="36665"/>
    <cellStyle name="Output 6 3 2 3 2 2" xfId="36666"/>
    <cellStyle name="Output 6 3 2 3 3" xfId="36667"/>
    <cellStyle name="Output 6 3 2 4" xfId="36668"/>
    <cellStyle name="Output 6 3 2 4 2" xfId="36669"/>
    <cellStyle name="Output 6 3 2 4 2 2" xfId="36670"/>
    <cellStyle name="Output 6 3 2 4 3" xfId="36671"/>
    <cellStyle name="Output 6 3 2 5" xfId="36672"/>
    <cellStyle name="Output 6 3 2 5 2" xfId="36673"/>
    <cellStyle name="Output 6 3 2 5 2 2" xfId="36674"/>
    <cellStyle name="Output 6 3 2 5 3" xfId="36675"/>
    <cellStyle name="Output 6 3 2 6" xfId="36676"/>
    <cellStyle name="Output 6 3 2 6 2" xfId="36677"/>
    <cellStyle name="Output 6 3 2 6 2 2" xfId="36678"/>
    <cellStyle name="Output 6 3 2 6 3" xfId="36679"/>
    <cellStyle name="Output 6 3 2 7" xfId="36680"/>
    <cellStyle name="Output 6 3 2 7 2" xfId="36681"/>
    <cellStyle name="Output 6 3 2 7 2 2" xfId="36682"/>
    <cellStyle name="Output 6 3 2 7 3" xfId="36683"/>
    <cellStyle name="Output 6 3 2 8" xfId="36684"/>
    <cellStyle name="Output 6 3 2 8 2" xfId="36685"/>
    <cellStyle name="Output 6 3 2 8 2 2" xfId="36686"/>
    <cellStyle name="Output 6 3 2 8 3" xfId="36687"/>
    <cellStyle name="Output 6 3 2 9" xfId="36688"/>
    <cellStyle name="Output 6 3 2 9 2" xfId="36689"/>
    <cellStyle name="Output 6 3 2 9 2 2" xfId="36690"/>
    <cellStyle name="Output 6 3 2 9 3" xfId="36691"/>
    <cellStyle name="Output 6 3 3" xfId="996"/>
    <cellStyle name="Output 6 3 3 2" xfId="36692"/>
    <cellStyle name="Output 6 3 3 2 2" xfId="36693"/>
    <cellStyle name="Output 6 3 3 3" xfId="36694"/>
    <cellStyle name="Output 6 3 4" xfId="997"/>
    <cellStyle name="Output 6 3 4 2" xfId="36695"/>
    <cellStyle name="Output 6 3 4 2 2" xfId="36696"/>
    <cellStyle name="Output 6 3 4 3" xfId="36697"/>
    <cellStyle name="Output 6 3 5" xfId="998"/>
    <cellStyle name="Output 6 3 5 2" xfId="36698"/>
    <cellStyle name="Output 6 3 5 2 2" xfId="36699"/>
    <cellStyle name="Output 6 3 5 3" xfId="36700"/>
    <cellStyle name="Output 6 3 6" xfId="999"/>
    <cellStyle name="Output 6 3 6 2" xfId="36701"/>
    <cellStyle name="Output 6 3 6 2 2" xfId="36702"/>
    <cellStyle name="Output 6 3 6 3" xfId="36703"/>
    <cellStyle name="Output 6 3 7" xfId="36704"/>
    <cellStyle name="Output 6 3 7 2" xfId="36705"/>
    <cellStyle name="Output 6 3 7 2 2" xfId="36706"/>
    <cellStyle name="Output 6 3 7 3" xfId="36707"/>
    <cellStyle name="Output 6 3 8" xfId="36708"/>
    <cellStyle name="Output 6 3 8 2" xfId="36709"/>
    <cellStyle name="Output 6 3 8 2 2" xfId="36710"/>
    <cellStyle name="Output 6 3 8 3" xfId="36711"/>
    <cellStyle name="Output 6 3 9" xfId="36712"/>
    <cellStyle name="Output 6 3 9 2" xfId="36713"/>
    <cellStyle name="Output 6 3 9 2 2" xfId="36714"/>
    <cellStyle name="Output 6 3 9 3" xfId="36715"/>
    <cellStyle name="Output 6 4" xfId="1000"/>
    <cellStyle name="Output 6 4 10" xfId="36716"/>
    <cellStyle name="Output 6 4 10 2" xfId="36717"/>
    <cellStyle name="Output 6 4 10 2 2" xfId="36718"/>
    <cellStyle name="Output 6 4 10 3" xfId="36719"/>
    <cellStyle name="Output 6 4 11" xfId="36720"/>
    <cellStyle name="Output 6 4 11 2" xfId="36721"/>
    <cellStyle name="Output 6 4 11 2 2" xfId="36722"/>
    <cellStyle name="Output 6 4 11 3" xfId="36723"/>
    <cellStyle name="Output 6 4 12" xfId="36724"/>
    <cellStyle name="Output 6 4 12 2" xfId="36725"/>
    <cellStyle name="Output 6 4 12 2 2" xfId="36726"/>
    <cellStyle name="Output 6 4 12 3" xfId="36727"/>
    <cellStyle name="Output 6 4 13" xfId="36728"/>
    <cellStyle name="Output 6 4 13 2" xfId="36729"/>
    <cellStyle name="Output 6 4 13 2 2" xfId="36730"/>
    <cellStyle name="Output 6 4 13 3" xfId="36731"/>
    <cellStyle name="Output 6 4 14" xfId="36732"/>
    <cellStyle name="Output 6 4 14 2" xfId="36733"/>
    <cellStyle name="Output 6 4 14 2 2" xfId="36734"/>
    <cellStyle name="Output 6 4 14 3" xfId="36735"/>
    <cellStyle name="Output 6 4 15" xfId="36736"/>
    <cellStyle name="Output 6 4 15 2" xfId="36737"/>
    <cellStyle name="Output 6 4 15 2 2" xfId="36738"/>
    <cellStyle name="Output 6 4 15 3" xfId="36739"/>
    <cellStyle name="Output 6 4 16" xfId="36740"/>
    <cellStyle name="Output 6 4 16 2" xfId="36741"/>
    <cellStyle name="Output 6 4 16 2 2" xfId="36742"/>
    <cellStyle name="Output 6 4 16 3" xfId="36743"/>
    <cellStyle name="Output 6 4 17" xfId="36744"/>
    <cellStyle name="Output 6 4 17 2" xfId="36745"/>
    <cellStyle name="Output 6 4 17 2 2" xfId="36746"/>
    <cellStyle name="Output 6 4 17 3" xfId="36747"/>
    <cellStyle name="Output 6 4 18" xfId="36748"/>
    <cellStyle name="Output 6 4 18 2" xfId="36749"/>
    <cellStyle name="Output 6 4 19" xfId="36750"/>
    <cellStyle name="Output 6 4 2" xfId="1001"/>
    <cellStyle name="Output 6 4 2 10" xfId="36751"/>
    <cellStyle name="Output 6 4 2 10 2" xfId="36752"/>
    <cellStyle name="Output 6 4 2 10 2 2" xfId="36753"/>
    <cellStyle name="Output 6 4 2 10 3" xfId="36754"/>
    <cellStyle name="Output 6 4 2 11" xfId="36755"/>
    <cellStyle name="Output 6 4 2 11 2" xfId="36756"/>
    <cellStyle name="Output 6 4 2 11 2 2" xfId="36757"/>
    <cellStyle name="Output 6 4 2 11 3" xfId="36758"/>
    <cellStyle name="Output 6 4 2 12" xfId="36759"/>
    <cellStyle name="Output 6 4 2 12 2" xfId="36760"/>
    <cellStyle name="Output 6 4 2 12 2 2" xfId="36761"/>
    <cellStyle name="Output 6 4 2 12 3" xfId="36762"/>
    <cellStyle name="Output 6 4 2 13" xfId="36763"/>
    <cellStyle name="Output 6 4 2 13 2" xfId="36764"/>
    <cellStyle name="Output 6 4 2 13 2 2" xfId="36765"/>
    <cellStyle name="Output 6 4 2 13 3" xfId="36766"/>
    <cellStyle name="Output 6 4 2 14" xfId="36767"/>
    <cellStyle name="Output 6 4 2 14 2" xfId="36768"/>
    <cellStyle name="Output 6 4 2 14 2 2" xfId="36769"/>
    <cellStyle name="Output 6 4 2 14 3" xfId="36770"/>
    <cellStyle name="Output 6 4 2 15" xfId="36771"/>
    <cellStyle name="Output 6 4 2 15 2" xfId="36772"/>
    <cellStyle name="Output 6 4 2 15 2 2" xfId="36773"/>
    <cellStyle name="Output 6 4 2 15 3" xfId="36774"/>
    <cellStyle name="Output 6 4 2 16" xfId="36775"/>
    <cellStyle name="Output 6 4 2 16 2" xfId="36776"/>
    <cellStyle name="Output 6 4 2 16 2 2" xfId="36777"/>
    <cellStyle name="Output 6 4 2 16 3" xfId="36778"/>
    <cellStyle name="Output 6 4 2 17" xfId="36779"/>
    <cellStyle name="Output 6 4 2 17 2" xfId="36780"/>
    <cellStyle name="Output 6 4 2 17 2 2" xfId="36781"/>
    <cellStyle name="Output 6 4 2 17 3" xfId="36782"/>
    <cellStyle name="Output 6 4 2 18" xfId="36783"/>
    <cellStyle name="Output 6 4 2 18 2" xfId="36784"/>
    <cellStyle name="Output 6 4 2 18 2 2" xfId="36785"/>
    <cellStyle name="Output 6 4 2 18 3" xfId="36786"/>
    <cellStyle name="Output 6 4 2 19" xfId="36787"/>
    <cellStyle name="Output 6 4 2 19 2" xfId="36788"/>
    <cellStyle name="Output 6 4 2 19 2 2" xfId="36789"/>
    <cellStyle name="Output 6 4 2 19 3" xfId="36790"/>
    <cellStyle name="Output 6 4 2 2" xfId="36791"/>
    <cellStyle name="Output 6 4 2 2 2" xfId="36792"/>
    <cellStyle name="Output 6 4 2 2 2 2" xfId="36793"/>
    <cellStyle name="Output 6 4 2 2 3" xfId="36794"/>
    <cellStyle name="Output 6 4 2 20" xfId="36795"/>
    <cellStyle name="Output 6 4 2 20 2" xfId="36796"/>
    <cellStyle name="Output 6 4 2 20 2 2" xfId="36797"/>
    <cellStyle name="Output 6 4 2 20 3" xfId="36798"/>
    <cellStyle name="Output 6 4 2 21" xfId="36799"/>
    <cellStyle name="Output 6 4 2 21 2" xfId="36800"/>
    <cellStyle name="Output 6 4 2 22" xfId="36801"/>
    <cellStyle name="Output 6 4 2 3" xfId="36802"/>
    <cellStyle name="Output 6 4 2 3 2" xfId="36803"/>
    <cellStyle name="Output 6 4 2 3 2 2" xfId="36804"/>
    <cellStyle name="Output 6 4 2 3 3" xfId="36805"/>
    <cellStyle name="Output 6 4 2 4" xfId="36806"/>
    <cellStyle name="Output 6 4 2 4 2" xfId="36807"/>
    <cellStyle name="Output 6 4 2 4 2 2" xfId="36808"/>
    <cellStyle name="Output 6 4 2 4 3" xfId="36809"/>
    <cellStyle name="Output 6 4 2 5" xfId="36810"/>
    <cellStyle name="Output 6 4 2 5 2" xfId="36811"/>
    <cellStyle name="Output 6 4 2 5 2 2" xfId="36812"/>
    <cellStyle name="Output 6 4 2 5 3" xfId="36813"/>
    <cellStyle name="Output 6 4 2 6" xfId="36814"/>
    <cellStyle name="Output 6 4 2 6 2" xfId="36815"/>
    <cellStyle name="Output 6 4 2 6 2 2" xfId="36816"/>
    <cellStyle name="Output 6 4 2 6 3" xfId="36817"/>
    <cellStyle name="Output 6 4 2 7" xfId="36818"/>
    <cellStyle name="Output 6 4 2 7 2" xfId="36819"/>
    <cellStyle name="Output 6 4 2 7 2 2" xfId="36820"/>
    <cellStyle name="Output 6 4 2 7 3" xfId="36821"/>
    <cellStyle name="Output 6 4 2 8" xfId="36822"/>
    <cellStyle name="Output 6 4 2 8 2" xfId="36823"/>
    <cellStyle name="Output 6 4 2 8 2 2" xfId="36824"/>
    <cellStyle name="Output 6 4 2 8 3" xfId="36825"/>
    <cellStyle name="Output 6 4 2 9" xfId="36826"/>
    <cellStyle name="Output 6 4 2 9 2" xfId="36827"/>
    <cellStyle name="Output 6 4 2 9 2 2" xfId="36828"/>
    <cellStyle name="Output 6 4 2 9 3" xfId="36829"/>
    <cellStyle name="Output 6 4 3" xfId="1002"/>
    <cellStyle name="Output 6 4 3 2" xfId="36830"/>
    <cellStyle name="Output 6 4 3 2 2" xfId="36831"/>
    <cellStyle name="Output 6 4 3 3" xfId="36832"/>
    <cellStyle name="Output 6 4 4" xfId="1003"/>
    <cellStyle name="Output 6 4 4 2" xfId="36833"/>
    <cellStyle name="Output 6 4 4 2 2" xfId="36834"/>
    <cellStyle name="Output 6 4 4 3" xfId="36835"/>
    <cellStyle name="Output 6 4 5" xfId="1004"/>
    <cellStyle name="Output 6 4 5 2" xfId="36836"/>
    <cellStyle name="Output 6 4 5 2 2" xfId="36837"/>
    <cellStyle name="Output 6 4 5 3" xfId="36838"/>
    <cellStyle name="Output 6 4 6" xfId="1005"/>
    <cellStyle name="Output 6 4 6 2" xfId="36839"/>
    <cellStyle name="Output 6 4 6 2 2" xfId="36840"/>
    <cellStyle name="Output 6 4 6 3" xfId="36841"/>
    <cellStyle name="Output 6 4 7" xfId="36842"/>
    <cellStyle name="Output 6 4 7 2" xfId="36843"/>
    <cellStyle name="Output 6 4 7 2 2" xfId="36844"/>
    <cellStyle name="Output 6 4 7 3" xfId="36845"/>
    <cellStyle name="Output 6 4 8" xfId="36846"/>
    <cellStyle name="Output 6 4 8 2" xfId="36847"/>
    <cellStyle name="Output 6 4 8 2 2" xfId="36848"/>
    <cellStyle name="Output 6 4 8 3" xfId="36849"/>
    <cellStyle name="Output 6 4 9" xfId="36850"/>
    <cellStyle name="Output 6 4 9 2" xfId="36851"/>
    <cellStyle name="Output 6 4 9 2 2" xfId="36852"/>
    <cellStyle name="Output 6 4 9 3" xfId="36853"/>
    <cellStyle name="Output 6 5" xfId="1006"/>
    <cellStyle name="Output 6 5 10" xfId="36854"/>
    <cellStyle name="Output 6 5 10 2" xfId="36855"/>
    <cellStyle name="Output 6 5 10 2 2" xfId="36856"/>
    <cellStyle name="Output 6 5 10 3" xfId="36857"/>
    <cellStyle name="Output 6 5 11" xfId="36858"/>
    <cellStyle name="Output 6 5 11 2" xfId="36859"/>
    <cellStyle name="Output 6 5 11 2 2" xfId="36860"/>
    <cellStyle name="Output 6 5 11 3" xfId="36861"/>
    <cellStyle name="Output 6 5 12" xfId="36862"/>
    <cellStyle name="Output 6 5 12 2" xfId="36863"/>
    <cellStyle name="Output 6 5 12 2 2" xfId="36864"/>
    <cellStyle name="Output 6 5 12 3" xfId="36865"/>
    <cellStyle name="Output 6 5 13" xfId="36866"/>
    <cellStyle name="Output 6 5 13 2" xfId="36867"/>
    <cellStyle name="Output 6 5 13 2 2" xfId="36868"/>
    <cellStyle name="Output 6 5 13 3" xfId="36869"/>
    <cellStyle name="Output 6 5 14" xfId="36870"/>
    <cellStyle name="Output 6 5 14 2" xfId="36871"/>
    <cellStyle name="Output 6 5 14 2 2" xfId="36872"/>
    <cellStyle name="Output 6 5 14 3" xfId="36873"/>
    <cellStyle name="Output 6 5 15" xfId="36874"/>
    <cellStyle name="Output 6 5 15 2" xfId="36875"/>
    <cellStyle name="Output 6 5 15 2 2" xfId="36876"/>
    <cellStyle name="Output 6 5 15 3" xfId="36877"/>
    <cellStyle name="Output 6 5 16" xfId="36878"/>
    <cellStyle name="Output 6 5 16 2" xfId="36879"/>
    <cellStyle name="Output 6 5 16 2 2" xfId="36880"/>
    <cellStyle name="Output 6 5 16 3" xfId="36881"/>
    <cellStyle name="Output 6 5 17" xfId="36882"/>
    <cellStyle name="Output 6 5 17 2" xfId="36883"/>
    <cellStyle name="Output 6 5 17 2 2" xfId="36884"/>
    <cellStyle name="Output 6 5 17 3" xfId="36885"/>
    <cellStyle name="Output 6 5 18" xfId="36886"/>
    <cellStyle name="Output 6 5 18 2" xfId="36887"/>
    <cellStyle name="Output 6 5 18 2 2" xfId="36888"/>
    <cellStyle name="Output 6 5 18 3" xfId="36889"/>
    <cellStyle name="Output 6 5 19" xfId="36890"/>
    <cellStyle name="Output 6 5 19 2" xfId="36891"/>
    <cellStyle name="Output 6 5 19 2 2" xfId="36892"/>
    <cellStyle name="Output 6 5 19 3" xfId="36893"/>
    <cellStyle name="Output 6 5 2" xfId="36894"/>
    <cellStyle name="Output 6 5 2 10" xfId="36895"/>
    <cellStyle name="Output 6 5 2 10 2" xfId="36896"/>
    <cellStyle name="Output 6 5 2 10 2 2" xfId="36897"/>
    <cellStyle name="Output 6 5 2 10 3" xfId="36898"/>
    <cellStyle name="Output 6 5 2 11" xfId="36899"/>
    <cellStyle name="Output 6 5 2 11 2" xfId="36900"/>
    <cellStyle name="Output 6 5 2 11 2 2" xfId="36901"/>
    <cellStyle name="Output 6 5 2 11 3" xfId="36902"/>
    <cellStyle name="Output 6 5 2 12" xfId="36903"/>
    <cellStyle name="Output 6 5 2 12 2" xfId="36904"/>
    <cellStyle name="Output 6 5 2 12 2 2" xfId="36905"/>
    <cellStyle name="Output 6 5 2 12 3" xfId="36906"/>
    <cellStyle name="Output 6 5 2 13" xfId="36907"/>
    <cellStyle name="Output 6 5 2 13 2" xfId="36908"/>
    <cellStyle name="Output 6 5 2 13 2 2" xfId="36909"/>
    <cellStyle name="Output 6 5 2 13 3" xfId="36910"/>
    <cellStyle name="Output 6 5 2 14" xfId="36911"/>
    <cellStyle name="Output 6 5 2 14 2" xfId="36912"/>
    <cellStyle name="Output 6 5 2 14 2 2" xfId="36913"/>
    <cellStyle name="Output 6 5 2 14 3" xfId="36914"/>
    <cellStyle name="Output 6 5 2 15" xfId="36915"/>
    <cellStyle name="Output 6 5 2 15 2" xfId="36916"/>
    <cellStyle name="Output 6 5 2 15 2 2" xfId="36917"/>
    <cellStyle name="Output 6 5 2 15 3" xfId="36918"/>
    <cellStyle name="Output 6 5 2 16" xfId="36919"/>
    <cellStyle name="Output 6 5 2 16 2" xfId="36920"/>
    <cellStyle name="Output 6 5 2 16 2 2" xfId="36921"/>
    <cellStyle name="Output 6 5 2 16 3" xfId="36922"/>
    <cellStyle name="Output 6 5 2 17" xfId="36923"/>
    <cellStyle name="Output 6 5 2 17 2" xfId="36924"/>
    <cellStyle name="Output 6 5 2 17 2 2" xfId="36925"/>
    <cellStyle name="Output 6 5 2 17 3" xfId="36926"/>
    <cellStyle name="Output 6 5 2 18" xfId="36927"/>
    <cellStyle name="Output 6 5 2 18 2" xfId="36928"/>
    <cellStyle name="Output 6 5 2 18 2 2" xfId="36929"/>
    <cellStyle name="Output 6 5 2 18 3" xfId="36930"/>
    <cellStyle name="Output 6 5 2 19" xfId="36931"/>
    <cellStyle name="Output 6 5 2 19 2" xfId="36932"/>
    <cellStyle name="Output 6 5 2 19 2 2" xfId="36933"/>
    <cellStyle name="Output 6 5 2 19 3" xfId="36934"/>
    <cellStyle name="Output 6 5 2 2" xfId="36935"/>
    <cellStyle name="Output 6 5 2 2 2" xfId="36936"/>
    <cellStyle name="Output 6 5 2 2 2 2" xfId="36937"/>
    <cellStyle name="Output 6 5 2 2 3" xfId="36938"/>
    <cellStyle name="Output 6 5 2 20" xfId="36939"/>
    <cellStyle name="Output 6 5 2 20 2" xfId="36940"/>
    <cellStyle name="Output 6 5 2 20 2 2" xfId="36941"/>
    <cellStyle name="Output 6 5 2 20 3" xfId="36942"/>
    <cellStyle name="Output 6 5 2 21" xfId="36943"/>
    <cellStyle name="Output 6 5 2 21 2" xfId="36944"/>
    <cellStyle name="Output 6 5 2 22" xfId="36945"/>
    <cellStyle name="Output 6 5 2 3" xfId="36946"/>
    <cellStyle name="Output 6 5 2 3 2" xfId="36947"/>
    <cellStyle name="Output 6 5 2 3 2 2" xfId="36948"/>
    <cellStyle name="Output 6 5 2 3 3" xfId="36949"/>
    <cellStyle name="Output 6 5 2 4" xfId="36950"/>
    <cellStyle name="Output 6 5 2 4 2" xfId="36951"/>
    <cellStyle name="Output 6 5 2 4 2 2" xfId="36952"/>
    <cellStyle name="Output 6 5 2 4 3" xfId="36953"/>
    <cellStyle name="Output 6 5 2 5" xfId="36954"/>
    <cellStyle name="Output 6 5 2 5 2" xfId="36955"/>
    <cellStyle name="Output 6 5 2 5 2 2" xfId="36956"/>
    <cellStyle name="Output 6 5 2 5 3" xfId="36957"/>
    <cellStyle name="Output 6 5 2 6" xfId="36958"/>
    <cellStyle name="Output 6 5 2 6 2" xfId="36959"/>
    <cellStyle name="Output 6 5 2 6 2 2" xfId="36960"/>
    <cellStyle name="Output 6 5 2 6 3" xfId="36961"/>
    <cellStyle name="Output 6 5 2 7" xfId="36962"/>
    <cellStyle name="Output 6 5 2 7 2" xfId="36963"/>
    <cellStyle name="Output 6 5 2 7 2 2" xfId="36964"/>
    <cellStyle name="Output 6 5 2 7 3" xfId="36965"/>
    <cellStyle name="Output 6 5 2 8" xfId="36966"/>
    <cellStyle name="Output 6 5 2 8 2" xfId="36967"/>
    <cellStyle name="Output 6 5 2 8 2 2" xfId="36968"/>
    <cellStyle name="Output 6 5 2 8 3" xfId="36969"/>
    <cellStyle name="Output 6 5 2 9" xfId="36970"/>
    <cellStyle name="Output 6 5 2 9 2" xfId="36971"/>
    <cellStyle name="Output 6 5 2 9 2 2" xfId="36972"/>
    <cellStyle name="Output 6 5 2 9 3" xfId="36973"/>
    <cellStyle name="Output 6 5 20" xfId="36974"/>
    <cellStyle name="Output 6 5 20 2" xfId="36975"/>
    <cellStyle name="Output 6 5 20 2 2" xfId="36976"/>
    <cellStyle name="Output 6 5 20 3" xfId="36977"/>
    <cellStyle name="Output 6 5 21" xfId="36978"/>
    <cellStyle name="Output 6 5 21 2" xfId="36979"/>
    <cellStyle name="Output 6 5 21 2 2" xfId="36980"/>
    <cellStyle name="Output 6 5 21 3" xfId="36981"/>
    <cellStyle name="Output 6 5 22" xfId="36982"/>
    <cellStyle name="Output 6 5 22 2" xfId="36983"/>
    <cellStyle name="Output 6 5 23" xfId="36984"/>
    <cellStyle name="Output 6 5 3" xfId="36985"/>
    <cellStyle name="Output 6 5 3 2" xfId="36986"/>
    <cellStyle name="Output 6 5 3 2 2" xfId="36987"/>
    <cellStyle name="Output 6 5 3 3" xfId="36988"/>
    <cellStyle name="Output 6 5 4" xfId="36989"/>
    <cellStyle name="Output 6 5 4 2" xfId="36990"/>
    <cellStyle name="Output 6 5 4 2 2" xfId="36991"/>
    <cellStyle name="Output 6 5 4 3" xfId="36992"/>
    <cellStyle name="Output 6 5 5" xfId="36993"/>
    <cellStyle name="Output 6 5 5 2" xfId="36994"/>
    <cellStyle name="Output 6 5 5 2 2" xfId="36995"/>
    <cellStyle name="Output 6 5 5 3" xfId="36996"/>
    <cellStyle name="Output 6 5 6" xfId="36997"/>
    <cellStyle name="Output 6 5 6 2" xfId="36998"/>
    <cellStyle name="Output 6 5 6 2 2" xfId="36999"/>
    <cellStyle name="Output 6 5 6 3" xfId="37000"/>
    <cellStyle name="Output 6 5 7" xfId="37001"/>
    <cellStyle name="Output 6 5 7 2" xfId="37002"/>
    <cellStyle name="Output 6 5 7 2 2" xfId="37003"/>
    <cellStyle name="Output 6 5 7 3" xfId="37004"/>
    <cellStyle name="Output 6 5 8" xfId="37005"/>
    <cellStyle name="Output 6 5 8 2" xfId="37006"/>
    <cellStyle name="Output 6 5 8 2 2" xfId="37007"/>
    <cellStyle name="Output 6 5 8 3" xfId="37008"/>
    <cellStyle name="Output 6 5 9" xfId="37009"/>
    <cellStyle name="Output 6 5 9 2" xfId="37010"/>
    <cellStyle name="Output 6 5 9 2 2" xfId="37011"/>
    <cellStyle name="Output 6 5 9 3" xfId="37012"/>
    <cellStyle name="Output 6 6" xfId="1007"/>
    <cellStyle name="Output 6 6 10" xfId="37013"/>
    <cellStyle name="Output 6 6 10 2" xfId="37014"/>
    <cellStyle name="Output 6 6 10 2 2" xfId="37015"/>
    <cellStyle name="Output 6 6 10 3" xfId="37016"/>
    <cellStyle name="Output 6 6 11" xfId="37017"/>
    <cellStyle name="Output 6 6 11 2" xfId="37018"/>
    <cellStyle name="Output 6 6 11 2 2" xfId="37019"/>
    <cellStyle name="Output 6 6 11 3" xfId="37020"/>
    <cellStyle name="Output 6 6 12" xfId="37021"/>
    <cellStyle name="Output 6 6 12 2" xfId="37022"/>
    <cellStyle name="Output 6 6 12 2 2" xfId="37023"/>
    <cellStyle name="Output 6 6 12 3" xfId="37024"/>
    <cellStyle name="Output 6 6 13" xfId="37025"/>
    <cellStyle name="Output 6 6 13 2" xfId="37026"/>
    <cellStyle name="Output 6 6 13 2 2" xfId="37027"/>
    <cellStyle name="Output 6 6 13 3" xfId="37028"/>
    <cellStyle name="Output 6 6 14" xfId="37029"/>
    <cellStyle name="Output 6 6 14 2" xfId="37030"/>
    <cellStyle name="Output 6 6 14 2 2" xfId="37031"/>
    <cellStyle name="Output 6 6 14 3" xfId="37032"/>
    <cellStyle name="Output 6 6 15" xfId="37033"/>
    <cellStyle name="Output 6 6 15 2" xfId="37034"/>
    <cellStyle name="Output 6 6 15 2 2" xfId="37035"/>
    <cellStyle name="Output 6 6 15 3" xfId="37036"/>
    <cellStyle name="Output 6 6 16" xfId="37037"/>
    <cellStyle name="Output 6 6 16 2" xfId="37038"/>
    <cellStyle name="Output 6 6 16 2 2" xfId="37039"/>
    <cellStyle name="Output 6 6 16 3" xfId="37040"/>
    <cellStyle name="Output 6 6 17" xfId="37041"/>
    <cellStyle name="Output 6 6 17 2" xfId="37042"/>
    <cellStyle name="Output 6 6 17 2 2" xfId="37043"/>
    <cellStyle name="Output 6 6 17 3" xfId="37044"/>
    <cellStyle name="Output 6 6 18" xfId="37045"/>
    <cellStyle name="Output 6 6 18 2" xfId="37046"/>
    <cellStyle name="Output 6 6 18 2 2" xfId="37047"/>
    <cellStyle name="Output 6 6 18 3" xfId="37048"/>
    <cellStyle name="Output 6 6 19" xfId="37049"/>
    <cellStyle name="Output 6 6 19 2" xfId="37050"/>
    <cellStyle name="Output 6 6 19 2 2" xfId="37051"/>
    <cellStyle name="Output 6 6 19 3" xfId="37052"/>
    <cellStyle name="Output 6 6 2" xfId="37053"/>
    <cellStyle name="Output 6 6 2 2" xfId="37054"/>
    <cellStyle name="Output 6 6 2 2 2" xfId="37055"/>
    <cellStyle name="Output 6 6 2 3" xfId="37056"/>
    <cellStyle name="Output 6 6 20" xfId="37057"/>
    <cellStyle name="Output 6 6 20 2" xfId="37058"/>
    <cellStyle name="Output 6 6 20 2 2" xfId="37059"/>
    <cellStyle name="Output 6 6 20 3" xfId="37060"/>
    <cellStyle name="Output 6 6 21" xfId="37061"/>
    <cellStyle name="Output 6 6 21 2" xfId="37062"/>
    <cellStyle name="Output 6 6 22" xfId="37063"/>
    <cellStyle name="Output 6 6 3" xfId="37064"/>
    <cellStyle name="Output 6 6 3 2" xfId="37065"/>
    <cellStyle name="Output 6 6 3 2 2" xfId="37066"/>
    <cellStyle name="Output 6 6 3 3" xfId="37067"/>
    <cellStyle name="Output 6 6 4" xfId="37068"/>
    <cellStyle name="Output 6 6 4 2" xfId="37069"/>
    <cellStyle name="Output 6 6 4 2 2" xfId="37070"/>
    <cellStyle name="Output 6 6 4 3" xfId="37071"/>
    <cellStyle name="Output 6 6 5" xfId="37072"/>
    <cellStyle name="Output 6 6 5 2" xfId="37073"/>
    <cellStyle name="Output 6 6 5 2 2" xfId="37074"/>
    <cellStyle name="Output 6 6 5 3" xfId="37075"/>
    <cellStyle name="Output 6 6 6" xfId="37076"/>
    <cellStyle name="Output 6 6 6 2" xfId="37077"/>
    <cellStyle name="Output 6 6 6 2 2" xfId="37078"/>
    <cellStyle name="Output 6 6 6 3" xfId="37079"/>
    <cellStyle name="Output 6 6 7" xfId="37080"/>
    <cellStyle name="Output 6 6 7 2" xfId="37081"/>
    <cellStyle name="Output 6 6 7 2 2" xfId="37082"/>
    <cellStyle name="Output 6 6 7 3" xfId="37083"/>
    <cellStyle name="Output 6 6 8" xfId="37084"/>
    <cellStyle name="Output 6 6 8 2" xfId="37085"/>
    <cellStyle name="Output 6 6 8 2 2" xfId="37086"/>
    <cellStyle name="Output 6 6 8 3" xfId="37087"/>
    <cellStyle name="Output 6 6 9" xfId="37088"/>
    <cellStyle name="Output 6 6 9 2" xfId="37089"/>
    <cellStyle name="Output 6 6 9 2 2" xfId="37090"/>
    <cellStyle name="Output 6 6 9 3" xfId="37091"/>
    <cellStyle name="Output 6 7" xfId="1008"/>
    <cellStyle name="Output 6 7 2" xfId="37092"/>
    <cellStyle name="Output 6 7 2 2" xfId="37093"/>
    <cellStyle name="Output 6 7 3" xfId="37094"/>
    <cellStyle name="Output 6 8" xfId="37095"/>
    <cellStyle name="Output 6 8 2" xfId="37096"/>
    <cellStyle name="Output 6 8 2 2" xfId="37097"/>
    <cellStyle name="Output 6 8 3" xfId="37098"/>
    <cellStyle name="Output 6 9" xfId="37099"/>
    <cellStyle name="Output 6 9 2" xfId="37100"/>
    <cellStyle name="Output 6 9 2 2" xfId="37101"/>
    <cellStyle name="Output 6 9 3" xfId="37102"/>
    <cellStyle name="Output Amounts" xfId="1009"/>
    <cellStyle name="Output Column Headings" xfId="1010"/>
    <cellStyle name="Output Line Items" xfId="1011"/>
    <cellStyle name="Output Report Heading" xfId="1012"/>
    <cellStyle name="Output Report Title" xfId="1013"/>
    <cellStyle name="Percent" xfId="2" builtinId="5"/>
    <cellStyle name="Percent +/-" xfId="1014"/>
    <cellStyle name="Percent 128" xfId="37103"/>
    <cellStyle name="Percent 2" xfId="1015"/>
    <cellStyle name="Percent 2 2" xfId="1016"/>
    <cellStyle name="Percent 2 3" xfId="37104"/>
    <cellStyle name="Percent 3" xfId="1017"/>
    <cellStyle name="Percent 3 2" xfId="1018"/>
    <cellStyle name="Percent 3 2 2" xfId="1019"/>
    <cellStyle name="Percent 3 2 3" xfId="37105"/>
    <cellStyle name="Percent 3 2 4" xfId="37106"/>
    <cellStyle name="Percent 3 3" xfId="1020"/>
    <cellStyle name="Percent 3 4" xfId="37107"/>
    <cellStyle name="Percent 3 5" xfId="37108"/>
    <cellStyle name="Percent 4" xfId="1021"/>
    <cellStyle name="Percent 5" xfId="1022"/>
    <cellStyle name="Plain" xfId="42937"/>
    <cellStyle name="Shaded" xfId="1023"/>
    <cellStyle name="Shaded 2" xfId="1024"/>
    <cellStyle name="Style 1" xfId="1025"/>
    <cellStyle name="Style 1 2" xfId="1026"/>
    <cellStyle name="Style 1 3" xfId="1027"/>
    <cellStyle name="Style 1_MONTH 5" xfId="1028"/>
    <cellStyle name="Title 1" xfId="1029"/>
    <cellStyle name="Title 2" xfId="1030"/>
    <cellStyle name="Title 2 2" xfId="1031"/>
    <cellStyle name="Title 2 2 2" xfId="1032"/>
    <cellStyle name="Title 2 2 3" xfId="1033"/>
    <cellStyle name="Title 2 2 4" xfId="1034"/>
    <cellStyle name="Title 2 3" xfId="1035"/>
    <cellStyle name="Title 2 4" xfId="1036"/>
    <cellStyle name="Title 2 5" xfId="1037"/>
    <cellStyle name="Title 2 6" xfId="1038"/>
    <cellStyle name="Title 2_5A4 10-11 Templates Final" xfId="1039"/>
    <cellStyle name="Title 3" xfId="1040"/>
    <cellStyle name="Title 4" xfId="1041"/>
    <cellStyle name="Title 5" xfId="1042"/>
    <cellStyle name="Title 6" xfId="1043"/>
    <cellStyle name="Top_Centred" xfId="1044"/>
    <cellStyle name="Total 2" xfId="1045"/>
    <cellStyle name="Total 2 10" xfId="37109"/>
    <cellStyle name="Total 2 10 2" xfId="37110"/>
    <cellStyle name="Total 2 10 2 2" xfId="37111"/>
    <cellStyle name="Total 2 10 3" xfId="37112"/>
    <cellStyle name="Total 2 11" xfId="37113"/>
    <cellStyle name="Total 2 11 2" xfId="37114"/>
    <cellStyle name="Total 2 11 2 2" xfId="37115"/>
    <cellStyle name="Total 2 11 3" xfId="37116"/>
    <cellStyle name="Total 2 12" xfId="37117"/>
    <cellStyle name="Total 2 12 2" xfId="37118"/>
    <cellStyle name="Total 2 12 2 2" xfId="37119"/>
    <cellStyle name="Total 2 12 3" xfId="37120"/>
    <cellStyle name="Total 2 13" xfId="37121"/>
    <cellStyle name="Total 2 13 2" xfId="37122"/>
    <cellStyle name="Total 2 13 2 2" xfId="37123"/>
    <cellStyle name="Total 2 13 3" xfId="37124"/>
    <cellStyle name="Total 2 14" xfId="37125"/>
    <cellStyle name="Total 2 14 2" xfId="37126"/>
    <cellStyle name="Total 2 14 2 2" xfId="37127"/>
    <cellStyle name="Total 2 14 3" xfId="37128"/>
    <cellStyle name="Total 2 15" xfId="37129"/>
    <cellStyle name="Total 2 15 2" xfId="37130"/>
    <cellStyle name="Total 2 15 2 2" xfId="37131"/>
    <cellStyle name="Total 2 15 3" xfId="37132"/>
    <cellStyle name="Total 2 16" xfId="37133"/>
    <cellStyle name="Total 2 16 2" xfId="37134"/>
    <cellStyle name="Total 2 16 2 2" xfId="37135"/>
    <cellStyle name="Total 2 16 3" xfId="37136"/>
    <cellStyle name="Total 2 17" xfId="37137"/>
    <cellStyle name="Total 2 17 2" xfId="37138"/>
    <cellStyle name="Total 2 17 2 2" xfId="37139"/>
    <cellStyle name="Total 2 17 3" xfId="37140"/>
    <cellStyle name="Total 2 18" xfId="37141"/>
    <cellStyle name="Total 2 18 2" xfId="37142"/>
    <cellStyle name="Total 2 18 2 2" xfId="37143"/>
    <cellStyle name="Total 2 18 3" xfId="37144"/>
    <cellStyle name="Total 2 19" xfId="37145"/>
    <cellStyle name="Total 2 19 2" xfId="37146"/>
    <cellStyle name="Total 2 19 2 2" xfId="37147"/>
    <cellStyle name="Total 2 19 3" xfId="37148"/>
    <cellStyle name="Total 2 2" xfId="1046"/>
    <cellStyle name="Total 2 2 10" xfId="37149"/>
    <cellStyle name="Total 2 2 10 2" xfId="37150"/>
    <cellStyle name="Total 2 2 10 2 2" xfId="37151"/>
    <cellStyle name="Total 2 2 10 3" xfId="37152"/>
    <cellStyle name="Total 2 2 11" xfId="37153"/>
    <cellStyle name="Total 2 2 11 2" xfId="37154"/>
    <cellStyle name="Total 2 2 11 2 2" xfId="37155"/>
    <cellStyle name="Total 2 2 11 3" xfId="37156"/>
    <cellStyle name="Total 2 2 12" xfId="37157"/>
    <cellStyle name="Total 2 2 12 2" xfId="37158"/>
    <cellStyle name="Total 2 2 12 2 2" xfId="37159"/>
    <cellStyle name="Total 2 2 12 3" xfId="37160"/>
    <cellStyle name="Total 2 2 13" xfId="37161"/>
    <cellStyle name="Total 2 2 13 2" xfId="37162"/>
    <cellStyle name="Total 2 2 13 2 2" xfId="37163"/>
    <cellStyle name="Total 2 2 13 3" xfId="37164"/>
    <cellStyle name="Total 2 2 14" xfId="37165"/>
    <cellStyle name="Total 2 2 14 2" xfId="37166"/>
    <cellStyle name="Total 2 2 14 2 2" xfId="37167"/>
    <cellStyle name="Total 2 2 14 3" xfId="37168"/>
    <cellStyle name="Total 2 2 15" xfId="37169"/>
    <cellStyle name="Total 2 2 15 2" xfId="37170"/>
    <cellStyle name="Total 2 2 15 2 2" xfId="37171"/>
    <cellStyle name="Total 2 2 15 3" xfId="37172"/>
    <cellStyle name="Total 2 2 16" xfId="37173"/>
    <cellStyle name="Total 2 2 16 2" xfId="37174"/>
    <cellStyle name="Total 2 2 16 2 2" xfId="37175"/>
    <cellStyle name="Total 2 2 16 3" xfId="37176"/>
    <cellStyle name="Total 2 2 17" xfId="37177"/>
    <cellStyle name="Total 2 2 17 2" xfId="37178"/>
    <cellStyle name="Total 2 2 17 2 2" xfId="37179"/>
    <cellStyle name="Total 2 2 17 3" xfId="37180"/>
    <cellStyle name="Total 2 2 18" xfId="37181"/>
    <cellStyle name="Total 2 2 18 2" xfId="37182"/>
    <cellStyle name="Total 2 2 18 2 2" xfId="37183"/>
    <cellStyle name="Total 2 2 18 3" xfId="37184"/>
    <cellStyle name="Total 2 2 19" xfId="37185"/>
    <cellStyle name="Total 2 2 19 2" xfId="37186"/>
    <cellStyle name="Total 2 2 19 2 2" xfId="37187"/>
    <cellStyle name="Total 2 2 19 3" xfId="37188"/>
    <cellStyle name="Total 2 2 2" xfId="1047"/>
    <cellStyle name="Total 2 2 2 10" xfId="37189"/>
    <cellStyle name="Total 2 2 2 10 2" xfId="37190"/>
    <cellStyle name="Total 2 2 2 10 2 2" xfId="37191"/>
    <cellStyle name="Total 2 2 2 10 3" xfId="37192"/>
    <cellStyle name="Total 2 2 2 11" xfId="37193"/>
    <cellStyle name="Total 2 2 2 11 2" xfId="37194"/>
    <cellStyle name="Total 2 2 2 11 2 2" xfId="37195"/>
    <cellStyle name="Total 2 2 2 11 3" xfId="37196"/>
    <cellStyle name="Total 2 2 2 12" xfId="37197"/>
    <cellStyle name="Total 2 2 2 12 2" xfId="37198"/>
    <cellStyle name="Total 2 2 2 12 2 2" xfId="37199"/>
    <cellStyle name="Total 2 2 2 12 3" xfId="37200"/>
    <cellStyle name="Total 2 2 2 13" xfId="37201"/>
    <cellStyle name="Total 2 2 2 13 2" xfId="37202"/>
    <cellStyle name="Total 2 2 2 13 2 2" xfId="37203"/>
    <cellStyle name="Total 2 2 2 13 3" xfId="37204"/>
    <cellStyle name="Total 2 2 2 14" xfId="37205"/>
    <cellStyle name="Total 2 2 2 14 2" xfId="37206"/>
    <cellStyle name="Total 2 2 2 14 2 2" xfId="37207"/>
    <cellStyle name="Total 2 2 2 14 3" xfId="37208"/>
    <cellStyle name="Total 2 2 2 15" xfId="37209"/>
    <cellStyle name="Total 2 2 2 15 2" xfId="37210"/>
    <cellStyle name="Total 2 2 2 15 2 2" xfId="37211"/>
    <cellStyle name="Total 2 2 2 15 3" xfId="37212"/>
    <cellStyle name="Total 2 2 2 16" xfId="37213"/>
    <cellStyle name="Total 2 2 2 16 2" xfId="37214"/>
    <cellStyle name="Total 2 2 2 16 2 2" xfId="37215"/>
    <cellStyle name="Total 2 2 2 16 3" xfId="37216"/>
    <cellStyle name="Total 2 2 2 17" xfId="37217"/>
    <cellStyle name="Total 2 2 2 17 2" xfId="37218"/>
    <cellStyle name="Total 2 2 2 17 2 2" xfId="37219"/>
    <cellStyle name="Total 2 2 2 17 3" xfId="37220"/>
    <cellStyle name="Total 2 2 2 18" xfId="37221"/>
    <cellStyle name="Total 2 2 2 18 2" xfId="37222"/>
    <cellStyle name="Total 2 2 2 19" xfId="37223"/>
    <cellStyle name="Total 2 2 2 2" xfId="37224"/>
    <cellStyle name="Total 2 2 2 2 10" xfId="37225"/>
    <cellStyle name="Total 2 2 2 2 10 2" xfId="37226"/>
    <cellStyle name="Total 2 2 2 2 10 2 2" xfId="37227"/>
    <cellStyle name="Total 2 2 2 2 10 3" xfId="37228"/>
    <cellStyle name="Total 2 2 2 2 11" xfId="37229"/>
    <cellStyle name="Total 2 2 2 2 11 2" xfId="37230"/>
    <cellStyle name="Total 2 2 2 2 11 2 2" xfId="37231"/>
    <cellStyle name="Total 2 2 2 2 11 3" xfId="37232"/>
    <cellStyle name="Total 2 2 2 2 12" xfId="37233"/>
    <cellStyle name="Total 2 2 2 2 12 2" xfId="37234"/>
    <cellStyle name="Total 2 2 2 2 12 2 2" xfId="37235"/>
    <cellStyle name="Total 2 2 2 2 12 3" xfId="37236"/>
    <cellStyle name="Total 2 2 2 2 13" xfId="37237"/>
    <cellStyle name="Total 2 2 2 2 13 2" xfId="37238"/>
    <cellStyle name="Total 2 2 2 2 13 2 2" xfId="37239"/>
    <cellStyle name="Total 2 2 2 2 13 3" xfId="37240"/>
    <cellStyle name="Total 2 2 2 2 14" xfId="37241"/>
    <cellStyle name="Total 2 2 2 2 14 2" xfId="37242"/>
    <cellStyle name="Total 2 2 2 2 14 2 2" xfId="37243"/>
    <cellStyle name="Total 2 2 2 2 14 3" xfId="37244"/>
    <cellStyle name="Total 2 2 2 2 15" xfId="37245"/>
    <cellStyle name="Total 2 2 2 2 15 2" xfId="37246"/>
    <cellStyle name="Total 2 2 2 2 15 2 2" xfId="37247"/>
    <cellStyle name="Total 2 2 2 2 15 3" xfId="37248"/>
    <cellStyle name="Total 2 2 2 2 16" xfId="37249"/>
    <cellStyle name="Total 2 2 2 2 16 2" xfId="37250"/>
    <cellStyle name="Total 2 2 2 2 16 2 2" xfId="37251"/>
    <cellStyle name="Total 2 2 2 2 16 3" xfId="37252"/>
    <cellStyle name="Total 2 2 2 2 17" xfId="37253"/>
    <cellStyle name="Total 2 2 2 2 17 2" xfId="37254"/>
    <cellStyle name="Total 2 2 2 2 17 2 2" xfId="37255"/>
    <cellStyle name="Total 2 2 2 2 17 3" xfId="37256"/>
    <cellStyle name="Total 2 2 2 2 18" xfId="37257"/>
    <cellStyle name="Total 2 2 2 2 18 2" xfId="37258"/>
    <cellStyle name="Total 2 2 2 2 18 2 2" xfId="37259"/>
    <cellStyle name="Total 2 2 2 2 18 3" xfId="37260"/>
    <cellStyle name="Total 2 2 2 2 19" xfId="37261"/>
    <cellStyle name="Total 2 2 2 2 19 2" xfId="37262"/>
    <cellStyle name="Total 2 2 2 2 19 2 2" xfId="37263"/>
    <cellStyle name="Total 2 2 2 2 19 3" xfId="37264"/>
    <cellStyle name="Total 2 2 2 2 2" xfId="37265"/>
    <cellStyle name="Total 2 2 2 2 2 2" xfId="37266"/>
    <cellStyle name="Total 2 2 2 2 2 2 2" xfId="37267"/>
    <cellStyle name="Total 2 2 2 2 2 3" xfId="37268"/>
    <cellStyle name="Total 2 2 2 2 20" xfId="37269"/>
    <cellStyle name="Total 2 2 2 2 20 2" xfId="37270"/>
    <cellStyle name="Total 2 2 2 2 20 2 2" xfId="37271"/>
    <cellStyle name="Total 2 2 2 2 20 3" xfId="37272"/>
    <cellStyle name="Total 2 2 2 2 21" xfId="37273"/>
    <cellStyle name="Total 2 2 2 2 21 2" xfId="37274"/>
    <cellStyle name="Total 2 2 2 2 22" xfId="37275"/>
    <cellStyle name="Total 2 2 2 2 3" xfId="37276"/>
    <cellStyle name="Total 2 2 2 2 3 2" xfId="37277"/>
    <cellStyle name="Total 2 2 2 2 3 2 2" xfId="37278"/>
    <cellStyle name="Total 2 2 2 2 3 3" xfId="37279"/>
    <cellStyle name="Total 2 2 2 2 4" xfId="37280"/>
    <cellStyle name="Total 2 2 2 2 4 2" xfId="37281"/>
    <cellStyle name="Total 2 2 2 2 4 2 2" xfId="37282"/>
    <cellStyle name="Total 2 2 2 2 4 3" xfId="37283"/>
    <cellStyle name="Total 2 2 2 2 5" xfId="37284"/>
    <cellStyle name="Total 2 2 2 2 5 2" xfId="37285"/>
    <cellStyle name="Total 2 2 2 2 5 2 2" xfId="37286"/>
    <cellStyle name="Total 2 2 2 2 5 3" xfId="37287"/>
    <cellStyle name="Total 2 2 2 2 6" xfId="37288"/>
    <cellStyle name="Total 2 2 2 2 6 2" xfId="37289"/>
    <cellStyle name="Total 2 2 2 2 6 2 2" xfId="37290"/>
    <cellStyle name="Total 2 2 2 2 6 3" xfId="37291"/>
    <cellStyle name="Total 2 2 2 2 7" xfId="37292"/>
    <cellStyle name="Total 2 2 2 2 7 2" xfId="37293"/>
    <cellStyle name="Total 2 2 2 2 7 2 2" xfId="37294"/>
    <cellStyle name="Total 2 2 2 2 7 3" xfId="37295"/>
    <cellStyle name="Total 2 2 2 2 8" xfId="37296"/>
    <cellStyle name="Total 2 2 2 2 8 2" xfId="37297"/>
    <cellStyle name="Total 2 2 2 2 8 2 2" xfId="37298"/>
    <cellStyle name="Total 2 2 2 2 8 3" xfId="37299"/>
    <cellStyle name="Total 2 2 2 2 9" xfId="37300"/>
    <cellStyle name="Total 2 2 2 2 9 2" xfId="37301"/>
    <cellStyle name="Total 2 2 2 2 9 2 2" xfId="37302"/>
    <cellStyle name="Total 2 2 2 2 9 3" xfId="37303"/>
    <cellStyle name="Total 2 2 2 3" xfId="37304"/>
    <cellStyle name="Total 2 2 2 3 2" xfId="37305"/>
    <cellStyle name="Total 2 2 2 3 2 2" xfId="37306"/>
    <cellStyle name="Total 2 2 2 3 3" xfId="37307"/>
    <cellStyle name="Total 2 2 2 4" xfId="37308"/>
    <cellStyle name="Total 2 2 2 4 2" xfId="37309"/>
    <cellStyle name="Total 2 2 2 4 2 2" xfId="37310"/>
    <cellStyle name="Total 2 2 2 4 3" xfId="37311"/>
    <cellStyle name="Total 2 2 2 5" xfId="37312"/>
    <cellStyle name="Total 2 2 2 5 2" xfId="37313"/>
    <cellStyle name="Total 2 2 2 5 2 2" xfId="37314"/>
    <cellStyle name="Total 2 2 2 5 3" xfId="37315"/>
    <cellStyle name="Total 2 2 2 6" xfId="37316"/>
    <cellStyle name="Total 2 2 2 6 2" xfId="37317"/>
    <cellStyle name="Total 2 2 2 6 2 2" xfId="37318"/>
    <cellStyle name="Total 2 2 2 6 3" xfId="37319"/>
    <cellStyle name="Total 2 2 2 7" xfId="37320"/>
    <cellStyle name="Total 2 2 2 7 2" xfId="37321"/>
    <cellStyle name="Total 2 2 2 7 2 2" xfId="37322"/>
    <cellStyle name="Total 2 2 2 7 3" xfId="37323"/>
    <cellStyle name="Total 2 2 2 8" xfId="37324"/>
    <cellStyle name="Total 2 2 2 8 2" xfId="37325"/>
    <cellStyle name="Total 2 2 2 8 2 2" xfId="37326"/>
    <cellStyle name="Total 2 2 2 8 3" xfId="37327"/>
    <cellStyle name="Total 2 2 2 9" xfId="37328"/>
    <cellStyle name="Total 2 2 2 9 2" xfId="37329"/>
    <cellStyle name="Total 2 2 2 9 2 2" xfId="37330"/>
    <cellStyle name="Total 2 2 2 9 3" xfId="37331"/>
    <cellStyle name="Total 2 2 20" xfId="37332"/>
    <cellStyle name="Total 2 2 20 2" xfId="37333"/>
    <cellStyle name="Total 2 2 20 2 2" xfId="37334"/>
    <cellStyle name="Total 2 2 20 3" xfId="37335"/>
    <cellStyle name="Total 2 2 21" xfId="37336"/>
    <cellStyle name="Total 2 2 21 2" xfId="37337"/>
    <cellStyle name="Total 2 2 22" xfId="37338"/>
    <cellStyle name="Total 2 2 3" xfId="1048"/>
    <cellStyle name="Total 2 2 3 10" xfId="37339"/>
    <cellStyle name="Total 2 2 3 10 2" xfId="37340"/>
    <cellStyle name="Total 2 2 3 10 2 2" xfId="37341"/>
    <cellStyle name="Total 2 2 3 10 3" xfId="37342"/>
    <cellStyle name="Total 2 2 3 11" xfId="37343"/>
    <cellStyle name="Total 2 2 3 11 2" xfId="37344"/>
    <cellStyle name="Total 2 2 3 11 2 2" xfId="37345"/>
    <cellStyle name="Total 2 2 3 11 3" xfId="37346"/>
    <cellStyle name="Total 2 2 3 12" xfId="37347"/>
    <cellStyle name="Total 2 2 3 12 2" xfId="37348"/>
    <cellStyle name="Total 2 2 3 12 2 2" xfId="37349"/>
    <cellStyle name="Total 2 2 3 12 3" xfId="37350"/>
    <cellStyle name="Total 2 2 3 13" xfId="37351"/>
    <cellStyle name="Total 2 2 3 13 2" xfId="37352"/>
    <cellStyle name="Total 2 2 3 13 2 2" xfId="37353"/>
    <cellStyle name="Total 2 2 3 13 3" xfId="37354"/>
    <cellStyle name="Total 2 2 3 14" xfId="37355"/>
    <cellStyle name="Total 2 2 3 14 2" xfId="37356"/>
    <cellStyle name="Total 2 2 3 14 2 2" xfId="37357"/>
    <cellStyle name="Total 2 2 3 14 3" xfId="37358"/>
    <cellStyle name="Total 2 2 3 15" xfId="37359"/>
    <cellStyle name="Total 2 2 3 15 2" xfId="37360"/>
    <cellStyle name="Total 2 2 3 15 2 2" xfId="37361"/>
    <cellStyle name="Total 2 2 3 15 3" xfId="37362"/>
    <cellStyle name="Total 2 2 3 16" xfId="37363"/>
    <cellStyle name="Total 2 2 3 16 2" xfId="37364"/>
    <cellStyle name="Total 2 2 3 16 2 2" xfId="37365"/>
    <cellStyle name="Total 2 2 3 16 3" xfId="37366"/>
    <cellStyle name="Total 2 2 3 17" xfId="37367"/>
    <cellStyle name="Total 2 2 3 17 2" xfId="37368"/>
    <cellStyle name="Total 2 2 3 17 2 2" xfId="37369"/>
    <cellStyle name="Total 2 2 3 17 3" xfId="37370"/>
    <cellStyle name="Total 2 2 3 18" xfId="37371"/>
    <cellStyle name="Total 2 2 3 18 2" xfId="37372"/>
    <cellStyle name="Total 2 2 3 19" xfId="37373"/>
    <cellStyle name="Total 2 2 3 2" xfId="37374"/>
    <cellStyle name="Total 2 2 3 2 10" xfId="37375"/>
    <cellStyle name="Total 2 2 3 2 10 2" xfId="37376"/>
    <cellStyle name="Total 2 2 3 2 10 2 2" xfId="37377"/>
    <cellStyle name="Total 2 2 3 2 10 3" xfId="37378"/>
    <cellStyle name="Total 2 2 3 2 11" xfId="37379"/>
    <cellStyle name="Total 2 2 3 2 11 2" xfId="37380"/>
    <cellStyle name="Total 2 2 3 2 11 2 2" xfId="37381"/>
    <cellStyle name="Total 2 2 3 2 11 3" xfId="37382"/>
    <cellStyle name="Total 2 2 3 2 12" xfId="37383"/>
    <cellStyle name="Total 2 2 3 2 12 2" xfId="37384"/>
    <cellStyle name="Total 2 2 3 2 12 2 2" xfId="37385"/>
    <cellStyle name="Total 2 2 3 2 12 3" xfId="37386"/>
    <cellStyle name="Total 2 2 3 2 13" xfId="37387"/>
    <cellStyle name="Total 2 2 3 2 13 2" xfId="37388"/>
    <cellStyle name="Total 2 2 3 2 13 2 2" xfId="37389"/>
    <cellStyle name="Total 2 2 3 2 13 3" xfId="37390"/>
    <cellStyle name="Total 2 2 3 2 14" xfId="37391"/>
    <cellStyle name="Total 2 2 3 2 14 2" xfId="37392"/>
    <cellStyle name="Total 2 2 3 2 14 2 2" xfId="37393"/>
    <cellStyle name="Total 2 2 3 2 14 3" xfId="37394"/>
    <cellStyle name="Total 2 2 3 2 15" xfId="37395"/>
    <cellStyle name="Total 2 2 3 2 15 2" xfId="37396"/>
    <cellStyle name="Total 2 2 3 2 15 2 2" xfId="37397"/>
    <cellStyle name="Total 2 2 3 2 15 3" xfId="37398"/>
    <cellStyle name="Total 2 2 3 2 16" xfId="37399"/>
    <cellStyle name="Total 2 2 3 2 16 2" xfId="37400"/>
    <cellStyle name="Total 2 2 3 2 16 2 2" xfId="37401"/>
    <cellStyle name="Total 2 2 3 2 16 3" xfId="37402"/>
    <cellStyle name="Total 2 2 3 2 17" xfId="37403"/>
    <cellStyle name="Total 2 2 3 2 17 2" xfId="37404"/>
    <cellStyle name="Total 2 2 3 2 17 2 2" xfId="37405"/>
    <cellStyle name="Total 2 2 3 2 17 3" xfId="37406"/>
    <cellStyle name="Total 2 2 3 2 18" xfId="37407"/>
    <cellStyle name="Total 2 2 3 2 18 2" xfId="37408"/>
    <cellStyle name="Total 2 2 3 2 18 2 2" xfId="37409"/>
    <cellStyle name="Total 2 2 3 2 18 3" xfId="37410"/>
    <cellStyle name="Total 2 2 3 2 19" xfId="37411"/>
    <cellStyle name="Total 2 2 3 2 19 2" xfId="37412"/>
    <cellStyle name="Total 2 2 3 2 19 2 2" xfId="37413"/>
    <cellStyle name="Total 2 2 3 2 19 3" xfId="37414"/>
    <cellStyle name="Total 2 2 3 2 2" xfId="37415"/>
    <cellStyle name="Total 2 2 3 2 2 2" xfId="37416"/>
    <cellStyle name="Total 2 2 3 2 2 2 2" xfId="37417"/>
    <cellStyle name="Total 2 2 3 2 2 3" xfId="37418"/>
    <cellStyle name="Total 2 2 3 2 20" xfId="37419"/>
    <cellStyle name="Total 2 2 3 2 20 2" xfId="37420"/>
    <cellStyle name="Total 2 2 3 2 20 2 2" xfId="37421"/>
    <cellStyle name="Total 2 2 3 2 20 3" xfId="37422"/>
    <cellStyle name="Total 2 2 3 2 21" xfId="37423"/>
    <cellStyle name="Total 2 2 3 2 21 2" xfId="37424"/>
    <cellStyle name="Total 2 2 3 2 22" xfId="37425"/>
    <cellStyle name="Total 2 2 3 2 3" xfId="37426"/>
    <cellStyle name="Total 2 2 3 2 3 2" xfId="37427"/>
    <cellStyle name="Total 2 2 3 2 3 2 2" xfId="37428"/>
    <cellStyle name="Total 2 2 3 2 3 3" xfId="37429"/>
    <cellStyle name="Total 2 2 3 2 4" xfId="37430"/>
    <cellStyle name="Total 2 2 3 2 4 2" xfId="37431"/>
    <cellStyle name="Total 2 2 3 2 4 2 2" xfId="37432"/>
    <cellStyle name="Total 2 2 3 2 4 3" xfId="37433"/>
    <cellStyle name="Total 2 2 3 2 5" xfId="37434"/>
    <cellStyle name="Total 2 2 3 2 5 2" xfId="37435"/>
    <cellStyle name="Total 2 2 3 2 5 2 2" xfId="37436"/>
    <cellStyle name="Total 2 2 3 2 5 3" xfId="37437"/>
    <cellStyle name="Total 2 2 3 2 6" xfId="37438"/>
    <cellStyle name="Total 2 2 3 2 6 2" xfId="37439"/>
    <cellStyle name="Total 2 2 3 2 6 2 2" xfId="37440"/>
    <cellStyle name="Total 2 2 3 2 6 3" xfId="37441"/>
    <cellStyle name="Total 2 2 3 2 7" xfId="37442"/>
    <cellStyle name="Total 2 2 3 2 7 2" xfId="37443"/>
    <cellStyle name="Total 2 2 3 2 7 2 2" xfId="37444"/>
    <cellStyle name="Total 2 2 3 2 7 3" xfId="37445"/>
    <cellStyle name="Total 2 2 3 2 8" xfId="37446"/>
    <cellStyle name="Total 2 2 3 2 8 2" xfId="37447"/>
    <cellStyle name="Total 2 2 3 2 8 2 2" xfId="37448"/>
    <cellStyle name="Total 2 2 3 2 8 3" xfId="37449"/>
    <cellStyle name="Total 2 2 3 2 9" xfId="37450"/>
    <cellStyle name="Total 2 2 3 2 9 2" xfId="37451"/>
    <cellStyle name="Total 2 2 3 2 9 2 2" xfId="37452"/>
    <cellStyle name="Total 2 2 3 2 9 3" xfId="37453"/>
    <cellStyle name="Total 2 2 3 3" xfId="37454"/>
    <cellStyle name="Total 2 2 3 3 2" xfId="37455"/>
    <cellStyle name="Total 2 2 3 3 2 2" xfId="37456"/>
    <cellStyle name="Total 2 2 3 3 3" xfId="37457"/>
    <cellStyle name="Total 2 2 3 4" xfId="37458"/>
    <cellStyle name="Total 2 2 3 4 2" xfId="37459"/>
    <cellStyle name="Total 2 2 3 4 2 2" xfId="37460"/>
    <cellStyle name="Total 2 2 3 4 3" xfId="37461"/>
    <cellStyle name="Total 2 2 3 5" xfId="37462"/>
    <cellStyle name="Total 2 2 3 5 2" xfId="37463"/>
    <cellStyle name="Total 2 2 3 5 2 2" xfId="37464"/>
    <cellStyle name="Total 2 2 3 5 3" xfId="37465"/>
    <cellStyle name="Total 2 2 3 6" xfId="37466"/>
    <cellStyle name="Total 2 2 3 6 2" xfId="37467"/>
    <cellStyle name="Total 2 2 3 6 2 2" xfId="37468"/>
    <cellStyle name="Total 2 2 3 6 3" xfId="37469"/>
    <cellStyle name="Total 2 2 3 7" xfId="37470"/>
    <cellStyle name="Total 2 2 3 7 2" xfId="37471"/>
    <cellStyle name="Total 2 2 3 7 2 2" xfId="37472"/>
    <cellStyle name="Total 2 2 3 7 3" xfId="37473"/>
    <cellStyle name="Total 2 2 3 8" xfId="37474"/>
    <cellStyle name="Total 2 2 3 8 2" xfId="37475"/>
    <cellStyle name="Total 2 2 3 8 2 2" xfId="37476"/>
    <cellStyle name="Total 2 2 3 8 3" xfId="37477"/>
    <cellStyle name="Total 2 2 3 9" xfId="37478"/>
    <cellStyle name="Total 2 2 3 9 2" xfId="37479"/>
    <cellStyle name="Total 2 2 3 9 2 2" xfId="37480"/>
    <cellStyle name="Total 2 2 3 9 3" xfId="37481"/>
    <cellStyle name="Total 2 2 4" xfId="1049"/>
    <cellStyle name="Total 2 2 4 10" xfId="37482"/>
    <cellStyle name="Total 2 2 4 10 2" xfId="37483"/>
    <cellStyle name="Total 2 2 4 10 2 2" xfId="37484"/>
    <cellStyle name="Total 2 2 4 10 3" xfId="37485"/>
    <cellStyle name="Total 2 2 4 11" xfId="37486"/>
    <cellStyle name="Total 2 2 4 11 2" xfId="37487"/>
    <cellStyle name="Total 2 2 4 11 2 2" xfId="37488"/>
    <cellStyle name="Total 2 2 4 11 3" xfId="37489"/>
    <cellStyle name="Total 2 2 4 12" xfId="37490"/>
    <cellStyle name="Total 2 2 4 12 2" xfId="37491"/>
    <cellStyle name="Total 2 2 4 12 2 2" xfId="37492"/>
    <cellStyle name="Total 2 2 4 12 3" xfId="37493"/>
    <cellStyle name="Total 2 2 4 13" xfId="37494"/>
    <cellStyle name="Total 2 2 4 13 2" xfId="37495"/>
    <cellStyle name="Total 2 2 4 13 2 2" xfId="37496"/>
    <cellStyle name="Total 2 2 4 13 3" xfId="37497"/>
    <cellStyle name="Total 2 2 4 14" xfId="37498"/>
    <cellStyle name="Total 2 2 4 14 2" xfId="37499"/>
    <cellStyle name="Total 2 2 4 14 2 2" xfId="37500"/>
    <cellStyle name="Total 2 2 4 14 3" xfId="37501"/>
    <cellStyle name="Total 2 2 4 15" xfId="37502"/>
    <cellStyle name="Total 2 2 4 15 2" xfId="37503"/>
    <cellStyle name="Total 2 2 4 15 2 2" xfId="37504"/>
    <cellStyle name="Total 2 2 4 15 3" xfId="37505"/>
    <cellStyle name="Total 2 2 4 16" xfId="37506"/>
    <cellStyle name="Total 2 2 4 16 2" xfId="37507"/>
    <cellStyle name="Total 2 2 4 16 2 2" xfId="37508"/>
    <cellStyle name="Total 2 2 4 16 3" xfId="37509"/>
    <cellStyle name="Total 2 2 4 17" xfId="37510"/>
    <cellStyle name="Total 2 2 4 17 2" xfId="37511"/>
    <cellStyle name="Total 2 2 4 17 2 2" xfId="37512"/>
    <cellStyle name="Total 2 2 4 17 3" xfId="37513"/>
    <cellStyle name="Total 2 2 4 18" xfId="37514"/>
    <cellStyle name="Total 2 2 4 18 2" xfId="37515"/>
    <cellStyle name="Total 2 2 4 18 2 2" xfId="37516"/>
    <cellStyle name="Total 2 2 4 18 3" xfId="37517"/>
    <cellStyle name="Total 2 2 4 19" xfId="37518"/>
    <cellStyle name="Total 2 2 4 19 2" xfId="37519"/>
    <cellStyle name="Total 2 2 4 19 2 2" xfId="37520"/>
    <cellStyle name="Total 2 2 4 19 3" xfId="37521"/>
    <cellStyle name="Total 2 2 4 2" xfId="37522"/>
    <cellStyle name="Total 2 2 4 2 10" xfId="37523"/>
    <cellStyle name="Total 2 2 4 2 10 2" xfId="37524"/>
    <cellStyle name="Total 2 2 4 2 10 2 2" xfId="37525"/>
    <cellStyle name="Total 2 2 4 2 10 3" xfId="37526"/>
    <cellStyle name="Total 2 2 4 2 11" xfId="37527"/>
    <cellStyle name="Total 2 2 4 2 11 2" xfId="37528"/>
    <cellStyle name="Total 2 2 4 2 11 2 2" xfId="37529"/>
    <cellStyle name="Total 2 2 4 2 11 3" xfId="37530"/>
    <cellStyle name="Total 2 2 4 2 12" xfId="37531"/>
    <cellStyle name="Total 2 2 4 2 12 2" xfId="37532"/>
    <cellStyle name="Total 2 2 4 2 12 2 2" xfId="37533"/>
    <cellStyle name="Total 2 2 4 2 12 3" xfId="37534"/>
    <cellStyle name="Total 2 2 4 2 13" xfId="37535"/>
    <cellStyle name="Total 2 2 4 2 13 2" xfId="37536"/>
    <cellStyle name="Total 2 2 4 2 13 2 2" xfId="37537"/>
    <cellStyle name="Total 2 2 4 2 13 3" xfId="37538"/>
    <cellStyle name="Total 2 2 4 2 14" xfId="37539"/>
    <cellStyle name="Total 2 2 4 2 14 2" xfId="37540"/>
    <cellStyle name="Total 2 2 4 2 14 2 2" xfId="37541"/>
    <cellStyle name="Total 2 2 4 2 14 3" xfId="37542"/>
    <cellStyle name="Total 2 2 4 2 15" xfId="37543"/>
    <cellStyle name="Total 2 2 4 2 15 2" xfId="37544"/>
    <cellStyle name="Total 2 2 4 2 15 2 2" xfId="37545"/>
    <cellStyle name="Total 2 2 4 2 15 3" xfId="37546"/>
    <cellStyle name="Total 2 2 4 2 16" xfId="37547"/>
    <cellStyle name="Total 2 2 4 2 16 2" xfId="37548"/>
    <cellStyle name="Total 2 2 4 2 16 2 2" xfId="37549"/>
    <cellStyle name="Total 2 2 4 2 16 3" xfId="37550"/>
    <cellStyle name="Total 2 2 4 2 17" xfId="37551"/>
    <cellStyle name="Total 2 2 4 2 17 2" xfId="37552"/>
    <cellStyle name="Total 2 2 4 2 17 2 2" xfId="37553"/>
    <cellStyle name="Total 2 2 4 2 17 3" xfId="37554"/>
    <cellStyle name="Total 2 2 4 2 18" xfId="37555"/>
    <cellStyle name="Total 2 2 4 2 18 2" xfId="37556"/>
    <cellStyle name="Total 2 2 4 2 18 2 2" xfId="37557"/>
    <cellStyle name="Total 2 2 4 2 18 3" xfId="37558"/>
    <cellStyle name="Total 2 2 4 2 19" xfId="37559"/>
    <cellStyle name="Total 2 2 4 2 19 2" xfId="37560"/>
    <cellStyle name="Total 2 2 4 2 19 2 2" xfId="37561"/>
    <cellStyle name="Total 2 2 4 2 19 3" xfId="37562"/>
    <cellStyle name="Total 2 2 4 2 2" xfId="37563"/>
    <cellStyle name="Total 2 2 4 2 2 2" xfId="37564"/>
    <cellStyle name="Total 2 2 4 2 2 2 2" xfId="37565"/>
    <cellStyle name="Total 2 2 4 2 2 3" xfId="37566"/>
    <cellStyle name="Total 2 2 4 2 20" xfId="37567"/>
    <cellStyle name="Total 2 2 4 2 20 2" xfId="37568"/>
    <cellStyle name="Total 2 2 4 2 20 2 2" xfId="37569"/>
    <cellStyle name="Total 2 2 4 2 20 3" xfId="37570"/>
    <cellStyle name="Total 2 2 4 2 21" xfId="37571"/>
    <cellStyle name="Total 2 2 4 2 21 2" xfId="37572"/>
    <cellStyle name="Total 2 2 4 2 22" xfId="37573"/>
    <cellStyle name="Total 2 2 4 2 3" xfId="37574"/>
    <cellStyle name="Total 2 2 4 2 3 2" xfId="37575"/>
    <cellStyle name="Total 2 2 4 2 3 2 2" xfId="37576"/>
    <cellStyle name="Total 2 2 4 2 3 3" xfId="37577"/>
    <cellStyle name="Total 2 2 4 2 4" xfId="37578"/>
    <cellStyle name="Total 2 2 4 2 4 2" xfId="37579"/>
    <cellStyle name="Total 2 2 4 2 4 2 2" xfId="37580"/>
    <cellStyle name="Total 2 2 4 2 4 3" xfId="37581"/>
    <cellStyle name="Total 2 2 4 2 5" xfId="37582"/>
    <cellStyle name="Total 2 2 4 2 5 2" xfId="37583"/>
    <cellStyle name="Total 2 2 4 2 5 2 2" xfId="37584"/>
    <cellStyle name="Total 2 2 4 2 5 3" xfId="37585"/>
    <cellStyle name="Total 2 2 4 2 6" xfId="37586"/>
    <cellStyle name="Total 2 2 4 2 6 2" xfId="37587"/>
    <cellStyle name="Total 2 2 4 2 6 2 2" xfId="37588"/>
    <cellStyle name="Total 2 2 4 2 6 3" xfId="37589"/>
    <cellStyle name="Total 2 2 4 2 7" xfId="37590"/>
    <cellStyle name="Total 2 2 4 2 7 2" xfId="37591"/>
    <cellStyle name="Total 2 2 4 2 7 2 2" xfId="37592"/>
    <cellStyle name="Total 2 2 4 2 7 3" xfId="37593"/>
    <cellStyle name="Total 2 2 4 2 8" xfId="37594"/>
    <cellStyle name="Total 2 2 4 2 8 2" xfId="37595"/>
    <cellStyle name="Total 2 2 4 2 8 2 2" xfId="37596"/>
    <cellStyle name="Total 2 2 4 2 8 3" xfId="37597"/>
    <cellStyle name="Total 2 2 4 2 9" xfId="37598"/>
    <cellStyle name="Total 2 2 4 2 9 2" xfId="37599"/>
    <cellStyle name="Total 2 2 4 2 9 2 2" xfId="37600"/>
    <cellStyle name="Total 2 2 4 2 9 3" xfId="37601"/>
    <cellStyle name="Total 2 2 4 20" xfId="37602"/>
    <cellStyle name="Total 2 2 4 20 2" xfId="37603"/>
    <cellStyle name="Total 2 2 4 20 2 2" xfId="37604"/>
    <cellStyle name="Total 2 2 4 20 3" xfId="37605"/>
    <cellStyle name="Total 2 2 4 21" xfId="37606"/>
    <cellStyle name="Total 2 2 4 21 2" xfId="37607"/>
    <cellStyle name="Total 2 2 4 21 2 2" xfId="37608"/>
    <cellStyle name="Total 2 2 4 21 3" xfId="37609"/>
    <cellStyle name="Total 2 2 4 22" xfId="37610"/>
    <cellStyle name="Total 2 2 4 22 2" xfId="37611"/>
    <cellStyle name="Total 2 2 4 23" xfId="37612"/>
    <cellStyle name="Total 2 2 4 3" xfId="37613"/>
    <cellStyle name="Total 2 2 4 3 2" xfId="37614"/>
    <cellStyle name="Total 2 2 4 3 2 2" xfId="37615"/>
    <cellStyle name="Total 2 2 4 3 3" xfId="37616"/>
    <cellStyle name="Total 2 2 4 4" xfId="37617"/>
    <cellStyle name="Total 2 2 4 4 2" xfId="37618"/>
    <cellStyle name="Total 2 2 4 4 2 2" xfId="37619"/>
    <cellStyle name="Total 2 2 4 4 3" xfId="37620"/>
    <cellStyle name="Total 2 2 4 5" xfId="37621"/>
    <cellStyle name="Total 2 2 4 5 2" xfId="37622"/>
    <cellStyle name="Total 2 2 4 5 2 2" xfId="37623"/>
    <cellStyle name="Total 2 2 4 5 3" xfId="37624"/>
    <cellStyle name="Total 2 2 4 6" xfId="37625"/>
    <cellStyle name="Total 2 2 4 6 2" xfId="37626"/>
    <cellStyle name="Total 2 2 4 6 2 2" xfId="37627"/>
    <cellStyle name="Total 2 2 4 6 3" xfId="37628"/>
    <cellStyle name="Total 2 2 4 7" xfId="37629"/>
    <cellStyle name="Total 2 2 4 7 2" xfId="37630"/>
    <cellStyle name="Total 2 2 4 7 2 2" xfId="37631"/>
    <cellStyle name="Total 2 2 4 7 3" xfId="37632"/>
    <cellStyle name="Total 2 2 4 8" xfId="37633"/>
    <cellStyle name="Total 2 2 4 8 2" xfId="37634"/>
    <cellStyle name="Total 2 2 4 8 2 2" xfId="37635"/>
    <cellStyle name="Total 2 2 4 8 3" xfId="37636"/>
    <cellStyle name="Total 2 2 4 9" xfId="37637"/>
    <cellStyle name="Total 2 2 4 9 2" xfId="37638"/>
    <cellStyle name="Total 2 2 4 9 2 2" xfId="37639"/>
    <cellStyle name="Total 2 2 4 9 3" xfId="37640"/>
    <cellStyle name="Total 2 2 5" xfId="1050"/>
    <cellStyle name="Total 2 2 5 10" xfId="37641"/>
    <cellStyle name="Total 2 2 5 10 2" xfId="37642"/>
    <cellStyle name="Total 2 2 5 10 2 2" xfId="37643"/>
    <cellStyle name="Total 2 2 5 10 3" xfId="37644"/>
    <cellStyle name="Total 2 2 5 11" xfId="37645"/>
    <cellStyle name="Total 2 2 5 11 2" xfId="37646"/>
    <cellStyle name="Total 2 2 5 11 2 2" xfId="37647"/>
    <cellStyle name="Total 2 2 5 11 3" xfId="37648"/>
    <cellStyle name="Total 2 2 5 12" xfId="37649"/>
    <cellStyle name="Total 2 2 5 12 2" xfId="37650"/>
    <cellStyle name="Total 2 2 5 12 2 2" xfId="37651"/>
    <cellStyle name="Total 2 2 5 12 3" xfId="37652"/>
    <cellStyle name="Total 2 2 5 13" xfId="37653"/>
    <cellStyle name="Total 2 2 5 13 2" xfId="37654"/>
    <cellStyle name="Total 2 2 5 13 2 2" xfId="37655"/>
    <cellStyle name="Total 2 2 5 13 3" xfId="37656"/>
    <cellStyle name="Total 2 2 5 14" xfId="37657"/>
    <cellStyle name="Total 2 2 5 14 2" xfId="37658"/>
    <cellStyle name="Total 2 2 5 14 2 2" xfId="37659"/>
    <cellStyle name="Total 2 2 5 14 3" xfId="37660"/>
    <cellStyle name="Total 2 2 5 15" xfId="37661"/>
    <cellStyle name="Total 2 2 5 15 2" xfId="37662"/>
    <cellStyle name="Total 2 2 5 15 2 2" xfId="37663"/>
    <cellStyle name="Total 2 2 5 15 3" xfId="37664"/>
    <cellStyle name="Total 2 2 5 16" xfId="37665"/>
    <cellStyle name="Total 2 2 5 16 2" xfId="37666"/>
    <cellStyle name="Total 2 2 5 16 2 2" xfId="37667"/>
    <cellStyle name="Total 2 2 5 16 3" xfId="37668"/>
    <cellStyle name="Total 2 2 5 17" xfId="37669"/>
    <cellStyle name="Total 2 2 5 17 2" xfId="37670"/>
    <cellStyle name="Total 2 2 5 17 2 2" xfId="37671"/>
    <cellStyle name="Total 2 2 5 17 3" xfId="37672"/>
    <cellStyle name="Total 2 2 5 18" xfId="37673"/>
    <cellStyle name="Total 2 2 5 18 2" xfId="37674"/>
    <cellStyle name="Total 2 2 5 18 2 2" xfId="37675"/>
    <cellStyle name="Total 2 2 5 18 3" xfId="37676"/>
    <cellStyle name="Total 2 2 5 19" xfId="37677"/>
    <cellStyle name="Total 2 2 5 19 2" xfId="37678"/>
    <cellStyle name="Total 2 2 5 19 2 2" xfId="37679"/>
    <cellStyle name="Total 2 2 5 19 3" xfId="37680"/>
    <cellStyle name="Total 2 2 5 2" xfId="37681"/>
    <cellStyle name="Total 2 2 5 2 2" xfId="37682"/>
    <cellStyle name="Total 2 2 5 2 2 2" xfId="37683"/>
    <cellStyle name="Total 2 2 5 2 3" xfId="37684"/>
    <cellStyle name="Total 2 2 5 20" xfId="37685"/>
    <cellStyle name="Total 2 2 5 20 2" xfId="37686"/>
    <cellStyle name="Total 2 2 5 20 2 2" xfId="37687"/>
    <cellStyle name="Total 2 2 5 20 3" xfId="37688"/>
    <cellStyle name="Total 2 2 5 21" xfId="37689"/>
    <cellStyle name="Total 2 2 5 21 2" xfId="37690"/>
    <cellStyle name="Total 2 2 5 22" xfId="37691"/>
    <cellStyle name="Total 2 2 5 3" xfId="37692"/>
    <cellStyle name="Total 2 2 5 3 2" xfId="37693"/>
    <cellStyle name="Total 2 2 5 3 2 2" xfId="37694"/>
    <cellStyle name="Total 2 2 5 3 3" xfId="37695"/>
    <cellStyle name="Total 2 2 5 4" xfId="37696"/>
    <cellStyle name="Total 2 2 5 4 2" xfId="37697"/>
    <cellStyle name="Total 2 2 5 4 2 2" xfId="37698"/>
    <cellStyle name="Total 2 2 5 4 3" xfId="37699"/>
    <cellStyle name="Total 2 2 5 5" xfId="37700"/>
    <cellStyle name="Total 2 2 5 5 2" xfId="37701"/>
    <cellStyle name="Total 2 2 5 5 2 2" xfId="37702"/>
    <cellStyle name="Total 2 2 5 5 3" xfId="37703"/>
    <cellStyle name="Total 2 2 5 6" xfId="37704"/>
    <cellStyle name="Total 2 2 5 6 2" xfId="37705"/>
    <cellStyle name="Total 2 2 5 6 2 2" xfId="37706"/>
    <cellStyle name="Total 2 2 5 6 3" xfId="37707"/>
    <cellStyle name="Total 2 2 5 7" xfId="37708"/>
    <cellStyle name="Total 2 2 5 7 2" xfId="37709"/>
    <cellStyle name="Total 2 2 5 7 2 2" xfId="37710"/>
    <cellStyle name="Total 2 2 5 7 3" xfId="37711"/>
    <cellStyle name="Total 2 2 5 8" xfId="37712"/>
    <cellStyle name="Total 2 2 5 8 2" xfId="37713"/>
    <cellStyle name="Total 2 2 5 8 2 2" xfId="37714"/>
    <cellStyle name="Total 2 2 5 8 3" xfId="37715"/>
    <cellStyle name="Total 2 2 5 9" xfId="37716"/>
    <cellStyle name="Total 2 2 5 9 2" xfId="37717"/>
    <cellStyle name="Total 2 2 5 9 2 2" xfId="37718"/>
    <cellStyle name="Total 2 2 5 9 3" xfId="37719"/>
    <cellStyle name="Total 2 2 6" xfId="1051"/>
    <cellStyle name="Total 2 2 6 2" xfId="37720"/>
    <cellStyle name="Total 2 2 6 2 2" xfId="37721"/>
    <cellStyle name="Total 2 2 6 3" xfId="37722"/>
    <cellStyle name="Total 2 2 7" xfId="37723"/>
    <cellStyle name="Total 2 2 7 2" xfId="37724"/>
    <cellStyle name="Total 2 2 7 2 2" xfId="37725"/>
    <cellStyle name="Total 2 2 7 3" xfId="37726"/>
    <cellStyle name="Total 2 2 8" xfId="37727"/>
    <cellStyle name="Total 2 2 8 2" xfId="37728"/>
    <cellStyle name="Total 2 2 8 2 2" xfId="37729"/>
    <cellStyle name="Total 2 2 8 3" xfId="37730"/>
    <cellStyle name="Total 2 2 9" xfId="37731"/>
    <cellStyle name="Total 2 2 9 2" xfId="37732"/>
    <cellStyle name="Total 2 2 9 2 2" xfId="37733"/>
    <cellStyle name="Total 2 2 9 3" xfId="37734"/>
    <cellStyle name="Total 2 20" xfId="37735"/>
    <cellStyle name="Total 2 20 2" xfId="37736"/>
    <cellStyle name="Total 2 20 2 2" xfId="37737"/>
    <cellStyle name="Total 2 20 3" xfId="37738"/>
    <cellStyle name="Total 2 21" xfId="37739"/>
    <cellStyle name="Total 2 21 2" xfId="37740"/>
    <cellStyle name="Total 2 21 2 2" xfId="37741"/>
    <cellStyle name="Total 2 21 3" xfId="37742"/>
    <cellStyle name="Total 2 22" xfId="37743"/>
    <cellStyle name="Total 2 22 2" xfId="37744"/>
    <cellStyle name="Total 2 23" xfId="37745"/>
    <cellStyle name="Total 2 24" xfId="37746"/>
    <cellStyle name="Total 2 25" xfId="37747"/>
    <cellStyle name="Total 2 26" xfId="37748"/>
    <cellStyle name="Total 2 27" xfId="42980"/>
    <cellStyle name="Total 2 3" xfId="1052"/>
    <cellStyle name="Total 2 3 10" xfId="37749"/>
    <cellStyle name="Total 2 3 10 2" xfId="37750"/>
    <cellStyle name="Total 2 3 10 2 2" xfId="37751"/>
    <cellStyle name="Total 2 3 10 3" xfId="37752"/>
    <cellStyle name="Total 2 3 11" xfId="37753"/>
    <cellStyle name="Total 2 3 11 2" xfId="37754"/>
    <cellStyle name="Total 2 3 11 2 2" xfId="37755"/>
    <cellStyle name="Total 2 3 11 3" xfId="37756"/>
    <cellStyle name="Total 2 3 12" xfId="37757"/>
    <cellStyle name="Total 2 3 12 2" xfId="37758"/>
    <cellStyle name="Total 2 3 12 2 2" xfId="37759"/>
    <cellStyle name="Total 2 3 12 3" xfId="37760"/>
    <cellStyle name="Total 2 3 13" xfId="37761"/>
    <cellStyle name="Total 2 3 13 2" xfId="37762"/>
    <cellStyle name="Total 2 3 13 2 2" xfId="37763"/>
    <cellStyle name="Total 2 3 13 3" xfId="37764"/>
    <cellStyle name="Total 2 3 14" xfId="37765"/>
    <cellStyle name="Total 2 3 14 2" xfId="37766"/>
    <cellStyle name="Total 2 3 14 2 2" xfId="37767"/>
    <cellStyle name="Total 2 3 14 3" xfId="37768"/>
    <cellStyle name="Total 2 3 15" xfId="37769"/>
    <cellStyle name="Total 2 3 15 2" xfId="37770"/>
    <cellStyle name="Total 2 3 15 2 2" xfId="37771"/>
    <cellStyle name="Total 2 3 15 3" xfId="37772"/>
    <cellStyle name="Total 2 3 16" xfId="37773"/>
    <cellStyle name="Total 2 3 16 2" xfId="37774"/>
    <cellStyle name="Total 2 3 16 2 2" xfId="37775"/>
    <cellStyle name="Total 2 3 16 3" xfId="37776"/>
    <cellStyle name="Total 2 3 17" xfId="37777"/>
    <cellStyle name="Total 2 3 17 2" xfId="37778"/>
    <cellStyle name="Total 2 3 17 2 2" xfId="37779"/>
    <cellStyle name="Total 2 3 17 3" xfId="37780"/>
    <cellStyle name="Total 2 3 18" xfId="37781"/>
    <cellStyle name="Total 2 3 18 2" xfId="37782"/>
    <cellStyle name="Total 2 3 19" xfId="37783"/>
    <cellStyle name="Total 2 3 2" xfId="1053"/>
    <cellStyle name="Total 2 3 2 10" xfId="37784"/>
    <cellStyle name="Total 2 3 2 10 2" xfId="37785"/>
    <cellStyle name="Total 2 3 2 10 2 2" xfId="37786"/>
    <cellStyle name="Total 2 3 2 10 3" xfId="37787"/>
    <cellStyle name="Total 2 3 2 11" xfId="37788"/>
    <cellStyle name="Total 2 3 2 11 2" xfId="37789"/>
    <cellStyle name="Total 2 3 2 11 2 2" xfId="37790"/>
    <cellStyle name="Total 2 3 2 11 3" xfId="37791"/>
    <cellStyle name="Total 2 3 2 12" xfId="37792"/>
    <cellStyle name="Total 2 3 2 12 2" xfId="37793"/>
    <cellStyle name="Total 2 3 2 12 2 2" xfId="37794"/>
    <cellStyle name="Total 2 3 2 12 3" xfId="37795"/>
    <cellStyle name="Total 2 3 2 13" xfId="37796"/>
    <cellStyle name="Total 2 3 2 13 2" xfId="37797"/>
    <cellStyle name="Total 2 3 2 13 2 2" xfId="37798"/>
    <cellStyle name="Total 2 3 2 13 3" xfId="37799"/>
    <cellStyle name="Total 2 3 2 14" xfId="37800"/>
    <cellStyle name="Total 2 3 2 14 2" xfId="37801"/>
    <cellStyle name="Total 2 3 2 14 2 2" xfId="37802"/>
    <cellStyle name="Total 2 3 2 14 3" xfId="37803"/>
    <cellStyle name="Total 2 3 2 15" xfId="37804"/>
    <cellStyle name="Total 2 3 2 15 2" xfId="37805"/>
    <cellStyle name="Total 2 3 2 15 2 2" xfId="37806"/>
    <cellStyle name="Total 2 3 2 15 3" xfId="37807"/>
    <cellStyle name="Total 2 3 2 16" xfId="37808"/>
    <cellStyle name="Total 2 3 2 16 2" xfId="37809"/>
    <cellStyle name="Total 2 3 2 16 2 2" xfId="37810"/>
    <cellStyle name="Total 2 3 2 16 3" xfId="37811"/>
    <cellStyle name="Total 2 3 2 17" xfId="37812"/>
    <cellStyle name="Total 2 3 2 17 2" xfId="37813"/>
    <cellStyle name="Total 2 3 2 17 2 2" xfId="37814"/>
    <cellStyle name="Total 2 3 2 17 3" xfId="37815"/>
    <cellStyle name="Total 2 3 2 18" xfId="37816"/>
    <cellStyle name="Total 2 3 2 18 2" xfId="37817"/>
    <cellStyle name="Total 2 3 2 18 2 2" xfId="37818"/>
    <cellStyle name="Total 2 3 2 18 3" xfId="37819"/>
    <cellStyle name="Total 2 3 2 19" xfId="37820"/>
    <cellStyle name="Total 2 3 2 19 2" xfId="37821"/>
    <cellStyle name="Total 2 3 2 19 2 2" xfId="37822"/>
    <cellStyle name="Total 2 3 2 19 3" xfId="37823"/>
    <cellStyle name="Total 2 3 2 2" xfId="37824"/>
    <cellStyle name="Total 2 3 2 2 2" xfId="37825"/>
    <cellStyle name="Total 2 3 2 2 2 2" xfId="37826"/>
    <cellStyle name="Total 2 3 2 2 3" xfId="37827"/>
    <cellStyle name="Total 2 3 2 20" xfId="37828"/>
    <cellStyle name="Total 2 3 2 20 2" xfId="37829"/>
    <cellStyle name="Total 2 3 2 20 2 2" xfId="37830"/>
    <cellStyle name="Total 2 3 2 20 3" xfId="37831"/>
    <cellStyle name="Total 2 3 2 21" xfId="37832"/>
    <cellStyle name="Total 2 3 2 21 2" xfId="37833"/>
    <cellStyle name="Total 2 3 2 22" xfId="37834"/>
    <cellStyle name="Total 2 3 2 3" xfId="37835"/>
    <cellStyle name="Total 2 3 2 3 2" xfId="37836"/>
    <cellStyle name="Total 2 3 2 3 2 2" xfId="37837"/>
    <cellStyle name="Total 2 3 2 3 3" xfId="37838"/>
    <cellStyle name="Total 2 3 2 4" xfId="37839"/>
    <cellStyle name="Total 2 3 2 4 2" xfId="37840"/>
    <cellStyle name="Total 2 3 2 4 2 2" xfId="37841"/>
    <cellStyle name="Total 2 3 2 4 3" xfId="37842"/>
    <cellStyle name="Total 2 3 2 5" xfId="37843"/>
    <cellStyle name="Total 2 3 2 5 2" xfId="37844"/>
    <cellStyle name="Total 2 3 2 5 2 2" xfId="37845"/>
    <cellStyle name="Total 2 3 2 5 3" xfId="37846"/>
    <cellStyle name="Total 2 3 2 6" xfId="37847"/>
    <cellStyle name="Total 2 3 2 6 2" xfId="37848"/>
    <cellStyle name="Total 2 3 2 6 2 2" xfId="37849"/>
    <cellStyle name="Total 2 3 2 6 3" xfId="37850"/>
    <cellStyle name="Total 2 3 2 7" xfId="37851"/>
    <cellStyle name="Total 2 3 2 7 2" xfId="37852"/>
    <cellStyle name="Total 2 3 2 7 2 2" xfId="37853"/>
    <cellStyle name="Total 2 3 2 7 3" xfId="37854"/>
    <cellStyle name="Total 2 3 2 8" xfId="37855"/>
    <cellStyle name="Total 2 3 2 8 2" xfId="37856"/>
    <cellStyle name="Total 2 3 2 8 2 2" xfId="37857"/>
    <cellStyle name="Total 2 3 2 8 3" xfId="37858"/>
    <cellStyle name="Total 2 3 2 9" xfId="37859"/>
    <cellStyle name="Total 2 3 2 9 2" xfId="37860"/>
    <cellStyle name="Total 2 3 2 9 2 2" xfId="37861"/>
    <cellStyle name="Total 2 3 2 9 3" xfId="37862"/>
    <cellStyle name="Total 2 3 3" xfId="1054"/>
    <cellStyle name="Total 2 3 3 2" xfId="37863"/>
    <cellStyle name="Total 2 3 3 2 2" xfId="37864"/>
    <cellStyle name="Total 2 3 3 3" xfId="37865"/>
    <cellStyle name="Total 2 3 4" xfId="1055"/>
    <cellStyle name="Total 2 3 4 2" xfId="37866"/>
    <cellStyle name="Total 2 3 4 2 2" xfId="37867"/>
    <cellStyle name="Total 2 3 4 3" xfId="37868"/>
    <cellStyle name="Total 2 3 5" xfId="1056"/>
    <cellStyle name="Total 2 3 5 2" xfId="37869"/>
    <cellStyle name="Total 2 3 5 2 2" xfId="37870"/>
    <cellStyle name="Total 2 3 5 3" xfId="37871"/>
    <cellStyle name="Total 2 3 6" xfId="1057"/>
    <cellStyle name="Total 2 3 6 2" xfId="37872"/>
    <cellStyle name="Total 2 3 6 2 2" xfId="37873"/>
    <cellStyle name="Total 2 3 6 3" xfId="37874"/>
    <cellStyle name="Total 2 3 7" xfId="37875"/>
    <cellStyle name="Total 2 3 7 2" xfId="37876"/>
    <cellStyle name="Total 2 3 7 2 2" xfId="37877"/>
    <cellStyle name="Total 2 3 7 3" xfId="37878"/>
    <cellStyle name="Total 2 3 8" xfId="37879"/>
    <cellStyle name="Total 2 3 8 2" xfId="37880"/>
    <cellStyle name="Total 2 3 8 2 2" xfId="37881"/>
    <cellStyle name="Total 2 3 8 3" xfId="37882"/>
    <cellStyle name="Total 2 3 9" xfId="37883"/>
    <cellStyle name="Total 2 3 9 2" xfId="37884"/>
    <cellStyle name="Total 2 3 9 2 2" xfId="37885"/>
    <cellStyle name="Total 2 3 9 3" xfId="37886"/>
    <cellStyle name="Total 2 4" xfId="1058"/>
    <cellStyle name="Total 2 4 10" xfId="37887"/>
    <cellStyle name="Total 2 4 10 2" xfId="37888"/>
    <cellStyle name="Total 2 4 10 2 2" xfId="37889"/>
    <cellStyle name="Total 2 4 10 3" xfId="37890"/>
    <cellStyle name="Total 2 4 11" xfId="37891"/>
    <cellStyle name="Total 2 4 11 2" xfId="37892"/>
    <cellStyle name="Total 2 4 11 2 2" xfId="37893"/>
    <cellStyle name="Total 2 4 11 3" xfId="37894"/>
    <cellStyle name="Total 2 4 12" xfId="37895"/>
    <cellStyle name="Total 2 4 12 2" xfId="37896"/>
    <cellStyle name="Total 2 4 12 2 2" xfId="37897"/>
    <cellStyle name="Total 2 4 12 3" xfId="37898"/>
    <cellStyle name="Total 2 4 13" xfId="37899"/>
    <cellStyle name="Total 2 4 13 2" xfId="37900"/>
    <cellStyle name="Total 2 4 13 2 2" xfId="37901"/>
    <cellStyle name="Total 2 4 13 3" xfId="37902"/>
    <cellStyle name="Total 2 4 14" xfId="37903"/>
    <cellStyle name="Total 2 4 14 2" xfId="37904"/>
    <cellStyle name="Total 2 4 14 2 2" xfId="37905"/>
    <cellStyle name="Total 2 4 14 3" xfId="37906"/>
    <cellStyle name="Total 2 4 15" xfId="37907"/>
    <cellStyle name="Total 2 4 15 2" xfId="37908"/>
    <cellStyle name="Total 2 4 15 2 2" xfId="37909"/>
    <cellStyle name="Total 2 4 15 3" xfId="37910"/>
    <cellStyle name="Total 2 4 16" xfId="37911"/>
    <cellStyle name="Total 2 4 16 2" xfId="37912"/>
    <cellStyle name="Total 2 4 16 2 2" xfId="37913"/>
    <cellStyle name="Total 2 4 16 3" xfId="37914"/>
    <cellStyle name="Total 2 4 17" xfId="37915"/>
    <cellStyle name="Total 2 4 17 2" xfId="37916"/>
    <cellStyle name="Total 2 4 17 2 2" xfId="37917"/>
    <cellStyle name="Total 2 4 17 3" xfId="37918"/>
    <cellStyle name="Total 2 4 18" xfId="37919"/>
    <cellStyle name="Total 2 4 18 2" xfId="37920"/>
    <cellStyle name="Total 2 4 19" xfId="37921"/>
    <cellStyle name="Total 2 4 2" xfId="1059"/>
    <cellStyle name="Total 2 4 2 10" xfId="37922"/>
    <cellStyle name="Total 2 4 2 10 2" xfId="37923"/>
    <cellStyle name="Total 2 4 2 10 2 2" xfId="37924"/>
    <cellStyle name="Total 2 4 2 10 3" xfId="37925"/>
    <cellStyle name="Total 2 4 2 11" xfId="37926"/>
    <cellStyle name="Total 2 4 2 11 2" xfId="37927"/>
    <cellStyle name="Total 2 4 2 11 2 2" xfId="37928"/>
    <cellStyle name="Total 2 4 2 11 3" xfId="37929"/>
    <cellStyle name="Total 2 4 2 12" xfId="37930"/>
    <cellStyle name="Total 2 4 2 12 2" xfId="37931"/>
    <cellStyle name="Total 2 4 2 12 2 2" xfId="37932"/>
    <cellStyle name="Total 2 4 2 12 3" xfId="37933"/>
    <cellStyle name="Total 2 4 2 13" xfId="37934"/>
    <cellStyle name="Total 2 4 2 13 2" xfId="37935"/>
    <cellStyle name="Total 2 4 2 13 2 2" xfId="37936"/>
    <cellStyle name="Total 2 4 2 13 3" xfId="37937"/>
    <cellStyle name="Total 2 4 2 14" xfId="37938"/>
    <cellStyle name="Total 2 4 2 14 2" xfId="37939"/>
    <cellStyle name="Total 2 4 2 14 2 2" xfId="37940"/>
    <cellStyle name="Total 2 4 2 14 3" xfId="37941"/>
    <cellStyle name="Total 2 4 2 15" xfId="37942"/>
    <cellStyle name="Total 2 4 2 15 2" xfId="37943"/>
    <cellStyle name="Total 2 4 2 15 2 2" xfId="37944"/>
    <cellStyle name="Total 2 4 2 15 3" xfId="37945"/>
    <cellStyle name="Total 2 4 2 16" xfId="37946"/>
    <cellStyle name="Total 2 4 2 16 2" xfId="37947"/>
    <cellStyle name="Total 2 4 2 16 2 2" xfId="37948"/>
    <cellStyle name="Total 2 4 2 16 3" xfId="37949"/>
    <cellStyle name="Total 2 4 2 17" xfId="37950"/>
    <cellStyle name="Total 2 4 2 17 2" xfId="37951"/>
    <cellStyle name="Total 2 4 2 17 2 2" xfId="37952"/>
    <cellStyle name="Total 2 4 2 17 3" xfId="37953"/>
    <cellStyle name="Total 2 4 2 18" xfId="37954"/>
    <cellStyle name="Total 2 4 2 18 2" xfId="37955"/>
    <cellStyle name="Total 2 4 2 18 2 2" xfId="37956"/>
    <cellStyle name="Total 2 4 2 18 3" xfId="37957"/>
    <cellStyle name="Total 2 4 2 19" xfId="37958"/>
    <cellStyle name="Total 2 4 2 19 2" xfId="37959"/>
    <cellStyle name="Total 2 4 2 19 2 2" xfId="37960"/>
    <cellStyle name="Total 2 4 2 19 3" xfId="37961"/>
    <cellStyle name="Total 2 4 2 2" xfId="37962"/>
    <cellStyle name="Total 2 4 2 2 2" xfId="37963"/>
    <cellStyle name="Total 2 4 2 2 2 2" xfId="37964"/>
    <cellStyle name="Total 2 4 2 2 3" xfId="37965"/>
    <cellStyle name="Total 2 4 2 20" xfId="37966"/>
    <cellStyle name="Total 2 4 2 20 2" xfId="37967"/>
    <cellStyle name="Total 2 4 2 20 2 2" xfId="37968"/>
    <cellStyle name="Total 2 4 2 20 3" xfId="37969"/>
    <cellStyle name="Total 2 4 2 21" xfId="37970"/>
    <cellStyle name="Total 2 4 2 21 2" xfId="37971"/>
    <cellStyle name="Total 2 4 2 22" xfId="37972"/>
    <cellStyle name="Total 2 4 2 3" xfId="37973"/>
    <cellStyle name="Total 2 4 2 3 2" xfId="37974"/>
    <cellStyle name="Total 2 4 2 3 2 2" xfId="37975"/>
    <cellStyle name="Total 2 4 2 3 3" xfId="37976"/>
    <cellStyle name="Total 2 4 2 4" xfId="37977"/>
    <cellStyle name="Total 2 4 2 4 2" xfId="37978"/>
    <cellStyle name="Total 2 4 2 4 2 2" xfId="37979"/>
    <cellStyle name="Total 2 4 2 4 3" xfId="37980"/>
    <cellStyle name="Total 2 4 2 5" xfId="37981"/>
    <cellStyle name="Total 2 4 2 5 2" xfId="37982"/>
    <cellStyle name="Total 2 4 2 5 2 2" xfId="37983"/>
    <cellStyle name="Total 2 4 2 5 3" xfId="37984"/>
    <cellStyle name="Total 2 4 2 6" xfId="37985"/>
    <cellStyle name="Total 2 4 2 6 2" xfId="37986"/>
    <cellStyle name="Total 2 4 2 6 2 2" xfId="37987"/>
    <cellStyle name="Total 2 4 2 6 3" xfId="37988"/>
    <cellStyle name="Total 2 4 2 7" xfId="37989"/>
    <cellStyle name="Total 2 4 2 7 2" xfId="37990"/>
    <cellStyle name="Total 2 4 2 7 2 2" xfId="37991"/>
    <cellStyle name="Total 2 4 2 7 3" xfId="37992"/>
    <cellStyle name="Total 2 4 2 8" xfId="37993"/>
    <cellStyle name="Total 2 4 2 8 2" xfId="37994"/>
    <cellStyle name="Total 2 4 2 8 2 2" xfId="37995"/>
    <cellStyle name="Total 2 4 2 8 3" xfId="37996"/>
    <cellStyle name="Total 2 4 2 9" xfId="37997"/>
    <cellStyle name="Total 2 4 2 9 2" xfId="37998"/>
    <cellStyle name="Total 2 4 2 9 2 2" xfId="37999"/>
    <cellStyle name="Total 2 4 2 9 3" xfId="38000"/>
    <cellStyle name="Total 2 4 3" xfId="1060"/>
    <cellStyle name="Total 2 4 3 2" xfId="38001"/>
    <cellStyle name="Total 2 4 3 2 2" xfId="38002"/>
    <cellStyle name="Total 2 4 3 3" xfId="38003"/>
    <cellStyle name="Total 2 4 4" xfId="1061"/>
    <cellStyle name="Total 2 4 4 2" xfId="38004"/>
    <cellStyle name="Total 2 4 4 2 2" xfId="38005"/>
    <cellStyle name="Total 2 4 4 3" xfId="38006"/>
    <cellStyle name="Total 2 4 5" xfId="1062"/>
    <cellStyle name="Total 2 4 5 2" xfId="38007"/>
    <cellStyle name="Total 2 4 5 2 2" xfId="38008"/>
    <cellStyle name="Total 2 4 5 3" xfId="38009"/>
    <cellStyle name="Total 2 4 6" xfId="1063"/>
    <cellStyle name="Total 2 4 6 2" xfId="38010"/>
    <cellStyle name="Total 2 4 6 2 2" xfId="38011"/>
    <cellStyle name="Total 2 4 6 3" xfId="38012"/>
    <cellStyle name="Total 2 4 7" xfId="38013"/>
    <cellStyle name="Total 2 4 7 2" xfId="38014"/>
    <cellStyle name="Total 2 4 7 2 2" xfId="38015"/>
    <cellStyle name="Total 2 4 7 3" xfId="38016"/>
    <cellStyle name="Total 2 4 8" xfId="38017"/>
    <cellStyle name="Total 2 4 8 2" xfId="38018"/>
    <cellStyle name="Total 2 4 8 2 2" xfId="38019"/>
    <cellStyle name="Total 2 4 8 3" xfId="38020"/>
    <cellStyle name="Total 2 4 9" xfId="38021"/>
    <cellStyle name="Total 2 4 9 2" xfId="38022"/>
    <cellStyle name="Total 2 4 9 2 2" xfId="38023"/>
    <cellStyle name="Total 2 4 9 3" xfId="38024"/>
    <cellStyle name="Total 2 5" xfId="1064"/>
    <cellStyle name="Total 2 5 10" xfId="38025"/>
    <cellStyle name="Total 2 5 10 2" xfId="38026"/>
    <cellStyle name="Total 2 5 10 2 2" xfId="38027"/>
    <cellStyle name="Total 2 5 10 3" xfId="38028"/>
    <cellStyle name="Total 2 5 11" xfId="38029"/>
    <cellStyle name="Total 2 5 11 2" xfId="38030"/>
    <cellStyle name="Total 2 5 11 2 2" xfId="38031"/>
    <cellStyle name="Total 2 5 11 3" xfId="38032"/>
    <cellStyle name="Total 2 5 12" xfId="38033"/>
    <cellStyle name="Total 2 5 12 2" xfId="38034"/>
    <cellStyle name="Total 2 5 12 2 2" xfId="38035"/>
    <cellStyle name="Total 2 5 12 3" xfId="38036"/>
    <cellStyle name="Total 2 5 13" xfId="38037"/>
    <cellStyle name="Total 2 5 13 2" xfId="38038"/>
    <cellStyle name="Total 2 5 13 2 2" xfId="38039"/>
    <cellStyle name="Total 2 5 13 3" xfId="38040"/>
    <cellStyle name="Total 2 5 14" xfId="38041"/>
    <cellStyle name="Total 2 5 14 2" xfId="38042"/>
    <cellStyle name="Total 2 5 14 2 2" xfId="38043"/>
    <cellStyle name="Total 2 5 14 3" xfId="38044"/>
    <cellStyle name="Total 2 5 15" xfId="38045"/>
    <cellStyle name="Total 2 5 15 2" xfId="38046"/>
    <cellStyle name="Total 2 5 15 2 2" xfId="38047"/>
    <cellStyle name="Total 2 5 15 3" xfId="38048"/>
    <cellStyle name="Total 2 5 16" xfId="38049"/>
    <cellStyle name="Total 2 5 16 2" xfId="38050"/>
    <cellStyle name="Total 2 5 16 2 2" xfId="38051"/>
    <cellStyle name="Total 2 5 16 3" xfId="38052"/>
    <cellStyle name="Total 2 5 17" xfId="38053"/>
    <cellStyle name="Total 2 5 17 2" xfId="38054"/>
    <cellStyle name="Total 2 5 17 2 2" xfId="38055"/>
    <cellStyle name="Total 2 5 17 3" xfId="38056"/>
    <cellStyle name="Total 2 5 18" xfId="38057"/>
    <cellStyle name="Total 2 5 18 2" xfId="38058"/>
    <cellStyle name="Total 2 5 18 2 2" xfId="38059"/>
    <cellStyle name="Total 2 5 18 3" xfId="38060"/>
    <cellStyle name="Total 2 5 19" xfId="38061"/>
    <cellStyle name="Total 2 5 19 2" xfId="38062"/>
    <cellStyle name="Total 2 5 19 2 2" xfId="38063"/>
    <cellStyle name="Total 2 5 19 3" xfId="38064"/>
    <cellStyle name="Total 2 5 2" xfId="38065"/>
    <cellStyle name="Total 2 5 2 10" xfId="38066"/>
    <cellStyle name="Total 2 5 2 10 2" xfId="38067"/>
    <cellStyle name="Total 2 5 2 10 2 2" xfId="38068"/>
    <cellStyle name="Total 2 5 2 10 3" xfId="38069"/>
    <cellStyle name="Total 2 5 2 11" xfId="38070"/>
    <cellStyle name="Total 2 5 2 11 2" xfId="38071"/>
    <cellStyle name="Total 2 5 2 11 2 2" xfId="38072"/>
    <cellStyle name="Total 2 5 2 11 3" xfId="38073"/>
    <cellStyle name="Total 2 5 2 12" xfId="38074"/>
    <cellStyle name="Total 2 5 2 12 2" xfId="38075"/>
    <cellStyle name="Total 2 5 2 12 2 2" xfId="38076"/>
    <cellStyle name="Total 2 5 2 12 3" xfId="38077"/>
    <cellStyle name="Total 2 5 2 13" xfId="38078"/>
    <cellStyle name="Total 2 5 2 13 2" xfId="38079"/>
    <cellStyle name="Total 2 5 2 13 2 2" xfId="38080"/>
    <cellStyle name="Total 2 5 2 13 3" xfId="38081"/>
    <cellStyle name="Total 2 5 2 14" xfId="38082"/>
    <cellStyle name="Total 2 5 2 14 2" xfId="38083"/>
    <cellStyle name="Total 2 5 2 14 2 2" xfId="38084"/>
    <cellStyle name="Total 2 5 2 14 3" xfId="38085"/>
    <cellStyle name="Total 2 5 2 15" xfId="38086"/>
    <cellStyle name="Total 2 5 2 15 2" xfId="38087"/>
    <cellStyle name="Total 2 5 2 15 2 2" xfId="38088"/>
    <cellStyle name="Total 2 5 2 15 3" xfId="38089"/>
    <cellStyle name="Total 2 5 2 16" xfId="38090"/>
    <cellStyle name="Total 2 5 2 16 2" xfId="38091"/>
    <cellStyle name="Total 2 5 2 16 2 2" xfId="38092"/>
    <cellStyle name="Total 2 5 2 16 3" xfId="38093"/>
    <cellStyle name="Total 2 5 2 17" xfId="38094"/>
    <cellStyle name="Total 2 5 2 17 2" xfId="38095"/>
    <cellStyle name="Total 2 5 2 17 2 2" xfId="38096"/>
    <cellStyle name="Total 2 5 2 17 3" xfId="38097"/>
    <cellStyle name="Total 2 5 2 18" xfId="38098"/>
    <cellStyle name="Total 2 5 2 18 2" xfId="38099"/>
    <cellStyle name="Total 2 5 2 18 2 2" xfId="38100"/>
    <cellStyle name="Total 2 5 2 18 3" xfId="38101"/>
    <cellStyle name="Total 2 5 2 19" xfId="38102"/>
    <cellStyle name="Total 2 5 2 19 2" xfId="38103"/>
    <cellStyle name="Total 2 5 2 19 2 2" xfId="38104"/>
    <cellStyle name="Total 2 5 2 19 3" xfId="38105"/>
    <cellStyle name="Total 2 5 2 2" xfId="38106"/>
    <cellStyle name="Total 2 5 2 2 2" xfId="38107"/>
    <cellStyle name="Total 2 5 2 2 2 2" xfId="38108"/>
    <cellStyle name="Total 2 5 2 2 3" xfId="38109"/>
    <cellStyle name="Total 2 5 2 20" xfId="38110"/>
    <cellStyle name="Total 2 5 2 20 2" xfId="38111"/>
    <cellStyle name="Total 2 5 2 20 2 2" xfId="38112"/>
    <cellStyle name="Total 2 5 2 20 3" xfId="38113"/>
    <cellStyle name="Total 2 5 2 21" xfId="38114"/>
    <cellStyle name="Total 2 5 2 21 2" xfId="38115"/>
    <cellStyle name="Total 2 5 2 22" xfId="38116"/>
    <cellStyle name="Total 2 5 2 3" xfId="38117"/>
    <cellStyle name="Total 2 5 2 3 2" xfId="38118"/>
    <cellStyle name="Total 2 5 2 3 2 2" xfId="38119"/>
    <cellStyle name="Total 2 5 2 3 3" xfId="38120"/>
    <cellStyle name="Total 2 5 2 4" xfId="38121"/>
    <cellStyle name="Total 2 5 2 4 2" xfId="38122"/>
    <cellStyle name="Total 2 5 2 4 2 2" xfId="38123"/>
    <cellStyle name="Total 2 5 2 4 3" xfId="38124"/>
    <cellStyle name="Total 2 5 2 5" xfId="38125"/>
    <cellStyle name="Total 2 5 2 5 2" xfId="38126"/>
    <cellStyle name="Total 2 5 2 5 2 2" xfId="38127"/>
    <cellStyle name="Total 2 5 2 5 3" xfId="38128"/>
    <cellStyle name="Total 2 5 2 6" xfId="38129"/>
    <cellStyle name="Total 2 5 2 6 2" xfId="38130"/>
    <cellStyle name="Total 2 5 2 6 2 2" xfId="38131"/>
    <cellStyle name="Total 2 5 2 6 3" xfId="38132"/>
    <cellStyle name="Total 2 5 2 7" xfId="38133"/>
    <cellStyle name="Total 2 5 2 7 2" xfId="38134"/>
    <cellStyle name="Total 2 5 2 7 2 2" xfId="38135"/>
    <cellStyle name="Total 2 5 2 7 3" xfId="38136"/>
    <cellStyle name="Total 2 5 2 8" xfId="38137"/>
    <cellStyle name="Total 2 5 2 8 2" xfId="38138"/>
    <cellStyle name="Total 2 5 2 8 2 2" xfId="38139"/>
    <cellStyle name="Total 2 5 2 8 3" xfId="38140"/>
    <cellStyle name="Total 2 5 2 9" xfId="38141"/>
    <cellStyle name="Total 2 5 2 9 2" xfId="38142"/>
    <cellStyle name="Total 2 5 2 9 2 2" xfId="38143"/>
    <cellStyle name="Total 2 5 2 9 3" xfId="38144"/>
    <cellStyle name="Total 2 5 20" xfId="38145"/>
    <cellStyle name="Total 2 5 20 2" xfId="38146"/>
    <cellStyle name="Total 2 5 20 2 2" xfId="38147"/>
    <cellStyle name="Total 2 5 20 3" xfId="38148"/>
    <cellStyle name="Total 2 5 21" xfId="38149"/>
    <cellStyle name="Total 2 5 21 2" xfId="38150"/>
    <cellStyle name="Total 2 5 21 2 2" xfId="38151"/>
    <cellStyle name="Total 2 5 21 3" xfId="38152"/>
    <cellStyle name="Total 2 5 22" xfId="38153"/>
    <cellStyle name="Total 2 5 22 2" xfId="38154"/>
    <cellStyle name="Total 2 5 23" xfId="38155"/>
    <cellStyle name="Total 2 5 3" xfId="38156"/>
    <cellStyle name="Total 2 5 3 2" xfId="38157"/>
    <cellStyle name="Total 2 5 3 2 2" xfId="38158"/>
    <cellStyle name="Total 2 5 3 3" xfId="38159"/>
    <cellStyle name="Total 2 5 4" xfId="38160"/>
    <cellStyle name="Total 2 5 4 2" xfId="38161"/>
    <cellStyle name="Total 2 5 4 2 2" xfId="38162"/>
    <cellStyle name="Total 2 5 4 3" xfId="38163"/>
    <cellStyle name="Total 2 5 5" xfId="38164"/>
    <cellStyle name="Total 2 5 5 2" xfId="38165"/>
    <cellStyle name="Total 2 5 5 2 2" xfId="38166"/>
    <cellStyle name="Total 2 5 5 3" xfId="38167"/>
    <cellStyle name="Total 2 5 6" xfId="38168"/>
    <cellStyle name="Total 2 5 6 2" xfId="38169"/>
    <cellStyle name="Total 2 5 6 2 2" xfId="38170"/>
    <cellStyle name="Total 2 5 6 3" xfId="38171"/>
    <cellStyle name="Total 2 5 7" xfId="38172"/>
    <cellStyle name="Total 2 5 7 2" xfId="38173"/>
    <cellStyle name="Total 2 5 7 2 2" xfId="38174"/>
    <cellStyle name="Total 2 5 7 3" xfId="38175"/>
    <cellStyle name="Total 2 5 8" xfId="38176"/>
    <cellStyle name="Total 2 5 8 2" xfId="38177"/>
    <cellStyle name="Total 2 5 8 2 2" xfId="38178"/>
    <cellStyle name="Total 2 5 8 3" xfId="38179"/>
    <cellStyle name="Total 2 5 9" xfId="38180"/>
    <cellStyle name="Total 2 5 9 2" xfId="38181"/>
    <cellStyle name="Total 2 5 9 2 2" xfId="38182"/>
    <cellStyle name="Total 2 5 9 3" xfId="38183"/>
    <cellStyle name="Total 2 6" xfId="1065"/>
    <cellStyle name="Total 2 6 10" xfId="38184"/>
    <cellStyle name="Total 2 6 10 2" xfId="38185"/>
    <cellStyle name="Total 2 6 10 2 2" xfId="38186"/>
    <cellStyle name="Total 2 6 10 3" xfId="38187"/>
    <cellStyle name="Total 2 6 11" xfId="38188"/>
    <cellStyle name="Total 2 6 11 2" xfId="38189"/>
    <cellStyle name="Total 2 6 11 2 2" xfId="38190"/>
    <cellStyle name="Total 2 6 11 3" xfId="38191"/>
    <cellStyle name="Total 2 6 12" xfId="38192"/>
    <cellStyle name="Total 2 6 12 2" xfId="38193"/>
    <cellStyle name="Total 2 6 12 2 2" xfId="38194"/>
    <cellStyle name="Total 2 6 12 3" xfId="38195"/>
    <cellStyle name="Total 2 6 13" xfId="38196"/>
    <cellStyle name="Total 2 6 13 2" xfId="38197"/>
    <cellStyle name="Total 2 6 13 2 2" xfId="38198"/>
    <cellStyle name="Total 2 6 13 3" xfId="38199"/>
    <cellStyle name="Total 2 6 14" xfId="38200"/>
    <cellStyle name="Total 2 6 14 2" xfId="38201"/>
    <cellStyle name="Total 2 6 14 2 2" xfId="38202"/>
    <cellStyle name="Total 2 6 14 3" xfId="38203"/>
    <cellStyle name="Total 2 6 15" xfId="38204"/>
    <cellStyle name="Total 2 6 15 2" xfId="38205"/>
    <cellStyle name="Total 2 6 15 2 2" xfId="38206"/>
    <cellStyle name="Total 2 6 15 3" xfId="38207"/>
    <cellStyle name="Total 2 6 16" xfId="38208"/>
    <cellStyle name="Total 2 6 16 2" xfId="38209"/>
    <cellStyle name="Total 2 6 16 2 2" xfId="38210"/>
    <cellStyle name="Total 2 6 16 3" xfId="38211"/>
    <cellStyle name="Total 2 6 17" xfId="38212"/>
    <cellStyle name="Total 2 6 17 2" xfId="38213"/>
    <cellStyle name="Total 2 6 17 2 2" xfId="38214"/>
    <cellStyle name="Total 2 6 17 3" xfId="38215"/>
    <cellStyle name="Total 2 6 18" xfId="38216"/>
    <cellStyle name="Total 2 6 18 2" xfId="38217"/>
    <cellStyle name="Total 2 6 18 2 2" xfId="38218"/>
    <cellStyle name="Total 2 6 18 3" xfId="38219"/>
    <cellStyle name="Total 2 6 19" xfId="38220"/>
    <cellStyle name="Total 2 6 19 2" xfId="38221"/>
    <cellStyle name="Total 2 6 19 2 2" xfId="38222"/>
    <cellStyle name="Total 2 6 19 3" xfId="38223"/>
    <cellStyle name="Total 2 6 2" xfId="38224"/>
    <cellStyle name="Total 2 6 2 2" xfId="38225"/>
    <cellStyle name="Total 2 6 2 2 2" xfId="38226"/>
    <cellStyle name="Total 2 6 2 3" xfId="38227"/>
    <cellStyle name="Total 2 6 20" xfId="38228"/>
    <cellStyle name="Total 2 6 20 2" xfId="38229"/>
    <cellStyle name="Total 2 6 20 2 2" xfId="38230"/>
    <cellStyle name="Total 2 6 20 3" xfId="38231"/>
    <cellStyle name="Total 2 6 21" xfId="38232"/>
    <cellStyle name="Total 2 6 21 2" xfId="38233"/>
    <cellStyle name="Total 2 6 22" xfId="38234"/>
    <cellStyle name="Total 2 6 3" xfId="38235"/>
    <cellStyle name="Total 2 6 3 2" xfId="38236"/>
    <cellStyle name="Total 2 6 3 2 2" xfId="38237"/>
    <cellStyle name="Total 2 6 3 3" xfId="38238"/>
    <cellStyle name="Total 2 6 4" xfId="38239"/>
    <cellStyle name="Total 2 6 4 2" xfId="38240"/>
    <cellStyle name="Total 2 6 4 2 2" xfId="38241"/>
    <cellStyle name="Total 2 6 4 3" xfId="38242"/>
    <cellStyle name="Total 2 6 5" xfId="38243"/>
    <cellStyle name="Total 2 6 5 2" xfId="38244"/>
    <cellStyle name="Total 2 6 5 2 2" xfId="38245"/>
    <cellStyle name="Total 2 6 5 3" xfId="38246"/>
    <cellStyle name="Total 2 6 6" xfId="38247"/>
    <cellStyle name="Total 2 6 6 2" xfId="38248"/>
    <cellStyle name="Total 2 6 6 2 2" xfId="38249"/>
    <cellStyle name="Total 2 6 6 3" xfId="38250"/>
    <cellStyle name="Total 2 6 7" xfId="38251"/>
    <cellStyle name="Total 2 6 7 2" xfId="38252"/>
    <cellStyle name="Total 2 6 7 2 2" xfId="38253"/>
    <cellStyle name="Total 2 6 7 3" xfId="38254"/>
    <cellStyle name="Total 2 6 8" xfId="38255"/>
    <cellStyle name="Total 2 6 8 2" xfId="38256"/>
    <cellStyle name="Total 2 6 8 2 2" xfId="38257"/>
    <cellStyle name="Total 2 6 8 3" xfId="38258"/>
    <cellStyle name="Total 2 6 9" xfId="38259"/>
    <cellStyle name="Total 2 6 9 2" xfId="38260"/>
    <cellStyle name="Total 2 6 9 2 2" xfId="38261"/>
    <cellStyle name="Total 2 6 9 3" xfId="38262"/>
    <cellStyle name="Total 2 7" xfId="1066"/>
    <cellStyle name="Total 2 7 2" xfId="38263"/>
    <cellStyle name="Total 2 7 2 2" xfId="38264"/>
    <cellStyle name="Total 2 7 3" xfId="38265"/>
    <cellStyle name="Total 2 8" xfId="38266"/>
    <cellStyle name="Total 2 8 2" xfId="38267"/>
    <cellStyle name="Total 2 8 2 2" xfId="38268"/>
    <cellStyle name="Total 2 8 3" xfId="38269"/>
    <cellStyle name="Total 2 9" xfId="38270"/>
    <cellStyle name="Total 2 9 2" xfId="38271"/>
    <cellStyle name="Total 2 9 2 2" xfId="38272"/>
    <cellStyle name="Total 2 9 3" xfId="38273"/>
    <cellStyle name="Total 3" xfId="1067"/>
    <cellStyle name="Total 3 10" xfId="38274"/>
    <cellStyle name="Total 3 10 2" xfId="38275"/>
    <cellStyle name="Total 3 10 2 2" xfId="38276"/>
    <cellStyle name="Total 3 10 3" xfId="38277"/>
    <cellStyle name="Total 3 11" xfId="38278"/>
    <cellStyle name="Total 3 11 2" xfId="38279"/>
    <cellStyle name="Total 3 11 2 2" xfId="38280"/>
    <cellStyle name="Total 3 11 3" xfId="38281"/>
    <cellStyle name="Total 3 12" xfId="38282"/>
    <cellStyle name="Total 3 12 2" xfId="38283"/>
    <cellStyle name="Total 3 12 2 2" xfId="38284"/>
    <cellStyle name="Total 3 12 3" xfId="38285"/>
    <cellStyle name="Total 3 13" xfId="38286"/>
    <cellStyle name="Total 3 13 2" xfId="38287"/>
    <cellStyle name="Total 3 13 2 2" xfId="38288"/>
    <cellStyle name="Total 3 13 3" xfId="38289"/>
    <cellStyle name="Total 3 14" xfId="38290"/>
    <cellStyle name="Total 3 14 2" xfId="38291"/>
    <cellStyle name="Total 3 14 2 2" xfId="38292"/>
    <cellStyle name="Total 3 14 3" xfId="38293"/>
    <cellStyle name="Total 3 15" xfId="38294"/>
    <cellStyle name="Total 3 15 2" xfId="38295"/>
    <cellStyle name="Total 3 15 2 2" xfId="38296"/>
    <cellStyle name="Total 3 15 3" xfId="38297"/>
    <cellStyle name="Total 3 16" xfId="38298"/>
    <cellStyle name="Total 3 16 2" xfId="38299"/>
    <cellStyle name="Total 3 16 2 2" xfId="38300"/>
    <cellStyle name="Total 3 16 3" xfId="38301"/>
    <cellStyle name="Total 3 17" xfId="38302"/>
    <cellStyle name="Total 3 17 2" xfId="38303"/>
    <cellStyle name="Total 3 17 2 2" xfId="38304"/>
    <cellStyle name="Total 3 17 3" xfId="38305"/>
    <cellStyle name="Total 3 18" xfId="38306"/>
    <cellStyle name="Total 3 18 2" xfId="38307"/>
    <cellStyle name="Total 3 18 2 2" xfId="38308"/>
    <cellStyle name="Total 3 18 3" xfId="38309"/>
    <cellStyle name="Total 3 19" xfId="38310"/>
    <cellStyle name="Total 3 19 2" xfId="38311"/>
    <cellStyle name="Total 3 19 2 2" xfId="38312"/>
    <cellStyle name="Total 3 19 3" xfId="38313"/>
    <cellStyle name="Total 3 2" xfId="1068"/>
    <cellStyle name="Total 3 2 10" xfId="38314"/>
    <cellStyle name="Total 3 2 10 2" xfId="38315"/>
    <cellStyle name="Total 3 2 10 2 2" xfId="38316"/>
    <cellStyle name="Total 3 2 10 3" xfId="38317"/>
    <cellStyle name="Total 3 2 11" xfId="38318"/>
    <cellStyle name="Total 3 2 11 2" xfId="38319"/>
    <cellStyle name="Total 3 2 11 2 2" xfId="38320"/>
    <cellStyle name="Total 3 2 11 3" xfId="38321"/>
    <cellStyle name="Total 3 2 12" xfId="38322"/>
    <cellStyle name="Total 3 2 12 2" xfId="38323"/>
    <cellStyle name="Total 3 2 12 2 2" xfId="38324"/>
    <cellStyle name="Total 3 2 12 3" xfId="38325"/>
    <cellStyle name="Total 3 2 13" xfId="38326"/>
    <cellStyle name="Total 3 2 13 2" xfId="38327"/>
    <cellStyle name="Total 3 2 13 2 2" xfId="38328"/>
    <cellStyle name="Total 3 2 13 3" xfId="38329"/>
    <cellStyle name="Total 3 2 14" xfId="38330"/>
    <cellStyle name="Total 3 2 14 2" xfId="38331"/>
    <cellStyle name="Total 3 2 14 2 2" xfId="38332"/>
    <cellStyle name="Total 3 2 14 3" xfId="38333"/>
    <cellStyle name="Total 3 2 15" xfId="38334"/>
    <cellStyle name="Total 3 2 15 2" xfId="38335"/>
    <cellStyle name="Total 3 2 15 2 2" xfId="38336"/>
    <cellStyle name="Total 3 2 15 3" xfId="38337"/>
    <cellStyle name="Total 3 2 16" xfId="38338"/>
    <cellStyle name="Total 3 2 16 2" xfId="38339"/>
    <cellStyle name="Total 3 2 16 2 2" xfId="38340"/>
    <cellStyle name="Total 3 2 16 3" xfId="38341"/>
    <cellStyle name="Total 3 2 17" xfId="38342"/>
    <cellStyle name="Total 3 2 17 2" xfId="38343"/>
    <cellStyle name="Total 3 2 17 2 2" xfId="38344"/>
    <cellStyle name="Total 3 2 17 3" xfId="38345"/>
    <cellStyle name="Total 3 2 18" xfId="38346"/>
    <cellStyle name="Total 3 2 18 2" xfId="38347"/>
    <cellStyle name="Total 3 2 18 2 2" xfId="38348"/>
    <cellStyle name="Total 3 2 18 3" xfId="38349"/>
    <cellStyle name="Total 3 2 19" xfId="38350"/>
    <cellStyle name="Total 3 2 19 2" xfId="38351"/>
    <cellStyle name="Total 3 2 19 2 2" xfId="38352"/>
    <cellStyle name="Total 3 2 19 3" xfId="38353"/>
    <cellStyle name="Total 3 2 2" xfId="1069"/>
    <cellStyle name="Total 3 2 2 10" xfId="38354"/>
    <cellStyle name="Total 3 2 2 10 2" xfId="38355"/>
    <cellStyle name="Total 3 2 2 10 2 2" xfId="38356"/>
    <cellStyle name="Total 3 2 2 10 3" xfId="38357"/>
    <cellStyle name="Total 3 2 2 11" xfId="38358"/>
    <cellStyle name="Total 3 2 2 11 2" xfId="38359"/>
    <cellStyle name="Total 3 2 2 11 2 2" xfId="38360"/>
    <cellStyle name="Total 3 2 2 11 3" xfId="38361"/>
    <cellStyle name="Total 3 2 2 12" xfId="38362"/>
    <cellStyle name="Total 3 2 2 12 2" xfId="38363"/>
    <cellStyle name="Total 3 2 2 12 2 2" xfId="38364"/>
    <cellStyle name="Total 3 2 2 12 3" xfId="38365"/>
    <cellStyle name="Total 3 2 2 13" xfId="38366"/>
    <cellStyle name="Total 3 2 2 13 2" xfId="38367"/>
    <cellStyle name="Total 3 2 2 13 2 2" xfId="38368"/>
    <cellStyle name="Total 3 2 2 13 3" xfId="38369"/>
    <cellStyle name="Total 3 2 2 14" xfId="38370"/>
    <cellStyle name="Total 3 2 2 14 2" xfId="38371"/>
    <cellStyle name="Total 3 2 2 14 2 2" xfId="38372"/>
    <cellStyle name="Total 3 2 2 14 3" xfId="38373"/>
    <cellStyle name="Total 3 2 2 15" xfId="38374"/>
    <cellStyle name="Total 3 2 2 15 2" xfId="38375"/>
    <cellStyle name="Total 3 2 2 15 2 2" xfId="38376"/>
    <cellStyle name="Total 3 2 2 15 3" xfId="38377"/>
    <cellStyle name="Total 3 2 2 16" xfId="38378"/>
    <cellStyle name="Total 3 2 2 16 2" xfId="38379"/>
    <cellStyle name="Total 3 2 2 16 2 2" xfId="38380"/>
    <cellStyle name="Total 3 2 2 16 3" xfId="38381"/>
    <cellStyle name="Total 3 2 2 17" xfId="38382"/>
    <cellStyle name="Total 3 2 2 17 2" xfId="38383"/>
    <cellStyle name="Total 3 2 2 17 2 2" xfId="38384"/>
    <cellStyle name="Total 3 2 2 17 3" xfId="38385"/>
    <cellStyle name="Total 3 2 2 18" xfId="38386"/>
    <cellStyle name="Total 3 2 2 18 2" xfId="38387"/>
    <cellStyle name="Total 3 2 2 19" xfId="38388"/>
    <cellStyle name="Total 3 2 2 2" xfId="38389"/>
    <cellStyle name="Total 3 2 2 2 10" xfId="38390"/>
    <cellStyle name="Total 3 2 2 2 10 2" xfId="38391"/>
    <cellStyle name="Total 3 2 2 2 10 2 2" xfId="38392"/>
    <cellStyle name="Total 3 2 2 2 10 3" xfId="38393"/>
    <cellStyle name="Total 3 2 2 2 11" xfId="38394"/>
    <cellStyle name="Total 3 2 2 2 11 2" xfId="38395"/>
    <cellStyle name="Total 3 2 2 2 11 2 2" xfId="38396"/>
    <cellStyle name="Total 3 2 2 2 11 3" xfId="38397"/>
    <cellStyle name="Total 3 2 2 2 12" xfId="38398"/>
    <cellStyle name="Total 3 2 2 2 12 2" xfId="38399"/>
    <cellStyle name="Total 3 2 2 2 12 2 2" xfId="38400"/>
    <cellStyle name="Total 3 2 2 2 12 3" xfId="38401"/>
    <cellStyle name="Total 3 2 2 2 13" xfId="38402"/>
    <cellStyle name="Total 3 2 2 2 13 2" xfId="38403"/>
    <cellStyle name="Total 3 2 2 2 13 2 2" xfId="38404"/>
    <cellStyle name="Total 3 2 2 2 13 3" xfId="38405"/>
    <cellStyle name="Total 3 2 2 2 14" xfId="38406"/>
    <cellStyle name="Total 3 2 2 2 14 2" xfId="38407"/>
    <cellStyle name="Total 3 2 2 2 14 2 2" xfId="38408"/>
    <cellStyle name="Total 3 2 2 2 14 3" xfId="38409"/>
    <cellStyle name="Total 3 2 2 2 15" xfId="38410"/>
    <cellStyle name="Total 3 2 2 2 15 2" xfId="38411"/>
    <cellStyle name="Total 3 2 2 2 15 2 2" xfId="38412"/>
    <cellStyle name="Total 3 2 2 2 15 3" xfId="38413"/>
    <cellStyle name="Total 3 2 2 2 16" xfId="38414"/>
    <cellStyle name="Total 3 2 2 2 16 2" xfId="38415"/>
    <cellStyle name="Total 3 2 2 2 16 2 2" xfId="38416"/>
    <cellStyle name="Total 3 2 2 2 16 3" xfId="38417"/>
    <cellStyle name="Total 3 2 2 2 17" xfId="38418"/>
    <cellStyle name="Total 3 2 2 2 17 2" xfId="38419"/>
    <cellStyle name="Total 3 2 2 2 17 2 2" xfId="38420"/>
    <cellStyle name="Total 3 2 2 2 17 3" xfId="38421"/>
    <cellStyle name="Total 3 2 2 2 18" xfId="38422"/>
    <cellStyle name="Total 3 2 2 2 18 2" xfId="38423"/>
    <cellStyle name="Total 3 2 2 2 18 2 2" xfId="38424"/>
    <cellStyle name="Total 3 2 2 2 18 3" xfId="38425"/>
    <cellStyle name="Total 3 2 2 2 19" xfId="38426"/>
    <cellStyle name="Total 3 2 2 2 19 2" xfId="38427"/>
    <cellStyle name="Total 3 2 2 2 19 2 2" xfId="38428"/>
    <cellStyle name="Total 3 2 2 2 19 3" xfId="38429"/>
    <cellStyle name="Total 3 2 2 2 2" xfId="38430"/>
    <cellStyle name="Total 3 2 2 2 2 2" xfId="38431"/>
    <cellStyle name="Total 3 2 2 2 2 2 2" xfId="38432"/>
    <cellStyle name="Total 3 2 2 2 2 3" xfId="38433"/>
    <cellStyle name="Total 3 2 2 2 20" xfId="38434"/>
    <cellStyle name="Total 3 2 2 2 20 2" xfId="38435"/>
    <cellStyle name="Total 3 2 2 2 20 2 2" xfId="38436"/>
    <cellStyle name="Total 3 2 2 2 20 3" xfId="38437"/>
    <cellStyle name="Total 3 2 2 2 21" xfId="38438"/>
    <cellStyle name="Total 3 2 2 2 21 2" xfId="38439"/>
    <cellStyle name="Total 3 2 2 2 22" xfId="38440"/>
    <cellStyle name="Total 3 2 2 2 3" xfId="38441"/>
    <cellStyle name="Total 3 2 2 2 3 2" xfId="38442"/>
    <cellStyle name="Total 3 2 2 2 3 2 2" xfId="38443"/>
    <cellStyle name="Total 3 2 2 2 3 3" xfId="38444"/>
    <cellStyle name="Total 3 2 2 2 4" xfId="38445"/>
    <cellStyle name="Total 3 2 2 2 4 2" xfId="38446"/>
    <cellStyle name="Total 3 2 2 2 4 2 2" xfId="38447"/>
    <cellStyle name="Total 3 2 2 2 4 3" xfId="38448"/>
    <cellStyle name="Total 3 2 2 2 5" xfId="38449"/>
    <cellStyle name="Total 3 2 2 2 5 2" xfId="38450"/>
    <cellStyle name="Total 3 2 2 2 5 2 2" xfId="38451"/>
    <cellStyle name="Total 3 2 2 2 5 3" xfId="38452"/>
    <cellStyle name="Total 3 2 2 2 6" xfId="38453"/>
    <cellStyle name="Total 3 2 2 2 6 2" xfId="38454"/>
    <cellStyle name="Total 3 2 2 2 6 2 2" xfId="38455"/>
    <cellStyle name="Total 3 2 2 2 6 3" xfId="38456"/>
    <cellStyle name="Total 3 2 2 2 7" xfId="38457"/>
    <cellStyle name="Total 3 2 2 2 7 2" xfId="38458"/>
    <cellStyle name="Total 3 2 2 2 7 2 2" xfId="38459"/>
    <cellStyle name="Total 3 2 2 2 7 3" xfId="38460"/>
    <cellStyle name="Total 3 2 2 2 8" xfId="38461"/>
    <cellStyle name="Total 3 2 2 2 8 2" xfId="38462"/>
    <cellStyle name="Total 3 2 2 2 8 2 2" xfId="38463"/>
    <cellStyle name="Total 3 2 2 2 8 3" xfId="38464"/>
    <cellStyle name="Total 3 2 2 2 9" xfId="38465"/>
    <cellStyle name="Total 3 2 2 2 9 2" xfId="38466"/>
    <cellStyle name="Total 3 2 2 2 9 2 2" xfId="38467"/>
    <cellStyle name="Total 3 2 2 2 9 3" xfId="38468"/>
    <cellStyle name="Total 3 2 2 3" xfId="38469"/>
    <cellStyle name="Total 3 2 2 3 2" xfId="38470"/>
    <cellStyle name="Total 3 2 2 3 2 2" xfId="38471"/>
    <cellStyle name="Total 3 2 2 3 3" xfId="38472"/>
    <cellStyle name="Total 3 2 2 4" xfId="38473"/>
    <cellStyle name="Total 3 2 2 4 2" xfId="38474"/>
    <cellStyle name="Total 3 2 2 4 2 2" xfId="38475"/>
    <cellStyle name="Total 3 2 2 4 3" xfId="38476"/>
    <cellStyle name="Total 3 2 2 5" xfId="38477"/>
    <cellStyle name="Total 3 2 2 5 2" xfId="38478"/>
    <cellStyle name="Total 3 2 2 5 2 2" xfId="38479"/>
    <cellStyle name="Total 3 2 2 5 3" xfId="38480"/>
    <cellStyle name="Total 3 2 2 6" xfId="38481"/>
    <cellStyle name="Total 3 2 2 6 2" xfId="38482"/>
    <cellStyle name="Total 3 2 2 6 2 2" xfId="38483"/>
    <cellStyle name="Total 3 2 2 6 3" xfId="38484"/>
    <cellStyle name="Total 3 2 2 7" xfId="38485"/>
    <cellStyle name="Total 3 2 2 7 2" xfId="38486"/>
    <cellStyle name="Total 3 2 2 7 2 2" xfId="38487"/>
    <cellStyle name="Total 3 2 2 7 3" xfId="38488"/>
    <cellStyle name="Total 3 2 2 8" xfId="38489"/>
    <cellStyle name="Total 3 2 2 8 2" xfId="38490"/>
    <cellStyle name="Total 3 2 2 8 2 2" xfId="38491"/>
    <cellStyle name="Total 3 2 2 8 3" xfId="38492"/>
    <cellStyle name="Total 3 2 2 9" xfId="38493"/>
    <cellStyle name="Total 3 2 2 9 2" xfId="38494"/>
    <cellStyle name="Total 3 2 2 9 2 2" xfId="38495"/>
    <cellStyle name="Total 3 2 2 9 3" xfId="38496"/>
    <cellStyle name="Total 3 2 20" xfId="38497"/>
    <cellStyle name="Total 3 2 20 2" xfId="38498"/>
    <cellStyle name="Total 3 2 20 2 2" xfId="38499"/>
    <cellStyle name="Total 3 2 20 3" xfId="38500"/>
    <cellStyle name="Total 3 2 21" xfId="38501"/>
    <cellStyle name="Total 3 2 21 2" xfId="38502"/>
    <cellStyle name="Total 3 2 22" xfId="38503"/>
    <cellStyle name="Total 3 2 3" xfId="1070"/>
    <cellStyle name="Total 3 2 3 10" xfId="38504"/>
    <cellStyle name="Total 3 2 3 10 2" xfId="38505"/>
    <cellStyle name="Total 3 2 3 10 2 2" xfId="38506"/>
    <cellStyle name="Total 3 2 3 10 3" xfId="38507"/>
    <cellStyle name="Total 3 2 3 11" xfId="38508"/>
    <cellStyle name="Total 3 2 3 11 2" xfId="38509"/>
    <cellStyle name="Total 3 2 3 11 2 2" xfId="38510"/>
    <cellStyle name="Total 3 2 3 11 3" xfId="38511"/>
    <cellStyle name="Total 3 2 3 12" xfId="38512"/>
    <cellStyle name="Total 3 2 3 12 2" xfId="38513"/>
    <cellStyle name="Total 3 2 3 12 2 2" xfId="38514"/>
    <cellStyle name="Total 3 2 3 12 3" xfId="38515"/>
    <cellStyle name="Total 3 2 3 13" xfId="38516"/>
    <cellStyle name="Total 3 2 3 13 2" xfId="38517"/>
    <cellStyle name="Total 3 2 3 13 2 2" xfId="38518"/>
    <cellStyle name="Total 3 2 3 13 3" xfId="38519"/>
    <cellStyle name="Total 3 2 3 14" xfId="38520"/>
    <cellStyle name="Total 3 2 3 14 2" xfId="38521"/>
    <cellStyle name="Total 3 2 3 14 2 2" xfId="38522"/>
    <cellStyle name="Total 3 2 3 14 3" xfId="38523"/>
    <cellStyle name="Total 3 2 3 15" xfId="38524"/>
    <cellStyle name="Total 3 2 3 15 2" xfId="38525"/>
    <cellStyle name="Total 3 2 3 15 2 2" xfId="38526"/>
    <cellStyle name="Total 3 2 3 15 3" xfId="38527"/>
    <cellStyle name="Total 3 2 3 16" xfId="38528"/>
    <cellStyle name="Total 3 2 3 16 2" xfId="38529"/>
    <cellStyle name="Total 3 2 3 16 2 2" xfId="38530"/>
    <cellStyle name="Total 3 2 3 16 3" xfId="38531"/>
    <cellStyle name="Total 3 2 3 17" xfId="38532"/>
    <cellStyle name="Total 3 2 3 17 2" xfId="38533"/>
    <cellStyle name="Total 3 2 3 17 2 2" xfId="38534"/>
    <cellStyle name="Total 3 2 3 17 3" xfId="38535"/>
    <cellStyle name="Total 3 2 3 18" xfId="38536"/>
    <cellStyle name="Total 3 2 3 18 2" xfId="38537"/>
    <cellStyle name="Total 3 2 3 19" xfId="38538"/>
    <cellStyle name="Total 3 2 3 2" xfId="38539"/>
    <cellStyle name="Total 3 2 3 2 10" xfId="38540"/>
    <cellStyle name="Total 3 2 3 2 10 2" xfId="38541"/>
    <cellStyle name="Total 3 2 3 2 10 2 2" xfId="38542"/>
    <cellStyle name="Total 3 2 3 2 10 3" xfId="38543"/>
    <cellStyle name="Total 3 2 3 2 11" xfId="38544"/>
    <cellStyle name="Total 3 2 3 2 11 2" xfId="38545"/>
    <cellStyle name="Total 3 2 3 2 11 2 2" xfId="38546"/>
    <cellStyle name="Total 3 2 3 2 11 3" xfId="38547"/>
    <cellStyle name="Total 3 2 3 2 12" xfId="38548"/>
    <cellStyle name="Total 3 2 3 2 12 2" xfId="38549"/>
    <cellStyle name="Total 3 2 3 2 12 2 2" xfId="38550"/>
    <cellStyle name="Total 3 2 3 2 12 3" xfId="38551"/>
    <cellStyle name="Total 3 2 3 2 13" xfId="38552"/>
    <cellStyle name="Total 3 2 3 2 13 2" xfId="38553"/>
    <cellStyle name="Total 3 2 3 2 13 2 2" xfId="38554"/>
    <cellStyle name="Total 3 2 3 2 13 3" xfId="38555"/>
    <cellStyle name="Total 3 2 3 2 14" xfId="38556"/>
    <cellStyle name="Total 3 2 3 2 14 2" xfId="38557"/>
    <cellStyle name="Total 3 2 3 2 14 2 2" xfId="38558"/>
    <cellStyle name="Total 3 2 3 2 14 3" xfId="38559"/>
    <cellStyle name="Total 3 2 3 2 15" xfId="38560"/>
    <cellStyle name="Total 3 2 3 2 15 2" xfId="38561"/>
    <cellStyle name="Total 3 2 3 2 15 2 2" xfId="38562"/>
    <cellStyle name="Total 3 2 3 2 15 3" xfId="38563"/>
    <cellStyle name="Total 3 2 3 2 16" xfId="38564"/>
    <cellStyle name="Total 3 2 3 2 16 2" xfId="38565"/>
    <cellStyle name="Total 3 2 3 2 16 2 2" xfId="38566"/>
    <cellStyle name="Total 3 2 3 2 16 3" xfId="38567"/>
    <cellStyle name="Total 3 2 3 2 17" xfId="38568"/>
    <cellStyle name="Total 3 2 3 2 17 2" xfId="38569"/>
    <cellStyle name="Total 3 2 3 2 17 2 2" xfId="38570"/>
    <cellStyle name="Total 3 2 3 2 17 3" xfId="38571"/>
    <cellStyle name="Total 3 2 3 2 18" xfId="38572"/>
    <cellStyle name="Total 3 2 3 2 18 2" xfId="38573"/>
    <cellStyle name="Total 3 2 3 2 18 2 2" xfId="38574"/>
    <cellStyle name="Total 3 2 3 2 18 3" xfId="38575"/>
    <cellStyle name="Total 3 2 3 2 19" xfId="38576"/>
    <cellStyle name="Total 3 2 3 2 19 2" xfId="38577"/>
    <cellStyle name="Total 3 2 3 2 19 2 2" xfId="38578"/>
    <cellStyle name="Total 3 2 3 2 19 3" xfId="38579"/>
    <cellStyle name="Total 3 2 3 2 2" xfId="38580"/>
    <cellStyle name="Total 3 2 3 2 2 2" xfId="38581"/>
    <cellStyle name="Total 3 2 3 2 2 2 2" xfId="38582"/>
    <cellStyle name="Total 3 2 3 2 2 3" xfId="38583"/>
    <cellStyle name="Total 3 2 3 2 20" xfId="38584"/>
    <cellStyle name="Total 3 2 3 2 20 2" xfId="38585"/>
    <cellStyle name="Total 3 2 3 2 20 2 2" xfId="38586"/>
    <cellStyle name="Total 3 2 3 2 20 3" xfId="38587"/>
    <cellStyle name="Total 3 2 3 2 21" xfId="38588"/>
    <cellStyle name="Total 3 2 3 2 21 2" xfId="38589"/>
    <cellStyle name="Total 3 2 3 2 22" xfId="38590"/>
    <cellStyle name="Total 3 2 3 2 3" xfId="38591"/>
    <cellStyle name="Total 3 2 3 2 3 2" xfId="38592"/>
    <cellStyle name="Total 3 2 3 2 3 2 2" xfId="38593"/>
    <cellStyle name="Total 3 2 3 2 3 3" xfId="38594"/>
    <cellStyle name="Total 3 2 3 2 4" xfId="38595"/>
    <cellStyle name="Total 3 2 3 2 4 2" xfId="38596"/>
    <cellStyle name="Total 3 2 3 2 4 2 2" xfId="38597"/>
    <cellStyle name="Total 3 2 3 2 4 3" xfId="38598"/>
    <cellStyle name="Total 3 2 3 2 5" xfId="38599"/>
    <cellStyle name="Total 3 2 3 2 5 2" xfId="38600"/>
    <cellStyle name="Total 3 2 3 2 5 2 2" xfId="38601"/>
    <cellStyle name="Total 3 2 3 2 5 3" xfId="38602"/>
    <cellStyle name="Total 3 2 3 2 6" xfId="38603"/>
    <cellStyle name="Total 3 2 3 2 6 2" xfId="38604"/>
    <cellStyle name="Total 3 2 3 2 6 2 2" xfId="38605"/>
    <cellStyle name="Total 3 2 3 2 6 3" xfId="38606"/>
    <cellStyle name="Total 3 2 3 2 7" xfId="38607"/>
    <cellStyle name="Total 3 2 3 2 7 2" xfId="38608"/>
    <cellStyle name="Total 3 2 3 2 7 2 2" xfId="38609"/>
    <cellStyle name="Total 3 2 3 2 7 3" xfId="38610"/>
    <cellStyle name="Total 3 2 3 2 8" xfId="38611"/>
    <cellStyle name="Total 3 2 3 2 8 2" xfId="38612"/>
    <cellStyle name="Total 3 2 3 2 8 2 2" xfId="38613"/>
    <cellStyle name="Total 3 2 3 2 8 3" xfId="38614"/>
    <cellStyle name="Total 3 2 3 2 9" xfId="38615"/>
    <cellStyle name="Total 3 2 3 2 9 2" xfId="38616"/>
    <cellStyle name="Total 3 2 3 2 9 2 2" xfId="38617"/>
    <cellStyle name="Total 3 2 3 2 9 3" xfId="38618"/>
    <cellStyle name="Total 3 2 3 3" xfId="38619"/>
    <cellStyle name="Total 3 2 3 3 2" xfId="38620"/>
    <cellStyle name="Total 3 2 3 3 2 2" xfId="38621"/>
    <cellStyle name="Total 3 2 3 3 3" xfId="38622"/>
    <cellStyle name="Total 3 2 3 4" xfId="38623"/>
    <cellStyle name="Total 3 2 3 4 2" xfId="38624"/>
    <cellStyle name="Total 3 2 3 4 2 2" xfId="38625"/>
    <cellStyle name="Total 3 2 3 4 3" xfId="38626"/>
    <cellStyle name="Total 3 2 3 5" xfId="38627"/>
    <cellStyle name="Total 3 2 3 5 2" xfId="38628"/>
    <cellStyle name="Total 3 2 3 5 2 2" xfId="38629"/>
    <cellStyle name="Total 3 2 3 5 3" xfId="38630"/>
    <cellStyle name="Total 3 2 3 6" xfId="38631"/>
    <cellStyle name="Total 3 2 3 6 2" xfId="38632"/>
    <cellStyle name="Total 3 2 3 6 2 2" xfId="38633"/>
    <cellStyle name="Total 3 2 3 6 3" xfId="38634"/>
    <cellStyle name="Total 3 2 3 7" xfId="38635"/>
    <cellStyle name="Total 3 2 3 7 2" xfId="38636"/>
    <cellStyle name="Total 3 2 3 7 2 2" xfId="38637"/>
    <cellStyle name="Total 3 2 3 7 3" xfId="38638"/>
    <cellStyle name="Total 3 2 3 8" xfId="38639"/>
    <cellStyle name="Total 3 2 3 8 2" xfId="38640"/>
    <cellStyle name="Total 3 2 3 8 2 2" xfId="38641"/>
    <cellStyle name="Total 3 2 3 8 3" xfId="38642"/>
    <cellStyle name="Total 3 2 3 9" xfId="38643"/>
    <cellStyle name="Total 3 2 3 9 2" xfId="38644"/>
    <cellStyle name="Total 3 2 3 9 2 2" xfId="38645"/>
    <cellStyle name="Total 3 2 3 9 3" xfId="38646"/>
    <cellStyle name="Total 3 2 4" xfId="1071"/>
    <cellStyle name="Total 3 2 4 10" xfId="38647"/>
    <cellStyle name="Total 3 2 4 10 2" xfId="38648"/>
    <cellStyle name="Total 3 2 4 10 2 2" xfId="38649"/>
    <cellStyle name="Total 3 2 4 10 3" xfId="38650"/>
    <cellStyle name="Total 3 2 4 11" xfId="38651"/>
    <cellStyle name="Total 3 2 4 11 2" xfId="38652"/>
    <cellStyle name="Total 3 2 4 11 2 2" xfId="38653"/>
    <cellStyle name="Total 3 2 4 11 3" xfId="38654"/>
    <cellStyle name="Total 3 2 4 12" xfId="38655"/>
    <cellStyle name="Total 3 2 4 12 2" xfId="38656"/>
    <cellStyle name="Total 3 2 4 12 2 2" xfId="38657"/>
    <cellStyle name="Total 3 2 4 12 3" xfId="38658"/>
    <cellStyle name="Total 3 2 4 13" xfId="38659"/>
    <cellStyle name="Total 3 2 4 13 2" xfId="38660"/>
    <cellStyle name="Total 3 2 4 13 2 2" xfId="38661"/>
    <cellStyle name="Total 3 2 4 13 3" xfId="38662"/>
    <cellStyle name="Total 3 2 4 14" xfId="38663"/>
    <cellStyle name="Total 3 2 4 14 2" xfId="38664"/>
    <cellStyle name="Total 3 2 4 14 2 2" xfId="38665"/>
    <cellStyle name="Total 3 2 4 14 3" xfId="38666"/>
    <cellStyle name="Total 3 2 4 15" xfId="38667"/>
    <cellStyle name="Total 3 2 4 15 2" xfId="38668"/>
    <cellStyle name="Total 3 2 4 15 2 2" xfId="38669"/>
    <cellStyle name="Total 3 2 4 15 3" xfId="38670"/>
    <cellStyle name="Total 3 2 4 16" xfId="38671"/>
    <cellStyle name="Total 3 2 4 16 2" xfId="38672"/>
    <cellStyle name="Total 3 2 4 16 2 2" xfId="38673"/>
    <cellStyle name="Total 3 2 4 16 3" xfId="38674"/>
    <cellStyle name="Total 3 2 4 17" xfId="38675"/>
    <cellStyle name="Total 3 2 4 17 2" xfId="38676"/>
    <cellStyle name="Total 3 2 4 17 2 2" xfId="38677"/>
    <cellStyle name="Total 3 2 4 17 3" xfId="38678"/>
    <cellStyle name="Total 3 2 4 18" xfId="38679"/>
    <cellStyle name="Total 3 2 4 18 2" xfId="38680"/>
    <cellStyle name="Total 3 2 4 18 2 2" xfId="38681"/>
    <cellStyle name="Total 3 2 4 18 3" xfId="38682"/>
    <cellStyle name="Total 3 2 4 19" xfId="38683"/>
    <cellStyle name="Total 3 2 4 19 2" xfId="38684"/>
    <cellStyle name="Total 3 2 4 19 2 2" xfId="38685"/>
    <cellStyle name="Total 3 2 4 19 3" xfId="38686"/>
    <cellStyle name="Total 3 2 4 2" xfId="38687"/>
    <cellStyle name="Total 3 2 4 2 10" xfId="38688"/>
    <cellStyle name="Total 3 2 4 2 10 2" xfId="38689"/>
    <cellStyle name="Total 3 2 4 2 10 2 2" xfId="38690"/>
    <cellStyle name="Total 3 2 4 2 10 3" xfId="38691"/>
    <cellStyle name="Total 3 2 4 2 11" xfId="38692"/>
    <cellStyle name="Total 3 2 4 2 11 2" xfId="38693"/>
    <cellStyle name="Total 3 2 4 2 11 2 2" xfId="38694"/>
    <cellStyle name="Total 3 2 4 2 11 3" xfId="38695"/>
    <cellStyle name="Total 3 2 4 2 12" xfId="38696"/>
    <cellStyle name="Total 3 2 4 2 12 2" xfId="38697"/>
    <cellStyle name="Total 3 2 4 2 12 2 2" xfId="38698"/>
    <cellStyle name="Total 3 2 4 2 12 3" xfId="38699"/>
    <cellStyle name="Total 3 2 4 2 13" xfId="38700"/>
    <cellStyle name="Total 3 2 4 2 13 2" xfId="38701"/>
    <cellStyle name="Total 3 2 4 2 13 2 2" xfId="38702"/>
    <cellStyle name="Total 3 2 4 2 13 3" xfId="38703"/>
    <cellStyle name="Total 3 2 4 2 14" xfId="38704"/>
    <cellStyle name="Total 3 2 4 2 14 2" xfId="38705"/>
    <cellStyle name="Total 3 2 4 2 14 2 2" xfId="38706"/>
    <cellStyle name="Total 3 2 4 2 14 3" xfId="38707"/>
    <cellStyle name="Total 3 2 4 2 15" xfId="38708"/>
    <cellStyle name="Total 3 2 4 2 15 2" xfId="38709"/>
    <cellStyle name="Total 3 2 4 2 15 2 2" xfId="38710"/>
    <cellStyle name="Total 3 2 4 2 15 3" xfId="38711"/>
    <cellStyle name="Total 3 2 4 2 16" xfId="38712"/>
    <cellStyle name="Total 3 2 4 2 16 2" xfId="38713"/>
    <cellStyle name="Total 3 2 4 2 16 2 2" xfId="38714"/>
    <cellStyle name="Total 3 2 4 2 16 3" xfId="38715"/>
    <cellStyle name="Total 3 2 4 2 17" xfId="38716"/>
    <cellStyle name="Total 3 2 4 2 17 2" xfId="38717"/>
    <cellStyle name="Total 3 2 4 2 17 2 2" xfId="38718"/>
    <cellStyle name="Total 3 2 4 2 17 3" xfId="38719"/>
    <cellStyle name="Total 3 2 4 2 18" xfId="38720"/>
    <cellStyle name="Total 3 2 4 2 18 2" xfId="38721"/>
    <cellStyle name="Total 3 2 4 2 18 2 2" xfId="38722"/>
    <cellStyle name="Total 3 2 4 2 18 3" xfId="38723"/>
    <cellStyle name="Total 3 2 4 2 19" xfId="38724"/>
    <cellStyle name="Total 3 2 4 2 19 2" xfId="38725"/>
    <cellStyle name="Total 3 2 4 2 19 2 2" xfId="38726"/>
    <cellStyle name="Total 3 2 4 2 19 3" xfId="38727"/>
    <cellStyle name="Total 3 2 4 2 2" xfId="38728"/>
    <cellStyle name="Total 3 2 4 2 2 2" xfId="38729"/>
    <cellStyle name="Total 3 2 4 2 2 2 2" xfId="38730"/>
    <cellStyle name="Total 3 2 4 2 2 3" xfId="38731"/>
    <cellStyle name="Total 3 2 4 2 20" xfId="38732"/>
    <cellStyle name="Total 3 2 4 2 20 2" xfId="38733"/>
    <cellStyle name="Total 3 2 4 2 20 2 2" xfId="38734"/>
    <cellStyle name="Total 3 2 4 2 20 3" xfId="38735"/>
    <cellStyle name="Total 3 2 4 2 21" xfId="38736"/>
    <cellStyle name="Total 3 2 4 2 21 2" xfId="38737"/>
    <cellStyle name="Total 3 2 4 2 22" xfId="38738"/>
    <cellStyle name="Total 3 2 4 2 3" xfId="38739"/>
    <cellStyle name="Total 3 2 4 2 3 2" xfId="38740"/>
    <cellStyle name="Total 3 2 4 2 3 2 2" xfId="38741"/>
    <cellStyle name="Total 3 2 4 2 3 3" xfId="38742"/>
    <cellStyle name="Total 3 2 4 2 4" xfId="38743"/>
    <cellStyle name="Total 3 2 4 2 4 2" xfId="38744"/>
    <cellStyle name="Total 3 2 4 2 4 2 2" xfId="38745"/>
    <cellStyle name="Total 3 2 4 2 4 3" xfId="38746"/>
    <cellStyle name="Total 3 2 4 2 5" xfId="38747"/>
    <cellStyle name="Total 3 2 4 2 5 2" xfId="38748"/>
    <cellStyle name="Total 3 2 4 2 5 2 2" xfId="38749"/>
    <cellStyle name="Total 3 2 4 2 5 3" xfId="38750"/>
    <cellStyle name="Total 3 2 4 2 6" xfId="38751"/>
    <cellStyle name="Total 3 2 4 2 6 2" xfId="38752"/>
    <cellStyle name="Total 3 2 4 2 6 2 2" xfId="38753"/>
    <cellStyle name="Total 3 2 4 2 6 3" xfId="38754"/>
    <cellStyle name="Total 3 2 4 2 7" xfId="38755"/>
    <cellStyle name="Total 3 2 4 2 7 2" xfId="38756"/>
    <cellStyle name="Total 3 2 4 2 7 2 2" xfId="38757"/>
    <cellStyle name="Total 3 2 4 2 7 3" xfId="38758"/>
    <cellStyle name="Total 3 2 4 2 8" xfId="38759"/>
    <cellStyle name="Total 3 2 4 2 8 2" xfId="38760"/>
    <cellStyle name="Total 3 2 4 2 8 2 2" xfId="38761"/>
    <cellStyle name="Total 3 2 4 2 8 3" xfId="38762"/>
    <cellStyle name="Total 3 2 4 2 9" xfId="38763"/>
    <cellStyle name="Total 3 2 4 2 9 2" xfId="38764"/>
    <cellStyle name="Total 3 2 4 2 9 2 2" xfId="38765"/>
    <cellStyle name="Total 3 2 4 2 9 3" xfId="38766"/>
    <cellStyle name="Total 3 2 4 20" xfId="38767"/>
    <cellStyle name="Total 3 2 4 20 2" xfId="38768"/>
    <cellStyle name="Total 3 2 4 20 2 2" xfId="38769"/>
    <cellStyle name="Total 3 2 4 20 3" xfId="38770"/>
    <cellStyle name="Total 3 2 4 21" xfId="38771"/>
    <cellStyle name="Total 3 2 4 21 2" xfId="38772"/>
    <cellStyle name="Total 3 2 4 21 2 2" xfId="38773"/>
    <cellStyle name="Total 3 2 4 21 3" xfId="38774"/>
    <cellStyle name="Total 3 2 4 22" xfId="38775"/>
    <cellStyle name="Total 3 2 4 22 2" xfId="38776"/>
    <cellStyle name="Total 3 2 4 23" xfId="38777"/>
    <cellStyle name="Total 3 2 4 3" xfId="38778"/>
    <cellStyle name="Total 3 2 4 3 2" xfId="38779"/>
    <cellStyle name="Total 3 2 4 3 2 2" xfId="38780"/>
    <cellStyle name="Total 3 2 4 3 3" xfId="38781"/>
    <cellStyle name="Total 3 2 4 4" xfId="38782"/>
    <cellStyle name="Total 3 2 4 4 2" xfId="38783"/>
    <cellStyle name="Total 3 2 4 4 2 2" xfId="38784"/>
    <cellStyle name="Total 3 2 4 4 3" xfId="38785"/>
    <cellStyle name="Total 3 2 4 5" xfId="38786"/>
    <cellStyle name="Total 3 2 4 5 2" xfId="38787"/>
    <cellStyle name="Total 3 2 4 5 2 2" xfId="38788"/>
    <cellStyle name="Total 3 2 4 5 3" xfId="38789"/>
    <cellStyle name="Total 3 2 4 6" xfId="38790"/>
    <cellStyle name="Total 3 2 4 6 2" xfId="38791"/>
    <cellStyle name="Total 3 2 4 6 2 2" xfId="38792"/>
    <cellStyle name="Total 3 2 4 6 3" xfId="38793"/>
    <cellStyle name="Total 3 2 4 7" xfId="38794"/>
    <cellStyle name="Total 3 2 4 7 2" xfId="38795"/>
    <cellStyle name="Total 3 2 4 7 2 2" xfId="38796"/>
    <cellStyle name="Total 3 2 4 7 3" xfId="38797"/>
    <cellStyle name="Total 3 2 4 8" xfId="38798"/>
    <cellStyle name="Total 3 2 4 8 2" xfId="38799"/>
    <cellStyle name="Total 3 2 4 8 2 2" xfId="38800"/>
    <cellStyle name="Total 3 2 4 8 3" xfId="38801"/>
    <cellStyle name="Total 3 2 4 9" xfId="38802"/>
    <cellStyle name="Total 3 2 4 9 2" xfId="38803"/>
    <cellStyle name="Total 3 2 4 9 2 2" xfId="38804"/>
    <cellStyle name="Total 3 2 4 9 3" xfId="38805"/>
    <cellStyle name="Total 3 2 5" xfId="1072"/>
    <cellStyle name="Total 3 2 5 10" xfId="38806"/>
    <cellStyle name="Total 3 2 5 10 2" xfId="38807"/>
    <cellStyle name="Total 3 2 5 10 2 2" xfId="38808"/>
    <cellStyle name="Total 3 2 5 10 3" xfId="38809"/>
    <cellStyle name="Total 3 2 5 11" xfId="38810"/>
    <cellStyle name="Total 3 2 5 11 2" xfId="38811"/>
    <cellStyle name="Total 3 2 5 11 2 2" xfId="38812"/>
    <cellStyle name="Total 3 2 5 11 3" xfId="38813"/>
    <cellStyle name="Total 3 2 5 12" xfId="38814"/>
    <cellStyle name="Total 3 2 5 12 2" xfId="38815"/>
    <cellStyle name="Total 3 2 5 12 2 2" xfId="38816"/>
    <cellStyle name="Total 3 2 5 12 3" xfId="38817"/>
    <cellStyle name="Total 3 2 5 13" xfId="38818"/>
    <cellStyle name="Total 3 2 5 13 2" xfId="38819"/>
    <cellStyle name="Total 3 2 5 13 2 2" xfId="38820"/>
    <cellStyle name="Total 3 2 5 13 3" xfId="38821"/>
    <cellStyle name="Total 3 2 5 14" xfId="38822"/>
    <cellStyle name="Total 3 2 5 14 2" xfId="38823"/>
    <cellStyle name="Total 3 2 5 14 2 2" xfId="38824"/>
    <cellStyle name="Total 3 2 5 14 3" xfId="38825"/>
    <cellStyle name="Total 3 2 5 15" xfId="38826"/>
    <cellStyle name="Total 3 2 5 15 2" xfId="38827"/>
    <cellStyle name="Total 3 2 5 15 2 2" xfId="38828"/>
    <cellStyle name="Total 3 2 5 15 3" xfId="38829"/>
    <cellStyle name="Total 3 2 5 16" xfId="38830"/>
    <cellStyle name="Total 3 2 5 16 2" xfId="38831"/>
    <cellStyle name="Total 3 2 5 16 2 2" xfId="38832"/>
    <cellStyle name="Total 3 2 5 16 3" xfId="38833"/>
    <cellStyle name="Total 3 2 5 17" xfId="38834"/>
    <cellStyle name="Total 3 2 5 17 2" xfId="38835"/>
    <cellStyle name="Total 3 2 5 17 2 2" xfId="38836"/>
    <cellStyle name="Total 3 2 5 17 3" xfId="38837"/>
    <cellStyle name="Total 3 2 5 18" xfId="38838"/>
    <cellStyle name="Total 3 2 5 18 2" xfId="38839"/>
    <cellStyle name="Total 3 2 5 18 2 2" xfId="38840"/>
    <cellStyle name="Total 3 2 5 18 3" xfId="38841"/>
    <cellStyle name="Total 3 2 5 19" xfId="38842"/>
    <cellStyle name="Total 3 2 5 19 2" xfId="38843"/>
    <cellStyle name="Total 3 2 5 19 2 2" xfId="38844"/>
    <cellStyle name="Total 3 2 5 19 3" xfId="38845"/>
    <cellStyle name="Total 3 2 5 2" xfId="38846"/>
    <cellStyle name="Total 3 2 5 2 2" xfId="38847"/>
    <cellStyle name="Total 3 2 5 2 2 2" xfId="38848"/>
    <cellStyle name="Total 3 2 5 2 3" xfId="38849"/>
    <cellStyle name="Total 3 2 5 20" xfId="38850"/>
    <cellStyle name="Total 3 2 5 20 2" xfId="38851"/>
    <cellStyle name="Total 3 2 5 20 2 2" xfId="38852"/>
    <cellStyle name="Total 3 2 5 20 3" xfId="38853"/>
    <cellStyle name="Total 3 2 5 21" xfId="38854"/>
    <cellStyle name="Total 3 2 5 21 2" xfId="38855"/>
    <cellStyle name="Total 3 2 5 22" xfId="38856"/>
    <cellStyle name="Total 3 2 5 3" xfId="38857"/>
    <cellStyle name="Total 3 2 5 3 2" xfId="38858"/>
    <cellStyle name="Total 3 2 5 3 2 2" xfId="38859"/>
    <cellStyle name="Total 3 2 5 3 3" xfId="38860"/>
    <cellStyle name="Total 3 2 5 4" xfId="38861"/>
    <cellStyle name="Total 3 2 5 4 2" xfId="38862"/>
    <cellStyle name="Total 3 2 5 4 2 2" xfId="38863"/>
    <cellStyle name="Total 3 2 5 4 3" xfId="38864"/>
    <cellStyle name="Total 3 2 5 5" xfId="38865"/>
    <cellStyle name="Total 3 2 5 5 2" xfId="38866"/>
    <cellStyle name="Total 3 2 5 5 2 2" xfId="38867"/>
    <cellStyle name="Total 3 2 5 5 3" xfId="38868"/>
    <cellStyle name="Total 3 2 5 6" xfId="38869"/>
    <cellStyle name="Total 3 2 5 6 2" xfId="38870"/>
    <cellStyle name="Total 3 2 5 6 2 2" xfId="38871"/>
    <cellStyle name="Total 3 2 5 6 3" xfId="38872"/>
    <cellStyle name="Total 3 2 5 7" xfId="38873"/>
    <cellStyle name="Total 3 2 5 7 2" xfId="38874"/>
    <cellStyle name="Total 3 2 5 7 2 2" xfId="38875"/>
    <cellStyle name="Total 3 2 5 7 3" xfId="38876"/>
    <cellStyle name="Total 3 2 5 8" xfId="38877"/>
    <cellStyle name="Total 3 2 5 8 2" xfId="38878"/>
    <cellStyle name="Total 3 2 5 8 2 2" xfId="38879"/>
    <cellStyle name="Total 3 2 5 8 3" xfId="38880"/>
    <cellStyle name="Total 3 2 5 9" xfId="38881"/>
    <cellStyle name="Total 3 2 5 9 2" xfId="38882"/>
    <cellStyle name="Total 3 2 5 9 2 2" xfId="38883"/>
    <cellStyle name="Total 3 2 5 9 3" xfId="38884"/>
    <cellStyle name="Total 3 2 6" xfId="1073"/>
    <cellStyle name="Total 3 2 6 2" xfId="38885"/>
    <cellStyle name="Total 3 2 6 2 2" xfId="38886"/>
    <cellStyle name="Total 3 2 6 3" xfId="38887"/>
    <cellStyle name="Total 3 2 7" xfId="38888"/>
    <cellStyle name="Total 3 2 7 2" xfId="38889"/>
    <cellStyle name="Total 3 2 7 2 2" xfId="38890"/>
    <cellStyle name="Total 3 2 7 3" xfId="38891"/>
    <cellStyle name="Total 3 2 8" xfId="38892"/>
    <cellStyle name="Total 3 2 8 2" xfId="38893"/>
    <cellStyle name="Total 3 2 8 2 2" xfId="38894"/>
    <cellStyle name="Total 3 2 8 3" xfId="38895"/>
    <cellStyle name="Total 3 2 9" xfId="38896"/>
    <cellStyle name="Total 3 2 9 2" xfId="38897"/>
    <cellStyle name="Total 3 2 9 2 2" xfId="38898"/>
    <cellStyle name="Total 3 2 9 3" xfId="38899"/>
    <cellStyle name="Total 3 20" xfId="38900"/>
    <cellStyle name="Total 3 20 2" xfId="38901"/>
    <cellStyle name="Total 3 20 2 2" xfId="38902"/>
    <cellStyle name="Total 3 20 3" xfId="38903"/>
    <cellStyle name="Total 3 21" xfId="38904"/>
    <cellStyle name="Total 3 21 2" xfId="38905"/>
    <cellStyle name="Total 3 21 2 2" xfId="38906"/>
    <cellStyle name="Total 3 21 3" xfId="38907"/>
    <cellStyle name="Total 3 22" xfId="38908"/>
    <cellStyle name="Total 3 22 2" xfId="38909"/>
    <cellStyle name="Total 3 23" xfId="38910"/>
    <cellStyle name="Total 3 24" xfId="38911"/>
    <cellStyle name="Total 3 25" xfId="38912"/>
    <cellStyle name="Total 3 26" xfId="38913"/>
    <cellStyle name="Total 3 3" xfId="1074"/>
    <cellStyle name="Total 3 3 10" xfId="38914"/>
    <cellStyle name="Total 3 3 10 2" xfId="38915"/>
    <cellStyle name="Total 3 3 10 2 2" xfId="38916"/>
    <cellStyle name="Total 3 3 10 3" xfId="38917"/>
    <cellStyle name="Total 3 3 11" xfId="38918"/>
    <cellStyle name="Total 3 3 11 2" xfId="38919"/>
    <cellStyle name="Total 3 3 11 2 2" xfId="38920"/>
    <cellStyle name="Total 3 3 11 3" xfId="38921"/>
    <cellStyle name="Total 3 3 12" xfId="38922"/>
    <cellStyle name="Total 3 3 12 2" xfId="38923"/>
    <cellStyle name="Total 3 3 12 2 2" xfId="38924"/>
    <cellStyle name="Total 3 3 12 3" xfId="38925"/>
    <cellStyle name="Total 3 3 13" xfId="38926"/>
    <cellStyle name="Total 3 3 13 2" xfId="38927"/>
    <cellStyle name="Total 3 3 13 2 2" xfId="38928"/>
    <cellStyle name="Total 3 3 13 3" xfId="38929"/>
    <cellStyle name="Total 3 3 14" xfId="38930"/>
    <cellStyle name="Total 3 3 14 2" xfId="38931"/>
    <cellStyle name="Total 3 3 14 2 2" xfId="38932"/>
    <cellStyle name="Total 3 3 14 3" xfId="38933"/>
    <cellStyle name="Total 3 3 15" xfId="38934"/>
    <cellStyle name="Total 3 3 15 2" xfId="38935"/>
    <cellStyle name="Total 3 3 15 2 2" xfId="38936"/>
    <cellStyle name="Total 3 3 15 3" xfId="38937"/>
    <cellStyle name="Total 3 3 16" xfId="38938"/>
    <cellStyle name="Total 3 3 16 2" xfId="38939"/>
    <cellStyle name="Total 3 3 16 2 2" xfId="38940"/>
    <cellStyle name="Total 3 3 16 3" xfId="38941"/>
    <cellStyle name="Total 3 3 17" xfId="38942"/>
    <cellStyle name="Total 3 3 17 2" xfId="38943"/>
    <cellStyle name="Total 3 3 17 2 2" xfId="38944"/>
    <cellStyle name="Total 3 3 17 3" xfId="38945"/>
    <cellStyle name="Total 3 3 18" xfId="38946"/>
    <cellStyle name="Total 3 3 18 2" xfId="38947"/>
    <cellStyle name="Total 3 3 19" xfId="38948"/>
    <cellStyle name="Total 3 3 2" xfId="1075"/>
    <cellStyle name="Total 3 3 2 10" xfId="38949"/>
    <cellStyle name="Total 3 3 2 10 2" xfId="38950"/>
    <cellStyle name="Total 3 3 2 10 2 2" xfId="38951"/>
    <cellStyle name="Total 3 3 2 10 3" xfId="38952"/>
    <cellStyle name="Total 3 3 2 11" xfId="38953"/>
    <cellStyle name="Total 3 3 2 11 2" xfId="38954"/>
    <cellStyle name="Total 3 3 2 11 2 2" xfId="38955"/>
    <cellStyle name="Total 3 3 2 11 3" xfId="38956"/>
    <cellStyle name="Total 3 3 2 12" xfId="38957"/>
    <cellStyle name="Total 3 3 2 12 2" xfId="38958"/>
    <cellStyle name="Total 3 3 2 12 2 2" xfId="38959"/>
    <cellStyle name="Total 3 3 2 12 3" xfId="38960"/>
    <cellStyle name="Total 3 3 2 13" xfId="38961"/>
    <cellStyle name="Total 3 3 2 13 2" xfId="38962"/>
    <cellStyle name="Total 3 3 2 13 2 2" xfId="38963"/>
    <cellStyle name="Total 3 3 2 13 3" xfId="38964"/>
    <cellStyle name="Total 3 3 2 14" xfId="38965"/>
    <cellStyle name="Total 3 3 2 14 2" xfId="38966"/>
    <cellStyle name="Total 3 3 2 14 2 2" xfId="38967"/>
    <cellStyle name="Total 3 3 2 14 3" xfId="38968"/>
    <cellStyle name="Total 3 3 2 15" xfId="38969"/>
    <cellStyle name="Total 3 3 2 15 2" xfId="38970"/>
    <cellStyle name="Total 3 3 2 15 2 2" xfId="38971"/>
    <cellStyle name="Total 3 3 2 15 3" xfId="38972"/>
    <cellStyle name="Total 3 3 2 16" xfId="38973"/>
    <cellStyle name="Total 3 3 2 16 2" xfId="38974"/>
    <cellStyle name="Total 3 3 2 16 2 2" xfId="38975"/>
    <cellStyle name="Total 3 3 2 16 3" xfId="38976"/>
    <cellStyle name="Total 3 3 2 17" xfId="38977"/>
    <cellStyle name="Total 3 3 2 17 2" xfId="38978"/>
    <cellStyle name="Total 3 3 2 17 2 2" xfId="38979"/>
    <cellStyle name="Total 3 3 2 17 3" xfId="38980"/>
    <cellStyle name="Total 3 3 2 18" xfId="38981"/>
    <cellStyle name="Total 3 3 2 18 2" xfId="38982"/>
    <cellStyle name="Total 3 3 2 18 2 2" xfId="38983"/>
    <cellStyle name="Total 3 3 2 18 3" xfId="38984"/>
    <cellStyle name="Total 3 3 2 19" xfId="38985"/>
    <cellStyle name="Total 3 3 2 19 2" xfId="38986"/>
    <cellStyle name="Total 3 3 2 19 2 2" xfId="38987"/>
    <cellStyle name="Total 3 3 2 19 3" xfId="38988"/>
    <cellStyle name="Total 3 3 2 2" xfId="38989"/>
    <cellStyle name="Total 3 3 2 2 2" xfId="38990"/>
    <cellStyle name="Total 3 3 2 2 2 2" xfId="38991"/>
    <cellStyle name="Total 3 3 2 2 3" xfId="38992"/>
    <cellStyle name="Total 3 3 2 20" xfId="38993"/>
    <cellStyle name="Total 3 3 2 20 2" xfId="38994"/>
    <cellStyle name="Total 3 3 2 20 2 2" xfId="38995"/>
    <cellStyle name="Total 3 3 2 20 3" xfId="38996"/>
    <cellStyle name="Total 3 3 2 21" xfId="38997"/>
    <cellStyle name="Total 3 3 2 21 2" xfId="38998"/>
    <cellStyle name="Total 3 3 2 22" xfId="38999"/>
    <cellStyle name="Total 3 3 2 3" xfId="39000"/>
    <cellStyle name="Total 3 3 2 3 2" xfId="39001"/>
    <cellStyle name="Total 3 3 2 3 2 2" xfId="39002"/>
    <cellStyle name="Total 3 3 2 3 3" xfId="39003"/>
    <cellStyle name="Total 3 3 2 4" xfId="39004"/>
    <cellStyle name="Total 3 3 2 4 2" xfId="39005"/>
    <cellStyle name="Total 3 3 2 4 2 2" xfId="39006"/>
    <cellStyle name="Total 3 3 2 4 3" xfId="39007"/>
    <cellStyle name="Total 3 3 2 5" xfId="39008"/>
    <cellStyle name="Total 3 3 2 5 2" xfId="39009"/>
    <cellStyle name="Total 3 3 2 5 2 2" xfId="39010"/>
    <cellStyle name="Total 3 3 2 5 3" xfId="39011"/>
    <cellStyle name="Total 3 3 2 6" xfId="39012"/>
    <cellStyle name="Total 3 3 2 6 2" xfId="39013"/>
    <cellStyle name="Total 3 3 2 6 2 2" xfId="39014"/>
    <cellStyle name="Total 3 3 2 6 3" xfId="39015"/>
    <cellStyle name="Total 3 3 2 7" xfId="39016"/>
    <cellStyle name="Total 3 3 2 7 2" xfId="39017"/>
    <cellStyle name="Total 3 3 2 7 2 2" xfId="39018"/>
    <cellStyle name="Total 3 3 2 7 3" xfId="39019"/>
    <cellStyle name="Total 3 3 2 8" xfId="39020"/>
    <cellStyle name="Total 3 3 2 8 2" xfId="39021"/>
    <cellStyle name="Total 3 3 2 8 2 2" xfId="39022"/>
    <cellStyle name="Total 3 3 2 8 3" xfId="39023"/>
    <cellStyle name="Total 3 3 2 9" xfId="39024"/>
    <cellStyle name="Total 3 3 2 9 2" xfId="39025"/>
    <cellStyle name="Total 3 3 2 9 2 2" xfId="39026"/>
    <cellStyle name="Total 3 3 2 9 3" xfId="39027"/>
    <cellStyle name="Total 3 3 3" xfId="1076"/>
    <cellStyle name="Total 3 3 3 2" xfId="39028"/>
    <cellStyle name="Total 3 3 3 2 2" xfId="39029"/>
    <cellStyle name="Total 3 3 3 3" xfId="39030"/>
    <cellStyle name="Total 3 3 4" xfId="1077"/>
    <cellStyle name="Total 3 3 4 2" xfId="39031"/>
    <cellStyle name="Total 3 3 4 2 2" xfId="39032"/>
    <cellStyle name="Total 3 3 4 3" xfId="39033"/>
    <cellStyle name="Total 3 3 5" xfId="1078"/>
    <cellStyle name="Total 3 3 5 2" xfId="39034"/>
    <cellStyle name="Total 3 3 5 2 2" xfId="39035"/>
    <cellStyle name="Total 3 3 5 3" xfId="39036"/>
    <cellStyle name="Total 3 3 6" xfId="1079"/>
    <cellStyle name="Total 3 3 6 2" xfId="39037"/>
    <cellStyle name="Total 3 3 6 2 2" xfId="39038"/>
    <cellStyle name="Total 3 3 6 3" xfId="39039"/>
    <cellStyle name="Total 3 3 7" xfId="39040"/>
    <cellStyle name="Total 3 3 7 2" xfId="39041"/>
    <cellStyle name="Total 3 3 7 2 2" xfId="39042"/>
    <cellStyle name="Total 3 3 7 3" xfId="39043"/>
    <cellStyle name="Total 3 3 8" xfId="39044"/>
    <cellStyle name="Total 3 3 8 2" xfId="39045"/>
    <cellStyle name="Total 3 3 8 2 2" xfId="39046"/>
    <cellStyle name="Total 3 3 8 3" xfId="39047"/>
    <cellStyle name="Total 3 3 9" xfId="39048"/>
    <cellStyle name="Total 3 3 9 2" xfId="39049"/>
    <cellStyle name="Total 3 3 9 2 2" xfId="39050"/>
    <cellStyle name="Total 3 3 9 3" xfId="39051"/>
    <cellStyle name="Total 3 4" xfId="1080"/>
    <cellStyle name="Total 3 4 10" xfId="39052"/>
    <cellStyle name="Total 3 4 10 2" xfId="39053"/>
    <cellStyle name="Total 3 4 10 2 2" xfId="39054"/>
    <cellStyle name="Total 3 4 10 3" xfId="39055"/>
    <cellStyle name="Total 3 4 11" xfId="39056"/>
    <cellStyle name="Total 3 4 11 2" xfId="39057"/>
    <cellStyle name="Total 3 4 11 2 2" xfId="39058"/>
    <cellStyle name="Total 3 4 11 3" xfId="39059"/>
    <cellStyle name="Total 3 4 12" xfId="39060"/>
    <cellStyle name="Total 3 4 12 2" xfId="39061"/>
    <cellStyle name="Total 3 4 12 2 2" xfId="39062"/>
    <cellStyle name="Total 3 4 12 3" xfId="39063"/>
    <cellStyle name="Total 3 4 13" xfId="39064"/>
    <cellStyle name="Total 3 4 13 2" xfId="39065"/>
    <cellStyle name="Total 3 4 13 2 2" xfId="39066"/>
    <cellStyle name="Total 3 4 13 3" xfId="39067"/>
    <cellStyle name="Total 3 4 14" xfId="39068"/>
    <cellStyle name="Total 3 4 14 2" xfId="39069"/>
    <cellStyle name="Total 3 4 14 2 2" xfId="39070"/>
    <cellStyle name="Total 3 4 14 3" xfId="39071"/>
    <cellStyle name="Total 3 4 15" xfId="39072"/>
    <cellStyle name="Total 3 4 15 2" xfId="39073"/>
    <cellStyle name="Total 3 4 15 2 2" xfId="39074"/>
    <cellStyle name="Total 3 4 15 3" xfId="39075"/>
    <cellStyle name="Total 3 4 16" xfId="39076"/>
    <cellStyle name="Total 3 4 16 2" xfId="39077"/>
    <cellStyle name="Total 3 4 16 2 2" xfId="39078"/>
    <cellStyle name="Total 3 4 16 3" xfId="39079"/>
    <cellStyle name="Total 3 4 17" xfId="39080"/>
    <cellStyle name="Total 3 4 17 2" xfId="39081"/>
    <cellStyle name="Total 3 4 17 2 2" xfId="39082"/>
    <cellStyle name="Total 3 4 17 3" xfId="39083"/>
    <cellStyle name="Total 3 4 18" xfId="39084"/>
    <cellStyle name="Total 3 4 18 2" xfId="39085"/>
    <cellStyle name="Total 3 4 19" xfId="39086"/>
    <cellStyle name="Total 3 4 2" xfId="1081"/>
    <cellStyle name="Total 3 4 2 10" xfId="39087"/>
    <cellStyle name="Total 3 4 2 10 2" xfId="39088"/>
    <cellStyle name="Total 3 4 2 10 2 2" xfId="39089"/>
    <cellStyle name="Total 3 4 2 10 3" xfId="39090"/>
    <cellStyle name="Total 3 4 2 11" xfId="39091"/>
    <cellStyle name="Total 3 4 2 11 2" xfId="39092"/>
    <cellStyle name="Total 3 4 2 11 2 2" xfId="39093"/>
    <cellStyle name="Total 3 4 2 11 3" xfId="39094"/>
    <cellStyle name="Total 3 4 2 12" xfId="39095"/>
    <cellStyle name="Total 3 4 2 12 2" xfId="39096"/>
    <cellStyle name="Total 3 4 2 12 2 2" xfId="39097"/>
    <cellStyle name="Total 3 4 2 12 3" xfId="39098"/>
    <cellStyle name="Total 3 4 2 13" xfId="39099"/>
    <cellStyle name="Total 3 4 2 13 2" xfId="39100"/>
    <cellStyle name="Total 3 4 2 13 2 2" xfId="39101"/>
    <cellStyle name="Total 3 4 2 13 3" xfId="39102"/>
    <cellStyle name="Total 3 4 2 14" xfId="39103"/>
    <cellStyle name="Total 3 4 2 14 2" xfId="39104"/>
    <cellStyle name="Total 3 4 2 14 2 2" xfId="39105"/>
    <cellStyle name="Total 3 4 2 14 3" xfId="39106"/>
    <cellStyle name="Total 3 4 2 15" xfId="39107"/>
    <cellStyle name="Total 3 4 2 15 2" xfId="39108"/>
    <cellStyle name="Total 3 4 2 15 2 2" xfId="39109"/>
    <cellStyle name="Total 3 4 2 15 3" xfId="39110"/>
    <cellStyle name="Total 3 4 2 16" xfId="39111"/>
    <cellStyle name="Total 3 4 2 16 2" xfId="39112"/>
    <cellStyle name="Total 3 4 2 16 2 2" xfId="39113"/>
    <cellStyle name="Total 3 4 2 16 3" xfId="39114"/>
    <cellStyle name="Total 3 4 2 17" xfId="39115"/>
    <cellStyle name="Total 3 4 2 17 2" xfId="39116"/>
    <cellStyle name="Total 3 4 2 17 2 2" xfId="39117"/>
    <cellStyle name="Total 3 4 2 17 3" xfId="39118"/>
    <cellStyle name="Total 3 4 2 18" xfId="39119"/>
    <cellStyle name="Total 3 4 2 18 2" xfId="39120"/>
    <cellStyle name="Total 3 4 2 18 2 2" xfId="39121"/>
    <cellStyle name="Total 3 4 2 18 3" xfId="39122"/>
    <cellStyle name="Total 3 4 2 19" xfId="39123"/>
    <cellStyle name="Total 3 4 2 19 2" xfId="39124"/>
    <cellStyle name="Total 3 4 2 19 2 2" xfId="39125"/>
    <cellStyle name="Total 3 4 2 19 3" xfId="39126"/>
    <cellStyle name="Total 3 4 2 2" xfId="39127"/>
    <cellStyle name="Total 3 4 2 2 2" xfId="39128"/>
    <cellStyle name="Total 3 4 2 2 2 2" xfId="39129"/>
    <cellStyle name="Total 3 4 2 2 3" xfId="39130"/>
    <cellStyle name="Total 3 4 2 20" xfId="39131"/>
    <cellStyle name="Total 3 4 2 20 2" xfId="39132"/>
    <cellStyle name="Total 3 4 2 20 2 2" xfId="39133"/>
    <cellStyle name="Total 3 4 2 20 3" xfId="39134"/>
    <cellStyle name="Total 3 4 2 21" xfId="39135"/>
    <cellStyle name="Total 3 4 2 21 2" xfId="39136"/>
    <cellStyle name="Total 3 4 2 22" xfId="39137"/>
    <cellStyle name="Total 3 4 2 3" xfId="39138"/>
    <cellStyle name="Total 3 4 2 3 2" xfId="39139"/>
    <cellStyle name="Total 3 4 2 3 2 2" xfId="39140"/>
    <cellStyle name="Total 3 4 2 3 3" xfId="39141"/>
    <cellStyle name="Total 3 4 2 4" xfId="39142"/>
    <cellStyle name="Total 3 4 2 4 2" xfId="39143"/>
    <cellStyle name="Total 3 4 2 4 2 2" xfId="39144"/>
    <cellStyle name="Total 3 4 2 4 3" xfId="39145"/>
    <cellStyle name="Total 3 4 2 5" xfId="39146"/>
    <cellStyle name="Total 3 4 2 5 2" xfId="39147"/>
    <cellStyle name="Total 3 4 2 5 2 2" xfId="39148"/>
    <cellStyle name="Total 3 4 2 5 3" xfId="39149"/>
    <cellStyle name="Total 3 4 2 6" xfId="39150"/>
    <cellStyle name="Total 3 4 2 6 2" xfId="39151"/>
    <cellStyle name="Total 3 4 2 6 2 2" xfId="39152"/>
    <cellStyle name="Total 3 4 2 6 3" xfId="39153"/>
    <cellStyle name="Total 3 4 2 7" xfId="39154"/>
    <cellStyle name="Total 3 4 2 7 2" xfId="39155"/>
    <cellStyle name="Total 3 4 2 7 2 2" xfId="39156"/>
    <cellStyle name="Total 3 4 2 7 3" xfId="39157"/>
    <cellStyle name="Total 3 4 2 8" xfId="39158"/>
    <cellStyle name="Total 3 4 2 8 2" xfId="39159"/>
    <cellStyle name="Total 3 4 2 8 2 2" xfId="39160"/>
    <cellStyle name="Total 3 4 2 8 3" xfId="39161"/>
    <cellStyle name="Total 3 4 2 9" xfId="39162"/>
    <cellStyle name="Total 3 4 2 9 2" xfId="39163"/>
    <cellStyle name="Total 3 4 2 9 2 2" xfId="39164"/>
    <cellStyle name="Total 3 4 2 9 3" xfId="39165"/>
    <cellStyle name="Total 3 4 3" xfId="1082"/>
    <cellStyle name="Total 3 4 3 2" xfId="39166"/>
    <cellStyle name="Total 3 4 3 2 2" xfId="39167"/>
    <cellStyle name="Total 3 4 3 3" xfId="39168"/>
    <cellStyle name="Total 3 4 4" xfId="1083"/>
    <cellStyle name="Total 3 4 4 2" xfId="39169"/>
    <cellStyle name="Total 3 4 4 2 2" xfId="39170"/>
    <cellStyle name="Total 3 4 4 3" xfId="39171"/>
    <cellStyle name="Total 3 4 5" xfId="1084"/>
    <cellStyle name="Total 3 4 5 2" xfId="39172"/>
    <cellStyle name="Total 3 4 5 2 2" xfId="39173"/>
    <cellStyle name="Total 3 4 5 3" xfId="39174"/>
    <cellStyle name="Total 3 4 6" xfId="1085"/>
    <cellStyle name="Total 3 4 6 2" xfId="39175"/>
    <cellStyle name="Total 3 4 6 2 2" xfId="39176"/>
    <cellStyle name="Total 3 4 6 3" xfId="39177"/>
    <cellStyle name="Total 3 4 7" xfId="39178"/>
    <cellStyle name="Total 3 4 7 2" xfId="39179"/>
    <cellStyle name="Total 3 4 7 2 2" xfId="39180"/>
    <cellStyle name="Total 3 4 7 3" xfId="39181"/>
    <cellStyle name="Total 3 4 8" xfId="39182"/>
    <cellStyle name="Total 3 4 8 2" xfId="39183"/>
    <cellStyle name="Total 3 4 8 2 2" xfId="39184"/>
    <cellStyle name="Total 3 4 8 3" xfId="39185"/>
    <cellStyle name="Total 3 4 9" xfId="39186"/>
    <cellStyle name="Total 3 4 9 2" xfId="39187"/>
    <cellStyle name="Total 3 4 9 2 2" xfId="39188"/>
    <cellStyle name="Total 3 4 9 3" xfId="39189"/>
    <cellStyle name="Total 3 5" xfId="1086"/>
    <cellStyle name="Total 3 5 10" xfId="39190"/>
    <cellStyle name="Total 3 5 10 2" xfId="39191"/>
    <cellStyle name="Total 3 5 10 2 2" xfId="39192"/>
    <cellStyle name="Total 3 5 10 3" xfId="39193"/>
    <cellStyle name="Total 3 5 11" xfId="39194"/>
    <cellStyle name="Total 3 5 11 2" xfId="39195"/>
    <cellStyle name="Total 3 5 11 2 2" xfId="39196"/>
    <cellStyle name="Total 3 5 11 3" xfId="39197"/>
    <cellStyle name="Total 3 5 12" xfId="39198"/>
    <cellStyle name="Total 3 5 12 2" xfId="39199"/>
    <cellStyle name="Total 3 5 12 2 2" xfId="39200"/>
    <cellStyle name="Total 3 5 12 3" xfId="39201"/>
    <cellStyle name="Total 3 5 13" xfId="39202"/>
    <cellStyle name="Total 3 5 13 2" xfId="39203"/>
    <cellStyle name="Total 3 5 13 2 2" xfId="39204"/>
    <cellStyle name="Total 3 5 13 3" xfId="39205"/>
    <cellStyle name="Total 3 5 14" xfId="39206"/>
    <cellStyle name="Total 3 5 14 2" xfId="39207"/>
    <cellStyle name="Total 3 5 14 2 2" xfId="39208"/>
    <cellStyle name="Total 3 5 14 3" xfId="39209"/>
    <cellStyle name="Total 3 5 15" xfId="39210"/>
    <cellStyle name="Total 3 5 15 2" xfId="39211"/>
    <cellStyle name="Total 3 5 15 2 2" xfId="39212"/>
    <cellStyle name="Total 3 5 15 3" xfId="39213"/>
    <cellStyle name="Total 3 5 16" xfId="39214"/>
    <cellStyle name="Total 3 5 16 2" xfId="39215"/>
    <cellStyle name="Total 3 5 16 2 2" xfId="39216"/>
    <cellStyle name="Total 3 5 16 3" xfId="39217"/>
    <cellStyle name="Total 3 5 17" xfId="39218"/>
    <cellStyle name="Total 3 5 17 2" xfId="39219"/>
    <cellStyle name="Total 3 5 17 2 2" xfId="39220"/>
    <cellStyle name="Total 3 5 17 3" xfId="39221"/>
    <cellStyle name="Total 3 5 18" xfId="39222"/>
    <cellStyle name="Total 3 5 18 2" xfId="39223"/>
    <cellStyle name="Total 3 5 18 2 2" xfId="39224"/>
    <cellStyle name="Total 3 5 18 3" xfId="39225"/>
    <cellStyle name="Total 3 5 19" xfId="39226"/>
    <cellStyle name="Total 3 5 19 2" xfId="39227"/>
    <cellStyle name="Total 3 5 19 2 2" xfId="39228"/>
    <cellStyle name="Total 3 5 19 3" xfId="39229"/>
    <cellStyle name="Total 3 5 2" xfId="39230"/>
    <cellStyle name="Total 3 5 2 10" xfId="39231"/>
    <cellStyle name="Total 3 5 2 10 2" xfId="39232"/>
    <cellStyle name="Total 3 5 2 10 2 2" xfId="39233"/>
    <cellStyle name="Total 3 5 2 10 3" xfId="39234"/>
    <cellStyle name="Total 3 5 2 11" xfId="39235"/>
    <cellStyle name="Total 3 5 2 11 2" xfId="39236"/>
    <cellStyle name="Total 3 5 2 11 2 2" xfId="39237"/>
    <cellStyle name="Total 3 5 2 11 3" xfId="39238"/>
    <cellStyle name="Total 3 5 2 12" xfId="39239"/>
    <cellStyle name="Total 3 5 2 12 2" xfId="39240"/>
    <cellStyle name="Total 3 5 2 12 2 2" xfId="39241"/>
    <cellStyle name="Total 3 5 2 12 3" xfId="39242"/>
    <cellStyle name="Total 3 5 2 13" xfId="39243"/>
    <cellStyle name="Total 3 5 2 13 2" xfId="39244"/>
    <cellStyle name="Total 3 5 2 13 2 2" xfId="39245"/>
    <cellStyle name="Total 3 5 2 13 3" xfId="39246"/>
    <cellStyle name="Total 3 5 2 14" xfId="39247"/>
    <cellStyle name="Total 3 5 2 14 2" xfId="39248"/>
    <cellStyle name="Total 3 5 2 14 2 2" xfId="39249"/>
    <cellStyle name="Total 3 5 2 14 3" xfId="39250"/>
    <cellStyle name="Total 3 5 2 15" xfId="39251"/>
    <cellStyle name="Total 3 5 2 15 2" xfId="39252"/>
    <cellStyle name="Total 3 5 2 15 2 2" xfId="39253"/>
    <cellStyle name="Total 3 5 2 15 3" xfId="39254"/>
    <cellStyle name="Total 3 5 2 16" xfId="39255"/>
    <cellStyle name="Total 3 5 2 16 2" xfId="39256"/>
    <cellStyle name="Total 3 5 2 16 2 2" xfId="39257"/>
    <cellStyle name="Total 3 5 2 16 3" xfId="39258"/>
    <cellStyle name="Total 3 5 2 17" xfId="39259"/>
    <cellStyle name="Total 3 5 2 17 2" xfId="39260"/>
    <cellStyle name="Total 3 5 2 17 2 2" xfId="39261"/>
    <cellStyle name="Total 3 5 2 17 3" xfId="39262"/>
    <cellStyle name="Total 3 5 2 18" xfId="39263"/>
    <cellStyle name="Total 3 5 2 18 2" xfId="39264"/>
    <cellStyle name="Total 3 5 2 18 2 2" xfId="39265"/>
    <cellStyle name="Total 3 5 2 18 3" xfId="39266"/>
    <cellStyle name="Total 3 5 2 19" xfId="39267"/>
    <cellStyle name="Total 3 5 2 19 2" xfId="39268"/>
    <cellStyle name="Total 3 5 2 19 2 2" xfId="39269"/>
    <cellStyle name="Total 3 5 2 19 3" xfId="39270"/>
    <cellStyle name="Total 3 5 2 2" xfId="39271"/>
    <cellStyle name="Total 3 5 2 2 2" xfId="39272"/>
    <cellStyle name="Total 3 5 2 2 2 2" xfId="39273"/>
    <cellStyle name="Total 3 5 2 2 3" xfId="39274"/>
    <cellStyle name="Total 3 5 2 20" xfId="39275"/>
    <cellStyle name="Total 3 5 2 20 2" xfId="39276"/>
    <cellStyle name="Total 3 5 2 20 2 2" xfId="39277"/>
    <cellStyle name="Total 3 5 2 20 3" xfId="39278"/>
    <cellStyle name="Total 3 5 2 21" xfId="39279"/>
    <cellStyle name="Total 3 5 2 21 2" xfId="39280"/>
    <cellStyle name="Total 3 5 2 22" xfId="39281"/>
    <cellStyle name="Total 3 5 2 3" xfId="39282"/>
    <cellStyle name="Total 3 5 2 3 2" xfId="39283"/>
    <cellStyle name="Total 3 5 2 3 2 2" xfId="39284"/>
    <cellStyle name="Total 3 5 2 3 3" xfId="39285"/>
    <cellStyle name="Total 3 5 2 4" xfId="39286"/>
    <cellStyle name="Total 3 5 2 4 2" xfId="39287"/>
    <cellStyle name="Total 3 5 2 4 2 2" xfId="39288"/>
    <cellStyle name="Total 3 5 2 4 3" xfId="39289"/>
    <cellStyle name="Total 3 5 2 5" xfId="39290"/>
    <cellStyle name="Total 3 5 2 5 2" xfId="39291"/>
    <cellStyle name="Total 3 5 2 5 2 2" xfId="39292"/>
    <cellStyle name="Total 3 5 2 5 3" xfId="39293"/>
    <cellStyle name="Total 3 5 2 6" xfId="39294"/>
    <cellStyle name="Total 3 5 2 6 2" xfId="39295"/>
    <cellStyle name="Total 3 5 2 6 2 2" xfId="39296"/>
    <cellStyle name="Total 3 5 2 6 3" xfId="39297"/>
    <cellStyle name="Total 3 5 2 7" xfId="39298"/>
    <cellStyle name="Total 3 5 2 7 2" xfId="39299"/>
    <cellStyle name="Total 3 5 2 7 2 2" xfId="39300"/>
    <cellStyle name="Total 3 5 2 7 3" xfId="39301"/>
    <cellStyle name="Total 3 5 2 8" xfId="39302"/>
    <cellStyle name="Total 3 5 2 8 2" xfId="39303"/>
    <cellStyle name="Total 3 5 2 8 2 2" xfId="39304"/>
    <cellStyle name="Total 3 5 2 8 3" xfId="39305"/>
    <cellStyle name="Total 3 5 2 9" xfId="39306"/>
    <cellStyle name="Total 3 5 2 9 2" xfId="39307"/>
    <cellStyle name="Total 3 5 2 9 2 2" xfId="39308"/>
    <cellStyle name="Total 3 5 2 9 3" xfId="39309"/>
    <cellStyle name="Total 3 5 20" xfId="39310"/>
    <cellStyle name="Total 3 5 20 2" xfId="39311"/>
    <cellStyle name="Total 3 5 20 2 2" xfId="39312"/>
    <cellStyle name="Total 3 5 20 3" xfId="39313"/>
    <cellStyle name="Total 3 5 21" xfId="39314"/>
    <cellStyle name="Total 3 5 21 2" xfId="39315"/>
    <cellStyle name="Total 3 5 21 2 2" xfId="39316"/>
    <cellStyle name="Total 3 5 21 3" xfId="39317"/>
    <cellStyle name="Total 3 5 22" xfId="39318"/>
    <cellStyle name="Total 3 5 22 2" xfId="39319"/>
    <cellStyle name="Total 3 5 23" xfId="39320"/>
    <cellStyle name="Total 3 5 3" xfId="39321"/>
    <cellStyle name="Total 3 5 3 2" xfId="39322"/>
    <cellStyle name="Total 3 5 3 2 2" xfId="39323"/>
    <cellStyle name="Total 3 5 3 3" xfId="39324"/>
    <cellStyle name="Total 3 5 4" xfId="39325"/>
    <cellStyle name="Total 3 5 4 2" xfId="39326"/>
    <cellStyle name="Total 3 5 4 2 2" xfId="39327"/>
    <cellStyle name="Total 3 5 4 3" xfId="39328"/>
    <cellStyle name="Total 3 5 5" xfId="39329"/>
    <cellStyle name="Total 3 5 5 2" xfId="39330"/>
    <cellStyle name="Total 3 5 5 2 2" xfId="39331"/>
    <cellStyle name="Total 3 5 5 3" xfId="39332"/>
    <cellStyle name="Total 3 5 6" xfId="39333"/>
    <cellStyle name="Total 3 5 6 2" xfId="39334"/>
    <cellStyle name="Total 3 5 6 2 2" xfId="39335"/>
    <cellStyle name="Total 3 5 6 3" xfId="39336"/>
    <cellStyle name="Total 3 5 7" xfId="39337"/>
    <cellStyle name="Total 3 5 7 2" xfId="39338"/>
    <cellStyle name="Total 3 5 7 2 2" xfId="39339"/>
    <cellStyle name="Total 3 5 7 3" xfId="39340"/>
    <cellStyle name="Total 3 5 8" xfId="39341"/>
    <cellStyle name="Total 3 5 8 2" xfId="39342"/>
    <cellStyle name="Total 3 5 8 2 2" xfId="39343"/>
    <cellStyle name="Total 3 5 8 3" xfId="39344"/>
    <cellStyle name="Total 3 5 9" xfId="39345"/>
    <cellStyle name="Total 3 5 9 2" xfId="39346"/>
    <cellStyle name="Total 3 5 9 2 2" xfId="39347"/>
    <cellStyle name="Total 3 5 9 3" xfId="39348"/>
    <cellStyle name="Total 3 6" xfId="1087"/>
    <cellStyle name="Total 3 6 10" xfId="39349"/>
    <cellStyle name="Total 3 6 10 2" xfId="39350"/>
    <cellStyle name="Total 3 6 10 2 2" xfId="39351"/>
    <cellStyle name="Total 3 6 10 3" xfId="39352"/>
    <cellStyle name="Total 3 6 11" xfId="39353"/>
    <cellStyle name="Total 3 6 11 2" xfId="39354"/>
    <cellStyle name="Total 3 6 11 2 2" xfId="39355"/>
    <cellStyle name="Total 3 6 11 3" xfId="39356"/>
    <cellStyle name="Total 3 6 12" xfId="39357"/>
    <cellStyle name="Total 3 6 12 2" xfId="39358"/>
    <cellStyle name="Total 3 6 12 2 2" xfId="39359"/>
    <cellStyle name="Total 3 6 12 3" xfId="39360"/>
    <cellStyle name="Total 3 6 13" xfId="39361"/>
    <cellStyle name="Total 3 6 13 2" xfId="39362"/>
    <cellStyle name="Total 3 6 13 2 2" xfId="39363"/>
    <cellStyle name="Total 3 6 13 3" xfId="39364"/>
    <cellStyle name="Total 3 6 14" xfId="39365"/>
    <cellStyle name="Total 3 6 14 2" xfId="39366"/>
    <cellStyle name="Total 3 6 14 2 2" xfId="39367"/>
    <cellStyle name="Total 3 6 14 3" xfId="39368"/>
    <cellStyle name="Total 3 6 15" xfId="39369"/>
    <cellStyle name="Total 3 6 15 2" xfId="39370"/>
    <cellStyle name="Total 3 6 15 2 2" xfId="39371"/>
    <cellStyle name="Total 3 6 15 3" xfId="39372"/>
    <cellStyle name="Total 3 6 16" xfId="39373"/>
    <cellStyle name="Total 3 6 16 2" xfId="39374"/>
    <cellStyle name="Total 3 6 16 2 2" xfId="39375"/>
    <cellStyle name="Total 3 6 16 3" xfId="39376"/>
    <cellStyle name="Total 3 6 17" xfId="39377"/>
    <cellStyle name="Total 3 6 17 2" xfId="39378"/>
    <cellStyle name="Total 3 6 17 2 2" xfId="39379"/>
    <cellStyle name="Total 3 6 17 3" xfId="39380"/>
    <cellStyle name="Total 3 6 18" xfId="39381"/>
    <cellStyle name="Total 3 6 18 2" xfId="39382"/>
    <cellStyle name="Total 3 6 18 2 2" xfId="39383"/>
    <cellStyle name="Total 3 6 18 3" xfId="39384"/>
    <cellStyle name="Total 3 6 19" xfId="39385"/>
    <cellStyle name="Total 3 6 19 2" xfId="39386"/>
    <cellStyle name="Total 3 6 19 2 2" xfId="39387"/>
    <cellStyle name="Total 3 6 19 3" xfId="39388"/>
    <cellStyle name="Total 3 6 2" xfId="39389"/>
    <cellStyle name="Total 3 6 2 2" xfId="39390"/>
    <cellStyle name="Total 3 6 2 2 2" xfId="39391"/>
    <cellStyle name="Total 3 6 2 3" xfId="39392"/>
    <cellStyle name="Total 3 6 20" xfId="39393"/>
    <cellStyle name="Total 3 6 20 2" xfId="39394"/>
    <cellStyle name="Total 3 6 20 2 2" xfId="39395"/>
    <cellStyle name="Total 3 6 20 3" xfId="39396"/>
    <cellStyle name="Total 3 6 21" xfId="39397"/>
    <cellStyle name="Total 3 6 21 2" xfId="39398"/>
    <cellStyle name="Total 3 6 22" xfId="39399"/>
    <cellStyle name="Total 3 6 3" xfId="39400"/>
    <cellStyle name="Total 3 6 3 2" xfId="39401"/>
    <cellStyle name="Total 3 6 3 2 2" xfId="39402"/>
    <cellStyle name="Total 3 6 3 3" xfId="39403"/>
    <cellStyle name="Total 3 6 4" xfId="39404"/>
    <cellStyle name="Total 3 6 4 2" xfId="39405"/>
    <cellStyle name="Total 3 6 4 2 2" xfId="39406"/>
    <cellStyle name="Total 3 6 4 3" xfId="39407"/>
    <cellStyle name="Total 3 6 5" xfId="39408"/>
    <cellStyle name="Total 3 6 5 2" xfId="39409"/>
    <cellStyle name="Total 3 6 5 2 2" xfId="39410"/>
    <cellStyle name="Total 3 6 5 3" xfId="39411"/>
    <cellStyle name="Total 3 6 6" xfId="39412"/>
    <cellStyle name="Total 3 6 6 2" xfId="39413"/>
    <cellStyle name="Total 3 6 6 2 2" xfId="39414"/>
    <cellStyle name="Total 3 6 6 3" xfId="39415"/>
    <cellStyle name="Total 3 6 7" xfId="39416"/>
    <cellStyle name="Total 3 6 7 2" xfId="39417"/>
    <cellStyle name="Total 3 6 7 2 2" xfId="39418"/>
    <cellStyle name="Total 3 6 7 3" xfId="39419"/>
    <cellStyle name="Total 3 6 8" xfId="39420"/>
    <cellStyle name="Total 3 6 8 2" xfId="39421"/>
    <cellStyle name="Total 3 6 8 2 2" xfId="39422"/>
    <cellStyle name="Total 3 6 8 3" xfId="39423"/>
    <cellStyle name="Total 3 6 9" xfId="39424"/>
    <cellStyle name="Total 3 6 9 2" xfId="39425"/>
    <cellStyle name="Total 3 6 9 2 2" xfId="39426"/>
    <cellStyle name="Total 3 6 9 3" xfId="39427"/>
    <cellStyle name="Total 3 7" xfId="1088"/>
    <cellStyle name="Total 3 7 2" xfId="39428"/>
    <cellStyle name="Total 3 7 2 2" xfId="39429"/>
    <cellStyle name="Total 3 7 3" xfId="39430"/>
    <cellStyle name="Total 3 8" xfId="39431"/>
    <cellStyle name="Total 3 8 2" xfId="39432"/>
    <cellStyle name="Total 3 8 2 2" xfId="39433"/>
    <cellStyle name="Total 3 8 3" xfId="39434"/>
    <cellStyle name="Total 3 9" xfId="39435"/>
    <cellStyle name="Total 3 9 2" xfId="39436"/>
    <cellStyle name="Total 3 9 2 2" xfId="39437"/>
    <cellStyle name="Total 3 9 3" xfId="39438"/>
    <cellStyle name="Total 4" xfId="1089"/>
    <cellStyle name="Total 4 10" xfId="39439"/>
    <cellStyle name="Total 4 10 2" xfId="39440"/>
    <cellStyle name="Total 4 10 2 2" xfId="39441"/>
    <cellStyle name="Total 4 10 3" xfId="39442"/>
    <cellStyle name="Total 4 11" xfId="39443"/>
    <cellStyle name="Total 4 11 2" xfId="39444"/>
    <cellStyle name="Total 4 11 2 2" xfId="39445"/>
    <cellStyle name="Total 4 11 3" xfId="39446"/>
    <cellStyle name="Total 4 12" xfId="39447"/>
    <cellStyle name="Total 4 12 2" xfId="39448"/>
    <cellStyle name="Total 4 12 2 2" xfId="39449"/>
    <cellStyle name="Total 4 12 3" xfId="39450"/>
    <cellStyle name="Total 4 13" xfId="39451"/>
    <cellStyle name="Total 4 13 2" xfId="39452"/>
    <cellStyle name="Total 4 13 2 2" xfId="39453"/>
    <cellStyle name="Total 4 13 3" xfId="39454"/>
    <cellStyle name="Total 4 14" xfId="39455"/>
    <cellStyle name="Total 4 14 2" xfId="39456"/>
    <cellStyle name="Total 4 14 2 2" xfId="39457"/>
    <cellStyle name="Total 4 14 3" xfId="39458"/>
    <cellStyle name="Total 4 15" xfId="39459"/>
    <cellStyle name="Total 4 15 2" xfId="39460"/>
    <cellStyle name="Total 4 15 2 2" xfId="39461"/>
    <cellStyle name="Total 4 15 3" xfId="39462"/>
    <cellStyle name="Total 4 16" xfId="39463"/>
    <cellStyle name="Total 4 16 2" xfId="39464"/>
    <cellStyle name="Total 4 16 2 2" xfId="39465"/>
    <cellStyle name="Total 4 16 3" xfId="39466"/>
    <cellStyle name="Total 4 17" xfId="39467"/>
    <cellStyle name="Total 4 17 2" xfId="39468"/>
    <cellStyle name="Total 4 17 2 2" xfId="39469"/>
    <cellStyle name="Total 4 17 3" xfId="39470"/>
    <cellStyle name="Total 4 18" xfId="39471"/>
    <cellStyle name="Total 4 18 2" xfId="39472"/>
    <cellStyle name="Total 4 18 2 2" xfId="39473"/>
    <cellStyle name="Total 4 18 3" xfId="39474"/>
    <cellStyle name="Total 4 19" xfId="39475"/>
    <cellStyle name="Total 4 19 2" xfId="39476"/>
    <cellStyle name="Total 4 19 2 2" xfId="39477"/>
    <cellStyle name="Total 4 19 3" xfId="39478"/>
    <cellStyle name="Total 4 2" xfId="1090"/>
    <cellStyle name="Total 4 2 10" xfId="39479"/>
    <cellStyle name="Total 4 2 10 2" xfId="39480"/>
    <cellStyle name="Total 4 2 10 2 2" xfId="39481"/>
    <cellStyle name="Total 4 2 10 3" xfId="39482"/>
    <cellStyle name="Total 4 2 11" xfId="39483"/>
    <cellStyle name="Total 4 2 11 2" xfId="39484"/>
    <cellStyle name="Total 4 2 11 2 2" xfId="39485"/>
    <cellStyle name="Total 4 2 11 3" xfId="39486"/>
    <cellStyle name="Total 4 2 12" xfId="39487"/>
    <cellStyle name="Total 4 2 12 2" xfId="39488"/>
    <cellStyle name="Total 4 2 12 2 2" xfId="39489"/>
    <cellStyle name="Total 4 2 12 3" xfId="39490"/>
    <cellStyle name="Total 4 2 13" xfId="39491"/>
    <cellStyle name="Total 4 2 13 2" xfId="39492"/>
    <cellStyle name="Total 4 2 13 2 2" xfId="39493"/>
    <cellStyle name="Total 4 2 13 3" xfId="39494"/>
    <cellStyle name="Total 4 2 14" xfId="39495"/>
    <cellStyle name="Total 4 2 14 2" xfId="39496"/>
    <cellStyle name="Total 4 2 14 2 2" xfId="39497"/>
    <cellStyle name="Total 4 2 14 3" xfId="39498"/>
    <cellStyle name="Total 4 2 15" xfId="39499"/>
    <cellStyle name="Total 4 2 15 2" xfId="39500"/>
    <cellStyle name="Total 4 2 15 2 2" xfId="39501"/>
    <cellStyle name="Total 4 2 15 3" xfId="39502"/>
    <cellStyle name="Total 4 2 16" xfId="39503"/>
    <cellStyle name="Total 4 2 16 2" xfId="39504"/>
    <cellStyle name="Total 4 2 16 2 2" xfId="39505"/>
    <cellStyle name="Total 4 2 16 3" xfId="39506"/>
    <cellStyle name="Total 4 2 17" xfId="39507"/>
    <cellStyle name="Total 4 2 17 2" xfId="39508"/>
    <cellStyle name="Total 4 2 17 2 2" xfId="39509"/>
    <cellStyle name="Total 4 2 17 3" xfId="39510"/>
    <cellStyle name="Total 4 2 18" xfId="39511"/>
    <cellStyle name="Total 4 2 18 2" xfId="39512"/>
    <cellStyle name="Total 4 2 18 2 2" xfId="39513"/>
    <cellStyle name="Total 4 2 18 3" xfId="39514"/>
    <cellStyle name="Total 4 2 19" xfId="39515"/>
    <cellStyle name="Total 4 2 19 2" xfId="39516"/>
    <cellStyle name="Total 4 2 19 2 2" xfId="39517"/>
    <cellStyle name="Total 4 2 19 3" xfId="39518"/>
    <cellStyle name="Total 4 2 2" xfId="1091"/>
    <cellStyle name="Total 4 2 2 10" xfId="39519"/>
    <cellStyle name="Total 4 2 2 10 2" xfId="39520"/>
    <cellStyle name="Total 4 2 2 10 2 2" xfId="39521"/>
    <cellStyle name="Total 4 2 2 10 3" xfId="39522"/>
    <cellStyle name="Total 4 2 2 11" xfId="39523"/>
    <cellStyle name="Total 4 2 2 11 2" xfId="39524"/>
    <cellStyle name="Total 4 2 2 11 2 2" xfId="39525"/>
    <cellStyle name="Total 4 2 2 11 3" xfId="39526"/>
    <cellStyle name="Total 4 2 2 12" xfId="39527"/>
    <cellStyle name="Total 4 2 2 12 2" xfId="39528"/>
    <cellStyle name="Total 4 2 2 12 2 2" xfId="39529"/>
    <cellStyle name="Total 4 2 2 12 3" xfId="39530"/>
    <cellStyle name="Total 4 2 2 13" xfId="39531"/>
    <cellStyle name="Total 4 2 2 13 2" xfId="39532"/>
    <cellStyle name="Total 4 2 2 13 2 2" xfId="39533"/>
    <cellStyle name="Total 4 2 2 13 3" xfId="39534"/>
    <cellStyle name="Total 4 2 2 14" xfId="39535"/>
    <cellStyle name="Total 4 2 2 14 2" xfId="39536"/>
    <cellStyle name="Total 4 2 2 14 2 2" xfId="39537"/>
    <cellStyle name="Total 4 2 2 14 3" xfId="39538"/>
    <cellStyle name="Total 4 2 2 15" xfId="39539"/>
    <cellStyle name="Total 4 2 2 15 2" xfId="39540"/>
    <cellStyle name="Total 4 2 2 15 2 2" xfId="39541"/>
    <cellStyle name="Total 4 2 2 15 3" xfId="39542"/>
    <cellStyle name="Total 4 2 2 16" xfId="39543"/>
    <cellStyle name="Total 4 2 2 16 2" xfId="39544"/>
    <cellStyle name="Total 4 2 2 16 2 2" xfId="39545"/>
    <cellStyle name="Total 4 2 2 16 3" xfId="39546"/>
    <cellStyle name="Total 4 2 2 17" xfId="39547"/>
    <cellStyle name="Total 4 2 2 17 2" xfId="39548"/>
    <cellStyle name="Total 4 2 2 17 2 2" xfId="39549"/>
    <cellStyle name="Total 4 2 2 17 3" xfId="39550"/>
    <cellStyle name="Total 4 2 2 18" xfId="39551"/>
    <cellStyle name="Total 4 2 2 18 2" xfId="39552"/>
    <cellStyle name="Total 4 2 2 19" xfId="39553"/>
    <cellStyle name="Total 4 2 2 2" xfId="39554"/>
    <cellStyle name="Total 4 2 2 2 10" xfId="39555"/>
    <cellStyle name="Total 4 2 2 2 10 2" xfId="39556"/>
    <cellStyle name="Total 4 2 2 2 10 2 2" xfId="39557"/>
    <cellStyle name="Total 4 2 2 2 10 3" xfId="39558"/>
    <cellStyle name="Total 4 2 2 2 11" xfId="39559"/>
    <cellStyle name="Total 4 2 2 2 11 2" xfId="39560"/>
    <cellStyle name="Total 4 2 2 2 11 2 2" xfId="39561"/>
    <cellStyle name="Total 4 2 2 2 11 3" xfId="39562"/>
    <cellStyle name="Total 4 2 2 2 12" xfId="39563"/>
    <cellStyle name="Total 4 2 2 2 12 2" xfId="39564"/>
    <cellStyle name="Total 4 2 2 2 12 2 2" xfId="39565"/>
    <cellStyle name="Total 4 2 2 2 12 3" xfId="39566"/>
    <cellStyle name="Total 4 2 2 2 13" xfId="39567"/>
    <cellStyle name="Total 4 2 2 2 13 2" xfId="39568"/>
    <cellStyle name="Total 4 2 2 2 13 2 2" xfId="39569"/>
    <cellStyle name="Total 4 2 2 2 13 3" xfId="39570"/>
    <cellStyle name="Total 4 2 2 2 14" xfId="39571"/>
    <cellStyle name="Total 4 2 2 2 14 2" xfId="39572"/>
    <cellStyle name="Total 4 2 2 2 14 2 2" xfId="39573"/>
    <cellStyle name="Total 4 2 2 2 14 3" xfId="39574"/>
    <cellStyle name="Total 4 2 2 2 15" xfId="39575"/>
    <cellStyle name="Total 4 2 2 2 15 2" xfId="39576"/>
    <cellStyle name="Total 4 2 2 2 15 2 2" xfId="39577"/>
    <cellStyle name="Total 4 2 2 2 15 3" xfId="39578"/>
    <cellStyle name="Total 4 2 2 2 16" xfId="39579"/>
    <cellStyle name="Total 4 2 2 2 16 2" xfId="39580"/>
    <cellStyle name="Total 4 2 2 2 16 2 2" xfId="39581"/>
    <cellStyle name="Total 4 2 2 2 16 3" xfId="39582"/>
    <cellStyle name="Total 4 2 2 2 17" xfId="39583"/>
    <cellStyle name="Total 4 2 2 2 17 2" xfId="39584"/>
    <cellStyle name="Total 4 2 2 2 17 2 2" xfId="39585"/>
    <cellStyle name="Total 4 2 2 2 17 3" xfId="39586"/>
    <cellStyle name="Total 4 2 2 2 18" xfId="39587"/>
    <cellStyle name="Total 4 2 2 2 18 2" xfId="39588"/>
    <cellStyle name="Total 4 2 2 2 18 2 2" xfId="39589"/>
    <cellStyle name="Total 4 2 2 2 18 3" xfId="39590"/>
    <cellStyle name="Total 4 2 2 2 19" xfId="39591"/>
    <cellStyle name="Total 4 2 2 2 19 2" xfId="39592"/>
    <cellStyle name="Total 4 2 2 2 19 2 2" xfId="39593"/>
    <cellStyle name="Total 4 2 2 2 19 3" xfId="39594"/>
    <cellStyle name="Total 4 2 2 2 2" xfId="39595"/>
    <cellStyle name="Total 4 2 2 2 2 2" xfId="39596"/>
    <cellStyle name="Total 4 2 2 2 2 2 2" xfId="39597"/>
    <cellStyle name="Total 4 2 2 2 2 3" xfId="39598"/>
    <cellStyle name="Total 4 2 2 2 20" xfId="39599"/>
    <cellStyle name="Total 4 2 2 2 20 2" xfId="39600"/>
    <cellStyle name="Total 4 2 2 2 20 2 2" xfId="39601"/>
    <cellStyle name="Total 4 2 2 2 20 3" xfId="39602"/>
    <cellStyle name="Total 4 2 2 2 21" xfId="39603"/>
    <cellStyle name="Total 4 2 2 2 21 2" xfId="39604"/>
    <cellStyle name="Total 4 2 2 2 22" xfId="39605"/>
    <cellStyle name="Total 4 2 2 2 3" xfId="39606"/>
    <cellStyle name="Total 4 2 2 2 3 2" xfId="39607"/>
    <cellStyle name="Total 4 2 2 2 3 2 2" xfId="39608"/>
    <cellStyle name="Total 4 2 2 2 3 3" xfId="39609"/>
    <cellStyle name="Total 4 2 2 2 4" xfId="39610"/>
    <cellStyle name="Total 4 2 2 2 4 2" xfId="39611"/>
    <cellStyle name="Total 4 2 2 2 4 2 2" xfId="39612"/>
    <cellStyle name="Total 4 2 2 2 4 3" xfId="39613"/>
    <cellStyle name="Total 4 2 2 2 5" xfId="39614"/>
    <cellStyle name="Total 4 2 2 2 5 2" xfId="39615"/>
    <cellStyle name="Total 4 2 2 2 5 2 2" xfId="39616"/>
    <cellStyle name="Total 4 2 2 2 5 3" xfId="39617"/>
    <cellStyle name="Total 4 2 2 2 6" xfId="39618"/>
    <cellStyle name="Total 4 2 2 2 6 2" xfId="39619"/>
    <cellStyle name="Total 4 2 2 2 6 2 2" xfId="39620"/>
    <cellStyle name="Total 4 2 2 2 6 3" xfId="39621"/>
    <cellStyle name="Total 4 2 2 2 7" xfId="39622"/>
    <cellStyle name="Total 4 2 2 2 7 2" xfId="39623"/>
    <cellStyle name="Total 4 2 2 2 7 2 2" xfId="39624"/>
    <cellStyle name="Total 4 2 2 2 7 3" xfId="39625"/>
    <cellStyle name="Total 4 2 2 2 8" xfId="39626"/>
    <cellStyle name="Total 4 2 2 2 8 2" xfId="39627"/>
    <cellStyle name="Total 4 2 2 2 8 2 2" xfId="39628"/>
    <cellStyle name="Total 4 2 2 2 8 3" xfId="39629"/>
    <cellStyle name="Total 4 2 2 2 9" xfId="39630"/>
    <cellStyle name="Total 4 2 2 2 9 2" xfId="39631"/>
    <cellStyle name="Total 4 2 2 2 9 2 2" xfId="39632"/>
    <cellStyle name="Total 4 2 2 2 9 3" xfId="39633"/>
    <cellStyle name="Total 4 2 2 3" xfId="39634"/>
    <cellStyle name="Total 4 2 2 3 2" xfId="39635"/>
    <cellStyle name="Total 4 2 2 3 2 2" xfId="39636"/>
    <cellStyle name="Total 4 2 2 3 3" xfId="39637"/>
    <cellStyle name="Total 4 2 2 4" xfId="39638"/>
    <cellStyle name="Total 4 2 2 4 2" xfId="39639"/>
    <cellStyle name="Total 4 2 2 4 2 2" xfId="39640"/>
    <cellStyle name="Total 4 2 2 4 3" xfId="39641"/>
    <cellStyle name="Total 4 2 2 5" xfId="39642"/>
    <cellStyle name="Total 4 2 2 5 2" xfId="39643"/>
    <cellStyle name="Total 4 2 2 5 2 2" xfId="39644"/>
    <cellStyle name="Total 4 2 2 5 3" xfId="39645"/>
    <cellStyle name="Total 4 2 2 6" xfId="39646"/>
    <cellStyle name="Total 4 2 2 6 2" xfId="39647"/>
    <cellStyle name="Total 4 2 2 6 2 2" xfId="39648"/>
    <cellStyle name="Total 4 2 2 6 3" xfId="39649"/>
    <cellStyle name="Total 4 2 2 7" xfId="39650"/>
    <cellStyle name="Total 4 2 2 7 2" xfId="39651"/>
    <cellStyle name="Total 4 2 2 7 2 2" xfId="39652"/>
    <cellStyle name="Total 4 2 2 7 3" xfId="39653"/>
    <cellStyle name="Total 4 2 2 8" xfId="39654"/>
    <cellStyle name="Total 4 2 2 8 2" xfId="39655"/>
    <cellStyle name="Total 4 2 2 8 2 2" xfId="39656"/>
    <cellStyle name="Total 4 2 2 8 3" xfId="39657"/>
    <cellStyle name="Total 4 2 2 9" xfId="39658"/>
    <cellStyle name="Total 4 2 2 9 2" xfId="39659"/>
    <cellStyle name="Total 4 2 2 9 2 2" xfId="39660"/>
    <cellStyle name="Total 4 2 2 9 3" xfId="39661"/>
    <cellStyle name="Total 4 2 20" xfId="39662"/>
    <cellStyle name="Total 4 2 20 2" xfId="39663"/>
    <cellStyle name="Total 4 2 20 2 2" xfId="39664"/>
    <cellStyle name="Total 4 2 20 3" xfId="39665"/>
    <cellStyle name="Total 4 2 21" xfId="39666"/>
    <cellStyle name="Total 4 2 21 2" xfId="39667"/>
    <cellStyle name="Total 4 2 22" xfId="39668"/>
    <cellStyle name="Total 4 2 3" xfId="1092"/>
    <cellStyle name="Total 4 2 3 10" xfId="39669"/>
    <cellStyle name="Total 4 2 3 10 2" xfId="39670"/>
    <cellStyle name="Total 4 2 3 10 2 2" xfId="39671"/>
    <cellStyle name="Total 4 2 3 10 3" xfId="39672"/>
    <cellStyle name="Total 4 2 3 11" xfId="39673"/>
    <cellStyle name="Total 4 2 3 11 2" xfId="39674"/>
    <cellStyle name="Total 4 2 3 11 2 2" xfId="39675"/>
    <cellStyle name="Total 4 2 3 11 3" xfId="39676"/>
    <cellStyle name="Total 4 2 3 12" xfId="39677"/>
    <cellStyle name="Total 4 2 3 12 2" xfId="39678"/>
    <cellStyle name="Total 4 2 3 12 2 2" xfId="39679"/>
    <cellStyle name="Total 4 2 3 12 3" xfId="39680"/>
    <cellStyle name="Total 4 2 3 13" xfId="39681"/>
    <cellStyle name="Total 4 2 3 13 2" xfId="39682"/>
    <cellStyle name="Total 4 2 3 13 2 2" xfId="39683"/>
    <cellStyle name="Total 4 2 3 13 3" xfId="39684"/>
    <cellStyle name="Total 4 2 3 14" xfId="39685"/>
    <cellStyle name="Total 4 2 3 14 2" xfId="39686"/>
    <cellStyle name="Total 4 2 3 14 2 2" xfId="39687"/>
    <cellStyle name="Total 4 2 3 14 3" xfId="39688"/>
    <cellStyle name="Total 4 2 3 15" xfId="39689"/>
    <cellStyle name="Total 4 2 3 15 2" xfId="39690"/>
    <cellStyle name="Total 4 2 3 15 2 2" xfId="39691"/>
    <cellStyle name="Total 4 2 3 15 3" xfId="39692"/>
    <cellStyle name="Total 4 2 3 16" xfId="39693"/>
    <cellStyle name="Total 4 2 3 16 2" xfId="39694"/>
    <cellStyle name="Total 4 2 3 16 2 2" xfId="39695"/>
    <cellStyle name="Total 4 2 3 16 3" xfId="39696"/>
    <cellStyle name="Total 4 2 3 17" xfId="39697"/>
    <cellStyle name="Total 4 2 3 17 2" xfId="39698"/>
    <cellStyle name="Total 4 2 3 17 2 2" xfId="39699"/>
    <cellStyle name="Total 4 2 3 17 3" xfId="39700"/>
    <cellStyle name="Total 4 2 3 18" xfId="39701"/>
    <cellStyle name="Total 4 2 3 18 2" xfId="39702"/>
    <cellStyle name="Total 4 2 3 19" xfId="39703"/>
    <cellStyle name="Total 4 2 3 2" xfId="39704"/>
    <cellStyle name="Total 4 2 3 2 10" xfId="39705"/>
    <cellStyle name="Total 4 2 3 2 10 2" xfId="39706"/>
    <cellStyle name="Total 4 2 3 2 10 2 2" xfId="39707"/>
    <cellStyle name="Total 4 2 3 2 10 3" xfId="39708"/>
    <cellStyle name="Total 4 2 3 2 11" xfId="39709"/>
    <cellStyle name="Total 4 2 3 2 11 2" xfId="39710"/>
    <cellStyle name="Total 4 2 3 2 11 2 2" xfId="39711"/>
    <cellStyle name="Total 4 2 3 2 11 3" xfId="39712"/>
    <cellStyle name="Total 4 2 3 2 12" xfId="39713"/>
    <cellStyle name="Total 4 2 3 2 12 2" xfId="39714"/>
    <cellStyle name="Total 4 2 3 2 12 2 2" xfId="39715"/>
    <cellStyle name="Total 4 2 3 2 12 3" xfId="39716"/>
    <cellStyle name="Total 4 2 3 2 13" xfId="39717"/>
    <cellStyle name="Total 4 2 3 2 13 2" xfId="39718"/>
    <cellStyle name="Total 4 2 3 2 13 2 2" xfId="39719"/>
    <cellStyle name="Total 4 2 3 2 13 3" xfId="39720"/>
    <cellStyle name="Total 4 2 3 2 14" xfId="39721"/>
    <cellStyle name="Total 4 2 3 2 14 2" xfId="39722"/>
    <cellStyle name="Total 4 2 3 2 14 2 2" xfId="39723"/>
    <cellStyle name="Total 4 2 3 2 14 3" xfId="39724"/>
    <cellStyle name="Total 4 2 3 2 15" xfId="39725"/>
    <cellStyle name="Total 4 2 3 2 15 2" xfId="39726"/>
    <cellStyle name="Total 4 2 3 2 15 2 2" xfId="39727"/>
    <cellStyle name="Total 4 2 3 2 15 3" xfId="39728"/>
    <cellStyle name="Total 4 2 3 2 16" xfId="39729"/>
    <cellStyle name="Total 4 2 3 2 16 2" xfId="39730"/>
    <cellStyle name="Total 4 2 3 2 16 2 2" xfId="39731"/>
    <cellStyle name="Total 4 2 3 2 16 3" xfId="39732"/>
    <cellStyle name="Total 4 2 3 2 17" xfId="39733"/>
    <cellStyle name="Total 4 2 3 2 17 2" xfId="39734"/>
    <cellStyle name="Total 4 2 3 2 17 2 2" xfId="39735"/>
    <cellStyle name="Total 4 2 3 2 17 3" xfId="39736"/>
    <cellStyle name="Total 4 2 3 2 18" xfId="39737"/>
    <cellStyle name="Total 4 2 3 2 18 2" xfId="39738"/>
    <cellStyle name="Total 4 2 3 2 18 2 2" xfId="39739"/>
    <cellStyle name="Total 4 2 3 2 18 3" xfId="39740"/>
    <cellStyle name="Total 4 2 3 2 19" xfId="39741"/>
    <cellStyle name="Total 4 2 3 2 19 2" xfId="39742"/>
    <cellStyle name="Total 4 2 3 2 19 2 2" xfId="39743"/>
    <cellStyle name="Total 4 2 3 2 19 3" xfId="39744"/>
    <cellStyle name="Total 4 2 3 2 2" xfId="39745"/>
    <cellStyle name="Total 4 2 3 2 2 2" xfId="39746"/>
    <cellStyle name="Total 4 2 3 2 2 2 2" xfId="39747"/>
    <cellStyle name="Total 4 2 3 2 2 3" xfId="39748"/>
    <cellStyle name="Total 4 2 3 2 20" xfId="39749"/>
    <cellStyle name="Total 4 2 3 2 20 2" xfId="39750"/>
    <cellStyle name="Total 4 2 3 2 20 2 2" xfId="39751"/>
    <cellStyle name="Total 4 2 3 2 20 3" xfId="39752"/>
    <cellStyle name="Total 4 2 3 2 21" xfId="39753"/>
    <cellStyle name="Total 4 2 3 2 21 2" xfId="39754"/>
    <cellStyle name="Total 4 2 3 2 22" xfId="39755"/>
    <cellStyle name="Total 4 2 3 2 3" xfId="39756"/>
    <cellStyle name="Total 4 2 3 2 3 2" xfId="39757"/>
    <cellStyle name="Total 4 2 3 2 3 2 2" xfId="39758"/>
    <cellStyle name="Total 4 2 3 2 3 3" xfId="39759"/>
    <cellStyle name="Total 4 2 3 2 4" xfId="39760"/>
    <cellStyle name="Total 4 2 3 2 4 2" xfId="39761"/>
    <cellStyle name="Total 4 2 3 2 4 2 2" xfId="39762"/>
    <cellStyle name="Total 4 2 3 2 4 3" xfId="39763"/>
    <cellStyle name="Total 4 2 3 2 5" xfId="39764"/>
    <cellStyle name="Total 4 2 3 2 5 2" xfId="39765"/>
    <cellStyle name="Total 4 2 3 2 5 2 2" xfId="39766"/>
    <cellStyle name="Total 4 2 3 2 5 3" xfId="39767"/>
    <cellStyle name="Total 4 2 3 2 6" xfId="39768"/>
    <cellStyle name="Total 4 2 3 2 6 2" xfId="39769"/>
    <cellStyle name="Total 4 2 3 2 6 2 2" xfId="39770"/>
    <cellStyle name="Total 4 2 3 2 6 3" xfId="39771"/>
    <cellStyle name="Total 4 2 3 2 7" xfId="39772"/>
    <cellStyle name="Total 4 2 3 2 7 2" xfId="39773"/>
    <cellStyle name="Total 4 2 3 2 7 2 2" xfId="39774"/>
    <cellStyle name="Total 4 2 3 2 7 3" xfId="39775"/>
    <cellStyle name="Total 4 2 3 2 8" xfId="39776"/>
    <cellStyle name="Total 4 2 3 2 8 2" xfId="39777"/>
    <cellStyle name="Total 4 2 3 2 8 2 2" xfId="39778"/>
    <cellStyle name="Total 4 2 3 2 8 3" xfId="39779"/>
    <cellStyle name="Total 4 2 3 2 9" xfId="39780"/>
    <cellStyle name="Total 4 2 3 2 9 2" xfId="39781"/>
    <cellStyle name="Total 4 2 3 2 9 2 2" xfId="39782"/>
    <cellStyle name="Total 4 2 3 2 9 3" xfId="39783"/>
    <cellStyle name="Total 4 2 3 3" xfId="39784"/>
    <cellStyle name="Total 4 2 3 3 2" xfId="39785"/>
    <cellStyle name="Total 4 2 3 3 2 2" xfId="39786"/>
    <cellStyle name="Total 4 2 3 3 3" xfId="39787"/>
    <cellStyle name="Total 4 2 3 4" xfId="39788"/>
    <cellStyle name="Total 4 2 3 4 2" xfId="39789"/>
    <cellStyle name="Total 4 2 3 4 2 2" xfId="39790"/>
    <cellStyle name="Total 4 2 3 4 3" xfId="39791"/>
    <cellStyle name="Total 4 2 3 5" xfId="39792"/>
    <cellStyle name="Total 4 2 3 5 2" xfId="39793"/>
    <cellStyle name="Total 4 2 3 5 2 2" xfId="39794"/>
    <cellStyle name="Total 4 2 3 5 3" xfId="39795"/>
    <cellStyle name="Total 4 2 3 6" xfId="39796"/>
    <cellStyle name="Total 4 2 3 6 2" xfId="39797"/>
    <cellStyle name="Total 4 2 3 6 2 2" xfId="39798"/>
    <cellStyle name="Total 4 2 3 6 3" xfId="39799"/>
    <cellStyle name="Total 4 2 3 7" xfId="39800"/>
    <cellStyle name="Total 4 2 3 7 2" xfId="39801"/>
    <cellStyle name="Total 4 2 3 7 2 2" xfId="39802"/>
    <cellStyle name="Total 4 2 3 7 3" xfId="39803"/>
    <cellStyle name="Total 4 2 3 8" xfId="39804"/>
    <cellStyle name="Total 4 2 3 8 2" xfId="39805"/>
    <cellStyle name="Total 4 2 3 8 2 2" xfId="39806"/>
    <cellStyle name="Total 4 2 3 8 3" xfId="39807"/>
    <cellStyle name="Total 4 2 3 9" xfId="39808"/>
    <cellStyle name="Total 4 2 3 9 2" xfId="39809"/>
    <cellStyle name="Total 4 2 3 9 2 2" xfId="39810"/>
    <cellStyle name="Total 4 2 3 9 3" xfId="39811"/>
    <cellStyle name="Total 4 2 4" xfId="1093"/>
    <cellStyle name="Total 4 2 4 10" xfId="39812"/>
    <cellStyle name="Total 4 2 4 10 2" xfId="39813"/>
    <cellStyle name="Total 4 2 4 10 2 2" xfId="39814"/>
    <cellStyle name="Total 4 2 4 10 3" xfId="39815"/>
    <cellStyle name="Total 4 2 4 11" xfId="39816"/>
    <cellStyle name="Total 4 2 4 11 2" xfId="39817"/>
    <cellStyle name="Total 4 2 4 11 2 2" xfId="39818"/>
    <cellStyle name="Total 4 2 4 11 3" xfId="39819"/>
    <cellStyle name="Total 4 2 4 12" xfId="39820"/>
    <cellStyle name="Total 4 2 4 12 2" xfId="39821"/>
    <cellStyle name="Total 4 2 4 12 2 2" xfId="39822"/>
    <cellStyle name="Total 4 2 4 12 3" xfId="39823"/>
    <cellStyle name="Total 4 2 4 13" xfId="39824"/>
    <cellStyle name="Total 4 2 4 13 2" xfId="39825"/>
    <cellStyle name="Total 4 2 4 13 2 2" xfId="39826"/>
    <cellStyle name="Total 4 2 4 13 3" xfId="39827"/>
    <cellStyle name="Total 4 2 4 14" xfId="39828"/>
    <cellStyle name="Total 4 2 4 14 2" xfId="39829"/>
    <cellStyle name="Total 4 2 4 14 2 2" xfId="39830"/>
    <cellStyle name="Total 4 2 4 14 3" xfId="39831"/>
    <cellStyle name="Total 4 2 4 15" xfId="39832"/>
    <cellStyle name="Total 4 2 4 15 2" xfId="39833"/>
    <cellStyle name="Total 4 2 4 15 2 2" xfId="39834"/>
    <cellStyle name="Total 4 2 4 15 3" xfId="39835"/>
    <cellStyle name="Total 4 2 4 16" xfId="39836"/>
    <cellStyle name="Total 4 2 4 16 2" xfId="39837"/>
    <cellStyle name="Total 4 2 4 16 2 2" xfId="39838"/>
    <cellStyle name="Total 4 2 4 16 3" xfId="39839"/>
    <cellStyle name="Total 4 2 4 17" xfId="39840"/>
    <cellStyle name="Total 4 2 4 17 2" xfId="39841"/>
    <cellStyle name="Total 4 2 4 17 2 2" xfId="39842"/>
    <cellStyle name="Total 4 2 4 17 3" xfId="39843"/>
    <cellStyle name="Total 4 2 4 18" xfId="39844"/>
    <cellStyle name="Total 4 2 4 18 2" xfId="39845"/>
    <cellStyle name="Total 4 2 4 18 2 2" xfId="39846"/>
    <cellStyle name="Total 4 2 4 18 3" xfId="39847"/>
    <cellStyle name="Total 4 2 4 19" xfId="39848"/>
    <cellStyle name="Total 4 2 4 19 2" xfId="39849"/>
    <cellStyle name="Total 4 2 4 19 2 2" xfId="39850"/>
    <cellStyle name="Total 4 2 4 19 3" xfId="39851"/>
    <cellStyle name="Total 4 2 4 2" xfId="39852"/>
    <cellStyle name="Total 4 2 4 2 10" xfId="39853"/>
    <cellStyle name="Total 4 2 4 2 10 2" xfId="39854"/>
    <cellStyle name="Total 4 2 4 2 10 2 2" xfId="39855"/>
    <cellStyle name="Total 4 2 4 2 10 3" xfId="39856"/>
    <cellStyle name="Total 4 2 4 2 11" xfId="39857"/>
    <cellStyle name="Total 4 2 4 2 11 2" xfId="39858"/>
    <cellStyle name="Total 4 2 4 2 11 2 2" xfId="39859"/>
    <cellStyle name="Total 4 2 4 2 11 3" xfId="39860"/>
    <cellStyle name="Total 4 2 4 2 12" xfId="39861"/>
    <cellStyle name="Total 4 2 4 2 12 2" xfId="39862"/>
    <cellStyle name="Total 4 2 4 2 12 2 2" xfId="39863"/>
    <cellStyle name="Total 4 2 4 2 12 3" xfId="39864"/>
    <cellStyle name="Total 4 2 4 2 13" xfId="39865"/>
    <cellStyle name="Total 4 2 4 2 13 2" xfId="39866"/>
    <cellStyle name="Total 4 2 4 2 13 2 2" xfId="39867"/>
    <cellStyle name="Total 4 2 4 2 13 3" xfId="39868"/>
    <cellStyle name="Total 4 2 4 2 14" xfId="39869"/>
    <cellStyle name="Total 4 2 4 2 14 2" xfId="39870"/>
    <cellStyle name="Total 4 2 4 2 14 2 2" xfId="39871"/>
    <cellStyle name="Total 4 2 4 2 14 3" xfId="39872"/>
    <cellStyle name="Total 4 2 4 2 15" xfId="39873"/>
    <cellStyle name="Total 4 2 4 2 15 2" xfId="39874"/>
    <cellStyle name="Total 4 2 4 2 15 2 2" xfId="39875"/>
    <cellStyle name="Total 4 2 4 2 15 3" xfId="39876"/>
    <cellStyle name="Total 4 2 4 2 16" xfId="39877"/>
    <cellStyle name="Total 4 2 4 2 16 2" xfId="39878"/>
    <cellStyle name="Total 4 2 4 2 16 2 2" xfId="39879"/>
    <cellStyle name="Total 4 2 4 2 16 3" xfId="39880"/>
    <cellStyle name="Total 4 2 4 2 17" xfId="39881"/>
    <cellStyle name="Total 4 2 4 2 17 2" xfId="39882"/>
    <cellStyle name="Total 4 2 4 2 17 2 2" xfId="39883"/>
    <cellStyle name="Total 4 2 4 2 17 3" xfId="39884"/>
    <cellStyle name="Total 4 2 4 2 18" xfId="39885"/>
    <cellStyle name="Total 4 2 4 2 18 2" xfId="39886"/>
    <cellStyle name="Total 4 2 4 2 18 2 2" xfId="39887"/>
    <cellStyle name="Total 4 2 4 2 18 3" xfId="39888"/>
    <cellStyle name="Total 4 2 4 2 19" xfId="39889"/>
    <cellStyle name="Total 4 2 4 2 19 2" xfId="39890"/>
    <cellStyle name="Total 4 2 4 2 19 2 2" xfId="39891"/>
    <cellStyle name="Total 4 2 4 2 19 3" xfId="39892"/>
    <cellStyle name="Total 4 2 4 2 2" xfId="39893"/>
    <cellStyle name="Total 4 2 4 2 2 2" xfId="39894"/>
    <cellStyle name="Total 4 2 4 2 2 2 2" xfId="39895"/>
    <cellStyle name="Total 4 2 4 2 2 3" xfId="39896"/>
    <cellStyle name="Total 4 2 4 2 20" xfId="39897"/>
    <cellStyle name="Total 4 2 4 2 20 2" xfId="39898"/>
    <cellStyle name="Total 4 2 4 2 20 2 2" xfId="39899"/>
    <cellStyle name="Total 4 2 4 2 20 3" xfId="39900"/>
    <cellStyle name="Total 4 2 4 2 21" xfId="39901"/>
    <cellStyle name="Total 4 2 4 2 21 2" xfId="39902"/>
    <cellStyle name="Total 4 2 4 2 22" xfId="39903"/>
    <cellStyle name="Total 4 2 4 2 3" xfId="39904"/>
    <cellStyle name="Total 4 2 4 2 3 2" xfId="39905"/>
    <cellStyle name="Total 4 2 4 2 3 2 2" xfId="39906"/>
    <cellStyle name="Total 4 2 4 2 3 3" xfId="39907"/>
    <cellStyle name="Total 4 2 4 2 4" xfId="39908"/>
    <cellStyle name="Total 4 2 4 2 4 2" xfId="39909"/>
    <cellStyle name="Total 4 2 4 2 4 2 2" xfId="39910"/>
    <cellStyle name="Total 4 2 4 2 4 3" xfId="39911"/>
    <cellStyle name="Total 4 2 4 2 5" xfId="39912"/>
    <cellStyle name="Total 4 2 4 2 5 2" xfId="39913"/>
    <cellStyle name="Total 4 2 4 2 5 2 2" xfId="39914"/>
    <cellStyle name="Total 4 2 4 2 5 3" xfId="39915"/>
    <cellStyle name="Total 4 2 4 2 6" xfId="39916"/>
    <cellStyle name="Total 4 2 4 2 6 2" xfId="39917"/>
    <cellStyle name="Total 4 2 4 2 6 2 2" xfId="39918"/>
    <cellStyle name="Total 4 2 4 2 6 3" xfId="39919"/>
    <cellStyle name="Total 4 2 4 2 7" xfId="39920"/>
    <cellStyle name="Total 4 2 4 2 7 2" xfId="39921"/>
    <cellStyle name="Total 4 2 4 2 7 2 2" xfId="39922"/>
    <cellStyle name="Total 4 2 4 2 7 3" xfId="39923"/>
    <cellStyle name="Total 4 2 4 2 8" xfId="39924"/>
    <cellStyle name="Total 4 2 4 2 8 2" xfId="39925"/>
    <cellStyle name="Total 4 2 4 2 8 2 2" xfId="39926"/>
    <cellStyle name="Total 4 2 4 2 8 3" xfId="39927"/>
    <cellStyle name="Total 4 2 4 2 9" xfId="39928"/>
    <cellStyle name="Total 4 2 4 2 9 2" xfId="39929"/>
    <cellStyle name="Total 4 2 4 2 9 2 2" xfId="39930"/>
    <cellStyle name="Total 4 2 4 2 9 3" xfId="39931"/>
    <cellStyle name="Total 4 2 4 20" xfId="39932"/>
    <cellStyle name="Total 4 2 4 20 2" xfId="39933"/>
    <cellStyle name="Total 4 2 4 20 2 2" xfId="39934"/>
    <cellStyle name="Total 4 2 4 20 3" xfId="39935"/>
    <cellStyle name="Total 4 2 4 21" xfId="39936"/>
    <cellStyle name="Total 4 2 4 21 2" xfId="39937"/>
    <cellStyle name="Total 4 2 4 21 2 2" xfId="39938"/>
    <cellStyle name="Total 4 2 4 21 3" xfId="39939"/>
    <cellStyle name="Total 4 2 4 22" xfId="39940"/>
    <cellStyle name="Total 4 2 4 22 2" xfId="39941"/>
    <cellStyle name="Total 4 2 4 23" xfId="39942"/>
    <cellStyle name="Total 4 2 4 3" xfId="39943"/>
    <cellStyle name="Total 4 2 4 3 2" xfId="39944"/>
    <cellStyle name="Total 4 2 4 3 2 2" xfId="39945"/>
    <cellStyle name="Total 4 2 4 3 3" xfId="39946"/>
    <cellStyle name="Total 4 2 4 4" xfId="39947"/>
    <cellStyle name="Total 4 2 4 4 2" xfId="39948"/>
    <cellStyle name="Total 4 2 4 4 2 2" xfId="39949"/>
    <cellStyle name="Total 4 2 4 4 3" xfId="39950"/>
    <cellStyle name="Total 4 2 4 5" xfId="39951"/>
    <cellStyle name="Total 4 2 4 5 2" xfId="39952"/>
    <cellStyle name="Total 4 2 4 5 2 2" xfId="39953"/>
    <cellStyle name="Total 4 2 4 5 3" xfId="39954"/>
    <cellStyle name="Total 4 2 4 6" xfId="39955"/>
    <cellStyle name="Total 4 2 4 6 2" xfId="39956"/>
    <cellStyle name="Total 4 2 4 6 2 2" xfId="39957"/>
    <cellStyle name="Total 4 2 4 6 3" xfId="39958"/>
    <cellStyle name="Total 4 2 4 7" xfId="39959"/>
    <cellStyle name="Total 4 2 4 7 2" xfId="39960"/>
    <cellStyle name="Total 4 2 4 7 2 2" xfId="39961"/>
    <cellStyle name="Total 4 2 4 7 3" xfId="39962"/>
    <cellStyle name="Total 4 2 4 8" xfId="39963"/>
    <cellStyle name="Total 4 2 4 8 2" xfId="39964"/>
    <cellStyle name="Total 4 2 4 8 2 2" xfId="39965"/>
    <cellStyle name="Total 4 2 4 8 3" xfId="39966"/>
    <cellStyle name="Total 4 2 4 9" xfId="39967"/>
    <cellStyle name="Total 4 2 4 9 2" xfId="39968"/>
    <cellStyle name="Total 4 2 4 9 2 2" xfId="39969"/>
    <cellStyle name="Total 4 2 4 9 3" xfId="39970"/>
    <cellStyle name="Total 4 2 5" xfId="1094"/>
    <cellStyle name="Total 4 2 5 10" xfId="39971"/>
    <cellStyle name="Total 4 2 5 10 2" xfId="39972"/>
    <cellStyle name="Total 4 2 5 10 2 2" xfId="39973"/>
    <cellStyle name="Total 4 2 5 10 3" xfId="39974"/>
    <cellStyle name="Total 4 2 5 11" xfId="39975"/>
    <cellStyle name="Total 4 2 5 11 2" xfId="39976"/>
    <cellStyle name="Total 4 2 5 11 2 2" xfId="39977"/>
    <cellStyle name="Total 4 2 5 11 3" xfId="39978"/>
    <cellStyle name="Total 4 2 5 12" xfId="39979"/>
    <cellStyle name="Total 4 2 5 12 2" xfId="39980"/>
    <cellStyle name="Total 4 2 5 12 2 2" xfId="39981"/>
    <cellStyle name="Total 4 2 5 12 3" xfId="39982"/>
    <cellStyle name="Total 4 2 5 13" xfId="39983"/>
    <cellStyle name="Total 4 2 5 13 2" xfId="39984"/>
    <cellStyle name="Total 4 2 5 13 2 2" xfId="39985"/>
    <cellStyle name="Total 4 2 5 13 3" xfId="39986"/>
    <cellStyle name="Total 4 2 5 14" xfId="39987"/>
    <cellStyle name="Total 4 2 5 14 2" xfId="39988"/>
    <cellStyle name="Total 4 2 5 14 2 2" xfId="39989"/>
    <cellStyle name="Total 4 2 5 14 3" xfId="39990"/>
    <cellStyle name="Total 4 2 5 15" xfId="39991"/>
    <cellStyle name="Total 4 2 5 15 2" xfId="39992"/>
    <cellStyle name="Total 4 2 5 15 2 2" xfId="39993"/>
    <cellStyle name="Total 4 2 5 15 3" xfId="39994"/>
    <cellStyle name="Total 4 2 5 16" xfId="39995"/>
    <cellStyle name="Total 4 2 5 16 2" xfId="39996"/>
    <cellStyle name="Total 4 2 5 16 2 2" xfId="39997"/>
    <cellStyle name="Total 4 2 5 16 3" xfId="39998"/>
    <cellStyle name="Total 4 2 5 17" xfId="39999"/>
    <cellStyle name="Total 4 2 5 17 2" xfId="40000"/>
    <cellStyle name="Total 4 2 5 17 2 2" xfId="40001"/>
    <cellStyle name="Total 4 2 5 17 3" xfId="40002"/>
    <cellStyle name="Total 4 2 5 18" xfId="40003"/>
    <cellStyle name="Total 4 2 5 18 2" xfId="40004"/>
    <cellStyle name="Total 4 2 5 18 2 2" xfId="40005"/>
    <cellStyle name="Total 4 2 5 18 3" xfId="40006"/>
    <cellStyle name="Total 4 2 5 19" xfId="40007"/>
    <cellStyle name="Total 4 2 5 19 2" xfId="40008"/>
    <cellStyle name="Total 4 2 5 19 2 2" xfId="40009"/>
    <cellStyle name="Total 4 2 5 19 3" xfId="40010"/>
    <cellStyle name="Total 4 2 5 2" xfId="40011"/>
    <cellStyle name="Total 4 2 5 2 2" xfId="40012"/>
    <cellStyle name="Total 4 2 5 2 2 2" xfId="40013"/>
    <cellStyle name="Total 4 2 5 2 3" xfId="40014"/>
    <cellStyle name="Total 4 2 5 20" xfId="40015"/>
    <cellStyle name="Total 4 2 5 20 2" xfId="40016"/>
    <cellStyle name="Total 4 2 5 20 2 2" xfId="40017"/>
    <cellStyle name="Total 4 2 5 20 3" xfId="40018"/>
    <cellStyle name="Total 4 2 5 21" xfId="40019"/>
    <cellStyle name="Total 4 2 5 21 2" xfId="40020"/>
    <cellStyle name="Total 4 2 5 22" xfId="40021"/>
    <cellStyle name="Total 4 2 5 3" xfId="40022"/>
    <cellStyle name="Total 4 2 5 3 2" xfId="40023"/>
    <cellStyle name="Total 4 2 5 3 2 2" xfId="40024"/>
    <cellStyle name="Total 4 2 5 3 3" xfId="40025"/>
    <cellStyle name="Total 4 2 5 4" xfId="40026"/>
    <cellStyle name="Total 4 2 5 4 2" xfId="40027"/>
    <cellStyle name="Total 4 2 5 4 2 2" xfId="40028"/>
    <cellStyle name="Total 4 2 5 4 3" xfId="40029"/>
    <cellStyle name="Total 4 2 5 5" xfId="40030"/>
    <cellStyle name="Total 4 2 5 5 2" xfId="40031"/>
    <cellStyle name="Total 4 2 5 5 2 2" xfId="40032"/>
    <cellStyle name="Total 4 2 5 5 3" xfId="40033"/>
    <cellStyle name="Total 4 2 5 6" xfId="40034"/>
    <cellStyle name="Total 4 2 5 6 2" xfId="40035"/>
    <cellStyle name="Total 4 2 5 6 2 2" xfId="40036"/>
    <cellStyle name="Total 4 2 5 6 3" xfId="40037"/>
    <cellStyle name="Total 4 2 5 7" xfId="40038"/>
    <cellStyle name="Total 4 2 5 7 2" xfId="40039"/>
    <cellStyle name="Total 4 2 5 7 2 2" xfId="40040"/>
    <cellStyle name="Total 4 2 5 7 3" xfId="40041"/>
    <cellStyle name="Total 4 2 5 8" xfId="40042"/>
    <cellStyle name="Total 4 2 5 8 2" xfId="40043"/>
    <cellStyle name="Total 4 2 5 8 2 2" xfId="40044"/>
    <cellStyle name="Total 4 2 5 8 3" xfId="40045"/>
    <cellStyle name="Total 4 2 5 9" xfId="40046"/>
    <cellStyle name="Total 4 2 5 9 2" xfId="40047"/>
    <cellStyle name="Total 4 2 5 9 2 2" xfId="40048"/>
    <cellStyle name="Total 4 2 5 9 3" xfId="40049"/>
    <cellStyle name="Total 4 2 6" xfId="1095"/>
    <cellStyle name="Total 4 2 6 2" xfId="40050"/>
    <cellStyle name="Total 4 2 6 2 2" xfId="40051"/>
    <cellStyle name="Total 4 2 6 3" xfId="40052"/>
    <cellStyle name="Total 4 2 7" xfId="40053"/>
    <cellStyle name="Total 4 2 7 2" xfId="40054"/>
    <cellStyle name="Total 4 2 7 2 2" xfId="40055"/>
    <cellStyle name="Total 4 2 7 3" xfId="40056"/>
    <cellStyle name="Total 4 2 8" xfId="40057"/>
    <cellStyle name="Total 4 2 8 2" xfId="40058"/>
    <cellStyle name="Total 4 2 8 2 2" xfId="40059"/>
    <cellStyle name="Total 4 2 8 3" xfId="40060"/>
    <cellStyle name="Total 4 2 9" xfId="40061"/>
    <cellStyle name="Total 4 2 9 2" xfId="40062"/>
    <cellStyle name="Total 4 2 9 2 2" xfId="40063"/>
    <cellStyle name="Total 4 2 9 3" xfId="40064"/>
    <cellStyle name="Total 4 20" xfId="40065"/>
    <cellStyle name="Total 4 20 2" xfId="40066"/>
    <cellStyle name="Total 4 20 2 2" xfId="40067"/>
    <cellStyle name="Total 4 20 3" xfId="40068"/>
    <cellStyle name="Total 4 21" xfId="40069"/>
    <cellStyle name="Total 4 21 2" xfId="40070"/>
    <cellStyle name="Total 4 21 2 2" xfId="40071"/>
    <cellStyle name="Total 4 21 3" xfId="40072"/>
    <cellStyle name="Total 4 22" xfId="40073"/>
    <cellStyle name="Total 4 22 2" xfId="40074"/>
    <cellStyle name="Total 4 23" xfId="40075"/>
    <cellStyle name="Total 4 24" xfId="40076"/>
    <cellStyle name="Total 4 25" xfId="40077"/>
    <cellStyle name="Total 4 26" xfId="40078"/>
    <cellStyle name="Total 4 3" xfId="1096"/>
    <cellStyle name="Total 4 3 10" xfId="40079"/>
    <cellStyle name="Total 4 3 10 2" xfId="40080"/>
    <cellStyle name="Total 4 3 10 2 2" xfId="40081"/>
    <cellStyle name="Total 4 3 10 3" xfId="40082"/>
    <cellStyle name="Total 4 3 11" xfId="40083"/>
    <cellStyle name="Total 4 3 11 2" xfId="40084"/>
    <cellStyle name="Total 4 3 11 2 2" xfId="40085"/>
    <cellStyle name="Total 4 3 11 3" xfId="40086"/>
    <cellStyle name="Total 4 3 12" xfId="40087"/>
    <cellStyle name="Total 4 3 12 2" xfId="40088"/>
    <cellStyle name="Total 4 3 12 2 2" xfId="40089"/>
    <cellStyle name="Total 4 3 12 3" xfId="40090"/>
    <cellStyle name="Total 4 3 13" xfId="40091"/>
    <cellStyle name="Total 4 3 13 2" xfId="40092"/>
    <cellStyle name="Total 4 3 13 2 2" xfId="40093"/>
    <cellStyle name="Total 4 3 13 3" xfId="40094"/>
    <cellStyle name="Total 4 3 14" xfId="40095"/>
    <cellStyle name="Total 4 3 14 2" xfId="40096"/>
    <cellStyle name="Total 4 3 14 2 2" xfId="40097"/>
    <cellStyle name="Total 4 3 14 3" xfId="40098"/>
    <cellStyle name="Total 4 3 15" xfId="40099"/>
    <cellStyle name="Total 4 3 15 2" xfId="40100"/>
    <cellStyle name="Total 4 3 15 2 2" xfId="40101"/>
    <cellStyle name="Total 4 3 15 3" xfId="40102"/>
    <cellStyle name="Total 4 3 16" xfId="40103"/>
    <cellStyle name="Total 4 3 16 2" xfId="40104"/>
    <cellStyle name="Total 4 3 16 2 2" xfId="40105"/>
    <cellStyle name="Total 4 3 16 3" xfId="40106"/>
    <cellStyle name="Total 4 3 17" xfId="40107"/>
    <cellStyle name="Total 4 3 17 2" xfId="40108"/>
    <cellStyle name="Total 4 3 17 2 2" xfId="40109"/>
    <cellStyle name="Total 4 3 17 3" xfId="40110"/>
    <cellStyle name="Total 4 3 18" xfId="40111"/>
    <cellStyle name="Total 4 3 18 2" xfId="40112"/>
    <cellStyle name="Total 4 3 19" xfId="40113"/>
    <cellStyle name="Total 4 3 2" xfId="1097"/>
    <cellStyle name="Total 4 3 2 10" xfId="40114"/>
    <cellStyle name="Total 4 3 2 10 2" xfId="40115"/>
    <cellStyle name="Total 4 3 2 10 2 2" xfId="40116"/>
    <cellStyle name="Total 4 3 2 10 3" xfId="40117"/>
    <cellStyle name="Total 4 3 2 11" xfId="40118"/>
    <cellStyle name="Total 4 3 2 11 2" xfId="40119"/>
    <cellStyle name="Total 4 3 2 11 2 2" xfId="40120"/>
    <cellStyle name="Total 4 3 2 11 3" xfId="40121"/>
    <cellStyle name="Total 4 3 2 12" xfId="40122"/>
    <cellStyle name="Total 4 3 2 12 2" xfId="40123"/>
    <cellStyle name="Total 4 3 2 12 2 2" xfId="40124"/>
    <cellStyle name="Total 4 3 2 12 3" xfId="40125"/>
    <cellStyle name="Total 4 3 2 13" xfId="40126"/>
    <cellStyle name="Total 4 3 2 13 2" xfId="40127"/>
    <cellStyle name="Total 4 3 2 13 2 2" xfId="40128"/>
    <cellStyle name="Total 4 3 2 13 3" xfId="40129"/>
    <cellStyle name="Total 4 3 2 14" xfId="40130"/>
    <cellStyle name="Total 4 3 2 14 2" xfId="40131"/>
    <cellStyle name="Total 4 3 2 14 2 2" xfId="40132"/>
    <cellStyle name="Total 4 3 2 14 3" xfId="40133"/>
    <cellStyle name="Total 4 3 2 15" xfId="40134"/>
    <cellStyle name="Total 4 3 2 15 2" xfId="40135"/>
    <cellStyle name="Total 4 3 2 15 2 2" xfId="40136"/>
    <cellStyle name="Total 4 3 2 15 3" xfId="40137"/>
    <cellStyle name="Total 4 3 2 16" xfId="40138"/>
    <cellStyle name="Total 4 3 2 16 2" xfId="40139"/>
    <cellStyle name="Total 4 3 2 16 2 2" xfId="40140"/>
    <cellStyle name="Total 4 3 2 16 3" xfId="40141"/>
    <cellStyle name="Total 4 3 2 17" xfId="40142"/>
    <cellStyle name="Total 4 3 2 17 2" xfId="40143"/>
    <cellStyle name="Total 4 3 2 17 2 2" xfId="40144"/>
    <cellStyle name="Total 4 3 2 17 3" xfId="40145"/>
    <cellStyle name="Total 4 3 2 18" xfId="40146"/>
    <cellStyle name="Total 4 3 2 18 2" xfId="40147"/>
    <cellStyle name="Total 4 3 2 18 2 2" xfId="40148"/>
    <cellStyle name="Total 4 3 2 18 3" xfId="40149"/>
    <cellStyle name="Total 4 3 2 19" xfId="40150"/>
    <cellStyle name="Total 4 3 2 19 2" xfId="40151"/>
    <cellStyle name="Total 4 3 2 19 2 2" xfId="40152"/>
    <cellStyle name="Total 4 3 2 19 3" xfId="40153"/>
    <cellStyle name="Total 4 3 2 2" xfId="40154"/>
    <cellStyle name="Total 4 3 2 2 2" xfId="40155"/>
    <cellStyle name="Total 4 3 2 2 2 2" xfId="40156"/>
    <cellStyle name="Total 4 3 2 2 3" xfId="40157"/>
    <cellStyle name="Total 4 3 2 20" xfId="40158"/>
    <cellStyle name="Total 4 3 2 20 2" xfId="40159"/>
    <cellStyle name="Total 4 3 2 20 2 2" xfId="40160"/>
    <cellStyle name="Total 4 3 2 20 3" xfId="40161"/>
    <cellStyle name="Total 4 3 2 21" xfId="40162"/>
    <cellStyle name="Total 4 3 2 21 2" xfId="40163"/>
    <cellStyle name="Total 4 3 2 22" xfId="40164"/>
    <cellStyle name="Total 4 3 2 3" xfId="40165"/>
    <cellStyle name="Total 4 3 2 3 2" xfId="40166"/>
    <cellStyle name="Total 4 3 2 3 2 2" xfId="40167"/>
    <cellStyle name="Total 4 3 2 3 3" xfId="40168"/>
    <cellStyle name="Total 4 3 2 4" xfId="40169"/>
    <cellStyle name="Total 4 3 2 4 2" xfId="40170"/>
    <cellStyle name="Total 4 3 2 4 2 2" xfId="40171"/>
    <cellStyle name="Total 4 3 2 4 3" xfId="40172"/>
    <cellStyle name="Total 4 3 2 5" xfId="40173"/>
    <cellStyle name="Total 4 3 2 5 2" xfId="40174"/>
    <cellStyle name="Total 4 3 2 5 2 2" xfId="40175"/>
    <cellStyle name="Total 4 3 2 5 3" xfId="40176"/>
    <cellStyle name="Total 4 3 2 6" xfId="40177"/>
    <cellStyle name="Total 4 3 2 6 2" xfId="40178"/>
    <cellStyle name="Total 4 3 2 6 2 2" xfId="40179"/>
    <cellStyle name="Total 4 3 2 6 3" xfId="40180"/>
    <cellStyle name="Total 4 3 2 7" xfId="40181"/>
    <cellStyle name="Total 4 3 2 7 2" xfId="40182"/>
    <cellStyle name="Total 4 3 2 7 2 2" xfId="40183"/>
    <cellStyle name="Total 4 3 2 7 3" xfId="40184"/>
    <cellStyle name="Total 4 3 2 8" xfId="40185"/>
    <cellStyle name="Total 4 3 2 8 2" xfId="40186"/>
    <cellStyle name="Total 4 3 2 8 2 2" xfId="40187"/>
    <cellStyle name="Total 4 3 2 8 3" xfId="40188"/>
    <cellStyle name="Total 4 3 2 9" xfId="40189"/>
    <cellStyle name="Total 4 3 2 9 2" xfId="40190"/>
    <cellStyle name="Total 4 3 2 9 2 2" xfId="40191"/>
    <cellStyle name="Total 4 3 2 9 3" xfId="40192"/>
    <cellStyle name="Total 4 3 3" xfId="1098"/>
    <cellStyle name="Total 4 3 3 2" xfId="40193"/>
    <cellStyle name="Total 4 3 3 2 2" xfId="40194"/>
    <cellStyle name="Total 4 3 3 3" xfId="40195"/>
    <cellStyle name="Total 4 3 4" xfId="1099"/>
    <cellStyle name="Total 4 3 4 2" xfId="40196"/>
    <cellStyle name="Total 4 3 4 2 2" xfId="40197"/>
    <cellStyle name="Total 4 3 4 3" xfId="40198"/>
    <cellStyle name="Total 4 3 5" xfId="1100"/>
    <cellStyle name="Total 4 3 5 2" xfId="40199"/>
    <cellStyle name="Total 4 3 5 2 2" xfId="40200"/>
    <cellStyle name="Total 4 3 5 3" xfId="40201"/>
    <cellStyle name="Total 4 3 6" xfId="1101"/>
    <cellStyle name="Total 4 3 6 2" xfId="40202"/>
    <cellStyle name="Total 4 3 6 2 2" xfId="40203"/>
    <cellStyle name="Total 4 3 6 3" xfId="40204"/>
    <cellStyle name="Total 4 3 7" xfId="40205"/>
    <cellStyle name="Total 4 3 7 2" xfId="40206"/>
    <cellStyle name="Total 4 3 7 2 2" xfId="40207"/>
    <cellStyle name="Total 4 3 7 3" xfId="40208"/>
    <cellStyle name="Total 4 3 8" xfId="40209"/>
    <cellStyle name="Total 4 3 8 2" xfId="40210"/>
    <cellStyle name="Total 4 3 8 2 2" xfId="40211"/>
    <cellStyle name="Total 4 3 8 3" xfId="40212"/>
    <cellStyle name="Total 4 3 9" xfId="40213"/>
    <cellStyle name="Total 4 3 9 2" xfId="40214"/>
    <cellStyle name="Total 4 3 9 2 2" xfId="40215"/>
    <cellStyle name="Total 4 3 9 3" xfId="40216"/>
    <cellStyle name="Total 4 4" xfId="1102"/>
    <cellStyle name="Total 4 4 10" xfId="40217"/>
    <cellStyle name="Total 4 4 10 2" xfId="40218"/>
    <cellStyle name="Total 4 4 10 2 2" xfId="40219"/>
    <cellStyle name="Total 4 4 10 3" xfId="40220"/>
    <cellStyle name="Total 4 4 11" xfId="40221"/>
    <cellStyle name="Total 4 4 11 2" xfId="40222"/>
    <cellStyle name="Total 4 4 11 2 2" xfId="40223"/>
    <cellStyle name="Total 4 4 11 3" xfId="40224"/>
    <cellStyle name="Total 4 4 12" xfId="40225"/>
    <cellStyle name="Total 4 4 12 2" xfId="40226"/>
    <cellStyle name="Total 4 4 12 2 2" xfId="40227"/>
    <cellStyle name="Total 4 4 12 3" xfId="40228"/>
    <cellStyle name="Total 4 4 13" xfId="40229"/>
    <cellStyle name="Total 4 4 13 2" xfId="40230"/>
    <cellStyle name="Total 4 4 13 2 2" xfId="40231"/>
    <cellStyle name="Total 4 4 13 3" xfId="40232"/>
    <cellStyle name="Total 4 4 14" xfId="40233"/>
    <cellStyle name="Total 4 4 14 2" xfId="40234"/>
    <cellStyle name="Total 4 4 14 2 2" xfId="40235"/>
    <cellStyle name="Total 4 4 14 3" xfId="40236"/>
    <cellStyle name="Total 4 4 15" xfId="40237"/>
    <cellStyle name="Total 4 4 15 2" xfId="40238"/>
    <cellStyle name="Total 4 4 15 2 2" xfId="40239"/>
    <cellStyle name="Total 4 4 15 3" xfId="40240"/>
    <cellStyle name="Total 4 4 16" xfId="40241"/>
    <cellStyle name="Total 4 4 16 2" xfId="40242"/>
    <cellStyle name="Total 4 4 16 2 2" xfId="40243"/>
    <cellStyle name="Total 4 4 16 3" xfId="40244"/>
    <cellStyle name="Total 4 4 17" xfId="40245"/>
    <cellStyle name="Total 4 4 17 2" xfId="40246"/>
    <cellStyle name="Total 4 4 17 2 2" xfId="40247"/>
    <cellStyle name="Total 4 4 17 3" xfId="40248"/>
    <cellStyle name="Total 4 4 18" xfId="40249"/>
    <cellStyle name="Total 4 4 18 2" xfId="40250"/>
    <cellStyle name="Total 4 4 19" xfId="40251"/>
    <cellStyle name="Total 4 4 2" xfId="1103"/>
    <cellStyle name="Total 4 4 2 10" xfId="40252"/>
    <cellStyle name="Total 4 4 2 10 2" xfId="40253"/>
    <cellStyle name="Total 4 4 2 10 2 2" xfId="40254"/>
    <cellStyle name="Total 4 4 2 10 3" xfId="40255"/>
    <cellStyle name="Total 4 4 2 11" xfId="40256"/>
    <cellStyle name="Total 4 4 2 11 2" xfId="40257"/>
    <cellStyle name="Total 4 4 2 11 2 2" xfId="40258"/>
    <cellStyle name="Total 4 4 2 11 3" xfId="40259"/>
    <cellStyle name="Total 4 4 2 12" xfId="40260"/>
    <cellStyle name="Total 4 4 2 12 2" xfId="40261"/>
    <cellStyle name="Total 4 4 2 12 2 2" xfId="40262"/>
    <cellStyle name="Total 4 4 2 12 3" xfId="40263"/>
    <cellStyle name="Total 4 4 2 13" xfId="40264"/>
    <cellStyle name="Total 4 4 2 13 2" xfId="40265"/>
    <cellStyle name="Total 4 4 2 13 2 2" xfId="40266"/>
    <cellStyle name="Total 4 4 2 13 3" xfId="40267"/>
    <cellStyle name="Total 4 4 2 14" xfId="40268"/>
    <cellStyle name="Total 4 4 2 14 2" xfId="40269"/>
    <cellStyle name="Total 4 4 2 14 2 2" xfId="40270"/>
    <cellStyle name="Total 4 4 2 14 3" xfId="40271"/>
    <cellStyle name="Total 4 4 2 15" xfId="40272"/>
    <cellStyle name="Total 4 4 2 15 2" xfId="40273"/>
    <cellStyle name="Total 4 4 2 15 2 2" xfId="40274"/>
    <cellStyle name="Total 4 4 2 15 3" xfId="40275"/>
    <cellStyle name="Total 4 4 2 16" xfId="40276"/>
    <cellStyle name="Total 4 4 2 16 2" xfId="40277"/>
    <cellStyle name="Total 4 4 2 16 2 2" xfId="40278"/>
    <cellStyle name="Total 4 4 2 16 3" xfId="40279"/>
    <cellStyle name="Total 4 4 2 17" xfId="40280"/>
    <cellStyle name="Total 4 4 2 17 2" xfId="40281"/>
    <cellStyle name="Total 4 4 2 17 2 2" xfId="40282"/>
    <cellStyle name="Total 4 4 2 17 3" xfId="40283"/>
    <cellStyle name="Total 4 4 2 18" xfId="40284"/>
    <cellStyle name="Total 4 4 2 18 2" xfId="40285"/>
    <cellStyle name="Total 4 4 2 18 2 2" xfId="40286"/>
    <cellStyle name="Total 4 4 2 18 3" xfId="40287"/>
    <cellStyle name="Total 4 4 2 19" xfId="40288"/>
    <cellStyle name="Total 4 4 2 19 2" xfId="40289"/>
    <cellStyle name="Total 4 4 2 19 2 2" xfId="40290"/>
    <cellStyle name="Total 4 4 2 19 3" xfId="40291"/>
    <cellStyle name="Total 4 4 2 2" xfId="40292"/>
    <cellStyle name="Total 4 4 2 2 2" xfId="40293"/>
    <cellStyle name="Total 4 4 2 2 2 2" xfId="40294"/>
    <cellStyle name="Total 4 4 2 2 3" xfId="40295"/>
    <cellStyle name="Total 4 4 2 20" xfId="40296"/>
    <cellStyle name="Total 4 4 2 20 2" xfId="40297"/>
    <cellStyle name="Total 4 4 2 20 2 2" xfId="40298"/>
    <cellStyle name="Total 4 4 2 20 3" xfId="40299"/>
    <cellStyle name="Total 4 4 2 21" xfId="40300"/>
    <cellStyle name="Total 4 4 2 21 2" xfId="40301"/>
    <cellStyle name="Total 4 4 2 22" xfId="40302"/>
    <cellStyle name="Total 4 4 2 3" xfId="40303"/>
    <cellStyle name="Total 4 4 2 3 2" xfId="40304"/>
    <cellStyle name="Total 4 4 2 3 2 2" xfId="40305"/>
    <cellStyle name="Total 4 4 2 3 3" xfId="40306"/>
    <cellStyle name="Total 4 4 2 4" xfId="40307"/>
    <cellStyle name="Total 4 4 2 4 2" xfId="40308"/>
    <cellStyle name="Total 4 4 2 4 2 2" xfId="40309"/>
    <cellStyle name="Total 4 4 2 4 3" xfId="40310"/>
    <cellStyle name="Total 4 4 2 5" xfId="40311"/>
    <cellStyle name="Total 4 4 2 5 2" xfId="40312"/>
    <cellStyle name="Total 4 4 2 5 2 2" xfId="40313"/>
    <cellStyle name="Total 4 4 2 5 3" xfId="40314"/>
    <cellStyle name="Total 4 4 2 6" xfId="40315"/>
    <cellStyle name="Total 4 4 2 6 2" xfId="40316"/>
    <cellStyle name="Total 4 4 2 6 2 2" xfId="40317"/>
    <cellStyle name="Total 4 4 2 6 3" xfId="40318"/>
    <cellStyle name="Total 4 4 2 7" xfId="40319"/>
    <cellStyle name="Total 4 4 2 7 2" xfId="40320"/>
    <cellStyle name="Total 4 4 2 7 2 2" xfId="40321"/>
    <cellStyle name="Total 4 4 2 7 3" xfId="40322"/>
    <cellStyle name="Total 4 4 2 8" xfId="40323"/>
    <cellStyle name="Total 4 4 2 8 2" xfId="40324"/>
    <cellStyle name="Total 4 4 2 8 2 2" xfId="40325"/>
    <cellStyle name="Total 4 4 2 8 3" xfId="40326"/>
    <cellStyle name="Total 4 4 2 9" xfId="40327"/>
    <cellStyle name="Total 4 4 2 9 2" xfId="40328"/>
    <cellStyle name="Total 4 4 2 9 2 2" xfId="40329"/>
    <cellStyle name="Total 4 4 2 9 3" xfId="40330"/>
    <cellStyle name="Total 4 4 3" xfId="1104"/>
    <cellStyle name="Total 4 4 3 2" xfId="40331"/>
    <cellStyle name="Total 4 4 3 2 2" xfId="40332"/>
    <cellStyle name="Total 4 4 3 3" xfId="40333"/>
    <cellStyle name="Total 4 4 4" xfId="1105"/>
    <cellStyle name="Total 4 4 4 2" xfId="40334"/>
    <cellStyle name="Total 4 4 4 2 2" xfId="40335"/>
    <cellStyle name="Total 4 4 4 3" xfId="40336"/>
    <cellStyle name="Total 4 4 5" xfId="1106"/>
    <cellStyle name="Total 4 4 5 2" xfId="40337"/>
    <cellStyle name="Total 4 4 5 2 2" xfId="40338"/>
    <cellStyle name="Total 4 4 5 3" xfId="40339"/>
    <cellStyle name="Total 4 4 6" xfId="1107"/>
    <cellStyle name="Total 4 4 6 2" xfId="40340"/>
    <cellStyle name="Total 4 4 6 2 2" xfId="40341"/>
    <cellStyle name="Total 4 4 6 3" xfId="40342"/>
    <cellStyle name="Total 4 4 7" xfId="40343"/>
    <cellStyle name="Total 4 4 7 2" xfId="40344"/>
    <cellStyle name="Total 4 4 7 2 2" xfId="40345"/>
    <cellStyle name="Total 4 4 7 3" xfId="40346"/>
    <cellStyle name="Total 4 4 8" xfId="40347"/>
    <cellStyle name="Total 4 4 8 2" xfId="40348"/>
    <cellStyle name="Total 4 4 8 2 2" xfId="40349"/>
    <cellStyle name="Total 4 4 8 3" xfId="40350"/>
    <cellStyle name="Total 4 4 9" xfId="40351"/>
    <cellStyle name="Total 4 4 9 2" xfId="40352"/>
    <cellStyle name="Total 4 4 9 2 2" xfId="40353"/>
    <cellStyle name="Total 4 4 9 3" xfId="40354"/>
    <cellStyle name="Total 4 5" xfId="1108"/>
    <cellStyle name="Total 4 5 10" xfId="40355"/>
    <cellStyle name="Total 4 5 10 2" xfId="40356"/>
    <cellStyle name="Total 4 5 10 2 2" xfId="40357"/>
    <cellStyle name="Total 4 5 10 3" xfId="40358"/>
    <cellStyle name="Total 4 5 11" xfId="40359"/>
    <cellStyle name="Total 4 5 11 2" xfId="40360"/>
    <cellStyle name="Total 4 5 11 2 2" xfId="40361"/>
    <cellStyle name="Total 4 5 11 3" xfId="40362"/>
    <cellStyle name="Total 4 5 12" xfId="40363"/>
    <cellStyle name="Total 4 5 12 2" xfId="40364"/>
    <cellStyle name="Total 4 5 12 2 2" xfId="40365"/>
    <cellStyle name="Total 4 5 12 3" xfId="40366"/>
    <cellStyle name="Total 4 5 13" xfId="40367"/>
    <cellStyle name="Total 4 5 13 2" xfId="40368"/>
    <cellStyle name="Total 4 5 13 2 2" xfId="40369"/>
    <cellStyle name="Total 4 5 13 3" xfId="40370"/>
    <cellStyle name="Total 4 5 14" xfId="40371"/>
    <cellStyle name="Total 4 5 14 2" xfId="40372"/>
    <cellStyle name="Total 4 5 14 2 2" xfId="40373"/>
    <cellStyle name="Total 4 5 14 3" xfId="40374"/>
    <cellStyle name="Total 4 5 15" xfId="40375"/>
    <cellStyle name="Total 4 5 15 2" xfId="40376"/>
    <cellStyle name="Total 4 5 15 2 2" xfId="40377"/>
    <cellStyle name="Total 4 5 15 3" xfId="40378"/>
    <cellStyle name="Total 4 5 16" xfId="40379"/>
    <cellStyle name="Total 4 5 16 2" xfId="40380"/>
    <cellStyle name="Total 4 5 16 2 2" xfId="40381"/>
    <cellStyle name="Total 4 5 16 3" xfId="40382"/>
    <cellStyle name="Total 4 5 17" xfId="40383"/>
    <cellStyle name="Total 4 5 17 2" xfId="40384"/>
    <cellStyle name="Total 4 5 17 2 2" xfId="40385"/>
    <cellStyle name="Total 4 5 17 3" xfId="40386"/>
    <cellStyle name="Total 4 5 18" xfId="40387"/>
    <cellStyle name="Total 4 5 18 2" xfId="40388"/>
    <cellStyle name="Total 4 5 18 2 2" xfId="40389"/>
    <cellStyle name="Total 4 5 18 3" xfId="40390"/>
    <cellStyle name="Total 4 5 19" xfId="40391"/>
    <cellStyle name="Total 4 5 19 2" xfId="40392"/>
    <cellStyle name="Total 4 5 19 2 2" xfId="40393"/>
    <cellStyle name="Total 4 5 19 3" xfId="40394"/>
    <cellStyle name="Total 4 5 2" xfId="40395"/>
    <cellStyle name="Total 4 5 2 10" xfId="40396"/>
    <cellStyle name="Total 4 5 2 10 2" xfId="40397"/>
    <cellStyle name="Total 4 5 2 10 2 2" xfId="40398"/>
    <cellStyle name="Total 4 5 2 10 3" xfId="40399"/>
    <cellStyle name="Total 4 5 2 11" xfId="40400"/>
    <cellStyle name="Total 4 5 2 11 2" xfId="40401"/>
    <cellStyle name="Total 4 5 2 11 2 2" xfId="40402"/>
    <cellStyle name="Total 4 5 2 11 3" xfId="40403"/>
    <cellStyle name="Total 4 5 2 12" xfId="40404"/>
    <cellStyle name="Total 4 5 2 12 2" xfId="40405"/>
    <cellStyle name="Total 4 5 2 12 2 2" xfId="40406"/>
    <cellStyle name="Total 4 5 2 12 3" xfId="40407"/>
    <cellStyle name="Total 4 5 2 13" xfId="40408"/>
    <cellStyle name="Total 4 5 2 13 2" xfId="40409"/>
    <cellStyle name="Total 4 5 2 13 2 2" xfId="40410"/>
    <cellStyle name="Total 4 5 2 13 3" xfId="40411"/>
    <cellStyle name="Total 4 5 2 14" xfId="40412"/>
    <cellStyle name="Total 4 5 2 14 2" xfId="40413"/>
    <cellStyle name="Total 4 5 2 14 2 2" xfId="40414"/>
    <cellStyle name="Total 4 5 2 14 3" xfId="40415"/>
    <cellStyle name="Total 4 5 2 15" xfId="40416"/>
    <cellStyle name="Total 4 5 2 15 2" xfId="40417"/>
    <cellStyle name="Total 4 5 2 15 2 2" xfId="40418"/>
    <cellStyle name="Total 4 5 2 15 3" xfId="40419"/>
    <cellStyle name="Total 4 5 2 16" xfId="40420"/>
    <cellStyle name="Total 4 5 2 16 2" xfId="40421"/>
    <cellStyle name="Total 4 5 2 16 2 2" xfId="40422"/>
    <cellStyle name="Total 4 5 2 16 3" xfId="40423"/>
    <cellStyle name="Total 4 5 2 17" xfId="40424"/>
    <cellStyle name="Total 4 5 2 17 2" xfId="40425"/>
    <cellStyle name="Total 4 5 2 17 2 2" xfId="40426"/>
    <cellStyle name="Total 4 5 2 17 3" xfId="40427"/>
    <cellStyle name="Total 4 5 2 18" xfId="40428"/>
    <cellStyle name="Total 4 5 2 18 2" xfId="40429"/>
    <cellStyle name="Total 4 5 2 18 2 2" xfId="40430"/>
    <cellStyle name="Total 4 5 2 18 3" xfId="40431"/>
    <cellStyle name="Total 4 5 2 19" xfId="40432"/>
    <cellStyle name="Total 4 5 2 19 2" xfId="40433"/>
    <cellStyle name="Total 4 5 2 19 2 2" xfId="40434"/>
    <cellStyle name="Total 4 5 2 19 3" xfId="40435"/>
    <cellStyle name="Total 4 5 2 2" xfId="40436"/>
    <cellStyle name="Total 4 5 2 2 2" xfId="40437"/>
    <cellStyle name="Total 4 5 2 2 2 2" xfId="40438"/>
    <cellStyle name="Total 4 5 2 2 3" xfId="40439"/>
    <cellStyle name="Total 4 5 2 20" xfId="40440"/>
    <cellStyle name="Total 4 5 2 20 2" xfId="40441"/>
    <cellStyle name="Total 4 5 2 20 2 2" xfId="40442"/>
    <cellStyle name="Total 4 5 2 20 3" xfId="40443"/>
    <cellStyle name="Total 4 5 2 21" xfId="40444"/>
    <cellStyle name="Total 4 5 2 21 2" xfId="40445"/>
    <cellStyle name="Total 4 5 2 22" xfId="40446"/>
    <cellStyle name="Total 4 5 2 3" xfId="40447"/>
    <cellStyle name="Total 4 5 2 3 2" xfId="40448"/>
    <cellStyle name="Total 4 5 2 3 2 2" xfId="40449"/>
    <cellStyle name="Total 4 5 2 3 3" xfId="40450"/>
    <cellStyle name="Total 4 5 2 4" xfId="40451"/>
    <cellStyle name="Total 4 5 2 4 2" xfId="40452"/>
    <cellStyle name="Total 4 5 2 4 2 2" xfId="40453"/>
    <cellStyle name="Total 4 5 2 4 3" xfId="40454"/>
    <cellStyle name="Total 4 5 2 5" xfId="40455"/>
    <cellStyle name="Total 4 5 2 5 2" xfId="40456"/>
    <cellStyle name="Total 4 5 2 5 2 2" xfId="40457"/>
    <cellStyle name="Total 4 5 2 5 3" xfId="40458"/>
    <cellStyle name="Total 4 5 2 6" xfId="40459"/>
    <cellStyle name="Total 4 5 2 6 2" xfId="40460"/>
    <cellStyle name="Total 4 5 2 6 2 2" xfId="40461"/>
    <cellStyle name="Total 4 5 2 6 3" xfId="40462"/>
    <cellStyle name="Total 4 5 2 7" xfId="40463"/>
    <cellStyle name="Total 4 5 2 7 2" xfId="40464"/>
    <cellStyle name="Total 4 5 2 7 2 2" xfId="40465"/>
    <cellStyle name="Total 4 5 2 7 3" xfId="40466"/>
    <cellStyle name="Total 4 5 2 8" xfId="40467"/>
    <cellStyle name="Total 4 5 2 8 2" xfId="40468"/>
    <cellStyle name="Total 4 5 2 8 2 2" xfId="40469"/>
    <cellStyle name="Total 4 5 2 8 3" xfId="40470"/>
    <cellStyle name="Total 4 5 2 9" xfId="40471"/>
    <cellStyle name="Total 4 5 2 9 2" xfId="40472"/>
    <cellStyle name="Total 4 5 2 9 2 2" xfId="40473"/>
    <cellStyle name="Total 4 5 2 9 3" xfId="40474"/>
    <cellStyle name="Total 4 5 20" xfId="40475"/>
    <cellStyle name="Total 4 5 20 2" xfId="40476"/>
    <cellStyle name="Total 4 5 20 2 2" xfId="40477"/>
    <cellStyle name="Total 4 5 20 3" xfId="40478"/>
    <cellStyle name="Total 4 5 21" xfId="40479"/>
    <cellStyle name="Total 4 5 21 2" xfId="40480"/>
    <cellStyle name="Total 4 5 21 2 2" xfId="40481"/>
    <cellStyle name="Total 4 5 21 3" xfId="40482"/>
    <cellStyle name="Total 4 5 22" xfId="40483"/>
    <cellStyle name="Total 4 5 22 2" xfId="40484"/>
    <cellStyle name="Total 4 5 23" xfId="40485"/>
    <cellStyle name="Total 4 5 3" xfId="40486"/>
    <cellStyle name="Total 4 5 3 2" xfId="40487"/>
    <cellStyle name="Total 4 5 3 2 2" xfId="40488"/>
    <cellStyle name="Total 4 5 3 3" xfId="40489"/>
    <cellStyle name="Total 4 5 4" xfId="40490"/>
    <cellStyle name="Total 4 5 4 2" xfId="40491"/>
    <cellStyle name="Total 4 5 4 2 2" xfId="40492"/>
    <cellStyle name="Total 4 5 4 3" xfId="40493"/>
    <cellStyle name="Total 4 5 5" xfId="40494"/>
    <cellStyle name="Total 4 5 5 2" xfId="40495"/>
    <cellStyle name="Total 4 5 5 2 2" xfId="40496"/>
    <cellStyle name="Total 4 5 5 3" xfId="40497"/>
    <cellStyle name="Total 4 5 6" xfId="40498"/>
    <cellStyle name="Total 4 5 6 2" xfId="40499"/>
    <cellStyle name="Total 4 5 6 2 2" xfId="40500"/>
    <cellStyle name="Total 4 5 6 3" xfId="40501"/>
    <cellStyle name="Total 4 5 7" xfId="40502"/>
    <cellStyle name="Total 4 5 7 2" xfId="40503"/>
    <cellStyle name="Total 4 5 7 2 2" xfId="40504"/>
    <cellStyle name="Total 4 5 7 3" xfId="40505"/>
    <cellStyle name="Total 4 5 8" xfId="40506"/>
    <cellStyle name="Total 4 5 8 2" xfId="40507"/>
    <cellStyle name="Total 4 5 8 2 2" xfId="40508"/>
    <cellStyle name="Total 4 5 8 3" xfId="40509"/>
    <cellStyle name="Total 4 5 9" xfId="40510"/>
    <cellStyle name="Total 4 5 9 2" xfId="40511"/>
    <cellStyle name="Total 4 5 9 2 2" xfId="40512"/>
    <cellStyle name="Total 4 5 9 3" xfId="40513"/>
    <cellStyle name="Total 4 6" xfId="1109"/>
    <cellStyle name="Total 4 6 10" xfId="40514"/>
    <cellStyle name="Total 4 6 10 2" xfId="40515"/>
    <cellStyle name="Total 4 6 10 2 2" xfId="40516"/>
    <cellStyle name="Total 4 6 10 3" xfId="40517"/>
    <cellStyle name="Total 4 6 11" xfId="40518"/>
    <cellStyle name="Total 4 6 11 2" xfId="40519"/>
    <cellStyle name="Total 4 6 11 2 2" xfId="40520"/>
    <cellStyle name="Total 4 6 11 3" xfId="40521"/>
    <cellStyle name="Total 4 6 12" xfId="40522"/>
    <cellStyle name="Total 4 6 12 2" xfId="40523"/>
    <cellStyle name="Total 4 6 12 2 2" xfId="40524"/>
    <cellStyle name="Total 4 6 12 3" xfId="40525"/>
    <cellStyle name="Total 4 6 13" xfId="40526"/>
    <cellStyle name="Total 4 6 13 2" xfId="40527"/>
    <cellStyle name="Total 4 6 13 2 2" xfId="40528"/>
    <cellStyle name="Total 4 6 13 3" xfId="40529"/>
    <cellStyle name="Total 4 6 14" xfId="40530"/>
    <cellStyle name="Total 4 6 14 2" xfId="40531"/>
    <cellStyle name="Total 4 6 14 2 2" xfId="40532"/>
    <cellStyle name="Total 4 6 14 3" xfId="40533"/>
    <cellStyle name="Total 4 6 15" xfId="40534"/>
    <cellStyle name="Total 4 6 15 2" xfId="40535"/>
    <cellStyle name="Total 4 6 15 2 2" xfId="40536"/>
    <cellStyle name="Total 4 6 15 3" xfId="40537"/>
    <cellStyle name="Total 4 6 16" xfId="40538"/>
    <cellStyle name="Total 4 6 16 2" xfId="40539"/>
    <cellStyle name="Total 4 6 16 2 2" xfId="40540"/>
    <cellStyle name="Total 4 6 16 3" xfId="40541"/>
    <cellStyle name="Total 4 6 17" xfId="40542"/>
    <cellStyle name="Total 4 6 17 2" xfId="40543"/>
    <cellStyle name="Total 4 6 17 2 2" xfId="40544"/>
    <cellStyle name="Total 4 6 17 3" xfId="40545"/>
    <cellStyle name="Total 4 6 18" xfId="40546"/>
    <cellStyle name="Total 4 6 18 2" xfId="40547"/>
    <cellStyle name="Total 4 6 18 2 2" xfId="40548"/>
    <cellStyle name="Total 4 6 18 3" xfId="40549"/>
    <cellStyle name="Total 4 6 19" xfId="40550"/>
    <cellStyle name="Total 4 6 19 2" xfId="40551"/>
    <cellStyle name="Total 4 6 19 2 2" xfId="40552"/>
    <cellStyle name="Total 4 6 19 3" xfId="40553"/>
    <cellStyle name="Total 4 6 2" xfId="40554"/>
    <cellStyle name="Total 4 6 2 2" xfId="40555"/>
    <cellStyle name="Total 4 6 2 2 2" xfId="40556"/>
    <cellStyle name="Total 4 6 2 3" xfId="40557"/>
    <cellStyle name="Total 4 6 20" xfId="40558"/>
    <cellStyle name="Total 4 6 20 2" xfId="40559"/>
    <cellStyle name="Total 4 6 20 2 2" xfId="40560"/>
    <cellStyle name="Total 4 6 20 3" xfId="40561"/>
    <cellStyle name="Total 4 6 21" xfId="40562"/>
    <cellStyle name="Total 4 6 21 2" xfId="40563"/>
    <cellStyle name="Total 4 6 22" xfId="40564"/>
    <cellStyle name="Total 4 6 3" xfId="40565"/>
    <cellStyle name="Total 4 6 3 2" xfId="40566"/>
    <cellStyle name="Total 4 6 3 2 2" xfId="40567"/>
    <cellStyle name="Total 4 6 3 3" xfId="40568"/>
    <cellStyle name="Total 4 6 4" xfId="40569"/>
    <cellStyle name="Total 4 6 4 2" xfId="40570"/>
    <cellStyle name="Total 4 6 4 2 2" xfId="40571"/>
    <cellStyle name="Total 4 6 4 3" xfId="40572"/>
    <cellStyle name="Total 4 6 5" xfId="40573"/>
    <cellStyle name="Total 4 6 5 2" xfId="40574"/>
    <cellStyle name="Total 4 6 5 2 2" xfId="40575"/>
    <cellStyle name="Total 4 6 5 3" xfId="40576"/>
    <cellStyle name="Total 4 6 6" xfId="40577"/>
    <cellStyle name="Total 4 6 6 2" xfId="40578"/>
    <cellStyle name="Total 4 6 6 2 2" xfId="40579"/>
    <cellStyle name="Total 4 6 6 3" xfId="40580"/>
    <cellStyle name="Total 4 6 7" xfId="40581"/>
    <cellStyle name="Total 4 6 7 2" xfId="40582"/>
    <cellStyle name="Total 4 6 7 2 2" xfId="40583"/>
    <cellStyle name="Total 4 6 7 3" xfId="40584"/>
    <cellStyle name="Total 4 6 8" xfId="40585"/>
    <cellStyle name="Total 4 6 8 2" xfId="40586"/>
    <cellStyle name="Total 4 6 8 2 2" xfId="40587"/>
    <cellStyle name="Total 4 6 8 3" xfId="40588"/>
    <cellStyle name="Total 4 6 9" xfId="40589"/>
    <cellStyle name="Total 4 6 9 2" xfId="40590"/>
    <cellStyle name="Total 4 6 9 2 2" xfId="40591"/>
    <cellStyle name="Total 4 6 9 3" xfId="40592"/>
    <cellStyle name="Total 4 7" xfId="1110"/>
    <cellStyle name="Total 4 7 2" xfId="40593"/>
    <cellStyle name="Total 4 7 2 2" xfId="40594"/>
    <cellStyle name="Total 4 7 3" xfId="40595"/>
    <cellStyle name="Total 4 8" xfId="40596"/>
    <cellStyle name="Total 4 8 2" xfId="40597"/>
    <cellStyle name="Total 4 8 2 2" xfId="40598"/>
    <cellStyle name="Total 4 8 3" xfId="40599"/>
    <cellStyle name="Total 4 9" xfId="40600"/>
    <cellStyle name="Total 4 9 2" xfId="40601"/>
    <cellStyle name="Total 4 9 2 2" xfId="40602"/>
    <cellStyle name="Total 4 9 3" xfId="40603"/>
    <cellStyle name="Total 5" xfId="1111"/>
    <cellStyle name="Total 5 10" xfId="40604"/>
    <cellStyle name="Total 5 10 2" xfId="40605"/>
    <cellStyle name="Total 5 10 2 2" xfId="40606"/>
    <cellStyle name="Total 5 10 3" xfId="40607"/>
    <cellStyle name="Total 5 11" xfId="40608"/>
    <cellStyle name="Total 5 11 2" xfId="40609"/>
    <cellStyle name="Total 5 11 2 2" xfId="40610"/>
    <cellStyle name="Total 5 11 3" xfId="40611"/>
    <cellStyle name="Total 5 12" xfId="40612"/>
    <cellStyle name="Total 5 12 2" xfId="40613"/>
    <cellStyle name="Total 5 12 2 2" xfId="40614"/>
    <cellStyle name="Total 5 12 3" xfId="40615"/>
    <cellStyle name="Total 5 13" xfId="40616"/>
    <cellStyle name="Total 5 13 2" xfId="40617"/>
    <cellStyle name="Total 5 13 2 2" xfId="40618"/>
    <cellStyle name="Total 5 13 3" xfId="40619"/>
    <cellStyle name="Total 5 14" xfId="40620"/>
    <cellStyle name="Total 5 14 2" xfId="40621"/>
    <cellStyle name="Total 5 14 2 2" xfId="40622"/>
    <cellStyle name="Total 5 14 3" xfId="40623"/>
    <cellStyle name="Total 5 15" xfId="40624"/>
    <cellStyle name="Total 5 15 2" xfId="40625"/>
    <cellStyle name="Total 5 15 2 2" xfId="40626"/>
    <cellStyle name="Total 5 15 3" xfId="40627"/>
    <cellStyle name="Total 5 16" xfId="40628"/>
    <cellStyle name="Total 5 16 2" xfId="40629"/>
    <cellStyle name="Total 5 16 2 2" xfId="40630"/>
    <cellStyle name="Total 5 16 3" xfId="40631"/>
    <cellStyle name="Total 5 17" xfId="40632"/>
    <cellStyle name="Total 5 17 2" xfId="40633"/>
    <cellStyle name="Total 5 17 2 2" xfId="40634"/>
    <cellStyle name="Total 5 17 3" xfId="40635"/>
    <cellStyle name="Total 5 18" xfId="40636"/>
    <cellStyle name="Total 5 18 2" xfId="40637"/>
    <cellStyle name="Total 5 18 2 2" xfId="40638"/>
    <cellStyle name="Total 5 18 3" xfId="40639"/>
    <cellStyle name="Total 5 19" xfId="40640"/>
    <cellStyle name="Total 5 19 2" xfId="40641"/>
    <cellStyle name="Total 5 19 2 2" xfId="40642"/>
    <cellStyle name="Total 5 19 3" xfId="40643"/>
    <cellStyle name="Total 5 2" xfId="1112"/>
    <cellStyle name="Total 5 2 10" xfId="40644"/>
    <cellStyle name="Total 5 2 10 2" xfId="40645"/>
    <cellStyle name="Total 5 2 10 2 2" xfId="40646"/>
    <cellStyle name="Total 5 2 10 3" xfId="40647"/>
    <cellStyle name="Total 5 2 11" xfId="40648"/>
    <cellStyle name="Total 5 2 11 2" xfId="40649"/>
    <cellStyle name="Total 5 2 11 2 2" xfId="40650"/>
    <cellStyle name="Total 5 2 11 3" xfId="40651"/>
    <cellStyle name="Total 5 2 12" xfId="40652"/>
    <cellStyle name="Total 5 2 12 2" xfId="40653"/>
    <cellStyle name="Total 5 2 12 2 2" xfId="40654"/>
    <cellStyle name="Total 5 2 12 3" xfId="40655"/>
    <cellStyle name="Total 5 2 13" xfId="40656"/>
    <cellStyle name="Total 5 2 13 2" xfId="40657"/>
    <cellStyle name="Total 5 2 13 2 2" xfId="40658"/>
    <cellStyle name="Total 5 2 13 3" xfId="40659"/>
    <cellStyle name="Total 5 2 14" xfId="40660"/>
    <cellStyle name="Total 5 2 14 2" xfId="40661"/>
    <cellStyle name="Total 5 2 14 2 2" xfId="40662"/>
    <cellStyle name="Total 5 2 14 3" xfId="40663"/>
    <cellStyle name="Total 5 2 15" xfId="40664"/>
    <cellStyle name="Total 5 2 15 2" xfId="40665"/>
    <cellStyle name="Total 5 2 15 2 2" xfId="40666"/>
    <cellStyle name="Total 5 2 15 3" xfId="40667"/>
    <cellStyle name="Total 5 2 16" xfId="40668"/>
    <cellStyle name="Total 5 2 16 2" xfId="40669"/>
    <cellStyle name="Total 5 2 16 2 2" xfId="40670"/>
    <cellStyle name="Total 5 2 16 3" xfId="40671"/>
    <cellStyle name="Total 5 2 17" xfId="40672"/>
    <cellStyle name="Total 5 2 17 2" xfId="40673"/>
    <cellStyle name="Total 5 2 17 2 2" xfId="40674"/>
    <cellStyle name="Total 5 2 17 3" xfId="40675"/>
    <cellStyle name="Total 5 2 18" xfId="40676"/>
    <cellStyle name="Total 5 2 18 2" xfId="40677"/>
    <cellStyle name="Total 5 2 18 2 2" xfId="40678"/>
    <cellStyle name="Total 5 2 18 3" xfId="40679"/>
    <cellStyle name="Total 5 2 19" xfId="40680"/>
    <cellStyle name="Total 5 2 19 2" xfId="40681"/>
    <cellStyle name="Total 5 2 19 2 2" xfId="40682"/>
    <cellStyle name="Total 5 2 19 3" xfId="40683"/>
    <cellStyle name="Total 5 2 2" xfId="1113"/>
    <cellStyle name="Total 5 2 2 10" xfId="40684"/>
    <cellStyle name="Total 5 2 2 10 2" xfId="40685"/>
    <cellStyle name="Total 5 2 2 10 2 2" xfId="40686"/>
    <cellStyle name="Total 5 2 2 10 3" xfId="40687"/>
    <cellStyle name="Total 5 2 2 11" xfId="40688"/>
    <cellStyle name="Total 5 2 2 11 2" xfId="40689"/>
    <cellStyle name="Total 5 2 2 11 2 2" xfId="40690"/>
    <cellStyle name="Total 5 2 2 11 3" xfId="40691"/>
    <cellStyle name="Total 5 2 2 12" xfId="40692"/>
    <cellStyle name="Total 5 2 2 12 2" xfId="40693"/>
    <cellStyle name="Total 5 2 2 12 2 2" xfId="40694"/>
    <cellStyle name="Total 5 2 2 12 3" xfId="40695"/>
    <cellStyle name="Total 5 2 2 13" xfId="40696"/>
    <cellStyle name="Total 5 2 2 13 2" xfId="40697"/>
    <cellStyle name="Total 5 2 2 13 2 2" xfId="40698"/>
    <cellStyle name="Total 5 2 2 13 3" xfId="40699"/>
    <cellStyle name="Total 5 2 2 14" xfId="40700"/>
    <cellStyle name="Total 5 2 2 14 2" xfId="40701"/>
    <cellStyle name="Total 5 2 2 14 2 2" xfId="40702"/>
    <cellStyle name="Total 5 2 2 14 3" xfId="40703"/>
    <cellStyle name="Total 5 2 2 15" xfId="40704"/>
    <cellStyle name="Total 5 2 2 15 2" xfId="40705"/>
    <cellStyle name="Total 5 2 2 15 2 2" xfId="40706"/>
    <cellStyle name="Total 5 2 2 15 3" xfId="40707"/>
    <cellStyle name="Total 5 2 2 16" xfId="40708"/>
    <cellStyle name="Total 5 2 2 16 2" xfId="40709"/>
    <cellStyle name="Total 5 2 2 16 2 2" xfId="40710"/>
    <cellStyle name="Total 5 2 2 16 3" xfId="40711"/>
    <cellStyle name="Total 5 2 2 17" xfId="40712"/>
    <cellStyle name="Total 5 2 2 17 2" xfId="40713"/>
    <cellStyle name="Total 5 2 2 17 2 2" xfId="40714"/>
    <cellStyle name="Total 5 2 2 17 3" xfId="40715"/>
    <cellStyle name="Total 5 2 2 18" xfId="40716"/>
    <cellStyle name="Total 5 2 2 18 2" xfId="40717"/>
    <cellStyle name="Total 5 2 2 19" xfId="40718"/>
    <cellStyle name="Total 5 2 2 2" xfId="40719"/>
    <cellStyle name="Total 5 2 2 2 10" xfId="40720"/>
    <cellStyle name="Total 5 2 2 2 10 2" xfId="40721"/>
    <cellStyle name="Total 5 2 2 2 10 2 2" xfId="40722"/>
    <cellStyle name="Total 5 2 2 2 10 3" xfId="40723"/>
    <cellStyle name="Total 5 2 2 2 11" xfId="40724"/>
    <cellStyle name="Total 5 2 2 2 11 2" xfId="40725"/>
    <cellStyle name="Total 5 2 2 2 11 2 2" xfId="40726"/>
    <cellStyle name="Total 5 2 2 2 11 3" xfId="40727"/>
    <cellStyle name="Total 5 2 2 2 12" xfId="40728"/>
    <cellStyle name="Total 5 2 2 2 12 2" xfId="40729"/>
    <cellStyle name="Total 5 2 2 2 12 2 2" xfId="40730"/>
    <cellStyle name="Total 5 2 2 2 12 3" xfId="40731"/>
    <cellStyle name="Total 5 2 2 2 13" xfId="40732"/>
    <cellStyle name="Total 5 2 2 2 13 2" xfId="40733"/>
    <cellStyle name="Total 5 2 2 2 13 2 2" xfId="40734"/>
    <cellStyle name="Total 5 2 2 2 13 3" xfId="40735"/>
    <cellStyle name="Total 5 2 2 2 14" xfId="40736"/>
    <cellStyle name="Total 5 2 2 2 14 2" xfId="40737"/>
    <cellStyle name="Total 5 2 2 2 14 2 2" xfId="40738"/>
    <cellStyle name="Total 5 2 2 2 14 3" xfId="40739"/>
    <cellStyle name="Total 5 2 2 2 15" xfId="40740"/>
    <cellStyle name="Total 5 2 2 2 15 2" xfId="40741"/>
    <cellStyle name="Total 5 2 2 2 15 2 2" xfId="40742"/>
    <cellStyle name="Total 5 2 2 2 15 3" xfId="40743"/>
    <cellStyle name="Total 5 2 2 2 16" xfId="40744"/>
    <cellStyle name="Total 5 2 2 2 16 2" xfId="40745"/>
    <cellStyle name="Total 5 2 2 2 16 2 2" xfId="40746"/>
    <cellStyle name="Total 5 2 2 2 16 3" xfId="40747"/>
    <cellStyle name="Total 5 2 2 2 17" xfId="40748"/>
    <cellStyle name="Total 5 2 2 2 17 2" xfId="40749"/>
    <cellStyle name="Total 5 2 2 2 17 2 2" xfId="40750"/>
    <cellStyle name="Total 5 2 2 2 17 3" xfId="40751"/>
    <cellStyle name="Total 5 2 2 2 18" xfId="40752"/>
    <cellStyle name="Total 5 2 2 2 18 2" xfId="40753"/>
    <cellStyle name="Total 5 2 2 2 18 2 2" xfId="40754"/>
    <cellStyle name="Total 5 2 2 2 18 3" xfId="40755"/>
    <cellStyle name="Total 5 2 2 2 19" xfId="40756"/>
    <cellStyle name="Total 5 2 2 2 19 2" xfId="40757"/>
    <cellStyle name="Total 5 2 2 2 19 2 2" xfId="40758"/>
    <cellStyle name="Total 5 2 2 2 19 3" xfId="40759"/>
    <cellStyle name="Total 5 2 2 2 2" xfId="40760"/>
    <cellStyle name="Total 5 2 2 2 2 2" xfId="40761"/>
    <cellStyle name="Total 5 2 2 2 2 2 2" xfId="40762"/>
    <cellStyle name="Total 5 2 2 2 2 3" xfId="40763"/>
    <cellStyle name="Total 5 2 2 2 20" xfId="40764"/>
    <cellStyle name="Total 5 2 2 2 20 2" xfId="40765"/>
    <cellStyle name="Total 5 2 2 2 20 2 2" xfId="40766"/>
    <cellStyle name="Total 5 2 2 2 20 3" xfId="40767"/>
    <cellStyle name="Total 5 2 2 2 21" xfId="40768"/>
    <cellStyle name="Total 5 2 2 2 21 2" xfId="40769"/>
    <cellStyle name="Total 5 2 2 2 22" xfId="40770"/>
    <cellStyle name="Total 5 2 2 2 3" xfId="40771"/>
    <cellStyle name="Total 5 2 2 2 3 2" xfId="40772"/>
    <cellStyle name="Total 5 2 2 2 3 2 2" xfId="40773"/>
    <cellStyle name="Total 5 2 2 2 3 3" xfId="40774"/>
    <cellStyle name="Total 5 2 2 2 4" xfId="40775"/>
    <cellStyle name="Total 5 2 2 2 4 2" xfId="40776"/>
    <cellStyle name="Total 5 2 2 2 4 2 2" xfId="40777"/>
    <cellStyle name="Total 5 2 2 2 4 3" xfId="40778"/>
    <cellStyle name="Total 5 2 2 2 5" xfId="40779"/>
    <cellStyle name="Total 5 2 2 2 5 2" xfId="40780"/>
    <cellStyle name="Total 5 2 2 2 5 2 2" xfId="40781"/>
    <cellStyle name="Total 5 2 2 2 5 3" xfId="40782"/>
    <cellStyle name="Total 5 2 2 2 6" xfId="40783"/>
    <cellStyle name="Total 5 2 2 2 6 2" xfId="40784"/>
    <cellStyle name="Total 5 2 2 2 6 2 2" xfId="40785"/>
    <cellStyle name="Total 5 2 2 2 6 3" xfId="40786"/>
    <cellStyle name="Total 5 2 2 2 7" xfId="40787"/>
    <cellStyle name="Total 5 2 2 2 7 2" xfId="40788"/>
    <cellStyle name="Total 5 2 2 2 7 2 2" xfId="40789"/>
    <cellStyle name="Total 5 2 2 2 7 3" xfId="40790"/>
    <cellStyle name="Total 5 2 2 2 8" xfId="40791"/>
    <cellStyle name="Total 5 2 2 2 8 2" xfId="40792"/>
    <cellStyle name="Total 5 2 2 2 8 2 2" xfId="40793"/>
    <cellStyle name="Total 5 2 2 2 8 3" xfId="40794"/>
    <cellStyle name="Total 5 2 2 2 9" xfId="40795"/>
    <cellStyle name="Total 5 2 2 2 9 2" xfId="40796"/>
    <cellStyle name="Total 5 2 2 2 9 2 2" xfId="40797"/>
    <cellStyle name="Total 5 2 2 2 9 3" xfId="40798"/>
    <cellStyle name="Total 5 2 2 3" xfId="40799"/>
    <cellStyle name="Total 5 2 2 3 2" xfId="40800"/>
    <cellStyle name="Total 5 2 2 3 2 2" xfId="40801"/>
    <cellStyle name="Total 5 2 2 3 3" xfId="40802"/>
    <cellStyle name="Total 5 2 2 4" xfId="40803"/>
    <cellStyle name="Total 5 2 2 4 2" xfId="40804"/>
    <cellStyle name="Total 5 2 2 4 2 2" xfId="40805"/>
    <cellStyle name="Total 5 2 2 4 3" xfId="40806"/>
    <cellStyle name="Total 5 2 2 5" xfId="40807"/>
    <cellStyle name="Total 5 2 2 5 2" xfId="40808"/>
    <cellStyle name="Total 5 2 2 5 2 2" xfId="40809"/>
    <cellStyle name="Total 5 2 2 5 3" xfId="40810"/>
    <cellStyle name="Total 5 2 2 6" xfId="40811"/>
    <cellStyle name="Total 5 2 2 6 2" xfId="40812"/>
    <cellStyle name="Total 5 2 2 6 2 2" xfId="40813"/>
    <cellStyle name="Total 5 2 2 6 3" xfId="40814"/>
    <cellStyle name="Total 5 2 2 7" xfId="40815"/>
    <cellStyle name="Total 5 2 2 7 2" xfId="40816"/>
    <cellStyle name="Total 5 2 2 7 2 2" xfId="40817"/>
    <cellStyle name="Total 5 2 2 7 3" xfId="40818"/>
    <cellStyle name="Total 5 2 2 8" xfId="40819"/>
    <cellStyle name="Total 5 2 2 8 2" xfId="40820"/>
    <cellStyle name="Total 5 2 2 8 2 2" xfId="40821"/>
    <cellStyle name="Total 5 2 2 8 3" xfId="40822"/>
    <cellStyle name="Total 5 2 2 9" xfId="40823"/>
    <cellStyle name="Total 5 2 2 9 2" xfId="40824"/>
    <cellStyle name="Total 5 2 2 9 2 2" xfId="40825"/>
    <cellStyle name="Total 5 2 2 9 3" xfId="40826"/>
    <cellStyle name="Total 5 2 20" xfId="40827"/>
    <cellStyle name="Total 5 2 20 2" xfId="40828"/>
    <cellStyle name="Total 5 2 20 2 2" xfId="40829"/>
    <cellStyle name="Total 5 2 20 3" xfId="40830"/>
    <cellStyle name="Total 5 2 21" xfId="40831"/>
    <cellStyle name="Total 5 2 21 2" xfId="40832"/>
    <cellStyle name="Total 5 2 22" xfId="40833"/>
    <cellStyle name="Total 5 2 3" xfId="1114"/>
    <cellStyle name="Total 5 2 3 10" xfId="40834"/>
    <cellStyle name="Total 5 2 3 10 2" xfId="40835"/>
    <cellStyle name="Total 5 2 3 10 2 2" xfId="40836"/>
    <cellStyle name="Total 5 2 3 10 3" xfId="40837"/>
    <cellStyle name="Total 5 2 3 11" xfId="40838"/>
    <cellStyle name="Total 5 2 3 11 2" xfId="40839"/>
    <cellStyle name="Total 5 2 3 11 2 2" xfId="40840"/>
    <cellStyle name="Total 5 2 3 11 3" xfId="40841"/>
    <cellStyle name="Total 5 2 3 12" xfId="40842"/>
    <cellStyle name="Total 5 2 3 12 2" xfId="40843"/>
    <cellStyle name="Total 5 2 3 12 2 2" xfId="40844"/>
    <cellStyle name="Total 5 2 3 12 3" xfId="40845"/>
    <cellStyle name="Total 5 2 3 13" xfId="40846"/>
    <cellStyle name="Total 5 2 3 13 2" xfId="40847"/>
    <cellStyle name="Total 5 2 3 13 2 2" xfId="40848"/>
    <cellStyle name="Total 5 2 3 13 3" xfId="40849"/>
    <cellStyle name="Total 5 2 3 14" xfId="40850"/>
    <cellStyle name="Total 5 2 3 14 2" xfId="40851"/>
    <cellStyle name="Total 5 2 3 14 2 2" xfId="40852"/>
    <cellStyle name="Total 5 2 3 14 3" xfId="40853"/>
    <cellStyle name="Total 5 2 3 15" xfId="40854"/>
    <cellStyle name="Total 5 2 3 15 2" xfId="40855"/>
    <cellStyle name="Total 5 2 3 15 2 2" xfId="40856"/>
    <cellStyle name="Total 5 2 3 15 3" xfId="40857"/>
    <cellStyle name="Total 5 2 3 16" xfId="40858"/>
    <cellStyle name="Total 5 2 3 16 2" xfId="40859"/>
    <cellStyle name="Total 5 2 3 16 2 2" xfId="40860"/>
    <cellStyle name="Total 5 2 3 16 3" xfId="40861"/>
    <cellStyle name="Total 5 2 3 17" xfId="40862"/>
    <cellStyle name="Total 5 2 3 17 2" xfId="40863"/>
    <cellStyle name="Total 5 2 3 17 2 2" xfId="40864"/>
    <cellStyle name="Total 5 2 3 17 3" xfId="40865"/>
    <cellStyle name="Total 5 2 3 18" xfId="40866"/>
    <cellStyle name="Total 5 2 3 18 2" xfId="40867"/>
    <cellStyle name="Total 5 2 3 19" xfId="40868"/>
    <cellStyle name="Total 5 2 3 2" xfId="40869"/>
    <cellStyle name="Total 5 2 3 2 10" xfId="40870"/>
    <cellStyle name="Total 5 2 3 2 10 2" xfId="40871"/>
    <cellStyle name="Total 5 2 3 2 10 2 2" xfId="40872"/>
    <cellStyle name="Total 5 2 3 2 10 3" xfId="40873"/>
    <cellStyle name="Total 5 2 3 2 11" xfId="40874"/>
    <cellStyle name="Total 5 2 3 2 11 2" xfId="40875"/>
    <cellStyle name="Total 5 2 3 2 11 2 2" xfId="40876"/>
    <cellStyle name="Total 5 2 3 2 11 3" xfId="40877"/>
    <cellStyle name="Total 5 2 3 2 12" xfId="40878"/>
    <cellStyle name="Total 5 2 3 2 12 2" xfId="40879"/>
    <cellStyle name="Total 5 2 3 2 12 2 2" xfId="40880"/>
    <cellStyle name="Total 5 2 3 2 12 3" xfId="40881"/>
    <cellStyle name="Total 5 2 3 2 13" xfId="40882"/>
    <cellStyle name="Total 5 2 3 2 13 2" xfId="40883"/>
    <cellStyle name="Total 5 2 3 2 13 2 2" xfId="40884"/>
    <cellStyle name="Total 5 2 3 2 13 3" xfId="40885"/>
    <cellStyle name="Total 5 2 3 2 14" xfId="40886"/>
    <cellStyle name="Total 5 2 3 2 14 2" xfId="40887"/>
    <cellStyle name="Total 5 2 3 2 14 2 2" xfId="40888"/>
    <cellStyle name="Total 5 2 3 2 14 3" xfId="40889"/>
    <cellStyle name="Total 5 2 3 2 15" xfId="40890"/>
    <cellStyle name="Total 5 2 3 2 15 2" xfId="40891"/>
    <cellStyle name="Total 5 2 3 2 15 2 2" xfId="40892"/>
    <cellStyle name="Total 5 2 3 2 15 3" xfId="40893"/>
    <cellStyle name="Total 5 2 3 2 16" xfId="40894"/>
    <cellStyle name="Total 5 2 3 2 16 2" xfId="40895"/>
    <cellStyle name="Total 5 2 3 2 16 2 2" xfId="40896"/>
    <cellStyle name="Total 5 2 3 2 16 3" xfId="40897"/>
    <cellStyle name="Total 5 2 3 2 17" xfId="40898"/>
    <cellStyle name="Total 5 2 3 2 17 2" xfId="40899"/>
    <cellStyle name="Total 5 2 3 2 17 2 2" xfId="40900"/>
    <cellStyle name="Total 5 2 3 2 17 3" xfId="40901"/>
    <cellStyle name="Total 5 2 3 2 18" xfId="40902"/>
    <cellStyle name="Total 5 2 3 2 18 2" xfId="40903"/>
    <cellStyle name="Total 5 2 3 2 18 2 2" xfId="40904"/>
    <cellStyle name="Total 5 2 3 2 18 3" xfId="40905"/>
    <cellStyle name="Total 5 2 3 2 19" xfId="40906"/>
    <cellStyle name="Total 5 2 3 2 19 2" xfId="40907"/>
    <cellStyle name="Total 5 2 3 2 19 2 2" xfId="40908"/>
    <cellStyle name="Total 5 2 3 2 19 3" xfId="40909"/>
    <cellStyle name="Total 5 2 3 2 2" xfId="40910"/>
    <cellStyle name="Total 5 2 3 2 2 2" xfId="40911"/>
    <cellStyle name="Total 5 2 3 2 2 2 2" xfId="40912"/>
    <cellStyle name="Total 5 2 3 2 2 3" xfId="40913"/>
    <cellStyle name="Total 5 2 3 2 20" xfId="40914"/>
    <cellStyle name="Total 5 2 3 2 20 2" xfId="40915"/>
    <cellStyle name="Total 5 2 3 2 20 2 2" xfId="40916"/>
    <cellStyle name="Total 5 2 3 2 20 3" xfId="40917"/>
    <cellStyle name="Total 5 2 3 2 21" xfId="40918"/>
    <cellStyle name="Total 5 2 3 2 21 2" xfId="40919"/>
    <cellStyle name="Total 5 2 3 2 22" xfId="40920"/>
    <cellStyle name="Total 5 2 3 2 3" xfId="40921"/>
    <cellStyle name="Total 5 2 3 2 3 2" xfId="40922"/>
    <cellStyle name="Total 5 2 3 2 3 2 2" xfId="40923"/>
    <cellStyle name="Total 5 2 3 2 3 3" xfId="40924"/>
    <cellStyle name="Total 5 2 3 2 4" xfId="40925"/>
    <cellStyle name="Total 5 2 3 2 4 2" xfId="40926"/>
    <cellStyle name="Total 5 2 3 2 4 2 2" xfId="40927"/>
    <cellStyle name="Total 5 2 3 2 4 3" xfId="40928"/>
    <cellStyle name="Total 5 2 3 2 5" xfId="40929"/>
    <cellStyle name="Total 5 2 3 2 5 2" xfId="40930"/>
    <cellStyle name="Total 5 2 3 2 5 2 2" xfId="40931"/>
    <cellStyle name="Total 5 2 3 2 5 3" xfId="40932"/>
    <cellStyle name="Total 5 2 3 2 6" xfId="40933"/>
    <cellStyle name="Total 5 2 3 2 6 2" xfId="40934"/>
    <cellStyle name="Total 5 2 3 2 6 2 2" xfId="40935"/>
    <cellStyle name="Total 5 2 3 2 6 3" xfId="40936"/>
    <cellStyle name="Total 5 2 3 2 7" xfId="40937"/>
    <cellStyle name="Total 5 2 3 2 7 2" xfId="40938"/>
    <cellStyle name="Total 5 2 3 2 7 2 2" xfId="40939"/>
    <cellStyle name="Total 5 2 3 2 7 3" xfId="40940"/>
    <cellStyle name="Total 5 2 3 2 8" xfId="40941"/>
    <cellStyle name="Total 5 2 3 2 8 2" xfId="40942"/>
    <cellStyle name="Total 5 2 3 2 8 2 2" xfId="40943"/>
    <cellStyle name="Total 5 2 3 2 8 3" xfId="40944"/>
    <cellStyle name="Total 5 2 3 2 9" xfId="40945"/>
    <cellStyle name="Total 5 2 3 2 9 2" xfId="40946"/>
    <cellStyle name="Total 5 2 3 2 9 2 2" xfId="40947"/>
    <cellStyle name="Total 5 2 3 2 9 3" xfId="40948"/>
    <cellStyle name="Total 5 2 3 3" xfId="40949"/>
    <cellStyle name="Total 5 2 3 3 2" xfId="40950"/>
    <cellStyle name="Total 5 2 3 3 2 2" xfId="40951"/>
    <cellStyle name="Total 5 2 3 3 3" xfId="40952"/>
    <cellStyle name="Total 5 2 3 4" xfId="40953"/>
    <cellStyle name="Total 5 2 3 4 2" xfId="40954"/>
    <cellStyle name="Total 5 2 3 4 2 2" xfId="40955"/>
    <cellStyle name="Total 5 2 3 4 3" xfId="40956"/>
    <cellStyle name="Total 5 2 3 5" xfId="40957"/>
    <cellStyle name="Total 5 2 3 5 2" xfId="40958"/>
    <cellStyle name="Total 5 2 3 5 2 2" xfId="40959"/>
    <cellStyle name="Total 5 2 3 5 3" xfId="40960"/>
    <cellStyle name="Total 5 2 3 6" xfId="40961"/>
    <cellStyle name="Total 5 2 3 6 2" xfId="40962"/>
    <cellStyle name="Total 5 2 3 6 2 2" xfId="40963"/>
    <cellStyle name="Total 5 2 3 6 3" xfId="40964"/>
    <cellStyle name="Total 5 2 3 7" xfId="40965"/>
    <cellStyle name="Total 5 2 3 7 2" xfId="40966"/>
    <cellStyle name="Total 5 2 3 7 2 2" xfId="40967"/>
    <cellStyle name="Total 5 2 3 7 3" xfId="40968"/>
    <cellStyle name="Total 5 2 3 8" xfId="40969"/>
    <cellStyle name="Total 5 2 3 8 2" xfId="40970"/>
    <cellStyle name="Total 5 2 3 8 2 2" xfId="40971"/>
    <cellStyle name="Total 5 2 3 8 3" xfId="40972"/>
    <cellStyle name="Total 5 2 3 9" xfId="40973"/>
    <cellStyle name="Total 5 2 3 9 2" xfId="40974"/>
    <cellStyle name="Total 5 2 3 9 2 2" xfId="40975"/>
    <cellStyle name="Total 5 2 3 9 3" xfId="40976"/>
    <cellStyle name="Total 5 2 4" xfId="1115"/>
    <cellStyle name="Total 5 2 4 10" xfId="40977"/>
    <cellStyle name="Total 5 2 4 10 2" xfId="40978"/>
    <cellStyle name="Total 5 2 4 10 2 2" xfId="40979"/>
    <cellStyle name="Total 5 2 4 10 3" xfId="40980"/>
    <cellStyle name="Total 5 2 4 11" xfId="40981"/>
    <cellStyle name="Total 5 2 4 11 2" xfId="40982"/>
    <cellStyle name="Total 5 2 4 11 2 2" xfId="40983"/>
    <cellStyle name="Total 5 2 4 11 3" xfId="40984"/>
    <cellStyle name="Total 5 2 4 12" xfId="40985"/>
    <cellStyle name="Total 5 2 4 12 2" xfId="40986"/>
    <cellStyle name="Total 5 2 4 12 2 2" xfId="40987"/>
    <cellStyle name="Total 5 2 4 12 3" xfId="40988"/>
    <cellStyle name="Total 5 2 4 13" xfId="40989"/>
    <cellStyle name="Total 5 2 4 13 2" xfId="40990"/>
    <cellStyle name="Total 5 2 4 13 2 2" xfId="40991"/>
    <cellStyle name="Total 5 2 4 13 3" xfId="40992"/>
    <cellStyle name="Total 5 2 4 14" xfId="40993"/>
    <cellStyle name="Total 5 2 4 14 2" xfId="40994"/>
    <cellStyle name="Total 5 2 4 14 2 2" xfId="40995"/>
    <cellStyle name="Total 5 2 4 14 3" xfId="40996"/>
    <cellStyle name="Total 5 2 4 15" xfId="40997"/>
    <cellStyle name="Total 5 2 4 15 2" xfId="40998"/>
    <cellStyle name="Total 5 2 4 15 2 2" xfId="40999"/>
    <cellStyle name="Total 5 2 4 15 3" xfId="41000"/>
    <cellStyle name="Total 5 2 4 16" xfId="41001"/>
    <cellStyle name="Total 5 2 4 16 2" xfId="41002"/>
    <cellStyle name="Total 5 2 4 16 2 2" xfId="41003"/>
    <cellStyle name="Total 5 2 4 16 3" xfId="41004"/>
    <cellStyle name="Total 5 2 4 17" xfId="41005"/>
    <cellStyle name="Total 5 2 4 17 2" xfId="41006"/>
    <cellStyle name="Total 5 2 4 17 2 2" xfId="41007"/>
    <cellStyle name="Total 5 2 4 17 3" xfId="41008"/>
    <cellStyle name="Total 5 2 4 18" xfId="41009"/>
    <cellStyle name="Total 5 2 4 18 2" xfId="41010"/>
    <cellStyle name="Total 5 2 4 18 2 2" xfId="41011"/>
    <cellStyle name="Total 5 2 4 18 3" xfId="41012"/>
    <cellStyle name="Total 5 2 4 19" xfId="41013"/>
    <cellStyle name="Total 5 2 4 19 2" xfId="41014"/>
    <cellStyle name="Total 5 2 4 19 2 2" xfId="41015"/>
    <cellStyle name="Total 5 2 4 19 3" xfId="41016"/>
    <cellStyle name="Total 5 2 4 2" xfId="41017"/>
    <cellStyle name="Total 5 2 4 2 10" xfId="41018"/>
    <cellStyle name="Total 5 2 4 2 10 2" xfId="41019"/>
    <cellStyle name="Total 5 2 4 2 10 2 2" xfId="41020"/>
    <cellStyle name="Total 5 2 4 2 10 3" xfId="41021"/>
    <cellStyle name="Total 5 2 4 2 11" xfId="41022"/>
    <cellStyle name="Total 5 2 4 2 11 2" xfId="41023"/>
    <cellStyle name="Total 5 2 4 2 11 2 2" xfId="41024"/>
    <cellStyle name="Total 5 2 4 2 11 3" xfId="41025"/>
    <cellStyle name="Total 5 2 4 2 12" xfId="41026"/>
    <cellStyle name="Total 5 2 4 2 12 2" xfId="41027"/>
    <cellStyle name="Total 5 2 4 2 12 2 2" xfId="41028"/>
    <cellStyle name="Total 5 2 4 2 12 3" xfId="41029"/>
    <cellStyle name="Total 5 2 4 2 13" xfId="41030"/>
    <cellStyle name="Total 5 2 4 2 13 2" xfId="41031"/>
    <cellStyle name="Total 5 2 4 2 13 2 2" xfId="41032"/>
    <cellStyle name="Total 5 2 4 2 13 3" xfId="41033"/>
    <cellStyle name="Total 5 2 4 2 14" xfId="41034"/>
    <cellStyle name="Total 5 2 4 2 14 2" xfId="41035"/>
    <cellStyle name="Total 5 2 4 2 14 2 2" xfId="41036"/>
    <cellStyle name="Total 5 2 4 2 14 3" xfId="41037"/>
    <cellStyle name="Total 5 2 4 2 15" xfId="41038"/>
    <cellStyle name="Total 5 2 4 2 15 2" xfId="41039"/>
    <cellStyle name="Total 5 2 4 2 15 2 2" xfId="41040"/>
    <cellStyle name="Total 5 2 4 2 15 3" xfId="41041"/>
    <cellStyle name="Total 5 2 4 2 16" xfId="41042"/>
    <cellStyle name="Total 5 2 4 2 16 2" xfId="41043"/>
    <cellStyle name="Total 5 2 4 2 16 2 2" xfId="41044"/>
    <cellStyle name="Total 5 2 4 2 16 3" xfId="41045"/>
    <cellStyle name="Total 5 2 4 2 17" xfId="41046"/>
    <cellStyle name="Total 5 2 4 2 17 2" xfId="41047"/>
    <cellStyle name="Total 5 2 4 2 17 2 2" xfId="41048"/>
    <cellStyle name="Total 5 2 4 2 17 3" xfId="41049"/>
    <cellStyle name="Total 5 2 4 2 18" xfId="41050"/>
    <cellStyle name="Total 5 2 4 2 18 2" xfId="41051"/>
    <cellStyle name="Total 5 2 4 2 18 2 2" xfId="41052"/>
    <cellStyle name="Total 5 2 4 2 18 3" xfId="41053"/>
    <cellStyle name="Total 5 2 4 2 19" xfId="41054"/>
    <cellStyle name="Total 5 2 4 2 19 2" xfId="41055"/>
    <cellStyle name="Total 5 2 4 2 19 2 2" xfId="41056"/>
    <cellStyle name="Total 5 2 4 2 19 3" xfId="41057"/>
    <cellStyle name="Total 5 2 4 2 2" xfId="41058"/>
    <cellStyle name="Total 5 2 4 2 2 2" xfId="41059"/>
    <cellStyle name="Total 5 2 4 2 2 2 2" xfId="41060"/>
    <cellStyle name="Total 5 2 4 2 2 3" xfId="41061"/>
    <cellStyle name="Total 5 2 4 2 20" xfId="41062"/>
    <cellStyle name="Total 5 2 4 2 20 2" xfId="41063"/>
    <cellStyle name="Total 5 2 4 2 20 2 2" xfId="41064"/>
    <cellStyle name="Total 5 2 4 2 20 3" xfId="41065"/>
    <cellStyle name="Total 5 2 4 2 21" xfId="41066"/>
    <cellStyle name="Total 5 2 4 2 21 2" xfId="41067"/>
    <cellStyle name="Total 5 2 4 2 22" xfId="41068"/>
    <cellStyle name="Total 5 2 4 2 3" xfId="41069"/>
    <cellStyle name="Total 5 2 4 2 3 2" xfId="41070"/>
    <cellStyle name="Total 5 2 4 2 3 2 2" xfId="41071"/>
    <cellStyle name="Total 5 2 4 2 3 3" xfId="41072"/>
    <cellStyle name="Total 5 2 4 2 4" xfId="41073"/>
    <cellStyle name="Total 5 2 4 2 4 2" xfId="41074"/>
    <cellStyle name="Total 5 2 4 2 4 2 2" xfId="41075"/>
    <cellStyle name="Total 5 2 4 2 4 3" xfId="41076"/>
    <cellStyle name="Total 5 2 4 2 5" xfId="41077"/>
    <cellStyle name="Total 5 2 4 2 5 2" xfId="41078"/>
    <cellStyle name="Total 5 2 4 2 5 2 2" xfId="41079"/>
    <cellStyle name="Total 5 2 4 2 5 3" xfId="41080"/>
    <cellStyle name="Total 5 2 4 2 6" xfId="41081"/>
    <cellStyle name="Total 5 2 4 2 6 2" xfId="41082"/>
    <cellStyle name="Total 5 2 4 2 6 2 2" xfId="41083"/>
    <cellStyle name="Total 5 2 4 2 6 3" xfId="41084"/>
    <cellStyle name="Total 5 2 4 2 7" xfId="41085"/>
    <cellStyle name="Total 5 2 4 2 7 2" xfId="41086"/>
    <cellStyle name="Total 5 2 4 2 7 2 2" xfId="41087"/>
    <cellStyle name="Total 5 2 4 2 7 3" xfId="41088"/>
    <cellStyle name="Total 5 2 4 2 8" xfId="41089"/>
    <cellStyle name="Total 5 2 4 2 8 2" xfId="41090"/>
    <cellStyle name="Total 5 2 4 2 8 2 2" xfId="41091"/>
    <cellStyle name="Total 5 2 4 2 8 3" xfId="41092"/>
    <cellStyle name="Total 5 2 4 2 9" xfId="41093"/>
    <cellStyle name="Total 5 2 4 2 9 2" xfId="41094"/>
    <cellStyle name="Total 5 2 4 2 9 2 2" xfId="41095"/>
    <cellStyle name="Total 5 2 4 2 9 3" xfId="41096"/>
    <cellStyle name="Total 5 2 4 20" xfId="41097"/>
    <cellStyle name="Total 5 2 4 20 2" xfId="41098"/>
    <cellStyle name="Total 5 2 4 20 2 2" xfId="41099"/>
    <cellStyle name="Total 5 2 4 20 3" xfId="41100"/>
    <cellStyle name="Total 5 2 4 21" xfId="41101"/>
    <cellStyle name="Total 5 2 4 21 2" xfId="41102"/>
    <cellStyle name="Total 5 2 4 21 2 2" xfId="41103"/>
    <cellStyle name="Total 5 2 4 21 3" xfId="41104"/>
    <cellStyle name="Total 5 2 4 22" xfId="41105"/>
    <cellStyle name="Total 5 2 4 22 2" xfId="41106"/>
    <cellStyle name="Total 5 2 4 23" xfId="41107"/>
    <cellStyle name="Total 5 2 4 3" xfId="41108"/>
    <cellStyle name="Total 5 2 4 3 2" xfId="41109"/>
    <cellStyle name="Total 5 2 4 3 2 2" xfId="41110"/>
    <cellStyle name="Total 5 2 4 3 3" xfId="41111"/>
    <cellStyle name="Total 5 2 4 4" xfId="41112"/>
    <cellStyle name="Total 5 2 4 4 2" xfId="41113"/>
    <cellStyle name="Total 5 2 4 4 2 2" xfId="41114"/>
    <cellStyle name="Total 5 2 4 4 3" xfId="41115"/>
    <cellStyle name="Total 5 2 4 5" xfId="41116"/>
    <cellStyle name="Total 5 2 4 5 2" xfId="41117"/>
    <cellStyle name="Total 5 2 4 5 2 2" xfId="41118"/>
    <cellStyle name="Total 5 2 4 5 3" xfId="41119"/>
    <cellStyle name="Total 5 2 4 6" xfId="41120"/>
    <cellStyle name="Total 5 2 4 6 2" xfId="41121"/>
    <cellStyle name="Total 5 2 4 6 2 2" xfId="41122"/>
    <cellStyle name="Total 5 2 4 6 3" xfId="41123"/>
    <cellStyle name="Total 5 2 4 7" xfId="41124"/>
    <cellStyle name="Total 5 2 4 7 2" xfId="41125"/>
    <cellStyle name="Total 5 2 4 7 2 2" xfId="41126"/>
    <cellStyle name="Total 5 2 4 7 3" xfId="41127"/>
    <cellStyle name="Total 5 2 4 8" xfId="41128"/>
    <cellStyle name="Total 5 2 4 8 2" xfId="41129"/>
    <cellStyle name="Total 5 2 4 8 2 2" xfId="41130"/>
    <cellStyle name="Total 5 2 4 8 3" xfId="41131"/>
    <cellStyle name="Total 5 2 4 9" xfId="41132"/>
    <cellStyle name="Total 5 2 4 9 2" xfId="41133"/>
    <cellStyle name="Total 5 2 4 9 2 2" xfId="41134"/>
    <cellStyle name="Total 5 2 4 9 3" xfId="41135"/>
    <cellStyle name="Total 5 2 5" xfId="1116"/>
    <cellStyle name="Total 5 2 5 10" xfId="41136"/>
    <cellStyle name="Total 5 2 5 10 2" xfId="41137"/>
    <cellStyle name="Total 5 2 5 10 2 2" xfId="41138"/>
    <cellStyle name="Total 5 2 5 10 3" xfId="41139"/>
    <cellStyle name="Total 5 2 5 11" xfId="41140"/>
    <cellStyle name="Total 5 2 5 11 2" xfId="41141"/>
    <cellStyle name="Total 5 2 5 11 2 2" xfId="41142"/>
    <cellStyle name="Total 5 2 5 11 3" xfId="41143"/>
    <cellStyle name="Total 5 2 5 12" xfId="41144"/>
    <cellStyle name="Total 5 2 5 12 2" xfId="41145"/>
    <cellStyle name="Total 5 2 5 12 2 2" xfId="41146"/>
    <cellStyle name="Total 5 2 5 12 3" xfId="41147"/>
    <cellStyle name="Total 5 2 5 13" xfId="41148"/>
    <cellStyle name="Total 5 2 5 13 2" xfId="41149"/>
    <cellStyle name="Total 5 2 5 13 2 2" xfId="41150"/>
    <cellStyle name="Total 5 2 5 13 3" xfId="41151"/>
    <cellStyle name="Total 5 2 5 14" xfId="41152"/>
    <cellStyle name="Total 5 2 5 14 2" xfId="41153"/>
    <cellStyle name="Total 5 2 5 14 2 2" xfId="41154"/>
    <cellStyle name="Total 5 2 5 14 3" xfId="41155"/>
    <cellStyle name="Total 5 2 5 15" xfId="41156"/>
    <cellStyle name="Total 5 2 5 15 2" xfId="41157"/>
    <cellStyle name="Total 5 2 5 15 2 2" xfId="41158"/>
    <cellStyle name="Total 5 2 5 15 3" xfId="41159"/>
    <cellStyle name="Total 5 2 5 16" xfId="41160"/>
    <cellStyle name="Total 5 2 5 16 2" xfId="41161"/>
    <cellStyle name="Total 5 2 5 16 2 2" xfId="41162"/>
    <cellStyle name="Total 5 2 5 16 3" xfId="41163"/>
    <cellStyle name="Total 5 2 5 17" xfId="41164"/>
    <cellStyle name="Total 5 2 5 17 2" xfId="41165"/>
    <cellStyle name="Total 5 2 5 17 2 2" xfId="41166"/>
    <cellStyle name="Total 5 2 5 17 3" xfId="41167"/>
    <cellStyle name="Total 5 2 5 18" xfId="41168"/>
    <cellStyle name="Total 5 2 5 18 2" xfId="41169"/>
    <cellStyle name="Total 5 2 5 18 2 2" xfId="41170"/>
    <cellStyle name="Total 5 2 5 18 3" xfId="41171"/>
    <cellStyle name="Total 5 2 5 19" xfId="41172"/>
    <cellStyle name="Total 5 2 5 19 2" xfId="41173"/>
    <cellStyle name="Total 5 2 5 19 2 2" xfId="41174"/>
    <cellStyle name="Total 5 2 5 19 3" xfId="41175"/>
    <cellStyle name="Total 5 2 5 2" xfId="41176"/>
    <cellStyle name="Total 5 2 5 2 2" xfId="41177"/>
    <cellStyle name="Total 5 2 5 2 2 2" xfId="41178"/>
    <cellStyle name="Total 5 2 5 2 3" xfId="41179"/>
    <cellStyle name="Total 5 2 5 20" xfId="41180"/>
    <cellStyle name="Total 5 2 5 20 2" xfId="41181"/>
    <cellStyle name="Total 5 2 5 20 2 2" xfId="41182"/>
    <cellStyle name="Total 5 2 5 20 3" xfId="41183"/>
    <cellStyle name="Total 5 2 5 21" xfId="41184"/>
    <cellStyle name="Total 5 2 5 21 2" xfId="41185"/>
    <cellStyle name="Total 5 2 5 22" xfId="41186"/>
    <cellStyle name="Total 5 2 5 3" xfId="41187"/>
    <cellStyle name="Total 5 2 5 3 2" xfId="41188"/>
    <cellStyle name="Total 5 2 5 3 2 2" xfId="41189"/>
    <cellStyle name="Total 5 2 5 3 3" xfId="41190"/>
    <cellStyle name="Total 5 2 5 4" xfId="41191"/>
    <cellStyle name="Total 5 2 5 4 2" xfId="41192"/>
    <cellStyle name="Total 5 2 5 4 2 2" xfId="41193"/>
    <cellStyle name="Total 5 2 5 4 3" xfId="41194"/>
    <cellStyle name="Total 5 2 5 5" xfId="41195"/>
    <cellStyle name="Total 5 2 5 5 2" xfId="41196"/>
    <cellStyle name="Total 5 2 5 5 2 2" xfId="41197"/>
    <cellStyle name="Total 5 2 5 5 3" xfId="41198"/>
    <cellStyle name="Total 5 2 5 6" xfId="41199"/>
    <cellStyle name="Total 5 2 5 6 2" xfId="41200"/>
    <cellStyle name="Total 5 2 5 6 2 2" xfId="41201"/>
    <cellStyle name="Total 5 2 5 6 3" xfId="41202"/>
    <cellStyle name="Total 5 2 5 7" xfId="41203"/>
    <cellStyle name="Total 5 2 5 7 2" xfId="41204"/>
    <cellStyle name="Total 5 2 5 7 2 2" xfId="41205"/>
    <cellStyle name="Total 5 2 5 7 3" xfId="41206"/>
    <cellStyle name="Total 5 2 5 8" xfId="41207"/>
    <cellStyle name="Total 5 2 5 8 2" xfId="41208"/>
    <cellStyle name="Total 5 2 5 8 2 2" xfId="41209"/>
    <cellStyle name="Total 5 2 5 8 3" xfId="41210"/>
    <cellStyle name="Total 5 2 5 9" xfId="41211"/>
    <cellStyle name="Total 5 2 5 9 2" xfId="41212"/>
    <cellStyle name="Total 5 2 5 9 2 2" xfId="41213"/>
    <cellStyle name="Total 5 2 5 9 3" xfId="41214"/>
    <cellStyle name="Total 5 2 6" xfId="1117"/>
    <cellStyle name="Total 5 2 6 2" xfId="41215"/>
    <cellStyle name="Total 5 2 6 2 2" xfId="41216"/>
    <cellStyle name="Total 5 2 6 3" xfId="41217"/>
    <cellStyle name="Total 5 2 7" xfId="41218"/>
    <cellStyle name="Total 5 2 7 2" xfId="41219"/>
    <cellStyle name="Total 5 2 7 2 2" xfId="41220"/>
    <cellStyle name="Total 5 2 7 3" xfId="41221"/>
    <cellStyle name="Total 5 2 8" xfId="41222"/>
    <cellStyle name="Total 5 2 8 2" xfId="41223"/>
    <cellStyle name="Total 5 2 8 2 2" xfId="41224"/>
    <cellStyle name="Total 5 2 8 3" xfId="41225"/>
    <cellStyle name="Total 5 2 9" xfId="41226"/>
    <cellStyle name="Total 5 2 9 2" xfId="41227"/>
    <cellStyle name="Total 5 2 9 2 2" xfId="41228"/>
    <cellStyle name="Total 5 2 9 3" xfId="41229"/>
    <cellStyle name="Total 5 20" xfId="41230"/>
    <cellStyle name="Total 5 20 2" xfId="41231"/>
    <cellStyle name="Total 5 20 2 2" xfId="41232"/>
    <cellStyle name="Total 5 20 3" xfId="41233"/>
    <cellStyle name="Total 5 21" xfId="41234"/>
    <cellStyle name="Total 5 21 2" xfId="41235"/>
    <cellStyle name="Total 5 21 2 2" xfId="41236"/>
    <cellStyle name="Total 5 21 3" xfId="41237"/>
    <cellStyle name="Total 5 22" xfId="41238"/>
    <cellStyle name="Total 5 22 2" xfId="41239"/>
    <cellStyle name="Total 5 23" xfId="41240"/>
    <cellStyle name="Total 5 24" xfId="41241"/>
    <cellStyle name="Total 5 25" xfId="41242"/>
    <cellStyle name="Total 5 26" xfId="41243"/>
    <cellStyle name="Total 5 3" xfId="1118"/>
    <cellStyle name="Total 5 3 10" xfId="41244"/>
    <cellStyle name="Total 5 3 10 2" xfId="41245"/>
    <cellStyle name="Total 5 3 10 2 2" xfId="41246"/>
    <cellStyle name="Total 5 3 10 3" xfId="41247"/>
    <cellStyle name="Total 5 3 11" xfId="41248"/>
    <cellStyle name="Total 5 3 11 2" xfId="41249"/>
    <cellStyle name="Total 5 3 11 2 2" xfId="41250"/>
    <cellStyle name="Total 5 3 11 3" xfId="41251"/>
    <cellStyle name="Total 5 3 12" xfId="41252"/>
    <cellStyle name="Total 5 3 12 2" xfId="41253"/>
    <cellStyle name="Total 5 3 12 2 2" xfId="41254"/>
    <cellStyle name="Total 5 3 12 3" xfId="41255"/>
    <cellStyle name="Total 5 3 13" xfId="41256"/>
    <cellStyle name="Total 5 3 13 2" xfId="41257"/>
    <cellStyle name="Total 5 3 13 2 2" xfId="41258"/>
    <cellStyle name="Total 5 3 13 3" xfId="41259"/>
    <cellStyle name="Total 5 3 14" xfId="41260"/>
    <cellStyle name="Total 5 3 14 2" xfId="41261"/>
    <cellStyle name="Total 5 3 14 2 2" xfId="41262"/>
    <cellStyle name="Total 5 3 14 3" xfId="41263"/>
    <cellStyle name="Total 5 3 15" xfId="41264"/>
    <cellStyle name="Total 5 3 15 2" xfId="41265"/>
    <cellStyle name="Total 5 3 15 2 2" xfId="41266"/>
    <cellStyle name="Total 5 3 15 3" xfId="41267"/>
    <cellStyle name="Total 5 3 16" xfId="41268"/>
    <cellStyle name="Total 5 3 16 2" xfId="41269"/>
    <cellStyle name="Total 5 3 16 2 2" xfId="41270"/>
    <cellStyle name="Total 5 3 16 3" xfId="41271"/>
    <cellStyle name="Total 5 3 17" xfId="41272"/>
    <cellStyle name="Total 5 3 17 2" xfId="41273"/>
    <cellStyle name="Total 5 3 17 2 2" xfId="41274"/>
    <cellStyle name="Total 5 3 17 3" xfId="41275"/>
    <cellStyle name="Total 5 3 18" xfId="41276"/>
    <cellStyle name="Total 5 3 18 2" xfId="41277"/>
    <cellStyle name="Total 5 3 19" xfId="41278"/>
    <cellStyle name="Total 5 3 2" xfId="1119"/>
    <cellStyle name="Total 5 3 2 10" xfId="41279"/>
    <cellStyle name="Total 5 3 2 10 2" xfId="41280"/>
    <cellStyle name="Total 5 3 2 10 2 2" xfId="41281"/>
    <cellStyle name="Total 5 3 2 10 3" xfId="41282"/>
    <cellStyle name="Total 5 3 2 11" xfId="41283"/>
    <cellStyle name="Total 5 3 2 11 2" xfId="41284"/>
    <cellStyle name="Total 5 3 2 11 2 2" xfId="41285"/>
    <cellStyle name="Total 5 3 2 11 3" xfId="41286"/>
    <cellStyle name="Total 5 3 2 12" xfId="41287"/>
    <cellStyle name="Total 5 3 2 12 2" xfId="41288"/>
    <cellStyle name="Total 5 3 2 12 2 2" xfId="41289"/>
    <cellStyle name="Total 5 3 2 12 3" xfId="41290"/>
    <cellStyle name="Total 5 3 2 13" xfId="41291"/>
    <cellStyle name="Total 5 3 2 13 2" xfId="41292"/>
    <cellStyle name="Total 5 3 2 13 2 2" xfId="41293"/>
    <cellStyle name="Total 5 3 2 13 3" xfId="41294"/>
    <cellStyle name="Total 5 3 2 14" xfId="41295"/>
    <cellStyle name="Total 5 3 2 14 2" xfId="41296"/>
    <cellStyle name="Total 5 3 2 14 2 2" xfId="41297"/>
    <cellStyle name="Total 5 3 2 14 3" xfId="41298"/>
    <cellStyle name="Total 5 3 2 15" xfId="41299"/>
    <cellStyle name="Total 5 3 2 15 2" xfId="41300"/>
    <cellStyle name="Total 5 3 2 15 2 2" xfId="41301"/>
    <cellStyle name="Total 5 3 2 15 3" xfId="41302"/>
    <cellStyle name="Total 5 3 2 16" xfId="41303"/>
    <cellStyle name="Total 5 3 2 16 2" xfId="41304"/>
    <cellStyle name="Total 5 3 2 16 2 2" xfId="41305"/>
    <cellStyle name="Total 5 3 2 16 3" xfId="41306"/>
    <cellStyle name="Total 5 3 2 17" xfId="41307"/>
    <cellStyle name="Total 5 3 2 17 2" xfId="41308"/>
    <cellStyle name="Total 5 3 2 17 2 2" xfId="41309"/>
    <cellStyle name="Total 5 3 2 17 3" xfId="41310"/>
    <cellStyle name="Total 5 3 2 18" xfId="41311"/>
    <cellStyle name="Total 5 3 2 18 2" xfId="41312"/>
    <cellStyle name="Total 5 3 2 18 2 2" xfId="41313"/>
    <cellStyle name="Total 5 3 2 18 3" xfId="41314"/>
    <cellStyle name="Total 5 3 2 19" xfId="41315"/>
    <cellStyle name="Total 5 3 2 19 2" xfId="41316"/>
    <cellStyle name="Total 5 3 2 19 2 2" xfId="41317"/>
    <cellStyle name="Total 5 3 2 19 3" xfId="41318"/>
    <cellStyle name="Total 5 3 2 2" xfId="41319"/>
    <cellStyle name="Total 5 3 2 2 2" xfId="41320"/>
    <cellStyle name="Total 5 3 2 2 2 2" xfId="41321"/>
    <cellStyle name="Total 5 3 2 2 3" xfId="41322"/>
    <cellStyle name="Total 5 3 2 20" xfId="41323"/>
    <cellStyle name="Total 5 3 2 20 2" xfId="41324"/>
    <cellStyle name="Total 5 3 2 20 2 2" xfId="41325"/>
    <cellStyle name="Total 5 3 2 20 3" xfId="41326"/>
    <cellStyle name="Total 5 3 2 21" xfId="41327"/>
    <cellStyle name="Total 5 3 2 21 2" xfId="41328"/>
    <cellStyle name="Total 5 3 2 22" xfId="41329"/>
    <cellStyle name="Total 5 3 2 3" xfId="41330"/>
    <cellStyle name="Total 5 3 2 3 2" xfId="41331"/>
    <cellStyle name="Total 5 3 2 3 2 2" xfId="41332"/>
    <cellStyle name="Total 5 3 2 3 3" xfId="41333"/>
    <cellStyle name="Total 5 3 2 4" xfId="41334"/>
    <cellStyle name="Total 5 3 2 4 2" xfId="41335"/>
    <cellStyle name="Total 5 3 2 4 2 2" xfId="41336"/>
    <cellStyle name="Total 5 3 2 4 3" xfId="41337"/>
    <cellStyle name="Total 5 3 2 5" xfId="41338"/>
    <cellStyle name="Total 5 3 2 5 2" xfId="41339"/>
    <cellStyle name="Total 5 3 2 5 2 2" xfId="41340"/>
    <cellStyle name="Total 5 3 2 5 3" xfId="41341"/>
    <cellStyle name="Total 5 3 2 6" xfId="41342"/>
    <cellStyle name="Total 5 3 2 6 2" xfId="41343"/>
    <cellStyle name="Total 5 3 2 6 2 2" xfId="41344"/>
    <cellStyle name="Total 5 3 2 6 3" xfId="41345"/>
    <cellStyle name="Total 5 3 2 7" xfId="41346"/>
    <cellStyle name="Total 5 3 2 7 2" xfId="41347"/>
    <cellStyle name="Total 5 3 2 7 2 2" xfId="41348"/>
    <cellStyle name="Total 5 3 2 7 3" xfId="41349"/>
    <cellStyle name="Total 5 3 2 8" xfId="41350"/>
    <cellStyle name="Total 5 3 2 8 2" xfId="41351"/>
    <cellStyle name="Total 5 3 2 8 2 2" xfId="41352"/>
    <cellStyle name="Total 5 3 2 8 3" xfId="41353"/>
    <cellStyle name="Total 5 3 2 9" xfId="41354"/>
    <cellStyle name="Total 5 3 2 9 2" xfId="41355"/>
    <cellStyle name="Total 5 3 2 9 2 2" xfId="41356"/>
    <cellStyle name="Total 5 3 2 9 3" xfId="41357"/>
    <cellStyle name="Total 5 3 3" xfId="1120"/>
    <cellStyle name="Total 5 3 3 2" xfId="41358"/>
    <cellStyle name="Total 5 3 3 2 2" xfId="41359"/>
    <cellStyle name="Total 5 3 3 3" xfId="41360"/>
    <cellStyle name="Total 5 3 4" xfId="1121"/>
    <cellStyle name="Total 5 3 4 2" xfId="41361"/>
    <cellStyle name="Total 5 3 4 2 2" xfId="41362"/>
    <cellStyle name="Total 5 3 4 3" xfId="41363"/>
    <cellStyle name="Total 5 3 5" xfId="1122"/>
    <cellStyle name="Total 5 3 5 2" xfId="41364"/>
    <cellStyle name="Total 5 3 5 2 2" xfId="41365"/>
    <cellStyle name="Total 5 3 5 3" xfId="41366"/>
    <cellStyle name="Total 5 3 6" xfId="1123"/>
    <cellStyle name="Total 5 3 6 2" xfId="41367"/>
    <cellStyle name="Total 5 3 6 2 2" xfId="41368"/>
    <cellStyle name="Total 5 3 6 3" xfId="41369"/>
    <cellStyle name="Total 5 3 7" xfId="41370"/>
    <cellStyle name="Total 5 3 7 2" xfId="41371"/>
    <cellStyle name="Total 5 3 7 2 2" xfId="41372"/>
    <cellStyle name="Total 5 3 7 3" xfId="41373"/>
    <cellStyle name="Total 5 3 8" xfId="41374"/>
    <cellStyle name="Total 5 3 8 2" xfId="41375"/>
    <cellStyle name="Total 5 3 8 2 2" xfId="41376"/>
    <cellStyle name="Total 5 3 8 3" xfId="41377"/>
    <cellStyle name="Total 5 3 9" xfId="41378"/>
    <cellStyle name="Total 5 3 9 2" xfId="41379"/>
    <cellStyle name="Total 5 3 9 2 2" xfId="41380"/>
    <cellStyle name="Total 5 3 9 3" xfId="41381"/>
    <cellStyle name="Total 5 4" xfId="1124"/>
    <cellStyle name="Total 5 4 10" xfId="41382"/>
    <cellStyle name="Total 5 4 10 2" xfId="41383"/>
    <cellStyle name="Total 5 4 10 2 2" xfId="41384"/>
    <cellStyle name="Total 5 4 10 3" xfId="41385"/>
    <cellStyle name="Total 5 4 11" xfId="41386"/>
    <cellStyle name="Total 5 4 11 2" xfId="41387"/>
    <cellStyle name="Total 5 4 11 2 2" xfId="41388"/>
    <cellStyle name="Total 5 4 11 3" xfId="41389"/>
    <cellStyle name="Total 5 4 12" xfId="41390"/>
    <cellStyle name="Total 5 4 12 2" xfId="41391"/>
    <cellStyle name="Total 5 4 12 2 2" xfId="41392"/>
    <cellStyle name="Total 5 4 12 3" xfId="41393"/>
    <cellStyle name="Total 5 4 13" xfId="41394"/>
    <cellStyle name="Total 5 4 13 2" xfId="41395"/>
    <cellStyle name="Total 5 4 13 2 2" xfId="41396"/>
    <cellStyle name="Total 5 4 13 3" xfId="41397"/>
    <cellStyle name="Total 5 4 14" xfId="41398"/>
    <cellStyle name="Total 5 4 14 2" xfId="41399"/>
    <cellStyle name="Total 5 4 14 2 2" xfId="41400"/>
    <cellStyle name="Total 5 4 14 3" xfId="41401"/>
    <cellStyle name="Total 5 4 15" xfId="41402"/>
    <cellStyle name="Total 5 4 15 2" xfId="41403"/>
    <cellStyle name="Total 5 4 15 2 2" xfId="41404"/>
    <cellStyle name="Total 5 4 15 3" xfId="41405"/>
    <cellStyle name="Total 5 4 16" xfId="41406"/>
    <cellStyle name="Total 5 4 16 2" xfId="41407"/>
    <cellStyle name="Total 5 4 16 2 2" xfId="41408"/>
    <cellStyle name="Total 5 4 16 3" xfId="41409"/>
    <cellStyle name="Total 5 4 17" xfId="41410"/>
    <cellStyle name="Total 5 4 17 2" xfId="41411"/>
    <cellStyle name="Total 5 4 17 2 2" xfId="41412"/>
    <cellStyle name="Total 5 4 17 3" xfId="41413"/>
    <cellStyle name="Total 5 4 18" xfId="41414"/>
    <cellStyle name="Total 5 4 18 2" xfId="41415"/>
    <cellStyle name="Total 5 4 19" xfId="41416"/>
    <cellStyle name="Total 5 4 2" xfId="1125"/>
    <cellStyle name="Total 5 4 2 10" xfId="41417"/>
    <cellStyle name="Total 5 4 2 10 2" xfId="41418"/>
    <cellStyle name="Total 5 4 2 10 2 2" xfId="41419"/>
    <cellStyle name="Total 5 4 2 10 3" xfId="41420"/>
    <cellStyle name="Total 5 4 2 11" xfId="41421"/>
    <cellStyle name="Total 5 4 2 11 2" xfId="41422"/>
    <cellStyle name="Total 5 4 2 11 2 2" xfId="41423"/>
    <cellStyle name="Total 5 4 2 11 3" xfId="41424"/>
    <cellStyle name="Total 5 4 2 12" xfId="41425"/>
    <cellStyle name="Total 5 4 2 12 2" xfId="41426"/>
    <cellStyle name="Total 5 4 2 12 2 2" xfId="41427"/>
    <cellStyle name="Total 5 4 2 12 3" xfId="41428"/>
    <cellStyle name="Total 5 4 2 13" xfId="41429"/>
    <cellStyle name="Total 5 4 2 13 2" xfId="41430"/>
    <cellStyle name="Total 5 4 2 13 2 2" xfId="41431"/>
    <cellStyle name="Total 5 4 2 13 3" xfId="41432"/>
    <cellStyle name="Total 5 4 2 14" xfId="41433"/>
    <cellStyle name="Total 5 4 2 14 2" xfId="41434"/>
    <cellStyle name="Total 5 4 2 14 2 2" xfId="41435"/>
    <cellStyle name="Total 5 4 2 14 3" xfId="41436"/>
    <cellStyle name="Total 5 4 2 15" xfId="41437"/>
    <cellStyle name="Total 5 4 2 15 2" xfId="41438"/>
    <cellStyle name="Total 5 4 2 15 2 2" xfId="41439"/>
    <cellStyle name="Total 5 4 2 15 3" xfId="41440"/>
    <cellStyle name="Total 5 4 2 16" xfId="41441"/>
    <cellStyle name="Total 5 4 2 16 2" xfId="41442"/>
    <cellStyle name="Total 5 4 2 16 2 2" xfId="41443"/>
    <cellStyle name="Total 5 4 2 16 3" xfId="41444"/>
    <cellStyle name="Total 5 4 2 17" xfId="41445"/>
    <cellStyle name="Total 5 4 2 17 2" xfId="41446"/>
    <cellStyle name="Total 5 4 2 17 2 2" xfId="41447"/>
    <cellStyle name="Total 5 4 2 17 3" xfId="41448"/>
    <cellStyle name="Total 5 4 2 18" xfId="41449"/>
    <cellStyle name="Total 5 4 2 18 2" xfId="41450"/>
    <cellStyle name="Total 5 4 2 18 2 2" xfId="41451"/>
    <cellStyle name="Total 5 4 2 18 3" xfId="41452"/>
    <cellStyle name="Total 5 4 2 19" xfId="41453"/>
    <cellStyle name="Total 5 4 2 19 2" xfId="41454"/>
    <cellStyle name="Total 5 4 2 19 2 2" xfId="41455"/>
    <cellStyle name="Total 5 4 2 19 3" xfId="41456"/>
    <cellStyle name="Total 5 4 2 2" xfId="41457"/>
    <cellStyle name="Total 5 4 2 2 2" xfId="41458"/>
    <cellStyle name="Total 5 4 2 2 2 2" xfId="41459"/>
    <cellStyle name="Total 5 4 2 2 3" xfId="41460"/>
    <cellStyle name="Total 5 4 2 20" xfId="41461"/>
    <cellStyle name="Total 5 4 2 20 2" xfId="41462"/>
    <cellStyle name="Total 5 4 2 20 2 2" xfId="41463"/>
    <cellStyle name="Total 5 4 2 20 3" xfId="41464"/>
    <cellStyle name="Total 5 4 2 21" xfId="41465"/>
    <cellStyle name="Total 5 4 2 21 2" xfId="41466"/>
    <cellStyle name="Total 5 4 2 22" xfId="41467"/>
    <cellStyle name="Total 5 4 2 3" xfId="41468"/>
    <cellStyle name="Total 5 4 2 3 2" xfId="41469"/>
    <cellStyle name="Total 5 4 2 3 2 2" xfId="41470"/>
    <cellStyle name="Total 5 4 2 3 3" xfId="41471"/>
    <cellStyle name="Total 5 4 2 4" xfId="41472"/>
    <cellStyle name="Total 5 4 2 4 2" xfId="41473"/>
    <cellStyle name="Total 5 4 2 4 2 2" xfId="41474"/>
    <cellStyle name="Total 5 4 2 4 3" xfId="41475"/>
    <cellStyle name="Total 5 4 2 5" xfId="41476"/>
    <cellStyle name="Total 5 4 2 5 2" xfId="41477"/>
    <cellStyle name="Total 5 4 2 5 2 2" xfId="41478"/>
    <cellStyle name="Total 5 4 2 5 3" xfId="41479"/>
    <cellStyle name="Total 5 4 2 6" xfId="41480"/>
    <cellStyle name="Total 5 4 2 6 2" xfId="41481"/>
    <cellStyle name="Total 5 4 2 6 2 2" xfId="41482"/>
    <cellStyle name="Total 5 4 2 6 3" xfId="41483"/>
    <cellStyle name="Total 5 4 2 7" xfId="41484"/>
    <cellStyle name="Total 5 4 2 7 2" xfId="41485"/>
    <cellStyle name="Total 5 4 2 7 2 2" xfId="41486"/>
    <cellStyle name="Total 5 4 2 7 3" xfId="41487"/>
    <cellStyle name="Total 5 4 2 8" xfId="41488"/>
    <cellStyle name="Total 5 4 2 8 2" xfId="41489"/>
    <cellStyle name="Total 5 4 2 8 2 2" xfId="41490"/>
    <cellStyle name="Total 5 4 2 8 3" xfId="41491"/>
    <cellStyle name="Total 5 4 2 9" xfId="41492"/>
    <cellStyle name="Total 5 4 2 9 2" xfId="41493"/>
    <cellStyle name="Total 5 4 2 9 2 2" xfId="41494"/>
    <cellStyle name="Total 5 4 2 9 3" xfId="41495"/>
    <cellStyle name="Total 5 4 3" xfId="1126"/>
    <cellStyle name="Total 5 4 3 2" xfId="41496"/>
    <cellStyle name="Total 5 4 3 2 2" xfId="41497"/>
    <cellStyle name="Total 5 4 3 3" xfId="41498"/>
    <cellStyle name="Total 5 4 4" xfId="1127"/>
    <cellStyle name="Total 5 4 4 2" xfId="41499"/>
    <cellStyle name="Total 5 4 4 2 2" xfId="41500"/>
    <cellStyle name="Total 5 4 4 3" xfId="41501"/>
    <cellStyle name="Total 5 4 5" xfId="1128"/>
    <cellStyle name="Total 5 4 5 2" xfId="41502"/>
    <cellStyle name="Total 5 4 5 2 2" xfId="41503"/>
    <cellStyle name="Total 5 4 5 3" xfId="41504"/>
    <cellStyle name="Total 5 4 6" xfId="1129"/>
    <cellStyle name="Total 5 4 6 2" xfId="41505"/>
    <cellStyle name="Total 5 4 6 2 2" xfId="41506"/>
    <cellStyle name="Total 5 4 6 3" xfId="41507"/>
    <cellStyle name="Total 5 4 7" xfId="41508"/>
    <cellStyle name="Total 5 4 7 2" xfId="41509"/>
    <cellStyle name="Total 5 4 7 2 2" xfId="41510"/>
    <cellStyle name="Total 5 4 7 3" xfId="41511"/>
    <cellStyle name="Total 5 4 8" xfId="41512"/>
    <cellStyle name="Total 5 4 8 2" xfId="41513"/>
    <cellStyle name="Total 5 4 8 2 2" xfId="41514"/>
    <cellStyle name="Total 5 4 8 3" xfId="41515"/>
    <cellStyle name="Total 5 4 9" xfId="41516"/>
    <cellStyle name="Total 5 4 9 2" xfId="41517"/>
    <cellStyle name="Total 5 4 9 2 2" xfId="41518"/>
    <cellStyle name="Total 5 4 9 3" xfId="41519"/>
    <cellStyle name="Total 5 5" xfId="1130"/>
    <cellStyle name="Total 5 5 10" xfId="41520"/>
    <cellStyle name="Total 5 5 10 2" xfId="41521"/>
    <cellStyle name="Total 5 5 10 2 2" xfId="41522"/>
    <cellStyle name="Total 5 5 10 3" xfId="41523"/>
    <cellStyle name="Total 5 5 11" xfId="41524"/>
    <cellStyle name="Total 5 5 11 2" xfId="41525"/>
    <cellStyle name="Total 5 5 11 2 2" xfId="41526"/>
    <cellStyle name="Total 5 5 11 3" xfId="41527"/>
    <cellStyle name="Total 5 5 12" xfId="41528"/>
    <cellStyle name="Total 5 5 12 2" xfId="41529"/>
    <cellStyle name="Total 5 5 12 2 2" xfId="41530"/>
    <cellStyle name="Total 5 5 12 3" xfId="41531"/>
    <cellStyle name="Total 5 5 13" xfId="41532"/>
    <cellStyle name="Total 5 5 13 2" xfId="41533"/>
    <cellStyle name="Total 5 5 13 2 2" xfId="41534"/>
    <cellStyle name="Total 5 5 13 3" xfId="41535"/>
    <cellStyle name="Total 5 5 14" xfId="41536"/>
    <cellStyle name="Total 5 5 14 2" xfId="41537"/>
    <cellStyle name="Total 5 5 14 2 2" xfId="41538"/>
    <cellStyle name="Total 5 5 14 3" xfId="41539"/>
    <cellStyle name="Total 5 5 15" xfId="41540"/>
    <cellStyle name="Total 5 5 15 2" xfId="41541"/>
    <cellStyle name="Total 5 5 15 2 2" xfId="41542"/>
    <cellStyle name="Total 5 5 15 3" xfId="41543"/>
    <cellStyle name="Total 5 5 16" xfId="41544"/>
    <cellStyle name="Total 5 5 16 2" xfId="41545"/>
    <cellStyle name="Total 5 5 16 2 2" xfId="41546"/>
    <cellStyle name="Total 5 5 16 3" xfId="41547"/>
    <cellStyle name="Total 5 5 17" xfId="41548"/>
    <cellStyle name="Total 5 5 17 2" xfId="41549"/>
    <cellStyle name="Total 5 5 17 2 2" xfId="41550"/>
    <cellStyle name="Total 5 5 17 3" xfId="41551"/>
    <cellStyle name="Total 5 5 18" xfId="41552"/>
    <cellStyle name="Total 5 5 18 2" xfId="41553"/>
    <cellStyle name="Total 5 5 18 2 2" xfId="41554"/>
    <cellStyle name="Total 5 5 18 3" xfId="41555"/>
    <cellStyle name="Total 5 5 19" xfId="41556"/>
    <cellStyle name="Total 5 5 19 2" xfId="41557"/>
    <cellStyle name="Total 5 5 19 2 2" xfId="41558"/>
    <cellStyle name="Total 5 5 19 3" xfId="41559"/>
    <cellStyle name="Total 5 5 2" xfId="41560"/>
    <cellStyle name="Total 5 5 2 10" xfId="41561"/>
    <cellStyle name="Total 5 5 2 10 2" xfId="41562"/>
    <cellStyle name="Total 5 5 2 10 2 2" xfId="41563"/>
    <cellStyle name="Total 5 5 2 10 3" xfId="41564"/>
    <cellStyle name="Total 5 5 2 11" xfId="41565"/>
    <cellStyle name="Total 5 5 2 11 2" xfId="41566"/>
    <cellStyle name="Total 5 5 2 11 2 2" xfId="41567"/>
    <cellStyle name="Total 5 5 2 11 3" xfId="41568"/>
    <cellStyle name="Total 5 5 2 12" xfId="41569"/>
    <cellStyle name="Total 5 5 2 12 2" xfId="41570"/>
    <cellStyle name="Total 5 5 2 12 2 2" xfId="41571"/>
    <cellStyle name="Total 5 5 2 12 3" xfId="41572"/>
    <cellStyle name="Total 5 5 2 13" xfId="41573"/>
    <cellStyle name="Total 5 5 2 13 2" xfId="41574"/>
    <cellStyle name="Total 5 5 2 13 2 2" xfId="41575"/>
    <cellStyle name="Total 5 5 2 13 3" xfId="41576"/>
    <cellStyle name="Total 5 5 2 14" xfId="41577"/>
    <cellStyle name="Total 5 5 2 14 2" xfId="41578"/>
    <cellStyle name="Total 5 5 2 14 2 2" xfId="41579"/>
    <cellStyle name="Total 5 5 2 14 3" xfId="41580"/>
    <cellStyle name="Total 5 5 2 15" xfId="41581"/>
    <cellStyle name="Total 5 5 2 15 2" xfId="41582"/>
    <cellStyle name="Total 5 5 2 15 2 2" xfId="41583"/>
    <cellStyle name="Total 5 5 2 15 3" xfId="41584"/>
    <cellStyle name="Total 5 5 2 16" xfId="41585"/>
    <cellStyle name="Total 5 5 2 16 2" xfId="41586"/>
    <cellStyle name="Total 5 5 2 16 2 2" xfId="41587"/>
    <cellStyle name="Total 5 5 2 16 3" xfId="41588"/>
    <cellStyle name="Total 5 5 2 17" xfId="41589"/>
    <cellStyle name="Total 5 5 2 17 2" xfId="41590"/>
    <cellStyle name="Total 5 5 2 17 2 2" xfId="41591"/>
    <cellStyle name="Total 5 5 2 17 3" xfId="41592"/>
    <cellStyle name="Total 5 5 2 18" xfId="41593"/>
    <cellStyle name="Total 5 5 2 18 2" xfId="41594"/>
    <cellStyle name="Total 5 5 2 18 2 2" xfId="41595"/>
    <cellStyle name="Total 5 5 2 18 3" xfId="41596"/>
    <cellStyle name="Total 5 5 2 19" xfId="41597"/>
    <cellStyle name="Total 5 5 2 19 2" xfId="41598"/>
    <cellStyle name="Total 5 5 2 19 2 2" xfId="41599"/>
    <cellStyle name="Total 5 5 2 19 3" xfId="41600"/>
    <cellStyle name="Total 5 5 2 2" xfId="41601"/>
    <cellStyle name="Total 5 5 2 2 2" xfId="41602"/>
    <cellStyle name="Total 5 5 2 2 2 2" xfId="41603"/>
    <cellStyle name="Total 5 5 2 2 3" xfId="41604"/>
    <cellStyle name="Total 5 5 2 20" xfId="41605"/>
    <cellStyle name="Total 5 5 2 20 2" xfId="41606"/>
    <cellStyle name="Total 5 5 2 20 2 2" xfId="41607"/>
    <cellStyle name="Total 5 5 2 20 3" xfId="41608"/>
    <cellStyle name="Total 5 5 2 21" xfId="41609"/>
    <cellStyle name="Total 5 5 2 21 2" xfId="41610"/>
    <cellStyle name="Total 5 5 2 22" xfId="41611"/>
    <cellStyle name="Total 5 5 2 3" xfId="41612"/>
    <cellStyle name="Total 5 5 2 3 2" xfId="41613"/>
    <cellStyle name="Total 5 5 2 3 2 2" xfId="41614"/>
    <cellStyle name="Total 5 5 2 3 3" xfId="41615"/>
    <cellStyle name="Total 5 5 2 4" xfId="41616"/>
    <cellStyle name="Total 5 5 2 4 2" xfId="41617"/>
    <cellStyle name="Total 5 5 2 4 2 2" xfId="41618"/>
    <cellStyle name="Total 5 5 2 4 3" xfId="41619"/>
    <cellStyle name="Total 5 5 2 5" xfId="41620"/>
    <cellStyle name="Total 5 5 2 5 2" xfId="41621"/>
    <cellStyle name="Total 5 5 2 5 2 2" xfId="41622"/>
    <cellStyle name="Total 5 5 2 5 3" xfId="41623"/>
    <cellStyle name="Total 5 5 2 6" xfId="41624"/>
    <cellStyle name="Total 5 5 2 6 2" xfId="41625"/>
    <cellStyle name="Total 5 5 2 6 2 2" xfId="41626"/>
    <cellStyle name="Total 5 5 2 6 3" xfId="41627"/>
    <cellStyle name="Total 5 5 2 7" xfId="41628"/>
    <cellStyle name="Total 5 5 2 7 2" xfId="41629"/>
    <cellStyle name="Total 5 5 2 7 2 2" xfId="41630"/>
    <cellStyle name="Total 5 5 2 7 3" xfId="41631"/>
    <cellStyle name="Total 5 5 2 8" xfId="41632"/>
    <cellStyle name="Total 5 5 2 8 2" xfId="41633"/>
    <cellStyle name="Total 5 5 2 8 2 2" xfId="41634"/>
    <cellStyle name="Total 5 5 2 8 3" xfId="41635"/>
    <cellStyle name="Total 5 5 2 9" xfId="41636"/>
    <cellStyle name="Total 5 5 2 9 2" xfId="41637"/>
    <cellStyle name="Total 5 5 2 9 2 2" xfId="41638"/>
    <cellStyle name="Total 5 5 2 9 3" xfId="41639"/>
    <cellStyle name="Total 5 5 20" xfId="41640"/>
    <cellStyle name="Total 5 5 20 2" xfId="41641"/>
    <cellStyle name="Total 5 5 20 2 2" xfId="41642"/>
    <cellStyle name="Total 5 5 20 3" xfId="41643"/>
    <cellStyle name="Total 5 5 21" xfId="41644"/>
    <cellStyle name="Total 5 5 21 2" xfId="41645"/>
    <cellStyle name="Total 5 5 21 2 2" xfId="41646"/>
    <cellStyle name="Total 5 5 21 3" xfId="41647"/>
    <cellStyle name="Total 5 5 22" xfId="41648"/>
    <cellStyle name="Total 5 5 22 2" xfId="41649"/>
    <cellStyle name="Total 5 5 23" xfId="41650"/>
    <cellStyle name="Total 5 5 3" xfId="41651"/>
    <cellStyle name="Total 5 5 3 2" xfId="41652"/>
    <cellStyle name="Total 5 5 3 2 2" xfId="41653"/>
    <cellStyle name="Total 5 5 3 3" xfId="41654"/>
    <cellStyle name="Total 5 5 4" xfId="41655"/>
    <cellStyle name="Total 5 5 4 2" xfId="41656"/>
    <cellStyle name="Total 5 5 4 2 2" xfId="41657"/>
    <cellStyle name="Total 5 5 4 3" xfId="41658"/>
    <cellStyle name="Total 5 5 5" xfId="41659"/>
    <cellStyle name="Total 5 5 5 2" xfId="41660"/>
    <cellStyle name="Total 5 5 5 2 2" xfId="41661"/>
    <cellStyle name="Total 5 5 5 3" xfId="41662"/>
    <cellStyle name="Total 5 5 6" xfId="41663"/>
    <cellStyle name="Total 5 5 6 2" xfId="41664"/>
    <cellStyle name="Total 5 5 6 2 2" xfId="41665"/>
    <cellStyle name="Total 5 5 6 3" xfId="41666"/>
    <cellStyle name="Total 5 5 7" xfId="41667"/>
    <cellStyle name="Total 5 5 7 2" xfId="41668"/>
    <cellStyle name="Total 5 5 7 2 2" xfId="41669"/>
    <cellStyle name="Total 5 5 7 3" xfId="41670"/>
    <cellStyle name="Total 5 5 8" xfId="41671"/>
    <cellStyle name="Total 5 5 8 2" xfId="41672"/>
    <cellStyle name="Total 5 5 8 2 2" xfId="41673"/>
    <cellStyle name="Total 5 5 8 3" xfId="41674"/>
    <cellStyle name="Total 5 5 9" xfId="41675"/>
    <cellStyle name="Total 5 5 9 2" xfId="41676"/>
    <cellStyle name="Total 5 5 9 2 2" xfId="41677"/>
    <cellStyle name="Total 5 5 9 3" xfId="41678"/>
    <cellStyle name="Total 5 6" xfId="1131"/>
    <cellStyle name="Total 5 6 10" xfId="41679"/>
    <cellStyle name="Total 5 6 10 2" xfId="41680"/>
    <cellStyle name="Total 5 6 10 2 2" xfId="41681"/>
    <cellStyle name="Total 5 6 10 3" xfId="41682"/>
    <cellStyle name="Total 5 6 11" xfId="41683"/>
    <cellStyle name="Total 5 6 11 2" xfId="41684"/>
    <cellStyle name="Total 5 6 11 2 2" xfId="41685"/>
    <cellStyle name="Total 5 6 11 3" xfId="41686"/>
    <cellStyle name="Total 5 6 12" xfId="41687"/>
    <cellStyle name="Total 5 6 12 2" xfId="41688"/>
    <cellStyle name="Total 5 6 12 2 2" xfId="41689"/>
    <cellStyle name="Total 5 6 12 3" xfId="41690"/>
    <cellStyle name="Total 5 6 13" xfId="41691"/>
    <cellStyle name="Total 5 6 13 2" xfId="41692"/>
    <cellStyle name="Total 5 6 13 2 2" xfId="41693"/>
    <cellStyle name="Total 5 6 13 3" xfId="41694"/>
    <cellStyle name="Total 5 6 14" xfId="41695"/>
    <cellStyle name="Total 5 6 14 2" xfId="41696"/>
    <cellStyle name="Total 5 6 14 2 2" xfId="41697"/>
    <cellStyle name="Total 5 6 14 3" xfId="41698"/>
    <cellStyle name="Total 5 6 15" xfId="41699"/>
    <cellStyle name="Total 5 6 15 2" xfId="41700"/>
    <cellStyle name="Total 5 6 15 2 2" xfId="41701"/>
    <cellStyle name="Total 5 6 15 3" xfId="41702"/>
    <cellStyle name="Total 5 6 16" xfId="41703"/>
    <cellStyle name="Total 5 6 16 2" xfId="41704"/>
    <cellStyle name="Total 5 6 16 2 2" xfId="41705"/>
    <cellStyle name="Total 5 6 16 3" xfId="41706"/>
    <cellStyle name="Total 5 6 17" xfId="41707"/>
    <cellStyle name="Total 5 6 17 2" xfId="41708"/>
    <cellStyle name="Total 5 6 17 2 2" xfId="41709"/>
    <cellStyle name="Total 5 6 17 3" xfId="41710"/>
    <cellStyle name="Total 5 6 18" xfId="41711"/>
    <cellStyle name="Total 5 6 18 2" xfId="41712"/>
    <cellStyle name="Total 5 6 18 2 2" xfId="41713"/>
    <cellStyle name="Total 5 6 18 3" xfId="41714"/>
    <cellStyle name="Total 5 6 19" xfId="41715"/>
    <cellStyle name="Total 5 6 19 2" xfId="41716"/>
    <cellStyle name="Total 5 6 19 2 2" xfId="41717"/>
    <cellStyle name="Total 5 6 19 3" xfId="41718"/>
    <cellStyle name="Total 5 6 2" xfId="41719"/>
    <cellStyle name="Total 5 6 2 2" xfId="41720"/>
    <cellStyle name="Total 5 6 2 2 2" xfId="41721"/>
    <cellStyle name="Total 5 6 2 3" xfId="41722"/>
    <cellStyle name="Total 5 6 20" xfId="41723"/>
    <cellStyle name="Total 5 6 20 2" xfId="41724"/>
    <cellStyle name="Total 5 6 20 2 2" xfId="41725"/>
    <cellStyle name="Total 5 6 20 3" xfId="41726"/>
    <cellStyle name="Total 5 6 21" xfId="41727"/>
    <cellStyle name="Total 5 6 21 2" xfId="41728"/>
    <cellStyle name="Total 5 6 22" xfId="41729"/>
    <cellStyle name="Total 5 6 3" xfId="41730"/>
    <cellStyle name="Total 5 6 3 2" xfId="41731"/>
    <cellStyle name="Total 5 6 3 2 2" xfId="41732"/>
    <cellStyle name="Total 5 6 3 3" xfId="41733"/>
    <cellStyle name="Total 5 6 4" xfId="41734"/>
    <cellStyle name="Total 5 6 4 2" xfId="41735"/>
    <cellStyle name="Total 5 6 4 2 2" xfId="41736"/>
    <cellStyle name="Total 5 6 4 3" xfId="41737"/>
    <cellStyle name="Total 5 6 5" xfId="41738"/>
    <cellStyle name="Total 5 6 5 2" xfId="41739"/>
    <cellStyle name="Total 5 6 5 2 2" xfId="41740"/>
    <cellStyle name="Total 5 6 5 3" xfId="41741"/>
    <cellStyle name="Total 5 6 6" xfId="41742"/>
    <cellStyle name="Total 5 6 6 2" xfId="41743"/>
    <cellStyle name="Total 5 6 6 2 2" xfId="41744"/>
    <cellStyle name="Total 5 6 6 3" xfId="41745"/>
    <cellStyle name="Total 5 6 7" xfId="41746"/>
    <cellStyle name="Total 5 6 7 2" xfId="41747"/>
    <cellStyle name="Total 5 6 7 2 2" xfId="41748"/>
    <cellStyle name="Total 5 6 7 3" xfId="41749"/>
    <cellStyle name="Total 5 6 8" xfId="41750"/>
    <cellStyle name="Total 5 6 8 2" xfId="41751"/>
    <cellStyle name="Total 5 6 8 2 2" xfId="41752"/>
    <cellStyle name="Total 5 6 8 3" xfId="41753"/>
    <cellStyle name="Total 5 6 9" xfId="41754"/>
    <cellStyle name="Total 5 6 9 2" xfId="41755"/>
    <cellStyle name="Total 5 6 9 2 2" xfId="41756"/>
    <cellStyle name="Total 5 6 9 3" xfId="41757"/>
    <cellStyle name="Total 5 7" xfId="1132"/>
    <cellStyle name="Total 5 7 2" xfId="41758"/>
    <cellStyle name="Total 5 7 2 2" xfId="41759"/>
    <cellStyle name="Total 5 7 3" xfId="41760"/>
    <cellStyle name="Total 5 8" xfId="41761"/>
    <cellStyle name="Total 5 8 2" xfId="41762"/>
    <cellStyle name="Total 5 8 2 2" xfId="41763"/>
    <cellStyle name="Total 5 8 3" xfId="41764"/>
    <cellStyle name="Total 5 9" xfId="41765"/>
    <cellStyle name="Total 5 9 2" xfId="41766"/>
    <cellStyle name="Total 5 9 2 2" xfId="41767"/>
    <cellStyle name="Total 5 9 3" xfId="41768"/>
    <cellStyle name="Total 6" xfId="1133"/>
    <cellStyle name="Total 6 10" xfId="41769"/>
    <cellStyle name="Total 6 10 2" xfId="41770"/>
    <cellStyle name="Total 6 10 2 2" xfId="41771"/>
    <cellStyle name="Total 6 10 3" xfId="41772"/>
    <cellStyle name="Total 6 11" xfId="41773"/>
    <cellStyle name="Total 6 11 2" xfId="41774"/>
    <cellStyle name="Total 6 11 2 2" xfId="41775"/>
    <cellStyle name="Total 6 11 3" xfId="41776"/>
    <cellStyle name="Total 6 12" xfId="41777"/>
    <cellStyle name="Total 6 12 2" xfId="41778"/>
    <cellStyle name="Total 6 12 2 2" xfId="41779"/>
    <cellStyle name="Total 6 12 3" xfId="41780"/>
    <cellStyle name="Total 6 13" xfId="41781"/>
    <cellStyle name="Total 6 13 2" xfId="41782"/>
    <cellStyle name="Total 6 13 2 2" xfId="41783"/>
    <cellStyle name="Total 6 13 3" xfId="41784"/>
    <cellStyle name="Total 6 14" xfId="41785"/>
    <cellStyle name="Total 6 14 2" xfId="41786"/>
    <cellStyle name="Total 6 14 2 2" xfId="41787"/>
    <cellStyle name="Total 6 14 3" xfId="41788"/>
    <cellStyle name="Total 6 15" xfId="41789"/>
    <cellStyle name="Total 6 15 2" xfId="41790"/>
    <cellStyle name="Total 6 15 2 2" xfId="41791"/>
    <cellStyle name="Total 6 15 3" xfId="41792"/>
    <cellStyle name="Total 6 16" xfId="41793"/>
    <cellStyle name="Total 6 16 2" xfId="41794"/>
    <cellStyle name="Total 6 16 2 2" xfId="41795"/>
    <cellStyle name="Total 6 16 3" xfId="41796"/>
    <cellStyle name="Total 6 17" xfId="41797"/>
    <cellStyle name="Total 6 17 2" xfId="41798"/>
    <cellStyle name="Total 6 17 2 2" xfId="41799"/>
    <cellStyle name="Total 6 17 3" xfId="41800"/>
    <cellStyle name="Total 6 18" xfId="41801"/>
    <cellStyle name="Total 6 18 2" xfId="41802"/>
    <cellStyle name="Total 6 18 2 2" xfId="41803"/>
    <cellStyle name="Total 6 18 3" xfId="41804"/>
    <cellStyle name="Total 6 19" xfId="41805"/>
    <cellStyle name="Total 6 19 2" xfId="41806"/>
    <cellStyle name="Total 6 19 2 2" xfId="41807"/>
    <cellStyle name="Total 6 19 3" xfId="41808"/>
    <cellStyle name="Total 6 2" xfId="1134"/>
    <cellStyle name="Total 6 2 10" xfId="41809"/>
    <cellStyle name="Total 6 2 10 2" xfId="41810"/>
    <cellStyle name="Total 6 2 10 2 2" xfId="41811"/>
    <cellStyle name="Total 6 2 10 3" xfId="41812"/>
    <cellStyle name="Total 6 2 11" xfId="41813"/>
    <cellStyle name="Total 6 2 11 2" xfId="41814"/>
    <cellStyle name="Total 6 2 11 2 2" xfId="41815"/>
    <cellStyle name="Total 6 2 11 3" xfId="41816"/>
    <cellStyle name="Total 6 2 12" xfId="41817"/>
    <cellStyle name="Total 6 2 12 2" xfId="41818"/>
    <cellStyle name="Total 6 2 12 2 2" xfId="41819"/>
    <cellStyle name="Total 6 2 12 3" xfId="41820"/>
    <cellStyle name="Total 6 2 13" xfId="41821"/>
    <cellStyle name="Total 6 2 13 2" xfId="41822"/>
    <cellStyle name="Total 6 2 13 2 2" xfId="41823"/>
    <cellStyle name="Total 6 2 13 3" xfId="41824"/>
    <cellStyle name="Total 6 2 14" xfId="41825"/>
    <cellStyle name="Total 6 2 14 2" xfId="41826"/>
    <cellStyle name="Total 6 2 14 2 2" xfId="41827"/>
    <cellStyle name="Total 6 2 14 3" xfId="41828"/>
    <cellStyle name="Total 6 2 15" xfId="41829"/>
    <cellStyle name="Total 6 2 15 2" xfId="41830"/>
    <cellStyle name="Total 6 2 15 2 2" xfId="41831"/>
    <cellStyle name="Total 6 2 15 3" xfId="41832"/>
    <cellStyle name="Total 6 2 16" xfId="41833"/>
    <cellStyle name="Total 6 2 16 2" xfId="41834"/>
    <cellStyle name="Total 6 2 16 2 2" xfId="41835"/>
    <cellStyle name="Total 6 2 16 3" xfId="41836"/>
    <cellStyle name="Total 6 2 17" xfId="41837"/>
    <cellStyle name="Total 6 2 17 2" xfId="41838"/>
    <cellStyle name="Total 6 2 17 2 2" xfId="41839"/>
    <cellStyle name="Total 6 2 17 3" xfId="41840"/>
    <cellStyle name="Total 6 2 18" xfId="41841"/>
    <cellStyle name="Total 6 2 18 2" xfId="41842"/>
    <cellStyle name="Total 6 2 18 2 2" xfId="41843"/>
    <cellStyle name="Total 6 2 18 3" xfId="41844"/>
    <cellStyle name="Total 6 2 19" xfId="41845"/>
    <cellStyle name="Total 6 2 19 2" xfId="41846"/>
    <cellStyle name="Total 6 2 19 2 2" xfId="41847"/>
    <cellStyle name="Total 6 2 19 3" xfId="41848"/>
    <cellStyle name="Total 6 2 2" xfId="1135"/>
    <cellStyle name="Total 6 2 2 10" xfId="41849"/>
    <cellStyle name="Total 6 2 2 10 2" xfId="41850"/>
    <cellStyle name="Total 6 2 2 10 2 2" xfId="41851"/>
    <cellStyle name="Total 6 2 2 10 3" xfId="41852"/>
    <cellStyle name="Total 6 2 2 11" xfId="41853"/>
    <cellStyle name="Total 6 2 2 11 2" xfId="41854"/>
    <cellStyle name="Total 6 2 2 11 2 2" xfId="41855"/>
    <cellStyle name="Total 6 2 2 11 3" xfId="41856"/>
    <cellStyle name="Total 6 2 2 12" xfId="41857"/>
    <cellStyle name="Total 6 2 2 12 2" xfId="41858"/>
    <cellStyle name="Total 6 2 2 12 2 2" xfId="41859"/>
    <cellStyle name="Total 6 2 2 12 3" xfId="41860"/>
    <cellStyle name="Total 6 2 2 13" xfId="41861"/>
    <cellStyle name="Total 6 2 2 13 2" xfId="41862"/>
    <cellStyle name="Total 6 2 2 13 2 2" xfId="41863"/>
    <cellStyle name="Total 6 2 2 13 3" xfId="41864"/>
    <cellStyle name="Total 6 2 2 14" xfId="41865"/>
    <cellStyle name="Total 6 2 2 14 2" xfId="41866"/>
    <cellStyle name="Total 6 2 2 14 2 2" xfId="41867"/>
    <cellStyle name="Total 6 2 2 14 3" xfId="41868"/>
    <cellStyle name="Total 6 2 2 15" xfId="41869"/>
    <cellStyle name="Total 6 2 2 15 2" xfId="41870"/>
    <cellStyle name="Total 6 2 2 15 2 2" xfId="41871"/>
    <cellStyle name="Total 6 2 2 15 3" xfId="41872"/>
    <cellStyle name="Total 6 2 2 16" xfId="41873"/>
    <cellStyle name="Total 6 2 2 16 2" xfId="41874"/>
    <cellStyle name="Total 6 2 2 16 2 2" xfId="41875"/>
    <cellStyle name="Total 6 2 2 16 3" xfId="41876"/>
    <cellStyle name="Total 6 2 2 17" xfId="41877"/>
    <cellStyle name="Total 6 2 2 17 2" xfId="41878"/>
    <cellStyle name="Total 6 2 2 17 2 2" xfId="41879"/>
    <cellStyle name="Total 6 2 2 17 3" xfId="41880"/>
    <cellStyle name="Total 6 2 2 18" xfId="41881"/>
    <cellStyle name="Total 6 2 2 18 2" xfId="41882"/>
    <cellStyle name="Total 6 2 2 19" xfId="41883"/>
    <cellStyle name="Total 6 2 2 2" xfId="41884"/>
    <cellStyle name="Total 6 2 2 2 10" xfId="41885"/>
    <cellStyle name="Total 6 2 2 2 10 2" xfId="41886"/>
    <cellStyle name="Total 6 2 2 2 10 2 2" xfId="41887"/>
    <cellStyle name="Total 6 2 2 2 10 3" xfId="41888"/>
    <cellStyle name="Total 6 2 2 2 11" xfId="41889"/>
    <cellStyle name="Total 6 2 2 2 11 2" xfId="41890"/>
    <cellStyle name="Total 6 2 2 2 11 2 2" xfId="41891"/>
    <cellStyle name="Total 6 2 2 2 11 3" xfId="41892"/>
    <cellStyle name="Total 6 2 2 2 12" xfId="41893"/>
    <cellStyle name="Total 6 2 2 2 12 2" xfId="41894"/>
    <cellStyle name="Total 6 2 2 2 12 2 2" xfId="41895"/>
    <cellStyle name="Total 6 2 2 2 12 3" xfId="41896"/>
    <cellStyle name="Total 6 2 2 2 13" xfId="41897"/>
    <cellStyle name="Total 6 2 2 2 13 2" xfId="41898"/>
    <cellStyle name="Total 6 2 2 2 13 2 2" xfId="41899"/>
    <cellStyle name="Total 6 2 2 2 13 3" xfId="41900"/>
    <cellStyle name="Total 6 2 2 2 14" xfId="41901"/>
    <cellStyle name="Total 6 2 2 2 14 2" xfId="41902"/>
    <cellStyle name="Total 6 2 2 2 14 2 2" xfId="41903"/>
    <cellStyle name="Total 6 2 2 2 14 3" xfId="41904"/>
    <cellStyle name="Total 6 2 2 2 15" xfId="41905"/>
    <cellStyle name="Total 6 2 2 2 15 2" xfId="41906"/>
    <cellStyle name="Total 6 2 2 2 15 2 2" xfId="41907"/>
    <cellStyle name="Total 6 2 2 2 15 3" xfId="41908"/>
    <cellStyle name="Total 6 2 2 2 16" xfId="41909"/>
    <cellStyle name="Total 6 2 2 2 16 2" xfId="41910"/>
    <cellStyle name="Total 6 2 2 2 16 2 2" xfId="41911"/>
    <cellStyle name="Total 6 2 2 2 16 3" xfId="41912"/>
    <cellStyle name="Total 6 2 2 2 17" xfId="41913"/>
    <cellStyle name="Total 6 2 2 2 17 2" xfId="41914"/>
    <cellStyle name="Total 6 2 2 2 17 2 2" xfId="41915"/>
    <cellStyle name="Total 6 2 2 2 17 3" xfId="41916"/>
    <cellStyle name="Total 6 2 2 2 18" xfId="41917"/>
    <cellStyle name="Total 6 2 2 2 18 2" xfId="41918"/>
    <cellStyle name="Total 6 2 2 2 18 2 2" xfId="41919"/>
    <cellStyle name="Total 6 2 2 2 18 3" xfId="41920"/>
    <cellStyle name="Total 6 2 2 2 19" xfId="41921"/>
    <cellStyle name="Total 6 2 2 2 19 2" xfId="41922"/>
    <cellStyle name="Total 6 2 2 2 19 2 2" xfId="41923"/>
    <cellStyle name="Total 6 2 2 2 19 3" xfId="41924"/>
    <cellStyle name="Total 6 2 2 2 2" xfId="41925"/>
    <cellStyle name="Total 6 2 2 2 2 2" xfId="41926"/>
    <cellStyle name="Total 6 2 2 2 2 2 2" xfId="41927"/>
    <cellStyle name="Total 6 2 2 2 2 3" xfId="41928"/>
    <cellStyle name="Total 6 2 2 2 20" xfId="41929"/>
    <cellStyle name="Total 6 2 2 2 20 2" xfId="41930"/>
    <cellStyle name="Total 6 2 2 2 20 2 2" xfId="41931"/>
    <cellStyle name="Total 6 2 2 2 20 3" xfId="41932"/>
    <cellStyle name="Total 6 2 2 2 21" xfId="41933"/>
    <cellStyle name="Total 6 2 2 2 21 2" xfId="41934"/>
    <cellStyle name="Total 6 2 2 2 22" xfId="41935"/>
    <cellStyle name="Total 6 2 2 2 3" xfId="41936"/>
    <cellStyle name="Total 6 2 2 2 3 2" xfId="41937"/>
    <cellStyle name="Total 6 2 2 2 3 2 2" xfId="41938"/>
    <cellStyle name="Total 6 2 2 2 3 3" xfId="41939"/>
    <cellStyle name="Total 6 2 2 2 4" xfId="41940"/>
    <cellStyle name="Total 6 2 2 2 4 2" xfId="41941"/>
    <cellStyle name="Total 6 2 2 2 4 2 2" xfId="41942"/>
    <cellStyle name="Total 6 2 2 2 4 3" xfId="41943"/>
    <cellStyle name="Total 6 2 2 2 5" xfId="41944"/>
    <cellStyle name="Total 6 2 2 2 5 2" xfId="41945"/>
    <cellStyle name="Total 6 2 2 2 5 2 2" xfId="41946"/>
    <cellStyle name="Total 6 2 2 2 5 3" xfId="41947"/>
    <cellStyle name="Total 6 2 2 2 6" xfId="41948"/>
    <cellStyle name="Total 6 2 2 2 6 2" xfId="41949"/>
    <cellStyle name="Total 6 2 2 2 6 2 2" xfId="41950"/>
    <cellStyle name="Total 6 2 2 2 6 3" xfId="41951"/>
    <cellStyle name="Total 6 2 2 2 7" xfId="41952"/>
    <cellStyle name="Total 6 2 2 2 7 2" xfId="41953"/>
    <cellStyle name="Total 6 2 2 2 7 2 2" xfId="41954"/>
    <cellStyle name="Total 6 2 2 2 7 3" xfId="41955"/>
    <cellStyle name="Total 6 2 2 2 8" xfId="41956"/>
    <cellStyle name="Total 6 2 2 2 8 2" xfId="41957"/>
    <cellStyle name="Total 6 2 2 2 8 2 2" xfId="41958"/>
    <cellStyle name="Total 6 2 2 2 8 3" xfId="41959"/>
    <cellStyle name="Total 6 2 2 2 9" xfId="41960"/>
    <cellStyle name="Total 6 2 2 2 9 2" xfId="41961"/>
    <cellStyle name="Total 6 2 2 2 9 2 2" xfId="41962"/>
    <cellStyle name="Total 6 2 2 2 9 3" xfId="41963"/>
    <cellStyle name="Total 6 2 2 3" xfId="41964"/>
    <cellStyle name="Total 6 2 2 3 2" xfId="41965"/>
    <cellStyle name="Total 6 2 2 3 2 2" xfId="41966"/>
    <cellStyle name="Total 6 2 2 3 3" xfId="41967"/>
    <cellStyle name="Total 6 2 2 4" xfId="41968"/>
    <cellStyle name="Total 6 2 2 4 2" xfId="41969"/>
    <cellStyle name="Total 6 2 2 4 2 2" xfId="41970"/>
    <cellStyle name="Total 6 2 2 4 3" xfId="41971"/>
    <cellStyle name="Total 6 2 2 5" xfId="41972"/>
    <cellStyle name="Total 6 2 2 5 2" xfId="41973"/>
    <cellStyle name="Total 6 2 2 5 2 2" xfId="41974"/>
    <cellStyle name="Total 6 2 2 5 3" xfId="41975"/>
    <cellStyle name="Total 6 2 2 6" xfId="41976"/>
    <cellStyle name="Total 6 2 2 6 2" xfId="41977"/>
    <cellStyle name="Total 6 2 2 6 2 2" xfId="41978"/>
    <cellStyle name="Total 6 2 2 6 3" xfId="41979"/>
    <cellStyle name="Total 6 2 2 7" xfId="41980"/>
    <cellStyle name="Total 6 2 2 7 2" xfId="41981"/>
    <cellStyle name="Total 6 2 2 7 2 2" xfId="41982"/>
    <cellStyle name="Total 6 2 2 7 3" xfId="41983"/>
    <cellStyle name="Total 6 2 2 8" xfId="41984"/>
    <cellStyle name="Total 6 2 2 8 2" xfId="41985"/>
    <cellStyle name="Total 6 2 2 8 2 2" xfId="41986"/>
    <cellStyle name="Total 6 2 2 8 3" xfId="41987"/>
    <cellStyle name="Total 6 2 2 9" xfId="41988"/>
    <cellStyle name="Total 6 2 2 9 2" xfId="41989"/>
    <cellStyle name="Total 6 2 2 9 2 2" xfId="41990"/>
    <cellStyle name="Total 6 2 2 9 3" xfId="41991"/>
    <cellStyle name="Total 6 2 20" xfId="41992"/>
    <cellStyle name="Total 6 2 20 2" xfId="41993"/>
    <cellStyle name="Total 6 2 20 2 2" xfId="41994"/>
    <cellStyle name="Total 6 2 20 3" xfId="41995"/>
    <cellStyle name="Total 6 2 21" xfId="41996"/>
    <cellStyle name="Total 6 2 21 2" xfId="41997"/>
    <cellStyle name="Total 6 2 22" xfId="41998"/>
    <cellStyle name="Total 6 2 3" xfId="1136"/>
    <cellStyle name="Total 6 2 3 10" xfId="41999"/>
    <cellStyle name="Total 6 2 3 10 2" xfId="42000"/>
    <cellStyle name="Total 6 2 3 10 2 2" xfId="42001"/>
    <cellStyle name="Total 6 2 3 10 3" xfId="42002"/>
    <cellStyle name="Total 6 2 3 11" xfId="42003"/>
    <cellStyle name="Total 6 2 3 11 2" xfId="42004"/>
    <cellStyle name="Total 6 2 3 11 2 2" xfId="42005"/>
    <cellStyle name="Total 6 2 3 11 3" xfId="42006"/>
    <cellStyle name="Total 6 2 3 12" xfId="42007"/>
    <cellStyle name="Total 6 2 3 12 2" xfId="42008"/>
    <cellStyle name="Total 6 2 3 12 2 2" xfId="42009"/>
    <cellStyle name="Total 6 2 3 12 3" xfId="42010"/>
    <cellStyle name="Total 6 2 3 13" xfId="42011"/>
    <cellStyle name="Total 6 2 3 13 2" xfId="42012"/>
    <cellStyle name="Total 6 2 3 13 2 2" xfId="42013"/>
    <cellStyle name="Total 6 2 3 13 3" xfId="42014"/>
    <cellStyle name="Total 6 2 3 14" xfId="42015"/>
    <cellStyle name="Total 6 2 3 14 2" xfId="42016"/>
    <cellStyle name="Total 6 2 3 14 2 2" xfId="42017"/>
    <cellStyle name="Total 6 2 3 14 3" xfId="42018"/>
    <cellStyle name="Total 6 2 3 15" xfId="42019"/>
    <cellStyle name="Total 6 2 3 15 2" xfId="42020"/>
    <cellStyle name="Total 6 2 3 15 2 2" xfId="42021"/>
    <cellStyle name="Total 6 2 3 15 3" xfId="42022"/>
    <cellStyle name="Total 6 2 3 16" xfId="42023"/>
    <cellStyle name="Total 6 2 3 16 2" xfId="42024"/>
    <cellStyle name="Total 6 2 3 16 2 2" xfId="42025"/>
    <cellStyle name="Total 6 2 3 16 3" xfId="42026"/>
    <cellStyle name="Total 6 2 3 17" xfId="42027"/>
    <cellStyle name="Total 6 2 3 17 2" xfId="42028"/>
    <cellStyle name="Total 6 2 3 17 2 2" xfId="42029"/>
    <cellStyle name="Total 6 2 3 17 3" xfId="42030"/>
    <cellStyle name="Total 6 2 3 18" xfId="42031"/>
    <cellStyle name="Total 6 2 3 18 2" xfId="42032"/>
    <cellStyle name="Total 6 2 3 19" xfId="42033"/>
    <cellStyle name="Total 6 2 3 2" xfId="42034"/>
    <cellStyle name="Total 6 2 3 2 10" xfId="42035"/>
    <cellStyle name="Total 6 2 3 2 10 2" xfId="42036"/>
    <cellStyle name="Total 6 2 3 2 10 2 2" xfId="42037"/>
    <cellStyle name="Total 6 2 3 2 10 3" xfId="42038"/>
    <cellStyle name="Total 6 2 3 2 11" xfId="42039"/>
    <cellStyle name="Total 6 2 3 2 11 2" xfId="42040"/>
    <cellStyle name="Total 6 2 3 2 11 2 2" xfId="42041"/>
    <cellStyle name="Total 6 2 3 2 11 3" xfId="42042"/>
    <cellStyle name="Total 6 2 3 2 12" xfId="42043"/>
    <cellStyle name="Total 6 2 3 2 12 2" xfId="42044"/>
    <cellStyle name="Total 6 2 3 2 12 2 2" xfId="42045"/>
    <cellStyle name="Total 6 2 3 2 12 3" xfId="42046"/>
    <cellStyle name="Total 6 2 3 2 13" xfId="42047"/>
    <cellStyle name="Total 6 2 3 2 13 2" xfId="42048"/>
    <cellStyle name="Total 6 2 3 2 13 2 2" xfId="42049"/>
    <cellStyle name="Total 6 2 3 2 13 3" xfId="42050"/>
    <cellStyle name="Total 6 2 3 2 14" xfId="42051"/>
    <cellStyle name="Total 6 2 3 2 14 2" xfId="42052"/>
    <cellStyle name="Total 6 2 3 2 14 2 2" xfId="42053"/>
    <cellStyle name="Total 6 2 3 2 14 3" xfId="42054"/>
    <cellStyle name="Total 6 2 3 2 15" xfId="42055"/>
    <cellStyle name="Total 6 2 3 2 15 2" xfId="42056"/>
    <cellStyle name="Total 6 2 3 2 15 2 2" xfId="42057"/>
    <cellStyle name="Total 6 2 3 2 15 3" xfId="42058"/>
    <cellStyle name="Total 6 2 3 2 16" xfId="42059"/>
    <cellStyle name="Total 6 2 3 2 16 2" xfId="42060"/>
    <cellStyle name="Total 6 2 3 2 16 2 2" xfId="42061"/>
    <cellStyle name="Total 6 2 3 2 16 3" xfId="42062"/>
    <cellStyle name="Total 6 2 3 2 17" xfId="42063"/>
    <cellStyle name="Total 6 2 3 2 17 2" xfId="42064"/>
    <cellStyle name="Total 6 2 3 2 17 2 2" xfId="42065"/>
    <cellStyle name="Total 6 2 3 2 17 3" xfId="42066"/>
    <cellStyle name="Total 6 2 3 2 18" xfId="42067"/>
    <cellStyle name="Total 6 2 3 2 18 2" xfId="42068"/>
    <cellStyle name="Total 6 2 3 2 18 2 2" xfId="42069"/>
    <cellStyle name="Total 6 2 3 2 18 3" xfId="42070"/>
    <cellStyle name="Total 6 2 3 2 19" xfId="42071"/>
    <cellStyle name="Total 6 2 3 2 19 2" xfId="42072"/>
    <cellStyle name="Total 6 2 3 2 19 2 2" xfId="42073"/>
    <cellStyle name="Total 6 2 3 2 19 3" xfId="42074"/>
    <cellStyle name="Total 6 2 3 2 2" xfId="42075"/>
    <cellStyle name="Total 6 2 3 2 2 2" xfId="42076"/>
    <cellStyle name="Total 6 2 3 2 2 2 2" xfId="42077"/>
    <cellStyle name="Total 6 2 3 2 2 3" xfId="42078"/>
    <cellStyle name="Total 6 2 3 2 20" xfId="42079"/>
    <cellStyle name="Total 6 2 3 2 20 2" xfId="42080"/>
    <cellStyle name="Total 6 2 3 2 20 2 2" xfId="42081"/>
    <cellStyle name="Total 6 2 3 2 20 3" xfId="42082"/>
    <cellStyle name="Total 6 2 3 2 21" xfId="42083"/>
    <cellStyle name="Total 6 2 3 2 21 2" xfId="42084"/>
    <cellStyle name="Total 6 2 3 2 22" xfId="42085"/>
    <cellStyle name="Total 6 2 3 2 3" xfId="42086"/>
    <cellStyle name="Total 6 2 3 2 3 2" xfId="42087"/>
    <cellStyle name="Total 6 2 3 2 3 2 2" xfId="42088"/>
    <cellStyle name="Total 6 2 3 2 3 3" xfId="42089"/>
    <cellStyle name="Total 6 2 3 2 4" xfId="42090"/>
    <cellStyle name="Total 6 2 3 2 4 2" xfId="42091"/>
    <cellStyle name="Total 6 2 3 2 4 2 2" xfId="42092"/>
    <cellStyle name="Total 6 2 3 2 4 3" xfId="42093"/>
    <cellStyle name="Total 6 2 3 2 5" xfId="42094"/>
    <cellStyle name="Total 6 2 3 2 5 2" xfId="42095"/>
    <cellStyle name="Total 6 2 3 2 5 2 2" xfId="42096"/>
    <cellStyle name="Total 6 2 3 2 5 3" xfId="42097"/>
    <cellStyle name="Total 6 2 3 2 6" xfId="42098"/>
    <cellStyle name="Total 6 2 3 2 6 2" xfId="42099"/>
    <cellStyle name="Total 6 2 3 2 6 2 2" xfId="42100"/>
    <cellStyle name="Total 6 2 3 2 6 3" xfId="42101"/>
    <cellStyle name="Total 6 2 3 2 7" xfId="42102"/>
    <cellStyle name="Total 6 2 3 2 7 2" xfId="42103"/>
    <cellStyle name="Total 6 2 3 2 7 2 2" xfId="42104"/>
    <cellStyle name="Total 6 2 3 2 7 3" xfId="42105"/>
    <cellStyle name="Total 6 2 3 2 8" xfId="42106"/>
    <cellStyle name="Total 6 2 3 2 8 2" xfId="42107"/>
    <cellStyle name="Total 6 2 3 2 8 2 2" xfId="42108"/>
    <cellStyle name="Total 6 2 3 2 8 3" xfId="42109"/>
    <cellStyle name="Total 6 2 3 2 9" xfId="42110"/>
    <cellStyle name="Total 6 2 3 2 9 2" xfId="42111"/>
    <cellStyle name="Total 6 2 3 2 9 2 2" xfId="42112"/>
    <cellStyle name="Total 6 2 3 2 9 3" xfId="42113"/>
    <cellStyle name="Total 6 2 3 3" xfId="42114"/>
    <cellStyle name="Total 6 2 3 3 2" xfId="42115"/>
    <cellStyle name="Total 6 2 3 3 2 2" xfId="42116"/>
    <cellStyle name="Total 6 2 3 3 3" xfId="42117"/>
    <cellStyle name="Total 6 2 3 4" xfId="42118"/>
    <cellStyle name="Total 6 2 3 4 2" xfId="42119"/>
    <cellStyle name="Total 6 2 3 4 2 2" xfId="42120"/>
    <cellStyle name="Total 6 2 3 4 3" xfId="42121"/>
    <cellStyle name="Total 6 2 3 5" xfId="42122"/>
    <cellStyle name="Total 6 2 3 5 2" xfId="42123"/>
    <cellStyle name="Total 6 2 3 5 2 2" xfId="42124"/>
    <cellStyle name="Total 6 2 3 5 3" xfId="42125"/>
    <cellStyle name="Total 6 2 3 6" xfId="42126"/>
    <cellStyle name="Total 6 2 3 6 2" xfId="42127"/>
    <cellStyle name="Total 6 2 3 6 2 2" xfId="42128"/>
    <cellStyle name="Total 6 2 3 6 3" xfId="42129"/>
    <cellStyle name="Total 6 2 3 7" xfId="42130"/>
    <cellStyle name="Total 6 2 3 7 2" xfId="42131"/>
    <cellStyle name="Total 6 2 3 7 2 2" xfId="42132"/>
    <cellStyle name="Total 6 2 3 7 3" xfId="42133"/>
    <cellStyle name="Total 6 2 3 8" xfId="42134"/>
    <cellStyle name="Total 6 2 3 8 2" xfId="42135"/>
    <cellStyle name="Total 6 2 3 8 2 2" xfId="42136"/>
    <cellStyle name="Total 6 2 3 8 3" xfId="42137"/>
    <cellStyle name="Total 6 2 3 9" xfId="42138"/>
    <cellStyle name="Total 6 2 3 9 2" xfId="42139"/>
    <cellStyle name="Total 6 2 3 9 2 2" xfId="42140"/>
    <cellStyle name="Total 6 2 3 9 3" xfId="42141"/>
    <cellStyle name="Total 6 2 4" xfId="1137"/>
    <cellStyle name="Total 6 2 4 10" xfId="42142"/>
    <cellStyle name="Total 6 2 4 10 2" xfId="42143"/>
    <cellStyle name="Total 6 2 4 10 2 2" xfId="42144"/>
    <cellStyle name="Total 6 2 4 10 3" xfId="42145"/>
    <cellStyle name="Total 6 2 4 11" xfId="42146"/>
    <cellStyle name="Total 6 2 4 11 2" xfId="42147"/>
    <cellStyle name="Total 6 2 4 11 2 2" xfId="42148"/>
    <cellStyle name="Total 6 2 4 11 3" xfId="42149"/>
    <cellStyle name="Total 6 2 4 12" xfId="42150"/>
    <cellStyle name="Total 6 2 4 12 2" xfId="42151"/>
    <cellStyle name="Total 6 2 4 12 2 2" xfId="42152"/>
    <cellStyle name="Total 6 2 4 12 3" xfId="42153"/>
    <cellStyle name="Total 6 2 4 13" xfId="42154"/>
    <cellStyle name="Total 6 2 4 13 2" xfId="42155"/>
    <cellStyle name="Total 6 2 4 13 2 2" xfId="42156"/>
    <cellStyle name="Total 6 2 4 13 3" xfId="42157"/>
    <cellStyle name="Total 6 2 4 14" xfId="42158"/>
    <cellStyle name="Total 6 2 4 14 2" xfId="42159"/>
    <cellStyle name="Total 6 2 4 14 2 2" xfId="42160"/>
    <cellStyle name="Total 6 2 4 14 3" xfId="42161"/>
    <cellStyle name="Total 6 2 4 15" xfId="42162"/>
    <cellStyle name="Total 6 2 4 15 2" xfId="42163"/>
    <cellStyle name="Total 6 2 4 15 2 2" xfId="42164"/>
    <cellStyle name="Total 6 2 4 15 3" xfId="42165"/>
    <cellStyle name="Total 6 2 4 16" xfId="42166"/>
    <cellStyle name="Total 6 2 4 16 2" xfId="42167"/>
    <cellStyle name="Total 6 2 4 16 2 2" xfId="42168"/>
    <cellStyle name="Total 6 2 4 16 3" xfId="42169"/>
    <cellStyle name="Total 6 2 4 17" xfId="42170"/>
    <cellStyle name="Total 6 2 4 17 2" xfId="42171"/>
    <cellStyle name="Total 6 2 4 17 2 2" xfId="42172"/>
    <cellStyle name="Total 6 2 4 17 3" xfId="42173"/>
    <cellStyle name="Total 6 2 4 18" xfId="42174"/>
    <cellStyle name="Total 6 2 4 18 2" xfId="42175"/>
    <cellStyle name="Total 6 2 4 18 2 2" xfId="42176"/>
    <cellStyle name="Total 6 2 4 18 3" xfId="42177"/>
    <cellStyle name="Total 6 2 4 19" xfId="42178"/>
    <cellStyle name="Total 6 2 4 19 2" xfId="42179"/>
    <cellStyle name="Total 6 2 4 19 2 2" xfId="42180"/>
    <cellStyle name="Total 6 2 4 19 3" xfId="42181"/>
    <cellStyle name="Total 6 2 4 2" xfId="42182"/>
    <cellStyle name="Total 6 2 4 2 10" xfId="42183"/>
    <cellStyle name="Total 6 2 4 2 10 2" xfId="42184"/>
    <cellStyle name="Total 6 2 4 2 10 2 2" xfId="42185"/>
    <cellStyle name="Total 6 2 4 2 10 3" xfId="42186"/>
    <cellStyle name="Total 6 2 4 2 11" xfId="42187"/>
    <cellStyle name="Total 6 2 4 2 11 2" xfId="42188"/>
    <cellStyle name="Total 6 2 4 2 11 2 2" xfId="42189"/>
    <cellStyle name="Total 6 2 4 2 11 3" xfId="42190"/>
    <cellStyle name="Total 6 2 4 2 12" xfId="42191"/>
    <cellStyle name="Total 6 2 4 2 12 2" xfId="42192"/>
    <cellStyle name="Total 6 2 4 2 12 2 2" xfId="42193"/>
    <cellStyle name="Total 6 2 4 2 12 3" xfId="42194"/>
    <cellStyle name="Total 6 2 4 2 13" xfId="42195"/>
    <cellStyle name="Total 6 2 4 2 13 2" xfId="42196"/>
    <cellStyle name="Total 6 2 4 2 13 2 2" xfId="42197"/>
    <cellStyle name="Total 6 2 4 2 13 3" xfId="42198"/>
    <cellStyle name="Total 6 2 4 2 14" xfId="42199"/>
    <cellStyle name="Total 6 2 4 2 14 2" xfId="42200"/>
    <cellStyle name="Total 6 2 4 2 14 2 2" xfId="42201"/>
    <cellStyle name="Total 6 2 4 2 14 3" xfId="42202"/>
    <cellStyle name="Total 6 2 4 2 15" xfId="42203"/>
    <cellStyle name="Total 6 2 4 2 15 2" xfId="42204"/>
    <cellStyle name="Total 6 2 4 2 15 2 2" xfId="42205"/>
    <cellStyle name="Total 6 2 4 2 15 3" xfId="42206"/>
    <cellStyle name="Total 6 2 4 2 16" xfId="42207"/>
    <cellStyle name="Total 6 2 4 2 16 2" xfId="42208"/>
    <cellStyle name="Total 6 2 4 2 16 2 2" xfId="42209"/>
    <cellStyle name="Total 6 2 4 2 16 3" xfId="42210"/>
    <cellStyle name="Total 6 2 4 2 17" xfId="42211"/>
    <cellStyle name="Total 6 2 4 2 17 2" xfId="42212"/>
    <cellStyle name="Total 6 2 4 2 17 2 2" xfId="42213"/>
    <cellStyle name="Total 6 2 4 2 17 3" xfId="42214"/>
    <cellStyle name="Total 6 2 4 2 18" xfId="42215"/>
    <cellStyle name="Total 6 2 4 2 18 2" xfId="42216"/>
    <cellStyle name="Total 6 2 4 2 18 2 2" xfId="42217"/>
    <cellStyle name="Total 6 2 4 2 18 3" xfId="42218"/>
    <cellStyle name="Total 6 2 4 2 19" xfId="42219"/>
    <cellStyle name="Total 6 2 4 2 19 2" xfId="42220"/>
    <cellStyle name="Total 6 2 4 2 19 2 2" xfId="42221"/>
    <cellStyle name="Total 6 2 4 2 19 3" xfId="42222"/>
    <cellStyle name="Total 6 2 4 2 2" xfId="42223"/>
    <cellStyle name="Total 6 2 4 2 2 2" xfId="42224"/>
    <cellStyle name="Total 6 2 4 2 2 2 2" xfId="42225"/>
    <cellStyle name="Total 6 2 4 2 2 3" xfId="42226"/>
    <cellStyle name="Total 6 2 4 2 20" xfId="42227"/>
    <cellStyle name="Total 6 2 4 2 20 2" xfId="42228"/>
    <cellStyle name="Total 6 2 4 2 20 2 2" xfId="42229"/>
    <cellStyle name="Total 6 2 4 2 20 3" xfId="42230"/>
    <cellStyle name="Total 6 2 4 2 21" xfId="42231"/>
    <cellStyle name="Total 6 2 4 2 21 2" xfId="42232"/>
    <cellStyle name="Total 6 2 4 2 22" xfId="42233"/>
    <cellStyle name="Total 6 2 4 2 3" xfId="42234"/>
    <cellStyle name="Total 6 2 4 2 3 2" xfId="42235"/>
    <cellStyle name="Total 6 2 4 2 3 2 2" xfId="42236"/>
    <cellStyle name="Total 6 2 4 2 3 3" xfId="42237"/>
    <cellStyle name="Total 6 2 4 2 4" xfId="42238"/>
    <cellStyle name="Total 6 2 4 2 4 2" xfId="42239"/>
    <cellStyle name="Total 6 2 4 2 4 2 2" xfId="42240"/>
    <cellStyle name="Total 6 2 4 2 4 3" xfId="42241"/>
    <cellStyle name="Total 6 2 4 2 5" xfId="42242"/>
    <cellStyle name="Total 6 2 4 2 5 2" xfId="42243"/>
    <cellStyle name="Total 6 2 4 2 5 2 2" xfId="42244"/>
    <cellStyle name="Total 6 2 4 2 5 3" xfId="42245"/>
    <cellStyle name="Total 6 2 4 2 6" xfId="42246"/>
    <cellStyle name="Total 6 2 4 2 6 2" xfId="42247"/>
    <cellStyle name="Total 6 2 4 2 6 2 2" xfId="42248"/>
    <cellStyle name="Total 6 2 4 2 6 3" xfId="42249"/>
    <cellStyle name="Total 6 2 4 2 7" xfId="42250"/>
    <cellStyle name="Total 6 2 4 2 7 2" xfId="42251"/>
    <cellStyle name="Total 6 2 4 2 7 2 2" xfId="42252"/>
    <cellStyle name="Total 6 2 4 2 7 3" xfId="42253"/>
    <cellStyle name="Total 6 2 4 2 8" xfId="42254"/>
    <cellStyle name="Total 6 2 4 2 8 2" xfId="42255"/>
    <cellStyle name="Total 6 2 4 2 8 2 2" xfId="42256"/>
    <cellStyle name="Total 6 2 4 2 8 3" xfId="42257"/>
    <cellStyle name="Total 6 2 4 2 9" xfId="42258"/>
    <cellStyle name="Total 6 2 4 2 9 2" xfId="42259"/>
    <cellStyle name="Total 6 2 4 2 9 2 2" xfId="42260"/>
    <cellStyle name="Total 6 2 4 2 9 3" xfId="42261"/>
    <cellStyle name="Total 6 2 4 20" xfId="42262"/>
    <cellStyle name="Total 6 2 4 20 2" xfId="42263"/>
    <cellStyle name="Total 6 2 4 20 2 2" xfId="42264"/>
    <cellStyle name="Total 6 2 4 20 3" xfId="42265"/>
    <cellStyle name="Total 6 2 4 21" xfId="42266"/>
    <cellStyle name="Total 6 2 4 21 2" xfId="42267"/>
    <cellStyle name="Total 6 2 4 21 2 2" xfId="42268"/>
    <cellStyle name="Total 6 2 4 21 3" xfId="42269"/>
    <cellStyle name="Total 6 2 4 22" xfId="42270"/>
    <cellStyle name="Total 6 2 4 22 2" xfId="42271"/>
    <cellStyle name="Total 6 2 4 23" xfId="42272"/>
    <cellStyle name="Total 6 2 4 3" xfId="42273"/>
    <cellStyle name="Total 6 2 4 3 2" xfId="42274"/>
    <cellStyle name="Total 6 2 4 3 2 2" xfId="42275"/>
    <cellStyle name="Total 6 2 4 3 3" xfId="42276"/>
    <cellStyle name="Total 6 2 4 4" xfId="42277"/>
    <cellStyle name="Total 6 2 4 4 2" xfId="42278"/>
    <cellStyle name="Total 6 2 4 4 2 2" xfId="42279"/>
    <cellStyle name="Total 6 2 4 4 3" xfId="42280"/>
    <cellStyle name="Total 6 2 4 5" xfId="42281"/>
    <cellStyle name="Total 6 2 4 5 2" xfId="42282"/>
    <cellStyle name="Total 6 2 4 5 2 2" xfId="42283"/>
    <cellStyle name="Total 6 2 4 5 3" xfId="42284"/>
    <cellStyle name="Total 6 2 4 6" xfId="42285"/>
    <cellStyle name="Total 6 2 4 6 2" xfId="42286"/>
    <cellStyle name="Total 6 2 4 6 2 2" xfId="42287"/>
    <cellStyle name="Total 6 2 4 6 3" xfId="42288"/>
    <cellStyle name="Total 6 2 4 7" xfId="42289"/>
    <cellStyle name="Total 6 2 4 7 2" xfId="42290"/>
    <cellStyle name="Total 6 2 4 7 2 2" xfId="42291"/>
    <cellStyle name="Total 6 2 4 7 3" xfId="42292"/>
    <cellStyle name="Total 6 2 4 8" xfId="42293"/>
    <cellStyle name="Total 6 2 4 8 2" xfId="42294"/>
    <cellStyle name="Total 6 2 4 8 2 2" xfId="42295"/>
    <cellStyle name="Total 6 2 4 8 3" xfId="42296"/>
    <cellStyle name="Total 6 2 4 9" xfId="42297"/>
    <cellStyle name="Total 6 2 4 9 2" xfId="42298"/>
    <cellStyle name="Total 6 2 4 9 2 2" xfId="42299"/>
    <cellStyle name="Total 6 2 4 9 3" xfId="42300"/>
    <cellStyle name="Total 6 2 5" xfId="1138"/>
    <cellStyle name="Total 6 2 5 10" xfId="42301"/>
    <cellStyle name="Total 6 2 5 10 2" xfId="42302"/>
    <cellStyle name="Total 6 2 5 10 2 2" xfId="42303"/>
    <cellStyle name="Total 6 2 5 10 3" xfId="42304"/>
    <cellStyle name="Total 6 2 5 11" xfId="42305"/>
    <cellStyle name="Total 6 2 5 11 2" xfId="42306"/>
    <cellStyle name="Total 6 2 5 11 2 2" xfId="42307"/>
    <cellStyle name="Total 6 2 5 11 3" xfId="42308"/>
    <cellStyle name="Total 6 2 5 12" xfId="42309"/>
    <cellStyle name="Total 6 2 5 12 2" xfId="42310"/>
    <cellStyle name="Total 6 2 5 12 2 2" xfId="42311"/>
    <cellStyle name="Total 6 2 5 12 3" xfId="42312"/>
    <cellStyle name="Total 6 2 5 13" xfId="42313"/>
    <cellStyle name="Total 6 2 5 13 2" xfId="42314"/>
    <cellStyle name="Total 6 2 5 13 2 2" xfId="42315"/>
    <cellStyle name="Total 6 2 5 13 3" xfId="42316"/>
    <cellStyle name="Total 6 2 5 14" xfId="42317"/>
    <cellStyle name="Total 6 2 5 14 2" xfId="42318"/>
    <cellStyle name="Total 6 2 5 14 2 2" xfId="42319"/>
    <cellStyle name="Total 6 2 5 14 3" xfId="42320"/>
    <cellStyle name="Total 6 2 5 15" xfId="42321"/>
    <cellStyle name="Total 6 2 5 15 2" xfId="42322"/>
    <cellStyle name="Total 6 2 5 15 2 2" xfId="42323"/>
    <cellStyle name="Total 6 2 5 15 3" xfId="42324"/>
    <cellStyle name="Total 6 2 5 16" xfId="42325"/>
    <cellStyle name="Total 6 2 5 16 2" xfId="42326"/>
    <cellStyle name="Total 6 2 5 16 2 2" xfId="42327"/>
    <cellStyle name="Total 6 2 5 16 3" xfId="42328"/>
    <cellStyle name="Total 6 2 5 17" xfId="42329"/>
    <cellStyle name="Total 6 2 5 17 2" xfId="42330"/>
    <cellStyle name="Total 6 2 5 17 2 2" xfId="42331"/>
    <cellStyle name="Total 6 2 5 17 3" xfId="42332"/>
    <cellStyle name="Total 6 2 5 18" xfId="42333"/>
    <cellStyle name="Total 6 2 5 18 2" xfId="42334"/>
    <cellStyle name="Total 6 2 5 18 2 2" xfId="42335"/>
    <cellStyle name="Total 6 2 5 18 3" xfId="42336"/>
    <cellStyle name="Total 6 2 5 19" xfId="42337"/>
    <cellStyle name="Total 6 2 5 19 2" xfId="42338"/>
    <cellStyle name="Total 6 2 5 19 2 2" xfId="42339"/>
    <cellStyle name="Total 6 2 5 19 3" xfId="42340"/>
    <cellStyle name="Total 6 2 5 2" xfId="42341"/>
    <cellStyle name="Total 6 2 5 2 2" xfId="42342"/>
    <cellStyle name="Total 6 2 5 2 2 2" xfId="42343"/>
    <cellStyle name="Total 6 2 5 2 3" xfId="42344"/>
    <cellStyle name="Total 6 2 5 20" xfId="42345"/>
    <cellStyle name="Total 6 2 5 20 2" xfId="42346"/>
    <cellStyle name="Total 6 2 5 20 2 2" xfId="42347"/>
    <cellStyle name="Total 6 2 5 20 3" xfId="42348"/>
    <cellStyle name="Total 6 2 5 21" xfId="42349"/>
    <cellStyle name="Total 6 2 5 21 2" xfId="42350"/>
    <cellStyle name="Total 6 2 5 22" xfId="42351"/>
    <cellStyle name="Total 6 2 5 3" xfId="42352"/>
    <cellStyle name="Total 6 2 5 3 2" xfId="42353"/>
    <cellStyle name="Total 6 2 5 3 2 2" xfId="42354"/>
    <cellStyle name="Total 6 2 5 3 3" xfId="42355"/>
    <cellStyle name="Total 6 2 5 4" xfId="42356"/>
    <cellStyle name="Total 6 2 5 4 2" xfId="42357"/>
    <cellStyle name="Total 6 2 5 4 2 2" xfId="42358"/>
    <cellStyle name="Total 6 2 5 4 3" xfId="42359"/>
    <cellStyle name="Total 6 2 5 5" xfId="42360"/>
    <cellStyle name="Total 6 2 5 5 2" xfId="42361"/>
    <cellStyle name="Total 6 2 5 5 2 2" xfId="42362"/>
    <cellStyle name="Total 6 2 5 5 3" xfId="42363"/>
    <cellStyle name="Total 6 2 5 6" xfId="42364"/>
    <cellStyle name="Total 6 2 5 6 2" xfId="42365"/>
    <cellStyle name="Total 6 2 5 6 2 2" xfId="42366"/>
    <cellStyle name="Total 6 2 5 6 3" xfId="42367"/>
    <cellStyle name="Total 6 2 5 7" xfId="42368"/>
    <cellStyle name="Total 6 2 5 7 2" xfId="42369"/>
    <cellStyle name="Total 6 2 5 7 2 2" xfId="42370"/>
    <cellStyle name="Total 6 2 5 7 3" xfId="42371"/>
    <cellStyle name="Total 6 2 5 8" xfId="42372"/>
    <cellStyle name="Total 6 2 5 8 2" xfId="42373"/>
    <cellStyle name="Total 6 2 5 8 2 2" xfId="42374"/>
    <cellStyle name="Total 6 2 5 8 3" xfId="42375"/>
    <cellStyle name="Total 6 2 5 9" xfId="42376"/>
    <cellStyle name="Total 6 2 5 9 2" xfId="42377"/>
    <cellStyle name="Total 6 2 5 9 2 2" xfId="42378"/>
    <cellStyle name="Total 6 2 5 9 3" xfId="42379"/>
    <cellStyle name="Total 6 2 6" xfId="1139"/>
    <cellStyle name="Total 6 2 6 2" xfId="42380"/>
    <cellStyle name="Total 6 2 6 2 2" xfId="42381"/>
    <cellStyle name="Total 6 2 6 3" xfId="42382"/>
    <cellStyle name="Total 6 2 7" xfId="42383"/>
    <cellStyle name="Total 6 2 7 2" xfId="42384"/>
    <cellStyle name="Total 6 2 7 2 2" xfId="42385"/>
    <cellStyle name="Total 6 2 7 3" xfId="42386"/>
    <cellStyle name="Total 6 2 8" xfId="42387"/>
    <cellStyle name="Total 6 2 8 2" xfId="42388"/>
    <cellStyle name="Total 6 2 8 2 2" xfId="42389"/>
    <cellStyle name="Total 6 2 8 3" xfId="42390"/>
    <cellStyle name="Total 6 2 9" xfId="42391"/>
    <cellStyle name="Total 6 2 9 2" xfId="42392"/>
    <cellStyle name="Total 6 2 9 2 2" xfId="42393"/>
    <cellStyle name="Total 6 2 9 3" xfId="42394"/>
    <cellStyle name="Total 6 20" xfId="42395"/>
    <cellStyle name="Total 6 20 2" xfId="42396"/>
    <cellStyle name="Total 6 20 2 2" xfId="42397"/>
    <cellStyle name="Total 6 20 3" xfId="42398"/>
    <cellStyle name="Total 6 21" xfId="42399"/>
    <cellStyle name="Total 6 21 2" xfId="42400"/>
    <cellStyle name="Total 6 21 2 2" xfId="42401"/>
    <cellStyle name="Total 6 21 3" xfId="42402"/>
    <cellStyle name="Total 6 22" xfId="42403"/>
    <cellStyle name="Total 6 22 2" xfId="42404"/>
    <cellStyle name="Total 6 23" xfId="42405"/>
    <cellStyle name="Total 6 24" xfId="42406"/>
    <cellStyle name="Total 6 25" xfId="42407"/>
    <cellStyle name="Total 6 26" xfId="42408"/>
    <cellStyle name="Total 6 3" xfId="1140"/>
    <cellStyle name="Total 6 3 10" xfId="42409"/>
    <cellStyle name="Total 6 3 10 2" xfId="42410"/>
    <cellStyle name="Total 6 3 10 2 2" xfId="42411"/>
    <cellStyle name="Total 6 3 10 3" xfId="42412"/>
    <cellStyle name="Total 6 3 11" xfId="42413"/>
    <cellStyle name="Total 6 3 11 2" xfId="42414"/>
    <cellStyle name="Total 6 3 11 2 2" xfId="42415"/>
    <cellStyle name="Total 6 3 11 3" xfId="42416"/>
    <cellStyle name="Total 6 3 12" xfId="42417"/>
    <cellStyle name="Total 6 3 12 2" xfId="42418"/>
    <cellStyle name="Total 6 3 12 2 2" xfId="42419"/>
    <cellStyle name="Total 6 3 12 3" xfId="42420"/>
    <cellStyle name="Total 6 3 13" xfId="42421"/>
    <cellStyle name="Total 6 3 13 2" xfId="42422"/>
    <cellStyle name="Total 6 3 13 2 2" xfId="42423"/>
    <cellStyle name="Total 6 3 13 3" xfId="42424"/>
    <cellStyle name="Total 6 3 14" xfId="42425"/>
    <cellStyle name="Total 6 3 14 2" xfId="42426"/>
    <cellStyle name="Total 6 3 14 2 2" xfId="42427"/>
    <cellStyle name="Total 6 3 14 3" xfId="42428"/>
    <cellStyle name="Total 6 3 15" xfId="42429"/>
    <cellStyle name="Total 6 3 15 2" xfId="42430"/>
    <cellStyle name="Total 6 3 15 2 2" xfId="42431"/>
    <cellStyle name="Total 6 3 15 3" xfId="42432"/>
    <cellStyle name="Total 6 3 16" xfId="42433"/>
    <cellStyle name="Total 6 3 16 2" xfId="42434"/>
    <cellStyle name="Total 6 3 16 2 2" xfId="42435"/>
    <cellStyle name="Total 6 3 16 3" xfId="42436"/>
    <cellStyle name="Total 6 3 17" xfId="42437"/>
    <cellStyle name="Total 6 3 17 2" xfId="42438"/>
    <cellStyle name="Total 6 3 17 2 2" xfId="42439"/>
    <cellStyle name="Total 6 3 17 3" xfId="42440"/>
    <cellStyle name="Total 6 3 18" xfId="42441"/>
    <cellStyle name="Total 6 3 18 2" xfId="42442"/>
    <cellStyle name="Total 6 3 19" xfId="42443"/>
    <cellStyle name="Total 6 3 2" xfId="1141"/>
    <cellStyle name="Total 6 3 2 10" xfId="42444"/>
    <cellStyle name="Total 6 3 2 10 2" xfId="42445"/>
    <cellStyle name="Total 6 3 2 10 2 2" xfId="42446"/>
    <cellStyle name="Total 6 3 2 10 3" xfId="42447"/>
    <cellStyle name="Total 6 3 2 11" xfId="42448"/>
    <cellStyle name="Total 6 3 2 11 2" xfId="42449"/>
    <cellStyle name="Total 6 3 2 11 2 2" xfId="42450"/>
    <cellStyle name="Total 6 3 2 11 3" xfId="42451"/>
    <cellStyle name="Total 6 3 2 12" xfId="42452"/>
    <cellStyle name="Total 6 3 2 12 2" xfId="42453"/>
    <cellStyle name="Total 6 3 2 12 2 2" xfId="42454"/>
    <cellStyle name="Total 6 3 2 12 3" xfId="42455"/>
    <cellStyle name="Total 6 3 2 13" xfId="42456"/>
    <cellStyle name="Total 6 3 2 13 2" xfId="42457"/>
    <cellStyle name="Total 6 3 2 13 2 2" xfId="42458"/>
    <cellStyle name="Total 6 3 2 13 3" xfId="42459"/>
    <cellStyle name="Total 6 3 2 14" xfId="42460"/>
    <cellStyle name="Total 6 3 2 14 2" xfId="42461"/>
    <cellStyle name="Total 6 3 2 14 2 2" xfId="42462"/>
    <cellStyle name="Total 6 3 2 14 3" xfId="42463"/>
    <cellStyle name="Total 6 3 2 15" xfId="42464"/>
    <cellStyle name="Total 6 3 2 15 2" xfId="42465"/>
    <cellStyle name="Total 6 3 2 15 2 2" xfId="42466"/>
    <cellStyle name="Total 6 3 2 15 3" xfId="42467"/>
    <cellStyle name="Total 6 3 2 16" xfId="42468"/>
    <cellStyle name="Total 6 3 2 16 2" xfId="42469"/>
    <cellStyle name="Total 6 3 2 16 2 2" xfId="42470"/>
    <cellStyle name="Total 6 3 2 16 3" xfId="42471"/>
    <cellStyle name="Total 6 3 2 17" xfId="42472"/>
    <cellStyle name="Total 6 3 2 17 2" xfId="42473"/>
    <cellStyle name="Total 6 3 2 17 2 2" xfId="42474"/>
    <cellStyle name="Total 6 3 2 17 3" xfId="42475"/>
    <cellStyle name="Total 6 3 2 18" xfId="42476"/>
    <cellStyle name="Total 6 3 2 18 2" xfId="42477"/>
    <cellStyle name="Total 6 3 2 18 2 2" xfId="42478"/>
    <cellStyle name="Total 6 3 2 18 3" xfId="42479"/>
    <cellStyle name="Total 6 3 2 19" xfId="42480"/>
    <cellStyle name="Total 6 3 2 19 2" xfId="42481"/>
    <cellStyle name="Total 6 3 2 19 2 2" xfId="42482"/>
    <cellStyle name="Total 6 3 2 19 3" xfId="42483"/>
    <cellStyle name="Total 6 3 2 2" xfId="42484"/>
    <cellStyle name="Total 6 3 2 2 2" xfId="42485"/>
    <cellStyle name="Total 6 3 2 2 2 2" xfId="42486"/>
    <cellStyle name="Total 6 3 2 2 3" xfId="42487"/>
    <cellStyle name="Total 6 3 2 20" xfId="42488"/>
    <cellStyle name="Total 6 3 2 20 2" xfId="42489"/>
    <cellStyle name="Total 6 3 2 20 2 2" xfId="42490"/>
    <cellStyle name="Total 6 3 2 20 3" xfId="42491"/>
    <cellStyle name="Total 6 3 2 21" xfId="42492"/>
    <cellStyle name="Total 6 3 2 21 2" xfId="42493"/>
    <cellStyle name="Total 6 3 2 22" xfId="42494"/>
    <cellStyle name="Total 6 3 2 3" xfId="42495"/>
    <cellStyle name="Total 6 3 2 3 2" xfId="42496"/>
    <cellStyle name="Total 6 3 2 3 2 2" xfId="42497"/>
    <cellStyle name="Total 6 3 2 3 3" xfId="42498"/>
    <cellStyle name="Total 6 3 2 4" xfId="42499"/>
    <cellStyle name="Total 6 3 2 4 2" xfId="42500"/>
    <cellStyle name="Total 6 3 2 4 2 2" xfId="42501"/>
    <cellStyle name="Total 6 3 2 4 3" xfId="42502"/>
    <cellStyle name="Total 6 3 2 5" xfId="42503"/>
    <cellStyle name="Total 6 3 2 5 2" xfId="42504"/>
    <cellStyle name="Total 6 3 2 5 2 2" xfId="42505"/>
    <cellStyle name="Total 6 3 2 5 3" xfId="42506"/>
    <cellStyle name="Total 6 3 2 6" xfId="42507"/>
    <cellStyle name="Total 6 3 2 6 2" xfId="42508"/>
    <cellStyle name="Total 6 3 2 6 2 2" xfId="42509"/>
    <cellStyle name="Total 6 3 2 6 3" xfId="42510"/>
    <cellStyle name="Total 6 3 2 7" xfId="42511"/>
    <cellStyle name="Total 6 3 2 7 2" xfId="42512"/>
    <cellStyle name="Total 6 3 2 7 2 2" xfId="42513"/>
    <cellStyle name="Total 6 3 2 7 3" xfId="42514"/>
    <cellStyle name="Total 6 3 2 8" xfId="42515"/>
    <cellStyle name="Total 6 3 2 8 2" xfId="42516"/>
    <cellStyle name="Total 6 3 2 8 2 2" xfId="42517"/>
    <cellStyle name="Total 6 3 2 8 3" xfId="42518"/>
    <cellStyle name="Total 6 3 2 9" xfId="42519"/>
    <cellStyle name="Total 6 3 2 9 2" xfId="42520"/>
    <cellStyle name="Total 6 3 2 9 2 2" xfId="42521"/>
    <cellStyle name="Total 6 3 2 9 3" xfId="42522"/>
    <cellStyle name="Total 6 3 3" xfId="1142"/>
    <cellStyle name="Total 6 3 3 2" xfId="42523"/>
    <cellStyle name="Total 6 3 3 2 2" xfId="42524"/>
    <cellStyle name="Total 6 3 3 3" xfId="42525"/>
    <cellStyle name="Total 6 3 4" xfId="1143"/>
    <cellStyle name="Total 6 3 4 2" xfId="42526"/>
    <cellStyle name="Total 6 3 4 2 2" xfId="42527"/>
    <cellStyle name="Total 6 3 4 3" xfId="42528"/>
    <cellStyle name="Total 6 3 5" xfId="1144"/>
    <cellStyle name="Total 6 3 5 2" xfId="42529"/>
    <cellStyle name="Total 6 3 5 2 2" xfId="42530"/>
    <cellStyle name="Total 6 3 5 3" xfId="42531"/>
    <cellStyle name="Total 6 3 6" xfId="1145"/>
    <cellStyle name="Total 6 3 6 2" xfId="42532"/>
    <cellStyle name="Total 6 3 6 2 2" xfId="42533"/>
    <cellStyle name="Total 6 3 6 3" xfId="42534"/>
    <cellStyle name="Total 6 3 7" xfId="42535"/>
    <cellStyle name="Total 6 3 7 2" xfId="42536"/>
    <cellStyle name="Total 6 3 7 2 2" xfId="42537"/>
    <cellStyle name="Total 6 3 7 3" xfId="42538"/>
    <cellStyle name="Total 6 3 8" xfId="42539"/>
    <cellStyle name="Total 6 3 8 2" xfId="42540"/>
    <cellStyle name="Total 6 3 8 2 2" xfId="42541"/>
    <cellStyle name="Total 6 3 8 3" xfId="42542"/>
    <cellStyle name="Total 6 3 9" xfId="42543"/>
    <cellStyle name="Total 6 3 9 2" xfId="42544"/>
    <cellStyle name="Total 6 3 9 2 2" xfId="42545"/>
    <cellStyle name="Total 6 3 9 3" xfId="42546"/>
    <cellStyle name="Total 6 4" xfId="1146"/>
    <cellStyle name="Total 6 4 10" xfId="42547"/>
    <cellStyle name="Total 6 4 10 2" xfId="42548"/>
    <cellStyle name="Total 6 4 10 2 2" xfId="42549"/>
    <cellStyle name="Total 6 4 10 3" xfId="42550"/>
    <cellStyle name="Total 6 4 11" xfId="42551"/>
    <cellStyle name="Total 6 4 11 2" xfId="42552"/>
    <cellStyle name="Total 6 4 11 2 2" xfId="42553"/>
    <cellStyle name="Total 6 4 11 3" xfId="42554"/>
    <cellStyle name="Total 6 4 12" xfId="42555"/>
    <cellStyle name="Total 6 4 12 2" xfId="42556"/>
    <cellStyle name="Total 6 4 12 2 2" xfId="42557"/>
    <cellStyle name="Total 6 4 12 3" xfId="42558"/>
    <cellStyle name="Total 6 4 13" xfId="42559"/>
    <cellStyle name="Total 6 4 13 2" xfId="42560"/>
    <cellStyle name="Total 6 4 13 2 2" xfId="42561"/>
    <cellStyle name="Total 6 4 13 3" xfId="42562"/>
    <cellStyle name="Total 6 4 14" xfId="42563"/>
    <cellStyle name="Total 6 4 14 2" xfId="42564"/>
    <cellStyle name="Total 6 4 14 2 2" xfId="42565"/>
    <cellStyle name="Total 6 4 14 3" xfId="42566"/>
    <cellStyle name="Total 6 4 15" xfId="42567"/>
    <cellStyle name="Total 6 4 15 2" xfId="42568"/>
    <cellStyle name="Total 6 4 15 2 2" xfId="42569"/>
    <cellStyle name="Total 6 4 15 3" xfId="42570"/>
    <cellStyle name="Total 6 4 16" xfId="42571"/>
    <cellStyle name="Total 6 4 16 2" xfId="42572"/>
    <cellStyle name="Total 6 4 16 2 2" xfId="42573"/>
    <cellStyle name="Total 6 4 16 3" xfId="42574"/>
    <cellStyle name="Total 6 4 17" xfId="42575"/>
    <cellStyle name="Total 6 4 17 2" xfId="42576"/>
    <cellStyle name="Total 6 4 17 2 2" xfId="42577"/>
    <cellStyle name="Total 6 4 17 3" xfId="42578"/>
    <cellStyle name="Total 6 4 18" xfId="42579"/>
    <cellStyle name="Total 6 4 18 2" xfId="42580"/>
    <cellStyle name="Total 6 4 19" xfId="42581"/>
    <cellStyle name="Total 6 4 2" xfId="1147"/>
    <cellStyle name="Total 6 4 2 10" xfId="42582"/>
    <cellStyle name="Total 6 4 2 10 2" xfId="42583"/>
    <cellStyle name="Total 6 4 2 10 2 2" xfId="42584"/>
    <cellStyle name="Total 6 4 2 10 3" xfId="42585"/>
    <cellStyle name="Total 6 4 2 11" xfId="42586"/>
    <cellStyle name="Total 6 4 2 11 2" xfId="42587"/>
    <cellStyle name="Total 6 4 2 11 2 2" xfId="42588"/>
    <cellStyle name="Total 6 4 2 11 3" xfId="42589"/>
    <cellStyle name="Total 6 4 2 12" xfId="42590"/>
    <cellStyle name="Total 6 4 2 12 2" xfId="42591"/>
    <cellStyle name="Total 6 4 2 12 2 2" xfId="42592"/>
    <cellStyle name="Total 6 4 2 12 3" xfId="42593"/>
    <cellStyle name="Total 6 4 2 13" xfId="42594"/>
    <cellStyle name="Total 6 4 2 13 2" xfId="42595"/>
    <cellStyle name="Total 6 4 2 13 2 2" xfId="42596"/>
    <cellStyle name="Total 6 4 2 13 3" xfId="42597"/>
    <cellStyle name="Total 6 4 2 14" xfId="42598"/>
    <cellStyle name="Total 6 4 2 14 2" xfId="42599"/>
    <cellStyle name="Total 6 4 2 14 2 2" xfId="42600"/>
    <cellStyle name="Total 6 4 2 14 3" xfId="42601"/>
    <cellStyle name="Total 6 4 2 15" xfId="42602"/>
    <cellStyle name="Total 6 4 2 15 2" xfId="42603"/>
    <cellStyle name="Total 6 4 2 15 2 2" xfId="42604"/>
    <cellStyle name="Total 6 4 2 15 3" xfId="42605"/>
    <cellStyle name="Total 6 4 2 16" xfId="42606"/>
    <cellStyle name="Total 6 4 2 16 2" xfId="42607"/>
    <cellStyle name="Total 6 4 2 16 2 2" xfId="42608"/>
    <cellStyle name="Total 6 4 2 16 3" xfId="42609"/>
    <cellStyle name="Total 6 4 2 17" xfId="42610"/>
    <cellStyle name="Total 6 4 2 17 2" xfId="42611"/>
    <cellStyle name="Total 6 4 2 17 2 2" xfId="42612"/>
    <cellStyle name="Total 6 4 2 17 3" xfId="42613"/>
    <cellStyle name="Total 6 4 2 18" xfId="42614"/>
    <cellStyle name="Total 6 4 2 18 2" xfId="42615"/>
    <cellStyle name="Total 6 4 2 18 2 2" xfId="42616"/>
    <cellStyle name="Total 6 4 2 18 3" xfId="42617"/>
    <cellStyle name="Total 6 4 2 19" xfId="42618"/>
    <cellStyle name="Total 6 4 2 19 2" xfId="42619"/>
    <cellStyle name="Total 6 4 2 19 2 2" xfId="42620"/>
    <cellStyle name="Total 6 4 2 19 3" xfId="42621"/>
    <cellStyle name="Total 6 4 2 2" xfId="42622"/>
    <cellStyle name="Total 6 4 2 2 2" xfId="42623"/>
    <cellStyle name="Total 6 4 2 2 2 2" xfId="42624"/>
    <cellStyle name="Total 6 4 2 2 3" xfId="42625"/>
    <cellStyle name="Total 6 4 2 20" xfId="42626"/>
    <cellStyle name="Total 6 4 2 20 2" xfId="42627"/>
    <cellStyle name="Total 6 4 2 20 2 2" xfId="42628"/>
    <cellStyle name="Total 6 4 2 20 3" xfId="42629"/>
    <cellStyle name="Total 6 4 2 21" xfId="42630"/>
    <cellStyle name="Total 6 4 2 21 2" xfId="42631"/>
    <cellStyle name="Total 6 4 2 22" xfId="42632"/>
    <cellStyle name="Total 6 4 2 3" xfId="42633"/>
    <cellStyle name="Total 6 4 2 3 2" xfId="42634"/>
    <cellStyle name="Total 6 4 2 3 2 2" xfId="42635"/>
    <cellStyle name="Total 6 4 2 3 3" xfId="42636"/>
    <cellStyle name="Total 6 4 2 4" xfId="42637"/>
    <cellStyle name="Total 6 4 2 4 2" xfId="42638"/>
    <cellStyle name="Total 6 4 2 4 2 2" xfId="42639"/>
    <cellStyle name="Total 6 4 2 4 3" xfId="42640"/>
    <cellStyle name="Total 6 4 2 5" xfId="42641"/>
    <cellStyle name="Total 6 4 2 5 2" xfId="42642"/>
    <cellStyle name="Total 6 4 2 5 2 2" xfId="42643"/>
    <cellStyle name="Total 6 4 2 5 3" xfId="42644"/>
    <cellStyle name="Total 6 4 2 6" xfId="42645"/>
    <cellStyle name="Total 6 4 2 6 2" xfId="42646"/>
    <cellStyle name="Total 6 4 2 6 2 2" xfId="42647"/>
    <cellStyle name="Total 6 4 2 6 3" xfId="42648"/>
    <cellStyle name="Total 6 4 2 7" xfId="42649"/>
    <cellStyle name="Total 6 4 2 7 2" xfId="42650"/>
    <cellStyle name="Total 6 4 2 7 2 2" xfId="42651"/>
    <cellStyle name="Total 6 4 2 7 3" xfId="42652"/>
    <cellStyle name="Total 6 4 2 8" xfId="42653"/>
    <cellStyle name="Total 6 4 2 8 2" xfId="42654"/>
    <cellStyle name="Total 6 4 2 8 2 2" xfId="42655"/>
    <cellStyle name="Total 6 4 2 8 3" xfId="42656"/>
    <cellStyle name="Total 6 4 2 9" xfId="42657"/>
    <cellStyle name="Total 6 4 2 9 2" xfId="42658"/>
    <cellStyle name="Total 6 4 2 9 2 2" xfId="42659"/>
    <cellStyle name="Total 6 4 2 9 3" xfId="42660"/>
    <cellStyle name="Total 6 4 3" xfId="1148"/>
    <cellStyle name="Total 6 4 3 2" xfId="42661"/>
    <cellStyle name="Total 6 4 3 2 2" xfId="42662"/>
    <cellStyle name="Total 6 4 3 3" xfId="42663"/>
    <cellStyle name="Total 6 4 4" xfId="1149"/>
    <cellStyle name="Total 6 4 4 2" xfId="42664"/>
    <cellStyle name="Total 6 4 4 2 2" xfId="42665"/>
    <cellStyle name="Total 6 4 4 3" xfId="42666"/>
    <cellStyle name="Total 6 4 5" xfId="1150"/>
    <cellStyle name="Total 6 4 5 2" xfId="42667"/>
    <cellStyle name="Total 6 4 5 2 2" xfId="42668"/>
    <cellStyle name="Total 6 4 5 3" xfId="42669"/>
    <cellStyle name="Total 6 4 6" xfId="1151"/>
    <cellStyle name="Total 6 4 6 2" xfId="42670"/>
    <cellStyle name="Total 6 4 6 2 2" xfId="42671"/>
    <cellStyle name="Total 6 4 6 3" xfId="42672"/>
    <cellStyle name="Total 6 4 7" xfId="42673"/>
    <cellStyle name="Total 6 4 7 2" xfId="42674"/>
    <cellStyle name="Total 6 4 7 2 2" xfId="42675"/>
    <cellStyle name="Total 6 4 7 3" xfId="42676"/>
    <cellStyle name="Total 6 4 8" xfId="42677"/>
    <cellStyle name="Total 6 4 8 2" xfId="42678"/>
    <cellStyle name="Total 6 4 8 2 2" xfId="42679"/>
    <cellStyle name="Total 6 4 8 3" xfId="42680"/>
    <cellStyle name="Total 6 4 9" xfId="42681"/>
    <cellStyle name="Total 6 4 9 2" xfId="42682"/>
    <cellStyle name="Total 6 4 9 2 2" xfId="42683"/>
    <cellStyle name="Total 6 4 9 3" xfId="42684"/>
    <cellStyle name="Total 6 5" xfId="1152"/>
    <cellStyle name="Total 6 5 10" xfId="42685"/>
    <cellStyle name="Total 6 5 10 2" xfId="42686"/>
    <cellStyle name="Total 6 5 10 2 2" xfId="42687"/>
    <cellStyle name="Total 6 5 10 3" xfId="42688"/>
    <cellStyle name="Total 6 5 11" xfId="42689"/>
    <cellStyle name="Total 6 5 11 2" xfId="42690"/>
    <cellStyle name="Total 6 5 11 2 2" xfId="42691"/>
    <cellStyle name="Total 6 5 11 3" xfId="42692"/>
    <cellStyle name="Total 6 5 12" xfId="42693"/>
    <cellStyle name="Total 6 5 12 2" xfId="42694"/>
    <cellStyle name="Total 6 5 12 2 2" xfId="42695"/>
    <cellStyle name="Total 6 5 12 3" xfId="42696"/>
    <cellStyle name="Total 6 5 13" xfId="42697"/>
    <cellStyle name="Total 6 5 13 2" xfId="42698"/>
    <cellStyle name="Total 6 5 13 2 2" xfId="42699"/>
    <cellStyle name="Total 6 5 13 3" xfId="42700"/>
    <cellStyle name="Total 6 5 14" xfId="42701"/>
    <cellStyle name="Total 6 5 14 2" xfId="42702"/>
    <cellStyle name="Total 6 5 14 2 2" xfId="42703"/>
    <cellStyle name="Total 6 5 14 3" xfId="42704"/>
    <cellStyle name="Total 6 5 15" xfId="42705"/>
    <cellStyle name="Total 6 5 15 2" xfId="42706"/>
    <cellStyle name="Total 6 5 15 2 2" xfId="42707"/>
    <cellStyle name="Total 6 5 15 3" xfId="42708"/>
    <cellStyle name="Total 6 5 16" xfId="42709"/>
    <cellStyle name="Total 6 5 16 2" xfId="42710"/>
    <cellStyle name="Total 6 5 16 2 2" xfId="42711"/>
    <cellStyle name="Total 6 5 16 3" xfId="42712"/>
    <cellStyle name="Total 6 5 17" xfId="42713"/>
    <cellStyle name="Total 6 5 17 2" xfId="42714"/>
    <cellStyle name="Total 6 5 17 2 2" xfId="42715"/>
    <cellStyle name="Total 6 5 17 3" xfId="42716"/>
    <cellStyle name="Total 6 5 18" xfId="42717"/>
    <cellStyle name="Total 6 5 18 2" xfId="42718"/>
    <cellStyle name="Total 6 5 18 2 2" xfId="42719"/>
    <cellStyle name="Total 6 5 18 3" xfId="42720"/>
    <cellStyle name="Total 6 5 19" xfId="42721"/>
    <cellStyle name="Total 6 5 19 2" xfId="42722"/>
    <cellStyle name="Total 6 5 19 2 2" xfId="42723"/>
    <cellStyle name="Total 6 5 19 3" xfId="42724"/>
    <cellStyle name="Total 6 5 2" xfId="42725"/>
    <cellStyle name="Total 6 5 2 10" xfId="42726"/>
    <cellStyle name="Total 6 5 2 10 2" xfId="42727"/>
    <cellStyle name="Total 6 5 2 10 2 2" xfId="42728"/>
    <cellStyle name="Total 6 5 2 10 3" xfId="42729"/>
    <cellStyle name="Total 6 5 2 11" xfId="42730"/>
    <cellStyle name="Total 6 5 2 11 2" xfId="42731"/>
    <cellStyle name="Total 6 5 2 11 2 2" xfId="42732"/>
    <cellStyle name="Total 6 5 2 11 3" xfId="42733"/>
    <cellStyle name="Total 6 5 2 12" xfId="42734"/>
    <cellStyle name="Total 6 5 2 12 2" xfId="42735"/>
    <cellStyle name="Total 6 5 2 12 2 2" xfId="42736"/>
    <cellStyle name="Total 6 5 2 12 3" xfId="42737"/>
    <cellStyle name="Total 6 5 2 13" xfId="42738"/>
    <cellStyle name="Total 6 5 2 13 2" xfId="42739"/>
    <cellStyle name="Total 6 5 2 13 2 2" xfId="42740"/>
    <cellStyle name="Total 6 5 2 13 3" xfId="42741"/>
    <cellStyle name="Total 6 5 2 14" xfId="42742"/>
    <cellStyle name="Total 6 5 2 14 2" xfId="42743"/>
    <cellStyle name="Total 6 5 2 14 2 2" xfId="42744"/>
    <cellStyle name="Total 6 5 2 14 3" xfId="42745"/>
    <cellStyle name="Total 6 5 2 15" xfId="42746"/>
    <cellStyle name="Total 6 5 2 15 2" xfId="42747"/>
    <cellStyle name="Total 6 5 2 15 2 2" xfId="42748"/>
    <cellStyle name="Total 6 5 2 15 3" xfId="42749"/>
    <cellStyle name="Total 6 5 2 16" xfId="42750"/>
    <cellStyle name="Total 6 5 2 16 2" xfId="42751"/>
    <cellStyle name="Total 6 5 2 16 2 2" xfId="42752"/>
    <cellStyle name="Total 6 5 2 16 3" xfId="42753"/>
    <cellStyle name="Total 6 5 2 17" xfId="42754"/>
    <cellStyle name="Total 6 5 2 17 2" xfId="42755"/>
    <cellStyle name="Total 6 5 2 17 2 2" xfId="42756"/>
    <cellStyle name="Total 6 5 2 17 3" xfId="42757"/>
    <cellStyle name="Total 6 5 2 18" xfId="42758"/>
    <cellStyle name="Total 6 5 2 18 2" xfId="42759"/>
    <cellStyle name="Total 6 5 2 18 2 2" xfId="42760"/>
    <cellStyle name="Total 6 5 2 18 3" xfId="42761"/>
    <cellStyle name="Total 6 5 2 19" xfId="42762"/>
    <cellStyle name="Total 6 5 2 19 2" xfId="42763"/>
    <cellStyle name="Total 6 5 2 19 2 2" xfId="42764"/>
    <cellStyle name="Total 6 5 2 19 3" xfId="42765"/>
    <cellStyle name="Total 6 5 2 2" xfId="42766"/>
    <cellStyle name="Total 6 5 2 2 2" xfId="42767"/>
    <cellStyle name="Total 6 5 2 2 2 2" xfId="42768"/>
    <cellStyle name="Total 6 5 2 2 3" xfId="42769"/>
    <cellStyle name="Total 6 5 2 20" xfId="42770"/>
    <cellStyle name="Total 6 5 2 20 2" xfId="42771"/>
    <cellStyle name="Total 6 5 2 20 2 2" xfId="42772"/>
    <cellStyle name="Total 6 5 2 20 3" xfId="42773"/>
    <cellStyle name="Total 6 5 2 21" xfId="42774"/>
    <cellStyle name="Total 6 5 2 21 2" xfId="42775"/>
    <cellStyle name="Total 6 5 2 22" xfId="42776"/>
    <cellStyle name="Total 6 5 2 3" xfId="42777"/>
    <cellStyle name="Total 6 5 2 3 2" xfId="42778"/>
    <cellStyle name="Total 6 5 2 3 2 2" xfId="42779"/>
    <cellStyle name="Total 6 5 2 3 3" xfId="42780"/>
    <cellStyle name="Total 6 5 2 4" xfId="42781"/>
    <cellStyle name="Total 6 5 2 4 2" xfId="42782"/>
    <cellStyle name="Total 6 5 2 4 2 2" xfId="42783"/>
    <cellStyle name="Total 6 5 2 4 3" xfId="42784"/>
    <cellStyle name="Total 6 5 2 5" xfId="42785"/>
    <cellStyle name="Total 6 5 2 5 2" xfId="42786"/>
    <cellStyle name="Total 6 5 2 5 2 2" xfId="42787"/>
    <cellStyle name="Total 6 5 2 5 3" xfId="42788"/>
    <cellStyle name="Total 6 5 2 6" xfId="42789"/>
    <cellStyle name="Total 6 5 2 6 2" xfId="42790"/>
    <cellStyle name="Total 6 5 2 6 2 2" xfId="42791"/>
    <cellStyle name="Total 6 5 2 6 3" xfId="42792"/>
    <cellStyle name="Total 6 5 2 7" xfId="42793"/>
    <cellStyle name="Total 6 5 2 7 2" xfId="42794"/>
    <cellStyle name="Total 6 5 2 7 2 2" xfId="42795"/>
    <cellStyle name="Total 6 5 2 7 3" xfId="42796"/>
    <cellStyle name="Total 6 5 2 8" xfId="42797"/>
    <cellStyle name="Total 6 5 2 8 2" xfId="42798"/>
    <cellStyle name="Total 6 5 2 8 2 2" xfId="42799"/>
    <cellStyle name="Total 6 5 2 8 3" xfId="42800"/>
    <cellStyle name="Total 6 5 2 9" xfId="42801"/>
    <cellStyle name="Total 6 5 2 9 2" xfId="42802"/>
    <cellStyle name="Total 6 5 2 9 2 2" xfId="42803"/>
    <cellStyle name="Total 6 5 2 9 3" xfId="42804"/>
    <cellStyle name="Total 6 5 20" xfId="42805"/>
    <cellStyle name="Total 6 5 20 2" xfId="42806"/>
    <cellStyle name="Total 6 5 20 2 2" xfId="42807"/>
    <cellStyle name="Total 6 5 20 3" xfId="42808"/>
    <cellStyle name="Total 6 5 21" xfId="42809"/>
    <cellStyle name="Total 6 5 21 2" xfId="42810"/>
    <cellStyle name="Total 6 5 21 2 2" xfId="42811"/>
    <cellStyle name="Total 6 5 21 3" xfId="42812"/>
    <cellStyle name="Total 6 5 22" xfId="42813"/>
    <cellStyle name="Total 6 5 22 2" xfId="42814"/>
    <cellStyle name="Total 6 5 23" xfId="42815"/>
    <cellStyle name="Total 6 5 3" xfId="42816"/>
    <cellStyle name="Total 6 5 3 2" xfId="42817"/>
    <cellStyle name="Total 6 5 3 2 2" xfId="42818"/>
    <cellStyle name="Total 6 5 3 3" xfId="42819"/>
    <cellStyle name="Total 6 5 4" xfId="42820"/>
    <cellStyle name="Total 6 5 4 2" xfId="42821"/>
    <cellStyle name="Total 6 5 4 2 2" xfId="42822"/>
    <cellStyle name="Total 6 5 4 3" xfId="42823"/>
    <cellStyle name="Total 6 5 5" xfId="42824"/>
    <cellStyle name="Total 6 5 5 2" xfId="42825"/>
    <cellStyle name="Total 6 5 5 2 2" xfId="42826"/>
    <cellStyle name="Total 6 5 5 3" xfId="42827"/>
    <cellStyle name="Total 6 5 6" xfId="42828"/>
    <cellStyle name="Total 6 5 6 2" xfId="42829"/>
    <cellStyle name="Total 6 5 6 2 2" xfId="42830"/>
    <cellStyle name="Total 6 5 6 3" xfId="42831"/>
    <cellStyle name="Total 6 5 7" xfId="42832"/>
    <cellStyle name="Total 6 5 7 2" xfId="42833"/>
    <cellStyle name="Total 6 5 7 2 2" xfId="42834"/>
    <cellStyle name="Total 6 5 7 3" xfId="42835"/>
    <cellStyle name="Total 6 5 8" xfId="42836"/>
    <cellStyle name="Total 6 5 8 2" xfId="42837"/>
    <cellStyle name="Total 6 5 8 2 2" xfId="42838"/>
    <cellStyle name="Total 6 5 8 3" xfId="42839"/>
    <cellStyle name="Total 6 5 9" xfId="42840"/>
    <cellStyle name="Total 6 5 9 2" xfId="42841"/>
    <cellStyle name="Total 6 5 9 2 2" xfId="42842"/>
    <cellStyle name="Total 6 5 9 3" xfId="42843"/>
    <cellStyle name="Total 6 6" xfId="1153"/>
    <cellStyle name="Total 6 6 10" xfId="42844"/>
    <cellStyle name="Total 6 6 10 2" xfId="42845"/>
    <cellStyle name="Total 6 6 10 2 2" xfId="42846"/>
    <cellStyle name="Total 6 6 10 3" xfId="42847"/>
    <cellStyle name="Total 6 6 11" xfId="42848"/>
    <cellStyle name="Total 6 6 11 2" xfId="42849"/>
    <cellStyle name="Total 6 6 11 2 2" xfId="42850"/>
    <cellStyle name="Total 6 6 11 3" xfId="42851"/>
    <cellStyle name="Total 6 6 12" xfId="42852"/>
    <cellStyle name="Total 6 6 12 2" xfId="42853"/>
    <cellStyle name="Total 6 6 12 2 2" xfId="42854"/>
    <cellStyle name="Total 6 6 12 3" xfId="42855"/>
    <cellStyle name="Total 6 6 13" xfId="42856"/>
    <cellStyle name="Total 6 6 13 2" xfId="42857"/>
    <cellStyle name="Total 6 6 13 2 2" xfId="42858"/>
    <cellStyle name="Total 6 6 13 3" xfId="42859"/>
    <cellStyle name="Total 6 6 14" xfId="42860"/>
    <cellStyle name="Total 6 6 14 2" xfId="42861"/>
    <cellStyle name="Total 6 6 14 2 2" xfId="42862"/>
    <cellStyle name="Total 6 6 14 3" xfId="42863"/>
    <cellStyle name="Total 6 6 15" xfId="42864"/>
    <cellStyle name="Total 6 6 15 2" xfId="42865"/>
    <cellStyle name="Total 6 6 15 2 2" xfId="42866"/>
    <cellStyle name="Total 6 6 15 3" xfId="42867"/>
    <cellStyle name="Total 6 6 16" xfId="42868"/>
    <cellStyle name="Total 6 6 16 2" xfId="42869"/>
    <cellStyle name="Total 6 6 16 2 2" xfId="42870"/>
    <cellStyle name="Total 6 6 16 3" xfId="42871"/>
    <cellStyle name="Total 6 6 17" xfId="42872"/>
    <cellStyle name="Total 6 6 17 2" xfId="42873"/>
    <cellStyle name="Total 6 6 17 2 2" xfId="42874"/>
    <cellStyle name="Total 6 6 17 3" xfId="42875"/>
    <cellStyle name="Total 6 6 18" xfId="42876"/>
    <cellStyle name="Total 6 6 18 2" xfId="42877"/>
    <cellStyle name="Total 6 6 18 2 2" xfId="42878"/>
    <cellStyle name="Total 6 6 18 3" xfId="42879"/>
    <cellStyle name="Total 6 6 19" xfId="42880"/>
    <cellStyle name="Total 6 6 19 2" xfId="42881"/>
    <cellStyle name="Total 6 6 19 2 2" xfId="42882"/>
    <cellStyle name="Total 6 6 19 3" xfId="42883"/>
    <cellStyle name="Total 6 6 2" xfId="42884"/>
    <cellStyle name="Total 6 6 2 2" xfId="42885"/>
    <cellStyle name="Total 6 6 2 2 2" xfId="42886"/>
    <cellStyle name="Total 6 6 2 3" xfId="42887"/>
    <cellStyle name="Total 6 6 20" xfId="42888"/>
    <cellStyle name="Total 6 6 20 2" xfId="42889"/>
    <cellStyle name="Total 6 6 20 2 2" xfId="42890"/>
    <cellStyle name="Total 6 6 20 3" xfId="42891"/>
    <cellStyle name="Total 6 6 21" xfId="42892"/>
    <cellStyle name="Total 6 6 21 2" xfId="42893"/>
    <cellStyle name="Total 6 6 22" xfId="42894"/>
    <cellStyle name="Total 6 6 3" xfId="42895"/>
    <cellStyle name="Total 6 6 3 2" xfId="42896"/>
    <cellStyle name="Total 6 6 3 2 2" xfId="42897"/>
    <cellStyle name="Total 6 6 3 3" xfId="42898"/>
    <cellStyle name="Total 6 6 4" xfId="42899"/>
    <cellStyle name="Total 6 6 4 2" xfId="42900"/>
    <cellStyle name="Total 6 6 4 2 2" xfId="42901"/>
    <cellStyle name="Total 6 6 4 3" xfId="42902"/>
    <cellStyle name="Total 6 6 5" xfId="42903"/>
    <cellStyle name="Total 6 6 5 2" xfId="42904"/>
    <cellStyle name="Total 6 6 5 2 2" xfId="42905"/>
    <cellStyle name="Total 6 6 5 3" xfId="42906"/>
    <cellStyle name="Total 6 6 6" xfId="42907"/>
    <cellStyle name="Total 6 6 6 2" xfId="42908"/>
    <cellStyle name="Total 6 6 6 2 2" xfId="42909"/>
    <cellStyle name="Total 6 6 6 3" xfId="42910"/>
    <cellStyle name="Total 6 6 7" xfId="42911"/>
    <cellStyle name="Total 6 6 7 2" xfId="42912"/>
    <cellStyle name="Total 6 6 7 2 2" xfId="42913"/>
    <cellStyle name="Total 6 6 7 3" xfId="42914"/>
    <cellStyle name="Total 6 6 8" xfId="42915"/>
    <cellStyle name="Total 6 6 8 2" xfId="42916"/>
    <cellStyle name="Total 6 6 8 2 2" xfId="42917"/>
    <cellStyle name="Total 6 6 8 3" xfId="42918"/>
    <cellStyle name="Total 6 6 9" xfId="42919"/>
    <cellStyle name="Total 6 6 9 2" xfId="42920"/>
    <cellStyle name="Total 6 6 9 2 2" xfId="42921"/>
    <cellStyle name="Total 6 6 9 3" xfId="42922"/>
    <cellStyle name="Total 6 7" xfId="1154"/>
    <cellStyle name="Total 6 7 2" xfId="42923"/>
    <cellStyle name="Total 6 7 2 2" xfId="42924"/>
    <cellStyle name="Total 6 7 3" xfId="42925"/>
    <cellStyle name="Total 6 8" xfId="42926"/>
    <cellStyle name="Total 6 8 2" xfId="42927"/>
    <cellStyle name="Total 6 8 2 2" xfId="42928"/>
    <cellStyle name="Total 6 8 3" xfId="42929"/>
    <cellStyle name="Total 6 9" xfId="42930"/>
    <cellStyle name="Total 6 9 2" xfId="42931"/>
    <cellStyle name="Total 6 9 2 2" xfId="42932"/>
    <cellStyle name="Total 6 9 3" xfId="42933"/>
    <cellStyle name="Warning Text 2" xfId="1155"/>
    <cellStyle name="Warning Text 2 2" xfId="42981"/>
    <cellStyle name="Warning Text 3" xfId="1156"/>
    <cellStyle name="Warning Text 4" xfId="1157"/>
    <cellStyle name="Warning Text 5" xfId="1158"/>
    <cellStyle name="Warning Text 6" xfId="1159"/>
  </cellStyles>
  <dxfs count="31">
    <dxf>
      <font>
        <b/>
        <i val="0"/>
        <color rgb="FFFF0000"/>
      </font>
    </dxf>
    <dxf>
      <fill>
        <patternFill>
          <bgColor theme="5" tint="0.59996337778862885"/>
        </patternFill>
      </fill>
    </dxf>
    <dxf>
      <fill>
        <patternFill>
          <bgColor theme="5" tint="0.59996337778862885"/>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color rgb="FFFF0000"/>
      </font>
    </dxf>
    <dxf>
      <font>
        <color rgb="FF00B050"/>
      </font>
    </dxf>
    <dxf>
      <font>
        <color rgb="FFFFC000"/>
      </font>
      <fill>
        <patternFill patternType="none">
          <bgColor auto="1"/>
        </patternFill>
      </fill>
    </dxf>
    <dxf>
      <font>
        <b/>
        <i val="0"/>
        <color rgb="FFFF0000"/>
      </font>
    </dxf>
  </dxfs>
  <tableStyles count="0" defaultTableStyle="TableStyleMedium2" defaultPivotStyle="PivotStyleLight16"/>
  <colors>
    <mruColors>
      <color rgb="FF333399"/>
      <color rgb="FFC74D70"/>
      <color rgb="FFFFFF99"/>
      <color rgb="FF33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Graph Comparing</a:t>
            </a:r>
            <a:r>
              <a:rPr lang="en-GB" baseline="0"/>
              <a:t> HWB reported Non-Elective Actual Performance to Baseline and Plan</a:t>
            </a:r>
            <a:endParaRPr lang="en-GB"/>
          </a:p>
        </c:rich>
      </c:tx>
      <c:layout/>
      <c:overlay val="0"/>
    </c:title>
    <c:autoTitleDeleted val="0"/>
    <c:plotArea>
      <c:layout>
        <c:manualLayout>
          <c:layoutTarget val="inner"/>
          <c:xMode val="edge"/>
          <c:yMode val="edge"/>
          <c:x val="4.0283036720723392E-2"/>
          <c:y val="0.18498524299726046"/>
          <c:w val="0.94926764248512818"/>
          <c:h val="0.59900484561398892"/>
        </c:manualLayout>
      </c:layout>
      <c:lineChart>
        <c:grouping val="standard"/>
        <c:varyColors val="0"/>
        <c:ser>
          <c:idx val="0"/>
          <c:order val="0"/>
          <c:tx>
            <c:strRef>
              <c:f>'Summary - National Metric &amp; P4P'!$B$32</c:f>
              <c:strCache>
                <c:ptCount val="1"/>
                <c:pt idx="0">
                  <c:v>Actual Non-Elective Activity (as HWB reported, see footnote)</c:v>
                </c:pt>
              </c:strCache>
            </c:strRef>
          </c:tx>
          <c:marker>
            <c:symbol val="none"/>
          </c:marker>
          <c:cat>
            <c:strRef>
              <c:f>'Summary - National Metric &amp; P4P'!$C$31:$J$31</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P4P'!$C$32:$J$32</c:f>
              <c:numCache>
                <c:formatCode>#,##0</c:formatCode>
                <c:ptCount val="8"/>
                <c:pt idx="4">
                  <c:v>4697.7594937919303</c:v>
                </c:pt>
                <c:pt idx="5">
                  <c:v>4981</c:v>
                </c:pt>
                <c:pt idx="6">
                  <c:v>5030</c:v>
                </c:pt>
              </c:numCache>
            </c:numRef>
          </c:val>
          <c:smooth val="0"/>
        </c:ser>
        <c:ser>
          <c:idx val="1"/>
          <c:order val="1"/>
          <c:tx>
            <c:strRef>
              <c:f>'Summary - National Metric &amp; P4P'!$B$34</c:f>
              <c:strCache>
                <c:ptCount val="1"/>
                <c:pt idx="0">
                  <c:v>Non-Elective Baseline (Q4 13/14 - Q3 14/15) and Plan (Q4 14/15 - Q3 15/16) (as HWB reported, see footnote)</c:v>
                </c:pt>
              </c:strCache>
            </c:strRef>
          </c:tx>
          <c:marker>
            <c:symbol val="none"/>
          </c:marker>
          <c:cat>
            <c:strRef>
              <c:f>'Summary - National Metric &amp; P4P'!$C$31:$J$31</c:f>
              <c:strCache>
                <c:ptCount val="8"/>
                <c:pt idx="0">
                  <c:v>Q4 2013/14</c:v>
                </c:pt>
                <c:pt idx="1">
                  <c:v>Q1  2014/15</c:v>
                </c:pt>
                <c:pt idx="2">
                  <c:v>Q2 2014/15</c:v>
                </c:pt>
                <c:pt idx="3">
                  <c:v>Q3 2014/15</c:v>
                </c:pt>
                <c:pt idx="4">
                  <c:v>Q4 2014/15</c:v>
                </c:pt>
                <c:pt idx="5">
                  <c:v>Q1 2015/16</c:v>
                </c:pt>
                <c:pt idx="6">
                  <c:v>Q2 2015/16</c:v>
                </c:pt>
                <c:pt idx="7">
                  <c:v>Q3 2015/16</c:v>
                </c:pt>
              </c:strCache>
            </c:strRef>
          </c:cat>
          <c:val>
            <c:numRef>
              <c:f>'Summary - National Metric &amp; P4P'!$C$34:$J$34</c:f>
              <c:numCache>
                <c:formatCode>#,##0</c:formatCode>
                <c:ptCount val="8"/>
                <c:pt idx="0">
                  <c:v>4667.7298017287967</c:v>
                </c:pt>
                <c:pt idx="1">
                  <c:v>4772.1602562418921</c:v>
                </c:pt>
                <c:pt idx="2">
                  <c:v>4866.3983732147462</c:v>
                </c:pt>
                <c:pt idx="3">
                  <c:v>4759.474642346413</c:v>
                </c:pt>
                <c:pt idx="4">
                  <c:v>4551.0365566855771</c:v>
                </c:pt>
                <c:pt idx="5">
                  <c:v>4652.8562498358451</c:v>
                </c:pt>
                <c:pt idx="6">
                  <c:v>4744.7384138843772</c:v>
                </c:pt>
                <c:pt idx="7">
                  <c:v>4640.4877762877531</c:v>
                </c:pt>
              </c:numCache>
            </c:numRef>
          </c:val>
          <c:smooth val="0"/>
        </c:ser>
        <c:dLbls>
          <c:showLegendKey val="0"/>
          <c:showVal val="0"/>
          <c:showCatName val="0"/>
          <c:showSerName val="0"/>
          <c:showPercent val="0"/>
          <c:showBubbleSize val="0"/>
        </c:dLbls>
        <c:marker val="1"/>
        <c:smooth val="0"/>
        <c:axId val="92824704"/>
        <c:axId val="92826240"/>
      </c:lineChart>
      <c:catAx>
        <c:axId val="92824704"/>
        <c:scaling>
          <c:orientation val="minMax"/>
        </c:scaling>
        <c:delete val="0"/>
        <c:axPos val="b"/>
        <c:majorTickMark val="none"/>
        <c:minorTickMark val="none"/>
        <c:tickLblPos val="nextTo"/>
        <c:crossAx val="92826240"/>
        <c:crosses val="autoZero"/>
        <c:auto val="1"/>
        <c:lblAlgn val="ctr"/>
        <c:lblOffset val="100"/>
        <c:noMultiLvlLbl val="0"/>
      </c:catAx>
      <c:valAx>
        <c:axId val="92826240"/>
        <c:scaling>
          <c:orientation val="minMax"/>
        </c:scaling>
        <c:delete val="0"/>
        <c:axPos val="l"/>
        <c:majorGridlines/>
        <c:numFmt formatCode="#,##0" sourceLinked="1"/>
        <c:majorTickMark val="none"/>
        <c:minorTickMark val="none"/>
        <c:tickLblPos val="nextTo"/>
        <c:spPr>
          <a:ln w="9525">
            <a:noFill/>
          </a:ln>
        </c:spPr>
        <c:crossAx val="9282470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Lines="5" dropStyle="combo" dx="16" fmlaLink="'Org list'!$J$5" fmlaRange="'Org list'!$K$10:$K$36" noThreeD="1" val="0"/>
</file>

<file path=xl/ctrlProps/ctrlProp2.xml><?xml version="1.0" encoding="utf-8"?>
<formControlPr xmlns="http://schemas.microsoft.com/office/spreadsheetml/2009/9/main" objectType="Drop" dropStyle="combo" dx="16" fmlaLink="'Org list'!$D$5" fmlaRange="'Org list'!$D$11:$D$160" noThreeD="1" val="0"/>
</file>

<file path=xl/ctrlProps/ctrlProp3.xml><?xml version="1.0" encoding="utf-8"?>
<formControlPr xmlns="http://schemas.microsoft.com/office/spreadsheetml/2009/9/main" objectType="Drop" dropLines="5" dropStyle="combo" dx="16" fmlaLink="'Org list'!$J$5" fmlaRange="'Org list'!$K$10:$K$36" noThreeD="1" val="0"/>
</file>

<file path=xl/ctrlProps/ctrlProp4.xml><?xml version="1.0" encoding="utf-8"?>
<formControlPr xmlns="http://schemas.microsoft.com/office/spreadsheetml/2009/9/main" objectType="Drop" dropLines="5" dropStyle="combo" dx="16" fmlaLink="'Org list'!$J$5" fmlaRange="'Org list'!$K$10:$K$36" noThreeD="1" val="22"/>
</file>

<file path=xl/ctrlProps/ctrlProp5.xml><?xml version="1.0" encoding="utf-8"?>
<formControlPr xmlns="http://schemas.microsoft.com/office/spreadsheetml/2009/9/main" objectType="Drop" dropLines="5" dropStyle="combo" dx="16" fmlaLink="'Org list'!$J$5" fmlaRange="'Org list'!$K$10:$K$36" noThreeD="1" val="0"/>
</file>

<file path=xl/ctrlProps/ctrlProp6.xml><?xml version="1.0" encoding="utf-8"?>
<formControlPr xmlns="http://schemas.microsoft.com/office/spreadsheetml/2009/9/main" objectType="Drop" dropLines="5" dropStyle="combo" dx="16" fmlaLink="'Org list'!$J$5" fmlaRange="'Org list'!$K$10:$K$36" noThreeD="1" val="0"/>
</file>

<file path=xl/ctrlProps/ctrlProp7.xml><?xml version="1.0" encoding="utf-8"?>
<formControlPr xmlns="http://schemas.microsoft.com/office/spreadsheetml/2009/9/main" objectType="Drop" dropLines="5" dropStyle="combo" dx="16" fmlaLink="'Org list'!$J$5" fmlaRange="'Org list'!$K$10:$K$36" noThreeD="1" val="0"/>
</file>

<file path=xl/ctrlProps/ctrlProp8.xml><?xml version="1.0" encoding="utf-8"?>
<formControlPr xmlns="http://schemas.microsoft.com/office/spreadsheetml/2009/9/main" objectType="Drop" dropLines="5" dropStyle="combo" dx="16" fmlaLink="'Org list'!$J$5" fmlaRange="'Org list'!$K$10:$K$36"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2013857</xdr:colOff>
      <xdr:row>2</xdr:row>
      <xdr:rowOff>95251</xdr:rowOff>
    </xdr:from>
    <xdr:to>
      <xdr:col>7</xdr:col>
      <xdr:colOff>3498396</xdr:colOff>
      <xdr:row>5</xdr:row>
      <xdr:rowOff>136072</xdr:rowOff>
    </xdr:to>
    <xdr:pic>
      <xdr:nvPicPr>
        <xdr:cNvPr id="2" name="Picture 1" descr="http://api.ning.com/files/imbe9KBD0dPPBPnCje*AAuLNdLEB36*np8fqD5HZfKjqKjVy5xzi5wX4uA07o-Di*8LJUzEhpLbq92us-BH3spgkIKBRkQD*/logoa4.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7307" y="504826"/>
          <a:ext cx="1481818" cy="926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561975</xdr:colOff>
          <xdr:row>3</xdr:row>
          <xdr:rowOff>171450</xdr:rowOff>
        </xdr:from>
        <xdr:to>
          <xdr:col>10</xdr:col>
          <xdr:colOff>676275</xdr:colOff>
          <xdr:row>6</xdr:row>
          <xdr:rowOff>38100</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2981325</xdr:colOff>
          <xdr:row>4</xdr:row>
          <xdr:rowOff>19050</xdr:rowOff>
        </xdr:from>
        <xdr:to>
          <xdr:col>4</xdr:col>
          <xdr:colOff>57150</xdr:colOff>
          <xdr:row>6</xdr:row>
          <xdr:rowOff>57150</xdr:rowOff>
        </xdr:to>
        <xdr:sp macro="" textlink="">
          <xdr:nvSpPr>
            <xdr:cNvPr id="4097" name="Drop Dow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twoCellAnchor>
    <xdr:from>
      <xdr:col>1</xdr:col>
      <xdr:colOff>1</xdr:colOff>
      <xdr:row>9</xdr:row>
      <xdr:rowOff>118382</xdr:rowOff>
    </xdr:from>
    <xdr:to>
      <xdr:col>8</xdr:col>
      <xdr:colOff>925286</xdr:colOff>
      <xdr:row>25</xdr:row>
      <xdr:rowOff>136072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476250</xdr:colOff>
          <xdr:row>3</xdr:row>
          <xdr:rowOff>200025</xdr:rowOff>
        </xdr:from>
        <xdr:to>
          <xdr:col>10</xdr:col>
          <xdr:colOff>247650</xdr:colOff>
          <xdr:row>6</xdr:row>
          <xdr:rowOff>57150</xdr:rowOff>
        </xdr:to>
        <xdr:sp macro="" textlink="">
          <xdr:nvSpPr>
            <xdr:cNvPr id="3073" name="Drop Dow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295275</xdr:colOff>
          <xdr:row>3</xdr:row>
          <xdr:rowOff>333375</xdr:rowOff>
        </xdr:from>
        <xdr:to>
          <xdr:col>10</xdr:col>
          <xdr:colOff>504825</xdr:colOff>
          <xdr:row>6</xdr:row>
          <xdr:rowOff>28575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914400</xdr:colOff>
          <xdr:row>3</xdr:row>
          <xdr:rowOff>161925</xdr:rowOff>
        </xdr:from>
        <xdr:to>
          <xdr:col>10</xdr:col>
          <xdr:colOff>657225</xdr:colOff>
          <xdr:row>6</xdr:row>
          <xdr:rowOff>9525</xdr:rowOff>
        </xdr:to>
        <xdr:sp macro="" textlink="">
          <xdr:nvSpPr>
            <xdr:cNvPr id="19457" name="Drop Down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638175</xdr:colOff>
          <xdr:row>3</xdr:row>
          <xdr:rowOff>133350</xdr:rowOff>
        </xdr:from>
        <xdr:to>
          <xdr:col>10</xdr:col>
          <xdr:colOff>704850</xdr:colOff>
          <xdr:row>5</xdr:row>
          <xdr:rowOff>161925</xdr:rowOff>
        </xdr:to>
        <xdr:sp macro="" textlink="">
          <xdr:nvSpPr>
            <xdr:cNvPr id="8193" name="Drop Down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609600</xdr:colOff>
          <xdr:row>3</xdr:row>
          <xdr:rowOff>161925</xdr:rowOff>
        </xdr:from>
        <xdr:to>
          <xdr:col>10</xdr:col>
          <xdr:colOff>809625</xdr:colOff>
          <xdr:row>5</xdr:row>
          <xdr:rowOff>152400</xdr:rowOff>
        </xdr:to>
        <xdr:sp macro="" textlink="">
          <xdr:nvSpPr>
            <xdr:cNvPr id="9217" name="Drop Down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1419225</xdr:colOff>
          <xdr:row>3</xdr:row>
          <xdr:rowOff>180975</xdr:rowOff>
        </xdr:from>
        <xdr:to>
          <xdr:col>6</xdr:col>
          <xdr:colOff>923925</xdr:colOff>
          <xdr:row>6</xdr:row>
          <xdr:rowOff>38100</xdr:rowOff>
        </xdr:to>
        <xdr:sp macro="" textlink="">
          <xdr:nvSpPr>
            <xdr:cNvPr id="11265" name="Drop Down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HS%20CB\Analytical%20Services%20(Operations)\Projects\Better%20Care%20Fund\Middlebook\Revisions%20Log\Q1%20Data%20Collection\Q1%20Report%20Format%200309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lan\2014-15%20Planning%20Round\Analytical%20Workbooks\Plan%20Differences\Activity%20Plan\Com%20Only%20Differences\Difference%20in%20submissio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HS%20CB\Analytical%20Services%20(Operations)\Projects\Better%20Care%20Fund\Report\Development\Q4%20Data%20Collection\Non%20elective%20tool\bcf-metrics-analytical-tool-with-Q4-payment%20v3%20-NO%20LINK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HS%20CB\Analytical%20Services%20(Operations)\Projects\Better%20Care%20Fund\Middlebook\Revisions%20Log\Q4%20Data%20Collection\Non%20elective%20tool\bcf-metrics-analytical-tool-with-Q4-payment%20v3%20-NO%20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Tab 2 &amp; 3 Summary"/>
      <sheetName val="Tab 3 Comments"/>
      <sheetName val="Tab 2&amp;3 Backsheet"/>
      <sheetName val="Tab 4 Non-Elective and P4P"/>
      <sheetName val="2. Tab 4 Non-Elective and P4P"/>
      <sheetName val="Tab 4 Backsheet"/>
      <sheetName val="Tab 4 Summary"/>
      <sheetName val="DTOC Summary"/>
      <sheetName val="Tab 5 Income"/>
      <sheetName val="Tab 5 Expenditure"/>
      <sheetName val="Tab 5 I&amp;E"/>
      <sheetName val="Tab 5 Backsheet"/>
      <sheetName val="Tab 6 Local Performance"/>
      <sheetName val="Tab 6 Patient Experience"/>
      <sheetName val="Tab 7 Support Requests"/>
      <sheetName val="Tab 6 Backsheet"/>
      <sheetName val="Tab 7"/>
      <sheetName val="Tab 8 Narrative"/>
      <sheetName val="Q1 Data Collection Raw"/>
      <sheetName val="Comms by AT"/>
      <sheetName val="Org list"/>
      <sheetName val="Metric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1">
          <cell r="D11" t="str">
            <v>E09000002</v>
          </cell>
          <cell r="E11">
            <v>4667.7298017287967</v>
          </cell>
          <cell r="F11">
            <v>4772.1602562418921</v>
          </cell>
          <cell r="G11">
            <v>4866.3983732147462</v>
          </cell>
          <cell r="H11">
            <v>4759.474642346413</v>
          </cell>
          <cell r="I11">
            <v>4551.0365566855771</v>
          </cell>
          <cell r="J11">
            <v>4652.8562498358451</v>
          </cell>
          <cell r="K11">
            <v>4744.7384138843772</v>
          </cell>
          <cell r="L11">
            <v>4640.4877762877531</v>
          </cell>
          <cell r="M11">
            <v>4697.7594937919303</v>
          </cell>
          <cell r="Q11">
            <v>2.5000000000000005E-2</v>
          </cell>
          <cell r="R11">
            <v>476.64407683829631</v>
          </cell>
          <cell r="S11">
            <v>710199.67448906146</v>
          </cell>
          <cell r="T11">
            <v>116.69324504321958</v>
          </cell>
          <cell r="U11">
            <v>235.99725144926742</v>
          </cell>
          <cell r="V11">
            <v>357.65721077963644</v>
          </cell>
          <cell r="W11">
            <v>476.64407683829631</v>
          </cell>
          <cell r="X11">
            <v>173872.93511439714</v>
          </cell>
          <cell r="Y11">
            <v>177762.96954501129</v>
          </cell>
          <cell r="Z11">
            <v>181273.33940224984</v>
          </cell>
          <cell r="AA11">
            <v>177290.43042740319</v>
          </cell>
          <cell r="AB11">
            <v>-30.029692063133552</v>
          </cell>
          <cell r="AF11">
            <v>0</v>
          </cell>
          <cell r="AJ11">
            <v>710199.67448906146</v>
          </cell>
          <cell r="AK11">
            <v>3773000</v>
          </cell>
          <cell r="AL11">
            <v>1490</v>
          </cell>
          <cell r="AM11">
            <v>19065.763073531849</v>
          </cell>
          <cell r="AN11">
            <v>18589.118996693553</v>
          </cell>
          <cell r="AO11">
            <v>14398.033271803051</v>
          </cell>
          <cell r="AP11">
            <v>14038.082440007975</v>
          </cell>
          <cell r="AQ11">
            <v>-146.72293710635313</v>
          </cell>
        </row>
        <row r="12">
          <cell r="D12" t="str">
            <v>E09000003</v>
          </cell>
          <cell r="E12">
            <v>7371</v>
          </cell>
          <cell r="F12">
            <v>7590</v>
          </cell>
          <cell r="G12">
            <v>7407</v>
          </cell>
          <cell r="H12">
            <v>7637</v>
          </cell>
          <cell r="I12">
            <v>7227</v>
          </cell>
          <cell r="J12">
            <v>7442</v>
          </cell>
          <cell r="K12">
            <v>7262</v>
          </cell>
          <cell r="L12">
            <v>7488</v>
          </cell>
          <cell r="M12">
            <v>7372</v>
          </cell>
          <cell r="Q12">
            <v>1.9530078320279955E-2</v>
          </cell>
          <cell r="R12">
            <v>586</v>
          </cell>
          <cell r="S12">
            <v>1174344</v>
          </cell>
          <cell r="T12">
            <v>144</v>
          </cell>
          <cell r="U12">
            <v>292</v>
          </cell>
          <cell r="V12">
            <v>437</v>
          </cell>
          <cell r="W12">
            <v>586</v>
          </cell>
          <cell r="X12">
            <v>288576</v>
          </cell>
          <cell r="Y12">
            <v>296592</v>
          </cell>
          <cell r="Z12">
            <v>290580</v>
          </cell>
          <cell r="AA12">
            <v>298596</v>
          </cell>
          <cell r="AB12">
            <v>-1</v>
          </cell>
          <cell r="AF12">
            <v>0</v>
          </cell>
          <cell r="AJ12">
            <v>1174344</v>
          </cell>
          <cell r="AK12">
            <v>6225000</v>
          </cell>
          <cell r="AL12">
            <v>2004</v>
          </cell>
          <cell r="AM12">
            <v>30005</v>
          </cell>
          <cell r="AN12">
            <v>29419</v>
          </cell>
          <cell r="AO12">
            <v>22634</v>
          </cell>
          <cell r="AP12">
            <v>22192</v>
          </cell>
          <cell r="AQ12">
            <v>145</v>
          </cell>
        </row>
        <row r="13">
          <cell r="D13" t="str">
            <v>E08000016</v>
          </cell>
          <cell r="E13">
            <v>7750</v>
          </cell>
          <cell r="F13">
            <v>7762</v>
          </cell>
          <cell r="G13">
            <v>7481</v>
          </cell>
          <cell r="H13">
            <v>7823</v>
          </cell>
          <cell r="I13">
            <v>7622</v>
          </cell>
          <cell r="J13">
            <v>7704</v>
          </cell>
          <cell r="K13">
            <v>7128</v>
          </cell>
          <cell r="L13">
            <v>7470</v>
          </cell>
          <cell r="M13">
            <v>7864</v>
          </cell>
          <cell r="Q13">
            <v>2.8946002076843197E-2</v>
          </cell>
          <cell r="R13">
            <v>892</v>
          </cell>
          <cell r="S13">
            <v>1976672</v>
          </cell>
          <cell r="T13">
            <v>128</v>
          </cell>
          <cell r="U13">
            <v>186</v>
          </cell>
          <cell r="V13">
            <v>539</v>
          </cell>
          <cell r="W13">
            <v>892</v>
          </cell>
          <cell r="X13">
            <v>283648</v>
          </cell>
          <cell r="Y13">
            <v>128528</v>
          </cell>
          <cell r="Z13">
            <v>782248</v>
          </cell>
          <cell r="AA13">
            <v>782248</v>
          </cell>
          <cell r="AB13">
            <v>-114</v>
          </cell>
          <cell r="AF13">
            <v>0</v>
          </cell>
          <cell r="AJ13">
            <v>1976672</v>
          </cell>
          <cell r="AK13">
            <v>5306000</v>
          </cell>
          <cell r="AL13">
            <v>2216</v>
          </cell>
          <cell r="AM13">
            <v>30816</v>
          </cell>
          <cell r="AN13">
            <v>29924</v>
          </cell>
          <cell r="AO13">
            <v>23066</v>
          </cell>
          <cell r="AP13">
            <v>22302</v>
          </cell>
          <cell r="AQ13">
            <v>242</v>
          </cell>
        </row>
        <row r="14">
          <cell r="D14" t="str">
            <v>E06000022</v>
          </cell>
          <cell r="E14">
            <v>3549.9864846031746</v>
          </cell>
          <cell r="F14">
            <v>3525.860809665593</v>
          </cell>
          <cell r="G14">
            <v>3480.2940167053407</v>
          </cell>
          <cell r="H14">
            <v>3932.1450465547955</v>
          </cell>
          <cell r="I14">
            <v>3714.548401976077</v>
          </cell>
          <cell r="J14">
            <v>3548.5088866768901</v>
          </cell>
          <cell r="K14">
            <v>3500.4898647200926</v>
          </cell>
          <cell r="L14">
            <v>3965.3936725759845</v>
          </cell>
          <cell r="M14">
            <v>3631</v>
          </cell>
          <cell r="Q14">
            <v>-1.6610278295271584E-2</v>
          </cell>
          <cell r="R14">
            <v>-240.65446842014171</v>
          </cell>
          <cell r="S14">
            <v>0</v>
          </cell>
          <cell r="T14">
            <v>-164.56191737290237</v>
          </cell>
          <cell r="U14">
            <v>-187.20999438419949</v>
          </cell>
          <cell r="V14">
            <v>-207.40584239895179</v>
          </cell>
          <cell r="W14">
            <v>-240.65446842014171</v>
          </cell>
          <cell r="X14">
            <v>0</v>
          </cell>
          <cell r="Y14">
            <v>0</v>
          </cell>
          <cell r="Z14">
            <v>0</v>
          </cell>
          <cell r="AA14">
            <v>0</v>
          </cell>
          <cell r="AB14">
            <v>-81.013515396825369</v>
          </cell>
          <cell r="AF14">
            <v>0</v>
          </cell>
          <cell r="AJ14">
            <v>0</v>
          </cell>
          <cell r="AK14">
            <v>3205000</v>
          </cell>
          <cell r="AL14">
            <v>1978</v>
          </cell>
          <cell r="AM14">
            <v>14488.286357528903</v>
          </cell>
          <cell r="AN14">
            <v>14728.940825949045</v>
          </cell>
          <cell r="AO14">
            <v>10938.299872925729</v>
          </cell>
          <cell r="AP14">
            <v>11014.392423972968</v>
          </cell>
          <cell r="AQ14">
            <v>-83.548401976077002</v>
          </cell>
        </row>
        <row r="15">
          <cell r="D15" t="str">
            <v>E06000055</v>
          </cell>
          <cell r="E15">
            <v>3449</v>
          </cell>
          <cell r="F15">
            <v>3618</v>
          </cell>
          <cell r="G15">
            <v>3558</v>
          </cell>
          <cell r="H15">
            <v>3958</v>
          </cell>
          <cell r="I15">
            <v>3415</v>
          </cell>
          <cell r="J15">
            <v>3582</v>
          </cell>
          <cell r="K15">
            <v>3522</v>
          </cell>
          <cell r="L15">
            <v>3918</v>
          </cell>
          <cell r="M15">
            <v>3837</v>
          </cell>
          <cell r="Q15">
            <v>1.0011657409312213E-2</v>
          </cell>
          <cell r="R15">
            <v>146</v>
          </cell>
          <cell r="S15">
            <v>217540</v>
          </cell>
          <cell r="T15">
            <v>34</v>
          </cell>
          <cell r="U15">
            <v>70</v>
          </cell>
          <cell r="V15">
            <v>106</v>
          </cell>
          <cell r="W15">
            <v>146</v>
          </cell>
          <cell r="X15">
            <v>50660</v>
          </cell>
          <cell r="Y15">
            <v>53640</v>
          </cell>
          <cell r="Z15">
            <v>53640</v>
          </cell>
          <cell r="AA15">
            <v>59600</v>
          </cell>
          <cell r="AB15">
            <v>-388</v>
          </cell>
          <cell r="AF15">
            <v>0</v>
          </cell>
          <cell r="AJ15">
            <v>217540</v>
          </cell>
          <cell r="AK15">
            <v>2716000</v>
          </cell>
          <cell r="AL15">
            <v>1490</v>
          </cell>
          <cell r="AM15">
            <v>14583</v>
          </cell>
          <cell r="AN15">
            <v>14437</v>
          </cell>
          <cell r="AO15">
            <v>11134</v>
          </cell>
          <cell r="AP15">
            <v>11022</v>
          </cell>
          <cell r="AQ15">
            <v>422</v>
          </cell>
        </row>
        <row r="16">
          <cell r="D16" t="str">
            <v>E09000004</v>
          </cell>
          <cell r="E16">
            <v>4813.66</v>
          </cell>
          <cell r="F16">
            <v>5076.26</v>
          </cell>
          <cell r="G16">
            <v>5524.7</v>
          </cell>
          <cell r="H16">
            <v>5683</v>
          </cell>
          <cell r="I16">
            <v>4766</v>
          </cell>
          <cell r="J16">
            <v>5026</v>
          </cell>
          <cell r="K16">
            <v>5470</v>
          </cell>
          <cell r="L16">
            <v>5637</v>
          </cell>
          <cell r="M16">
            <v>4766</v>
          </cell>
          <cell r="Q16">
            <v>9.4143320431403638E-3</v>
          </cell>
          <cell r="R16">
            <v>198.61999999999898</v>
          </cell>
          <cell r="S16">
            <v>295943.79999999847</v>
          </cell>
          <cell r="T16">
            <v>47.659999999999854</v>
          </cell>
          <cell r="U16">
            <v>97.920000000000073</v>
          </cell>
          <cell r="V16">
            <v>152.61999999999898</v>
          </cell>
          <cell r="W16">
            <v>198.61999999999898</v>
          </cell>
          <cell r="X16">
            <v>71013.399999999776</v>
          </cell>
          <cell r="Y16">
            <v>74887.400000000329</v>
          </cell>
          <cell r="Z16">
            <v>81502.999999998399</v>
          </cell>
          <cell r="AA16">
            <v>68539.999999999971</v>
          </cell>
          <cell r="AB16">
            <v>47.659999999999854</v>
          </cell>
          <cell r="AF16">
            <v>71013.399999999776</v>
          </cell>
          <cell r="AJ16">
            <v>295943.79999999847</v>
          </cell>
          <cell r="AK16">
            <v>3962000</v>
          </cell>
          <cell r="AL16">
            <v>1490</v>
          </cell>
          <cell r="AM16">
            <v>21097.62</v>
          </cell>
          <cell r="AN16">
            <v>20899</v>
          </cell>
          <cell r="AO16">
            <v>16283.96</v>
          </cell>
          <cell r="AP16">
            <v>16133</v>
          </cell>
          <cell r="AQ16">
            <v>0</v>
          </cell>
        </row>
        <row r="17">
          <cell r="D17" t="str">
            <v>E08000025</v>
          </cell>
          <cell r="E17">
            <v>30046</v>
          </cell>
          <cell r="F17">
            <v>31066</v>
          </cell>
          <cell r="G17">
            <v>31091</v>
          </cell>
          <cell r="H17">
            <v>30529</v>
          </cell>
          <cell r="I17">
            <v>28994.39</v>
          </cell>
          <cell r="J17">
            <v>29978.69</v>
          </cell>
          <cell r="K17">
            <v>30002.814999999999</v>
          </cell>
          <cell r="L17">
            <v>29460.485000000001</v>
          </cell>
          <cell r="M17">
            <v>30039</v>
          </cell>
          <cell r="Q17">
            <v>3.4999999999999962E-2</v>
          </cell>
          <cell r="R17">
            <v>4295.6199999999953</v>
          </cell>
          <cell r="S17">
            <v>6400473.7999999933</v>
          </cell>
          <cell r="T17">
            <v>1051.6100000000006</v>
          </cell>
          <cell r="U17">
            <v>2138.9199999999983</v>
          </cell>
          <cell r="V17">
            <v>3227.1049999999959</v>
          </cell>
          <cell r="W17">
            <v>4295.6199999999953</v>
          </cell>
          <cell r="X17">
            <v>1566898.9000000011</v>
          </cell>
          <cell r="Y17">
            <v>1620091.8999999964</v>
          </cell>
          <cell r="Z17">
            <v>1621395.6499999962</v>
          </cell>
          <cell r="AA17">
            <v>1592087.3499999996</v>
          </cell>
          <cell r="AB17">
            <v>7</v>
          </cell>
          <cell r="AF17">
            <v>10430</v>
          </cell>
          <cell r="AJ17">
            <v>6400473.7999999933</v>
          </cell>
          <cell r="AK17">
            <v>21454000</v>
          </cell>
          <cell r="AL17">
            <v>1490</v>
          </cell>
          <cell r="AM17">
            <v>122732</v>
          </cell>
          <cell r="AN17">
            <v>118436.38</v>
          </cell>
          <cell r="AO17">
            <v>92686</v>
          </cell>
          <cell r="AP17">
            <v>89441.989999999991</v>
          </cell>
          <cell r="AQ17">
            <v>1044.6100000000006</v>
          </cell>
        </row>
        <row r="18">
          <cell r="D18" t="str">
            <v>E06000008</v>
          </cell>
          <cell r="E18">
            <v>4919</v>
          </cell>
          <cell r="F18">
            <v>4757</v>
          </cell>
          <cell r="G18">
            <v>4565</v>
          </cell>
          <cell r="H18">
            <v>5027</v>
          </cell>
          <cell r="I18">
            <v>4919</v>
          </cell>
          <cell r="J18">
            <v>4582</v>
          </cell>
          <cell r="K18">
            <v>4484</v>
          </cell>
          <cell r="L18">
            <v>4857</v>
          </cell>
          <cell r="M18">
            <v>4644</v>
          </cell>
          <cell r="Q18">
            <v>2.2109196595391321E-2</v>
          </cell>
          <cell r="R18">
            <v>426</v>
          </cell>
          <cell r="S18">
            <v>634740</v>
          </cell>
          <cell r="T18">
            <v>0</v>
          </cell>
          <cell r="U18">
            <v>175</v>
          </cell>
          <cell r="V18">
            <v>256</v>
          </cell>
          <cell r="W18">
            <v>426</v>
          </cell>
          <cell r="X18">
            <v>0</v>
          </cell>
          <cell r="Y18">
            <v>260750</v>
          </cell>
          <cell r="Z18">
            <v>120690</v>
          </cell>
          <cell r="AA18">
            <v>253300</v>
          </cell>
          <cell r="AB18">
            <v>275</v>
          </cell>
          <cell r="AF18">
            <v>0</v>
          </cell>
          <cell r="AJ18">
            <v>634740</v>
          </cell>
          <cell r="AK18">
            <v>3123000</v>
          </cell>
          <cell r="AL18">
            <v>1490</v>
          </cell>
          <cell r="AM18">
            <v>19268</v>
          </cell>
          <cell r="AN18">
            <v>18842</v>
          </cell>
          <cell r="AO18">
            <v>14349</v>
          </cell>
          <cell r="AP18">
            <v>13923</v>
          </cell>
          <cell r="AQ18">
            <v>-275</v>
          </cell>
        </row>
        <row r="19">
          <cell r="D19" t="str">
            <v>E06000009</v>
          </cell>
          <cell r="E19">
            <v>4851</v>
          </cell>
          <cell r="F19">
            <v>5101</v>
          </cell>
          <cell r="G19">
            <v>4853</v>
          </cell>
          <cell r="H19">
            <v>5129</v>
          </cell>
          <cell r="I19">
            <v>4848</v>
          </cell>
          <cell r="J19">
            <v>4870</v>
          </cell>
          <cell r="K19">
            <v>4672</v>
          </cell>
          <cell r="L19">
            <v>4855</v>
          </cell>
          <cell r="M19">
            <v>5046</v>
          </cell>
          <cell r="Q19">
            <v>3.4564061402628674E-2</v>
          </cell>
          <cell r="R19">
            <v>689</v>
          </cell>
          <cell r="S19">
            <v>1309100</v>
          </cell>
          <cell r="T19">
            <v>3</v>
          </cell>
          <cell r="U19">
            <v>234</v>
          </cell>
          <cell r="V19">
            <v>415</v>
          </cell>
          <cell r="W19">
            <v>689</v>
          </cell>
          <cell r="X19">
            <v>5700</v>
          </cell>
          <cell r="Y19">
            <v>438900</v>
          </cell>
          <cell r="Z19">
            <v>343900</v>
          </cell>
          <cell r="AA19">
            <v>520600</v>
          </cell>
          <cell r="AB19">
            <v>-195</v>
          </cell>
          <cell r="AF19">
            <v>0</v>
          </cell>
          <cell r="AJ19">
            <v>1309100</v>
          </cell>
          <cell r="AK19">
            <v>3593000</v>
          </cell>
          <cell r="AL19">
            <v>1900</v>
          </cell>
          <cell r="AM19">
            <v>19934</v>
          </cell>
          <cell r="AN19">
            <v>19245</v>
          </cell>
          <cell r="AO19">
            <v>15083</v>
          </cell>
          <cell r="AP19">
            <v>14397</v>
          </cell>
          <cell r="AQ19">
            <v>198</v>
          </cell>
        </row>
        <row r="20">
          <cell r="D20" t="str">
            <v>E08000001</v>
          </cell>
          <cell r="E20">
            <v>8338</v>
          </cell>
          <cell r="F20">
            <v>8610</v>
          </cell>
          <cell r="G20">
            <v>8310</v>
          </cell>
          <cell r="H20">
            <v>8983</v>
          </cell>
          <cell r="I20">
            <v>8020</v>
          </cell>
          <cell r="J20">
            <v>8315</v>
          </cell>
          <cell r="K20">
            <v>8018</v>
          </cell>
          <cell r="L20">
            <v>8689</v>
          </cell>
          <cell r="M20">
            <v>8437</v>
          </cell>
          <cell r="Q20">
            <v>3.5016500686311729E-2</v>
          </cell>
          <cell r="R20">
            <v>1199</v>
          </cell>
          <cell r="S20">
            <v>1786510</v>
          </cell>
          <cell r="T20">
            <v>318</v>
          </cell>
          <cell r="U20">
            <v>613</v>
          </cell>
          <cell r="V20">
            <v>905</v>
          </cell>
          <cell r="W20">
            <v>1199</v>
          </cell>
          <cell r="X20">
            <v>473820</v>
          </cell>
          <cell r="Y20">
            <v>439550</v>
          </cell>
          <cell r="Z20">
            <v>435080</v>
          </cell>
          <cell r="AA20">
            <v>438060</v>
          </cell>
          <cell r="AB20">
            <v>-99</v>
          </cell>
          <cell r="AF20">
            <v>0</v>
          </cell>
          <cell r="AJ20">
            <v>1786510</v>
          </cell>
          <cell r="AK20">
            <v>5480000</v>
          </cell>
          <cell r="AL20">
            <v>1490</v>
          </cell>
          <cell r="AM20">
            <v>34241</v>
          </cell>
          <cell r="AN20">
            <v>33042</v>
          </cell>
          <cell r="AO20">
            <v>25903</v>
          </cell>
          <cell r="AP20">
            <v>25022</v>
          </cell>
          <cell r="AQ20">
            <v>417</v>
          </cell>
        </row>
        <row r="21">
          <cell r="D21" t="str">
            <v>E06000028 &amp; E06000029</v>
          </cell>
          <cell r="E21">
            <v>9627</v>
          </cell>
          <cell r="F21">
            <v>8765</v>
          </cell>
          <cell r="G21">
            <v>8908</v>
          </cell>
          <cell r="H21">
            <v>9228</v>
          </cell>
          <cell r="I21">
            <v>9844</v>
          </cell>
          <cell r="J21">
            <v>9196</v>
          </cell>
          <cell r="K21">
            <v>8737</v>
          </cell>
          <cell r="L21">
            <v>8167</v>
          </cell>
          <cell r="M21">
            <v>9845</v>
          </cell>
          <cell r="Q21">
            <v>1.5987735435830049E-2</v>
          </cell>
          <cell r="R21">
            <v>584</v>
          </cell>
          <cell r="S21">
            <v>440920</v>
          </cell>
          <cell r="T21">
            <v>-217</v>
          </cell>
          <cell r="U21">
            <v>-648</v>
          </cell>
          <cell r="V21">
            <v>-477</v>
          </cell>
          <cell r="W21">
            <v>584</v>
          </cell>
          <cell r="X21">
            <v>0</v>
          </cell>
          <cell r="Y21">
            <v>0</v>
          </cell>
          <cell r="Z21">
            <v>0</v>
          </cell>
          <cell r="AA21">
            <v>440920</v>
          </cell>
          <cell r="AB21">
            <v>-218</v>
          </cell>
          <cell r="AF21">
            <v>0</v>
          </cell>
          <cell r="AJ21">
            <v>440920</v>
          </cell>
          <cell r="AK21">
            <v>6374000</v>
          </cell>
          <cell r="AL21">
            <v>755</v>
          </cell>
          <cell r="AM21">
            <v>36528</v>
          </cell>
          <cell r="AN21">
            <v>35944</v>
          </cell>
          <cell r="AO21">
            <v>26901</v>
          </cell>
          <cell r="AP21">
            <v>26100</v>
          </cell>
          <cell r="AQ21">
            <v>1</v>
          </cell>
        </row>
        <row r="22">
          <cell r="D22" t="str">
            <v>E06000036</v>
          </cell>
          <cell r="E22">
            <v>2147</v>
          </cell>
          <cell r="F22">
            <v>2158</v>
          </cell>
          <cell r="G22">
            <v>2222</v>
          </cell>
          <cell r="H22">
            <v>2298</v>
          </cell>
          <cell r="I22">
            <v>2068</v>
          </cell>
          <cell r="J22">
            <v>2097</v>
          </cell>
          <cell r="K22">
            <v>2149</v>
          </cell>
          <cell r="L22">
            <v>2221</v>
          </cell>
          <cell r="M22">
            <v>2199</v>
          </cell>
          <cell r="Q22">
            <v>3.2861189801699719E-2</v>
          </cell>
          <cell r="R22">
            <v>290</v>
          </cell>
          <cell r="S22">
            <v>432100</v>
          </cell>
          <cell r="T22">
            <v>79</v>
          </cell>
          <cell r="U22">
            <v>140</v>
          </cell>
          <cell r="V22">
            <v>213</v>
          </cell>
          <cell r="W22">
            <v>290</v>
          </cell>
          <cell r="X22">
            <v>117710</v>
          </cell>
          <cell r="Y22">
            <v>90890</v>
          </cell>
          <cell r="Z22">
            <v>108770</v>
          </cell>
          <cell r="AA22">
            <v>114730</v>
          </cell>
          <cell r="AB22">
            <v>-52</v>
          </cell>
          <cell r="AF22">
            <v>0</v>
          </cell>
          <cell r="AJ22">
            <v>432100</v>
          </cell>
          <cell r="AK22">
            <v>1761000</v>
          </cell>
          <cell r="AL22">
            <v>1490</v>
          </cell>
          <cell r="AM22">
            <v>8825</v>
          </cell>
          <cell r="AN22">
            <v>8535</v>
          </cell>
          <cell r="AO22">
            <v>6678</v>
          </cell>
          <cell r="AP22">
            <v>6467</v>
          </cell>
          <cell r="AQ22">
            <v>131</v>
          </cell>
        </row>
        <row r="23">
          <cell r="D23" t="str">
            <v>E08000032</v>
          </cell>
          <cell r="E23">
            <v>15802</v>
          </cell>
          <cell r="F23">
            <v>15693</v>
          </cell>
          <cell r="G23">
            <v>15325</v>
          </cell>
          <cell r="H23">
            <v>15415</v>
          </cell>
          <cell r="I23">
            <v>15762</v>
          </cell>
          <cell r="J23">
            <v>15264</v>
          </cell>
          <cell r="K23">
            <v>14884</v>
          </cell>
          <cell r="L23">
            <v>14962</v>
          </cell>
          <cell r="M23">
            <v>14173</v>
          </cell>
          <cell r="Q23">
            <v>2.1900859644894351E-2</v>
          </cell>
          <cell r="R23">
            <v>1363</v>
          </cell>
          <cell r="S23">
            <v>2030870</v>
          </cell>
          <cell r="T23">
            <v>40</v>
          </cell>
          <cell r="U23">
            <v>469</v>
          </cell>
          <cell r="V23">
            <v>910</v>
          </cell>
          <cell r="W23">
            <v>1363</v>
          </cell>
          <cell r="X23">
            <v>59600</v>
          </cell>
          <cell r="Y23">
            <v>639210</v>
          </cell>
          <cell r="Z23">
            <v>657090</v>
          </cell>
          <cell r="AA23">
            <v>674970</v>
          </cell>
          <cell r="AB23">
            <v>1629</v>
          </cell>
          <cell r="AF23">
            <v>59600</v>
          </cell>
          <cell r="AJ23">
            <v>2030870</v>
          </cell>
          <cell r="AK23">
            <v>9866000</v>
          </cell>
          <cell r="AL23">
            <v>1490</v>
          </cell>
          <cell r="AM23">
            <v>62235</v>
          </cell>
          <cell r="AN23">
            <v>60872</v>
          </cell>
          <cell r="AO23">
            <v>46433</v>
          </cell>
          <cell r="AP23">
            <v>45110</v>
          </cell>
          <cell r="AQ23">
            <v>-1589</v>
          </cell>
        </row>
        <row r="24">
          <cell r="D24" t="str">
            <v>E09000005</v>
          </cell>
          <cell r="E24">
            <v>7022</v>
          </cell>
          <cell r="F24">
            <v>6875</v>
          </cell>
          <cell r="G24">
            <v>6744</v>
          </cell>
          <cell r="H24">
            <v>6867</v>
          </cell>
          <cell r="I24">
            <v>6775</v>
          </cell>
          <cell r="J24">
            <v>7150</v>
          </cell>
          <cell r="K24">
            <v>7013.76</v>
          </cell>
          <cell r="L24">
            <v>7141.68</v>
          </cell>
          <cell r="M24">
            <v>6775</v>
          </cell>
          <cell r="Q24">
            <v>-2.0809946197469911E-2</v>
          </cell>
          <cell r="R24">
            <v>-572.44000000000233</v>
          </cell>
          <cell r="S24">
            <v>0</v>
          </cell>
          <cell r="T24">
            <v>247</v>
          </cell>
          <cell r="U24">
            <v>-28</v>
          </cell>
          <cell r="V24">
            <v>-297.76000000000204</v>
          </cell>
          <cell r="W24">
            <v>-572.44000000000233</v>
          </cell>
          <cell r="X24">
            <v>0</v>
          </cell>
          <cell r="Y24">
            <v>0</v>
          </cell>
          <cell r="Z24">
            <v>0</v>
          </cell>
          <cell r="AA24">
            <v>0</v>
          </cell>
          <cell r="AB24">
            <v>247</v>
          </cell>
          <cell r="AF24">
            <v>0</v>
          </cell>
          <cell r="AJ24">
            <v>0</v>
          </cell>
          <cell r="AK24">
            <v>5732000</v>
          </cell>
          <cell r="AL24">
            <v>1490</v>
          </cell>
          <cell r="AM24">
            <v>27508</v>
          </cell>
          <cell r="AN24">
            <v>28080.440000000002</v>
          </cell>
          <cell r="AO24">
            <v>20486</v>
          </cell>
          <cell r="AP24">
            <v>21305.440000000002</v>
          </cell>
          <cell r="AQ24">
            <v>0</v>
          </cell>
        </row>
        <row r="25">
          <cell r="D25" t="str">
            <v>E06000043</v>
          </cell>
          <cell r="E25">
            <v>6091</v>
          </cell>
          <cell r="F25">
            <v>6652</v>
          </cell>
          <cell r="G25">
            <v>6399</v>
          </cell>
          <cell r="H25">
            <v>6468</v>
          </cell>
          <cell r="I25">
            <v>5978.5</v>
          </cell>
          <cell r="J25">
            <v>6526.4999999999991</v>
          </cell>
          <cell r="K25">
            <v>6267</v>
          </cell>
          <cell r="L25">
            <v>6369.5</v>
          </cell>
          <cell r="M25">
            <v>5987</v>
          </cell>
          <cell r="Q25">
            <v>1.829363529871144E-2</v>
          </cell>
          <cell r="R25">
            <v>468.5</v>
          </cell>
          <cell r="S25">
            <v>698065</v>
          </cell>
          <cell r="T25">
            <v>112.5</v>
          </cell>
          <cell r="U25">
            <v>238</v>
          </cell>
          <cell r="V25">
            <v>370</v>
          </cell>
          <cell r="W25">
            <v>468.5</v>
          </cell>
          <cell r="X25">
            <v>167625</v>
          </cell>
          <cell r="Y25">
            <v>186995</v>
          </cell>
          <cell r="Z25">
            <v>196680</v>
          </cell>
          <cell r="AA25">
            <v>146765</v>
          </cell>
          <cell r="AB25">
            <v>104</v>
          </cell>
          <cell r="AF25">
            <v>154960</v>
          </cell>
          <cell r="AJ25">
            <v>698065</v>
          </cell>
          <cell r="AK25">
            <v>5221000</v>
          </cell>
          <cell r="AL25">
            <v>1490</v>
          </cell>
          <cell r="AM25">
            <v>25610</v>
          </cell>
          <cell r="AN25">
            <v>25141.5</v>
          </cell>
          <cell r="AO25">
            <v>19519</v>
          </cell>
          <cell r="AP25">
            <v>19163</v>
          </cell>
          <cell r="AQ25">
            <v>8.5</v>
          </cell>
        </row>
        <row r="26">
          <cell r="D26" t="str">
            <v>E06000023</v>
          </cell>
          <cell r="E26">
            <v>3703</v>
          </cell>
          <cell r="F26">
            <v>3608</v>
          </cell>
          <cell r="G26">
            <v>3598</v>
          </cell>
          <cell r="H26">
            <v>3763</v>
          </cell>
          <cell r="I26">
            <v>3976</v>
          </cell>
          <cell r="J26">
            <v>3301</v>
          </cell>
          <cell r="K26">
            <v>3292</v>
          </cell>
          <cell r="L26">
            <v>3443</v>
          </cell>
          <cell r="M26">
            <v>3763</v>
          </cell>
          <cell r="Q26">
            <v>4.4983642311886583E-2</v>
          </cell>
          <cell r="R26">
            <v>660</v>
          </cell>
          <cell r="S26">
            <v>983400</v>
          </cell>
          <cell r="T26">
            <v>-273</v>
          </cell>
          <cell r="U26">
            <v>34</v>
          </cell>
          <cell r="V26">
            <v>340</v>
          </cell>
          <cell r="W26">
            <v>660</v>
          </cell>
          <cell r="X26">
            <v>0</v>
          </cell>
          <cell r="Y26">
            <v>50660</v>
          </cell>
          <cell r="Z26">
            <v>455940</v>
          </cell>
          <cell r="AA26">
            <v>476800</v>
          </cell>
          <cell r="AB26">
            <v>-60</v>
          </cell>
          <cell r="AF26">
            <v>0</v>
          </cell>
          <cell r="AJ26">
            <v>983400</v>
          </cell>
          <cell r="AK26">
            <v>8071000</v>
          </cell>
          <cell r="AL26">
            <v>1490</v>
          </cell>
          <cell r="AM26">
            <v>14672</v>
          </cell>
          <cell r="AN26">
            <v>14012</v>
          </cell>
          <cell r="AO26">
            <v>10969</v>
          </cell>
          <cell r="AP26">
            <v>10036</v>
          </cell>
          <cell r="AQ26">
            <v>-213</v>
          </cell>
        </row>
        <row r="27">
          <cell r="D27" t="str">
            <v>E09000006</v>
          </cell>
          <cell r="E27">
            <v>7278.5506999999998</v>
          </cell>
          <cell r="F27">
            <v>7310.3303999999998</v>
          </cell>
          <cell r="G27">
            <v>7071.9825000000001</v>
          </cell>
          <cell r="H27">
            <v>7640.0451000000003</v>
          </cell>
          <cell r="I27">
            <v>7113.0506999999998</v>
          </cell>
          <cell r="J27">
            <v>7144.8303999999998</v>
          </cell>
          <cell r="K27">
            <v>6906.4825000000001</v>
          </cell>
          <cell r="L27">
            <v>7474.5451000000003</v>
          </cell>
          <cell r="M27">
            <v>7358</v>
          </cell>
          <cell r="Q27">
            <v>2.2593155959016387E-2</v>
          </cell>
          <cell r="R27">
            <v>662</v>
          </cell>
          <cell r="S27">
            <v>1410304.94</v>
          </cell>
          <cell r="T27">
            <v>165.5</v>
          </cell>
          <cell r="U27">
            <v>331</v>
          </cell>
          <cell r="V27">
            <v>496.5</v>
          </cell>
          <cell r="W27">
            <v>662</v>
          </cell>
          <cell r="X27">
            <v>352576.23499999999</v>
          </cell>
          <cell r="Y27">
            <v>352576.23499999999</v>
          </cell>
          <cell r="Z27">
            <v>352576.2350000001</v>
          </cell>
          <cell r="AA27">
            <v>352576.23499999987</v>
          </cell>
          <cell r="AB27">
            <v>-79.449300000000221</v>
          </cell>
          <cell r="AF27">
            <v>0</v>
          </cell>
          <cell r="AJ27">
            <v>1410304.94</v>
          </cell>
          <cell r="AK27">
            <v>5558000</v>
          </cell>
          <cell r="AL27">
            <v>2130.37</v>
          </cell>
          <cell r="AM27">
            <v>29300.908699999996</v>
          </cell>
          <cell r="AN27">
            <v>28638.908699999996</v>
          </cell>
          <cell r="AO27">
            <v>22022.358</v>
          </cell>
          <cell r="AP27">
            <v>21525.858</v>
          </cell>
          <cell r="AQ27">
            <v>244.94930000000022</v>
          </cell>
        </row>
        <row r="28">
          <cell r="D28" t="str">
            <v>E10000002</v>
          </cell>
          <cell r="E28">
            <v>12417</v>
          </cell>
          <cell r="F28">
            <v>12417</v>
          </cell>
          <cell r="G28">
            <v>12511</v>
          </cell>
          <cell r="H28">
            <v>13658</v>
          </cell>
          <cell r="I28">
            <v>12675</v>
          </cell>
          <cell r="J28">
            <v>12984</v>
          </cell>
          <cell r="K28">
            <v>13082</v>
          </cell>
          <cell r="L28">
            <v>14295</v>
          </cell>
          <cell r="M28">
            <v>12545</v>
          </cell>
          <cell r="Q28">
            <v>-3.9860400368605768E-2</v>
          </cell>
          <cell r="R28">
            <v>-2033</v>
          </cell>
          <cell r="S28">
            <v>0</v>
          </cell>
          <cell r="T28">
            <v>-258</v>
          </cell>
          <cell r="U28">
            <v>-825</v>
          </cell>
          <cell r="V28">
            <v>-1396</v>
          </cell>
          <cell r="W28">
            <v>-2033</v>
          </cell>
          <cell r="X28">
            <v>0</v>
          </cell>
          <cell r="Y28">
            <v>0</v>
          </cell>
          <cell r="Z28">
            <v>0</v>
          </cell>
          <cell r="AA28">
            <v>0</v>
          </cell>
          <cell r="AB28">
            <v>-128</v>
          </cell>
          <cell r="AF28">
            <v>0</v>
          </cell>
          <cell r="AJ28">
            <v>0</v>
          </cell>
          <cell r="AK28">
            <v>7626000</v>
          </cell>
          <cell r="AL28">
            <v>1490</v>
          </cell>
          <cell r="AM28">
            <v>51003</v>
          </cell>
          <cell r="AN28">
            <v>53036</v>
          </cell>
          <cell r="AO28">
            <v>38586</v>
          </cell>
          <cell r="AP28">
            <v>40361</v>
          </cell>
          <cell r="AQ28">
            <v>-130</v>
          </cell>
        </row>
        <row r="29">
          <cell r="D29" t="str">
            <v>E08000002</v>
          </cell>
          <cell r="E29">
            <v>4792.25</v>
          </cell>
          <cell r="F29">
            <v>4869.25</v>
          </cell>
          <cell r="G29">
            <v>4722.25</v>
          </cell>
          <cell r="H29">
            <v>4810.25</v>
          </cell>
          <cell r="I29">
            <v>4552.6374999999998</v>
          </cell>
          <cell r="J29">
            <v>4625.7874999999995</v>
          </cell>
          <cell r="K29">
            <v>4486.1374999999998</v>
          </cell>
          <cell r="L29">
            <v>4569.7375000000002</v>
          </cell>
          <cell r="M29">
            <v>4864</v>
          </cell>
          <cell r="Q29">
            <v>5.0000000000000037E-2</v>
          </cell>
          <cell r="R29">
            <v>959.70000000000073</v>
          </cell>
          <cell r="S29">
            <v>1693870.5000000014</v>
          </cell>
          <cell r="T29">
            <v>239.61250000000018</v>
          </cell>
          <cell r="U29">
            <v>483.07500000000073</v>
          </cell>
          <cell r="V29">
            <v>719.1875</v>
          </cell>
          <cell r="W29">
            <v>959.70000000000073</v>
          </cell>
          <cell r="X29">
            <v>422916.06250000035</v>
          </cell>
          <cell r="Y29">
            <v>429711.31250000105</v>
          </cell>
          <cell r="Z29">
            <v>416738.5624999986</v>
          </cell>
          <cell r="AA29">
            <v>424504.5625000014</v>
          </cell>
          <cell r="AB29">
            <v>-71.75</v>
          </cell>
          <cell r="AF29">
            <v>0</v>
          </cell>
          <cell r="AJ29">
            <v>1693870.5000000014</v>
          </cell>
          <cell r="AK29">
            <v>3389000</v>
          </cell>
          <cell r="AL29">
            <v>1765</v>
          </cell>
          <cell r="AM29">
            <v>19194</v>
          </cell>
          <cell r="AN29">
            <v>18234.3</v>
          </cell>
          <cell r="AO29">
            <v>14401.75</v>
          </cell>
          <cell r="AP29">
            <v>13681.662499999999</v>
          </cell>
          <cell r="AQ29">
            <v>311.36250000000018</v>
          </cell>
        </row>
        <row r="30">
          <cell r="D30" t="str">
            <v>E08000033</v>
          </cell>
          <cell r="E30">
            <v>6024</v>
          </cell>
          <cell r="F30">
            <v>6112</v>
          </cell>
          <cell r="G30">
            <v>5850</v>
          </cell>
          <cell r="H30">
            <v>6542</v>
          </cell>
          <cell r="I30">
            <v>5815</v>
          </cell>
          <cell r="J30">
            <v>5898</v>
          </cell>
          <cell r="K30">
            <v>5644</v>
          </cell>
          <cell r="L30">
            <v>6312</v>
          </cell>
          <cell r="M30">
            <v>5806</v>
          </cell>
          <cell r="Q30">
            <v>3.502120026092629E-2</v>
          </cell>
          <cell r="R30">
            <v>859</v>
          </cell>
          <cell r="S30">
            <v>1279910</v>
          </cell>
          <cell r="T30">
            <v>209</v>
          </cell>
          <cell r="U30">
            <v>423</v>
          </cell>
          <cell r="V30">
            <v>629</v>
          </cell>
          <cell r="W30">
            <v>859</v>
          </cell>
          <cell r="X30">
            <v>311410</v>
          </cell>
          <cell r="Y30">
            <v>318860</v>
          </cell>
          <cell r="Z30">
            <v>306940</v>
          </cell>
          <cell r="AA30">
            <v>342700</v>
          </cell>
          <cell r="AB30">
            <v>218</v>
          </cell>
          <cell r="AF30">
            <v>311410</v>
          </cell>
          <cell r="AJ30">
            <v>1279910</v>
          </cell>
          <cell r="AK30">
            <v>4002000</v>
          </cell>
          <cell r="AL30">
            <v>1490</v>
          </cell>
          <cell r="AM30">
            <v>24528</v>
          </cell>
          <cell r="AN30">
            <v>23669</v>
          </cell>
          <cell r="AO30">
            <v>18504</v>
          </cell>
          <cell r="AP30">
            <v>17854</v>
          </cell>
          <cell r="AQ30">
            <v>-9</v>
          </cell>
        </row>
        <row r="31">
          <cell r="D31" t="str">
            <v>E10000003</v>
          </cell>
          <cell r="E31">
            <v>13791</v>
          </cell>
          <cell r="F31">
            <v>14323</v>
          </cell>
          <cell r="G31">
            <v>14055</v>
          </cell>
          <cell r="H31">
            <v>14735</v>
          </cell>
          <cell r="I31">
            <v>13791</v>
          </cell>
          <cell r="J31">
            <v>14158</v>
          </cell>
          <cell r="K31">
            <v>13857</v>
          </cell>
          <cell r="L31">
            <v>14504</v>
          </cell>
          <cell r="M31">
            <v>13765</v>
          </cell>
          <cell r="Q31">
            <v>1.0438633487979755E-2</v>
          </cell>
          <cell r="R31">
            <v>594</v>
          </cell>
          <cell r="S31">
            <v>885060</v>
          </cell>
          <cell r="T31">
            <v>0</v>
          </cell>
          <cell r="U31">
            <v>165</v>
          </cell>
          <cell r="V31">
            <v>363</v>
          </cell>
          <cell r="W31">
            <v>594</v>
          </cell>
          <cell r="X31">
            <v>0</v>
          </cell>
          <cell r="Y31">
            <v>245850</v>
          </cell>
          <cell r="Z31">
            <v>295020</v>
          </cell>
          <cell r="AA31">
            <v>344190</v>
          </cell>
          <cell r="AB31">
            <v>26</v>
          </cell>
          <cell r="AF31">
            <v>0</v>
          </cell>
          <cell r="AJ31">
            <v>885060</v>
          </cell>
          <cell r="AK31">
            <v>9957000</v>
          </cell>
          <cell r="AL31">
            <v>1490</v>
          </cell>
          <cell r="AM31">
            <v>56904</v>
          </cell>
          <cell r="AN31">
            <v>56310</v>
          </cell>
          <cell r="AO31">
            <v>43113</v>
          </cell>
          <cell r="AP31">
            <v>42519</v>
          </cell>
          <cell r="AQ31">
            <v>-26</v>
          </cell>
        </row>
        <row r="32">
          <cell r="D32" t="str">
            <v>E09000007</v>
          </cell>
          <cell r="E32">
            <v>4167</v>
          </cell>
          <cell r="F32">
            <v>4168</v>
          </cell>
          <cell r="G32">
            <v>4349</v>
          </cell>
          <cell r="H32">
            <v>4562</v>
          </cell>
          <cell r="I32">
            <v>4029</v>
          </cell>
          <cell r="J32">
            <v>4015</v>
          </cell>
          <cell r="K32">
            <v>4194</v>
          </cell>
          <cell r="L32">
            <v>4405</v>
          </cell>
          <cell r="M32">
            <v>4602</v>
          </cell>
          <cell r="Q32">
            <v>3.4964629479299549E-2</v>
          </cell>
          <cell r="R32">
            <v>603</v>
          </cell>
          <cell r="S32">
            <v>1277154</v>
          </cell>
          <cell r="T32">
            <v>138</v>
          </cell>
          <cell r="U32">
            <v>291</v>
          </cell>
          <cell r="V32">
            <v>446</v>
          </cell>
          <cell r="W32">
            <v>603</v>
          </cell>
          <cell r="X32">
            <v>292284</v>
          </cell>
          <cell r="Y32">
            <v>324054</v>
          </cell>
          <cell r="Z32">
            <v>328290</v>
          </cell>
          <cell r="AA32">
            <v>332526</v>
          </cell>
          <cell r="AB32">
            <v>-435</v>
          </cell>
          <cell r="AF32">
            <v>0</v>
          </cell>
          <cell r="AJ32">
            <v>1277154</v>
          </cell>
          <cell r="AK32">
            <v>5251000</v>
          </cell>
          <cell r="AL32">
            <v>2118</v>
          </cell>
          <cell r="AM32">
            <v>17246</v>
          </cell>
          <cell r="AN32">
            <v>16643</v>
          </cell>
          <cell r="AO32">
            <v>13079</v>
          </cell>
          <cell r="AP32">
            <v>12614</v>
          </cell>
          <cell r="AQ32">
            <v>573</v>
          </cell>
        </row>
        <row r="33">
          <cell r="D33" t="str">
            <v>E06000056</v>
          </cell>
          <cell r="E33">
            <v>5434</v>
          </cell>
          <cell r="F33">
            <v>5708</v>
          </cell>
          <cell r="G33">
            <v>5615</v>
          </cell>
          <cell r="H33">
            <v>6232</v>
          </cell>
          <cell r="I33">
            <v>5434</v>
          </cell>
          <cell r="J33">
            <v>5600</v>
          </cell>
          <cell r="K33">
            <v>5635</v>
          </cell>
          <cell r="L33">
            <v>5966</v>
          </cell>
          <cell r="M33">
            <v>6041</v>
          </cell>
          <cell r="Q33">
            <v>1.5398668928618034E-2</v>
          </cell>
          <cell r="R33">
            <v>354</v>
          </cell>
          <cell r="S33">
            <v>527460</v>
          </cell>
          <cell r="T33">
            <v>0</v>
          </cell>
          <cell r="U33">
            <v>108</v>
          </cell>
          <cell r="V33">
            <v>88</v>
          </cell>
          <cell r="W33">
            <v>354</v>
          </cell>
          <cell r="X33">
            <v>0</v>
          </cell>
          <cell r="Y33">
            <v>160920</v>
          </cell>
          <cell r="Z33">
            <v>-29800</v>
          </cell>
          <cell r="AA33">
            <v>396340</v>
          </cell>
          <cell r="AB33">
            <v>-607</v>
          </cell>
          <cell r="AF33">
            <v>0</v>
          </cell>
          <cell r="AJ33">
            <v>527460</v>
          </cell>
          <cell r="AK33">
            <v>4033000</v>
          </cell>
          <cell r="AL33">
            <v>1490</v>
          </cell>
          <cell r="AM33">
            <v>22989</v>
          </cell>
          <cell r="AN33">
            <v>22635</v>
          </cell>
          <cell r="AO33">
            <v>17555</v>
          </cell>
          <cell r="AP33">
            <v>17201</v>
          </cell>
          <cell r="AQ33">
            <v>607</v>
          </cell>
        </row>
        <row r="34">
          <cell r="D34" t="str">
            <v>E06000049</v>
          </cell>
          <cell r="E34">
            <v>10327</v>
          </cell>
          <cell r="F34">
            <v>10226</v>
          </cell>
          <cell r="G34">
            <v>10142</v>
          </cell>
          <cell r="H34">
            <v>10985</v>
          </cell>
          <cell r="I34">
            <v>9965</v>
          </cell>
          <cell r="J34">
            <v>9868</v>
          </cell>
          <cell r="K34">
            <v>9787</v>
          </cell>
          <cell r="L34">
            <v>10600</v>
          </cell>
          <cell r="M34">
            <v>10303</v>
          </cell>
          <cell r="Q34">
            <v>3.5028790786948177E-2</v>
          </cell>
          <cell r="R34">
            <v>1460</v>
          </cell>
          <cell r="S34">
            <v>2175400</v>
          </cell>
          <cell r="T34">
            <v>362</v>
          </cell>
          <cell r="U34">
            <v>720</v>
          </cell>
          <cell r="V34">
            <v>1075</v>
          </cell>
          <cell r="W34">
            <v>1460</v>
          </cell>
          <cell r="X34">
            <v>539380</v>
          </cell>
          <cell r="Y34">
            <v>533420</v>
          </cell>
          <cell r="Z34">
            <v>528949.99999999977</v>
          </cell>
          <cell r="AA34">
            <v>573650.00000000023</v>
          </cell>
          <cell r="AB34">
            <v>24</v>
          </cell>
          <cell r="AF34">
            <v>35760</v>
          </cell>
          <cell r="AJ34">
            <v>2175400</v>
          </cell>
          <cell r="AK34">
            <v>6385000</v>
          </cell>
          <cell r="AL34">
            <v>1490</v>
          </cell>
          <cell r="AM34">
            <v>41680</v>
          </cell>
          <cell r="AN34">
            <v>40220</v>
          </cell>
          <cell r="AO34">
            <v>31353</v>
          </cell>
          <cell r="AP34">
            <v>30255</v>
          </cell>
          <cell r="AQ34">
            <v>338</v>
          </cell>
        </row>
        <row r="35">
          <cell r="D35" t="str">
            <v>E06000050</v>
          </cell>
          <cell r="E35">
            <v>8141</v>
          </cell>
          <cell r="F35">
            <v>9325</v>
          </cell>
          <cell r="G35">
            <v>9335</v>
          </cell>
          <cell r="H35">
            <v>9565</v>
          </cell>
          <cell r="I35">
            <v>7803</v>
          </cell>
          <cell r="J35">
            <v>9021</v>
          </cell>
          <cell r="K35">
            <v>9023</v>
          </cell>
          <cell r="L35">
            <v>9246</v>
          </cell>
          <cell r="M35">
            <v>9495</v>
          </cell>
          <cell r="Q35">
            <v>3.5005224660397072E-2</v>
          </cell>
          <cell r="R35">
            <v>1273</v>
          </cell>
          <cell r="S35">
            <v>1896770</v>
          </cell>
          <cell r="T35">
            <v>338</v>
          </cell>
          <cell r="U35">
            <v>642</v>
          </cell>
          <cell r="V35">
            <v>954</v>
          </cell>
          <cell r="W35">
            <v>1273</v>
          </cell>
          <cell r="X35">
            <v>503620</v>
          </cell>
          <cell r="Y35">
            <v>452960</v>
          </cell>
          <cell r="Z35">
            <v>464880</v>
          </cell>
          <cell r="AA35">
            <v>475310</v>
          </cell>
          <cell r="AB35">
            <v>-1354</v>
          </cell>
          <cell r="AF35">
            <v>0</v>
          </cell>
          <cell r="AJ35">
            <v>1896770</v>
          </cell>
          <cell r="AK35">
            <v>6389000</v>
          </cell>
          <cell r="AL35">
            <v>1490</v>
          </cell>
          <cell r="AM35">
            <v>36366</v>
          </cell>
          <cell r="AN35">
            <v>35093</v>
          </cell>
          <cell r="AO35">
            <v>28225</v>
          </cell>
          <cell r="AP35">
            <v>27290</v>
          </cell>
          <cell r="AQ35">
            <v>1692</v>
          </cell>
        </row>
        <row r="36">
          <cell r="D36" t="str">
            <v>E09000001</v>
          </cell>
          <cell r="E36">
            <v>138</v>
          </cell>
          <cell r="F36">
            <v>139</v>
          </cell>
          <cell r="G36">
            <v>140</v>
          </cell>
          <cell r="H36">
            <v>145</v>
          </cell>
          <cell r="I36">
            <v>132.23268969298172</v>
          </cell>
          <cell r="J36">
            <v>144.26486239154536</v>
          </cell>
          <cell r="K36">
            <v>134</v>
          </cell>
          <cell r="L36">
            <v>140.19470414855405</v>
          </cell>
          <cell r="M36">
            <v>144</v>
          </cell>
          <cell r="Q36">
            <v>2.0120540510531783E-2</v>
          </cell>
          <cell r="R36">
            <v>11.307743766918861</v>
          </cell>
          <cell r="S36">
            <v>16848.538212709103</v>
          </cell>
          <cell r="T36">
            <v>5.7673103070182776</v>
          </cell>
          <cell r="U36">
            <v>0.50244791547288514</v>
          </cell>
          <cell r="V36">
            <v>6.5024479154728851</v>
          </cell>
          <cell r="W36">
            <v>11.307743766918861</v>
          </cell>
          <cell r="X36">
            <v>8593.2923574572324</v>
          </cell>
          <cell r="Y36">
            <v>0</v>
          </cell>
          <cell r="Z36">
            <v>1095.3550365973679</v>
          </cell>
          <cell r="AA36">
            <v>7159.8908186545032</v>
          </cell>
          <cell r="AB36">
            <v>-6</v>
          </cell>
          <cell r="AF36">
            <v>0</v>
          </cell>
          <cell r="AJ36">
            <v>16848.538212709103</v>
          </cell>
          <cell r="AK36">
            <v>212000</v>
          </cell>
          <cell r="AL36">
            <v>1490</v>
          </cell>
          <cell r="AM36">
            <v>562</v>
          </cell>
          <cell r="AN36">
            <v>550.69225623308114</v>
          </cell>
          <cell r="AO36">
            <v>424</v>
          </cell>
          <cell r="AP36">
            <v>418.45956654009944</v>
          </cell>
          <cell r="AQ36">
            <v>11.767310307018278</v>
          </cell>
        </row>
        <row r="37">
          <cell r="D37" t="str">
            <v>E06000052</v>
          </cell>
          <cell r="E37">
            <v>13289</v>
          </cell>
          <cell r="F37">
            <v>13107</v>
          </cell>
          <cell r="G37">
            <v>12506</v>
          </cell>
          <cell r="H37">
            <v>13779</v>
          </cell>
          <cell r="I37">
            <v>12823.885</v>
          </cell>
          <cell r="J37">
            <v>12648</v>
          </cell>
          <cell r="K37">
            <v>12068</v>
          </cell>
          <cell r="L37">
            <v>13299</v>
          </cell>
          <cell r="M37">
            <v>13482</v>
          </cell>
          <cell r="Q37">
            <v>3.4967350657732349E-2</v>
          </cell>
          <cell r="R37">
            <v>1842.114999999998</v>
          </cell>
          <cell r="S37">
            <v>1565797.7499999984</v>
          </cell>
          <cell r="T37">
            <v>465.11499999999978</v>
          </cell>
          <cell r="U37">
            <v>924.11499999999796</v>
          </cell>
          <cell r="V37">
            <v>1362.114999999998</v>
          </cell>
          <cell r="W37">
            <v>1842.114999999998</v>
          </cell>
          <cell r="X37">
            <v>395347.74999999983</v>
          </cell>
          <cell r="Y37">
            <v>390149.99999999854</v>
          </cell>
          <cell r="Z37">
            <v>372300</v>
          </cell>
          <cell r="AA37">
            <v>408000</v>
          </cell>
          <cell r="AB37">
            <v>-193</v>
          </cell>
          <cell r="AF37">
            <v>0</v>
          </cell>
          <cell r="AJ37">
            <v>1565797.7499999984</v>
          </cell>
          <cell r="AK37">
            <v>10974000</v>
          </cell>
          <cell r="AL37">
            <v>850</v>
          </cell>
          <cell r="AM37">
            <v>52681</v>
          </cell>
          <cell r="AN37">
            <v>50838.885000000002</v>
          </cell>
          <cell r="AO37">
            <v>39392</v>
          </cell>
          <cell r="AP37">
            <v>38015</v>
          </cell>
          <cell r="AQ37">
            <v>658.11499999999978</v>
          </cell>
        </row>
        <row r="38">
          <cell r="D38" t="str">
            <v>E06000047</v>
          </cell>
          <cell r="E38">
            <v>15434</v>
          </cell>
          <cell r="F38">
            <v>15557</v>
          </cell>
          <cell r="G38">
            <v>16178</v>
          </cell>
          <cell r="H38">
            <v>16262</v>
          </cell>
          <cell r="I38">
            <v>14893.81</v>
          </cell>
          <cell r="J38">
            <v>15012.504999999999</v>
          </cell>
          <cell r="K38">
            <v>15611.769999999999</v>
          </cell>
          <cell r="L38">
            <v>15692.83</v>
          </cell>
          <cell r="M38">
            <v>15651</v>
          </cell>
          <cell r="Q38">
            <v>3.4999999999999989E-2</v>
          </cell>
          <cell r="R38">
            <v>2220.0849999999991</v>
          </cell>
          <cell r="S38">
            <v>3307926.6499999985</v>
          </cell>
          <cell r="T38">
            <v>540.19000000000051</v>
          </cell>
          <cell r="U38">
            <v>1084.6850000000013</v>
          </cell>
          <cell r="V38">
            <v>1650.9150000000009</v>
          </cell>
          <cell r="W38">
            <v>2220.0849999999991</v>
          </cell>
          <cell r="X38">
            <v>804883.10000000068</v>
          </cell>
          <cell r="Y38">
            <v>811297.55000000109</v>
          </cell>
          <cell r="Z38">
            <v>843682.69999999925</v>
          </cell>
          <cell r="AA38">
            <v>848063.29999999749</v>
          </cell>
          <cell r="AB38">
            <v>-217</v>
          </cell>
          <cell r="AF38">
            <v>0</v>
          </cell>
          <cell r="AJ38">
            <v>3307926.6499999985</v>
          </cell>
          <cell r="AK38">
            <v>11327000</v>
          </cell>
          <cell r="AL38">
            <v>1490</v>
          </cell>
          <cell r="AM38">
            <v>63431</v>
          </cell>
          <cell r="AN38">
            <v>61210.915000000001</v>
          </cell>
          <cell r="AO38">
            <v>47997</v>
          </cell>
          <cell r="AP38">
            <v>46317.104999999996</v>
          </cell>
          <cell r="AQ38">
            <v>757.19000000000051</v>
          </cell>
        </row>
        <row r="39">
          <cell r="D39" t="str">
            <v>E08000026</v>
          </cell>
          <cell r="E39">
            <v>8145</v>
          </cell>
          <cell r="F39">
            <v>8496</v>
          </cell>
          <cell r="G39">
            <v>8589</v>
          </cell>
          <cell r="H39">
            <v>8589</v>
          </cell>
          <cell r="I39">
            <v>8292</v>
          </cell>
          <cell r="J39">
            <v>8454.56</v>
          </cell>
          <cell r="K39">
            <v>7813.4889999999996</v>
          </cell>
          <cell r="L39">
            <v>8150.4750000000004</v>
          </cell>
          <cell r="M39">
            <v>7413</v>
          </cell>
          <cell r="Q39">
            <v>3.2776723143794977E-2</v>
          </cell>
          <cell r="R39">
            <v>1108.4760000000024</v>
          </cell>
          <cell r="S39">
            <v>1651629.2400000035</v>
          </cell>
          <cell r="T39">
            <v>-147</v>
          </cell>
          <cell r="U39">
            <v>-105.55999999999767</v>
          </cell>
          <cell r="V39">
            <v>669.95100000000093</v>
          </cell>
          <cell r="W39">
            <v>1108.4760000000024</v>
          </cell>
          <cell r="X39">
            <v>0</v>
          </cell>
          <cell r="Y39">
            <v>0</v>
          </cell>
          <cell r="Z39">
            <v>998226.99000000127</v>
          </cell>
          <cell r="AA39">
            <v>653402.25000000221</v>
          </cell>
          <cell r="AB39">
            <v>732</v>
          </cell>
          <cell r="AF39">
            <v>0</v>
          </cell>
          <cell r="AJ39">
            <v>1651629.2400000035</v>
          </cell>
          <cell r="AK39">
            <v>6294000</v>
          </cell>
          <cell r="AL39">
            <v>1490</v>
          </cell>
          <cell r="AM39">
            <v>33819</v>
          </cell>
          <cell r="AN39">
            <v>32710.523999999998</v>
          </cell>
          <cell r="AO39">
            <v>25674</v>
          </cell>
          <cell r="AP39">
            <v>24418.523999999998</v>
          </cell>
          <cell r="AQ39">
            <v>-879</v>
          </cell>
        </row>
        <row r="40">
          <cell r="D40" t="str">
            <v>E09000008</v>
          </cell>
          <cell r="E40">
            <v>9094.59</v>
          </cell>
          <cell r="F40">
            <v>9331.5669999999991</v>
          </cell>
          <cell r="G40">
            <v>9106.94</v>
          </cell>
          <cell r="H40">
            <v>10038.539000000001</v>
          </cell>
          <cell r="I40">
            <v>8935.4346750000004</v>
          </cell>
          <cell r="J40">
            <v>9168.2645775000001</v>
          </cell>
          <cell r="K40">
            <v>8947.56855</v>
          </cell>
          <cell r="L40">
            <v>9862.8645675000007</v>
          </cell>
          <cell r="M40">
            <v>9291</v>
          </cell>
          <cell r="Q40">
            <v>1.7499999999999787E-2</v>
          </cell>
          <cell r="R40">
            <v>657.50362999999197</v>
          </cell>
          <cell r="S40">
            <v>979680.40869998804</v>
          </cell>
          <cell r="T40">
            <v>159.15532499999972</v>
          </cell>
          <cell r="U40">
            <v>322.45774749999691</v>
          </cell>
          <cell r="V40">
            <v>481.82919749999928</v>
          </cell>
          <cell r="W40">
            <v>657.50362999999197</v>
          </cell>
          <cell r="X40">
            <v>237141.43424999958</v>
          </cell>
          <cell r="Y40">
            <v>243320.60952499579</v>
          </cell>
          <cell r="Z40">
            <v>237463.46050000354</v>
          </cell>
          <cell r="AA40">
            <v>261754.90442498913</v>
          </cell>
          <cell r="AB40">
            <v>-196.40999999999985</v>
          </cell>
          <cell r="AF40">
            <v>0</v>
          </cell>
          <cell r="AJ40">
            <v>979680.40869998804</v>
          </cell>
          <cell r="AK40">
            <v>6213000</v>
          </cell>
          <cell r="AL40">
            <v>1490</v>
          </cell>
          <cell r="AM40">
            <v>37571.635999999999</v>
          </cell>
          <cell r="AN40">
            <v>36914.132370000007</v>
          </cell>
          <cell r="AO40">
            <v>28477.045999999998</v>
          </cell>
          <cell r="AP40">
            <v>27978.697695000003</v>
          </cell>
          <cell r="AQ40">
            <v>355.56532499999958</v>
          </cell>
        </row>
        <row r="41">
          <cell r="D41" t="str">
            <v>E10000006</v>
          </cell>
          <cell r="E41">
            <v>14445</v>
          </cell>
          <cell r="F41">
            <v>14145</v>
          </cell>
          <cell r="G41">
            <v>13657</v>
          </cell>
          <cell r="H41">
            <v>14227</v>
          </cell>
          <cell r="I41">
            <v>14015</v>
          </cell>
          <cell r="J41">
            <v>14037</v>
          </cell>
          <cell r="K41">
            <v>13479</v>
          </cell>
          <cell r="L41">
            <v>13877</v>
          </cell>
          <cell r="M41">
            <v>13752</v>
          </cell>
          <cell r="Q41">
            <v>1.8875942911782413E-2</v>
          </cell>
          <cell r="R41">
            <v>1066</v>
          </cell>
          <cell r="S41">
            <v>1588340</v>
          </cell>
          <cell r="T41">
            <v>430</v>
          </cell>
          <cell r="U41">
            <v>538</v>
          </cell>
          <cell r="V41">
            <v>716</v>
          </cell>
          <cell r="W41">
            <v>1066</v>
          </cell>
          <cell r="X41">
            <v>640700</v>
          </cell>
          <cell r="Y41">
            <v>160920</v>
          </cell>
          <cell r="Z41">
            <v>265220</v>
          </cell>
          <cell r="AA41">
            <v>521500</v>
          </cell>
          <cell r="AB41">
            <v>693</v>
          </cell>
          <cell r="AF41">
            <v>640700</v>
          </cell>
          <cell r="AJ41">
            <v>1588340</v>
          </cell>
          <cell r="AK41">
            <v>10408000</v>
          </cell>
          <cell r="AL41">
            <v>1490</v>
          </cell>
          <cell r="AM41">
            <v>56474</v>
          </cell>
          <cell r="AN41">
            <v>55408</v>
          </cell>
          <cell r="AO41">
            <v>42029</v>
          </cell>
          <cell r="AP41">
            <v>41393</v>
          </cell>
          <cell r="AQ41">
            <v>-263</v>
          </cell>
        </row>
        <row r="42">
          <cell r="D42" t="str">
            <v>E06000005</v>
          </cell>
          <cell r="E42">
            <v>3313</v>
          </cell>
          <cell r="F42">
            <v>3373</v>
          </cell>
          <cell r="G42">
            <v>3247</v>
          </cell>
          <cell r="H42">
            <v>3393</v>
          </cell>
          <cell r="I42">
            <v>3197</v>
          </cell>
          <cell r="J42">
            <v>3254</v>
          </cell>
          <cell r="K42">
            <v>3133</v>
          </cell>
          <cell r="L42">
            <v>3274</v>
          </cell>
          <cell r="M42">
            <v>3261</v>
          </cell>
          <cell r="Q42">
            <v>3.5119315623592974E-2</v>
          </cell>
          <cell r="R42">
            <v>468</v>
          </cell>
          <cell r="S42">
            <v>697320</v>
          </cell>
          <cell r="T42">
            <v>116</v>
          </cell>
          <cell r="U42">
            <v>235</v>
          </cell>
          <cell r="V42">
            <v>349</v>
          </cell>
          <cell r="W42">
            <v>468</v>
          </cell>
          <cell r="X42">
            <v>172840</v>
          </cell>
          <cell r="Y42">
            <v>177310</v>
          </cell>
          <cell r="Z42">
            <v>169860</v>
          </cell>
          <cell r="AA42">
            <v>177310</v>
          </cell>
          <cell r="AB42">
            <v>52</v>
          </cell>
          <cell r="AF42">
            <v>77480</v>
          </cell>
          <cell r="AJ42">
            <v>697320</v>
          </cell>
          <cell r="AK42">
            <v>2074000</v>
          </cell>
          <cell r="AL42">
            <v>1490</v>
          </cell>
          <cell r="AM42">
            <v>13326</v>
          </cell>
          <cell r="AN42">
            <v>12858</v>
          </cell>
          <cell r="AO42">
            <v>10013</v>
          </cell>
          <cell r="AP42">
            <v>9661</v>
          </cell>
          <cell r="AQ42">
            <v>64</v>
          </cell>
        </row>
        <row r="43">
          <cell r="D43" t="str">
            <v>E06000015</v>
          </cell>
          <cell r="E43">
            <v>7099</v>
          </cell>
          <cell r="F43">
            <v>6959</v>
          </cell>
          <cell r="G43">
            <v>6930</v>
          </cell>
          <cell r="H43">
            <v>7236</v>
          </cell>
          <cell r="I43">
            <v>7080</v>
          </cell>
          <cell r="J43">
            <v>6536</v>
          </cell>
          <cell r="K43">
            <v>6808</v>
          </cell>
          <cell r="L43">
            <v>6808</v>
          </cell>
          <cell r="M43">
            <v>7005</v>
          </cell>
          <cell r="Q43">
            <v>3.5147392290249435E-2</v>
          </cell>
          <cell r="R43">
            <v>992</v>
          </cell>
          <cell r="S43">
            <v>1478080</v>
          </cell>
          <cell r="T43">
            <v>19</v>
          </cell>
          <cell r="U43">
            <v>442</v>
          </cell>
          <cell r="V43">
            <v>564</v>
          </cell>
          <cell r="W43">
            <v>992</v>
          </cell>
          <cell r="X43">
            <v>28310</v>
          </cell>
          <cell r="Y43">
            <v>630270</v>
          </cell>
          <cell r="Z43">
            <v>181780.00000000012</v>
          </cell>
          <cell r="AA43">
            <v>637719.99999999988</v>
          </cell>
          <cell r="AB43">
            <v>94</v>
          </cell>
          <cell r="AF43">
            <v>28310</v>
          </cell>
          <cell r="AJ43">
            <v>1478080</v>
          </cell>
          <cell r="AK43">
            <v>4586000</v>
          </cell>
          <cell r="AL43">
            <v>1490</v>
          </cell>
          <cell r="AM43">
            <v>28224</v>
          </cell>
          <cell r="AN43">
            <v>27232</v>
          </cell>
          <cell r="AO43">
            <v>21125</v>
          </cell>
          <cell r="AP43">
            <v>20152</v>
          </cell>
          <cell r="AQ43">
            <v>-75</v>
          </cell>
        </row>
        <row r="44">
          <cell r="D44" t="str">
            <v>E10000007</v>
          </cell>
          <cell r="E44">
            <v>23620</v>
          </cell>
          <cell r="F44">
            <v>23685.435487689767</v>
          </cell>
          <cell r="G44">
            <v>23606.137751057093</v>
          </cell>
          <cell r="H44">
            <v>24311.308076729736</v>
          </cell>
          <cell r="I44">
            <v>23908.565697903399</v>
          </cell>
          <cell r="J44">
            <v>22069.445259603137</v>
          </cell>
          <cell r="K44">
            <v>22989.005478753268</v>
          </cell>
          <cell r="L44">
            <v>22989.005478753268</v>
          </cell>
          <cell r="M44">
            <v>22840</v>
          </cell>
          <cell r="Q44">
            <v>3.4307504197865095E-2</v>
          </cell>
          <cell r="R44">
            <v>3266.8594004635233</v>
          </cell>
          <cell r="S44">
            <v>4867620.5066906493</v>
          </cell>
          <cell r="T44">
            <v>-288.56569790339927</v>
          </cell>
          <cell r="U44">
            <v>1327.4245301832343</v>
          </cell>
          <cell r="V44">
            <v>1944.556802487059</v>
          </cell>
          <cell r="W44">
            <v>3266.8594004635233</v>
          </cell>
          <cell r="X44">
            <v>0</v>
          </cell>
          <cell r="Y44">
            <v>1977862.5499730189</v>
          </cell>
          <cell r="Z44">
            <v>919527.08573269891</v>
          </cell>
          <cell r="AA44">
            <v>1970230.8709849315</v>
          </cell>
          <cell r="AB44">
            <v>780</v>
          </cell>
          <cell r="AF44">
            <v>0</v>
          </cell>
          <cell r="AJ44">
            <v>4867620.5066906493</v>
          </cell>
          <cell r="AK44">
            <v>15070000</v>
          </cell>
          <cell r="AL44">
            <v>1490</v>
          </cell>
          <cell r="AM44">
            <v>95222.881315476596</v>
          </cell>
          <cell r="AN44">
            <v>91956.021915013072</v>
          </cell>
          <cell r="AO44">
            <v>71602.881315476596</v>
          </cell>
          <cell r="AP44">
            <v>68047.456217109677</v>
          </cell>
          <cell r="AQ44">
            <v>-1068.5656979033993</v>
          </cell>
        </row>
        <row r="45">
          <cell r="D45" t="str">
            <v>E10000008</v>
          </cell>
          <cell r="E45">
            <v>19971</v>
          </cell>
          <cell r="F45">
            <v>19764</v>
          </cell>
          <cell r="G45">
            <v>20240</v>
          </cell>
          <cell r="H45">
            <v>20913</v>
          </cell>
          <cell r="I45">
            <v>18925</v>
          </cell>
          <cell r="J45">
            <v>18666</v>
          </cell>
          <cell r="K45">
            <v>19128</v>
          </cell>
          <cell r="L45">
            <v>19377</v>
          </cell>
          <cell r="M45">
            <v>20812</v>
          </cell>
          <cell r="Q45">
            <v>5.9242409257244583E-2</v>
          </cell>
          <cell r="R45">
            <v>4792</v>
          </cell>
          <cell r="S45">
            <v>7140080</v>
          </cell>
          <cell r="T45">
            <v>1046</v>
          </cell>
          <cell r="U45">
            <v>2144</v>
          </cell>
          <cell r="V45">
            <v>3256</v>
          </cell>
          <cell r="W45">
            <v>4792</v>
          </cell>
          <cell r="X45">
            <v>1558540</v>
          </cell>
          <cell r="Y45">
            <v>1636020</v>
          </cell>
          <cell r="Z45">
            <v>1656880</v>
          </cell>
          <cell r="AA45">
            <v>2288640</v>
          </cell>
          <cell r="AB45">
            <v>-841</v>
          </cell>
          <cell r="AF45">
            <v>0</v>
          </cell>
          <cell r="AJ45">
            <v>7140080</v>
          </cell>
          <cell r="AK45">
            <v>14523000</v>
          </cell>
          <cell r="AL45">
            <v>1490</v>
          </cell>
          <cell r="AM45">
            <v>80888</v>
          </cell>
          <cell r="AN45">
            <v>76096</v>
          </cell>
          <cell r="AO45">
            <v>60917</v>
          </cell>
          <cell r="AP45">
            <v>57171</v>
          </cell>
          <cell r="AQ45">
            <v>1887</v>
          </cell>
        </row>
        <row r="46">
          <cell r="D46" t="str">
            <v>E08000017</v>
          </cell>
          <cell r="E46">
            <v>9509</v>
          </cell>
          <cell r="F46">
            <v>9349</v>
          </cell>
          <cell r="G46">
            <v>9160</v>
          </cell>
          <cell r="H46">
            <v>9825</v>
          </cell>
          <cell r="I46">
            <v>9176</v>
          </cell>
          <cell r="J46">
            <v>9022</v>
          </cell>
          <cell r="K46">
            <v>8839</v>
          </cell>
          <cell r="L46">
            <v>9481</v>
          </cell>
          <cell r="M46">
            <v>9486</v>
          </cell>
          <cell r="Q46">
            <v>3.501308035832254E-2</v>
          </cell>
          <cell r="R46">
            <v>1325</v>
          </cell>
          <cell r="S46">
            <v>749950</v>
          </cell>
          <cell r="T46">
            <v>333</v>
          </cell>
          <cell r="U46">
            <v>660</v>
          </cell>
          <cell r="V46">
            <v>981</v>
          </cell>
          <cell r="W46">
            <v>1325</v>
          </cell>
          <cell r="X46">
            <v>188478</v>
          </cell>
          <cell r="Y46">
            <v>185082</v>
          </cell>
          <cell r="Z46">
            <v>181686</v>
          </cell>
          <cell r="AA46">
            <v>194704</v>
          </cell>
          <cell r="AB46">
            <v>23</v>
          </cell>
          <cell r="AF46">
            <v>13018</v>
          </cell>
          <cell r="AJ46">
            <v>749950</v>
          </cell>
          <cell r="AK46">
            <v>6381000</v>
          </cell>
          <cell r="AL46">
            <v>566</v>
          </cell>
          <cell r="AM46">
            <v>37843</v>
          </cell>
          <cell r="AN46">
            <v>36518</v>
          </cell>
          <cell r="AO46">
            <v>28334</v>
          </cell>
          <cell r="AP46">
            <v>27342</v>
          </cell>
          <cell r="AQ46">
            <v>310</v>
          </cell>
        </row>
        <row r="47">
          <cell r="D47" t="str">
            <v>E10000009</v>
          </cell>
          <cell r="E47">
            <v>11594</v>
          </cell>
          <cell r="F47">
            <v>10595</v>
          </cell>
          <cell r="G47">
            <v>10763</v>
          </cell>
          <cell r="H47">
            <v>11152</v>
          </cell>
          <cell r="I47">
            <v>11833</v>
          </cell>
          <cell r="J47">
            <v>11044</v>
          </cell>
          <cell r="K47">
            <v>10602</v>
          </cell>
          <cell r="L47">
            <v>9911</v>
          </cell>
          <cell r="M47">
            <v>11827</v>
          </cell>
          <cell r="Q47">
            <v>1.6189007799746056E-2</v>
          </cell>
          <cell r="R47">
            <v>714</v>
          </cell>
          <cell r="S47">
            <v>539070</v>
          </cell>
          <cell r="T47">
            <v>-239</v>
          </cell>
          <cell r="U47">
            <v>-688</v>
          </cell>
          <cell r="V47">
            <v>-527</v>
          </cell>
          <cell r="W47">
            <v>714</v>
          </cell>
          <cell r="X47">
            <v>0</v>
          </cell>
          <cell r="Y47">
            <v>0</v>
          </cell>
          <cell r="Z47">
            <v>0</v>
          </cell>
          <cell r="AA47">
            <v>539070</v>
          </cell>
          <cell r="AB47">
            <v>-233</v>
          </cell>
          <cell r="AF47">
            <v>0</v>
          </cell>
          <cell r="AJ47">
            <v>539070</v>
          </cell>
          <cell r="AK47">
            <v>7910000</v>
          </cell>
          <cell r="AL47">
            <v>755</v>
          </cell>
          <cell r="AM47">
            <v>44104</v>
          </cell>
          <cell r="AN47">
            <v>43390</v>
          </cell>
          <cell r="AO47">
            <v>32510</v>
          </cell>
          <cell r="AP47">
            <v>31557</v>
          </cell>
          <cell r="AQ47">
            <v>-6</v>
          </cell>
        </row>
        <row r="48">
          <cell r="D48" t="str">
            <v>E08000027</v>
          </cell>
          <cell r="E48">
            <v>9879</v>
          </cell>
          <cell r="F48">
            <v>9815</v>
          </cell>
          <cell r="G48">
            <v>10113</v>
          </cell>
          <cell r="H48">
            <v>10518</v>
          </cell>
          <cell r="I48">
            <v>9484</v>
          </cell>
          <cell r="J48">
            <v>9422</v>
          </cell>
          <cell r="K48">
            <v>9708</v>
          </cell>
          <cell r="L48">
            <v>10097</v>
          </cell>
          <cell r="M48">
            <v>9838</v>
          </cell>
          <cell r="Q48">
            <v>4.0024798512089274E-2</v>
          </cell>
          <cell r="R48">
            <v>1614</v>
          </cell>
          <cell r="S48">
            <v>2848710</v>
          </cell>
          <cell r="T48">
            <v>395</v>
          </cell>
          <cell r="U48">
            <v>788</v>
          </cell>
          <cell r="V48">
            <v>1193</v>
          </cell>
          <cell r="W48">
            <v>1614</v>
          </cell>
          <cell r="X48">
            <v>697175</v>
          </cell>
          <cell r="Y48">
            <v>693645</v>
          </cell>
          <cell r="Z48">
            <v>714825</v>
          </cell>
          <cell r="AA48">
            <v>743065</v>
          </cell>
          <cell r="AB48">
            <v>41</v>
          </cell>
          <cell r="AF48">
            <v>72365</v>
          </cell>
          <cell r="AJ48">
            <v>2848710</v>
          </cell>
          <cell r="AK48">
            <v>5980000</v>
          </cell>
          <cell r="AL48">
            <v>1765</v>
          </cell>
          <cell r="AM48">
            <v>40325</v>
          </cell>
          <cell r="AN48">
            <v>38711</v>
          </cell>
          <cell r="AO48">
            <v>30446</v>
          </cell>
          <cell r="AP48">
            <v>29227</v>
          </cell>
          <cell r="AQ48">
            <v>354</v>
          </cell>
        </row>
        <row r="49">
          <cell r="D49" t="str">
            <v>E09000009</v>
          </cell>
          <cell r="E49">
            <v>8194</v>
          </cell>
          <cell r="F49">
            <v>7529</v>
          </cell>
          <cell r="G49">
            <v>7608</v>
          </cell>
          <cell r="H49">
            <v>7604</v>
          </cell>
          <cell r="I49">
            <v>7453</v>
          </cell>
          <cell r="J49">
            <v>7734</v>
          </cell>
          <cell r="K49">
            <v>7818</v>
          </cell>
          <cell r="L49">
            <v>7777</v>
          </cell>
          <cell r="M49">
            <v>8588</v>
          </cell>
          <cell r="Q49">
            <v>4.9458542104412482E-3</v>
          </cell>
          <cell r="R49">
            <v>153</v>
          </cell>
          <cell r="S49">
            <v>230418</v>
          </cell>
          <cell r="T49">
            <v>741</v>
          </cell>
          <cell r="U49">
            <v>536</v>
          </cell>
          <cell r="V49">
            <v>326</v>
          </cell>
          <cell r="W49">
            <v>153</v>
          </cell>
          <cell r="X49">
            <v>230418</v>
          </cell>
          <cell r="Y49">
            <v>0</v>
          </cell>
          <cell r="Z49">
            <v>0</v>
          </cell>
          <cell r="AA49">
            <v>0</v>
          </cell>
          <cell r="AB49">
            <v>-394</v>
          </cell>
          <cell r="AF49">
            <v>0</v>
          </cell>
          <cell r="AJ49">
            <v>230418</v>
          </cell>
          <cell r="AK49">
            <v>6440000</v>
          </cell>
          <cell r="AL49">
            <v>1506</v>
          </cell>
          <cell r="AM49">
            <v>30935</v>
          </cell>
          <cell r="AN49">
            <v>30782</v>
          </cell>
          <cell r="AO49">
            <v>22741</v>
          </cell>
          <cell r="AP49">
            <v>23329</v>
          </cell>
          <cell r="AQ49">
            <v>1135</v>
          </cell>
        </row>
        <row r="50">
          <cell r="D50" t="str">
            <v>E06000011</v>
          </cell>
          <cell r="E50">
            <v>7673</v>
          </cell>
          <cell r="F50">
            <v>7538</v>
          </cell>
          <cell r="G50">
            <v>7455</v>
          </cell>
          <cell r="H50">
            <v>7909</v>
          </cell>
          <cell r="I50">
            <v>7634</v>
          </cell>
          <cell r="J50">
            <v>7526</v>
          </cell>
          <cell r="K50">
            <v>7442</v>
          </cell>
          <cell r="L50">
            <v>7896</v>
          </cell>
          <cell r="M50">
            <v>8063</v>
          </cell>
          <cell r="Q50">
            <v>2.5183973834832381E-3</v>
          </cell>
          <cell r="R50">
            <v>77</v>
          </cell>
          <cell r="S50">
            <v>70840</v>
          </cell>
          <cell r="T50">
            <v>39</v>
          </cell>
          <cell r="U50">
            <v>51</v>
          </cell>
          <cell r="V50">
            <v>64</v>
          </cell>
          <cell r="W50">
            <v>77</v>
          </cell>
          <cell r="X50">
            <v>35879.999999999993</v>
          </cell>
          <cell r="Y50">
            <v>11040.000000000007</v>
          </cell>
          <cell r="Z50">
            <v>11960.000000000007</v>
          </cell>
          <cell r="AA50">
            <v>11959.999999999993</v>
          </cell>
          <cell r="AB50">
            <v>-390</v>
          </cell>
          <cell r="AF50">
            <v>0</v>
          </cell>
          <cell r="AJ50">
            <v>70840</v>
          </cell>
          <cell r="AK50">
            <v>5916000</v>
          </cell>
          <cell r="AL50">
            <v>920</v>
          </cell>
          <cell r="AM50">
            <v>30575</v>
          </cell>
          <cell r="AN50">
            <v>30498</v>
          </cell>
          <cell r="AO50">
            <v>22902</v>
          </cell>
          <cell r="AP50">
            <v>22864</v>
          </cell>
          <cell r="AQ50">
            <v>429</v>
          </cell>
        </row>
        <row r="51">
          <cell r="D51" t="str">
            <v>E10000011</v>
          </cell>
          <cell r="E51">
            <v>12357</v>
          </cell>
          <cell r="F51">
            <v>12950</v>
          </cell>
          <cell r="G51">
            <v>12922</v>
          </cell>
          <cell r="H51">
            <v>13325</v>
          </cell>
          <cell r="I51">
            <v>12357</v>
          </cell>
          <cell r="J51">
            <v>12354</v>
          </cell>
          <cell r="K51">
            <v>12327</v>
          </cell>
          <cell r="L51">
            <v>12711</v>
          </cell>
          <cell r="M51">
            <v>12464</v>
          </cell>
          <cell r="Q51">
            <v>3.5011832253559375E-2</v>
          </cell>
          <cell r="R51">
            <v>1805</v>
          </cell>
          <cell r="S51">
            <v>2689450</v>
          </cell>
          <cell r="T51">
            <v>0</v>
          </cell>
          <cell r="U51">
            <v>596</v>
          </cell>
          <cell r="V51">
            <v>1191</v>
          </cell>
          <cell r="W51">
            <v>1805</v>
          </cell>
          <cell r="X51">
            <v>0</v>
          </cell>
          <cell r="Y51">
            <v>888040</v>
          </cell>
          <cell r="Z51">
            <v>886550</v>
          </cell>
          <cell r="AA51">
            <v>914860</v>
          </cell>
          <cell r="AB51">
            <v>-107</v>
          </cell>
          <cell r="AF51">
            <v>0</v>
          </cell>
          <cell r="AJ51">
            <v>2689450</v>
          </cell>
          <cell r="AK51">
            <v>10564000</v>
          </cell>
          <cell r="AL51">
            <v>1490</v>
          </cell>
          <cell r="AM51">
            <v>51554</v>
          </cell>
          <cell r="AN51">
            <v>49749</v>
          </cell>
          <cell r="AO51">
            <v>39197</v>
          </cell>
          <cell r="AP51">
            <v>37392</v>
          </cell>
          <cell r="AQ51">
            <v>107</v>
          </cell>
        </row>
        <row r="52">
          <cell r="D52" t="str">
            <v>E09000010</v>
          </cell>
          <cell r="E52">
            <v>7258</v>
          </cell>
          <cell r="F52">
            <v>7122</v>
          </cell>
          <cell r="G52">
            <v>7377</v>
          </cell>
          <cell r="H52">
            <v>7751</v>
          </cell>
          <cell r="I52">
            <v>6970</v>
          </cell>
          <cell r="J52">
            <v>6874</v>
          </cell>
          <cell r="K52">
            <v>7133</v>
          </cell>
          <cell r="L52">
            <v>7498</v>
          </cell>
          <cell r="M52">
            <v>7128</v>
          </cell>
          <cell r="Q52">
            <v>3.5007455605259592E-2</v>
          </cell>
          <cell r="R52">
            <v>1033</v>
          </cell>
          <cell r="S52">
            <v>1539170</v>
          </cell>
          <cell r="T52">
            <v>288</v>
          </cell>
          <cell r="U52">
            <v>536</v>
          </cell>
          <cell r="V52">
            <v>780</v>
          </cell>
          <cell r="W52">
            <v>1033</v>
          </cell>
          <cell r="X52">
            <v>429120.00000000006</v>
          </cell>
          <cell r="Y52">
            <v>369520.00000000006</v>
          </cell>
          <cell r="Z52">
            <v>363559.99999999988</v>
          </cell>
          <cell r="AA52">
            <v>376970</v>
          </cell>
          <cell r="AB52">
            <v>130</v>
          </cell>
          <cell r="AF52">
            <v>193699.99999999997</v>
          </cell>
          <cell r="AJ52">
            <v>1539170</v>
          </cell>
          <cell r="AK52">
            <v>5352000</v>
          </cell>
          <cell r="AL52">
            <v>1490</v>
          </cell>
          <cell r="AM52">
            <v>29508</v>
          </cell>
          <cell r="AN52">
            <v>28475</v>
          </cell>
          <cell r="AO52">
            <v>22250</v>
          </cell>
          <cell r="AP52">
            <v>21505</v>
          </cell>
          <cell r="AQ52">
            <v>158</v>
          </cell>
        </row>
        <row r="53">
          <cell r="D53" t="str">
            <v>E10000012</v>
          </cell>
          <cell r="E53">
            <v>35187</v>
          </cell>
          <cell r="F53">
            <v>35825</v>
          </cell>
          <cell r="G53">
            <v>35567</v>
          </cell>
          <cell r="H53">
            <v>36547</v>
          </cell>
          <cell r="I53">
            <v>34579</v>
          </cell>
          <cell r="J53">
            <v>38678.591652287309</v>
          </cell>
          <cell r="K53">
            <v>38574.906085721777</v>
          </cell>
          <cell r="L53">
            <v>39590.395092801344</v>
          </cell>
          <cell r="M53">
            <v>34579</v>
          </cell>
          <cell r="Q53">
            <v>-5.7969151871850137E-2</v>
          </cell>
          <cell r="R53">
            <v>-8296.8928308104223</v>
          </cell>
          <cell r="S53">
            <v>0</v>
          </cell>
          <cell r="T53">
            <v>608</v>
          </cell>
          <cell r="U53">
            <v>-2245.5916522873158</v>
          </cell>
          <cell r="V53">
            <v>-5253.4977380090859</v>
          </cell>
          <cell r="W53">
            <v>-8296.8928308104223</v>
          </cell>
          <cell r="X53">
            <v>0</v>
          </cell>
          <cell r="Y53">
            <v>0</v>
          </cell>
          <cell r="Z53">
            <v>0</v>
          </cell>
          <cell r="AA53">
            <v>0</v>
          </cell>
          <cell r="AB53">
            <v>608</v>
          </cell>
          <cell r="AF53">
            <v>0</v>
          </cell>
          <cell r="AJ53">
            <v>0</v>
          </cell>
          <cell r="AK53">
            <v>25129000</v>
          </cell>
          <cell r="AL53">
            <v>745</v>
          </cell>
          <cell r="AM53">
            <v>143126</v>
          </cell>
          <cell r="AN53">
            <v>151422.89283081042</v>
          </cell>
          <cell r="AO53">
            <v>107939</v>
          </cell>
          <cell r="AP53">
            <v>116843.89283081042</v>
          </cell>
          <cell r="AQ53">
            <v>0</v>
          </cell>
        </row>
        <row r="54">
          <cell r="D54" t="str">
            <v>E08000037</v>
          </cell>
          <cell r="E54">
            <v>6584.4619056283818</v>
          </cell>
          <cell r="F54">
            <v>6396.3499790424312</v>
          </cell>
          <cell r="G54">
            <v>6571.2314262966056</v>
          </cell>
          <cell r="H54">
            <v>6935.1828697456185</v>
          </cell>
          <cell r="I54">
            <v>6386.9280484595301</v>
          </cell>
          <cell r="J54">
            <v>6204.4594796711581</v>
          </cell>
          <cell r="K54">
            <v>6374.0944835077071</v>
          </cell>
          <cell r="L54">
            <v>6727.12738365325</v>
          </cell>
          <cell r="M54">
            <v>6924</v>
          </cell>
          <cell r="Q54">
            <v>3.0000000000000058E-2</v>
          </cell>
          <cell r="R54">
            <v>794.61678542139271</v>
          </cell>
          <cell r="S54">
            <v>1183979.0102778752</v>
          </cell>
          <cell r="T54">
            <v>197.53385716885168</v>
          </cell>
          <cell r="U54">
            <v>389.42435654012479</v>
          </cell>
          <cell r="V54">
            <v>586.56129932902331</v>
          </cell>
          <cell r="W54">
            <v>794.61678542139271</v>
          </cell>
          <cell r="X54">
            <v>294325.44718158903</v>
          </cell>
          <cell r="Y54">
            <v>285916.84406319697</v>
          </cell>
          <cell r="Z54">
            <v>293734.04475545872</v>
          </cell>
          <cell r="AA54">
            <v>310002.67427763052</v>
          </cell>
          <cell r="AB54">
            <v>-339.53809437161817</v>
          </cell>
          <cell r="AF54">
            <v>0</v>
          </cell>
          <cell r="AJ54">
            <v>1183979.0102778752</v>
          </cell>
          <cell r="AK54">
            <v>4531000</v>
          </cell>
          <cell r="AL54">
            <v>1490</v>
          </cell>
          <cell r="AM54">
            <v>26487.226180713038</v>
          </cell>
          <cell r="AN54">
            <v>25692.609395291645</v>
          </cell>
          <cell r="AO54">
            <v>19902.764275084657</v>
          </cell>
          <cell r="AP54">
            <v>19305.681346832116</v>
          </cell>
          <cell r="AQ54">
            <v>537.07195154046985</v>
          </cell>
        </row>
        <row r="55">
          <cell r="D55" t="str">
            <v>E10000013</v>
          </cell>
          <cell r="E55">
            <v>14527</v>
          </cell>
          <cell r="F55">
            <v>14530</v>
          </cell>
          <cell r="G55">
            <v>13980</v>
          </cell>
          <cell r="H55">
            <v>14617</v>
          </cell>
          <cell r="I55">
            <v>14612</v>
          </cell>
          <cell r="J55">
            <v>14165</v>
          </cell>
          <cell r="K55">
            <v>13609</v>
          </cell>
          <cell r="L55">
            <v>14228</v>
          </cell>
          <cell r="M55">
            <v>14461</v>
          </cell>
          <cell r="Q55">
            <v>1.8038644326499462E-2</v>
          </cell>
          <cell r="R55">
            <v>1040</v>
          </cell>
          <cell r="S55">
            <v>1724143.2</v>
          </cell>
          <cell r="T55">
            <v>-85</v>
          </cell>
          <cell r="U55">
            <v>280</v>
          </cell>
          <cell r="V55">
            <v>651</v>
          </cell>
          <cell r="W55">
            <v>1040</v>
          </cell>
          <cell r="X55">
            <v>0</v>
          </cell>
          <cell r="Y55">
            <v>464192.39999999997</v>
          </cell>
          <cell r="Z55">
            <v>615054.93000000017</v>
          </cell>
          <cell r="AA55">
            <v>644895.86999999988</v>
          </cell>
          <cell r="AB55">
            <v>66</v>
          </cell>
          <cell r="AF55">
            <v>0</v>
          </cell>
          <cell r="AJ55">
            <v>1724143.2</v>
          </cell>
          <cell r="AK55">
            <v>10401000</v>
          </cell>
          <cell r="AL55">
            <v>1657.83</v>
          </cell>
          <cell r="AM55">
            <v>57654</v>
          </cell>
          <cell r="AN55">
            <v>56614</v>
          </cell>
          <cell r="AO55">
            <v>43127</v>
          </cell>
          <cell r="AP55">
            <v>42002</v>
          </cell>
          <cell r="AQ55">
            <v>-151</v>
          </cell>
        </row>
        <row r="56">
          <cell r="D56" t="str">
            <v>E09000011</v>
          </cell>
          <cell r="E56">
            <v>8308</v>
          </cell>
          <cell r="F56">
            <v>8173</v>
          </cell>
          <cell r="G56">
            <v>7947</v>
          </cell>
          <cell r="H56">
            <v>8752</v>
          </cell>
          <cell r="I56">
            <v>8607.5</v>
          </cell>
          <cell r="J56">
            <v>8467.6</v>
          </cell>
          <cell r="K56">
            <v>8233.5</v>
          </cell>
          <cell r="L56">
            <v>9067.5</v>
          </cell>
          <cell r="M56">
            <v>8226</v>
          </cell>
          <cell r="Q56">
            <v>-3.6048824593128345E-2</v>
          </cell>
          <cell r="R56">
            <v>-1196.0999999999985</v>
          </cell>
          <cell r="S56">
            <v>0</v>
          </cell>
          <cell r="T56">
            <v>-299.5</v>
          </cell>
          <cell r="U56">
            <v>-594.09999999999854</v>
          </cell>
          <cell r="V56">
            <v>-880.59999999999854</v>
          </cell>
          <cell r="W56">
            <v>-1196.0999999999985</v>
          </cell>
          <cell r="X56">
            <v>0</v>
          </cell>
          <cell r="Y56">
            <v>0</v>
          </cell>
          <cell r="Z56">
            <v>0</v>
          </cell>
          <cell r="AA56">
            <v>0</v>
          </cell>
          <cell r="AB56">
            <v>82</v>
          </cell>
          <cell r="AF56">
            <v>0</v>
          </cell>
          <cell r="AJ56">
            <v>0</v>
          </cell>
          <cell r="AK56">
            <v>5205000</v>
          </cell>
          <cell r="AL56">
            <v>2136</v>
          </cell>
          <cell r="AM56">
            <v>33180</v>
          </cell>
          <cell r="AN56">
            <v>34376.1</v>
          </cell>
          <cell r="AO56">
            <v>24872</v>
          </cell>
          <cell r="AP56">
            <v>25768.6</v>
          </cell>
          <cell r="AQ56">
            <v>-381.5</v>
          </cell>
        </row>
        <row r="57">
          <cell r="D57" t="str">
            <v>E09000012</v>
          </cell>
          <cell r="E57">
            <v>5361</v>
          </cell>
          <cell r="F57">
            <v>5130</v>
          </cell>
          <cell r="G57">
            <v>5235</v>
          </cell>
          <cell r="H57">
            <v>4972</v>
          </cell>
          <cell r="I57">
            <v>5009</v>
          </cell>
          <cell r="J57">
            <v>5255</v>
          </cell>
          <cell r="K57">
            <v>5017</v>
          </cell>
          <cell r="L57">
            <v>5013</v>
          </cell>
          <cell r="M57">
            <v>5009</v>
          </cell>
          <cell r="Q57">
            <v>1.9518794086385158E-2</v>
          </cell>
          <cell r="R57">
            <v>404</v>
          </cell>
          <cell r="S57">
            <v>601960</v>
          </cell>
          <cell r="T57">
            <v>352</v>
          </cell>
          <cell r="U57">
            <v>227</v>
          </cell>
          <cell r="V57">
            <v>445</v>
          </cell>
          <cell r="W57">
            <v>404</v>
          </cell>
          <cell r="X57">
            <v>524480</v>
          </cell>
          <cell r="Y57">
            <v>0</v>
          </cell>
          <cell r="Z57">
            <v>77480</v>
          </cell>
          <cell r="AA57">
            <v>0</v>
          </cell>
          <cell r="AB57">
            <v>352</v>
          </cell>
          <cell r="AF57">
            <v>524480</v>
          </cell>
          <cell r="AJ57">
            <v>601960</v>
          </cell>
          <cell r="AK57">
            <v>5390000</v>
          </cell>
          <cell r="AL57">
            <v>1490</v>
          </cell>
          <cell r="AM57">
            <v>20698</v>
          </cell>
          <cell r="AN57">
            <v>20294</v>
          </cell>
          <cell r="AO57">
            <v>15337</v>
          </cell>
          <cell r="AP57">
            <v>15285</v>
          </cell>
          <cell r="AQ57">
            <v>0</v>
          </cell>
        </row>
        <row r="58">
          <cell r="D58" t="str">
            <v>E06000006</v>
          </cell>
          <cell r="E58">
            <v>4477</v>
          </cell>
          <cell r="F58">
            <v>4439</v>
          </cell>
          <cell r="G58">
            <v>4440</v>
          </cell>
          <cell r="H58">
            <v>4618</v>
          </cell>
          <cell r="I58">
            <v>4548</v>
          </cell>
          <cell r="J58">
            <v>4292</v>
          </cell>
          <cell r="K58">
            <v>4293</v>
          </cell>
          <cell r="L58">
            <v>4466</v>
          </cell>
          <cell r="M58">
            <v>4548</v>
          </cell>
          <cell r="Q58">
            <v>2.0863469455880718E-2</v>
          </cell>
          <cell r="R58">
            <v>375</v>
          </cell>
          <cell r="S58">
            <v>558750</v>
          </cell>
          <cell r="T58">
            <v>-71</v>
          </cell>
          <cell r="U58">
            <v>76</v>
          </cell>
          <cell r="V58">
            <v>223</v>
          </cell>
          <cell r="W58">
            <v>375</v>
          </cell>
          <cell r="X58">
            <v>0</v>
          </cell>
          <cell r="Y58">
            <v>113240</v>
          </cell>
          <cell r="Z58">
            <v>219030</v>
          </cell>
          <cell r="AA58">
            <v>226480</v>
          </cell>
          <cell r="AB58">
            <v>-71</v>
          </cell>
          <cell r="AF58">
            <v>0</v>
          </cell>
          <cell r="AJ58">
            <v>558750</v>
          </cell>
          <cell r="AK58">
            <v>2732000</v>
          </cell>
          <cell r="AL58">
            <v>1490</v>
          </cell>
          <cell r="AM58">
            <v>17974</v>
          </cell>
          <cell r="AN58">
            <v>17599</v>
          </cell>
          <cell r="AO58">
            <v>13497</v>
          </cell>
          <cell r="AP58">
            <v>13051</v>
          </cell>
          <cell r="AQ58">
            <v>0</v>
          </cell>
        </row>
        <row r="59">
          <cell r="D59" t="str">
            <v>E09000013</v>
          </cell>
          <cell r="E59">
            <v>3965</v>
          </cell>
          <cell r="F59">
            <v>3977</v>
          </cell>
          <cell r="G59">
            <v>4020</v>
          </cell>
          <cell r="H59">
            <v>4019</v>
          </cell>
          <cell r="I59">
            <v>3934</v>
          </cell>
          <cell r="J59">
            <v>4098</v>
          </cell>
          <cell r="K59">
            <v>4138</v>
          </cell>
          <cell r="L59">
            <v>4103</v>
          </cell>
          <cell r="M59">
            <v>4205</v>
          </cell>
          <cell r="Q59">
            <v>-1.8271697640948627E-2</v>
          </cell>
          <cell r="R59">
            <v>-292</v>
          </cell>
          <cell r="S59">
            <v>0</v>
          </cell>
          <cell r="T59">
            <v>31</v>
          </cell>
          <cell r="U59">
            <v>-90</v>
          </cell>
          <cell r="V59">
            <v>-208</v>
          </cell>
          <cell r="W59">
            <v>-292</v>
          </cell>
          <cell r="X59">
            <v>0</v>
          </cell>
          <cell r="Y59">
            <v>0</v>
          </cell>
          <cell r="Z59">
            <v>0</v>
          </cell>
          <cell r="AA59">
            <v>0</v>
          </cell>
          <cell r="AB59">
            <v>-240</v>
          </cell>
          <cell r="AF59">
            <v>0</v>
          </cell>
          <cell r="AJ59">
            <v>0</v>
          </cell>
          <cell r="AK59">
            <v>3800000</v>
          </cell>
          <cell r="AL59">
            <v>1745.3801100000001</v>
          </cell>
          <cell r="AM59">
            <v>15981</v>
          </cell>
          <cell r="AN59">
            <v>16273</v>
          </cell>
          <cell r="AO59">
            <v>12016</v>
          </cell>
          <cell r="AP59">
            <v>12339</v>
          </cell>
          <cell r="AQ59">
            <v>271</v>
          </cell>
        </row>
        <row r="60">
          <cell r="D60" t="str">
            <v>E10000014</v>
          </cell>
          <cell r="E60">
            <v>30669</v>
          </cell>
          <cell r="F60">
            <v>30414</v>
          </cell>
          <cell r="G60">
            <v>30274</v>
          </cell>
          <cell r="H60">
            <v>31316</v>
          </cell>
          <cell r="I60">
            <v>31128</v>
          </cell>
          <cell r="J60">
            <v>31107</v>
          </cell>
          <cell r="K60">
            <v>30990</v>
          </cell>
          <cell r="L60">
            <v>31914</v>
          </cell>
          <cell r="M60">
            <v>29171</v>
          </cell>
          <cell r="Q60">
            <v>-2.0102222983052507E-2</v>
          </cell>
          <cell r="R60">
            <v>-2466</v>
          </cell>
          <cell r="S60">
            <v>0</v>
          </cell>
          <cell r="T60">
            <v>-459</v>
          </cell>
          <cell r="U60">
            <v>-1152</v>
          </cell>
          <cell r="V60">
            <v>-1868</v>
          </cell>
          <cell r="W60">
            <v>-2466</v>
          </cell>
          <cell r="X60">
            <v>0</v>
          </cell>
          <cell r="Y60">
            <v>0</v>
          </cell>
          <cell r="Z60">
            <v>0</v>
          </cell>
          <cell r="AA60">
            <v>0</v>
          </cell>
          <cell r="AB60">
            <v>1498</v>
          </cell>
          <cell r="AF60">
            <v>0</v>
          </cell>
          <cell r="AJ60">
            <v>0</v>
          </cell>
          <cell r="AK60">
            <v>21047000</v>
          </cell>
          <cell r="AL60">
            <v>1490</v>
          </cell>
          <cell r="AM60">
            <v>122673</v>
          </cell>
          <cell r="AN60">
            <v>125139</v>
          </cell>
          <cell r="AO60">
            <v>92004</v>
          </cell>
          <cell r="AP60">
            <v>94011</v>
          </cell>
          <cell r="AQ60">
            <v>-1957</v>
          </cell>
        </row>
        <row r="61">
          <cell r="D61" t="str">
            <v>E09000014</v>
          </cell>
          <cell r="E61">
            <v>5567</v>
          </cell>
          <cell r="F61">
            <v>5934</v>
          </cell>
          <cell r="G61">
            <v>5509</v>
          </cell>
          <cell r="H61">
            <v>5699</v>
          </cell>
          <cell r="I61">
            <v>5483.4949999999999</v>
          </cell>
          <cell r="J61">
            <v>5844.99</v>
          </cell>
          <cell r="K61">
            <v>5426.3649999999998</v>
          </cell>
          <cell r="L61">
            <v>5613.5150000000003</v>
          </cell>
          <cell r="M61">
            <v>5459</v>
          </cell>
          <cell r="Q61">
            <v>1.500000000000009E-2</v>
          </cell>
          <cell r="R61">
            <v>340.63500000000204</v>
          </cell>
          <cell r="S61">
            <v>602923.95000000356</v>
          </cell>
          <cell r="T61">
            <v>83.505000000000109</v>
          </cell>
          <cell r="U61">
            <v>172.51499999999942</v>
          </cell>
          <cell r="V61">
            <v>255.15000000000146</v>
          </cell>
          <cell r="W61">
            <v>340.63500000000204</v>
          </cell>
          <cell r="X61">
            <v>147803.85000000018</v>
          </cell>
          <cell r="Y61">
            <v>157547.69999999876</v>
          </cell>
          <cell r="Z61">
            <v>146263.95000000362</v>
          </cell>
          <cell r="AA61">
            <v>151308.450000001</v>
          </cell>
          <cell r="AB61">
            <v>108</v>
          </cell>
          <cell r="AF61">
            <v>147803.85000000018</v>
          </cell>
          <cell r="AJ61">
            <v>602923.95000000356</v>
          </cell>
          <cell r="AK61">
            <v>4761000</v>
          </cell>
          <cell r="AL61">
            <v>1770</v>
          </cell>
          <cell r="AM61">
            <v>22709</v>
          </cell>
          <cell r="AN61">
            <v>22368.364999999998</v>
          </cell>
          <cell r="AO61">
            <v>17142</v>
          </cell>
          <cell r="AP61">
            <v>16884.87</v>
          </cell>
          <cell r="AQ61">
            <v>-24.494999999999891</v>
          </cell>
        </row>
        <row r="62">
          <cell r="D62" t="str">
            <v>E09000015</v>
          </cell>
          <cell r="E62">
            <v>5432</v>
          </cell>
          <cell r="F62">
            <v>5385</v>
          </cell>
          <cell r="G62">
            <v>5198</v>
          </cell>
          <cell r="H62">
            <v>5265</v>
          </cell>
          <cell r="I62">
            <v>4960</v>
          </cell>
          <cell r="J62">
            <v>5486.2379999999994</v>
          </cell>
          <cell r="K62">
            <v>5295.7223999999997</v>
          </cell>
          <cell r="L62">
            <v>5363.982</v>
          </cell>
          <cell r="M62">
            <v>4960</v>
          </cell>
          <cell r="Q62">
            <v>8.1793984962406051E-3</v>
          </cell>
          <cell r="R62">
            <v>174.05760000000009</v>
          </cell>
          <cell r="S62">
            <v>129672.91200000007</v>
          </cell>
          <cell r="T62">
            <v>472</v>
          </cell>
          <cell r="U62">
            <v>370.76200000000063</v>
          </cell>
          <cell r="V62">
            <v>273.03960000000006</v>
          </cell>
          <cell r="W62">
            <v>174.05760000000009</v>
          </cell>
          <cell r="X62">
            <v>129672.91200000007</v>
          </cell>
          <cell r="Y62">
            <v>0</v>
          </cell>
          <cell r="Z62">
            <v>0</v>
          </cell>
          <cell r="AA62">
            <v>0</v>
          </cell>
          <cell r="AB62">
            <v>472</v>
          </cell>
          <cell r="AF62">
            <v>129672.91200000007</v>
          </cell>
          <cell r="AJ62">
            <v>129672.91200000007</v>
          </cell>
          <cell r="AK62">
            <v>3810000</v>
          </cell>
          <cell r="AL62">
            <v>745</v>
          </cell>
          <cell r="AM62">
            <v>21280</v>
          </cell>
          <cell r="AN62">
            <v>21105.9424</v>
          </cell>
          <cell r="AO62">
            <v>15848</v>
          </cell>
          <cell r="AP62">
            <v>16145.9424</v>
          </cell>
          <cell r="AQ62">
            <v>0</v>
          </cell>
        </row>
        <row r="63">
          <cell r="D63" t="str">
            <v>E06000001</v>
          </cell>
          <cell r="E63">
            <v>2349</v>
          </cell>
          <cell r="F63">
            <v>2372</v>
          </cell>
          <cell r="G63">
            <v>2358</v>
          </cell>
          <cell r="H63">
            <v>2496</v>
          </cell>
          <cell r="I63">
            <v>2409</v>
          </cell>
          <cell r="J63">
            <v>2241</v>
          </cell>
          <cell r="K63">
            <v>2227</v>
          </cell>
          <cell r="L63">
            <v>2362</v>
          </cell>
          <cell r="M63">
            <v>2318</v>
          </cell>
          <cell r="Q63">
            <v>3.5091383812010442E-2</v>
          </cell>
          <cell r="R63">
            <v>336</v>
          </cell>
          <cell r="S63">
            <v>500640</v>
          </cell>
          <cell r="T63">
            <v>-60</v>
          </cell>
          <cell r="U63">
            <v>71</v>
          </cell>
          <cell r="V63">
            <v>202</v>
          </cell>
          <cell r="W63">
            <v>336</v>
          </cell>
          <cell r="X63">
            <v>0</v>
          </cell>
          <cell r="Y63">
            <v>105790</v>
          </cell>
          <cell r="Z63">
            <v>195190</v>
          </cell>
          <cell r="AA63">
            <v>199660</v>
          </cell>
          <cell r="AB63">
            <v>31</v>
          </cell>
          <cell r="AF63">
            <v>0</v>
          </cell>
          <cell r="AJ63">
            <v>500640</v>
          </cell>
          <cell r="AK63">
            <v>1922000</v>
          </cell>
          <cell r="AL63">
            <v>1490</v>
          </cell>
          <cell r="AM63">
            <v>9575</v>
          </cell>
          <cell r="AN63">
            <v>9239</v>
          </cell>
          <cell r="AO63">
            <v>7226</v>
          </cell>
          <cell r="AP63">
            <v>6830</v>
          </cell>
          <cell r="AQ63">
            <v>-91</v>
          </cell>
        </row>
        <row r="64">
          <cell r="D64" t="str">
            <v>E09000016</v>
          </cell>
          <cell r="E64">
            <v>5373.662795267639</v>
          </cell>
          <cell r="F64">
            <v>5726.9696779269743</v>
          </cell>
          <cell r="G64">
            <v>5952.8208573304273</v>
          </cell>
          <cell r="H64">
            <v>5964.7530644919698</v>
          </cell>
          <cell r="I64">
            <v>5239.3212253859483</v>
          </cell>
          <cell r="J64">
            <v>5583.7954359788</v>
          </cell>
          <cell r="K64">
            <v>5804.0003358971662</v>
          </cell>
          <cell r="L64">
            <v>5815.6342378796708</v>
          </cell>
          <cell r="M64">
            <v>5823.8445988973635</v>
          </cell>
          <cell r="Q64">
            <v>2.5000000000000033E-2</v>
          </cell>
          <cell r="R64">
            <v>575.45515987542603</v>
          </cell>
          <cell r="S64">
            <v>857428.18821438483</v>
          </cell>
          <cell r="T64">
            <v>134.3415698816907</v>
          </cell>
          <cell r="U64">
            <v>277.51581182986592</v>
          </cell>
          <cell r="V64">
            <v>426.33633326312702</v>
          </cell>
          <cell r="W64">
            <v>575.45515987542603</v>
          </cell>
          <cell r="X64">
            <v>200168.93912371914</v>
          </cell>
          <cell r="Y64">
            <v>213329.62050278109</v>
          </cell>
          <cell r="Z64">
            <v>221742.57693555905</v>
          </cell>
          <cell r="AA64">
            <v>222187.05165232555</v>
          </cell>
          <cell r="AB64">
            <v>-450.18180362972453</v>
          </cell>
          <cell r="AF64">
            <v>0</v>
          </cell>
          <cell r="AJ64">
            <v>857428.18821438483</v>
          </cell>
          <cell r="AK64">
            <v>4478000</v>
          </cell>
          <cell r="AL64">
            <v>1490</v>
          </cell>
          <cell r="AM64">
            <v>23018.206395017012</v>
          </cell>
          <cell r="AN64">
            <v>22442.751235141586</v>
          </cell>
          <cell r="AO64">
            <v>17644.54359974937</v>
          </cell>
          <cell r="AP64">
            <v>17203.430009755637</v>
          </cell>
          <cell r="AQ64">
            <v>584.52337351141523</v>
          </cell>
        </row>
        <row r="65">
          <cell r="D65" t="str">
            <v>E06000019</v>
          </cell>
          <cell r="E65">
            <v>4376</v>
          </cell>
          <cell r="F65">
            <v>4248</v>
          </cell>
          <cell r="G65">
            <v>4243</v>
          </cell>
          <cell r="H65">
            <v>4528</v>
          </cell>
          <cell r="I65">
            <v>4311</v>
          </cell>
          <cell r="J65">
            <v>4182</v>
          </cell>
          <cell r="K65">
            <v>4178</v>
          </cell>
          <cell r="L65">
            <v>4462</v>
          </cell>
          <cell r="M65">
            <v>4108</v>
          </cell>
          <cell r="Q65">
            <v>1.5061799367634379E-2</v>
          </cell>
          <cell r="R65">
            <v>262</v>
          </cell>
          <cell r="S65">
            <v>462954</v>
          </cell>
          <cell r="T65">
            <v>65</v>
          </cell>
          <cell r="U65">
            <v>131</v>
          </cell>
          <cell r="V65">
            <v>196</v>
          </cell>
          <cell r="W65">
            <v>262</v>
          </cell>
          <cell r="X65">
            <v>114855</v>
          </cell>
          <cell r="Y65">
            <v>116622</v>
          </cell>
          <cell r="Z65">
            <v>114855</v>
          </cell>
          <cell r="AA65">
            <v>116622</v>
          </cell>
          <cell r="AB65">
            <v>268</v>
          </cell>
          <cell r="AF65">
            <v>114855</v>
          </cell>
          <cell r="AJ65">
            <v>462954</v>
          </cell>
          <cell r="AK65">
            <v>3380000</v>
          </cell>
          <cell r="AL65">
            <v>1767</v>
          </cell>
          <cell r="AM65">
            <v>17395</v>
          </cell>
          <cell r="AN65">
            <v>17133</v>
          </cell>
          <cell r="AO65">
            <v>13019</v>
          </cell>
          <cell r="AP65">
            <v>12822</v>
          </cell>
          <cell r="AQ65">
            <v>-203</v>
          </cell>
        </row>
        <row r="66">
          <cell r="D66" t="str">
            <v>E10000015</v>
          </cell>
          <cell r="E66">
            <v>26910</v>
          </cell>
          <cell r="F66">
            <v>28477</v>
          </cell>
          <cell r="G66">
            <v>27952</v>
          </cell>
          <cell r="H66">
            <v>28610</v>
          </cell>
          <cell r="I66">
            <v>26415</v>
          </cell>
          <cell r="J66">
            <v>27765.075000000001</v>
          </cell>
          <cell r="K66">
            <v>27253.200000000001</v>
          </cell>
          <cell r="L66">
            <v>27894.75</v>
          </cell>
          <cell r="M66">
            <v>27267</v>
          </cell>
          <cell r="Q66">
            <v>2.3412223423165957E-2</v>
          </cell>
          <cell r="R66">
            <v>2620.9750000000058</v>
          </cell>
          <cell r="S66">
            <v>3905252.7500000088</v>
          </cell>
          <cell r="T66">
            <v>495</v>
          </cell>
          <cell r="U66">
            <v>1206.9250000000029</v>
          </cell>
          <cell r="V66">
            <v>1905.7250000000058</v>
          </cell>
          <cell r="W66">
            <v>2620.9750000000058</v>
          </cell>
          <cell r="X66">
            <v>737550</v>
          </cell>
          <cell r="Y66">
            <v>1060768.2500000044</v>
          </cell>
          <cell r="Z66">
            <v>1041212.0000000044</v>
          </cell>
          <cell r="AA66">
            <v>1065722.5</v>
          </cell>
          <cell r="AB66">
            <v>-357</v>
          </cell>
          <cell r="AF66">
            <v>0</v>
          </cell>
          <cell r="AJ66">
            <v>3905252.7500000088</v>
          </cell>
          <cell r="AK66">
            <v>18957000</v>
          </cell>
          <cell r="AL66">
            <v>1490</v>
          </cell>
          <cell r="AM66">
            <v>111949</v>
          </cell>
          <cell r="AN66">
            <v>109328.02499999999</v>
          </cell>
          <cell r="AO66">
            <v>85039</v>
          </cell>
          <cell r="AP66">
            <v>82913.024999999994</v>
          </cell>
          <cell r="AQ66">
            <v>852</v>
          </cell>
        </row>
        <row r="67">
          <cell r="D67" t="str">
            <v>E09000017</v>
          </cell>
          <cell r="E67">
            <v>2711</v>
          </cell>
          <cell r="F67">
            <v>2818</v>
          </cell>
          <cell r="G67">
            <v>2756</v>
          </cell>
          <cell r="H67">
            <v>2815</v>
          </cell>
          <cell r="I67">
            <v>2616</v>
          </cell>
          <cell r="J67">
            <v>2719</v>
          </cell>
          <cell r="K67">
            <v>2660</v>
          </cell>
          <cell r="L67">
            <v>2717</v>
          </cell>
          <cell r="M67">
            <v>2754</v>
          </cell>
          <cell r="Q67">
            <v>3.4954954954954952E-2</v>
          </cell>
          <cell r="R67">
            <v>388</v>
          </cell>
          <cell r="S67">
            <v>578120</v>
          </cell>
          <cell r="T67">
            <v>95</v>
          </cell>
          <cell r="U67">
            <v>194</v>
          </cell>
          <cell r="V67">
            <v>290</v>
          </cell>
          <cell r="W67">
            <v>388</v>
          </cell>
          <cell r="X67">
            <v>141550</v>
          </cell>
          <cell r="Y67">
            <v>147510</v>
          </cell>
          <cell r="Z67">
            <v>143040</v>
          </cell>
          <cell r="AA67">
            <v>146020</v>
          </cell>
          <cell r="AB67">
            <v>-43</v>
          </cell>
          <cell r="AF67">
            <v>0</v>
          </cell>
          <cell r="AJ67">
            <v>578120</v>
          </cell>
          <cell r="AK67">
            <v>4521000</v>
          </cell>
          <cell r="AL67">
            <v>1490</v>
          </cell>
          <cell r="AM67">
            <v>11100</v>
          </cell>
          <cell r="AN67">
            <v>10712</v>
          </cell>
          <cell r="AO67">
            <v>8389</v>
          </cell>
          <cell r="AP67">
            <v>8096</v>
          </cell>
          <cell r="AQ67">
            <v>138</v>
          </cell>
        </row>
        <row r="68">
          <cell r="D68" t="str">
            <v>E09000018</v>
          </cell>
          <cell r="E68">
            <v>5671</v>
          </cell>
          <cell r="F68">
            <v>5767</v>
          </cell>
          <cell r="G68">
            <v>5635</v>
          </cell>
          <cell r="H68">
            <v>6150</v>
          </cell>
          <cell r="I68">
            <v>5950</v>
          </cell>
          <cell r="J68">
            <v>5725</v>
          </cell>
          <cell r="K68">
            <v>5475</v>
          </cell>
          <cell r="L68">
            <v>5250</v>
          </cell>
          <cell r="M68">
            <v>6034</v>
          </cell>
          <cell r="Q68">
            <v>3.5439004435258152E-2</v>
          </cell>
          <cell r="R68">
            <v>823</v>
          </cell>
          <cell r="S68">
            <v>2043509</v>
          </cell>
          <cell r="T68">
            <v>-279</v>
          </cell>
          <cell r="U68">
            <v>-237</v>
          </cell>
          <cell r="V68">
            <v>-77</v>
          </cell>
          <cell r="W68">
            <v>823</v>
          </cell>
          <cell r="X68">
            <v>0</v>
          </cell>
          <cell r="Y68">
            <v>0</v>
          </cell>
          <cell r="Z68">
            <v>0</v>
          </cell>
          <cell r="AA68">
            <v>2043509</v>
          </cell>
          <cell r="AB68">
            <v>-363</v>
          </cell>
          <cell r="AF68">
            <v>0</v>
          </cell>
          <cell r="AJ68">
            <v>2043509</v>
          </cell>
          <cell r="AK68">
            <v>4418000</v>
          </cell>
          <cell r="AL68">
            <v>2483</v>
          </cell>
          <cell r="AM68">
            <v>23223</v>
          </cell>
          <cell r="AN68">
            <v>22400</v>
          </cell>
          <cell r="AO68">
            <v>17552</v>
          </cell>
          <cell r="AP68">
            <v>16450</v>
          </cell>
          <cell r="AQ68">
            <v>84</v>
          </cell>
        </row>
        <row r="69">
          <cell r="D69" t="str">
            <v>E06000046</v>
          </cell>
          <cell r="E69">
            <v>2819</v>
          </cell>
          <cell r="F69">
            <v>2875</v>
          </cell>
          <cell r="G69">
            <v>2977</v>
          </cell>
          <cell r="H69">
            <v>3123</v>
          </cell>
          <cell r="I69">
            <v>3032</v>
          </cell>
          <cell r="J69">
            <v>2844</v>
          </cell>
          <cell r="K69">
            <v>2887</v>
          </cell>
          <cell r="L69">
            <v>3062</v>
          </cell>
          <cell r="M69">
            <v>3131</v>
          </cell>
          <cell r="Q69">
            <v>-2.6284551466847551E-3</v>
          </cell>
          <cell r="R69">
            <v>-31</v>
          </cell>
          <cell r="S69">
            <v>0</v>
          </cell>
          <cell r="T69">
            <v>-213</v>
          </cell>
          <cell r="U69">
            <v>-182</v>
          </cell>
          <cell r="V69">
            <v>-92</v>
          </cell>
          <cell r="W69">
            <v>-31</v>
          </cell>
          <cell r="X69">
            <v>0</v>
          </cell>
          <cell r="Y69">
            <v>0</v>
          </cell>
          <cell r="Z69">
            <v>0</v>
          </cell>
          <cell r="AA69">
            <v>0</v>
          </cell>
          <cell r="AB69">
            <v>-312</v>
          </cell>
          <cell r="AF69">
            <v>0</v>
          </cell>
          <cell r="AJ69">
            <v>0</v>
          </cell>
          <cell r="AK69">
            <v>3122000</v>
          </cell>
          <cell r="AL69">
            <v>1490</v>
          </cell>
          <cell r="AM69">
            <v>11794</v>
          </cell>
          <cell r="AN69">
            <v>11825</v>
          </cell>
          <cell r="AO69">
            <v>8975</v>
          </cell>
          <cell r="AP69">
            <v>8793</v>
          </cell>
          <cell r="AQ69">
            <v>99</v>
          </cell>
        </row>
        <row r="70">
          <cell r="D70" t="str">
            <v>E09000019</v>
          </cell>
          <cell r="E70">
            <v>4570</v>
          </cell>
          <cell r="F70">
            <v>4532</v>
          </cell>
          <cell r="G70">
            <v>4261</v>
          </cell>
          <cell r="H70">
            <v>4421</v>
          </cell>
          <cell r="I70">
            <v>4322</v>
          </cell>
          <cell r="J70">
            <v>4588</v>
          </cell>
          <cell r="K70">
            <v>4640</v>
          </cell>
          <cell r="L70">
            <v>4640</v>
          </cell>
          <cell r="M70">
            <v>5748</v>
          </cell>
          <cell r="Q70">
            <v>-2.2829509671614935E-2</v>
          </cell>
          <cell r="R70">
            <v>-406</v>
          </cell>
          <cell r="S70">
            <v>0</v>
          </cell>
          <cell r="T70">
            <v>248</v>
          </cell>
          <cell r="U70">
            <v>192</v>
          </cell>
          <cell r="V70">
            <v>-187</v>
          </cell>
          <cell r="W70">
            <v>-406</v>
          </cell>
          <cell r="X70">
            <v>0</v>
          </cell>
          <cell r="Y70">
            <v>0</v>
          </cell>
          <cell r="Z70">
            <v>0</v>
          </cell>
          <cell r="AA70">
            <v>0</v>
          </cell>
          <cell r="AB70">
            <v>-1178</v>
          </cell>
          <cell r="AF70">
            <v>0</v>
          </cell>
          <cell r="AJ70">
            <v>0</v>
          </cell>
          <cell r="AK70">
            <v>4908000</v>
          </cell>
          <cell r="AL70">
            <v>2058</v>
          </cell>
          <cell r="AM70">
            <v>17784</v>
          </cell>
          <cell r="AN70">
            <v>18190</v>
          </cell>
          <cell r="AO70">
            <v>13214</v>
          </cell>
          <cell r="AP70">
            <v>13868</v>
          </cell>
          <cell r="AQ70">
            <v>1426</v>
          </cell>
        </row>
        <row r="71">
          <cell r="D71" t="str">
            <v>E09000020</v>
          </cell>
          <cell r="E71">
            <v>2436</v>
          </cell>
          <cell r="F71">
            <v>2659</v>
          </cell>
          <cell r="G71">
            <v>2688</v>
          </cell>
          <cell r="H71">
            <v>2688</v>
          </cell>
          <cell r="I71">
            <v>2629</v>
          </cell>
          <cell r="J71">
            <v>2742</v>
          </cell>
          <cell r="K71">
            <v>2755</v>
          </cell>
          <cell r="L71">
            <v>2725</v>
          </cell>
          <cell r="M71">
            <v>3062</v>
          </cell>
          <cell r="Q71">
            <v>-3.6290707668799542E-2</v>
          </cell>
          <cell r="R71">
            <v>-380</v>
          </cell>
          <cell r="S71">
            <v>0</v>
          </cell>
          <cell r="T71">
            <v>-193</v>
          </cell>
          <cell r="U71">
            <v>-276</v>
          </cell>
          <cell r="V71">
            <v>-343</v>
          </cell>
          <cell r="W71">
            <v>-380</v>
          </cell>
          <cell r="X71">
            <v>0</v>
          </cell>
          <cell r="Y71">
            <v>0</v>
          </cell>
          <cell r="Z71">
            <v>0</v>
          </cell>
          <cell r="AA71">
            <v>0</v>
          </cell>
          <cell r="AB71">
            <v>-626</v>
          </cell>
          <cell r="AF71">
            <v>0</v>
          </cell>
          <cell r="AJ71">
            <v>0</v>
          </cell>
          <cell r="AK71">
            <v>3809000</v>
          </cell>
          <cell r="AL71">
            <v>1897.2716040268499</v>
          </cell>
          <cell r="AM71">
            <v>10471</v>
          </cell>
          <cell r="AN71">
            <v>10851</v>
          </cell>
          <cell r="AO71">
            <v>8035</v>
          </cell>
          <cell r="AP71">
            <v>8222</v>
          </cell>
          <cell r="AQ71">
            <v>433</v>
          </cell>
        </row>
        <row r="72">
          <cell r="D72" t="str">
            <v>E10000016</v>
          </cell>
          <cell r="E72">
            <v>36423</v>
          </cell>
          <cell r="F72">
            <v>36983</v>
          </cell>
          <cell r="G72">
            <v>36806</v>
          </cell>
          <cell r="H72">
            <v>38917</v>
          </cell>
          <cell r="I72">
            <v>36881</v>
          </cell>
          <cell r="J72">
            <v>36613.17</v>
          </cell>
          <cell r="K72">
            <v>36437.94</v>
          </cell>
          <cell r="L72">
            <v>38527.83</v>
          </cell>
          <cell r="M72">
            <v>36512.19</v>
          </cell>
          <cell r="Q72">
            <v>4.4864513273742707E-3</v>
          </cell>
          <cell r="R72">
            <v>669.05999999999767</v>
          </cell>
          <cell r="S72">
            <v>996899.39999999653</v>
          </cell>
          <cell r="T72">
            <v>-458</v>
          </cell>
          <cell r="U72">
            <v>-88.169999999998254</v>
          </cell>
          <cell r="V72">
            <v>279.88999999999942</v>
          </cell>
          <cell r="W72">
            <v>669.05999999999767</v>
          </cell>
          <cell r="X72">
            <v>0</v>
          </cell>
          <cell r="Y72">
            <v>0</v>
          </cell>
          <cell r="Z72">
            <v>417036.09999999916</v>
          </cell>
          <cell r="AA72">
            <v>579863.29999999737</v>
          </cell>
          <cell r="AB72">
            <v>-89.190000000002328</v>
          </cell>
          <cell r="AF72">
            <v>0</v>
          </cell>
          <cell r="AJ72">
            <v>996899.39999999653</v>
          </cell>
          <cell r="AK72">
            <v>26232000</v>
          </cell>
          <cell r="AL72">
            <v>1490</v>
          </cell>
          <cell r="AM72">
            <v>149129</v>
          </cell>
          <cell r="AN72">
            <v>148459.94</v>
          </cell>
          <cell r="AO72">
            <v>112706</v>
          </cell>
          <cell r="AP72">
            <v>111578.94</v>
          </cell>
          <cell r="AQ72">
            <v>-368.80999999999767</v>
          </cell>
        </row>
        <row r="73">
          <cell r="D73" t="str">
            <v>E06000010</v>
          </cell>
          <cell r="E73">
            <v>7682</v>
          </cell>
          <cell r="F73">
            <v>7348</v>
          </cell>
          <cell r="G73">
            <v>7088</v>
          </cell>
          <cell r="H73">
            <v>7250</v>
          </cell>
          <cell r="I73">
            <v>7422</v>
          </cell>
          <cell r="J73">
            <v>7094</v>
          </cell>
          <cell r="K73">
            <v>6831</v>
          </cell>
          <cell r="L73">
            <v>6993</v>
          </cell>
          <cell r="M73">
            <v>6556</v>
          </cell>
          <cell r="Q73">
            <v>3.500408608008717E-2</v>
          </cell>
          <cell r="R73">
            <v>1028</v>
          </cell>
          <cell r="S73">
            <v>1531720</v>
          </cell>
          <cell r="T73">
            <v>260</v>
          </cell>
          <cell r="U73">
            <v>514</v>
          </cell>
          <cell r="V73">
            <v>771</v>
          </cell>
          <cell r="W73">
            <v>1028</v>
          </cell>
          <cell r="X73">
            <v>387400</v>
          </cell>
          <cell r="Y73">
            <v>378460</v>
          </cell>
          <cell r="Z73">
            <v>382930</v>
          </cell>
          <cell r="AA73">
            <v>382930</v>
          </cell>
          <cell r="AB73">
            <v>1126</v>
          </cell>
          <cell r="AF73">
            <v>387400</v>
          </cell>
          <cell r="AJ73">
            <v>1531720</v>
          </cell>
          <cell r="AK73">
            <v>5729000</v>
          </cell>
          <cell r="AL73">
            <v>1490</v>
          </cell>
          <cell r="AM73">
            <v>29368</v>
          </cell>
          <cell r="AN73">
            <v>28340</v>
          </cell>
          <cell r="AO73">
            <v>21686</v>
          </cell>
          <cell r="AP73">
            <v>20918</v>
          </cell>
          <cell r="AQ73">
            <v>-866</v>
          </cell>
        </row>
        <row r="74">
          <cell r="D74" t="str">
            <v>E09000021</v>
          </cell>
          <cell r="E74">
            <v>2958</v>
          </cell>
          <cell r="F74">
            <v>2884</v>
          </cell>
          <cell r="G74">
            <v>2863</v>
          </cell>
          <cell r="H74">
            <v>3100</v>
          </cell>
          <cell r="I74">
            <v>2828</v>
          </cell>
          <cell r="J74">
            <v>2801</v>
          </cell>
          <cell r="K74">
            <v>2740</v>
          </cell>
          <cell r="L74">
            <v>3024</v>
          </cell>
          <cell r="M74">
            <v>2943</v>
          </cell>
          <cell r="Q74">
            <v>3.4900465904277846E-2</v>
          </cell>
          <cell r="R74">
            <v>412</v>
          </cell>
          <cell r="S74">
            <v>928973.48000000021</v>
          </cell>
          <cell r="T74">
            <v>130</v>
          </cell>
          <cell r="U74">
            <v>213</v>
          </cell>
          <cell r="V74">
            <v>336</v>
          </cell>
          <cell r="W74">
            <v>412</v>
          </cell>
          <cell r="X74">
            <v>293122.70000000007</v>
          </cell>
          <cell r="Y74">
            <v>187147.57</v>
          </cell>
          <cell r="Z74">
            <v>277339.1700000001</v>
          </cell>
          <cell r="AA74">
            <v>171364.04000000004</v>
          </cell>
          <cell r="AB74">
            <v>15</v>
          </cell>
          <cell r="AF74">
            <v>33821.850000000006</v>
          </cell>
          <cell r="AJ74">
            <v>928973.48000000021</v>
          </cell>
          <cell r="AK74">
            <v>2856000</v>
          </cell>
          <cell r="AL74">
            <v>2254.7900000000004</v>
          </cell>
          <cell r="AM74">
            <v>11805</v>
          </cell>
          <cell r="AN74">
            <v>11393</v>
          </cell>
          <cell r="AO74">
            <v>8847</v>
          </cell>
          <cell r="AP74">
            <v>8565</v>
          </cell>
          <cell r="AQ74">
            <v>115</v>
          </cell>
        </row>
        <row r="75">
          <cell r="D75" t="str">
            <v>E08000034</v>
          </cell>
          <cell r="E75">
            <v>11540</v>
          </cell>
          <cell r="F75">
            <v>11672</v>
          </cell>
          <cell r="G75">
            <v>11673</v>
          </cell>
          <cell r="H75">
            <v>12050</v>
          </cell>
          <cell r="I75">
            <v>11134</v>
          </cell>
          <cell r="J75">
            <v>11263</v>
          </cell>
          <cell r="K75">
            <v>11264</v>
          </cell>
          <cell r="L75">
            <v>11628</v>
          </cell>
          <cell r="M75">
            <v>11524</v>
          </cell>
          <cell r="Q75">
            <v>3.5069777351656548E-2</v>
          </cell>
          <cell r="R75">
            <v>1646</v>
          </cell>
          <cell r="S75">
            <v>2452540</v>
          </cell>
          <cell r="T75">
            <v>406</v>
          </cell>
          <cell r="U75">
            <v>815</v>
          </cell>
          <cell r="V75">
            <v>1224</v>
          </cell>
          <cell r="W75">
            <v>1646</v>
          </cell>
          <cell r="X75">
            <v>604940</v>
          </cell>
          <cell r="Y75">
            <v>609410</v>
          </cell>
          <cell r="Z75">
            <v>609410</v>
          </cell>
          <cell r="AA75">
            <v>628780</v>
          </cell>
          <cell r="AB75">
            <v>16</v>
          </cell>
          <cell r="AF75">
            <v>23839.999999999996</v>
          </cell>
          <cell r="AJ75">
            <v>2452540</v>
          </cell>
          <cell r="AK75">
            <v>7675000</v>
          </cell>
          <cell r="AL75">
            <v>1490</v>
          </cell>
          <cell r="AM75">
            <v>46935</v>
          </cell>
          <cell r="AN75">
            <v>45289</v>
          </cell>
          <cell r="AO75">
            <v>35395</v>
          </cell>
          <cell r="AP75">
            <v>34155</v>
          </cell>
          <cell r="AQ75">
            <v>390</v>
          </cell>
        </row>
        <row r="76">
          <cell r="D76" t="str">
            <v>E08000011</v>
          </cell>
          <cell r="E76">
            <v>4801</v>
          </cell>
          <cell r="F76">
            <v>5461</v>
          </cell>
          <cell r="G76">
            <v>5427</v>
          </cell>
          <cell r="H76">
            <v>5494</v>
          </cell>
          <cell r="I76">
            <v>5489</v>
          </cell>
          <cell r="J76">
            <v>5603</v>
          </cell>
          <cell r="K76">
            <v>5798</v>
          </cell>
          <cell r="L76">
            <v>5773</v>
          </cell>
          <cell r="M76">
            <v>5488</v>
          </cell>
          <cell r="Q76">
            <v>-6.9867346457064633E-2</v>
          </cell>
          <cell r="R76">
            <v>-1480</v>
          </cell>
          <cell r="S76">
            <v>0</v>
          </cell>
          <cell r="T76">
            <v>-688</v>
          </cell>
          <cell r="U76">
            <v>-830</v>
          </cell>
          <cell r="V76">
            <v>-1201</v>
          </cell>
          <cell r="W76">
            <v>-1480</v>
          </cell>
          <cell r="X76">
            <v>0</v>
          </cell>
          <cell r="Y76">
            <v>0</v>
          </cell>
          <cell r="Z76">
            <v>0</v>
          </cell>
          <cell r="AA76">
            <v>0</v>
          </cell>
          <cell r="AB76">
            <v>-687</v>
          </cell>
          <cell r="AF76">
            <v>0</v>
          </cell>
          <cell r="AJ76">
            <v>0</v>
          </cell>
          <cell r="AK76">
            <v>3879000</v>
          </cell>
          <cell r="AL76">
            <v>1490</v>
          </cell>
          <cell r="AM76">
            <v>21183</v>
          </cell>
          <cell r="AN76">
            <v>22663</v>
          </cell>
          <cell r="AO76">
            <v>16382</v>
          </cell>
          <cell r="AP76">
            <v>17174</v>
          </cell>
          <cell r="AQ76">
            <v>-1</v>
          </cell>
        </row>
        <row r="77">
          <cell r="D77" t="str">
            <v>E09000022</v>
          </cell>
          <cell r="E77">
            <v>6525</v>
          </cell>
          <cell r="F77">
            <v>6710</v>
          </cell>
          <cell r="G77">
            <v>6608</v>
          </cell>
          <cell r="H77">
            <v>6725</v>
          </cell>
          <cell r="I77">
            <v>6217</v>
          </cell>
          <cell r="J77">
            <v>6415</v>
          </cell>
          <cell r="K77">
            <v>6810</v>
          </cell>
          <cell r="L77">
            <v>6556</v>
          </cell>
          <cell r="M77">
            <v>6746</v>
          </cell>
          <cell r="Q77">
            <v>2.1454381210478771E-2</v>
          </cell>
          <cell r="R77">
            <v>570</v>
          </cell>
          <cell r="S77">
            <v>849300</v>
          </cell>
          <cell r="T77">
            <v>308</v>
          </cell>
          <cell r="U77">
            <v>603</v>
          </cell>
          <cell r="V77">
            <v>401</v>
          </cell>
          <cell r="W77">
            <v>570</v>
          </cell>
          <cell r="X77">
            <v>458920</v>
          </cell>
          <cell r="Y77">
            <v>390380</v>
          </cell>
          <cell r="Z77">
            <v>0</v>
          </cell>
          <cell r="AA77">
            <v>0</v>
          </cell>
          <cell r="AB77">
            <v>-221</v>
          </cell>
          <cell r="AF77">
            <v>0</v>
          </cell>
          <cell r="AJ77">
            <v>849300</v>
          </cell>
          <cell r="AK77">
            <v>6360000</v>
          </cell>
          <cell r="AL77">
            <v>1490</v>
          </cell>
          <cell r="AM77">
            <v>26568</v>
          </cell>
          <cell r="AN77">
            <v>25998</v>
          </cell>
          <cell r="AO77">
            <v>20043</v>
          </cell>
          <cell r="AP77">
            <v>19781</v>
          </cell>
          <cell r="AQ77">
            <v>529</v>
          </cell>
        </row>
        <row r="78">
          <cell r="D78" t="str">
            <v>E10000017</v>
          </cell>
          <cell r="E78">
            <v>34106</v>
          </cell>
          <cell r="F78">
            <v>34409</v>
          </cell>
          <cell r="G78">
            <v>33300</v>
          </cell>
          <cell r="H78">
            <v>36605</v>
          </cell>
          <cell r="I78">
            <v>33045</v>
          </cell>
          <cell r="J78">
            <v>33338</v>
          </cell>
          <cell r="K78">
            <v>32264</v>
          </cell>
          <cell r="L78">
            <v>35501</v>
          </cell>
          <cell r="M78">
            <v>34928</v>
          </cell>
          <cell r="Q78">
            <v>3.0862592110966622E-2</v>
          </cell>
          <cell r="R78">
            <v>4272</v>
          </cell>
          <cell r="S78">
            <v>6365280</v>
          </cell>
          <cell r="T78">
            <v>1061</v>
          </cell>
          <cell r="U78">
            <v>2132</v>
          </cell>
          <cell r="V78">
            <v>3168</v>
          </cell>
          <cell r="W78">
            <v>4272</v>
          </cell>
          <cell r="X78">
            <v>1580890</v>
          </cell>
          <cell r="Y78">
            <v>1595790</v>
          </cell>
          <cell r="Z78">
            <v>1543640</v>
          </cell>
          <cell r="AA78">
            <v>1644960</v>
          </cell>
          <cell r="AB78">
            <v>-822</v>
          </cell>
          <cell r="AF78">
            <v>0</v>
          </cell>
          <cell r="AJ78">
            <v>6365280</v>
          </cell>
          <cell r="AK78">
            <v>22975000</v>
          </cell>
          <cell r="AL78">
            <v>1490</v>
          </cell>
          <cell r="AM78">
            <v>138420</v>
          </cell>
          <cell r="AN78">
            <v>134148</v>
          </cell>
          <cell r="AO78">
            <v>104314</v>
          </cell>
          <cell r="AP78">
            <v>101103</v>
          </cell>
          <cell r="AQ78">
            <v>1883</v>
          </cell>
        </row>
        <row r="79">
          <cell r="D79" t="str">
            <v>E08000035</v>
          </cell>
          <cell r="E79">
            <v>17681</v>
          </cell>
          <cell r="F79">
            <v>17399</v>
          </cell>
          <cell r="G79">
            <v>17278</v>
          </cell>
          <cell r="H79">
            <v>18145</v>
          </cell>
          <cell r="I79">
            <v>17310</v>
          </cell>
          <cell r="J79">
            <v>16883</v>
          </cell>
          <cell r="K79">
            <v>16583</v>
          </cell>
          <cell r="L79">
            <v>17259</v>
          </cell>
          <cell r="M79">
            <v>17158</v>
          </cell>
          <cell r="Q79">
            <v>3.5005602598470985E-2</v>
          </cell>
          <cell r="R79">
            <v>2468</v>
          </cell>
          <cell r="S79">
            <v>5306200</v>
          </cell>
          <cell r="T79">
            <v>371</v>
          </cell>
          <cell r="U79">
            <v>887</v>
          </cell>
          <cell r="V79">
            <v>1582</v>
          </cell>
          <cell r="W79">
            <v>2468</v>
          </cell>
          <cell r="X79">
            <v>797650</v>
          </cell>
          <cell r="Y79">
            <v>1109400</v>
          </cell>
          <cell r="Z79">
            <v>1494250</v>
          </cell>
          <cell r="AA79">
            <v>1904900</v>
          </cell>
          <cell r="AB79">
            <v>523</v>
          </cell>
          <cell r="AF79">
            <v>797650</v>
          </cell>
          <cell r="AJ79">
            <v>5306200</v>
          </cell>
          <cell r="AK79">
            <v>14486000</v>
          </cell>
          <cell r="AL79">
            <v>2150</v>
          </cell>
          <cell r="AM79">
            <v>70503</v>
          </cell>
          <cell r="AN79">
            <v>68035</v>
          </cell>
          <cell r="AO79">
            <v>52822</v>
          </cell>
          <cell r="AP79">
            <v>50725</v>
          </cell>
          <cell r="AQ79">
            <v>-152</v>
          </cell>
        </row>
        <row r="80">
          <cell r="D80" t="str">
            <v>E06000016</v>
          </cell>
          <cell r="E80">
            <v>8256</v>
          </cell>
          <cell r="F80">
            <v>8252</v>
          </cell>
          <cell r="G80">
            <v>8447</v>
          </cell>
          <cell r="H80">
            <v>8670</v>
          </cell>
          <cell r="I80">
            <v>7966</v>
          </cell>
          <cell r="J80">
            <v>7962</v>
          </cell>
          <cell r="K80">
            <v>8151</v>
          </cell>
          <cell r="L80">
            <v>8370</v>
          </cell>
          <cell r="M80">
            <v>8215</v>
          </cell>
          <cell r="Q80">
            <v>3.4973977695167288E-2</v>
          </cell>
          <cell r="R80">
            <v>1176</v>
          </cell>
          <cell r="S80">
            <v>1752240</v>
          </cell>
          <cell r="T80">
            <v>290</v>
          </cell>
          <cell r="U80">
            <v>580</v>
          </cell>
          <cell r="V80">
            <v>876</v>
          </cell>
          <cell r="W80">
            <v>1176</v>
          </cell>
          <cell r="X80">
            <v>432100</v>
          </cell>
          <cell r="Y80">
            <v>432100</v>
          </cell>
          <cell r="Z80">
            <v>441040</v>
          </cell>
          <cell r="AA80">
            <v>447000</v>
          </cell>
          <cell r="AB80">
            <v>41</v>
          </cell>
          <cell r="AF80">
            <v>61089.999999999993</v>
          </cell>
          <cell r="AJ80">
            <v>1752240</v>
          </cell>
          <cell r="AK80">
            <v>6180000</v>
          </cell>
          <cell r="AL80">
            <v>1490</v>
          </cell>
          <cell r="AM80">
            <v>33625</v>
          </cell>
          <cell r="AN80">
            <v>32449</v>
          </cell>
          <cell r="AO80">
            <v>25369</v>
          </cell>
          <cell r="AP80">
            <v>24483</v>
          </cell>
          <cell r="AQ80">
            <v>249</v>
          </cell>
        </row>
        <row r="81">
          <cell r="D81" t="str">
            <v>E10000018</v>
          </cell>
          <cell r="E81">
            <v>14245</v>
          </cell>
          <cell r="F81">
            <v>14413</v>
          </cell>
          <cell r="G81">
            <v>14724</v>
          </cell>
          <cell r="H81">
            <v>14932</v>
          </cell>
          <cell r="I81">
            <v>13746</v>
          </cell>
          <cell r="J81">
            <v>13909</v>
          </cell>
          <cell r="K81">
            <v>14209</v>
          </cell>
          <cell r="L81">
            <v>14409</v>
          </cell>
          <cell r="M81">
            <v>14410</v>
          </cell>
          <cell r="Q81">
            <v>3.5000171485406593E-2</v>
          </cell>
          <cell r="R81">
            <v>2041</v>
          </cell>
          <cell r="S81">
            <v>3041090</v>
          </cell>
          <cell r="T81">
            <v>499</v>
          </cell>
          <cell r="U81">
            <v>1003</v>
          </cell>
          <cell r="V81">
            <v>1518</v>
          </cell>
          <cell r="W81">
            <v>2041</v>
          </cell>
          <cell r="X81">
            <v>743510</v>
          </cell>
          <cell r="Y81">
            <v>750960</v>
          </cell>
          <cell r="Z81">
            <v>767350</v>
          </cell>
          <cell r="AA81">
            <v>779270</v>
          </cell>
          <cell r="AB81">
            <v>-165</v>
          </cell>
          <cell r="AF81">
            <v>0</v>
          </cell>
          <cell r="AJ81">
            <v>3041090</v>
          </cell>
          <cell r="AK81">
            <v>10191000</v>
          </cell>
          <cell r="AL81">
            <v>1490</v>
          </cell>
          <cell r="AM81">
            <v>58314</v>
          </cell>
          <cell r="AN81">
            <v>56273</v>
          </cell>
          <cell r="AO81">
            <v>44069</v>
          </cell>
          <cell r="AP81">
            <v>42527</v>
          </cell>
          <cell r="AQ81">
            <v>664</v>
          </cell>
        </row>
        <row r="82">
          <cell r="D82" t="str">
            <v>E09000023</v>
          </cell>
          <cell r="E82">
            <v>5374</v>
          </cell>
          <cell r="F82">
            <v>5734</v>
          </cell>
          <cell r="G82">
            <v>5871</v>
          </cell>
          <cell r="H82">
            <v>6057</v>
          </cell>
          <cell r="I82">
            <v>6039</v>
          </cell>
          <cell r="J82">
            <v>5836</v>
          </cell>
          <cell r="K82">
            <v>5966</v>
          </cell>
          <cell r="L82">
            <v>6145</v>
          </cell>
          <cell r="M82">
            <v>6142</v>
          </cell>
          <cell r="Q82">
            <v>-4.1239798576141691E-2</v>
          </cell>
          <cell r="R82">
            <v>-950</v>
          </cell>
          <cell r="S82">
            <v>0</v>
          </cell>
          <cell r="T82">
            <v>-665</v>
          </cell>
          <cell r="U82">
            <v>-767</v>
          </cell>
          <cell r="V82">
            <v>-862</v>
          </cell>
          <cell r="W82">
            <v>-950</v>
          </cell>
          <cell r="X82">
            <v>0</v>
          </cell>
          <cell r="Y82">
            <v>0</v>
          </cell>
          <cell r="Z82">
            <v>0</v>
          </cell>
          <cell r="AA82">
            <v>0</v>
          </cell>
          <cell r="AB82">
            <v>-768</v>
          </cell>
          <cell r="AF82">
            <v>0</v>
          </cell>
          <cell r="AJ82">
            <v>0</v>
          </cell>
          <cell r="AK82">
            <v>5705000</v>
          </cell>
          <cell r="AL82">
            <v>2020</v>
          </cell>
          <cell r="AM82">
            <v>23036</v>
          </cell>
          <cell r="AN82">
            <v>23986</v>
          </cell>
          <cell r="AO82">
            <v>17662</v>
          </cell>
          <cell r="AP82">
            <v>17947</v>
          </cell>
          <cell r="AQ82">
            <v>103</v>
          </cell>
        </row>
        <row r="83">
          <cell r="D83" t="str">
            <v>E10000019</v>
          </cell>
          <cell r="E83">
            <v>18307</v>
          </cell>
          <cell r="F83">
            <v>17973</v>
          </cell>
          <cell r="G83">
            <v>17626</v>
          </cell>
          <cell r="H83">
            <v>18507</v>
          </cell>
          <cell r="I83">
            <v>17663</v>
          </cell>
          <cell r="J83">
            <v>17345</v>
          </cell>
          <cell r="K83">
            <v>17008</v>
          </cell>
          <cell r="L83">
            <v>17862</v>
          </cell>
          <cell r="M83">
            <v>17658</v>
          </cell>
          <cell r="Q83">
            <v>3.5007526272906798E-2</v>
          </cell>
          <cell r="R83">
            <v>2535</v>
          </cell>
          <cell r="S83">
            <v>3777150</v>
          </cell>
          <cell r="T83">
            <v>644</v>
          </cell>
          <cell r="U83">
            <v>1272</v>
          </cell>
          <cell r="V83">
            <v>1890</v>
          </cell>
          <cell r="W83">
            <v>2535</v>
          </cell>
          <cell r="X83">
            <v>959560</v>
          </cell>
          <cell r="Y83">
            <v>935720.00000000023</v>
          </cell>
          <cell r="Z83">
            <v>920819.99999999977</v>
          </cell>
          <cell r="AA83">
            <v>961050</v>
          </cell>
          <cell r="AB83">
            <v>649</v>
          </cell>
          <cell r="AF83">
            <v>959560</v>
          </cell>
          <cell r="AJ83">
            <v>3777150</v>
          </cell>
          <cell r="AK83">
            <v>13988000</v>
          </cell>
          <cell r="AL83">
            <v>1490</v>
          </cell>
          <cell r="AM83">
            <v>72413</v>
          </cell>
          <cell r="AN83">
            <v>69878</v>
          </cell>
          <cell r="AO83">
            <v>54106</v>
          </cell>
          <cell r="AP83">
            <v>52215</v>
          </cell>
          <cell r="AQ83">
            <v>-5</v>
          </cell>
        </row>
        <row r="84">
          <cell r="D84" t="str">
            <v>E08000012</v>
          </cell>
          <cell r="E84">
            <v>13683</v>
          </cell>
          <cell r="F84">
            <v>14212</v>
          </cell>
          <cell r="G84">
            <v>14114</v>
          </cell>
          <cell r="H84">
            <v>14791</v>
          </cell>
          <cell r="I84">
            <v>14592</v>
          </cell>
          <cell r="J84">
            <v>15038</v>
          </cell>
          <cell r="K84">
            <v>14948</v>
          </cell>
          <cell r="L84">
            <v>15625</v>
          </cell>
          <cell r="M84">
            <v>14151</v>
          </cell>
          <cell r="Q84">
            <v>-5.9911971830985913E-2</v>
          </cell>
          <cell r="R84">
            <v>-3403</v>
          </cell>
          <cell r="S84">
            <v>0</v>
          </cell>
          <cell r="T84">
            <v>-909</v>
          </cell>
          <cell r="U84">
            <v>-1735</v>
          </cell>
          <cell r="V84">
            <v>-2569</v>
          </cell>
          <cell r="W84">
            <v>-3403</v>
          </cell>
          <cell r="X84">
            <v>0</v>
          </cell>
          <cell r="Y84">
            <v>0</v>
          </cell>
          <cell r="Z84">
            <v>0</v>
          </cell>
          <cell r="AA84">
            <v>0</v>
          </cell>
          <cell r="AB84">
            <v>-468</v>
          </cell>
          <cell r="AF84">
            <v>0</v>
          </cell>
          <cell r="AJ84">
            <v>0</v>
          </cell>
          <cell r="AK84">
            <v>11512000</v>
          </cell>
          <cell r="AL84">
            <v>1490</v>
          </cell>
          <cell r="AM84">
            <v>56800</v>
          </cell>
          <cell r="AN84">
            <v>60203</v>
          </cell>
          <cell r="AO84">
            <v>43117</v>
          </cell>
          <cell r="AP84">
            <v>45611</v>
          </cell>
          <cell r="AQ84">
            <v>-441</v>
          </cell>
        </row>
        <row r="85">
          <cell r="D85" t="str">
            <v>E06000032</v>
          </cell>
          <cell r="E85">
            <v>6019</v>
          </cell>
          <cell r="F85">
            <v>6127</v>
          </cell>
          <cell r="G85">
            <v>5961</v>
          </cell>
          <cell r="H85">
            <v>6325</v>
          </cell>
          <cell r="I85">
            <v>5891</v>
          </cell>
          <cell r="J85">
            <v>5917</v>
          </cell>
          <cell r="K85">
            <v>5705</v>
          </cell>
          <cell r="L85">
            <v>6054</v>
          </cell>
          <cell r="M85">
            <v>5900</v>
          </cell>
          <cell r="Q85">
            <v>3.5404387688277666E-2</v>
          </cell>
          <cell r="R85">
            <v>865</v>
          </cell>
          <cell r="S85">
            <v>448935</v>
          </cell>
          <cell r="T85">
            <v>128</v>
          </cell>
          <cell r="U85">
            <v>338</v>
          </cell>
          <cell r="V85">
            <v>594</v>
          </cell>
          <cell r="W85">
            <v>865</v>
          </cell>
          <cell r="X85">
            <v>66432</v>
          </cell>
          <cell r="Y85">
            <v>108990</v>
          </cell>
          <cell r="Z85">
            <v>132864</v>
          </cell>
          <cell r="AA85">
            <v>140649</v>
          </cell>
          <cell r="AB85">
            <v>119</v>
          </cell>
          <cell r="AF85">
            <v>61760.999999999993</v>
          </cell>
          <cell r="AJ85">
            <v>448935</v>
          </cell>
          <cell r="AK85">
            <v>3468000</v>
          </cell>
          <cell r="AL85">
            <v>519</v>
          </cell>
          <cell r="AM85">
            <v>24432</v>
          </cell>
          <cell r="AN85">
            <v>23567</v>
          </cell>
          <cell r="AO85">
            <v>18413</v>
          </cell>
          <cell r="AP85">
            <v>17676</v>
          </cell>
          <cell r="AQ85">
            <v>9</v>
          </cell>
        </row>
        <row r="86">
          <cell r="D86" t="str">
            <v>E08000003</v>
          </cell>
          <cell r="E86">
            <v>15549</v>
          </cell>
          <cell r="F86">
            <v>16050</v>
          </cell>
          <cell r="G86">
            <v>15660</v>
          </cell>
          <cell r="H86">
            <v>16569</v>
          </cell>
          <cell r="I86">
            <v>15059</v>
          </cell>
          <cell r="J86">
            <v>15489</v>
          </cell>
          <cell r="K86">
            <v>15112</v>
          </cell>
          <cell r="L86">
            <v>15989</v>
          </cell>
          <cell r="M86">
            <v>15810</v>
          </cell>
          <cell r="Q86">
            <v>3.4138622548098012E-2</v>
          </cell>
          <cell r="R86">
            <v>2179</v>
          </cell>
          <cell r="S86">
            <v>3246710</v>
          </cell>
          <cell r="T86">
            <v>490</v>
          </cell>
          <cell r="U86">
            <v>1051</v>
          </cell>
          <cell r="V86">
            <v>1599</v>
          </cell>
          <cell r="W86">
            <v>2179</v>
          </cell>
          <cell r="X86">
            <v>730100</v>
          </cell>
          <cell r="Y86">
            <v>835890</v>
          </cell>
          <cell r="Z86">
            <v>816520</v>
          </cell>
          <cell r="AA86">
            <v>864200</v>
          </cell>
          <cell r="AB86">
            <v>-261</v>
          </cell>
          <cell r="AF86">
            <v>0</v>
          </cell>
          <cell r="AJ86">
            <v>3246710</v>
          </cell>
          <cell r="AK86">
            <v>10878000</v>
          </cell>
          <cell r="AL86">
            <v>1490</v>
          </cell>
          <cell r="AM86">
            <v>63828</v>
          </cell>
          <cell r="AN86">
            <v>61649</v>
          </cell>
          <cell r="AO86">
            <v>48279</v>
          </cell>
          <cell r="AP86">
            <v>46590</v>
          </cell>
          <cell r="AQ86">
            <v>751</v>
          </cell>
        </row>
        <row r="87">
          <cell r="D87" t="str">
            <v>E06000035</v>
          </cell>
          <cell r="E87">
            <v>6207</v>
          </cell>
          <cell r="F87">
            <v>5889</v>
          </cell>
          <cell r="G87">
            <v>5807</v>
          </cell>
          <cell r="H87">
            <v>6282</v>
          </cell>
          <cell r="I87">
            <v>6157</v>
          </cell>
          <cell r="J87">
            <v>5842</v>
          </cell>
          <cell r="K87">
            <v>5761</v>
          </cell>
          <cell r="L87">
            <v>6232</v>
          </cell>
          <cell r="M87">
            <v>6212</v>
          </cell>
          <cell r="Q87">
            <v>7.980152987388878E-3</v>
          </cell>
          <cell r="R87">
            <v>193</v>
          </cell>
          <cell r="S87">
            <v>287570</v>
          </cell>
          <cell r="T87">
            <v>50</v>
          </cell>
          <cell r="U87">
            <v>97</v>
          </cell>
          <cell r="V87">
            <v>143</v>
          </cell>
          <cell r="W87">
            <v>193</v>
          </cell>
          <cell r="X87">
            <v>74500</v>
          </cell>
          <cell r="Y87">
            <v>70030</v>
          </cell>
          <cell r="Z87">
            <v>68540</v>
          </cell>
          <cell r="AA87">
            <v>74500</v>
          </cell>
          <cell r="AB87">
            <v>-5</v>
          </cell>
          <cell r="AF87">
            <v>0</v>
          </cell>
          <cell r="AJ87">
            <v>287570</v>
          </cell>
          <cell r="AK87">
            <v>4669000</v>
          </cell>
          <cell r="AL87">
            <v>1490</v>
          </cell>
          <cell r="AM87">
            <v>24185</v>
          </cell>
          <cell r="AN87">
            <v>23992</v>
          </cell>
          <cell r="AO87">
            <v>17978</v>
          </cell>
          <cell r="AP87">
            <v>17835</v>
          </cell>
          <cell r="AQ87">
            <v>55</v>
          </cell>
        </row>
        <row r="88">
          <cell r="D88" t="str">
            <v>E09000024</v>
          </cell>
          <cell r="E88">
            <v>4212</v>
          </cell>
          <cell r="F88">
            <v>4320</v>
          </cell>
          <cell r="G88">
            <v>4404</v>
          </cell>
          <cell r="H88">
            <v>4495</v>
          </cell>
          <cell r="I88">
            <v>4507</v>
          </cell>
          <cell r="J88">
            <v>4556</v>
          </cell>
          <cell r="K88">
            <v>4403</v>
          </cell>
          <cell r="L88">
            <v>4494</v>
          </cell>
          <cell r="M88">
            <v>4184</v>
          </cell>
          <cell r="Q88">
            <v>-3.0348230164649187E-2</v>
          </cell>
          <cell r="R88">
            <v>-529</v>
          </cell>
          <cell r="S88">
            <v>0</v>
          </cell>
          <cell r="T88">
            <v>-295</v>
          </cell>
          <cell r="U88">
            <v>-531</v>
          </cell>
          <cell r="V88">
            <v>-530</v>
          </cell>
          <cell r="W88">
            <v>-529</v>
          </cell>
          <cell r="X88">
            <v>0</v>
          </cell>
          <cell r="Y88">
            <v>0</v>
          </cell>
          <cell r="Z88">
            <v>0</v>
          </cell>
          <cell r="AA88">
            <v>0</v>
          </cell>
          <cell r="AB88">
            <v>28</v>
          </cell>
          <cell r="AF88">
            <v>0</v>
          </cell>
          <cell r="AJ88">
            <v>0</v>
          </cell>
          <cell r="AK88">
            <v>3253000</v>
          </cell>
          <cell r="AL88">
            <v>1490</v>
          </cell>
          <cell r="AM88">
            <v>17431</v>
          </cell>
          <cell r="AN88">
            <v>17960</v>
          </cell>
          <cell r="AO88">
            <v>13219</v>
          </cell>
          <cell r="AP88">
            <v>13453</v>
          </cell>
          <cell r="AQ88">
            <v>-323</v>
          </cell>
        </row>
        <row r="89">
          <cell r="D89" t="str">
            <v>E06000002</v>
          </cell>
          <cell r="E89">
            <v>4232</v>
          </cell>
          <cell r="F89">
            <v>4197</v>
          </cell>
          <cell r="G89">
            <v>3924</v>
          </cell>
          <cell r="H89">
            <v>4079</v>
          </cell>
          <cell r="I89">
            <v>4083</v>
          </cell>
          <cell r="J89">
            <v>4054</v>
          </cell>
          <cell r="K89">
            <v>3783</v>
          </cell>
          <cell r="L89">
            <v>3933</v>
          </cell>
          <cell r="M89">
            <v>3782</v>
          </cell>
          <cell r="Q89">
            <v>3.5236124634858812E-2</v>
          </cell>
          <cell r="R89">
            <v>579</v>
          </cell>
          <cell r="S89">
            <v>862710</v>
          </cell>
          <cell r="T89">
            <v>149</v>
          </cell>
          <cell r="U89">
            <v>292</v>
          </cell>
          <cell r="V89">
            <v>433</v>
          </cell>
          <cell r="W89">
            <v>579</v>
          </cell>
          <cell r="X89">
            <v>222010</v>
          </cell>
          <cell r="Y89">
            <v>213070</v>
          </cell>
          <cell r="Z89">
            <v>210090</v>
          </cell>
          <cell r="AA89">
            <v>217540</v>
          </cell>
          <cell r="AB89">
            <v>450</v>
          </cell>
          <cell r="AF89">
            <v>222010</v>
          </cell>
          <cell r="AJ89">
            <v>862710</v>
          </cell>
          <cell r="AK89">
            <v>3014000</v>
          </cell>
          <cell r="AL89">
            <v>1490</v>
          </cell>
          <cell r="AM89">
            <v>16432</v>
          </cell>
          <cell r="AN89">
            <v>15853</v>
          </cell>
          <cell r="AO89">
            <v>12200</v>
          </cell>
          <cell r="AP89">
            <v>11770</v>
          </cell>
          <cell r="AQ89">
            <v>-301</v>
          </cell>
        </row>
        <row r="90">
          <cell r="D90" t="str">
            <v>E06000042</v>
          </cell>
          <cell r="E90">
            <v>6611</v>
          </cell>
          <cell r="F90">
            <v>6675</v>
          </cell>
          <cell r="G90">
            <v>6119</v>
          </cell>
          <cell r="H90">
            <v>6362</v>
          </cell>
          <cell r="I90">
            <v>6398</v>
          </cell>
          <cell r="J90">
            <v>6442</v>
          </cell>
          <cell r="K90">
            <v>5890</v>
          </cell>
          <cell r="L90">
            <v>6133</v>
          </cell>
          <cell r="M90">
            <v>6231</v>
          </cell>
          <cell r="Q90">
            <v>3.5083634105638993E-2</v>
          </cell>
          <cell r="R90">
            <v>904</v>
          </cell>
          <cell r="S90">
            <v>1346960</v>
          </cell>
          <cell r="T90">
            <v>213</v>
          </cell>
          <cell r="U90">
            <v>446</v>
          </cell>
          <cell r="V90">
            <v>675</v>
          </cell>
          <cell r="W90">
            <v>904</v>
          </cell>
          <cell r="X90">
            <v>317370</v>
          </cell>
          <cell r="Y90">
            <v>347170</v>
          </cell>
          <cell r="Z90">
            <v>341210</v>
          </cell>
          <cell r="AA90">
            <v>341210</v>
          </cell>
          <cell r="AB90">
            <v>380</v>
          </cell>
          <cell r="AF90">
            <v>317370</v>
          </cell>
          <cell r="AJ90">
            <v>1346960</v>
          </cell>
          <cell r="AK90">
            <v>3887000</v>
          </cell>
          <cell r="AL90">
            <v>1490</v>
          </cell>
          <cell r="AM90">
            <v>25767</v>
          </cell>
          <cell r="AN90">
            <v>24863</v>
          </cell>
          <cell r="AO90">
            <v>19156</v>
          </cell>
          <cell r="AP90">
            <v>18465</v>
          </cell>
          <cell r="AQ90">
            <v>-167</v>
          </cell>
        </row>
        <row r="91">
          <cell r="D91" t="str">
            <v>E08000021</v>
          </cell>
          <cell r="E91">
            <v>7885</v>
          </cell>
          <cell r="F91">
            <v>7815</v>
          </cell>
          <cell r="G91">
            <v>7864</v>
          </cell>
          <cell r="H91">
            <v>8400</v>
          </cell>
          <cell r="I91">
            <v>7743.07</v>
          </cell>
          <cell r="J91">
            <v>7674.33</v>
          </cell>
          <cell r="K91">
            <v>7722.4480000000003</v>
          </cell>
          <cell r="L91">
            <v>8248.7999999999993</v>
          </cell>
          <cell r="M91">
            <v>8046</v>
          </cell>
          <cell r="Q91">
            <v>1.8000000000000082E-2</v>
          </cell>
          <cell r="R91">
            <v>575.35200000000259</v>
          </cell>
          <cell r="S91">
            <v>857274.48000000382</v>
          </cell>
          <cell r="T91">
            <v>141.93000000000029</v>
          </cell>
          <cell r="U91">
            <v>282.60000000000036</v>
          </cell>
          <cell r="V91">
            <v>424.15200000000186</v>
          </cell>
          <cell r="W91">
            <v>575.35200000000259</v>
          </cell>
          <cell r="X91">
            <v>211475.70000000042</v>
          </cell>
          <cell r="Y91">
            <v>209598.3000000001</v>
          </cell>
          <cell r="Z91">
            <v>210912.48000000225</v>
          </cell>
          <cell r="AA91">
            <v>225288.00000000105</v>
          </cell>
          <cell r="AB91">
            <v>-161</v>
          </cell>
          <cell r="AF91">
            <v>0</v>
          </cell>
          <cell r="AJ91">
            <v>857274.48000000382</v>
          </cell>
          <cell r="AK91">
            <v>5759000</v>
          </cell>
          <cell r="AL91">
            <v>1490</v>
          </cell>
          <cell r="AM91">
            <v>31964</v>
          </cell>
          <cell r="AN91">
            <v>31388.647999999997</v>
          </cell>
          <cell r="AO91">
            <v>24079</v>
          </cell>
          <cell r="AP91">
            <v>23645.578000000001</v>
          </cell>
          <cell r="AQ91">
            <v>302.93000000000029</v>
          </cell>
        </row>
        <row r="92">
          <cell r="D92" t="str">
            <v>E09000025</v>
          </cell>
          <cell r="E92">
            <v>8271</v>
          </cell>
          <cell r="F92">
            <v>8119</v>
          </cell>
          <cell r="G92">
            <v>7856</v>
          </cell>
          <cell r="H92">
            <v>8068</v>
          </cell>
          <cell r="I92">
            <v>8148</v>
          </cell>
          <cell r="J92">
            <v>8002</v>
          </cell>
          <cell r="K92">
            <v>7737</v>
          </cell>
          <cell r="L92">
            <v>7943</v>
          </cell>
          <cell r="M92">
            <v>7347</v>
          </cell>
          <cell r="Q92">
            <v>1.4978028099275856E-2</v>
          </cell>
          <cell r="R92">
            <v>484</v>
          </cell>
          <cell r="S92">
            <v>721160</v>
          </cell>
          <cell r="T92">
            <v>123</v>
          </cell>
          <cell r="U92">
            <v>240</v>
          </cell>
          <cell r="V92">
            <v>359</v>
          </cell>
          <cell r="W92">
            <v>484</v>
          </cell>
          <cell r="X92">
            <v>183270</v>
          </cell>
          <cell r="Y92">
            <v>174330</v>
          </cell>
          <cell r="Z92">
            <v>177310</v>
          </cell>
          <cell r="AA92">
            <v>186250</v>
          </cell>
          <cell r="AB92">
            <v>924</v>
          </cell>
          <cell r="AF92">
            <v>183270</v>
          </cell>
          <cell r="AJ92">
            <v>721160</v>
          </cell>
          <cell r="AK92">
            <v>6081000</v>
          </cell>
          <cell r="AL92">
            <v>1490</v>
          </cell>
          <cell r="AM92">
            <v>32314</v>
          </cell>
          <cell r="AN92">
            <v>31830</v>
          </cell>
          <cell r="AO92">
            <v>24043</v>
          </cell>
          <cell r="AP92">
            <v>23682</v>
          </cell>
          <cell r="AQ92">
            <v>-801</v>
          </cell>
        </row>
        <row r="93">
          <cell r="D93" t="str">
            <v>E10000020</v>
          </cell>
          <cell r="E93">
            <v>22905</v>
          </cell>
          <cell r="F93">
            <v>23320</v>
          </cell>
          <cell r="G93">
            <v>23029</v>
          </cell>
          <cell r="H93">
            <v>23835</v>
          </cell>
          <cell r="I93">
            <v>22667</v>
          </cell>
          <cell r="J93">
            <v>22702</v>
          </cell>
          <cell r="K93">
            <v>21812</v>
          </cell>
          <cell r="L93">
            <v>22642</v>
          </cell>
          <cell r="M93">
            <v>23331</v>
          </cell>
          <cell r="Q93">
            <v>3.5084703885528902E-2</v>
          </cell>
          <cell r="R93">
            <v>3266</v>
          </cell>
          <cell r="S93">
            <v>4866340</v>
          </cell>
          <cell r="T93">
            <v>238</v>
          </cell>
          <cell r="U93">
            <v>856</v>
          </cell>
          <cell r="V93">
            <v>2073</v>
          </cell>
          <cell r="W93">
            <v>3266</v>
          </cell>
          <cell r="X93">
            <v>354620</v>
          </cell>
          <cell r="Y93">
            <v>920820</v>
          </cell>
          <cell r="Z93">
            <v>1813330</v>
          </cell>
          <cell r="AA93">
            <v>1777570</v>
          </cell>
          <cell r="AB93">
            <v>-426</v>
          </cell>
          <cell r="AF93">
            <v>0</v>
          </cell>
          <cell r="AJ93">
            <v>4866340</v>
          </cell>
          <cell r="AK93">
            <v>16295000</v>
          </cell>
          <cell r="AL93">
            <v>1490</v>
          </cell>
          <cell r="AM93">
            <v>93089</v>
          </cell>
          <cell r="AN93">
            <v>89823</v>
          </cell>
          <cell r="AO93">
            <v>70184</v>
          </cell>
          <cell r="AP93">
            <v>67156</v>
          </cell>
          <cell r="AQ93">
            <v>664</v>
          </cell>
        </row>
        <row r="94">
          <cell r="D94" t="str">
            <v>E06000012</v>
          </cell>
          <cell r="E94">
            <v>3701</v>
          </cell>
          <cell r="F94">
            <v>3726</v>
          </cell>
          <cell r="G94">
            <v>3734</v>
          </cell>
          <cell r="H94">
            <v>3693</v>
          </cell>
          <cell r="I94">
            <v>3726</v>
          </cell>
          <cell r="J94">
            <v>3629</v>
          </cell>
          <cell r="K94">
            <v>3637</v>
          </cell>
          <cell r="L94">
            <v>3599</v>
          </cell>
          <cell r="M94">
            <v>3723</v>
          </cell>
          <cell r="Q94">
            <v>1.7705668506799516E-2</v>
          </cell>
          <cell r="R94">
            <v>263</v>
          </cell>
          <cell r="S94">
            <v>560716</v>
          </cell>
          <cell r="T94">
            <v>-25</v>
          </cell>
          <cell r="U94">
            <v>72</v>
          </cell>
          <cell r="V94">
            <v>169</v>
          </cell>
          <cell r="W94">
            <v>263</v>
          </cell>
          <cell r="X94">
            <v>0</v>
          </cell>
          <cell r="Y94">
            <v>153504</v>
          </cell>
          <cell r="Z94">
            <v>206804.00000000006</v>
          </cell>
          <cell r="AA94">
            <v>200407.99999999994</v>
          </cell>
          <cell r="AB94">
            <v>-22</v>
          </cell>
          <cell r="AF94">
            <v>0</v>
          </cell>
          <cell r="AJ94">
            <v>560716</v>
          </cell>
          <cell r="AK94">
            <v>3250000</v>
          </cell>
          <cell r="AL94">
            <v>2132</v>
          </cell>
          <cell r="AM94">
            <v>14854</v>
          </cell>
          <cell r="AN94">
            <v>14591</v>
          </cell>
          <cell r="AO94">
            <v>11153</v>
          </cell>
          <cell r="AP94">
            <v>10865</v>
          </cell>
          <cell r="AQ94">
            <v>-3</v>
          </cell>
        </row>
        <row r="95">
          <cell r="D95" t="str">
            <v>E06000013</v>
          </cell>
          <cell r="E95">
            <v>4649</v>
          </cell>
          <cell r="F95">
            <v>4589</v>
          </cell>
          <cell r="G95">
            <v>4515</v>
          </cell>
          <cell r="H95">
            <v>4784</v>
          </cell>
          <cell r="I95">
            <v>4630</v>
          </cell>
          <cell r="J95">
            <v>4491</v>
          </cell>
          <cell r="K95">
            <v>4357</v>
          </cell>
          <cell r="L95">
            <v>4102</v>
          </cell>
          <cell r="M95">
            <v>4376</v>
          </cell>
          <cell r="Q95">
            <v>5.1626476776177377E-2</v>
          </cell>
          <cell r="R95">
            <v>957</v>
          </cell>
          <cell r="S95">
            <v>1425930</v>
          </cell>
          <cell r="T95">
            <v>19</v>
          </cell>
          <cell r="U95">
            <v>117</v>
          </cell>
          <cell r="V95">
            <v>275</v>
          </cell>
          <cell r="W95">
            <v>957</v>
          </cell>
          <cell r="X95">
            <v>28310</v>
          </cell>
          <cell r="Y95">
            <v>146020</v>
          </cell>
          <cell r="Z95">
            <v>235420</v>
          </cell>
          <cell r="AA95">
            <v>1016180</v>
          </cell>
          <cell r="AB95">
            <v>273</v>
          </cell>
          <cell r="AF95">
            <v>28310</v>
          </cell>
          <cell r="AJ95">
            <v>1425930</v>
          </cell>
          <cell r="AK95">
            <v>3181000</v>
          </cell>
          <cell r="AL95">
            <v>1490</v>
          </cell>
          <cell r="AM95">
            <v>18537</v>
          </cell>
          <cell r="AN95">
            <v>17580</v>
          </cell>
          <cell r="AO95">
            <v>13888</v>
          </cell>
          <cell r="AP95">
            <v>12950</v>
          </cell>
          <cell r="AQ95">
            <v>-254</v>
          </cell>
        </row>
        <row r="96">
          <cell r="D96" t="str">
            <v>E06000024</v>
          </cell>
          <cell r="E96">
            <v>4765</v>
          </cell>
          <cell r="F96">
            <v>4974</v>
          </cell>
          <cell r="G96">
            <v>4832</v>
          </cell>
          <cell r="H96">
            <v>4850</v>
          </cell>
          <cell r="I96">
            <v>4603</v>
          </cell>
          <cell r="J96">
            <v>4931</v>
          </cell>
          <cell r="K96">
            <v>4655</v>
          </cell>
          <cell r="L96">
            <v>4673</v>
          </cell>
          <cell r="M96">
            <v>4179</v>
          </cell>
          <cell r="Q96">
            <v>2.8783275835435867E-2</v>
          </cell>
          <cell r="R96">
            <v>559</v>
          </cell>
          <cell r="S96">
            <v>832910</v>
          </cell>
          <cell r="T96">
            <v>162</v>
          </cell>
          <cell r="U96">
            <v>205</v>
          </cell>
          <cell r="V96">
            <v>382</v>
          </cell>
          <cell r="W96">
            <v>559</v>
          </cell>
          <cell r="X96">
            <v>241380</v>
          </cell>
          <cell r="Y96">
            <v>64070</v>
          </cell>
          <cell r="Z96">
            <v>263730</v>
          </cell>
          <cell r="AA96">
            <v>263730</v>
          </cell>
          <cell r="AB96">
            <v>586</v>
          </cell>
          <cell r="AF96">
            <v>241380</v>
          </cell>
          <cell r="AJ96">
            <v>832910</v>
          </cell>
          <cell r="AK96">
            <v>3822000</v>
          </cell>
          <cell r="AL96">
            <v>1490</v>
          </cell>
          <cell r="AM96">
            <v>19421</v>
          </cell>
          <cell r="AN96">
            <v>18862</v>
          </cell>
          <cell r="AO96">
            <v>14656</v>
          </cell>
          <cell r="AP96">
            <v>14259</v>
          </cell>
          <cell r="AQ96">
            <v>-424</v>
          </cell>
        </row>
        <row r="97">
          <cell r="D97" t="str">
            <v>E08000022</v>
          </cell>
          <cell r="E97">
            <v>6233</v>
          </cell>
          <cell r="F97">
            <v>6920</v>
          </cell>
          <cell r="G97">
            <v>7339</v>
          </cell>
          <cell r="H97">
            <v>7609</v>
          </cell>
          <cell r="I97">
            <v>6015</v>
          </cell>
          <cell r="J97">
            <v>6678</v>
          </cell>
          <cell r="K97">
            <v>7082</v>
          </cell>
          <cell r="L97">
            <v>7343</v>
          </cell>
          <cell r="M97">
            <v>7334</v>
          </cell>
          <cell r="Q97">
            <v>3.4980961531618095E-2</v>
          </cell>
          <cell r="R97">
            <v>983</v>
          </cell>
          <cell r="S97">
            <v>1464670</v>
          </cell>
          <cell r="T97">
            <v>218</v>
          </cell>
          <cell r="U97">
            <v>460</v>
          </cell>
          <cell r="V97">
            <v>717</v>
          </cell>
          <cell r="W97">
            <v>983</v>
          </cell>
          <cell r="X97">
            <v>324820</v>
          </cell>
          <cell r="Y97">
            <v>360580</v>
          </cell>
          <cell r="Z97">
            <v>382930</v>
          </cell>
          <cell r="AA97">
            <v>396340</v>
          </cell>
          <cell r="AB97">
            <v>-1101</v>
          </cell>
          <cell r="AF97">
            <v>0</v>
          </cell>
          <cell r="AJ97">
            <v>1464670</v>
          </cell>
          <cell r="AK97">
            <v>4403000</v>
          </cell>
          <cell r="AL97">
            <v>1490</v>
          </cell>
          <cell r="AM97">
            <v>28101</v>
          </cell>
          <cell r="AN97">
            <v>27118</v>
          </cell>
          <cell r="AO97">
            <v>21868</v>
          </cell>
          <cell r="AP97">
            <v>21103</v>
          </cell>
          <cell r="AQ97">
            <v>1319</v>
          </cell>
        </row>
        <row r="98">
          <cell r="D98" t="str">
            <v>E10000023</v>
          </cell>
          <cell r="E98">
            <v>15122</v>
          </cell>
          <cell r="F98">
            <v>14976</v>
          </cell>
          <cell r="G98">
            <v>14831</v>
          </cell>
          <cell r="H98">
            <v>15944</v>
          </cell>
          <cell r="I98">
            <v>15637</v>
          </cell>
          <cell r="J98">
            <v>14627</v>
          </cell>
          <cell r="K98">
            <v>13224</v>
          </cell>
          <cell r="L98">
            <v>13880</v>
          </cell>
          <cell r="M98">
            <v>15637</v>
          </cell>
          <cell r="Q98">
            <v>5.7578893762423408E-2</v>
          </cell>
          <cell r="R98">
            <v>3505</v>
          </cell>
          <cell r="S98">
            <v>2062797.65</v>
          </cell>
          <cell r="T98">
            <v>-515</v>
          </cell>
          <cell r="U98">
            <v>-166</v>
          </cell>
          <cell r="V98">
            <v>1441</v>
          </cell>
          <cell r="W98">
            <v>3505</v>
          </cell>
          <cell r="X98">
            <v>0</v>
          </cell>
          <cell r="Y98">
            <v>0</v>
          </cell>
          <cell r="Z98">
            <v>848071.72999999986</v>
          </cell>
          <cell r="AA98">
            <v>1214725.92</v>
          </cell>
          <cell r="AB98">
            <v>-515</v>
          </cell>
          <cell r="AF98">
            <v>0</v>
          </cell>
          <cell r="AJ98">
            <v>2062797.65</v>
          </cell>
          <cell r="AK98">
            <v>10524000</v>
          </cell>
          <cell r="AL98">
            <v>588.53</v>
          </cell>
          <cell r="AM98">
            <v>60873</v>
          </cell>
          <cell r="AN98">
            <v>57368</v>
          </cell>
          <cell r="AO98">
            <v>45751</v>
          </cell>
          <cell r="AP98">
            <v>41731</v>
          </cell>
          <cell r="AQ98">
            <v>0</v>
          </cell>
        </row>
        <row r="99">
          <cell r="D99" t="str">
            <v>E10000021</v>
          </cell>
          <cell r="E99">
            <v>17246</v>
          </cell>
          <cell r="F99">
            <v>18099</v>
          </cell>
          <cell r="G99">
            <v>17770</v>
          </cell>
          <cell r="H99">
            <v>19279</v>
          </cell>
          <cell r="I99">
            <v>17541</v>
          </cell>
          <cell r="J99">
            <v>17040</v>
          </cell>
          <cell r="K99">
            <v>16866</v>
          </cell>
          <cell r="L99">
            <v>18413</v>
          </cell>
          <cell r="M99">
            <v>18287</v>
          </cell>
          <cell r="Q99">
            <v>3.5002900792883387E-2</v>
          </cell>
          <cell r="R99">
            <v>2534</v>
          </cell>
          <cell r="S99">
            <v>5889016</v>
          </cell>
          <cell r="T99">
            <v>-295</v>
          </cell>
          <cell r="U99">
            <v>764</v>
          </cell>
          <cell r="V99">
            <v>1668</v>
          </cell>
          <cell r="W99">
            <v>2534</v>
          </cell>
          <cell r="X99">
            <v>0</v>
          </cell>
          <cell r="Y99">
            <v>1775536.0000000002</v>
          </cell>
          <cell r="Z99">
            <v>2100896</v>
          </cell>
          <cell r="AA99">
            <v>2012584</v>
          </cell>
          <cell r="AB99">
            <v>-1041</v>
          </cell>
          <cell r="AF99">
            <v>0</v>
          </cell>
          <cell r="AJ99">
            <v>5889016</v>
          </cell>
          <cell r="AK99">
            <v>11735000</v>
          </cell>
          <cell r="AL99">
            <v>2324</v>
          </cell>
          <cell r="AM99">
            <v>72394</v>
          </cell>
          <cell r="AN99">
            <v>69860</v>
          </cell>
          <cell r="AO99">
            <v>55148</v>
          </cell>
          <cell r="AP99">
            <v>52319</v>
          </cell>
          <cell r="AQ99">
            <v>746</v>
          </cell>
        </row>
        <row r="100">
          <cell r="D100" t="str">
            <v>E06000057</v>
          </cell>
          <cell r="E100">
            <v>8780</v>
          </cell>
          <cell r="F100">
            <v>8063</v>
          </cell>
          <cell r="G100">
            <v>8147</v>
          </cell>
          <cell r="H100">
            <v>7891</v>
          </cell>
          <cell r="I100">
            <v>8220</v>
          </cell>
          <cell r="J100">
            <v>7836.4</v>
          </cell>
          <cell r="K100">
            <v>7836.4</v>
          </cell>
          <cell r="L100">
            <v>7836.4</v>
          </cell>
          <cell r="M100">
            <v>9958</v>
          </cell>
          <cell r="Q100">
            <v>3.5029348255831726E-2</v>
          </cell>
          <cell r="R100">
            <v>1151.8000000000029</v>
          </cell>
          <cell r="S100">
            <v>2975010.4668816677</v>
          </cell>
          <cell r="T100">
            <v>560</v>
          </cell>
          <cell r="U100">
            <v>786.60000000000036</v>
          </cell>
          <cell r="V100">
            <v>1097.2000000000007</v>
          </cell>
          <cell r="W100">
            <v>1151.8000000000029</v>
          </cell>
          <cell r="X100">
            <v>1446436.7611162786</v>
          </cell>
          <cell r="Y100">
            <v>585290.30369455228</v>
          </cell>
          <cell r="Z100">
            <v>802255.81786199403</v>
          </cell>
          <cell r="AA100">
            <v>141027.58420884283</v>
          </cell>
          <cell r="AB100">
            <v>-1178</v>
          </cell>
          <cell r="AF100">
            <v>0</v>
          </cell>
          <cell r="AJ100">
            <v>2975010.4668816677</v>
          </cell>
          <cell r="AK100">
            <v>6436000</v>
          </cell>
          <cell r="AL100">
            <v>2582.9227877076405</v>
          </cell>
          <cell r="AM100">
            <v>32881</v>
          </cell>
          <cell r="AN100">
            <v>31729.199999999997</v>
          </cell>
          <cell r="AO100">
            <v>24101</v>
          </cell>
          <cell r="AP100">
            <v>23509.199999999997</v>
          </cell>
          <cell r="AQ100">
            <v>1738</v>
          </cell>
        </row>
        <row r="101">
          <cell r="D101" t="str">
            <v>E06000018</v>
          </cell>
          <cell r="E101">
            <v>7359</v>
          </cell>
          <cell r="F101">
            <v>7716</v>
          </cell>
          <cell r="G101">
            <v>7574</v>
          </cell>
          <cell r="H101">
            <v>7537</v>
          </cell>
          <cell r="I101">
            <v>7117</v>
          </cell>
          <cell r="J101">
            <v>7593</v>
          </cell>
          <cell r="K101">
            <v>7453</v>
          </cell>
          <cell r="L101">
            <v>7416</v>
          </cell>
          <cell r="M101">
            <v>7218</v>
          </cell>
          <cell r="Q101">
            <v>2.0108659643543365E-2</v>
          </cell>
          <cell r="R101">
            <v>607</v>
          </cell>
          <cell r="S101">
            <v>904430</v>
          </cell>
          <cell r="T101">
            <v>242</v>
          </cell>
          <cell r="U101">
            <v>365</v>
          </cell>
          <cell r="V101">
            <v>486</v>
          </cell>
          <cell r="W101">
            <v>607</v>
          </cell>
          <cell r="X101">
            <v>360580</v>
          </cell>
          <cell r="Y101">
            <v>183270</v>
          </cell>
          <cell r="Z101">
            <v>180290</v>
          </cell>
          <cell r="AA101">
            <v>180290</v>
          </cell>
          <cell r="AB101">
            <v>141</v>
          </cell>
          <cell r="AF101">
            <v>210090</v>
          </cell>
          <cell r="AJ101">
            <v>904430</v>
          </cell>
          <cell r="AK101">
            <v>6191000</v>
          </cell>
          <cell r="AL101">
            <v>1490</v>
          </cell>
          <cell r="AM101">
            <v>30186</v>
          </cell>
          <cell r="AN101">
            <v>29579</v>
          </cell>
          <cell r="AO101">
            <v>22827</v>
          </cell>
          <cell r="AP101">
            <v>22462</v>
          </cell>
          <cell r="AQ101">
            <v>101</v>
          </cell>
        </row>
        <row r="102">
          <cell r="D102" t="str">
            <v>E10000024</v>
          </cell>
          <cell r="E102">
            <v>18148</v>
          </cell>
          <cell r="F102">
            <v>21005</v>
          </cell>
          <cell r="G102">
            <v>21032</v>
          </cell>
          <cell r="H102">
            <v>21504</v>
          </cell>
          <cell r="I102">
            <v>20836</v>
          </cell>
          <cell r="J102">
            <v>21517</v>
          </cell>
          <cell r="K102">
            <v>21588</v>
          </cell>
          <cell r="L102">
            <v>21938</v>
          </cell>
          <cell r="M102">
            <v>20925</v>
          </cell>
          <cell r="Q102">
            <v>-5.1292095630990707E-2</v>
          </cell>
          <cell r="R102">
            <v>-4190</v>
          </cell>
          <cell r="S102">
            <v>0</v>
          </cell>
          <cell r="T102">
            <v>-2688</v>
          </cell>
          <cell r="U102">
            <v>-3200</v>
          </cell>
          <cell r="V102">
            <v>-3756</v>
          </cell>
          <cell r="W102">
            <v>-4190</v>
          </cell>
          <cell r="X102">
            <v>0</v>
          </cell>
          <cell r="Y102">
            <v>0</v>
          </cell>
          <cell r="Z102">
            <v>0</v>
          </cell>
          <cell r="AA102">
            <v>0</v>
          </cell>
          <cell r="AB102">
            <v>-2777</v>
          </cell>
          <cell r="AF102">
            <v>0</v>
          </cell>
          <cell r="AJ102">
            <v>0</v>
          </cell>
          <cell r="AK102">
            <v>14375000</v>
          </cell>
          <cell r="AL102">
            <v>1490</v>
          </cell>
          <cell r="AM102">
            <v>81689</v>
          </cell>
          <cell r="AN102">
            <v>85879</v>
          </cell>
          <cell r="AO102">
            <v>63541</v>
          </cell>
          <cell r="AP102">
            <v>65043</v>
          </cell>
          <cell r="AQ102">
            <v>89</v>
          </cell>
        </row>
        <row r="103">
          <cell r="D103" t="str">
            <v>E08000004</v>
          </cell>
          <cell r="E103">
            <v>7329</v>
          </cell>
          <cell r="F103">
            <v>7191</v>
          </cell>
          <cell r="G103">
            <v>7434</v>
          </cell>
          <cell r="H103">
            <v>7615</v>
          </cell>
          <cell r="I103">
            <v>6974</v>
          </cell>
          <cell r="J103">
            <v>7438</v>
          </cell>
          <cell r="K103">
            <v>7253</v>
          </cell>
          <cell r="L103">
            <v>7904</v>
          </cell>
          <cell r="M103">
            <v>6974</v>
          </cell>
          <cell r="Q103">
            <v>0</v>
          </cell>
          <cell r="R103">
            <v>0</v>
          </cell>
          <cell r="S103">
            <v>0</v>
          </cell>
          <cell r="T103">
            <v>355</v>
          </cell>
          <cell r="U103">
            <v>108</v>
          </cell>
          <cell r="V103">
            <v>289</v>
          </cell>
          <cell r="W103">
            <v>0</v>
          </cell>
          <cell r="X103">
            <v>0</v>
          </cell>
          <cell r="Y103">
            <v>0</v>
          </cell>
          <cell r="Z103">
            <v>0</v>
          </cell>
          <cell r="AA103">
            <v>0</v>
          </cell>
          <cell r="AB103">
            <v>355</v>
          </cell>
          <cell r="AF103">
            <v>0</v>
          </cell>
          <cell r="AJ103">
            <v>0</v>
          </cell>
          <cell r="AK103">
            <v>4635000</v>
          </cell>
          <cell r="AL103">
            <v>1490</v>
          </cell>
          <cell r="AM103">
            <v>29569</v>
          </cell>
          <cell r="AN103">
            <v>29569</v>
          </cell>
          <cell r="AO103">
            <v>22240</v>
          </cell>
          <cell r="AP103">
            <v>22595</v>
          </cell>
          <cell r="AQ103">
            <v>0</v>
          </cell>
        </row>
        <row r="104">
          <cell r="D104" t="str">
            <v>E10000025</v>
          </cell>
          <cell r="E104">
            <v>12787.513694163656</v>
          </cell>
          <cell r="F104">
            <v>13626.37296364784</v>
          </cell>
          <cell r="G104">
            <v>13509.299157833906</v>
          </cell>
          <cell r="H104">
            <v>13849.322211241331</v>
          </cell>
          <cell r="I104">
            <v>12825.18091864292</v>
          </cell>
          <cell r="J104">
            <v>13299.754012645199</v>
          </cell>
          <cell r="K104">
            <v>13299.754012645199</v>
          </cell>
          <cell r="L104">
            <v>13299</v>
          </cell>
          <cell r="M104">
            <v>12825.18091864292</v>
          </cell>
          <cell r="Q104">
            <v>1.9504745481259592E-2</v>
          </cell>
          <cell r="R104">
            <v>1048.8190829534142</v>
          </cell>
          <cell r="S104">
            <v>1562740.4336005871</v>
          </cell>
          <cell r="T104">
            <v>-37.667224479264405</v>
          </cell>
          <cell r="U104">
            <v>288.95172652338078</v>
          </cell>
          <cell r="V104">
            <v>498.49687171208643</v>
          </cell>
          <cell r="W104">
            <v>1048.8190829534142</v>
          </cell>
          <cell r="X104">
            <v>0</v>
          </cell>
          <cell r="Y104">
            <v>430538.0725198373</v>
          </cell>
          <cell r="Z104">
            <v>312222.2663311715</v>
          </cell>
          <cell r="AA104">
            <v>819980.09474957827</v>
          </cell>
          <cell r="AB104">
            <v>-37.667224479264405</v>
          </cell>
          <cell r="AF104">
            <v>0</v>
          </cell>
          <cell r="AJ104">
            <v>1562740.4336005871</v>
          </cell>
          <cell r="AK104">
            <v>9797000</v>
          </cell>
          <cell r="AL104">
            <v>1490</v>
          </cell>
          <cell r="AM104">
            <v>53772.508026886731</v>
          </cell>
          <cell r="AN104">
            <v>52723.688943933317</v>
          </cell>
          <cell r="AO104">
            <v>40984.994332723072</v>
          </cell>
          <cell r="AP104">
            <v>39898.508025290401</v>
          </cell>
          <cell r="AQ104">
            <v>0</v>
          </cell>
        </row>
        <row r="105">
          <cell r="D105" t="str">
            <v>E06000031</v>
          </cell>
          <cell r="E105">
            <v>4295</v>
          </cell>
          <cell r="F105">
            <v>4454</v>
          </cell>
          <cell r="G105">
            <v>4372</v>
          </cell>
          <cell r="H105">
            <v>4580</v>
          </cell>
          <cell r="I105">
            <v>4250</v>
          </cell>
          <cell r="J105">
            <v>4412</v>
          </cell>
          <cell r="K105">
            <v>4329</v>
          </cell>
          <cell r="L105">
            <v>4535</v>
          </cell>
          <cell r="M105">
            <v>4281</v>
          </cell>
          <cell r="Q105">
            <v>9.8864470933845549E-3</v>
          </cell>
          <cell r="R105">
            <v>175</v>
          </cell>
          <cell r="S105">
            <v>260750</v>
          </cell>
          <cell r="T105">
            <v>45</v>
          </cell>
          <cell r="U105">
            <v>87</v>
          </cell>
          <cell r="V105">
            <v>130</v>
          </cell>
          <cell r="W105">
            <v>175</v>
          </cell>
          <cell r="X105">
            <v>67050</v>
          </cell>
          <cell r="Y105">
            <v>62580</v>
          </cell>
          <cell r="Z105">
            <v>64070</v>
          </cell>
          <cell r="AA105">
            <v>67050</v>
          </cell>
          <cell r="AB105">
            <v>14</v>
          </cell>
          <cell r="AF105">
            <v>20860</v>
          </cell>
          <cell r="AJ105">
            <v>260750</v>
          </cell>
          <cell r="AK105">
            <v>3106000</v>
          </cell>
          <cell r="AL105">
            <v>1490</v>
          </cell>
          <cell r="AM105">
            <v>17701</v>
          </cell>
          <cell r="AN105">
            <v>17526</v>
          </cell>
          <cell r="AO105">
            <v>13406</v>
          </cell>
          <cell r="AP105">
            <v>13276</v>
          </cell>
          <cell r="AQ105">
            <v>31</v>
          </cell>
        </row>
        <row r="106">
          <cell r="D106" t="str">
            <v>E06000026</v>
          </cell>
          <cell r="E106">
            <v>6797</v>
          </cell>
          <cell r="F106">
            <v>6739</v>
          </cell>
          <cell r="G106">
            <v>6843</v>
          </cell>
          <cell r="H106">
            <v>7025</v>
          </cell>
          <cell r="I106">
            <v>6706</v>
          </cell>
          <cell r="J106">
            <v>6444</v>
          </cell>
          <cell r="K106">
            <v>6510</v>
          </cell>
          <cell r="L106">
            <v>6785</v>
          </cell>
          <cell r="M106">
            <v>6990</v>
          </cell>
          <cell r="Q106">
            <v>3.4994891256750836E-2</v>
          </cell>
          <cell r="R106">
            <v>959</v>
          </cell>
          <cell r="S106">
            <v>1428910</v>
          </cell>
          <cell r="T106">
            <v>91</v>
          </cell>
          <cell r="U106">
            <v>386</v>
          </cell>
          <cell r="V106">
            <v>719</v>
          </cell>
          <cell r="W106">
            <v>959</v>
          </cell>
          <cell r="X106">
            <v>135590</v>
          </cell>
          <cell r="Y106">
            <v>439550</v>
          </cell>
          <cell r="Z106">
            <v>496170</v>
          </cell>
          <cell r="AA106">
            <v>357600</v>
          </cell>
          <cell r="AB106">
            <v>-193</v>
          </cell>
          <cell r="AF106">
            <v>0</v>
          </cell>
          <cell r="AJ106">
            <v>1428910</v>
          </cell>
          <cell r="AK106">
            <v>5130000</v>
          </cell>
          <cell r="AL106">
            <v>1490</v>
          </cell>
          <cell r="AM106">
            <v>27404</v>
          </cell>
          <cell r="AN106">
            <v>26445</v>
          </cell>
          <cell r="AO106">
            <v>20607</v>
          </cell>
          <cell r="AP106">
            <v>19739</v>
          </cell>
          <cell r="AQ106">
            <v>284</v>
          </cell>
        </row>
        <row r="107">
          <cell r="D107" t="str">
            <v>E06000044</v>
          </cell>
          <cell r="E107">
            <v>4716</v>
          </cell>
          <cell r="F107">
            <v>4712</v>
          </cell>
          <cell r="G107">
            <v>4846</v>
          </cell>
          <cell r="H107">
            <v>4876</v>
          </cell>
          <cell r="I107">
            <v>4928</v>
          </cell>
          <cell r="J107">
            <v>4918</v>
          </cell>
          <cell r="K107">
            <v>4823</v>
          </cell>
          <cell r="L107">
            <v>5120</v>
          </cell>
          <cell r="M107">
            <v>4415</v>
          </cell>
          <cell r="Q107">
            <v>-3.3368146214099219E-2</v>
          </cell>
          <cell r="R107">
            <v>-639</v>
          </cell>
          <cell r="S107">
            <v>0</v>
          </cell>
          <cell r="T107">
            <v>-212</v>
          </cell>
          <cell r="U107">
            <v>-418</v>
          </cell>
          <cell r="V107">
            <v>-395</v>
          </cell>
          <cell r="W107">
            <v>-639</v>
          </cell>
          <cell r="X107">
            <v>0</v>
          </cell>
          <cell r="Y107">
            <v>0</v>
          </cell>
          <cell r="Z107">
            <v>0</v>
          </cell>
          <cell r="AA107">
            <v>0</v>
          </cell>
          <cell r="AB107">
            <v>301</v>
          </cell>
          <cell r="AF107">
            <v>0</v>
          </cell>
          <cell r="AJ107">
            <v>0</v>
          </cell>
          <cell r="AK107">
            <v>3772000</v>
          </cell>
          <cell r="AL107">
            <v>1490</v>
          </cell>
          <cell r="AM107">
            <v>19150</v>
          </cell>
          <cell r="AN107">
            <v>19789</v>
          </cell>
          <cell r="AO107">
            <v>14434</v>
          </cell>
          <cell r="AP107">
            <v>14861</v>
          </cell>
          <cell r="AQ107">
            <v>-513</v>
          </cell>
        </row>
        <row r="108">
          <cell r="D108" t="str">
            <v>E06000038</v>
          </cell>
          <cell r="E108">
            <v>2942</v>
          </cell>
          <cell r="F108">
            <v>2916</v>
          </cell>
          <cell r="G108">
            <v>2940</v>
          </cell>
          <cell r="H108">
            <v>3168</v>
          </cell>
          <cell r="I108">
            <v>3148</v>
          </cell>
          <cell r="J108">
            <v>2993</v>
          </cell>
          <cell r="K108">
            <v>2967</v>
          </cell>
          <cell r="L108">
            <v>3247</v>
          </cell>
          <cell r="M108">
            <v>3206</v>
          </cell>
          <cell r="Q108">
            <v>-3.2508774862109312E-2</v>
          </cell>
          <cell r="R108">
            <v>-389</v>
          </cell>
          <cell r="S108">
            <v>0</v>
          </cell>
          <cell r="T108">
            <v>-206</v>
          </cell>
          <cell r="U108">
            <v>-283</v>
          </cell>
          <cell r="V108">
            <v>-310</v>
          </cell>
          <cell r="W108">
            <v>-389</v>
          </cell>
          <cell r="X108">
            <v>0</v>
          </cell>
          <cell r="Y108">
            <v>0</v>
          </cell>
          <cell r="Z108">
            <v>0</v>
          </cell>
          <cell r="AA108">
            <v>0</v>
          </cell>
          <cell r="AB108">
            <v>-264</v>
          </cell>
          <cell r="AF108">
            <v>0</v>
          </cell>
          <cell r="AJ108">
            <v>0</v>
          </cell>
          <cell r="AK108">
            <v>2623000</v>
          </cell>
          <cell r="AL108">
            <v>2307</v>
          </cell>
          <cell r="AM108">
            <v>11966</v>
          </cell>
          <cell r="AN108">
            <v>12355</v>
          </cell>
          <cell r="AO108">
            <v>9024</v>
          </cell>
          <cell r="AP108">
            <v>9207</v>
          </cell>
          <cell r="AQ108">
            <v>58</v>
          </cell>
        </row>
        <row r="109">
          <cell r="D109" t="str">
            <v>E09000026</v>
          </cell>
          <cell r="E109">
            <v>6752.076793297867</v>
          </cell>
          <cell r="F109">
            <v>6854.5556954629628</v>
          </cell>
          <cell r="G109">
            <v>6596.2350619175695</v>
          </cell>
          <cell r="H109">
            <v>7070.7882894751328</v>
          </cell>
          <cell r="I109">
            <v>6549.5144894989307</v>
          </cell>
          <cell r="J109">
            <v>6648.919024599074</v>
          </cell>
          <cell r="K109">
            <v>6398.3480100600427</v>
          </cell>
          <cell r="L109">
            <v>6858.6646407908793</v>
          </cell>
          <cell r="M109">
            <v>6909.5790500995136</v>
          </cell>
          <cell r="Q109">
            <v>2.9999999999999985E-2</v>
          </cell>
          <cell r="R109">
            <v>818.20967520460545</v>
          </cell>
          <cell r="S109">
            <v>1219132.4160548621</v>
          </cell>
          <cell r="T109">
            <v>202.56230379893623</v>
          </cell>
          <cell r="U109">
            <v>408.198974662826</v>
          </cell>
          <cell r="V109">
            <v>606.08602652035188</v>
          </cell>
          <cell r="W109">
            <v>818.20967520460545</v>
          </cell>
          <cell r="X109">
            <v>301817.83266041498</v>
          </cell>
          <cell r="Y109">
            <v>306398.63958719571</v>
          </cell>
          <cell r="Z109">
            <v>294851.70726771362</v>
          </cell>
          <cell r="AA109">
            <v>316064.23653953779</v>
          </cell>
          <cell r="AB109">
            <v>-157.50225680164658</v>
          </cell>
          <cell r="AF109">
            <v>0</v>
          </cell>
          <cell r="AJ109">
            <v>1219132.4160548621</v>
          </cell>
          <cell r="AK109">
            <v>4634000</v>
          </cell>
          <cell r="AL109">
            <v>1490</v>
          </cell>
          <cell r="AM109">
            <v>27273.655840153529</v>
          </cell>
          <cell r="AN109">
            <v>26455.446164948924</v>
          </cell>
          <cell r="AO109">
            <v>20521.579046855666</v>
          </cell>
          <cell r="AP109">
            <v>19905.931675449996</v>
          </cell>
          <cell r="AQ109">
            <v>360.06456060058281</v>
          </cell>
        </row>
        <row r="110">
          <cell r="D110" t="str">
            <v>E06000003</v>
          </cell>
          <cell r="E110">
            <v>3934</v>
          </cell>
          <cell r="F110">
            <v>3902</v>
          </cell>
          <cell r="G110">
            <v>3649</v>
          </cell>
          <cell r="H110">
            <v>3794</v>
          </cell>
          <cell r="I110">
            <v>3802</v>
          </cell>
          <cell r="J110">
            <v>3768</v>
          </cell>
          <cell r="K110">
            <v>3516</v>
          </cell>
          <cell r="L110">
            <v>3658</v>
          </cell>
          <cell r="M110">
            <v>3519</v>
          </cell>
          <cell r="Q110">
            <v>3.5015380587734797E-2</v>
          </cell>
          <cell r="R110">
            <v>535</v>
          </cell>
          <cell r="S110">
            <v>797150</v>
          </cell>
          <cell r="T110">
            <v>132</v>
          </cell>
          <cell r="U110">
            <v>266</v>
          </cell>
          <cell r="V110">
            <v>399</v>
          </cell>
          <cell r="W110">
            <v>535</v>
          </cell>
          <cell r="X110">
            <v>196680</v>
          </cell>
          <cell r="Y110">
            <v>199660</v>
          </cell>
          <cell r="Z110">
            <v>198170</v>
          </cell>
          <cell r="AA110">
            <v>202640</v>
          </cell>
          <cell r="AB110">
            <v>415</v>
          </cell>
          <cell r="AF110">
            <v>196680</v>
          </cell>
          <cell r="AJ110">
            <v>797150</v>
          </cell>
          <cell r="AK110">
            <v>3010000</v>
          </cell>
          <cell r="AL110">
            <v>1490</v>
          </cell>
          <cell r="AM110">
            <v>15279</v>
          </cell>
          <cell r="AN110">
            <v>14744</v>
          </cell>
          <cell r="AO110">
            <v>11345</v>
          </cell>
          <cell r="AP110">
            <v>10942</v>
          </cell>
          <cell r="AQ110">
            <v>-283</v>
          </cell>
        </row>
        <row r="111">
          <cell r="D111" t="str">
            <v>E09000027</v>
          </cell>
          <cell r="E111">
            <v>3433</v>
          </cell>
          <cell r="F111">
            <v>3456</v>
          </cell>
          <cell r="G111">
            <v>3426</v>
          </cell>
          <cell r="H111">
            <v>3663</v>
          </cell>
          <cell r="I111">
            <v>3310</v>
          </cell>
          <cell r="J111">
            <v>3332</v>
          </cell>
          <cell r="K111">
            <v>3306</v>
          </cell>
          <cell r="L111">
            <v>3539</v>
          </cell>
          <cell r="M111">
            <v>3645</v>
          </cell>
          <cell r="Q111">
            <v>3.5126627557590502E-2</v>
          </cell>
          <cell r="R111">
            <v>491</v>
          </cell>
          <cell r="S111">
            <v>731590</v>
          </cell>
          <cell r="T111">
            <v>123</v>
          </cell>
          <cell r="U111">
            <v>247</v>
          </cell>
          <cell r="V111">
            <v>367</v>
          </cell>
          <cell r="W111">
            <v>491</v>
          </cell>
          <cell r="X111">
            <v>183270</v>
          </cell>
          <cell r="Y111">
            <v>184760</v>
          </cell>
          <cell r="Z111">
            <v>178800</v>
          </cell>
          <cell r="AA111">
            <v>184760</v>
          </cell>
          <cell r="AB111">
            <v>-212</v>
          </cell>
          <cell r="AF111">
            <v>0</v>
          </cell>
          <cell r="AJ111">
            <v>731590</v>
          </cell>
          <cell r="AK111">
            <v>3089000</v>
          </cell>
          <cell r="AL111">
            <v>1490</v>
          </cell>
          <cell r="AM111">
            <v>13978</v>
          </cell>
          <cell r="AN111">
            <v>13487</v>
          </cell>
          <cell r="AO111">
            <v>10545</v>
          </cell>
          <cell r="AP111">
            <v>10177</v>
          </cell>
          <cell r="AQ111">
            <v>335</v>
          </cell>
        </row>
        <row r="112">
          <cell r="D112" t="str">
            <v>E08000005</v>
          </cell>
          <cell r="E112">
            <v>6809</v>
          </cell>
          <cell r="F112">
            <v>6271</v>
          </cell>
          <cell r="G112">
            <v>6147</v>
          </cell>
          <cell r="H112">
            <v>6432</v>
          </cell>
          <cell r="I112">
            <v>6622</v>
          </cell>
          <cell r="J112">
            <v>6083</v>
          </cell>
          <cell r="K112">
            <v>5901</v>
          </cell>
          <cell r="L112">
            <v>6143</v>
          </cell>
          <cell r="M112">
            <v>6578</v>
          </cell>
          <cell r="Q112">
            <v>3.5465138937604737E-2</v>
          </cell>
          <cell r="R112">
            <v>910</v>
          </cell>
          <cell r="S112">
            <v>1355900</v>
          </cell>
          <cell r="T112">
            <v>187</v>
          </cell>
          <cell r="U112">
            <v>375</v>
          </cell>
          <cell r="V112">
            <v>621</v>
          </cell>
          <cell r="W112">
            <v>910</v>
          </cell>
          <cell r="X112">
            <v>278630</v>
          </cell>
          <cell r="Y112">
            <v>280120</v>
          </cell>
          <cell r="Z112">
            <v>366540</v>
          </cell>
          <cell r="AA112">
            <v>430610</v>
          </cell>
          <cell r="AB112">
            <v>231</v>
          </cell>
          <cell r="AF112">
            <v>278630</v>
          </cell>
          <cell r="AJ112">
            <v>1355900</v>
          </cell>
          <cell r="AK112">
            <v>4371000</v>
          </cell>
          <cell r="AL112">
            <v>1490</v>
          </cell>
          <cell r="AM112">
            <v>25659</v>
          </cell>
          <cell r="AN112">
            <v>24749</v>
          </cell>
          <cell r="AO112">
            <v>18850</v>
          </cell>
          <cell r="AP112">
            <v>18127</v>
          </cell>
          <cell r="AQ112">
            <v>-44</v>
          </cell>
        </row>
        <row r="113">
          <cell r="D113" t="str">
            <v>E08000018</v>
          </cell>
          <cell r="E113">
            <v>7447</v>
          </cell>
          <cell r="F113">
            <v>7570</v>
          </cell>
          <cell r="G113">
            <v>7438</v>
          </cell>
          <cell r="H113">
            <v>7728</v>
          </cell>
          <cell r="I113">
            <v>7638</v>
          </cell>
          <cell r="J113">
            <v>7514</v>
          </cell>
          <cell r="K113">
            <v>7382</v>
          </cell>
          <cell r="L113">
            <v>7670</v>
          </cell>
          <cell r="M113">
            <v>7491</v>
          </cell>
          <cell r="Q113">
            <v>-6.9575588907663257E-4</v>
          </cell>
          <cell r="R113">
            <v>-21</v>
          </cell>
          <cell r="S113">
            <v>0</v>
          </cell>
          <cell r="T113">
            <v>-191</v>
          </cell>
          <cell r="U113">
            <v>-135</v>
          </cell>
          <cell r="V113">
            <v>-79</v>
          </cell>
          <cell r="W113">
            <v>-21</v>
          </cell>
          <cell r="X113">
            <v>0</v>
          </cell>
          <cell r="Y113">
            <v>0</v>
          </cell>
          <cell r="Z113">
            <v>0</v>
          </cell>
          <cell r="AA113">
            <v>0</v>
          </cell>
          <cell r="AB113">
            <v>-44</v>
          </cell>
          <cell r="AF113">
            <v>0</v>
          </cell>
          <cell r="AJ113">
            <v>0</v>
          </cell>
          <cell r="AK113">
            <v>5303000</v>
          </cell>
          <cell r="AL113">
            <v>1490</v>
          </cell>
          <cell r="AM113">
            <v>30183</v>
          </cell>
          <cell r="AN113">
            <v>30204</v>
          </cell>
          <cell r="AO113">
            <v>22736</v>
          </cell>
          <cell r="AP113">
            <v>22566</v>
          </cell>
          <cell r="AQ113">
            <v>-147</v>
          </cell>
        </row>
        <row r="114">
          <cell r="D114" t="str">
            <v>E06000017</v>
          </cell>
          <cell r="E114">
            <v>756.38862559241659</v>
          </cell>
          <cell r="F114">
            <v>657.36018957345948</v>
          </cell>
          <cell r="G114">
            <v>685.65402843601873</v>
          </cell>
          <cell r="H114">
            <v>686.59715639810406</v>
          </cell>
          <cell r="I114">
            <v>740.98944946188794</v>
          </cell>
          <cell r="J114">
            <v>640.69151753023402</v>
          </cell>
          <cell r="K114">
            <v>668.26790996338605</v>
          </cell>
          <cell r="L114">
            <v>669.18712304449105</v>
          </cell>
          <cell r="M114">
            <v>685</v>
          </cell>
          <cell r="Q114">
            <v>2.3999999999999855E-2</v>
          </cell>
          <cell r="R114">
            <v>66.863999999999578</v>
          </cell>
          <cell r="S114">
            <v>99627.359999999375</v>
          </cell>
          <cell r="T114">
            <v>15.399176130528645</v>
          </cell>
          <cell r="U114">
            <v>32.067848173754101</v>
          </cell>
          <cell r="V114">
            <v>49.453966646386561</v>
          </cell>
          <cell r="W114">
            <v>66.863999999999578</v>
          </cell>
          <cell r="X114">
            <v>22944.772434487681</v>
          </cell>
          <cell r="Y114">
            <v>24836.321344405933</v>
          </cell>
          <cell r="Z114">
            <v>25905.316524222362</v>
          </cell>
          <cell r="AA114">
            <v>25940.949696883399</v>
          </cell>
          <cell r="AB114">
            <v>71.388625592416588</v>
          </cell>
          <cell r="AF114">
            <v>22944.772434487681</v>
          </cell>
          <cell r="AJ114">
            <v>99627.359999999375</v>
          </cell>
          <cell r="AK114">
            <v>591000</v>
          </cell>
          <cell r="AL114">
            <v>1490</v>
          </cell>
          <cell r="AM114">
            <v>2785.9999999999991</v>
          </cell>
          <cell r="AN114">
            <v>2719.1359999999995</v>
          </cell>
          <cell r="AO114">
            <v>2029.6113744075822</v>
          </cell>
          <cell r="AP114">
            <v>1978.1465505381111</v>
          </cell>
          <cell r="AQ114">
            <v>-55.989449461887943</v>
          </cell>
        </row>
        <row r="115">
          <cell r="D115" t="str">
            <v>E08000006</v>
          </cell>
          <cell r="E115">
            <v>8219</v>
          </cell>
          <cell r="F115">
            <v>8376</v>
          </cell>
          <cell r="G115">
            <v>8012</v>
          </cell>
          <cell r="H115">
            <v>8610</v>
          </cell>
          <cell r="I115">
            <v>8219</v>
          </cell>
          <cell r="J115">
            <v>8326.3020739752246</v>
          </cell>
          <cell r="K115">
            <v>7962.450274873323</v>
          </cell>
          <cell r="L115">
            <v>8409.6838948736895</v>
          </cell>
          <cell r="M115">
            <v>8176</v>
          </cell>
          <cell r="Q115">
            <v>9.0183868584689433E-3</v>
          </cell>
          <cell r="R115">
            <v>299.56375627776288</v>
          </cell>
          <cell r="S115">
            <v>446349.99685386667</v>
          </cell>
          <cell r="T115">
            <v>0</v>
          </cell>
          <cell r="U115">
            <v>49.69792602477537</v>
          </cell>
          <cell r="V115">
            <v>99.247651151454193</v>
          </cell>
          <cell r="W115">
            <v>299.56375627776288</v>
          </cell>
          <cell r="X115">
            <v>0</v>
          </cell>
          <cell r="Y115">
            <v>74049.909776915287</v>
          </cell>
          <cell r="Z115">
            <v>73829.09043875146</v>
          </cell>
          <cell r="AA115">
            <v>298470.9966381999</v>
          </cell>
          <cell r="AB115">
            <v>43</v>
          </cell>
          <cell r="AF115">
            <v>0</v>
          </cell>
          <cell r="AJ115">
            <v>446349.99685386667</v>
          </cell>
          <cell r="AK115">
            <v>5225000</v>
          </cell>
          <cell r="AL115">
            <v>1490</v>
          </cell>
          <cell r="AM115">
            <v>33217</v>
          </cell>
          <cell r="AN115">
            <v>32917.436243722237</v>
          </cell>
          <cell r="AO115">
            <v>24998</v>
          </cell>
          <cell r="AP115">
            <v>24698.436243722237</v>
          </cell>
          <cell r="AQ115">
            <v>-43</v>
          </cell>
        </row>
        <row r="116">
          <cell r="D116" t="str">
            <v>E08000028</v>
          </cell>
          <cell r="E116">
            <v>8140</v>
          </cell>
          <cell r="F116">
            <v>8005</v>
          </cell>
          <cell r="G116">
            <v>7822</v>
          </cell>
          <cell r="H116">
            <v>8522</v>
          </cell>
          <cell r="I116">
            <v>7855.0999999999995</v>
          </cell>
          <cell r="J116">
            <v>7724.8249999999998</v>
          </cell>
          <cell r="K116">
            <v>7548.23</v>
          </cell>
          <cell r="L116">
            <v>8223.73</v>
          </cell>
          <cell r="M116">
            <v>8459</v>
          </cell>
          <cell r="Q116">
            <v>3.5000000000000052E-2</v>
          </cell>
          <cell r="R116">
            <v>1137.1150000000016</v>
          </cell>
          <cell r="S116">
            <v>1694301.3500000024</v>
          </cell>
          <cell r="T116">
            <v>284.90000000000055</v>
          </cell>
          <cell r="U116">
            <v>565.07500000000073</v>
          </cell>
          <cell r="V116">
            <v>838.84500000000116</v>
          </cell>
          <cell r="W116">
            <v>1137.1150000000016</v>
          </cell>
          <cell r="X116">
            <v>424501.00000000087</v>
          </cell>
          <cell r="Y116">
            <v>417460.75000000029</v>
          </cell>
          <cell r="Z116">
            <v>407917.30000000075</v>
          </cell>
          <cell r="AA116">
            <v>444422.30000000051</v>
          </cell>
          <cell r="AB116">
            <v>-319</v>
          </cell>
          <cell r="AF116">
            <v>0</v>
          </cell>
          <cell r="AJ116">
            <v>1694301.3500000024</v>
          </cell>
          <cell r="AK116">
            <v>6703000</v>
          </cell>
          <cell r="AL116">
            <v>1490</v>
          </cell>
          <cell r="AM116">
            <v>32489</v>
          </cell>
          <cell r="AN116">
            <v>31351.884999999998</v>
          </cell>
          <cell r="AO116">
            <v>24349</v>
          </cell>
          <cell r="AP116">
            <v>23496.785</v>
          </cell>
          <cell r="AQ116">
            <v>603.90000000000055</v>
          </cell>
        </row>
        <row r="117">
          <cell r="D117" t="str">
            <v>E08000014</v>
          </cell>
          <cell r="E117">
            <v>9294</v>
          </cell>
          <cell r="F117">
            <v>9107</v>
          </cell>
          <cell r="G117">
            <v>9091</v>
          </cell>
          <cell r="H117">
            <v>9050</v>
          </cell>
          <cell r="I117">
            <v>9009</v>
          </cell>
          <cell r="J117">
            <v>8822</v>
          </cell>
          <cell r="K117">
            <v>8806</v>
          </cell>
          <cell r="L117">
            <v>8764</v>
          </cell>
          <cell r="M117">
            <v>9668</v>
          </cell>
          <cell r="Q117">
            <v>3.1224344589787095E-2</v>
          </cell>
          <cell r="R117">
            <v>1141</v>
          </cell>
          <cell r="S117">
            <v>1808485</v>
          </cell>
          <cell r="T117">
            <v>285</v>
          </cell>
          <cell r="U117">
            <v>570</v>
          </cell>
          <cell r="V117">
            <v>855</v>
          </cell>
          <cell r="W117">
            <v>1141</v>
          </cell>
          <cell r="X117">
            <v>451725</v>
          </cell>
          <cell r="Y117">
            <v>451725</v>
          </cell>
          <cell r="Z117">
            <v>451725</v>
          </cell>
          <cell r="AA117">
            <v>453310</v>
          </cell>
          <cell r="AB117">
            <v>-374</v>
          </cell>
          <cell r="AF117">
            <v>0</v>
          </cell>
          <cell r="AJ117">
            <v>1808485</v>
          </cell>
          <cell r="AK117">
            <v>6136000</v>
          </cell>
          <cell r="AL117">
            <v>1585</v>
          </cell>
          <cell r="AM117">
            <v>36542</v>
          </cell>
          <cell r="AN117">
            <v>35401</v>
          </cell>
          <cell r="AO117">
            <v>27248</v>
          </cell>
          <cell r="AP117">
            <v>26392</v>
          </cell>
          <cell r="AQ117">
            <v>659</v>
          </cell>
        </row>
        <row r="118">
          <cell r="D118" t="str">
            <v>E08000019</v>
          </cell>
          <cell r="E118">
            <v>15351</v>
          </cell>
          <cell r="F118">
            <v>13817</v>
          </cell>
          <cell r="G118">
            <v>14091</v>
          </cell>
          <cell r="H118">
            <v>14352</v>
          </cell>
          <cell r="I118">
            <v>14786</v>
          </cell>
          <cell r="J118">
            <v>13350</v>
          </cell>
          <cell r="K118">
            <v>13350</v>
          </cell>
          <cell r="L118">
            <v>14100</v>
          </cell>
          <cell r="M118">
            <v>14216</v>
          </cell>
          <cell r="Q118">
            <v>3.5149537414729828E-2</v>
          </cell>
          <cell r="R118">
            <v>2025</v>
          </cell>
          <cell r="S118">
            <v>3645000</v>
          </cell>
          <cell r="T118">
            <v>565</v>
          </cell>
          <cell r="U118">
            <v>1032</v>
          </cell>
          <cell r="V118">
            <v>1773</v>
          </cell>
          <cell r="W118">
            <v>2025</v>
          </cell>
          <cell r="X118">
            <v>1017000</v>
          </cell>
          <cell r="Y118">
            <v>840600</v>
          </cell>
          <cell r="Z118">
            <v>1333800</v>
          </cell>
          <cell r="AA118">
            <v>453600</v>
          </cell>
          <cell r="AB118">
            <v>1135</v>
          </cell>
          <cell r="AF118">
            <v>1017000</v>
          </cell>
          <cell r="AJ118">
            <v>3645000</v>
          </cell>
          <cell r="AK118">
            <v>10920000</v>
          </cell>
          <cell r="AL118">
            <v>1800</v>
          </cell>
          <cell r="AM118">
            <v>57611</v>
          </cell>
          <cell r="AN118">
            <v>55586</v>
          </cell>
          <cell r="AO118">
            <v>42260</v>
          </cell>
          <cell r="AP118">
            <v>40800</v>
          </cell>
          <cell r="AQ118">
            <v>-570</v>
          </cell>
        </row>
        <row r="119">
          <cell r="D119" t="str">
            <v>E06000051</v>
          </cell>
          <cell r="E119">
            <v>7252</v>
          </cell>
          <cell r="F119">
            <v>7227</v>
          </cell>
          <cell r="G119">
            <v>6973</v>
          </cell>
          <cell r="H119">
            <v>7446</v>
          </cell>
          <cell r="I119">
            <v>7252</v>
          </cell>
          <cell r="J119">
            <v>7143</v>
          </cell>
          <cell r="K119">
            <v>6559</v>
          </cell>
          <cell r="L119">
            <v>6684</v>
          </cell>
          <cell r="M119">
            <v>7199</v>
          </cell>
          <cell r="Q119">
            <v>4.3601633331026367E-2</v>
          </cell>
          <cell r="R119">
            <v>1260</v>
          </cell>
          <cell r="S119">
            <v>1877400</v>
          </cell>
          <cell r="T119">
            <v>0</v>
          </cell>
          <cell r="U119">
            <v>84</v>
          </cell>
          <cell r="V119">
            <v>498</v>
          </cell>
          <cell r="W119">
            <v>1260</v>
          </cell>
          <cell r="X119">
            <v>0</v>
          </cell>
          <cell r="Y119">
            <v>125160</v>
          </cell>
          <cell r="Z119">
            <v>616860</v>
          </cell>
          <cell r="AA119">
            <v>1135380</v>
          </cell>
          <cell r="AB119">
            <v>53</v>
          </cell>
          <cell r="AF119">
            <v>0</v>
          </cell>
          <cell r="AJ119">
            <v>1877400</v>
          </cell>
          <cell r="AK119">
            <v>5577000</v>
          </cell>
          <cell r="AL119">
            <v>1490</v>
          </cell>
          <cell r="AM119">
            <v>28898</v>
          </cell>
          <cell r="AN119">
            <v>27638</v>
          </cell>
          <cell r="AO119">
            <v>21646</v>
          </cell>
          <cell r="AP119">
            <v>20386</v>
          </cell>
          <cell r="AQ119">
            <v>-53</v>
          </cell>
        </row>
        <row r="120">
          <cell r="D120" t="str">
            <v>E06000039</v>
          </cell>
          <cell r="E120">
            <v>3941</v>
          </cell>
          <cell r="F120">
            <v>4147</v>
          </cell>
          <cell r="G120">
            <v>4297</v>
          </cell>
          <cell r="H120">
            <v>4441</v>
          </cell>
          <cell r="I120">
            <v>3798</v>
          </cell>
          <cell r="J120">
            <v>3991</v>
          </cell>
          <cell r="K120">
            <v>4161</v>
          </cell>
          <cell r="L120">
            <v>4294</v>
          </cell>
          <cell r="M120">
            <v>3969</v>
          </cell>
          <cell r="Q120">
            <v>3.4589326043028647E-2</v>
          </cell>
          <cell r="R120">
            <v>582</v>
          </cell>
          <cell r="S120">
            <v>867180</v>
          </cell>
          <cell r="T120">
            <v>143</v>
          </cell>
          <cell r="U120">
            <v>299</v>
          </cell>
          <cell r="V120">
            <v>435</v>
          </cell>
          <cell r="W120">
            <v>582</v>
          </cell>
          <cell r="X120">
            <v>213070</v>
          </cell>
          <cell r="Y120">
            <v>232439.99999999994</v>
          </cell>
          <cell r="Z120">
            <v>202640.00000000006</v>
          </cell>
          <cell r="AA120">
            <v>219030</v>
          </cell>
          <cell r="AB120">
            <v>-28</v>
          </cell>
          <cell r="AF120">
            <v>0</v>
          </cell>
          <cell r="AJ120">
            <v>867180</v>
          </cell>
          <cell r="AK120">
            <v>2332000</v>
          </cell>
          <cell r="AL120">
            <v>1490</v>
          </cell>
          <cell r="AM120">
            <v>16826</v>
          </cell>
          <cell r="AN120">
            <v>16244</v>
          </cell>
          <cell r="AO120">
            <v>12885</v>
          </cell>
          <cell r="AP120">
            <v>12446</v>
          </cell>
          <cell r="AQ120">
            <v>171</v>
          </cell>
        </row>
        <row r="121">
          <cell r="D121" t="str">
            <v>E08000029</v>
          </cell>
          <cell r="E121">
            <v>6063</v>
          </cell>
          <cell r="F121">
            <v>6352</v>
          </cell>
          <cell r="G121">
            <v>6837</v>
          </cell>
          <cell r="H121">
            <v>7446</v>
          </cell>
          <cell r="I121">
            <v>6063</v>
          </cell>
          <cell r="J121">
            <v>6066.16</v>
          </cell>
          <cell r="K121">
            <v>6529.335</v>
          </cell>
          <cell r="L121">
            <v>7092.3150000000005</v>
          </cell>
          <cell r="M121">
            <v>6785</v>
          </cell>
          <cell r="Q121">
            <v>3.5477938422353819E-2</v>
          </cell>
          <cell r="R121">
            <v>947.19000000000233</v>
          </cell>
          <cell r="S121">
            <v>1411313.1000000034</v>
          </cell>
          <cell r="T121">
            <v>0</v>
          </cell>
          <cell r="U121">
            <v>285.84000000000015</v>
          </cell>
          <cell r="V121">
            <v>593.50500000000102</v>
          </cell>
          <cell r="W121">
            <v>947.19000000000233</v>
          </cell>
          <cell r="X121">
            <v>0</v>
          </cell>
          <cell r="Y121">
            <v>425901.60000000015</v>
          </cell>
          <cell r="Z121">
            <v>458420.85000000132</v>
          </cell>
          <cell r="AA121">
            <v>526990.65000000189</v>
          </cell>
          <cell r="AB121">
            <v>-722</v>
          </cell>
          <cell r="AF121">
            <v>0</v>
          </cell>
          <cell r="AJ121">
            <v>1411313.1000000034</v>
          </cell>
          <cell r="AK121">
            <v>3965000</v>
          </cell>
          <cell r="AL121">
            <v>1490</v>
          </cell>
          <cell r="AM121">
            <v>26698</v>
          </cell>
          <cell r="AN121">
            <v>25750.809999999998</v>
          </cell>
          <cell r="AO121">
            <v>20635</v>
          </cell>
          <cell r="AP121">
            <v>19687.809999999998</v>
          </cell>
          <cell r="AQ121">
            <v>722</v>
          </cell>
        </row>
        <row r="122">
          <cell r="D122" t="str">
            <v>E10000027</v>
          </cell>
          <cell r="E122">
            <v>14780</v>
          </cell>
          <cell r="F122">
            <v>14746</v>
          </cell>
          <cell r="G122">
            <v>14745</v>
          </cell>
          <cell r="H122">
            <v>14745</v>
          </cell>
          <cell r="I122">
            <v>15289</v>
          </cell>
          <cell r="J122">
            <v>15000</v>
          </cell>
          <cell r="K122">
            <v>14500</v>
          </cell>
          <cell r="L122">
            <v>14200</v>
          </cell>
          <cell r="M122">
            <v>15289</v>
          </cell>
          <cell r="Q122">
            <v>4.5750305002033347E-4</v>
          </cell>
          <cell r="R122">
            <v>27</v>
          </cell>
          <cell r="S122">
            <v>40230</v>
          </cell>
          <cell r="T122">
            <v>-509</v>
          </cell>
          <cell r="U122">
            <v>-763</v>
          </cell>
          <cell r="V122">
            <v>-518</v>
          </cell>
          <cell r="W122">
            <v>27</v>
          </cell>
          <cell r="X122">
            <v>0</v>
          </cell>
          <cell r="Y122">
            <v>0</v>
          </cell>
          <cell r="Z122">
            <v>0</v>
          </cell>
          <cell r="AA122">
            <v>40230</v>
          </cell>
          <cell r="AB122">
            <v>-509</v>
          </cell>
          <cell r="AF122">
            <v>0</v>
          </cell>
          <cell r="AJ122">
            <v>40230</v>
          </cell>
          <cell r="AK122">
            <v>10135000</v>
          </cell>
          <cell r="AL122">
            <v>1490</v>
          </cell>
          <cell r="AM122">
            <v>59016</v>
          </cell>
          <cell r="AN122">
            <v>58989</v>
          </cell>
          <cell r="AO122">
            <v>44236</v>
          </cell>
          <cell r="AP122">
            <v>43700</v>
          </cell>
          <cell r="AQ122">
            <v>0</v>
          </cell>
        </row>
        <row r="123">
          <cell r="D123" t="str">
            <v>E06000025</v>
          </cell>
          <cell r="E123">
            <v>5534</v>
          </cell>
          <cell r="F123">
            <v>5518</v>
          </cell>
          <cell r="G123">
            <v>5702</v>
          </cell>
          <cell r="H123">
            <v>5762</v>
          </cell>
          <cell r="I123">
            <v>5461</v>
          </cell>
          <cell r="J123">
            <v>5385</v>
          </cell>
          <cell r="K123">
            <v>5529</v>
          </cell>
          <cell r="L123">
            <v>5581</v>
          </cell>
          <cell r="M123">
            <v>5888</v>
          </cell>
          <cell r="Q123">
            <v>2.4871202700302006E-2</v>
          </cell>
          <cell r="R123">
            <v>560</v>
          </cell>
          <cell r="S123">
            <v>1266160</v>
          </cell>
          <cell r="T123">
            <v>73</v>
          </cell>
          <cell r="U123">
            <v>206</v>
          </cell>
          <cell r="V123">
            <v>379</v>
          </cell>
          <cell r="W123">
            <v>560</v>
          </cell>
          <cell r="X123">
            <v>165053</v>
          </cell>
          <cell r="Y123">
            <v>300713.00000000006</v>
          </cell>
          <cell r="Z123">
            <v>391152.99999999994</v>
          </cell>
          <cell r="AA123">
            <v>409241</v>
          </cell>
          <cell r="AB123">
            <v>-354</v>
          </cell>
          <cell r="AF123">
            <v>0</v>
          </cell>
          <cell r="AJ123">
            <v>1266160</v>
          </cell>
          <cell r="AK123">
            <v>3909000</v>
          </cell>
          <cell r="AL123">
            <v>2261</v>
          </cell>
          <cell r="AM123">
            <v>22516</v>
          </cell>
          <cell r="AN123">
            <v>21956</v>
          </cell>
          <cell r="AO123">
            <v>16982</v>
          </cell>
          <cell r="AP123">
            <v>16495</v>
          </cell>
          <cell r="AQ123">
            <v>427</v>
          </cell>
        </row>
        <row r="124">
          <cell r="D124" t="str">
            <v>E08000023</v>
          </cell>
          <cell r="E124">
            <v>4184</v>
          </cell>
          <cell r="F124">
            <v>4184</v>
          </cell>
          <cell r="G124">
            <v>4009</v>
          </cell>
          <cell r="H124">
            <v>4034</v>
          </cell>
          <cell r="I124">
            <v>4100</v>
          </cell>
          <cell r="J124">
            <v>4100</v>
          </cell>
          <cell r="K124">
            <v>3929</v>
          </cell>
          <cell r="L124">
            <v>3953</v>
          </cell>
          <cell r="M124">
            <v>4075</v>
          </cell>
          <cell r="Q124">
            <v>2.0047529096337821E-2</v>
          </cell>
          <cell r="R124">
            <v>329</v>
          </cell>
          <cell r="S124">
            <v>705047</v>
          </cell>
          <cell r="T124">
            <v>84</v>
          </cell>
          <cell r="U124">
            <v>168</v>
          </cell>
          <cell r="V124">
            <v>248</v>
          </cell>
          <cell r="W124">
            <v>329</v>
          </cell>
          <cell r="X124">
            <v>180012</v>
          </cell>
          <cell r="Y124">
            <v>180012</v>
          </cell>
          <cell r="Z124">
            <v>171440</v>
          </cell>
          <cell r="AA124">
            <v>173583</v>
          </cell>
          <cell r="AB124">
            <v>109</v>
          </cell>
          <cell r="AF124">
            <v>180012</v>
          </cell>
          <cell r="AJ124">
            <v>705047</v>
          </cell>
          <cell r="AK124">
            <v>3617000</v>
          </cell>
          <cell r="AL124">
            <v>2143</v>
          </cell>
          <cell r="AM124">
            <v>16411</v>
          </cell>
          <cell r="AN124">
            <v>16082</v>
          </cell>
          <cell r="AO124">
            <v>12227</v>
          </cell>
          <cell r="AP124">
            <v>11982</v>
          </cell>
          <cell r="AQ124">
            <v>-25</v>
          </cell>
        </row>
        <row r="125">
          <cell r="D125" t="str">
            <v>E06000045</v>
          </cell>
          <cell r="E125">
            <v>6943</v>
          </cell>
          <cell r="F125">
            <v>7190</v>
          </cell>
          <cell r="G125">
            <v>6994</v>
          </cell>
          <cell r="H125">
            <v>7253</v>
          </cell>
          <cell r="I125">
            <v>6801</v>
          </cell>
          <cell r="J125">
            <v>6953</v>
          </cell>
          <cell r="K125">
            <v>6937</v>
          </cell>
          <cell r="L125">
            <v>7213</v>
          </cell>
          <cell r="M125">
            <v>6864</v>
          </cell>
          <cell r="Q125">
            <v>1.6772374911909797E-2</v>
          </cell>
          <cell r="R125">
            <v>476</v>
          </cell>
          <cell r="S125">
            <v>709240</v>
          </cell>
          <cell r="T125">
            <v>142</v>
          </cell>
          <cell r="U125">
            <v>379</v>
          </cell>
          <cell r="V125">
            <v>436</v>
          </cell>
          <cell r="W125">
            <v>476</v>
          </cell>
          <cell r="X125">
            <v>211580</v>
          </cell>
          <cell r="Y125">
            <v>353130</v>
          </cell>
          <cell r="Z125">
            <v>84930</v>
          </cell>
          <cell r="AA125">
            <v>59600</v>
          </cell>
          <cell r="AB125">
            <v>79</v>
          </cell>
          <cell r="AF125">
            <v>117710</v>
          </cell>
          <cell r="AJ125">
            <v>709240</v>
          </cell>
          <cell r="AK125">
            <v>4429000</v>
          </cell>
          <cell r="AL125">
            <v>1490</v>
          </cell>
          <cell r="AM125">
            <v>28380</v>
          </cell>
          <cell r="AN125">
            <v>27904</v>
          </cell>
          <cell r="AO125">
            <v>21437</v>
          </cell>
          <cell r="AP125">
            <v>21103</v>
          </cell>
          <cell r="AQ125">
            <v>63</v>
          </cell>
        </row>
        <row r="126">
          <cell r="D126" t="str">
            <v>E06000033</v>
          </cell>
          <cell r="E126">
            <v>4856</v>
          </cell>
          <cell r="F126">
            <v>5029</v>
          </cell>
          <cell r="G126">
            <v>5006</v>
          </cell>
          <cell r="H126">
            <v>5132</v>
          </cell>
          <cell r="I126">
            <v>4674</v>
          </cell>
          <cell r="J126">
            <v>4863</v>
          </cell>
          <cell r="K126">
            <v>4827</v>
          </cell>
          <cell r="L126">
            <v>4956</v>
          </cell>
          <cell r="M126">
            <v>4885</v>
          </cell>
          <cell r="Q126">
            <v>3.510962393247765E-2</v>
          </cell>
          <cell r="R126">
            <v>703</v>
          </cell>
          <cell r="S126">
            <v>1047470</v>
          </cell>
          <cell r="T126">
            <v>182</v>
          </cell>
          <cell r="U126">
            <v>348</v>
          </cell>
          <cell r="V126">
            <v>527</v>
          </cell>
          <cell r="W126">
            <v>703</v>
          </cell>
          <cell r="X126">
            <v>271180</v>
          </cell>
          <cell r="Y126">
            <v>247340</v>
          </cell>
          <cell r="Z126">
            <v>266710</v>
          </cell>
          <cell r="AA126">
            <v>262240</v>
          </cell>
          <cell r="AB126">
            <v>-29</v>
          </cell>
          <cell r="AF126">
            <v>0</v>
          </cell>
          <cell r="AJ126">
            <v>1047470</v>
          </cell>
          <cell r="AK126">
            <v>3358000</v>
          </cell>
          <cell r="AL126">
            <v>1490</v>
          </cell>
          <cell r="AM126">
            <v>20023</v>
          </cell>
          <cell r="AN126">
            <v>19320</v>
          </cell>
          <cell r="AO126">
            <v>15167</v>
          </cell>
          <cell r="AP126">
            <v>14646</v>
          </cell>
          <cell r="AQ126">
            <v>211</v>
          </cell>
        </row>
        <row r="127">
          <cell r="D127" t="str">
            <v>E09000028</v>
          </cell>
          <cell r="E127">
            <v>5349</v>
          </cell>
          <cell r="F127">
            <v>5798</v>
          </cell>
          <cell r="G127">
            <v>5801</v>
          </cell>
          <cell r="H127">
            <v>5800</v>
          </cell>
          <cell r="I127">
            <v>5161.7849999999999</v>
          </cell>
          <cell r="J127">
            <v>5595.07</v>
          </cell>
          <cell r="K127">
            <v>5597.9650000000001</v>
          </cell>
          <cell r="L127">
            <v>5597</v>
          </cell>
          <cell r="M127" t="str">
            <v>tbc*</v>
          </cell>
          <cell r="Q127">
            <v>3.500000000000001E-2</v>
          </cell>
          <cell r="R127">
            <v>796.18000000000029</v>
          </cell>
          <cell r="S127">
            <v>1186308.2000000004</v>
          </cell>
          <cell r="T127">
            <v>187.21500000000015</v>
          </cell>
          <cell r="U127">
            <v>390.14500000000044</v>
          </cell>
          <cell r="V127">
            <v>593.18000000000029</v>
          </cell>
          <cell r="W127">
            <v>796.18000000000029</v>
          </cell>
          <cell r="X127">
            <v>278950.35000000021</v>
          </cell>
          <cell r="Y127">
            <v>302365.70000000042</v>
          </cell>
          <cell r="Z127">
            <v>302522.14999999979</v>
          </cell>
          <cell r="AA127">
            <v>302470</v>
          </cell>
          <cell r="AB127" t="e">
            <v>#VALUE!</v>
          </cell>
          <cell r="AF127">
            <v>0</v>
          </cell>
          <cell r="AJ127">
            <v>1186308.2000000004</v>
          </cell>
          <cell r="AK127">
            <v>5918000</v>
          </cell>
          <cell r="AL127">
            <v>1490</v>
          </cell>
          <cell r="AM127">
            <v>22748</v>
          </cell>
          <cell r="AN127">
            <v>21951.82</v>
          </cell>
          <cell r="AO127">
            <v>17399</v>
          </cell>
          <cell r="AP127">
            <v>16790.035</v>
          </cell>
          <cell r="AQ127" t="e">
            <v>#VALUE!</v>
          </cell>
        </row>
        <row r="128">
          <cell r="D128" t="str">
            <v>E08000013</v>
          </cell>
          <cell r="E128">
            <v>5778</v>
          </cell>
          <cell r="F128">
            <v>6064</v>
          </cell>
          <cell r="G128">
            <v>5926</v>
          </cell>
          <cell r="H128">
            <v>5783</v>
          </cell>
          <cell r="I128">
            <v>5817</v>
          </cell>
          <cell r="J128">
            <v>6065</v>
          </cell>
          <cell r="K128">
            <v>5955</v>
          </cell>
          <cell r="L128">
            <v>5845</v>
          </cell>
          <cell r="M128">
            <v>5343</v>
          </cell>
          <cell r="Q128">
            <v>-5.5623965012101401E-3</v>
          </cell>
          <cell r="R128">
            <v>-131</v>
          </cell>
          <cell r="S128">
            <v>0</v>
          </cell>
          <cell r="T128">
            <v>-39</v>
          </cell>
          <cell r="U128">
            <v>-40</v>
          </cell>
          <cell r="V128">
            <v>-69</v>
          </cell>
          <cell r="W128">
            <v>-131</v>
          </cell>
          <cell r="X128">
            <v>0</v>
          </cell>
          <cell r="Y128">
            <v>0</v>
          </cell>
          <cell r="Z128">
            <v>0</v>
          </cell>
          <cell r="AA128">
            <v>0</v>
          </cell>
          <cell r="AB128">
            <v>435</v>
          </cell>
          <cell r="AF128">
            <v>0</v>
          </cell>
          <cell r="AJ128">
            <v>0</v>
          </cell>
          <cell r="AK128">
            <v>4099000</v>
          </cell>
          <cell r="AL128">
            <v>1804</v>
          </cell>
          <cell r="AM128">
            <v>23551</v>
          </cell>
          <cell r="AN128">
            <v>23682</v>
          </cell>
          <cell r="AO128">
            <v>17773</v>
          </cell>
          <cell r="AP128">
            <v>17865</v>
          </cell>
          <cell r="AQ128">
            <v>-474</v>
          </cell>
        </row>
        <row r="129">
          <cell r="D129" t="str">
            <v>E10000028</v>
          </cell>
          <cell r="E129">
            <v>22807</v>
          </cell>
          <cell r="F129">
            <v>22635</v>
          </cell>
          <cell r="G129">
            <v>23170</v>
          </cell>
          <cell r="H129">
            <v>23087</v>
          </cell>
          <cell r="I129">
            <v>22681</v>
          </cell>
          <cell r="J129">
            <v>22691</v>
          </cell>
          <cell r="K129">
            <v>23182</v>
          </cell>
          <cell r="L129">
            <v>21857</v>
          </cell>
          <cell r="M129">
            <v>20264</v>
          </cell>
          <cell r="Q129">
            <v>1.4045954699615044E-2</v>
          </cell>
          <cell r="R129">
            <v>1288</v>
          </cell>
          <cell r="S129">
            <v>1919120</v>
          </cell>
          <cell r="T129">
            <v>126</v>
          </cell>
          <cell r="U129">
            <v>70</v>
          </cell>
          <cell r="V129">
            <v>58</v>
          </cell>
          <cell r="W129">
            <v>1288</v>
          </cell>
          <cell r="X129">
            <v>187740</v>
          </cell>
          <cell r="Y129">
            <v>0</v>
          </cell>
          <cell r="Z129">
            <v>0</v>
          </cell>
          <cell r="AA129">
            <v>1731380</v>
          </cell>
          <cell r="AB129">
            <v>2543</v>
          </cell>
          <cell r="AF129">
            <v>187740</v>
          </cell>
          <cell r="AJ129">
            <v>1919120</v>
          </cell>
          <cell r="AK129">
            <v>14536000</v>
          </cell>
          <cell r="AL129">
            <v>1490</v>
          </cell>
          <cell r="AM129">
            <v>91699</v>
          </cell>
          <cell r="AN129">
            <v>90411</v>
          </cell>
          <cell r="AO129">
            <v>68892</v>
          </cell>
          <cell r="AP129">
            <v>67730</v>
          </cell>
          <cell r="AQ129">
            <v>-2417</v>
          </cell>
        </row>
        <row r="130">
          <cell r="D130" t="str">
            <v>E08000007</v>
          </cell>
          <cell r="E130">
            <v>9401</v>
          </cell>
          <cell r="F130">
            <v>8091</v>
          </cell>
          <cell r="G130">
            <v>8225</v>
          </cell>
          <cell r="H130">
            <v>8520</v>
          </cell>
          <cell r="I130">
            <v>9071.9650000000001</v>
          </cell>
          <cell r="J130">
            <v>7807.8149999999996</v>
          </cell>
          <cell r="K130">
            <v>7936</v>
          </cell>
          <cell r="L130">
            <v>8221.7999999999993</v>
          </cell>
          <cell r="M130">
            <v>9640</v>
          </cell>
          <cell r="Q130">
            <v>3.5032859187428753E-2</v>
          </cell>
          <cell r="R130">
            <v>1199.4199999999983</v>
          </cell>
          <cell r="S130">
            <v>917556.29999999865</v>
          </cell>
          <cell r="T130">
            <v>329.03499999999985</v>
          </cell>
          <cell r="U130">
            <v>612.22000000000116</v>
          </cell>
          <cell r="V130">
            <v>901.22000000000116</v>
          </cell>
          <cell r="W130">
            <v>1199.4199999999983</v>
          </cell>
          <cell r="X130">
            <v>251711.77499999988</v>
          </cell>
          <cell r="Y130">
            <v>216636.52500000098</v>
          </cell>
          <cell r="Z130">
            <v>221085</v>
          </cell>
          <cell r="AA130">
            <v>228122.99999999779</v>
          </cell>
          <cell r="AB130">
            <v>-239</v>
          </cell>
          <cell r="AF130">
            <v>0</v>
          </cell>
          <cell r="AJ130">
            <v>917556.29999999865</v>
          </cell>
          <cell r="AK130">
            <v>5319000</v>
          </cell>
          <cell r="AL130">
            <v>765</v>
          </cell>
          <cell r="AM130">
            <v>34237</v>
          </cell>
          <cell r="AN130">
            <v>33037.58</v>
          </cell>
          <cell r="AO130">
            <v>24836</v>
          </cell>
          <cell r="AP130">
            <v>23965.614999999998</v>
          </cell>
          <cell r="AQ130">
            <v>568.03499999999985</v>
          </cell>
        </row>
        <row r="131">
          <cell r="D131" t="str">
            <v>E06000004</v>
          </cell>
          <cell r="E131">
            <v>5023</v>
          </cell>
          <cell r="F131">
            <v>5072</v>
          </cell>
          <cell r="G131">
            <v>5041</v>
          </cell>
          <cell r="H131">
            <v>5337</v>
          </cell>
          <cell r="I131">
            <v>5108</v>
          </cell>
          <cell r="J131">
            <v>4753</v>
          </cell>
          <cell r="K131">
            <v>4726</v>
          </cell>
          <cell r="L131">
            <v>5013</v>
          </cell>
          <cell r="M131">
            <v>4957</v>
          </cell>
          <cell r="Q131">
            <v>4.2641527865969815E-2</v>
          </cell>
          <cell r="R131">
            <v>873</v>
          </cell>
          <cell r="S131">
            <v>1300770</v>
          </cell>
          <cell r="T131">
            <v>-85</v>
          </cell>
          <cell r="U131">
            <v>234</v>
          </cell>
          <cell r="V131">
            <v>549</v>
          </cell>
          <cell r="W131">
            <v>873</v>
          </cell>
          <cell r="X131">
            <v>0</v>
          </cell>
          <cell r="Y131">
            <v>348660</v>
          </cell>
          <cell r="Z131">
            <v>469350</v>
          </cell>
          <cell r="AA131">
            <v>482760</v>
          </cell>
          <cell r="AB131">
            <v>66</v>
          </cell>
          <cell r="AF131">
            <v>0</v>
          </cell>
          <cell r="AJ131">
            <v>1300770</v>
          </cell>
          <cell r="AK131">
            <v>3723000</v>
          </cell>
          <cell r="AL131">
            <v>1490</v>
          </cell>
          <cell r="AM131">
            <v>20473</v>
          </cell>
          <cell r="AN131">
            <v>19600</v>
          </cell>
          <cell r="AO131">
            <v>15450</v>
          </cell>
          <cell r="AP131">
            <v>14492</v>
          </cell>
          <cell r="AQ131">
            <v>-151</v>
          </cell>
        </row>
        <row r="132">
          <cell r="D132" t="str">
            <v>E06000021</v>
          </cell>
          <cell r="E132">
            <v>8307</v>
          </cell>
          <cell r="F132">
            <v>7220</v>
          </cell>
          <cell r="G132">
            <v>7249</v>
          </cell>
          <cell r="H132">
            <v>7539</v>
          </cell>
          <cell r="I132">
            <v>7530</v>
          </cell>
          <cell r="J132">
            <v>7573</v>
          </cell>
          <cell r="K132">
            <v>7601</v>
          </cell>
          <cell r="L132">
            <v>6560</v>
          </cell>
          <cell r="M132">
            <v>7239</v>
          </cell>
          <cell r="Q132">
            <v>3.4669305624278411E-2</v>
          </cell>
          <cell r="R132">
            <v>1051</v>
          </cell>
          <cell r="S132">
            <v>1565990</v>
          </cell>
          <cell r="T132">
            <v>777</v>
          </cell>
          <cell r="U132">
            <v>424</v>
          </cell>
          <cell r="V132">
            <v>72</v>
          </cell>
          <cell r="W132">
            <v>1051</v>
          </cell>
          <cell r="X132">
            <v>1157730</v>
          </cell>
          <cell r="Y132">
            <v>0</v>
          </cell>
          <cell r="Z132">
            <v>0</v>
          </cell>
          <cell r="AA132">
            <v>408260</v>
          </cell>
          <cell r="AB132">
            <v>1068</v>
          </cell>
          <cell r="AF132">
            <v>1157730</v>
          </cell>
          <cell r="AJ132">
            <v>1565990</v>
          </cell>
          <cell r="AK132">
            <v>5323000</v>
          </cell>
          <cell r="AL132">
            <v>1490</v>
          </cell>
          <cell r="AM132">
            <v>30315</v>
          </cell>
          <cell r="AN132">
            <v>29264</v>
          </cell>
          <cell r="AO132">
            <v>22008</v>
          </cell>
          <cell r="AP132">
            <v>21734</v>
          </cell>
          <cell r="AQ132">
            <v>-291</v>
          </cell>
        </row>
        <row r="133">
          <cell r="D133" t="str">
            <v>E10000029</v>
          </cell>
          <cell r="E133">
            <v>17309</v>
          </cell>
          <cell r="F133">
            <v>17345</v>
          </cell>
          <cell r="G133">
            <v>16706</v>
          </cell>
          <cell r="H133">
            <v>17636</v>
          </cell>
          <cell r="I133">
            <v>16385</v>
          </cell>
          <cell r="J133">
            <v>17011</v>
          </cell>
          <cell r="K133">
            <v>16202</v>
          </cell>
          <cell r="L133">
            <v>16967</v>
          </cell>
          <cell r="M133">
            <v>17772</v>
          </cell>
          <cell r="Q133">
            <v>3.5233926604440836E-2</v>
          </cell>
          <cell r="R133">
            <v>2431</v>
          </cell>
          <cell r="S133">
            <v>1808664</v>
          </cell>
          <cell r="T133">
            <v>924</v>
          </cell>
          <cell r="U133">
            <v>1258</v>
          </cell>
          <cell r="V133">
            <v>1762</v>
          </cell>
          <cell r="W133">
            <v>2431</v>
          </cell>
          <cell r="X133">
            <v>687456</v>
          </cell>
          <cell r="Y133">
            <v>248496</v>
          </cell>
          <cell r="Z133">
            <v>374976</v>
          </cell>
          <cell r="AA133">
            <v>497736</v>
          </cell>
          <cell r="AB133">
            <v>-463</v>
          </cell>
          <cell r="AF133">
            <v>0</v>
          </cell>
          <cell r="AJ133">
            <v>1808664</v>
          </cell>
          <cell r="AK133">
            <v>13151000</v>
          </cell>
          <cell r="AL133">
            <v>744</v>
          </cell>
          <cell r="AM133">
            <v>68996</v>
          </cell>
          <cell r="AN133">
            <v>66565</v>
          </cell>
          <cell r="AO133">
            <v>51687</v>
          </cell>
          <cell r="AP133">
            <v>50180</v>
          </cell>
          <cell r="AQ133">
            <v>1387</v>
          </cell>
        </row>
        <row r="134">
          <cell r="D134" t="str">
            <v>E08000024</v>
          </cell>
          <cell r="E134">
            <v>8046</v>
          </cell>
          <cell r="F134">
            <v>7901</v>
          </cell>
          <cell r="G134">
            <v>7927</v>
          </cell>
          <cell r="H134">
            <v>8004</v>
          </cell>
          <cell r="I134">
            <v>7982</v>
          </cell>
          <cell r="J134">
            <v>7838</v>
          </cell>
          <cell r="K134">
            <v>7864</v>
          </cell>
          <cell r="L134">
            <v>7940</v>
          </cell>
          <cell r="M134">
            <v>8140</v>
          </cell>
          <cell r="Q134">
            <v>7.9678775330949241E-3</v>
          </cell>
          <cell r="R134">
            <v>254</v>
          </cell>
          <cell r="S134">
            <v>378460</v>
          </cell>
          <cell r="T134">
            <v>64</v>
          </cell>
          <cell r="U134">
            <v>127</v>
          </cell>
          <cell r="V134">
            <v>190</v>
          </cell>
          <cell r="W134">
            <v>254</v>
          </cell>
          <cell r="X134">
            <v>95360</v>
          </cell>
          <cell r="Y134">
            <v>93870</v>
          </cell>
          <cell r="Z134">
            <v>93870</v>
          </cell>
          <cell r="AA134">
            <v>95360</v>
          </cell>
          <cell r="AB134">
            <v>-94</v>
          </cell>
          <cell r="AF134">
            <v>0</v>
          </cell>
          <cell r="AJ134">
            <v>378460</v>
          </cell>
          <cell r="AK134">
            <v>6483000</v>
          </cell>
          <cell r="AL134">
            <v>1490</v>
          </cell>
          <cell r="AM134">
            <v>31878</v>
          </cell>
          <cell r="AN134">
            <v>31624</v>
          </cell>
          <cell r="AO134">
            <v>23832</v>
          </cell>
          <cell r="AP134">
            <v>23642</v>
          </cell>
          <cell r="AQ134">
            <v>158</v>
          </cell>
        </row>
        <row r="135">
          <cell r="D135" t="str">
            <v>E10000030</v>
          </cell>
          <cell r="E135">
            <v>24833.909379800334</v>
          </cell>
          <cell r="F135">
            <v>25113</v>
          </cell>
          <cell r="G135">
            <v>25369</v>
          </cell>
          <cell r="H135">
            <v>26489.299414887962</v>
          </cell>
          <cell r="I135">
            <v>24585.57028600233</v>
          </cell>
          <cell r="J135">
            <v>24861.669223001627</v>
          </cell>
          <cell r="K135">
            <v>25115.095365817309</v>
          </cell>
          <cell r="L135">
            <v>26224.406420739087</v>
          </cell>
          <cell r="M135">
            <v>24925.488344272533</v>
          </cell>
          <cell r="Q135">
            <v>1.0004080451147509E-2</v>
          </cell>
          <cell r="R135">
            <v>1018.4674991279317</v>
          </cell>
          <cell r="S135">
            <v>1517516.5737006182</v>
          </cell>
          <cell r="T135">
            <v>248.33909379800389</v>
          </cell>
          <cell r="U135">
            <v>499.66987079637329</v>
          </cell>
          <cell r="V135">
            <v>753.57450497905666</v>
          </cell>
          <cell r="W135">
            <v>1018.4674991279317</v>
          </cell>
          <cell r="X135">
            <v>370025.24975902581</v>
          </cell>
          <cell r="Y135">
            <v>374482.8577275704</v>
          </cell>
          <cell r="Z135">
            <v>378317.90493219823</v>
          </cell>
          <cell r="AA135">
            <v>394690.56128182379</v>
          </cell>
          <cell r="AB135">
            <v>-91.578964472199004</v>
          </cell>
          <cell r="AF135">
            <v>0</v>
          </cell>
          <cell r="AJ135">
            <v>1517516.5737006182</v>
          </cell>
          <cell r="AK135">
            <v>18923000</v>
          </cell>
          <cell r="AL135">
            <v>1490</v>
          </cell>
          <cell r="AM135">
            <v>101805.2087946883</v>
          </cell>
          <cell r="AN135">
            <v>100786.74129556036</v>
          </cell>
          <cell r="AO135">
            <v>76971.299414887966</v>
          </cell>
          <cell r="AP135">
            <v>76201.17100955802</v>
          </cell>
          <cell r="AQ135">
            <v>339.91805827020289</v>
          </cell>
        </row>
        <row r="136">
          <cell r="D136" t="str">
            <v>E09000029</v>
          </cell>
          <cell r="E136">
            <v>4571</v>
          </cell>
          <cell r="F136">
            <v>4711</v>
          </cell>
          <cell r="G136">
            <v>5021</v>
          </cell>
          <cell r="H136">
            <v>4934</v>
          </cell>
          <cell r="I136">
            <v>4393</v>
          </cell>
          <cell r="J136">
            <v>4551</v>
          </cell>
          <cell r="K136">
            <v>4859</v>
          </cell>
          <cell r="L136">
            <v>4760</v>
          </cell>
          <cell r="M136">
            <v>4559</v>
          </cell>
          <cell r="Q136">
            <v>3.5036648126007174E-2</v>
          </cell>
          <cell r="R136">
            <v>674</v>
          </cell>
          <cell r="S136">
            <v>1004260</v>
          </cell>
          <cell r="T136">
            <v>178</v>
          </cell>
          <cell r="U136">
            <v>338</v>
          </cell>
          <cell r="V136">
            <v>500</v>
          </cell>
          <cell r="W136">
            <v>674</v>
          </cell>
          <cell r="X136">
            <v>265220</v>
          </cell>
          <cell r="Y136">
            <v>238400</v>
          </cell>
          <cell r="Z136">
            <v>241380</v>
          </cell>
          <cell r="AA136">
            <v>259260</v>
          </cell>
          <cell r="AB136">
            <v>12</v>
          </cell>
          <cell r="AF136">
            <v>17880</v>
          </cell>
          <cell r="AJ136">
            <v>1004260</v>
          </cell>
          <cell r="AK136">
            <v>3207000</v>
          </cell>
          <cell r="AL136">
            <v>1490</v>
          </cell>
          <cell r="AM136">
            <v>19237</v>
          </cell>
          <cell r="AN136">
            <v>18563</v>
          </cell>
          <cell r="AO136">
            <v>14666</v>
          </cell>
          <cell r="AP136">
            <v>14170</v>
          </cell>
          <cell r="AQ136">
            <v>166</v>
          </cell>
        </row>
        <row r="137">
          <cell r="D137" t="str">
            <v>E06000030</v>
          </cell>
          <cell r="E137">
            <v>5625</v>
          </cell>
          <cell r="F137">
            <v>6022</v>
          </cell>
          <cell r="G137">
            <v>6386</v>
          </cell>
          <cell r="H137">
            <v>6250</v>
          </cell>
          <cell r="I137">
            <v>5967</v>
          </cell>
          <cell r="J137">
            <v>5826</v>
          </cell>
          <cell r="K137">
            <v>6169</v>
          </cell>
          <cell r="L137">
            <v>5955</v>
          </cell>
          <cell r="M137">
            <v>5854</v>
          </cell>
          <cell r="Q137">
            <v>1.5072272783428736E-2</v>
          </cell>
          <cell r="R137">
            <v>366</v>
          </cell>
          <cell r="S137">
            <v>545340</v>
          </cell>
          <cell r="T137">
            <v>-342</v>
          </cell>
          <cell r="U137">
            <v>-146</v>
          </cell>
          <cell r="V137">
            <v>71</v>
          </cell>
          <cell r="W137">
            <v>366</v>
          </cell>
          <cell r="X137">
            <v>0</v>
          </cell>
          <cell r="Y137">
            <v>0</v>
          </cell>
          <cell r="Z137">
            <v>105790</v>
          </cell>
          <cell r="AA137">
            <v>439550</v>
          </cell>
          <cell r="AB137">
            <v>-229</v>
          </cell>
          <cell r="AF137">
            <v>0</v>
          </cell>
          <cell r="AJ137">
            <v>545340</v>
          </cell>
          <cell r="AK137">
            <v>3397000</v>
          </cell>
          <cell r="AL137">
            <v>1490</v>
          </cell>
          <cell r="AM137">
            <v>24283</v>
          </cell>
          <cell r="AN137">
            <v>23917</v>
          </cell>
          <cell r="AO137">
            <v>18658</v>
          </cell>
          <cell r="AP137">
            <v>17950</v>
          </cell>
          <cell r="AQ137">
            <v>-113</v>
          </cell>
        </row>
        <row r="138">
          <cell r="D138" t="str">
            <v>E08000008</v>
          </cell>
          <cell r="E138">
            <v>6911</v>
          </cell>
          <cell r="F138">
            <v>6525</v>
          </cell>
          <cell r="G138">
            <v>6574</v>
          </cell>
          <cell r="H138">
            <v>6870</v>
          </cell>
          <cell r="I138">
            <v>6724</v>
          </cell>
          <cell r="J138">
            <v>6346</v>
          </cell>
          <cell r="K138">
            <v>6397</v>
          </cell>
          <cell r="L138">
            <v>6692</v>
          </cell>
          <cell r="M138">
            <v>6395</v>
          </cell>
          <cell r="Q138">
            <v>2.6822916666666665E-2</v>
          </cell>
          <cell r="R138">
            <v>721</v>
          </cell>
          <cell r="S138">
            <v>1074290</v>
          </cell>
          <cell r="T138">
            <v>187</v>
          </cell>
          <cell r="U138">
            <v>366</v>
          </cell>
          <cell r="V138">
            <v>543</v>
          </cell>
          <cell r="W138">
            <v>721</v>
          </cell>
          <cell r="X138">
            <v>278630</v>
          </cell>
          <cell r="Y138">
            <v>266710</v>
          </cell>
          <cell r="Z138">
            <v>263730</v>
          </cell>
          <cell r="AA138">
            <v>265220</v>
          </cell>
          <cell r="AB138">
            <v>516</v>
          </cell>
          <cell r="AF138">
            <v>278630</v>
          </cell>
          <cell r="AJ138">
            <v>1074290</v>
          </cell>
          <cell r="AK138">
            <v>4376000</v>
          </cell>
          <cell r="AL138">
            <v>1490</v>
          </cell>
          <cell r="AM138">
            <v>26880</v>
          </cell>
          <cell r="AN138">
            <v>26159</v>
          </cell>
          <cell r="AO138">
            <v>19969</v>
          </cell>
          <cell r="AP138">
            <v>19435</v>
          </cell>
          <cell r="AQ138">
            <v>-329</v>
          </cell>
        </row>
        <row r="139">
          <cell r="D139" t="str">
            <v>E06000020</v>
          </cell>
          <cell r="E139">
            <v>4403</v>
          </cell>
          <cell r="F139">
            <v>4224</v>
          </cell>
          <cell r="G139">
            <v>3844</v>
          </cell>
          <cell r="H139">
            <v>4047</v>
          </cell>
          <cell r="I139">
            <v>4249</v>
          </cell>
          <cell r="J139">
            <v>4076</v>
          </cell>
          <cell r="K139">
            <v>3709</v>
          </cell>
          <cell r="L139">
            <v>3905</v>
          </cell>
          <cell r="M139">
            <v>3931</v>
          </cell>
          <cell r="Q139">
            <v>3.5052669814747549E-2</v>
          </cell>
          <cell r="R139">
            <v>579</v>
          </cell>
          <cell r="S139">
            <v>419775</v>
          </cell>
          <cell r="T139">
            <v>154</v>
          </cell>
          <cell r="U139">
            <v>302</v>
          </cell>
          <cell r="V139">
            <v>437</v>
          </cell>
          <cell r="W139">
            <v>579</v>
          </cell>
          <cell r="X139">
            <v>111650.00000000001</v>
          </cell>
          <cell r="Y139">
            <v>107299.99999999999</v>
          </cell>
          <cell r="Z139">
            <v>97875</v>
          </cell>
          <cell r="AA139">
            <v>102950</v>
          </cell>
          <cell r="AB139">
            <v>472</v>
          </cell>
          <cell r="AF139">
            <v>111650.00000000001</v>
          </cell>
          <cell r="AJ139">
            <v>419775</v>
          </cell>
          <cell r="AK139">
            <v>3009000</v>
          </cell>
          <cell r="AL139">
            <v>725</v>
          </cell>
          <cell r="AM139">
            <v>16518</v>
          </cell>
          <cell r="AN139">
            <v>15939</v>
          </cell>
          <cell r="AO139">
            <v>12115</v>
          </cell>
          <cell r="AP139">
            <v>11690</v>
          </cell>
          <cell r="AQ139">
            <v>-318</v>
          </cell>
        </row>
        <row r="140">
          <cell r="D140" t="str">
            <v>E06000034</v>
          </cell>
          <cell r="E140">
            <v>4712</v>
          </cell>
          <cell r="F140">
            <v>4900</v>
          </cell>
          <cell r="G140">
            <v>4991</v>
          </cell>
          <cell r="H140">
            <v>5005</v>
          </cell>
          <cell r="I140">
            <v>4547.08</v>
          </cell>
          <cell r="J140">
            <v>4728.5</v>
          </cell>
          <cell r="K140">
            <v>4816.3149999999996</v>
          </cell>
          <cell r="L140">
            <v>4829.8249999999998</v>
          </cell>
          <cell r="M140">
            <v>4755</v>
          </cell>
          <cell r="Q140">
            <v>3.4999999999999941E-2</v>
          </cell>
          <cell r="R140">
            <v>686.27999999999884</v>
          </cell>
          <cell r="S140">
            <v>1022557.1999999983</v>
          </cell>
          <cell r="T140">
            <v>164.92000000000007</v>
          </cell>
          <cell r="U140">
            <v>336.42000000000007</v>
          </cell>
          <cell r="V140">
            <v>511.10499999999956</v>
          </cell>
          <cell r="W140">
            <v>686.27999999999884</v>
          </cell>
          <cell r="X140">
            <v>245730.8000000001</v>
          </cell>
          <cell r="Y140">
            <v>255535.00000000006</v>
          </cell>
          <cell r="Z140">
            <v>260280.64999999932</v>
          </cell>
          <cell r="AA140">
            <v>261010.74999999884</v>
          </cell>
          <cell r="AB140">
            <v>-43</v>
          </cell>
          <cell r="AF140">
            <v>0</v>
          </cell>
          <cell r="AJ140">
            <v>1022557.1999999983</v>
          </cell>
          <cell r="AK140">
            <v>2809000</v>
          </cell>
          <cell r="AL140">
            <v>1490</v>
          </cell>
          <cell r="AM140">
            <v>19608</v>
          </cell>
          <cell r="AN140">
            <v>18921.72</v>
          </cell>
          <cell r="AO140">
            <v>14896</v>
          </cell>
          <cell r="AP140">
            <v>14374.64</v>
          </cell>
          <cell r="AQ140">
            <v>207.92000000000007</v>
          </cell>
        </row>
        <row r="141">
          <cell r="D141" t="str">
            <v>E06000027</v>
          </cell>
          <cell r="E141">
            <v>3577</v>
          </cell>
          <cell r="F141">
            <v>3490</v>
          </cell>
          <cell r="G141">
            <v>3500</v>
          </cell>
          <cell r="H141">
            <v>3616</v>
          </cell>
          <cell r="I141">
            <v>3577</v>
          </cell>
          <cell r="J141">
            <v>3490</v>
          </cell>
          <cell r="K141">
            <v>3500</v>
          </cell>
          <cell r="L141">
            <v>3616</v>
          </cell>
          <cell r="M141">
            <v>3513</v>
          </cell>
          <cell r="Q141">
            <v>0</v>
          </cell>
          <cell r="R141">
            <v>0</v>
          </cell>
          <cell r="S141">
            <v>0</v>
          </cell>
          <cell r="T141">
            <v>0</v>
          </cell>
          <cell r="U141">
            <v>0</v>
          </cell>
          <cell r="V141">
            <v>0</v>
          </cell>
          <cell r="W141">
            <v>0</v>
          </cell>
          <cell r="X141">
            <v>0</v>
          </cell>
          <cell r="Y141">
            <v>0</v>
          </cell>
          <cell r="Z141">
            <v>0</v>
          </cell>
          <cell r="AA141">
            <v>0</v>
          </cell>
          <cell r="AB141">
            <v>64</v>
          </cell>
          <cell r="AF141">
            <v>0</v>
          </cell>
          <cell r="AJ141">
            <v>0</v>
          </cell>
          <cell r="AK141">
            <v>3044000</v>
          </cell>
          <cell r="AL141">
            <v>1800</v>
          </cell>
          <cell r="AM141">
            <v>14183</v>
          </cell>
          <cell r="AN141">
            <v>14183</v>
          </cell>
          <cell r="AO141">
            <v>10606</v>
          </cell>
          <cell r="AP141">
            <v>10606</v>
          </cell>
          <cell r="AQ141">
            <v>-64</v>
          </cell>
        </row>
        <row r="142">
          <cell r="D142" t="str">
            <v>E09000030</v>
          </cell>
          <cell r="E142">
            <v>5378</v>
          </cell>
          <cell r="F142">
            <v>5449</v>
          </cell>
          <cell r="G142">
            <v>5269</v>
          </cell>
          <cell r="H142">
            <v>5518</v>
          </cell>
          <cell r="I142">
            <v>5194</v>
          </cell>
          <cell r="J142">
            <v>5248</v>
          </cell>
          <cell r="K142">
            <v>5089</v>
          </cell>
          <cell r="L142">
            <v>5326</v>
          </cell>
          <cell r="M142">
            <v>5304</v>
          </cell>
          <cell r="Q142">
            <v>3.5023595817525677E-2</v>
          </cell>
          <cell r="R142">
            <v>757</v>
          </cell>
          <cell r="S142">
            <v>1127930</v>
          </cell>
          <cell r="T142">
            <v>184</v>
          </cell>
          <cell r="U142">
            <v>385</v>
          </cell>
          <cell r="V142">
            <v>565</v>
          </cell>
          <cell r="W142">
            <v>757</v>
          </cell>
          <cell r="X142">
            <v>274160</v>
          </cell>
          <cell r="Y142">
            <v>299490</v>
          </cell>
          <cell r="Z142">
            <v>268200</v>
          </cell>
          <cell r="AA142">
            <v>286080</v>
          </cell>
          <cell r="AB142">
            <v>74</v>
          </cell>
          <cell r="AF142">
            <v>110260</v>
          </cell>
          <cell r="AJ142">
            <v>1127930</v>
          </cell>
          <cell r="AK142">
            <v>5416000</v>
          </cell>
          <cell r="AL142">
            <v>1490</v>
          </cell>
          <cell r="AM142">
            <v>21614</v>
          </cell>
          <cell r="AN142">
            <v>20857</v>
          </cell>
          <cell r="AO142">
            <v>16236</v>
          </cell>
          <cell r="AP142">
            <v>15663</v>
          </cell>
          <cell r="AQ142">
            <v>110</v>
          </cell>
        </row>
        <row r="143">
          <cell r="D143" t="str">
            <v>E08000009</v>
          </cell>
          <cell r="E143">
            <v>5716</v>
          </cell>
          <cell r="F143">
            <v>5962</v>
          </cell>
          <cell r="G143">
            <v>5876</v>
          </cell>
          <cell r="H143">
            <v>6428</v>
          </cell>
          <cell r="I143">
            <v>5491</v>
          </cell>
          <cell r="J143">
            <v>5758</v>
          </cell>
          <cell r="K143">
            <v>5671</v>
          </cell>
          <cell r="L143">
            <v>6222</v>
          </cell>
          <cell r="M143">
            <v>6112</v>
          </cell>
          <cell r="Q143">
            <v>3.5026269702276708E-2</v>
          </cell>
          <cell r="R143">
            <v>840</v>
          </cell>
          <cell r="S143">
            <v>1482230.4</v>
          </cell>
          <cell r="T143">
            <v>225</v>
          </cell>
          <cell r="U143">
            <v>429</v>
          </cell>
          <cell r="V143">
            <v>634</v>
          </cell>
          <cell r="W143">
            <v>840</v>
          </cell>
          <cell r="X143">
            <v>397025.99999999994</v>
          </cell>
          <cell r="Y143">
            <v>359970.23999999993</v>
          </cell>
          <cell r="Z143">
            <v>361734.79999999993</v>
          </cell>
          <cell r="AA143">
            <v>363499.3600000001</v>
          </cell>
          <cell r="AB143">
            <v>-396</v>
          </cell>
          <cell r="AF143">
            <v>0</v>
          </cell>
          <cell r="AJ143">
            <v>1482230.4</v>
          </cell>
          <cell r="AK143">
            <v>4076000</v>
          </cell>
          <cell r="AL143">
            <v>1764.56</v>
          </cell>
          <cell r="AM143">
            <v>23982</v>
          </cell>
          <cell r="AN143">
            <v>23142</v>
          </cell>
          <cell r="AO143">
            <v>18266</v>
          </cell>
          <cell r="AP143">
            <v>17651</v>
          </cell>
          <cell r="AQ143">
            <v>621</v>
          </cell>
        </row>
        <row r="144">
          <cell r="D144" t="str">
            <v>E08000036</v>
          </cell>
          <cell r="E144">
            <v>10167</v>
          </cell>
          <cell r="F144">
            <v>10239</v>
          </cell>
          <cell r="G144">
            <v>9962</v>
          </cell>
          <cell r="H144">
            <v>10503</v>
          </cell>
          <cell r="I144">
            <v>10167</v>
          </cell>
          <cell r="J144">
            <v>9803</v>
          </cell>
          <cell r="K144">
            <v>9528</v>
          </cell>
          <cell r="L144">
            <v>10052</v>
          </cell>
          <cell r="M144">
            <v>10030</v>
          </cell>
          <cell r="Q144">
            <v>3.2321205744904699E-2</v>
          </cell>
          <cell r="R144">
            <v>1321</v>
          </cell>
          <cell r="S144">
            <v>1968290</v>
          </cell>
          <cell r="T144">
            <v>0</v>
          </cell>
          <cell r="U144">
            <v>436</v>
          </cell>
          <cell r="V144">
            <v>870</v>
          </cell>
          <cell r="W144">
            <v>1321</v>
          </cell>
          <cell r="X144">
            <v>0</v>
          </cell>
          <cell r="Y144">
            <v>649640</v>
          </cell>
          <cell r="Z144">
            <v>646660</v>
          </cell>
          <cell r="AA144">
            <v>671990</v>
          </cell>
          <cell r="AB144">
            <v>137</v>
          </cell>
          <cell r="AF144">
            <v>0</v>
          </cell>
          <cell r="AJ144">
            <v>1968290</v>
          </cell>
          <cell r="AK144">
            <v>7016000</v>
          </cell>
          <cell r="AL144">
            <v>1490</v>
          </cell>
          <cell r="AM144">
            <v>40871</v>
          </cell>
          <cell r="AN144">
            <v>39550</v>
          </cell>
          <cell r="AO144">
            <v>30704</v>
          </cell>
          <cell r="AP144">
            <v>29383</v>
          </cell>
          <cell r="AQ144">
            <v>-137</v>
          </cell>
        </row>
        <row r="145">
          <cell r="D145" t="str">
            <v>E08000030</v>
          </cell>
          <cell r="E145">
            <v>7243</v>
          </cell>
          <cell r="F145">
            <v>7177</v>
          </cell>
          <cell r="G145">
            <v>7415</v>
          </cell>
          <cell r="H145">
            <v>7781</v>
          </cell>
          <cell r="I145">
            <v>7503</v>
          </cell>
          <cell r="J145">
            <v>7059</v>
          </cell>
          <cell r="K145">
            <v>7268</v>
          </cell>
          <cell r="L145">
            <v>7192</v>
          </cell>
          <cell r="M145">
            <v>7503</v>
          </cell>
          <cell r="Q145">
            <v>2.0056726094003243E-2</v>
          </cell>
          <cell r="R145">
            <v>594</v>
          </cell>
          <cell r="S145">
            <v>885060</v>
          </cell>
          <cell r="T145">
            <v>-260</v>
          </cell>
          <cell r="U145">
            <v>-142</v>
          </cell>
          <cell r="V145">
            <v>5</v>
          </cell>
          <cell r="W145">
            <v>594</v>
          </cell>
          <cell r="X145">
            <v>0</v>
          </cell>
          <cell r="Y145">
            <v>0</v>
          </cell>
          <cell r="Z145">
            <v>7450</v>
          </cell>
          <cell r="AA145">
            <v>877610</v>
          </cell>
          <cell r="AB145">
            <v>-260</v>
          </cell>
          <cell r="AF145">
            <v>0</v>
          </cell>
          <cell r="AJ145">
            <v>885060</v>
          </cell>
          <cell r="AK145">
            <v>5590000</v>
          </cell>
          <cell r="AL145">
            <v>1490</v>
          </cell>
          <cell r="AM145">
            <v>29616</v>
          </cell>
          <cell r="AN145">
            <v>29022</v>
          </cell>
          <cell r="AO145">
            <v>22373</v>
          </cell>
          <cell r="AP145">
            <v>21519</v>
          </cell>
          <cell r="AQ145">
            <v>0</v>
          </cell>
        </row>
        <row r="146">
          <cell r="D146" t="str">
            <v>E09000031</v>
          </cell>
          <cell r="E146">
            <v>6977</v>
          </cell>
          <cell r="F146">
            <v>7326</v>
          </cell>
          <cell r="G146">
            <v>7019</v>
          </cell>
          <cell r="H146">
            <v>7618</v>
          </cell>
          <cell r="I146">
            <v>6850</v>
          </cell>
          <cell r="J146">
            <v>7100</v>
          </cell>
          <cell r="K146">
            <v>6880</v>
          </cell>
          <cell r="L146">
            <v>7400</v>
          </cell>
          <cell r="M146">
            <v>6244</v>
          </cell>
          <cell r="Q146">
            <v>2.4533517622667589E-2</v>
          </cell>
          <cell r="R146">
            <v>710</v>
          </cell>
          <cell r="S146">
            <v>1057900</v>
          </cell>
          <cell r="T146">
            <v>127</v>
          </cell>
          <cell r="U146">
            <v>353</v>
          </cell>
          <cell r="V146">
            <v>492</v>
          </cell>
          <cell r="W146">
            <v>710</v>
          </cell>
          <cell r="X146">
            <v>189230</v>
          </cell>
          <cell r="Y146">
            <v>336740</v>
          </cell>
          <cell r="Z146">
            <v>207110</v>
          </cell>
          <cell r="AA146">
            <v>324820</v>
          </cell>
          <cell r="AB146">
            <v>733</v>
          </cell>
          <cell r="AF146">
            <v>189230</v>
          </cell>
          <cell r="AJ146">
            <v>1057900</v>
          </cell>
          <cell r="AK146">
            <v>4640000</v>
          </cell>
          <cell r="AL146">
            <v>1490</v>
          </cell>
          <cell r="AM146">
            <v>28940</v>
          </cell>
          <cell r="AN146">
            <v>28230</v>
          </cell>
          <cell r="AO146">
            <v>21963</v>
          </cell>
          <cell r="AP146">
            <v>21380</v>
          </cell>
          <cell r="AQ146">
            <v>-606</v>
          </cell>
        </row>
        <row r="147">
          <cell r="D147" t="str">
            <v>E09000032</v>
          </cell>
          <cell r="E147">
            <v>5756</v>
          </cell>
          <cell r="F147">
            <v>6401</v>
          </cell>
          <cell r="G147">
            <v>6380</v>
          </cell>
          <cell r="H147">
            <v>6533</v>
          </cell>
          <cell r="I147">
            <v>6048</v>
          </cell>
          <cell r="J147">
            <v>6048</v>
          </cell>
          <cell r="K147">
            <v>6048</v>
          </cell>
          <cell r="L147">
            <v>6048</v>
          </cell>
          <cell r="M147">
            <v>5704</v>
          </cell>
          <cell r="Q147">
            <v>3.5021938571998402E-2</v>
          </cell>
          <cell r="R147">
            <v>878</v>
          </cell>
          <cell r="S147">
            <v>1308220</v>
          </cell>
          <cell r="T147">
            <v>-292</v>
          </cell>
          <cell r="U147">
            <v>61</v>
          </cell>
          <cell r="V147">
            <v>393</v>
          </cell>
          <cell r="W147">
            <v>878</v>
          </cell>
          <cell r="X147">
            <v>0</v>
          </cell>
          <cell r="Y147">
            <v>90890</v>
          </cell>
          <cell r="Z147">
            <v>494680</v>
          </cell>
          <cell r="AA147">
            <v>722650</v>
          </cell>
          <cell r="AB147">
            <v>52</v>
          </cell>
          <cell r="AF147">
            <v>0</v>
          </cell>
          <cell r="AJ147">
            <v>1308220</v>
          </cell>
          <cell r="AK147">
            <v>5782000</v>
          </cell>
          <cell r="AL147">
            <v>1490</v>
          </cell>
          <cell r="AM147">
            <v>25070</v>
          </cell>
          <cell r="AN147">
            <v>24192</v>
          </cell>
          <cell r="AO147">
            <v>19314</v>
          </cell>
          <cell r="AP147">
            <v>18144</v>
          </cell>
          <cell r="AQ147">
            <v>-344</v>
          </cell>
        </row>
        <row r="148">
          <cell r="D148" t="str">
            <v>E06000007</v>
          </cell>
          <cell r="E148">
            <v>5942</v>
          </cell>
          <cell r="F148">
            <v>6113</v>
          </cell>
          <cell r="G148">
            <v>6400</v>
          </cell>
          <cell r="H148">
            <v>6346</v>
          </cell>
          <cell r="I148">
            <v>5721</v>
          </cell>
          <cell r="J148">
            <v>5892</v>
          </cell>
          <cell r="K148">
            <v>6179</v>
          </cell>
          <cell r="L148">
            <v>6125</v>
          </cell>
          <cell r="M148">
            <v>5732</v>
          </cell>
          <cell r="Q148">
            <v>3.5643724043385346E-2</v>
          </cell>
          <cell r="R148">
            <v>884</v>
          </cell>
          <cell r="S148">
            <v>1317160</v>
          </cell>
          <cell r="T148">
            <v>221</v>
          </cell>
          <cell r="U148">
            <v>442</v>
          </cell>
          <cell r="V148">
            <v>663</v>
          </cell>
          <cell r="W148">
            <v>884</v>
          </cell>
          <cell r="X148">
            <v>329290</v>
          </cell>
          <cell r="Y148">
            <v>329290</v>
          </cell>
          <cell r="Z148">
            <v>329290</v>
          </cell>
          <cell r="AA148">
            <v>329290</v>
          </cell>
          <cell r="AB148">
            <v>210</v>
          </cell>
          <cell r="AF148">
            <v>312900</v>
          </cell>
          <cell r="AJ148">
            <v>1317160</v>
          </cell>
          <cell r="AK148">
            <v>3653000</v>
          </cell>
          <cell r="AL148">
            <v>1490</v>
          </cell>
          <cell r="AM148">
            <v>24801</v>
          </cell>
          <cell r="AN148">
            <v>23917</v>
          </cell>
          <cell r="AO148">
            <v>18859</v>
          </cell>
          <cell r="AP148">
            <v>18196</v>
          </cell>
          <cell r="AQ148">
            <v>11</v>
          </cell>
        </row>
        <row r="149">
          <cell r="D149" t="str">
            <v>E10000031</v>
          </cell>
          <cell r="E149">
            <v>13029</v>
          </cell>
          <cell r="F149">
            <v>13357</v>
          </cell>
          <cell r="G149">
            <v>12778</v>
          </cell>
          <cell r="H149">
            <v>13311</v>
          </cell>
          <cell r="I149">
            <v>12734.805179999999</v>
          </cell>
          <cell r="J149">
            <v>13055.398939999999</v>
          </cell>
          <cell r="K149">
            <v>12489.472759999999</v>
          </cell>
          <cell r="L149">
            <v>13010.437619999999</v>
          </cell>
          <cell r="M149">
            <v>12486</v>
          </cell>
          <cell r="Q149">
            <v>2.2580000000000076E-2</v>
          </cell>
          <cell r="R149">
            <v>1184.885500000004</v>
          </cell>
          <cell r="S149">
            <v>2133978.7855000072</v>
          </cell>
          <cell r="T149">
            <v>294.19482000000062</v>
          </cell>
          <cell r="U149">
            <v>595.79588000000149</v>
          </cell>
          <cell r="V149">
            <v>884.32312000000093</v>
          </cell>
          <cell r="W149">
            <v>1184.885500000004</v>
          </cell>
          <cell r="X149">
            <v>529844.87082000112</v>
          </cell>
          <cell r="Y149">
            <v>543183.50906000158</v>
          </cell>
          <cell r="Z149">
            <v>519637.55923999916</v>
          </cell>
          <cell r="AA149">
            <v>541312.84638000536</v>
          </cell>
          <cell r="AB149">
            <v>543</v>
          </cell>
          <cell r="AF149">
            <v>529844.87082000112</v>
          </cell>
          <cell r="AJ149">
            <v>2133978.7855000072</v>
          </cell>
          <cell r="AK149">
            <v>9528000</v>
          </cell>
          <cell r="AL149">
            <v>1801</v>
          </cell>
          <cell r="AM149">
            <v>52475</v>
          </cell>
          <cell r="AN149">
            <v>51290.114499999996</v>
          </cell>
          <cell r="AO149">
            <v>39446</v>
          </cell>
          <cell r="AP149">
            <v>38555.309319999993</v>
          </cell>
          <cell r="AQ149">
            <v>-248.80517999999938</v>
          </cell>
        </row>
        <row r="150">
          <cell r="D150" t="str">
            <v>E06000037</v>
          </cell>
          <cell r="E150">
            <v>2615</v>
          </cell>
          <cell r="F150">
            <v>2626</v>
          </cell>
          <cell r="G150">
            <v>2633</v>
          </cell>
          <cell r="H150">
            <v>2914</v>
          </cell>
          <cell r="I150">
            <v>2679</v>
          </cell>
          <cell r="J150">
            <v>2696</v>
          </cell>
          <cell r="K150">
            <v>2704</v>
          </cell>
          <cell r="L150">
            <v>2928</v>
          </cell>
          <cell r="M150">
            <v>2745</v>
          </cell>
          <cell r="Q150">
            <v>-2.0300333704115683E-2</v>
          </cell>
          <cell r="R150">
            <v>-219</v>
          </cell>
          <cell r="S150">
            <v>0</v>
          </cell>
          <cell r="T150">
            <v>-64</v>
          </cell>
          <cell r="U150">
            <v>-134</v>
          </cell>
          <cell r="V150">
            <v>-205</v>
          </cell>
          <cell r="W150">
            <v>-219</v>
          </cell>
          <cell r="X150">
            <v>0</v>
          </cell>
          <cell r="Y150">
            <v>0</v>
          </cell>
          <cell r="Z150">
            <v>0</v>
          </cell>
          <cell r="AA150">
            <v>0</v>
          </cell>
          <cell r="AB150">
            <v>-130</v>
          </cell>
          <cell r="AF150">
            <v>0</v>
          </cell>
          <cell r="AJ150">
            <v>0</v>
          </cell>
          <cell r="AK150">
            <v>2465000</v>
          </cell>
          <cell r="AL150">
            <v>2307</v>
          </cell>
          <cell r="AM150">
            <v>10788</v>
          </cell>
          <cell r="AN150">
            <v>11007</v>
          </cell>
          <cell r="AO150">
            <v>8173</v>
          </cell>
          <cell r="AP150">
            <v>8328</v>
          </cell>
          <cell r="AQ150">
            <v>66</v>
          </cell>
        </row>
        <row r="151">
          <cell r="D151" t="str">
            <v>E10000032</v>
          </cell>
          <cell r="E151">
            <v>20521</v>
          </cell>
          <cell r="F151">
            <v>20558</v>
          </cell>
          <cell r="G151">
            <v>19992</v>
          </cell>
          <cell r="H151">
            <v>20828</v>
          </cell>
          <cell r="I151">
            <v>19802.764999999999</v>
          </cell>
          <cell r="J151">
            <v>19838.47</v>
          </cell>
          <cell r="K151">
            <v>19292.28</v>
          </cell>
          <cell r="L151">
            <v>20099.02</v>
          </cell>
          <cell r="M151">
            <v>20263</v>
          </cell>
          <cell r="Q151">
            <v>3.4999999999999955E-2</v>
          </cell>
          <cell r="R151">
            <v>2866.4649999999965</v>
          </cell>
          <cell r="S151">
            <v>6879515.9999999916</v>
          </cell>
          <cell r="T151">
            <v>718.23500000000058</v>
          </cell>
          <cell r="U151">
            <v>1437.7649999999994</v>
          </cell>
          <cell r="V151">
            <v>2137.4850000000006</v>
          </cell>
          <cell r="W151">
            <v>2866.4649999999965</v>
          </cell>
          <cell r="X151">
            <v>1723764.0000000014</v>
          </cell>
          <cell r="Y151">
            <v>1726871.9999999972</v>
          </cell>
          <cell r="Z151">
            <v>1679328.0000000023</v>
          </cell>
          <cell r="AA151">
            <v>1749551.9999999907</v>
          </cell>
          <cell r="AB151">
            <v>258</v>
          </cell>
          <cell r="AF151">
            <v>619200</v>
          </cell>
          <cell r="AJ151">
            <v>6879515.9999999916</v>
          </cell>
          <cell r="AK151">
            <v>14899000</v>
          </cell>
          <cell r="AL151">
            <v>2400</v>
          </cell>
          <cell r="AM151">
            <v>81899</v>
          </cell>
          <cell r="AN151">
            <v>79032.535000000003</v>
          </cell>
          <cell r="AO151">
            <v>61378</v>
          </cell>
          <cell r="AP151">
            <v>59229.770000000004</v>
          </cell>
          <cell r="AQ151">
            <v>460.23500000000058</v>
          </cell>
        </row>
        <row r="152">
          <cell r="D152" t="str">
            <v>E09000033</v>
          </cell>
          <cell r="E152">
            <v>4414</v>
          </cell>
          <cell r="F152">
            <v>3698</v>
          </cell>
          <cell r="G152">
            <v>3731</v>
          </cell>
          <cell r="H152">
            <v>3731</v>
          </cell>
          <cell r="I152">
            <v>3657</v>
          </cell>
          <cell r="J152">
            <v>3879</v>
          </cell>
          <cell r="K152">
            <v>3904</v>
          </cell>
          <cell r="L152">
            <v>3869</v>
          </cell>
          <cell r="M152">
            <v>4600</v>
          </cell>
          <cell r="Q152">
            <v>1.7015538718376782E-2</v>
          </cell>
          <cell r="R152">
            <v>265</v>
          </cell>
          <cell r="S152">
            <v>520990</v>
          </cell>
          <cell r="T152">
            <v>757</v>
          </cell>
          <cell r="U152">
            <v>576</v>
          </cell>
          <cell r="V152">
            <v>403</v>
          </cell>
          <cell r="W152">
            <v>265</v>
          </cell>
          <cell r="X152">
            <v>520990</v>
          </cell>
          <cell r="Y152">
            <v>0</v>
          </cell>
          <cell r="Z152">
            <v>0</v>
          </cell>
          <cell r="AA152">
            <v>0</v>
          </cell>
          <cell r="AB152">
            <v>-186</v>
          </cell>
          <cell r="AF152">
            <v>0</v>
          </cell>
          <cell r="AJ152">
            <v>520990</v>
          </cell>
          <cell r="AK152">
            <v>5261000</v>
          </cell>
          <cell r="AL152">
            <v>1966</v>
          </cell>
          <cell r="AM152">
            <v>15574</v>
          </cell>
          <cell r="AN152">
            <v>15309</v>
          </cell>
          <cell r="AO152">
            <v>11160</v>
          </cell>
          <cell r="AP152">
            <v>11652</v>
          </cell>
          <cell r="AQ152">
            <v>943</v>
          </cell>
        </row>
        <row r="153">
          <cell r="D153" t="str">
            <v>E08000010</v>
          </cell>
          <cell r="E153">
            <v>8319</v>
          </cell>
          <cell r="F153">
            <v>8503</v>
          </cell>
          <cell r="G153">
            <v>8463</v>
          </cell>
          <cell r="H153">
            <v>8347</v>
          </cell>
          <cell r="I153">
            <v>8029</v>
          </cell>
          <cell r="J153">
            <v>8205</v>
          </cell>
          <cell r="K153">
            <v>8169</v>
          </cell>
          <cell r="L153">
            <v>8051</v>
          </cell>
          <cell r="M153">
            <v>7901</v>
          </cell>
          <cell r="Q153">
            <v>3.5026165556612747E-2</v>
          </cell>
          <cell r="R153">
            <v>1178</v>
          </cell>
          <cell r="S153">
            <v>1755220</v>
          </cell>
          <cell r="T153">
            <v>290</v>
          </cell>
          <cell r="U153">
            <v>588</v>
          </cell>
          <cell r="V153">
            <v>882</v>
          </cell>
          <cell r="W153">
            <v>1178</v>
          </cell>
          <cell r="X153">
            <v>432100</v>
          </cell>
          <cell r="Y153">
            <v>444020</v>
          </cell>
          <cell r="Z153">
            <v>438060</v>
          </cell>
          <cell r="AA153">
            <v>441040</v>
          </cell>
          <cell r="AB153">
            <v>418</v>
          </cell>
          <cell r="AF153">
            <v>432100</v>
          </cell>
          <cell r="AJ153">
            <v>1755220</v>
          </cell>
          <cell r="AK153">
            <v>6457000</v>
          </cell>
          <cell r="AL153">
            <v>1490</v>
          </cell>
          <cell r="AM153">
            <v>33632</v>
          </cell>
          <cell r="AN153">
            <v>32454</v>
          </cell>
          <cell r="AO153">
            <v>25313</v>
          </cell>
          <cell r="AP153">
            <v>24425</v>
          </cell>
          <cell r="AQ153">
            <v>-128</v>
          </cell>
        </row>
        <row r="154">
          <cell r="D154" t="str">
            <v>E06000054</v>
          </cell>
          <cell r="E154">
            <v>10161</v>
          </cell>
          <cell r="F154">
            <v>10392</v>
          </cell>
          <cell r="G154">
            <v>10374</v>
          </cell>
          <cell r="H154">
            <v>10368</v>
          </cell>
          <cell r="I154">
            <v>9628</v>
          </cell>
          <cell r="J154">
            <v>10528</v>
          </cell>
          <cell r="K154">
            <v>10015</v>
          </cell>
          <cell r="L154">
            <v>9581</v>
          </cell>
          <cell r="M154">
            <v>9965</v>
          </cell>
          <cell r="Q154">
            <v>3.7365298462283571E-2</v>
          </cell>
          <cell r="R154">
            <v>1543</v>
          </cell>
          <cell r="S154">
            <v>2299070</v>
          </cell>
          <cell r="T154">
            <v>533</v>
          </cell>
          <cell r="U154">
            <v>397</v>
          </cell>
          <cell r="V154">
            <v>756</v>
          </cell>
          <cell r="W154">
            <v>1543</v>
          </cell>
          <cell r="X154">
            <v>794170</v>
          </cell>
          <cell r="Y154">
            <v>0</v>
          </cell>
          <cell r="Z154">
            <v>332270</v>
          </cell>
          <cell r="AA154">
            <v>1172630</v>
          </cell>
          <cell r="AB154">
            <v>196</v>
          </cell>
          <cell r="AF154">
            <v>292040</v>
          </cell>
          <cell r="AJ154">
            <v>2299070</v>
          </cell>
          <cell r="AK154">
            <v>7825000</v>
          </cell>
          <cell r="AL154">
            <v>1490</v>
          </cell>
          <cell r="AM154">
            <v>41295</v>
          </cell>
          <cell r="AN154">
            <v>39752</v>
          </cell>
          <cell r="AO154">
            <v>31134</v>
          </cell>
          <cell r="AP154">
            <v>30124</v>
          </cell>
          <cell r="AQ154">
            <v>337</v>
          </cell>
        </row>
        <row r="155">
          <cell r="D155" t="str">
            <v>E06000040</v>
          </cell>
          <cell r="E155">
            <v>3128</v>
          </cell>
          <cell r="F155">
            <v>3349</v>
          </cell>
          <cell r="G155">
            <v>2764</v>
          </cell>
          <cell r="H155">
            <v>2956</v>
          </cell>
          <cell r="I155">
            <v>3018</v>
          </cell>
          <cell r="J155">
            <v>3231</v>
          </cell>
          <cell r="K155">
            <v>2667</v>
          </cell>
          <cell r="L155">
            <v>2852</v>
          </cell>
          <cell r="M155">
            <v>3476</v>
          </cell>
          <cell r="Q155">
            <v>3.5172583422152986E-2</v>
          </cell>
          <cell r="R155">
            <v>429</v>
          </cell>
          <cell r="S155">
            <v>639210</v>
          </cell>
          <cell r="T155">
            <v>110</v>
          </cell>
          <cell r="U155">
            <v>228</v>
          </cell>
          <cell r="V155">
            <v>325</v>
          </cell>
          <cell r="W155">
            <v>429</v>
          </cell>
          <cell r="X155">
            <v>163900</v>
          </cell>
          <cell r="Y155">
            <v>175820</v>
          </cell>
          <cell r="Z155">
            <v>144530</v>
          </cell>
          <cell r="AA155">
            <v>154960</v>
          </cell>
          <cell r="AB155">
            <v>-348</v>
          </cell>
          <cell r="AF155">
            <v>0</v>
          </cell>
          <cell r="AJ155">
            <v>639210</v>
          </cell>
          <cell r="AK155">
            <v>2266000</v>
          </cell>
          <cell r="AL155">
            <v>1490</v>
          </cell>
          <cell r="AM155">
            <v>12197</v>
          </cell>
          <cell r="AN155">
            <v>11768</v>
          </cell>
          <cell r="AO155">
            <v>9069</v>
          </cell>
          <cell r="AP155">
            <v>8750</v>
          </cell>
          <cell r="AQ155">
            <v>458</v>
          </cell>
        </row>
        <row r="156">
          <cell r="D156" t="str">
            <v>E08000015</v>
          </cell>
          <cell r="E156">
            <v>11490</v>
          </cell>
          <cell r="F156">
            <v>11491</v>
          </cell>
          <cell r="G156">
            <v>11710</v>
          </cell>
          <cell r="H156">
            <v>11948</v>
          </cell>
          <cell r="I156">
            <v>11214</v>
          </cell>
          <cell r="J156">
            <v>11659</v>
          </cell>
          <cell r="K156">
            <v>11880</v>
          </cell>
          <cell r="L156">
            <v>12124</v>
          </cell>
          <cell r="M156">
            <v>11301</v>
          </cell>
          <cell r="Q156">
            <v>-5.1030253650378435E-3</v>
          </cell>
          <cell r="R156">
            <v>-238</v>
          </cell>
          <cell r="S156">
            <v>0</v>
          </cell>
          <cell r="T156">
            <v>276</v>
          </cell>
          <cell r="U156">
            <v>108</v>
          </cell>
          <cell r="V156">
            <v>-62</v>
          </cell>
          <cell r="W156">
            <v>-238</v>
          </cell>
          <cell r="X156">
            <v>0</v>
          </cell>
          <cell r="Y156">
            <v>0</v>
          </cell>
          <cell r="Z156">
            <v>0</v>
          </cell>
          <cell r="AA156">
            <v>0</v>
          </cell>
          <cell r="AB156">
            <v>189</v>
          </cell>
          <cell r="AF156">
            <v>0</v>
          </cell>
          <cell r="AJ156">
            <v>0</v>
          </cell>
          <cell r="AK156">
            <v>7206000</v>
          </cell>
          <cell r="AL156">
            <v>1490</v>
          </cell>
          <cell r="AM156">
            <v>46639</v>
          </cell>
          <cell r="AN156">
            <v>46877</v>
          </cell>
          <cell r="AO156">
            <v>35149</v>
          </cell>
          <cell r="AP156">
            <v>35663</v>
          </cell>
          <cell r="AQ156">
            <v>87</v>
          </cell>
        </row>
        <row r="157">
          <cell r="D157" t="str">
            <v>E06000041</v>
          </cell>
          <cell r="E157">
            <v>2606</v>
          </cell>
          <cell r="F157">
            <v>2698</v>
          </cell>
          <cell r="G157">
            <v>2669</v>
          </cell>
          <cell r="H157">
            <v>2910</v>
          </cell>
          <cell r="I157">
            <v>2869</v>
          </cell>
          <cell r="J157">
            <v>2742</v>
          </cell>
          <cell r="K157">
            <v>2699</v>
          </cell>
          <cell r="L157">
            <v>2977</v>
          </cell>
          <cell r="M157">
            <v>2796</v>
          </cell>
          <cell r="Q157">
            <v>-3.7122117063309749E-2</v>
          </cell>
          <cell r="R157">
            <v>-404</v>
          </cell>
          <cell r="S157">
            <v>0</v>
          </cell>
          <cell r="T157">
            <v>-263</v>
          </cell>
          <cell r="U157">
            <v>-307</v>
          </cell>
          <cell r="V157">
            <v>-337</v>
          </cell>
          <cell r="W157">
            <v>-404</v>
          </cell>
          <cell r="X157">
            <v>0</v>
          </cell>
          <cell r="Y157">
            <v>0</v>
          </cell>
          <cell r="Z157">
            <v>0</v>
          </cell>
          <cell r="AA157">
            <v>0</v>
          </cell>
          <cell r="AB157">
            <v>-190</v>
          </cell>
          <cell r="AF157">
            <v>0</v>
          </cell>
          <cell r="AJ157">
            <v>0</v>
          </cell>
          <cell r="AK157">
            <v>2148000</v>
          </cell>
          <cell r="AL157">
            <v>2307</v>
          </cell>
          <cell r="AM157">
            <v>10883</v>
          </cell>
          <cell r="AN157">
            <v>11287</v>
          </cell>
          <cell r="AO157">
            <v>8277</v>
          </cell>
          <cell r="AP157">
            <v>8418</v>
          </cell>
          <cell r="AQ157">
            <v>-73</v>
          </cell>
        </row>
        <row r="158">
          <cell r="D158" t="str">
            <v>E08000031</v>
          </cell>
          <cell r="E158">
            <v>7027</v>
          </cell>
          <cell r="F158">
            <v>7855</v>
          </cell>
          <cell r="G158">
            <v>7463</v>
          </cell>
          <cell r="H158">
            <v>7969</v>
          </cell>
          <cell r="I158">
            <v>7313</v>
          </cell>
          <cell r="J158">
            <v>7313</v>
          </cell>
          <cell r="K158">
            <v>7313</v>
          </cell>
          <cell r="L158">
            <v>7314</v>
          </cell>
          <cell r="M158">
            <v>7731</v>
          </cell>
          <cell r="Q158">
            <v>3.5000329880583228E-2</v>
          </cell>
          <cell r="R158">
            <v>1061</v>
          </cell>
          <cell r="S158">
            <v>1580890</v>
          </cell>
          <cell r="T158">
            <v>-286</v>
          </cell>
          <cell r="U158">
            <v>256</v>
          </cell>
          <cell r="V158">
            <v>406</v>
          </cell>
          <cell r="W158">
            <v>1061</v>
          </cell>
          <cell r="X158">
            <v>0</v>
          </cell>
          <cell r="Y158">
            <v>381440</v>
          </cell>
          <cell r="Z158">
            <v>223500</v>
          </cell>
          <cell r="AA158">
            <v>975950</v>
          </cell>
          <cell r="AB158">
            <v>-704</v>
          </cell>
          <cell r="AF158">
            <v>0</v>
          </cell>
          <cell r="AJ158">
            <v>1580890</v>
          </cell>
          <cell r="AK158">
            <v>5185000</v>
          </cell>
          <cell r="AL158">
            <v>1490</v>
          </cell>
          <cell r="AM158">
            <v>30314</v>
          </cell>
          <cell r="AN158">
            <v>29253</v>
          </cell>
          <cell r="AO158">
            <v>23287</v>
          </cell>
          <cell r="AP158">
            <v>21940</v>
          </cell>
          <cell r="AQ158">
            <v>418</v>
          </cell>
        </row>
        <row r="159">
          <cell r="D159" t="str">
            <v>E10000034</v>
          </cell>
          <cell r="E159">
            <v>12907</v>
          </cell>
          <cell r="F159">
            <v>13048</v>
          </cell>
          <cell r="G159">
            <v>12739</v>
          </cell>
          <cell r="H159">
            <v>13093</v>
          </cell>
          <cell r="I159">
            <v>12455</v>
          </cell>
          <cell r="J159">
            <v>12951</v>
          </cell>
          <cell r="K159">
            <v>12293</v>
          </cell>
          <cell r="L159">
            <v>12635</v>
          </cell>
          <cell r="M159">
            <v>12208</v>
          </cell>
          <cell r="Q159">
            <v>2.8057234441075947E-2</v>
          </cell>
          <cell r="R159">
            <v>1453</v>
          </cell>
          <cell r="S159">
            <v>2164970</v>
          </cell>
          <cell r="T159">
            <v>452</v>
          </cell>
          <cell r="U159">
            <v>549</v>
          </cell>
          <cell r="V159">
            <v>995</v>
          </cell>
          <cell r="W159">
            <v>1453</v>
          </cell>
          <cell r="X159">
            <v>673480</v>
          </cell>
          <cell r="Y159">
            <v>144530</v>
          </cell>
          <cell r="Z159">
            <v>664540</v>
          </cell>
          <cell r="AA159">
            <v>682420</v>
          </cell>
          <cell r="AB159">
            <v>699</v>
          </cell>
          <cell r="AF159">
            <v>673480</v>
          </cell>
          <cell r="AJ159">
            <v>2164970</v>
          </cell>
          <cell r="AK159">
            <v>9684000</v>
          </cell>
          <cell r="AL159">
            <v>1490</v>
          </cell>
          <cell r="AM159">
            <v>51787</v>
          </cell>
          <cell r="AN159">
            <v>50334</v>
          </cell>
          <cell r="AO159">
            <v>38880</v>
          </cell>
          <cell r="AP159">
            <v>37879</v>
          </cell>
          <cell r="AQ159">
            <v>-247</v>
          </cell>
        </row>
        <row r="160">
          <cell r="D160" t="str">
            <v>E06000014</v>
          </cell>
          <cell r="E160">
            <v>4832</v>
          </cell>
          <cell r="F160">
            <v>4960</v>
          </cell>
          <cell r="G160">
            <v>4899</v>
          </cell>
          <cell r="H160">
            <v>5272</v>
          </cell>
          <cell r="I160">
            <v>4587</v>
          </cell>
          <cell r="J160">
            <v>4715</v>
          </cell>
          <cell r="K160">
            <v>4654</v>
          </cell>
          <cell r="L160">
            <v>5027</v>
          </cell>
          <cell r="M160">
            <v>5167</v>
          </cell>
          <cell r="Q160">
            <v>4.9090818013324648E-2</v>
          </cell>
          <cell r="R160">
            <v>980</v>
          </cell>
          <cell r="S160">
            <v>438060</v>
          </cell>
          <cell r="T160">
            <v>245</v>
          </cell>
          <cell r="U160">
            <v>490</v>
          </cell>
          <cell r="V160">
            <v>735</v>
          </cell>
          <cell r="W160">
            <v>980</v>
          </cell>
          <cell r="X160">
            <v>109515</v>
          </cell>
          <cell r="Y160">
            <v>109515</v>
          </cell>
          <cell r="Z160">
            <v>109515</v>
          </cell>
          <cell r="AA160">
            <v>109515</v>
          </cell>
          <cell r="AB160">
            <v>-335</v>
          </cell>
          <cell r="AF160">
            <v>0</v>
          </cell>
          <cell r="AJ160">
            <v>438060</v>
          </cell>
          <cell r="AK160">
            <v>3230000</v>
          </cell>
          <cell r="AL160">
            <v>447</v>
          </cell>
          <cell r="AM160">
            <v>19963</v>
          </cell>
          <cell r="AN160">
            <v>18983</v>
          </cell>
          <cell r="AO160">
            <v>15131</v>
          </cell>
          <cell r="AP160">
            <v>14396</v>
          </cell>
          <cell r="AQ160">
            <v>580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inary Elective"/>
      <sheetName val="Elective Daycase"/>
      <sheetName val="Total Elective"/>
      <sheetName val="GP Referrals"/>
      <sheetName val="Other Referrals"/>
      <sheetName val="Total Referrals"/>
      <sheetName val="Non-Elective Admissions"/>
      <sheetName val="All 1st OP"/>
      <sheetName val="1st OP Following Referral"/>
      <sheetName val="Subsequent OP"/>
      <sheetName val="CCG Status"/>
      <sheetName val="Area Team Status"/>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5">
          <cell r="A315" t="str">
            <v>Recover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CG plans mapping"/>
      <sheetName val="Payment for performance "/>
      <sheetName val="Scenario planning"/>
      <sheetName val="Supporting Metrics"/>
      <sheetName val="CCGs with volatility"/>
      <sheetName val="a"/>
      <sheetName val="Monthly CCG"/>
      <sheetName val="Mapping"/>
      <sheetName val="HWB mapped"/>
      <sheetName val="Data"/>
      <sheetName val="Sheet2"/>
      <sheetName val="Feb 2015 final data"/>
      <sheetName val="Data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6.xml"/><Relationship Id="rId4" Type="http://schemas.openxmlformats.org/officeDocument/2006/relationships/vmlDrawing" Target="../drawings/vmlDrawing13.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7.xml"/><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trlProp" Target="../ctrlProps/ctrlProp8.xml"/><Relationship Id="rId4" Type="http://schemas.openxmlformats.org/officeDocument/2006/relationships/vmlDrawing" Target="../drawings/vmlDrawing17.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pageSetUpPr fitToPage="1"/>
  </sheetPr>
  <dimension ref="A1:J32"/>
  <sheetViews>
    <sheetView showGridLines="0" tabSelected="1" zoomScale="70" zoomScaleNormal="70" workbookViewId="0"/>
  </sheetViews>
  <sheetFormatPr defaultRowHeight="15"/>
  <cols>
    <col min="1" max="1" width="2.85546875" style="155" customWidth="1"/>
    <col min="2" max="2" width="2.140625" style="155" customWidth="1"/>
    <col min="3" max="3" width="16.42578125" style="155" customWidth="1"/>
    <col min="4" max="5" width="19" style="155" customWidth="1"/>
    <col min="6" max="6" width="20.42578125" style="155" customWidth="1"/>
    <col min="7" max="7" width="48.42578125" style="155" customWidth="1"/>
    <col min="8" max="8" width="53.7109375" style="155" customWidth="1"/>
    <col min="9" max="9" width="4.85546875" style="155" customWidth="1"/>
    <col min="10" max="10" width="2.140625" style="155" customWidth="1"/>
    <col min="11" max="256" width="9.140625" style="159"/>
    <col min="257" max="257" width="2.85546875" style="159" customWidth="1"/>
    <col min="258" max="258" width="2.140625" style="159" customWidth="1"/>
    <col min="259" max="259" width="16.42578125" style="159" customWidth="1"/>
    <col min="260" max="261" width="19" style="159" customWidth="1"/>
    <col min="262" max="262" width="20.42578125" style="159" customWidth="1"/>
    <col min="263" max="263" width="48.42578125" style="159" customWidth="1"/>
    <col min="264" max="264" width="52" style="159" customWidth="1"/>
    <col min="265" max="265" width="4.85546875" style="159" customWidth="1"/>
    <col min="266" max="266" width="2.140625" style="159" customWidth="1"/>
    <col min="267" max="512" width="9.140625" style="159"/>
    <col min="513" max="513" width="2.85546875" style="159" customWidth="1"/>
    <col min="514" max="514" width="2.140625" style="159" customWidth="1"/>
    <col min="515" max="515" width="16.42578125" style="159" customWidth="1"/>
    <col min="516" max="517" width="19" style="159" customWidth="1"/>
    <col min="518" max="518" width="20.42578125" style="159" customWidth="1"/>
    <col min="519" max="519" width="48.42578125" style="159" customWidth="1"/>
    <col min="520" max="520" width="52" style="159" customWidth="1"/>
    <col min="521" max="521" width="4.85546875" style="159" customWidth="1"/>
    <col min="522" max="522" width="2.140625" style="159" customWidth="1"/>
    <col min="523" max="768" width="9.140625" style="159"/>
    <col min="769" max="769" width="2.85546875" style="159" customWidth="1"/>
    <col min="770" max="770" width="2.140625" style="159" customWidth="1"/>
    <col min="771" max="771" width="16.42578125" style="159" customWidth="1"/>
    <col min="772" max="773" width="19" style="159" customWidth="1"/>
    <col min="774" max="774" width="20.42578125" style="159" customWidth="1"/>
    <col min="775" max="775" width="48.42578125" style="159" customWidth="1"/>
    <col min="776" max="776" width="52" style="159" customWidth="1"/>
    <col min="777" max="777" width="4.85546875" style="159" customWidth="1"/>
    <col min="778" max="778" width="2.140625" style="159" customWidth="1"/>
    <col min="779" max="1024" width="9.140625" style="159"/>
    <col min="1025" max="1025" width="2.85546875" style="159" customWidth="1"/>
    <col min="1026" max="1026" width="2.140625" style="159" customWidth="1"/>
    <col min="1027" max="1027" width="16.42578125" style="159" customWidth="1"/>
    <col min="1028" max="1029" width="19" style="159" customWidth="1"/>
    <col min="1030" max="1030" width="20.42578125" style="159" customWidth="1"/>
    <col min="1031" max="1031" width="48.42578125" style="159" customWidth="1"/>
    <col min="1032" max="1032" width="52" style="159" customWidth="1"/>
    <col min="1033" max="1033" width="4.85546875" style="159" customWidth="1"/>
    <col min="1034" max="1034" width="2.140625" style="159" customWidth="1"/>
    <col min="1035" max="1280" width="9.140625" style="159"/>
    <col min="1281" max="1281" width="2.85546875" style="159" customWidth="1"/>
    <col min="1282" max="1282" width="2.140625" style="159" customWidth="1"/>
    <col min="1283" max="1283" width="16.42578125" style="159" customWidth="1"/>
    <col min="1284" max="1285" width="19" style="159" customWidth="1"/>
    <col min="1286" max="1286" width="20.42578125" style="159" customWidth="1"/>
    <col min="1287" max="1287" width="48.42578125" style="159" customWidth="1"/>
    <col min="1288" max="1288" width="52" style="159" customWidth="1"/>
    <col min="1289" max="1289" width="4.85546875" style="159" customWidth="1"/>
    <col min="1290" max="1290" width="2.140625" style="159" customWidth="1"/>
    <col min="1291" max="1536" width="9.140625" style="159"/>
    <col min="1537" max="1537" width="2.85546875" style="159" customWidth="1"/>
    <col min="1538" max="1538" width="2.140625" style="159" customWidth="1"/>
    <col min="1539" max="1539" width="16.42578125" style="159" customWidth="1"/>
    <col min="1540" max="1541" width="19" style="159" customWidth="1"/>
    <col min="1542" max="1542" width="20.42578125" style="159" customWidth="1"/>
    <col min="1543" max="1543" width="48.42578125" style="159" customWidth="1"/>
    <col min="1544" max="1544" width="52" style="159" customWidth="1"/>
    <col min="1545" max="1545" width="4.85546875" style="159" customWidth="1"/>
    <col min="1546" max="1546" width="2.140625" style="159" customWidth="1"/>
    <col min="1547" max="1792" width="9.140625" style="159"/>
    <col min="1793" max="1793" width="2.85546875" style="159" customWidth="1"/>
    <col min="1794" max="1794" width="2.140625" style="159" customWidth="1"/>
    <col min="1795" max="1795" width="16.42578125" style="159" customWidth="1"/>
    <col min="1796" max="1797" width="19" style="159" customWidth="1"/>
    <col min="1798" max="1798" width="20.42578125" style="159" customWidth="1"/>
    <col min="1799" max="1799" width="48.42578125" style="159" customWidth="1"/>
    <col min="1800" max="1800" width="52" style="159" customWidth="1"/>
    <col min="1801" max="1801" width="4.85546875" style="159" customWidth="1"/>
    <col min="1802" max="1802" width="2.140625" style="159" customWidth="1"/>
    <col min="1803" max="2048" width="9.140625" style="159"/>
    <col min="2049" max="2049" width="2.85546875" style="159" customWidth="1"/>
    <col min="2050" max="2050" width="2.140625" style="159" customWidth="1"/>
    <col min="2051" max="2051" width="16.42578125" style="159" customWidth="1"/>
    <col min="2052" max="2053" width="19" style="159" customWidth="1"/>
    <col min="2054" max="2054" width="20.42578125" style="159" customWidth="1"/>
    <col min="2055" max="2055" width="48.42578125" style="159" customWidth="1"/>
    <col min="2056" max="2056" width="52" style="159" customWidth="1"/>
    <col min="2057" max="2057" width="4.85546875" style="159" customWidth="1"/>
    <col min="2058" max="2058" width="2.140625" style="159" customWidth="1"/>
    <col min="2059" max="2304" width="9.140625" style="159"/>
    <col min="2305" max="2305" width="2.85546875" style="159" customWidth="1"/>
    <col min="2306" max="2306" width="2.140625" style="159" customWidth="1"/>
    <col min="2307" max="2307" width="16.42578125" style="159" customWidth="1"/>
    <col min="2308" max="2309" width="19" style="159" customWidth="1"/>
    <col min="2310" max="2310" width="20.42578125" style="159" customWidth="1"/>
    <col min="2311" max="2311" width="48.42578125" style="159" customWidth="1"/>
    <col min="2312" max="2312" width="52" style="159" customWidth="1"/>
    <col min="2313" max="2313" width="4.85546875" style="159" customWidth="1"/>
    <col min="2314" max="2314" width="2.140625" style="159" customWidth="1"/>
    <col min="2315" max="2560" width="9.140625" style="159"/>
    <col min="2561" max="2561" width="2.85546875" style="159" customWidth="1"/>
    <col min="2562" max="2562" width="2.140625" style="159" customWidth="1"/>
    <col min="2563" max="2563" width="16.42578125" style="159" customWidth="1"/>
    <col min="2564" max="2565" width="19" style="159" customWidth="1"/>
    <col min="2566" max="2566" width="20.42578125" style="159" customWidth="1"/>
    <col min="2567" max="2567" width="48.42578125" style="159" customWidth="1"/>
    <col min="2568" max="2568" width="52" style="159" customWidth="1"/>
    <col min="2569" max="2569" width="4.85546875" style="159" customWidth="1"/>
    <col min="2570" max="2570" width="2.140625" style="159" customWidth="1"/>
    <col min="2571" max="2816" width="9.140625" style="159"/>
    <col min="2817" max="2817" width="2.85546875" style="159" customWidth="1"/>
    <col min="2818" max="2818" width="2.140625" style="159" customWidth="1"/>
    <col min="2819" max="2819" width="16.42578125" style="159" customWidth="1"/>
    <col min="2820" max="2821" width="19" style="159" customWidth="1"/>
    <col min="2822" max="2822" width="20.42578125" style="159" customWidth="1"/>
    <col min="2823" max="2823" width="48.42578125" style="159" customWidth="1"/>
    <col min="2824" max="2824" width="52" style="159" customWidth="1"/>
    <col min="2825" max="2825" width="4.85546875" style="159" customWidth="1"/>
    <col min="2826" max="2826" width="2.140625" style="159" customWidth="1"/>
    <col min="2827" max="3072" width="9.140625" style="159"/>
    <col min="3073" max="3073" width="2.85546875" style="159" customWidth="1"/>
    <col min="3074" max="3074" width="2.140625" style="159" customWidth="1"/>
    <col min="3075" max="3075" width="16.42578125" style="159" customWidth="1"/>
    <col min="3076" max="3077" width="19" style="159" customWidth="1"/>
    <col min="3078" max="3078" width="20.42578125" style="159" customWidth="1"/>
    <col min="3079" max="3079" width="48.42578125" style="159" customWidth="1"/>
    <col min="3080" max="3080" width="52" style="159" customWidth="1"/>
    <col min="3081" max="3081" width="4.85546875" style="159" customWidth="1"/>
    <col min="3082" max="3082" width="2.140625" style="159" customWidth="1"/>
    <col min="3083" max="3328" width="9.140625" style="159"/>
    <col min="3329" max="3329" width="2.85546875" style="159" customWidth="1"/>
    <col min="3330" max="3330" width="2.140625" style="159" customWidth="1"/>
    <col min="3331" max="3331" width="16.42578125" style="159" customWidth="1"/>
    <col min="3332" max="3333" width="19" style="159" customWidth="1"/>
    <col min="3334" max="3334" width="20.42578125" style="159" customWidth="1"/>
    <col min="3335" max="3335" width="48.42578125" style="159" customWidth="1"/>
    <col min="3336" max="3336" width="52" style="159" customWidth="1"/>
    <col min="3337" max="3337" width="4.85546875" style="159" customWidth="1"/>
    <col min="3338" max="3338" width="2.140625" style="159" customWidth="1"/>
    <col min="3339" max="3584" width="9.140625" style="159"/>
    <col min="3585" max="3585" width="2.85546875" style="159" customWidth="1"/>
    <col min="3586" max="3586" width="2.140625" style="159" customWidth="1"/>
    <col min="3587" max="3587" width="16.42578125" style="159" customWidth="1"/>
    <col min="3588" max="3589" width="19" style="159" customWidth="1"/>
    <col min="3590" max="3590" width="20.42578125" style="159" customWidth="1"/>
    <col min="3591" max="3591" width="48.42578125" style="159" customWidth="1"/>
    <col min="3592" max="3592" width="52" style="159" customWidth="1"/>
    <col min="3593" max="3593" width="4.85546875" style="159" customWidth="1"/>
    <col min="3594" max="3594" width="2.140625" style="159" customWidth="1"/>
    <col min="3595" max="3840" width="9.140625" style="159"/>
    <col min="3841" max="3841" width="2.85546875" style="159" customWidth="1"/>
    <col min="3842" max="3842" width="2.140625" style="159" customWidth="1"/>
    <col min="3843" max="3843" width="16.42578125" style="159" customWidth="1"/>
    <col min="3844" max="3845" width="19" style="159" customWidth="1"/>
    <col min="3846" max="3846" width="20.42578125" style="159" customWidth="1"/>
    <col min="3847" max="3847" width="48.42578125" style="159" customWidth="1"/>
    <col min="3848" max="3848" width="52" style="159" customWidth="1"/>
    <col min="3849" max="3849" width="4.85546875" style="159" customWidth="1"/>
    <col min="3850" max="3850" width="2.140625" style="159" customWidth="1"/>
    <col min="3851" max="4096" width="9.140625" style="159"/>
    <col min="4097" max="4097" width="2.85546875" style="159" customWidth="1"/>
    <col min="4098" max="4098" width="2.140625" style="159" customWidth="1"/>
    <col min="4099" max="4099" width="16.42578125" style="159" customWidth="1"/>
    <col min="4100" max="4101" width="19" style="159" customWidth="1"/>
    <col min="4102" max="4102" width="20.42578125" style="159" customWidth="1"/>
    <col min="4103" max="4103" width="48.42578125" style="159" customWidth="1"/>
    <col min="4104" max="4104" width="52" style="159" customWidth="1"/>
    <col min="4105" max="4105" width="4.85546875" style="159" customWidth="1"/>
    <col min="4106" max="4106" width="2.140625" style="159" customWidth="1"/>
    <col min="4107" max="4352" width="9.140625" style="159"/>
    <col min="4353" max="4353" width="2.85546875" style="159" customWidth="1"/>
    <col min="4354" max="4354" width="2.140625" style="159" customWidth="1"/>
    <col min="4355" max="4355" width="16.42578125" style="159" customWidth="1"/>
    <col min="4356" max="4357" width="19" style="159" customWidth="1"/>
    <col min="4358" max="4358" width="20.42578125" style="159" customWidth="1"/>
    <col min="4359" max="4359" width="48.42578125" style="159" customWidth="1"/>
    <col min="4360" max="4360" width="52" style="159" customWidth="1"/>
    <col min="4361" max="4361" width="4.85546875" style="159" customWidth="1"/>
    <col min="4362" max="4362" width="2.140625" style="159" customWidth="1"/>
    <col min="4363" max="4608" width="9.140625" style="159"/>
    <col min="4609" max="4609" width="2.85546875" style="159" customWidth="1"/>
    <col min="4610" max="4610" width="2.140625" style="159" customWidth="1"/>
    <col min="4611" max="4611" width="16.42578125" style="159" customWidth="1"/>
    <col min="4612" max="4613" width="19" style="159" customWidth="1"/>
    <col min="4614" max="4614" width="20.42578125" style="159" customWidth="1"/>
    <col min="4615" max="4615" width="48.42578125" style="159" customWidth="1"/>
    <col min="4616" max="4616" width="52" style="159" customWidth="1"/>
    <col min="4617" max="4617" width="4.85546875" style="159" customWidth="1"/>
    <col min="4618" max="4618" width="2.140625" style="159" customWidth="1"/>
    <col min="4619" max="4864" width="9.140625" style="159"/>
    <col min="4865" max="4865" width="2.85546875" style="159" customWidth="1"/>
    <col min="4866" max="4866" width="2.140625" style="159" customWidth="1"/>
    <col min="4867" max="4867" width="16.42578125" style="159" customWidth="1"/>
    <col min="4868" max="4869" width="19" style="159" customWidth="1"/>
    <col min="4870" max="4870" width="20.42578125" style="159" customWidth="1"/>
    <col min="4871" max="4871" width="48.42578125" style="159" customWidth="1"/>
    <col min="4872" max="4872" width="52" style="159" customWidth="1"/>
    <col min="4873" max="4873" width="4.85546875" style="159" customWidth="1"/>
    <col min="4874" max="4874" width="2.140625" style="159" customWidth="1"/>
    <col min="4875" max="5120" width="9.140625" style="159"/>
    <col min="5121" max="5121" width="2.85546875" style="159" customWidth="1"/>
    <col min="5122" max="5122" width="2.140625" style="159" customWidth="1"/>
    <col min="5123" max="5123" width="16.42578125" style="159" customWidth="1"/>
    <col min="5124" max="5125" width="19" style="159" customWidth="1"/>
    <col min="5126" max="5126" width="20.42578125" style="159" customWidth="1"/>
    <col min="5127" max="5127" width="48.42578125" style="159" customWidth="1"/>
    <col min="5128" max="5128" width="52" style="159" customWidth="1"/>
    <col min="5129" max="5129" width="4.85546875" style="159" customWidth="1"/>
    <col min="5130" max="5130" width="2.140625" style="159" customWidth="1"/>
    <col min="5131" max="5376" width="9.140625" style="159"/>
    <col min="5377" max="5377" width="2.85546875" style="159" customWidth="1"/>
    <col min="5378" max="5378" width="2.140625" style="159" customWidth="1"/>
    <col min="5379" max="5379" width="16.42578125" style="159" customWidth="1"/>
    <col min="5380" max="5381" width="19" style="159" customWidth="1"/>
    <col min="5382" max="5382" width="20.42578125" style="159" customWidth="1"/>
    <col min="5383" max="5383" width="48.42578125" style="159" customWidth="1"/>
    <col min="5384" max="5384" width="52" style="159" customWidth="1"/>
    <col min="5385" max="5385" width="4.85546875" style="159" customWidth="1"/>
    <col min="5386" max="5386" width="2.140625" style="159" customWidth="1"/>
    <col min="5387" max="5632" width="9.140625" style="159"/>
    <col min="5633" max="5633" width="2.85546875" style="159" customWidth="1"/>
    <col min="5634" max="5634" width="2.140625" style="159" customWidth="1"/>
    <col min="5635" max="5635" width="16.42578125" style="159" customWidth="1"/>
    <col min="5636" max="5637" width="19" style="159" customWidth="1"/>
    <col min="5638" max="5638" width="20.42578125" style="159" customWidth="1"/>
    <col min="5639" max="5639" width="48.42578125" style="159" customWidth="1"/>
    <col min="5640" max="5640" width="52" style="159" customWidth="1"/>
    <col min="5641" max="5641" width="4.85546875" style="159" customWidth="1"/>
    <col min="5642" max="5642" width="2.140625" style="159" customWidth="1"/>
    <col min="5643" max="5888" width="9.140625" style="159"/>
    <col min="5889" max="5889" width="2.85546875" style="159" customWidth="1"/>
    <col min="5890" max="5890" width="2.140625" style="159" customWidth="1"/>
    <col min="5891" max="5891" width="16.42578125" style="159" customWidth="1"/>
    <col min="5892" max="5893" width="19" style="159" customWidth="1"/>
    <col min="5894" max="5894" width="20.42578125" style="159" customWidth="1"/>
    <col min="5895" max="5895" width="48.42578125" style="159" customWidth="1"/>
    <col min="5896" max="5896" width="52" style="159" customWidth="1"/>
    <col min="5897" max="5897" width="4.85546875" style="159" customWidth="1"/>
    <col min="5898" max="5898" width="2.140625" style="159" customWidth="1"/>
    <col min="5899" max="6144" width="9.140625" style="159"/>
    <col min="6145" max="6145" width="2.85546875" style="159" customWidth="1"/>
    <col min="6146" max="6146" width="2.140625" style="159" customWidth="1"/>
    <col min="6147" max="6147" width="16.42578125" style="159" customWidth="1"/>
    <col min="6148" max="6149" width="19" style="159" customWidth="1"/>
    <col min="6150" max="6150" width="20.42578125" style="159" customWidth="1"/>
    <col min="6151" max="6151" width="48.42578125" style="159" customWidth="1"/>
    <col min="6152" max="6152" width="52" style="159" customWidth="1"/>
    <col min="6153" max="6153" width="4.85546875" style="159" customWidth="1"/>
    <col min="6154" max="6154" width="2.140625" style="159" customWidth="1"/>
    <col min="6155" max="6400" width="9.140625" style="159"/>
    <col min="6401" max="6401" width="2.85546875" style="159" customWidth="1"/>
    <col min="6402" max="6402" width="2.140625" style="159" customWidth="1"/>
    <col min="6403" max="6403" width="16.42578125" style="159" customWidth="1"/>
    <col min="6404" max="6405" width="19" style="159" customWidth="1"/>
    <col min="6406" max="6406" width="20.42578125" style="159" customWidth="1"/>
    <col min="6407" max="6407" width="48.42578125" style="159" customWidth="1"/>
    <col min="6408" max="6408" width="52" style="159" customWidth="1"/>
    <col min="6409" max="6409" width="4.85546875" style="159" customWidth="1"/>
    <col min="6410" max="6410" width="2.140625" style="159" customWidth="1"/>
    <col min="6411" max="6656" width="9.140625" style="159"/>
    <col min="6657" max="6657" width="2.85546875" style="159" customWidth="1"/>
    <col min="6658" max="6658" width="2.140625" style="159" customWidth="1"/>
    <col min="6659" max="6659" width="16.42578125" style="159" customWidth="1"/>
    <col min="6660" max="6661" width="19" style="159" customWidth="1"/>
    <col min="6662" max="6662" width="20.42578125" style="159" customWidth="1"/>
    <col min="6663" max="6663" width="48.42578125" style="159" customWidth="1"/>
    <col min="6664" max="6664" width="52" style="159" customWidth="1"/>
    <col min="6665" max="6665" width="4.85546875" style="159" customWidth="1"/>
    <col min="6666" max="6666" width="2.140625" style="159" customWidth="1"/>
    <col min="6667" max="6912" width="9.140625" style="159"/>
    <col min="6913" max="6913" width="2.85546875" style="159" customWidth="1"/>
    <col min="6914" max="6914" width="2.140625" style="159" customWidth="1"/>
    <col min="6915" max="6915" width="16.42578125" style="159" customWidth="1"/>
    <col min="6916" max="6917" width="19" style="159" customWidth="1"/>
    <col min="6918" max="6918" width="20.42578125" style="159" customWidth="1"/>
    <col min="6919" max="6919" width="48.42578125" style="159" customWidth="1"/>
    <col min="6920" max="6920" width="52" style="159" customWidth="1"/>
    <col min="6921" max="6921" width="4.85546875" style="159" customWidth="1"/>
    <col min="6922" max="6922" width="2.140625" style="159" customWidth="1"/>
    <col min="6923" max="7168" width="9.140625" style="159"/>
    <col min="7169" max="7169" width="2.85546875" style="159" customWidth="1"/>
    <col min="7170" max="7170" width="2.140625" style="159" customWidth="1"/>
    <col min="7171" max="7171" width="16.42578125" style="159" customWidth="1"/>
    <col min="7172" max="7173" width="19" style="159" customWidth="1"/>
    <col min="7174" max="7174" width="20.42578125" style="159" customWidth="1"/>
    <col min="7175" max="7175" width="48.42578125" style="159" customWidth="1"/>
    <col min="7176" max="7176" width="52" style="159" customWidth="1"/>
    <col min="7177" max="7177" width="4.85546875" style="159" customWidth="1"/>
    <col min="7178" max="7178" width="2.140625" style="159" customWidth="1"/>
    <col min="7179" max="7424" width="9.140625" style="159"/>
    <col min="7425" max="7425" width="2.85546875" style="159" customWidth="1"/>
    <col min="7426" max="7426" width="2.140625" style="159" customWidth="1"/>
    <col min="7427" max="7427" width="16.42578125" style="159" customWidth="1"/>
    <col min="7428" max="7429" width="19" style="159" customWidth="1"/>
    <col min="7430" max="7430" width="20.42578125" style="159" customWidth="1"/>
    <col min="7431" max="7431" width="48.42578125" style="159" customWidth="1"/>
    <col min="7432" max="7432" width="52" style="159" customWidth="1"/>
    <col min="7433" max="7433" width="4.85546875" style="159" customWidth="1"/>
    <col min="7434" max="7434" width="2.140625" style="159" customWidth="1"/>
    <col min="7435" max="7680" width="9.140625" style="159"/>
    <col min="7681" max="7681" width="2.85546875" style="159" customWidth="1"/>
    <col min="7682" max="7682" width="2.140625" style="159" customWidth="1"/>
    <col min="7683" max="7683" width="16.42578125" style="159" customWidth="1"/>
    <col min="7684" max="7685" width="19" style="159" customWidth="1"/>
    <col min="7686" max="7686" width="20.42578125" style="159" customWidth="1"/>
    <col min="7687" max="7687" width="48.42578125" style="159" customWidth="1"/>
    <col min="7688" max="7688" width="52" style="159" customWidth="1"/>
    <col min="7689" max="7689" width="4.85546875" style="159" customWidth="1"/>
    <col min="7690" max="7690" width="2.140625" style="159" customWidth="1"/>
    <col min="7691" max="7936" width="9.140625" style="159"/>
    <col min="7937" max="7937" width="2.85546875" style="159" customWidth="1"/>
    <col min="7938" max="7938" width="2.140625" style="159" customWidth="1"/>
    <col min="7939" max="7939" width="16.42578125" style="159" customWidth="1"/>
    <col min="7940" max="7941" width="19" style="159" customWidth="1"/>
    <col min="7942" max="7942" width="20.42578125" style="159" customWidth="1"/>
    <col min="7943" max="7943" width="48.42578125" style="159" customWidth="1"/>
    <col min="7944" max="7944" width="52" style="159" customWidth="1"/>
    <col min="7945" max="7945" width="4.85546875" style="159" customWidth="1"/>
    <col min="7946" max="7946" width="2.140625" style="159" customWidth="1"/>
    <col min="7947" max="8192" width="9.140625" style="159"/>
    <col min="8193" max="8193" width="2.85546875" style="159" customWidth="1"/>
    <col min="8194" max="8194" width="2.140625" style="159" customWidth="1"/>
    <col min="8195" max="8195" width="16.42578125" style="159" customWidth="1"/>
    <col min="8196" max="8197" width="19" style="159" customWidth="1"/>
    <col min="8198" max="8198" width="20.42578125" style="159" customWidth="1"/>
    <col min="8199" max="8199" width="48.42578125" style="159" customWidth="1"/>
    <col min="8200" max="8200" width="52" style="159" customWidth="1"/>
    <col min="8201" max="8201" width="4.85546875" style="159" customWidth="1"/>
    <col min="8202" max="8202" width="2.140625" style="159" customWidth="1"/>
    <col min="8203" max="8448" width="9.140625" style="159"/>
    <col min="8449" max="8449" width="2.85546875" style="159" customWidth="1"/>
    <col min="8450" max="8450" width="2.140625" style="159" customWidth="1"/>
    <col min="8451" max="8451" width="16.42578125" style="159" customWidth="1"/>
    <col min="8452" max="8453" width="19" style="159" customWidth="1"/>
    <col min="8454" max="8454" width="20.42578125" style="159" customWidth="1"/>
    <col min="8455" max="8455" width="48.42578125" style="159" customWidth="1"/>
    <col min="8456" max="8456" width="52" style="159" customWidth="1"/>
    <col min="8457" max="8457" width="4.85546875" style="159" customWidth="1"/>
    <col min="8458" max="8458" width="2.140625" style="159" customWidth="1"/>
    <col min="8459" max="8704" width="9.140625" style="159"/>
    <col min="8705" max="8705" width="2.85546875" style="159" customWidth="1"/>
    <col min="8706" max="8706" width="2.140625" style="159" customWidth="1"/>
    <col min="8707" max="8707" width="16.42578125" style="159" customWidth="1"/>
    <col min="8708" max="8709" width="19" style="159" customWidth="1"/>
    <col min="8710" max="8710" width="20.42578125" style="159" customWidth="1"/>
    <col min="8711" max="8711" width="48.42578125" style="159" customWidth="1"/>
    <col min="8712" max="8712" width="52" style="159" customWidth="1"/>
    <col min="8713" max="8713" width="4.85546875" style="159" customWidth="1"/>
    <col min="8714" max="8714" width="2.140625" style="159" customWidth="1"/>
    <col min="8715" max="8960" width="9.140625" style="159"/>
    <col min="8961" max="8961" width="2.85546875" style="159" customWidth="1"/>
    <col min="8962" max="8962" width="2.140625" style="159" customWidth="1"/>
    <col min="8963" max="8963" width="16.42578125" style="159" customWidth="1"/>
    <col min="8964" max="8965" width="19" style="159" customWidth="1"/>
    <col min="8966" max="8966" width="20.42578125" style="159" customWidth="1"/>
    <col min="8967" max="8967" width="48.42578125" style="159" customWidth="1"/>
    <col min="8968" max="8968" width="52" style="159" customWidth="1"/>
    <col min="8969" max="8969" width="4.85546875" style="159" customWidth="1"/>
    <col min="8970" max="8970" width="2.140625" style="159" customWidth="1"/>
    <col min="8971" max="9216" width="9.140625" style="159"/>
    <col min="9217" max="9217" width="2.85546875" style="159" customWidth="1"/>
    <col min="9218" max="9218" width="2.140625" style="159" customWidth="1"/>
    <col min="9219" max="9219" width="16.42578125" style="159" customWidth="1"/>
    <col min="9220" max="9221" width="19" style="159" customWidth="1"/>
    <col min="9222" max="9222" width="20.42578125" style="159" customWidth="1"/>
    <col min="9223" max="9223" width="48.42578125" style="159" customWidth="1"/>
    <col min="9224" max="9224" width="52" style="159" customWidth="1"/>
    <col min="9225" max="9225" width="4.85546875" style="159" customWidth="1"/>
    <col min="9226" max="9226" width="2.140625" style="159" customWidth="1"/>
    <col min="9227" max="9472" width="9.140625" style="159"/>
    <col min="9473" max="9473" width="2.85546875" style="159" customWidth="1"/>
    <col min="9474" max="9474" width="2.140625" style="159" customWidth="1"/>
    <col min="9475" max="9475" width="16.42578125" style="159" customWidth="1"/>
    <col min="9476" max="9477" width="19" style="159" customWidth="1"/>
    <col min="9478" max="9478" width="20.42578125" style="159" customWidth="1"/>
    <col min="9479" max="9479" width="48.42578125" style="159" customWidth="1"/>
    <col min="9480" max="9480" width="52" style="159" customWidth="1"/>
    <col min="9481" max="9481" width="4.85546875" style="159" customWidth="1"/>
    <col min="9482" max="9482" width="2.140625" style="159" customWidth="1"/>
    <col min="9483" max="9728" width="9.140625" style="159"/>
    <col min="9729" max="9729" width="2.85546875" style="159" customWidth="1"/>
    <col min="9730" max="9730" width="2.140625" style="159" customWidth="1"/>
    <col min="9731" max="9731" width="16.42578125" style="159" customWidth="1"/>
    <col min="9732" max="9733" width="19" style="159" customWidth="1"/>
    <col min="9734" max="9734" width="20.42578125" style="159" customWidth="1"/>
    <col min="9735" max="9735" width="48.42578125" style="159" customWidth="1"/>
    <col min="9736" max="9736" width="52" style="159" customWidth="1"/>
    <col min="9737" max="9737" width="4.85546875" style="159" customWidth="1"/>
    <col min="9738" max="9738" width="2.140625" style="159" customWidth="1"/>
    <col min="9739" max="9984" width="9.140625" style="159"/>
    <col min="9985" max="9985" width="2.85546875" style="159" customWidth="1"/>
    <col min="9986" max="9986" width="2.140625" style="159" customWidth="1"/>
    <col min="9987" max="9987" width="16.42578125" style="159" customWidth="1"/>
    <col min="9988" max="9989" width="19" style="159" customWidth="1"/>
    <col min="9990" max="9990" width="20.42578125" style="159" customWidth="1"/>
    <col min="9991" max="9991" width="48.42578125" style="159" customWidth="1"/>
    <col min="9992" max="9992" width="52" style="159" customWidth="1"/>
    <col min="9993" max="9993" width="4.85546875" style="159" customWidth="1"/>
    <col min="9994" max="9994" width="2.140625" style="159" customWidth="1"/>
    <col min="9995" max="10240" width="9.140625" style="159"/>
    <col min="10241" max="10241" width="2.85546875" style="159" customWidth="1"/>
    <col min="10242" max="10242" width="2.140625" style="159" customWidth="1"/>
    <col min="10243" max="10243" width="16.42578125" style="159" customWidth="1"/>
    <col min="10244" max="10245" width="19" style="159" customWidth="1"/>
    <col min="10246" max="10246" width="20.42578125" style="159" customWidth="1"/>
    <col min="10247" max="10247" width="48.42578125" style="159" customWidth="1"/>
    <col min="10248" max="10248" width="52" style="159" customWidth="1"/>
    <col min="10249" max="10249" width="4.85546875" style="159" customWidth="1"/>
    <col min="10250" max="10250" width="2.140625" style="159" customWidth="1"/>
    <col min="10251" max="10496" width="9.140625" style="159"/>
    <col min="10497" max="10497" width="2.85546875" style="159" customWidth="1"/>
    <col min="10498" max="10498" width="2.140625" style="159" customWidth="1"/>
    <col min="10499" max="10499" width="16.42578125" style="159" customWidth="1"/>
    <col min="10500" max="10501" width="19" style="159" customWidth="1"/>
    <col min="10502" max="10502" width="20.42578125" style="159" customWidth="1"/>
    <col min="10503" max="10503" width="48.42578125" style="159" customWidth="1"/>
    <col min="10504" max="10504" width="52" style="159" customWidth="1"/>
    <col min="10505" max="10505" width="4.85546875" style="159" customWidth="1"/>
    <col min="10506" max="10506" width="2.140625" style="159" customWidth="1"/>
    <col min="10507" max="10752" width="9.140625" style="159"/>
    <col min="10753" max="10753" width="2.85546875" style="159" customWidth="1"/>
    <col min="10754" max="10754" width="2.140625" style="159" customWidth="1"/>
    <col min="10755" max="10755" width="16.42578125" style="159" customWidth="1"/>
    <col min="10756" max="10757" width="19" style="159" customWidth="1"/>
    <col min="10758" max="10758" width="20.42578125" style="159" customWidth="1"/>
    <col min="10759" max="10759" width="48.42578125" style="159" customWidth="1"/>
    <col min="10760" max="10760" width="52" style="159" customWidth="1"/>
    <col min="10761" max="10761" width="4.85546875" style="159" customWidth="1"/>
    <col min="10762" max="10762" width="2.140625" style="159" customWidth="1"/>
    <col min="10763" max="11008" width="9.140625" style="159"/>
    <col min="11009" max="11009" width="2.85546875" style="159" customWidth="1"/>
    <col min="11010" max="11010" width="2.140625" style="159" customWidth="1"/>
    <col min="11011" max="11011" width="16.42578125" style="159" customWidth="1"/>
    <col min="11012" max="11013" width="19" style="159" customWidth="1"/>
    <col min="11014" max="11014" width="20.42578125" style="159" customWidth="1"/>
    <col min="11015" max="11015" width="48.42578125" style="159" customWidth="1"/>
    <col min="11016" max="11016" width="52" style="159" customWidth="1"/>
    <col min="11017" max="11017" width="4.85546875" style="159" customWidth="1"/>
    <col min="11018" max="11018" width="2.140625" style="159" customWidth="1"/>
    <col min="11019" max="11264" width="9.140625" style="159"/>
    <col min="11265" max="11265" width="2.85546875" style="159" customWidth="1"/>
    <col min="11266" max="11266" width="2.140625" style="159" customWidth="1"/>
    <col min="11267" max="11267" width="16.42578125" style="159" customWidth="1"/>
    <col min="11268" max="11269" width="19" style="159" customWidth="1"/>
    <col min="11270" max="11270" width="20.42578125" style="159" customWidth="1"/>
    <col min="11271" max="11271" width="48.42578125" style="159" customWidth="1"/>
    <col min="11272" max="11272" width="52" style="159" customWidth="1"/>
    <col min="11273" max="11273" width="4.85546875" style="159" customWidth="1"/>
    <col min="11274" max="11274" width="2.140625" style="159" customWidth="1"/>
    <col min="11275" max="11520" width="9.140625" style="159"/>
    <col min="11521" max="11521" width="2.85546875" style="159" customWidth="1"/>
    <col min="11522" max="11522" width="2.140625" style="159" customWidth="1"/>
    <col min="11523" max="11523" width="16.42578125" style="159" customWidth="1"/>
    <col min="11524" max="11525" width="19" style="159" customWidth="1"/>
    <col min="11526" max="11526" width="20.42578125" style="159" customWidth="1"/>
    <col min="11527" max="11527" width="48.42578125" style="159" customWidth="1"/>
    <col min="11528" max="11528" width="52" style="159" customWidth="1"/>
    <col min="11529" max="11529" width="4.85546875" style="159" customWidth="1"/>
    <col min="11530" max="11530" width="2.140625" style="159" customWidth="1"/>
    <col min="11531" max="11776" width="9.140625" style="159"/>
    <col min="11777" max="11777" width="2.85546875" style="159" customWidth="1"/>
    <col min="11778" max="11778" width="2.140625" style="159" customWidth="1"/>
    <col min="11779" max="11779" width="16.42578125" style="159" customWidth="1"/>
    <col min="11780" max="11781" width="19" style="159" customWidth="1"/>
    <col min="11782" max="11782" width="20.42578125" style="159" customWidth="1"/>
    <col min="11783" max="11783" width="48.42578125" style="159" customWidth="1"/>
    <col min="11784" max="11784" width="52" style="159" customWidth="1"/>
    <col min="11785" max="11785" width="4.85546875" style="159" customWidth="1"/>
    <col min="11786" max="11786" width="2.140625" style="159" customWidth="1"/>
    <col min="11787" max="12032" width="9.140625" style="159"/>
    <col min="12033" max="12033" width="2.85546875" style="159" customWidth="1"/>
    <col min="12034" max="12034" width="2.140625" style="159" customWidth="1"/>
    <col min="12035" max="12035" width="16.42578125" style="159" customWidth="1"/>
    <col min="12036" max="12037" width="19" style="159" customWidth="1"/>
    <col min="12038" max="12038" width="20.42578125" style="159" customWidth="1"/>
    <col min="12039" max="12039" width="48.42578125" style="159" customWidth="1"/>
    <col min="12040" max="12040" width="52" style="159" customWidth="1"/>
    <col min="12041" max="12041" width="4.85546875" style="159" customWidth="1"/>
    <col min="12042" max="12042" width="2.140625" style="159" customWidth="1"/>
    <col min="12043" max="12288" width="9.140625" style="159"/>
    <col min="12289" max="12289" width="2.85546875" style="159" customWidth="1"/>
    <col min="12290" max="12290" width="2.140625" style="159" customWidth="1"/>
    <col min="12291" max="12291" width="16.42578125" style="159" customWidth="1"/>
    <col min="12292" max="12293" width="19" style="159" customWidth="1"/>
    <col min="12294" max="12294" width="20.42578125" style="159" customWidth="1"/>
    <col min="12295" max="12295" width="48.42578125" style="159" customWidth="1"/>
    <col min="12296" max="12296" width="52" style="159" customWidth="1"/>
    <col min="12297" max="12297" width="4.85546875" style="159" customWidth="1"/>
    <col min="12298" max="12298" width="2.140625" style="159" customWidth="1"/>
    <col min="12299" max="12544" width="9.140625" style="159"/>
    <col min="12545" max="12545" width="2.85546875" style="159" customWidth="1"/>
    <col min="12546" max="12546" width="2.140625" style="159" customWidth="1"/>
    <col min="12547" max="12547" width="16.42578125" style="159" customWidth="1"/>
    <col min="12548" max="12549" width="19" style="159" customWidth="1"/>
    <col min="12550" max="12550" width="20.42578125" style="159" customWidth="1"/>
    <col min="12551" max="12551" width="48.42578125" style="159" customWidth="1"/>
    <col min="12552" max="12552" width="52" style="159" customWidth="1"/>
    <col min="12553" max="12553" width="4.85546875" style="159" customWidth="1"/>
    <col min="12554" max="12554" width="2.140625" style="159" customWidth="1"/>
    <col min="12555" max="12800" width="9.140625" style="159"/>
    <col min="12801" max="12801" width="2.85546875" style="159" customWidth="1"/>
    <col min="12802" max="12802" width="2.140625" style="159" customWidth="1"/>
    <col min="12803" max="12803" width="16.42578125" style="159" customWidth="1"/>
    <col min="12804" max="12805" width="19" style="159" customWidth="1"/>
    <col min="12806" max="12806" width="20.42578125" style="159" customWidth="1"/>
    <col min="12807" max="12807" width="48.42578125" style="159" customWidth="1"/>
    <col min="12808" max="12808" width="52" style="159" customWidth="1"/>
    <col min="12809" max="12809" width="4.85546875" style="159" customWidth="1"/>
    <col min="12810" max="12810" width="2.140625" style="159" customWidth="1"/>
    <col min="12811" max="13056" width="9.140625" style="159"/>
    <col min="13057" max="13057" width="2.85546875" style="159" customWidth="1"/>
    <col min="13058" max="13058" width="2.140625" style="159" customWidth="1"/>
    <col min="13059" max="13059" width="16.42578125" style="159" customWidth="1"/>
    <col min="13060" max="13061" width="19" style="159" customWidth="1"/>
    <col min="13062" max="13062" width="20.42578125" style="159" customWidth="1"/>
    <col min="13063" max="13063" width="48.42578125" style="159" customWidth="1"/>
    <col min="13064" max="13064" width="52" style="159" customWidth="1"/>
    <col min="13065" max="13065" width="4.85546875" style="159" customWidth="1"/>
    <col min="13066" max="13066" width="2.140625" style="159" customWidth="1"/>
    <col min="13067" max="13312" width="9.140625" style="159"/>
    <col min="13313" max="13313" width="2.85546875" style="159" customWidth="1"/>
    <col min="13314" max="13314" width="2.140625" style="159" customWidth="1"/>
    <col min="13315" max="13315" width="16.42578125" style="159" customWidth="1"/>
    <col min="13316" max="13317" width="19" style="159" customWidth="1"/>
    <col min="13318" max="13318" width="20.42578125" style="159" customWidth="1"/>
    <col min="13319" max="13319" width="48.42578125" style="159" customWidth="1"/>
    <col min="13320" max="13320" width="52" style="159" customWidth="1"/>
    <col min="13321" max="13321" width="4.85546875" style="159" customWidth="1"/>
    <col min="13322" max="13322" width="2.140625" style="159" customWidth="1"/>
    <col min="13323" max="13568" width="9.140625" style="159"/>
    <col min="13569" max="13569" width="2.85546875" style="159" customWidth="1"/>
    <col min="13570" max="13570" width="2.140625" style="159" customWidth="1"/>
    <col min="13571" max="13571" width="16.42578125" style="159" customWidth="1"/>
    <col min="13572" max="13573" width="19" style="159" customWidth="1"/>
    <col min="13574" max="13574" width="20.42578125" style="159" customWidth="1"/>
    <col min="13575" max="13575" width="48.42578125" style="159" customWidth="1"/>
    <col min="13576" max="13576" width="52" style="159" customWidth="1"/>
    <col min="13577" max="13577" width="4.85546875" style="159" customWidth="1"/>
    <col min="13578" max="13578" width="2.140625" style="159" customWidth="1"/>
    <col min="13579" max="13824" width="9.140625" style="159"/>
    <col min="13825" max="13825" width="2.85546875" style="159" customWidth="1"/>
    <col min="13826" max="13826" width="2.140625" style="159" customWidth="1"/>
    <col min="13827" max="13827" width="16.42578125" style="159" customWidth="1"/>
    <col min="13828" max="13829" width="19" style="159" customWidth="1"/>
    <col min="13830" max="13830" width="20.42578125" style="159" customWidth="1"/>
    <col min="13831" max="13831" width="48.42578125" style="159" customWidth="1"/>
    <col min="13832" max="13832" width="52" style="159" customWidth="1"/>
    <col min="13833" max="13833" width="4.85546875" style="159" customWidth="1"/>
    <col min="13834" max="13834" width="2.140625" style="159" customWidth="1"/>
    <col min="13835" max="14080" width="9.140625" style="159"/>
    <col min="14081" max="14081" width="2.85546875" style="159" customWidth="1"/>
    <col min="14082" max="14082" width="2.140625" style="159" customWidth="1"/>
    <col min="14083" max="14083" width="16.42578125" style="159" customWidth="1"/>
    <col min="14084" max="14085" width="19" style="159" customWidth="1"/>
    <col min="14086" max="14086" width="20.42578125" style="159" customWidth="1"/>
    <col min="14087" max="14087" width="48.42578125" style="159" customWidth="1"/>
    <col min="14088" max="14088" width="52" style="159" customWidth="1"/>
    <col min="14089" max="14089" width="4.85546875" style="159" customWidth="1"/>
    <col min="14090" max="14090" width="2.140625" style="159" customWidth="1"/>
    <col min="14091" max="14336" width="9.140625" style="159"/>
    <col min="14337" max="14337" width="2.85546875" style="159" customWidth="1"/>
    <col min="14338" max="14338" width="2.140625" style="159" customWidth="1"/>
    <col min="14339" max="14339" width="16.42578125" style="159" customWidth="1"/>
    <col min="14340" max="14341" width="19" style="159" customWidth="1"/>
    <col min="14342" max="14342" width="20.42578125" style="159" customWidth="1"/>
    <col min="14343" max="14343" width="48.42578125" style="159" customWidth="1"/>
    <col min="14344" max="14344" width="52" style="159" customWidth="1"/>
    <col min="14345" max="14345" width="4.85546875" style="159" customWidth="1"/>
    <col min="14346" max="14346" width="2.140625" style="159" customWidth="1"/>
    <col min="14347" max="14592" width="9.140625" style="159"/>
    <col min="14593" max="14593" width="2.85546875" style="159" customWidth="1"/>
    <col min="14594" max="14594" width="2.140625" style="159" customWidth="1"/>
    <col min="14595" max="14595" width="16.42578125" style="159" customWidth="1"/>
    <col min="14596" max="14597" width="19" style="159" customWidth="1"/>
    <col min="14598" max="14598" width="20.42578125" style="159" customWidth="1"/>
    <col min="14599" max="14599" width="48.42578125" style="159" customWidth="1"/>
    <col min="14600" max="14600" width="52" style="159" customWidth="1"/>
    <col min="14601" max="14601" width="4.85546875" style="159" customWidth="1"/>
    <col min="14602" max="14602" width="2.140625" style="159" customWidth="1"/>
    <col min="14603" max="14848" width="9.140625" style="159"/>
    <col min="14849" max="14849" width="2.85546875" style="159" customWidth="1"/>
    <col min="14850" max="14850" width="2.140625" style="159" customWidth="1"/>
    <col min="14851" max="14851" width="16.42578125" style="159" customWidth="1"/>
    <col min="14852" max="14853" width="19" style="159" customWidth="1"/>
    <col min="14854" max="14854" width="20.42578125" style="159" customWidth="1"/>
    <col min="14855" max="14855" width="48.42578125" style="159" customWidth="1"/>
    <col min="14856" max="14856" width="52" style="159" customWidth="1"/>
    <col min="14857" max="14857" width="4.85546875" style="159" customWidth="1"/>
    <col min="14858" max="14858" width="2.140625" style="159" customWidth="1"/>
    <col min="14859" max="15104" width="9.140625" style="159"/>
    <col min="15105" max="15105" width="2.85546875" style="159" customWidth="1"/>
    <col min="15106" max="15106" width="2.140625" style="159" customWidth="1"/>
    <col min="15107" max="15107" width="16.42578125" style="159" customWidth="1"/>
    <col min="15108" max="15109" width="19" style="159" customWidth="1"/>
    <col min="15110" max="15110" width="20.42578125" style="159" customWidth="1"/>
    <col min="15111" max="15111" width="48.42578125" style="159" customWidth="1"/>
    <col min="15112" max="15112" width="52" style="159" customWidth="1"/>
    <col min="15113" max="15113" width="4.85546875" style="159" customWidth="1"/>
    <col min="15114" max="15114" width="2.140625" style="159" customWidth="1"/>
    <col min="15115" max="15360" width="9.140625" style="159"/>
    <col min="15361" max="15361" width="2.85546875" style="159" customWidth="1"/>
    <col min="15362" max="15362" width="2.140625" style="159" customWidth="1"/>
    <col min="15363" max="15363" width="16.42578125" style="159" customWidth="1"/>
    <col min="15364" max="15365" width="19" style="159" customWidth="1"/>
    <col min="15366" max="15366" width="20.42578125" style="159" customWidth="1"/>
    <col min="15367" max="15367" width="48.42578125" style="159" customWidth="1"/>
    <col min="15368" max="15368" width="52" style="159" customWidth="1"/>
    <col min="15369" max="15369" width="4.85546875" style="159" customWidth="1"/>
    <col min="15370" max="15370" width="2.140625" style="159" customWidth="1"/>
    <col min="15371" max="15616" width="9.140625" style="159"/>
    <col min="15617" max="15617" width="2.85546875" style="159" customWidth="1"/>
    <col min="15618" max="15618" width="2.140625" style="159" customWidth="1"/>
    <col min="15619" max="15619" width="16.42578125" style="159" customWidth="1"/>
    <col min="15620" max="15621" width="19" style="159" customWidth="1"/>
    <col min="15622" max="15622" width="20.42578125" style="159" customWidth="1"/>
    <col min="15623" max="15623" width="48.42578125" style="159" customWidth="1"/>
    <col min="15624" max="15624" width="52" style="159" customWidth="1"/>
    <col min="15625" max="15625" width="4.85546875" style="159" customWidth="1"/>
    <col min="15626" max="15626" width="2.140625" style="159" customWidth="1"/>
    <col min="15627" max="15872" width="9.140625" style="159"/>
    <col min="15873" max="15873" width="2.85546875" style="159" customWidth="1"/>
    <col min="15874" max="15874" width="2.140625" style="159" customWidth="1"/>
    <col min="15875" max="15875" width="16.42578125" style="159" customWidth="1"/>
    <col min="15876" max="15877" width="19" style="159" customWidth="1"/>
    <col min="15878" max="15878" width="20.42578125" style="159" customWidth="1"/>
    <col min="15879" max="15879" width="48.42578125" style="159" customWidth="1"/>
    <col min="15880" max="15880" width="52" style="159" customWidth="1"/>
    <col min="15881" max="15881" width="4.85546875" style="159" customWidth="1"/>
    <col min="15882" max="15882" width="2.140625" style="159" customWidth="1"/>
    <col min="15883" max="16128" width="9.140625" style="159"/>
    <col min="16129" max="16129" width="2.85546875" style="159" customWidth="1"/>
    <col min="16130" max="16130" width="2.140625" style="159" customWidth="1"/>
    <col min="16131" max="16131" width="16.42578125" style="159" customWidth="1"/>
    <col min="16132" max="16133" width="19" style="159" customWidth="1"/>
    <col min="16134" max="16134" width="20.42578125" style="159" customWidth="1"/>
    <col min="16135" max="16135" width="48.42578125" style="159" customWidth="1"/>
    <col min="16136" max="16136" width="52" style="159" customWidth="1"/>
    <col min="16137" max="16137" width="4.85546875" style="159" customWidth="1"/>
    <col min="16138" max="16138" width="2.140625" style="159" customWidth="1"/>
    <col min="16139" max="16384" width="9.140625" style="159"/>
  </cols>
  <sheetData>
    <row r="1" spans="1:10" s="154" customFormat="1" ht="15.75" thickBot="1">
      <c r="A1" s="152"/>
      <c r="B1" s="153"/>
      <c r="C1"/>
      <c r="D1"/>
      <c r="E1"/>
      <c r="F1"/>
      <c r="G1"/>
      <c r="H1"/>
      <c r="I1" s="153"/>
      <c r="J1" s="153"/>
    </row>
    <row r="2" spans="1:10" ht="15.75" thickTop="1">
      <c r="B2" s="156"/>
      <c r="C2" s="157"/>
      <c r="D2" s="157"/>
      <c r="E2" s="157"/>
      <c r="F2" s="157"/>
      <c r="G2" s="157"/>
      <c r="H2" s="157"/>
      <c r="I2" s="158"/>
    </row>
    <row r="3" spans="1:10" ht="27">
      <c r="B3" s="160"/>
      <c r="C3" s="161"/>
      <c r="D3" s="161"/>
      <c r="E3" s="161"/>
      <c r="F3" s="162"/>
      <c r="G3" s="159"/>
      <c r="H3" s="161"/>
      <c r="I3" s="163"/>
    </row>
    <row r="4" spans="1:10" ht="16.5" customHeight="1">
      <c r="B4" s="160"/>
      <c r="C4" s="496"/>
      <c r="D4" s="496"/>
      <c r="E4" s="496"/>
      <c r="F4" s="496"/>
      <c r="G4" s="496"/>
      <c r="H4" s="496"/>
      <c r="I4" s="164"/>
      <c r="J4" s="165"/>
    </row>
    <row r="5" spans="1:10" ht="26.25">
      <c r="B5" s="160"/>
      <c r="C5" s="497"/>
      <c r="D5" s="497"/>
      <c r="E5" s="497"/>
      <c r="F5" s="497"/>
      <c r="G5" s="497"/>
      <c r="H5" s="497"/>
      <c r="I5" s="166"/>
      <c r="J5" s="167"/>
    </row>
    <row r="6" spans="1:10" ht="18" customHeight="1">
      <c r="B6" s="160"/>
      <c r="C6" s="168"/>
      <c r="D6" s="168"/>
      <c r="E6" s="168"/>
      <c r="F6" s="168"/>
      <c r="G6" s="168"/>
      <c r="H6" s="168"/>
      <c r="I6" s="166"/>
      <c r="J6" s="167"/>
    </row>
    <row r="7" spans="1:10" ht="18" customHeight="1">
      <c r="B7" s="160"/>
      <c r="C7" s="169"/>
      <c r="D7" s="170"/>
      <c r="E7" s="171"/>
      <c r="F7" s="170"/>
      <c r="G7" s="170"/>
      <c r="H7" s="170"/>
      <c r="I7" s="172"/>
      <c r="J7" s="167"/>
    </row>
    <row r="8" spans="1:10" ht="39.950000000000003" customHeight="1">
      <c r="A8" s="173"/>
      <c r="B8" s="174"/>
      <c r="C8" s="498" t="s">
        <v>772</v>
      </c>
      <c r="D8" s="498"/>
      <c r="E8" s="498"/>
      <c r="F8" s="498"/>
      <c r="G8" s="498"/>
      <c r="H8" s="498"/>
      <c r="I8" s="175"/>
      <c r="J8" s="176"/>
    </row>
    <row r="9" spans="1:10" ht="39.950000000000003" customHeight="1">
      <c r="A9" s="173"/>
      <c r="B9" s="174"/>
      <c r="C9" s="498"/>
      <c r="D9" s="498"/>
      <c r="E9" s="498"/>
      <c r="F9" s="498"/>
      <c r="G9" s="498"/>
      <c r="H9" s="498"/>
      <c r="I9" s="177"/>
      <c r="J9" s="178"/>
    </row>
    <row r="10" spans="1:10" ht="39.950000000000003" customHeight="1">
      <c r="A10" s="173"/>
      <c r="B10" s="174"/>
      <c r="C10" s="498"/>
      <c r="D10" s="498"/>
      <c r="E10" s="498"/>
      <c r="F10" s="498"/>
      <c r="G10" s="498"/>
      <c r="H10" s="498"/>
      <c r="I10" s="175"/>
      <c r="J10" s="176"/>
    </row>
    <row r="11" spans="1:10" ht="39.950000000000003" customHeight="1">
      <c r="A11" s="173"/>
      <c r="B11" s="174"/>
      <c r="C11" s="498"/>
      <c r="D11" s="498"/>
      <c r="E11" s="498"/>
      <c r="F11" s="498"/>
      <c r="G11" s="498"/>
      <c r="H11" s="498"/>
      <c r="I11" s="175"/>
      <c r="J11" s="176"/>
    </row>
    <row r="12" spans="1:10" ht="30">
      <c r="A12" s="173"/>
      <c r="B12" s="499" t="s">
        <v>34</v>
      </c>
      <c r="C12" s="500"/>
      <c r="D12" s="500"/>
      <c r="E12" s="500"/>
      <c r="F12" s="500"/>
      <c r="G12" s="500"/>
      <c r="H12" s="500"/>
      <c r="I12" s="501"/>
      <c r="J12" s="176"/>
    </row>
    <row r="13" spans="1:10" ht="23.25">
      <c r="A13" s="179"/>
      <c r="B13" s="180"/>
      <c r="C13" s="181"/>
      <c r="D13" s="493"/>
      <c r="E13" s="494"/>
      <c r="F13" s="494"/>
      <c r="G13" s="494"/>
      <c r="H13" s="495"/>
      <c r="I13" s="182"/>
      <c r="J13" s="179"/>
    </row>
    <row r="14" spans="1:10" ht="15.75">
      <c r="A14" s="183"/>
      <c r="B14" s="184"/>
      <c r="C14" s="185"/>
      <c r="D14" s="161"/>
      <c r="E14" s="183"/>
      <c r="F14" s="183"/>
      <c r="G14" s="183"/>
      <c r="H14" s="183"/>
      <c r="I14" s="186"/>
      <c r="J14" s="183"/>
    </row>
    <row r="15" spans="1:10" ht="15" customHeight="1">
      <c r="A15" s="183"/>
      <c r="B15" s="184"/>
      <c r="C15" s="187" t="s">
        <v>773</v>
      </c>
      <c r="D15" s="188"/>
      <c r="E15" s="189"/>
      <c r="F15" s="189"/>
      <c r="G15" s="189"/>
      <c r="H15" s="189"/>
      <c r="I15" s="186"/>
      <c r="J15" s="183"/>
    </row>
    <row r="16" spans="1:10" ht="15" customHeight="1">
      <c r="A16" s="183"/>
      <c r="B16" s="184"/>
      <c r="C16" s="489"/>
      <c r="D16" s="161"/>
      <c r="E16" s="183"/>
      <c r="F16" s="183"/>
      <c r="G16" s="183"/>
      <c r="H16" s="183"/>
      <c r="I16" s="186"/>
      <c r="J16" s="183"/>
    </row>
    <row r="17" spans="1:10" ht="15.75">
      <c r="A17" s="183"/>
      <c r="B17" s="184"/>
      <c r="C17" s="502" t="s">
        <v>1454</v>
      </c>
      <c r="D17" s="502"/>
      <c r="E17" s="502"/>
      <c r="F17" s="502"/>
      <c r="G17" s="502"/>
      <c r="H17" s="502"/>
      <c r="I17" s="186"/>
      <c r="J17" s="183"/>
    </row>
    <row r="18" spans="1:10" ht="15.75">
      <c r="A18" s="183"/>
      <c r="B18" s="184"/>
      <c r="C18" s="502"/>
      <c r="D18" s="502"/>
      <c r="E18" s="502"/>
      <c r="F18" s="502"/>
      <c r="G18" s="502"/>
      <c r="H18" s="502"/>
      <c r="I18" s="186"/>
      <c r="J18" s="183"/>
    </row>
    <row r="19" spans="1:10" ht="15.75">
      <c r="A19" s="183"/>
      <c r="B19" s="184"/>
      <c r="C19" s="183"/>
      <c r="D19" s="183"/>
      <c r="E19" s="183"/>
      <c r="F19" s="183"/>
      <c r="G19" s="183"/>
      <c r="H19" s="183"/>
      <c r="I19" s="186"/>
      <c r="J19" s="183"/>
    </row>
    <row r="20" spans="1:10" ht="18">
      <c r="A20" s="161"/>
      <c r="B20" s="190"/>
      <c r="C20" s="504" t="s">
        <v>774</v>
      </c>
      <c r="D20" s="505"/>
      <c r="E20" s="506"/>
      <c r="F20" s="293" t="s">
        <v>775</v>
      </c>
      <c r="G20" s="294"/>
      <c r="H20" s="295" t="s">
        <v>776</v>
      </c>
      <c r="I20" s="163"/>
    </row>
    <row r="21" spans="1:10" ht="18.75">
      <c r="A21" s="161"/>
      <c r="B21" s="190"/>
      <c r="C21" s="507" t="s">
        <v>777</v>
      </c>
      <c r="D21" s="508"/>
      <c r="E21" s="509"/>
      <c r="F21" s="510" t="s">
        <v>34</v>
      </c>
      <c r="G21" s="511"/>
      <c r="H21" s="191" t="s">
        <v>778</v>
      </c>
      <c r="I21" s="163"/>
    </row>
    <row r="22" spans="1:10" ht="18.75">
      <c r="A22" s="161"/>
      <c r="B22" s="190"/>
      <c r="C22" s="507" t="s">
        <v>779</v>
      </c>
      <c r="D22" s="512"/>
      <c r="E22" s="513"/>
      <c r="F22" s="510" t="s">
        <v>1388</v>
      </c>
      <c r="G22" s="514"/>
      <c r="H22" s="191" t="s">
        <v>778</v>
      </c>
      <c r="I22" s="163"/>
    </row>
    <row r="23" spans="1:10" ht="18.75">
      <c r="A23" s="161"/>
      <c r="B23" s="190"/>
      <c r="C23" s="507" t="s">
        <v>1226</v>
      </c>
      <c r="D23" s="520"/>
      <c r="E23" s="521"/>
      <c r="F23" s="510" t="s">
        <v>1225</v>
      </c>
      <c r="G23" s="522"/>
      <c r="H23" s="191" t="s">
        <v>778</v>
      </c>
      <c r="I23" s="163"/>
    </row>
    <row r="24" spans="1:10" ht="58.5" customHeight="1">
      <c r="A24" s="161"/>
      <c r="B24" s="190"/>
      <c r="C24" s="507" t="s">
        <v>807</v>
      </c>
      <c r="D24" s="512"/>
      <c r="E24" s="513"/>
      <c r="F24" s="510" t="s">
        <v>1107</v>
      </c>
      <c r="G24" s="514"/>
      <c r="H24" s="191" t="s">
        <v>778</v>
      </c>
      <c r="I24" s="163"/>
    </row>
    <row r="25" spans="1:10" ht="42.75" customHeight="1">
      <c r="A25" s="161"/>
      <c r="B25" s="190"/>
      <c r="C25" s="518" t="s">
        <v>1172</v>
      </c>
      <c r="D25" s="518"/>
      <c r="E25" s="518"/>
      <c r="F25" s="519" t="s">
        <v>1171</v>
      </c>
      <c r="G25" s="519"/>
      <c r="H25" s="191" t="s">
        <v>778</v>
      </c>
      <c r="I25" s="163"/>
    </row>
    <row r="26" spans="1:10" ht="15" customHeight="1">
      <c r="A26" s="161"/>
      <c r="B26" s="190"/>
      <c r="C26" s="325"/>
      <c r="D26" s="192"/>
      <c r="E26" s="192"/>
      <c r="F26" s="193"/>
      <c r="G26" s="194"/>
      <c r="H26" s="195"/>
      <c r="I26" s="163"/>
    </row>
    <row r="27" spans="1:10" ht="18.75">
      <c r="A27" s="161"/>
      <c r="B27" s="196"/>
      <c r="C27" s="515" t="s">
        <v>780</v>
      </c>
      <c r="D27" s="516"/>
      <c r="E27" s="192"/>
      <c r="F27" s="193"/>
      <c r="G27" s="194"/>
      <c r="H27" s="195"/>
      <c r="I27" s="163"/>
    </row>
    <row r="28" spans="1:10" ht="45" customHeight="1">
      <c r="A28" s="161"/>
      <c r="B28" s="196"/>
      <c r="C28" s="517" t="s">
        <v>1166</v>
      </c>
      <c r="D28" s="517"/>
      <c r="E28" s="517"/>
      <c r="F28" s="517"/>
      <c r="G28" s="517"/>
      <c r="H28" s="517"/>
      <c r="I28" s="163"/>
    </row>
    <row r="29" spans="1:10" s="155" customFormat="1" ht="14.25">
      <c r="A29" s="161"/>
      <c r="B29" s="160"/>
      <c r="C29" s="503" t="s">
        <v>1389</v>
      </c>
      <c r="D29" s="503"/>
      <c r="E29" s="503"/>
      <c r="F29" s="503"/>
      <c r="G29" s="503"/>
      <c r="H29" s="503"/>
      <c r="I29" s="163"/>
    </row>
    <row r="30" spans="1:10" s="155" customFormat="1" ht="14.25">
      <c r="A30" s="161"/>
      <c r="B30" s="160"/>
      <c r="C30" s="365" t="s">
        <v>806</v>
      </c>
      <c r="D30" s="365"/>
      <c r="E30" s="365"/>
      <c r="F30" s="365"/>
      <c r="G30" s="365"/>
      <c r="H30" s="365"/>
      <c r="I30" s="163"/>
    </row>
    <row r="31" spans="1:10" ht="15.75" thickBot="1">
      <c r="B31" s="197"/>
      <c r="C31" s="198"/>
      <c r="D31" s="198"/>
      <c r="E31" s="198"/>
      <c r="F31" s="198"/>
      <c r="G31" s="198"/>
      <c r="H31" s="198"/>
      <c r="I31" s="199"/>
    </row>
    <row r="32" spans="1:10" ht="15.75" thickTop="1"/>
  </sheetData>
  <mergeCells count="20">
    <mergeCell ref="C17:H18"/>
    <mergeCell ref="C29:H29"/>
    <mergeCell ref="C20:E20"/>
    <mergeCell ref="C21:E21"/>
    <mergeCell ref="F21:G21"/>
    <mergeCell ref="C22:E22"/>
    <mergeCell ref="F22:G22"/>
    <mergeCell ref="C27:D27"/>
    <mergeCell ref="C28:H28"/>
    <mergeCell ref="C24:E24"/>
    <mergeCell ref="F24:G24"/>
    <mergeCell ref="C25:E25"/>
    <mergeCell ref="F25:G25"/>
    <mergeCell ref="C23:E23"/>
    <mergeCell ref="F23:G23"/>
    <mergeCell ref="D13:H13"/>
    <mergeCell ref="C4:H4"/>
    <mergeCell ref="C5:H5"/>
    <mergeCell ref="C8:H11"/>
    <mergeCell ref="B12:I12"/>
  </mergeCells>
  <pageMargins left="0.7" right="0.7" top="0.75" bottom="0.75" header="0.3" footer="0.3"/>
  <pageSetup paperSize="9" scale="66" orientation="landscape" r:id="rId1"/>
  <headerFooter>
    <oddHeader>&amp;R&amp;G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V364"/>
  <sheetViews>
    <sheetView zoomScale="85" zoomScaleNormal="85" workbookViewId="0"/>
  </sheetViews>
  <sheetFormatPr defaultRowHeight="15"/>
  <cols>
    <col min="1" max="1" width="7.5703125" customWidth="1"/>
    <col min="3" max="3" width="6.28515625" customWidth="1"/>
    <col min="5" max="9" width="11" customWidth="1"/>
  </cols>
  <sheetData>
    <row r="2" spans="1:22">
      <c r="F2">
        <v>3</v>
      </c>
      <c r="G2">
        <v>4</v>
      </c>
      <c r="H2">
        <v>5</v>
      </c>
      <c r="I2">
        <v>6</v>
      </c>
      <c r="J2">
        <v>7</v>
      </c>
      <c r="K2">
        <v>8</v>
      </c>
      <c r="L2">
        <v>9</v>
      </c>
      <c r="M2">
        <v>10</v>
      </c>
      <c r="N2">
        <v>11</v>
      </c>
      <c r="O2">
        <v>12</v>
      </c>
      <c r="P2">
        <v>13</v>
      </c>
      <c r="Q2">
        <v>14</v>
      </c>
    </row>
    <row r="4" spans="1:22">
      <c r="A4" s="78" t="s">
        <v>380</v>
      </c>
      <c r="B4" s="78" t="s">
        <v>379</v>
      </c>
      <c r="C4" s="78" t="s">
        <v>378</v>
      </c>
      <c r="D4" s="78" t="s">
        <v>792</v>
      </c>
      <c r="E4" s="78" t="s">
        <v>793</v>
      </c>
      <c r="F4" s="78" t="s">
        <v>1173</v>
      </c>
      <c r="G4" s="78" t="s">
        <v>1174</v>
      </c>
      <c r="H4" s="78" t="s">
        <v>1175</v>
      </c>
      <c r="I4" s="78" t="s">
        <v>398</v>
      </c>
      <c r="J4" s="78" t="s">
        <v>399</v>
      </c>
      <c r="K4" s="78" t="s">
        <v>400</v>
      </c>
      <c r="L4" s="78" t="s">
        <v>401</v>
      </c>
      <c r="M4" s="78" t="s">
        <v>393</v>
      </c>
      <c r="N4" s="78" t="s">
        <v>394</v>
      </c>
      <c r="O4" s="78" t="s">
        <v>395</v>
      </c>
      <c r="P4" s="78" t="s">
        <v>396</v>
      </c>
      <c r="Q4" s="78" t="s">
        <v>794</v>
      </c>
      <c r="R4" s="78"/>
      <c r="S4" s="78"/>
      <c r="T4" s="78"/>
      <c r="U4" s="78"/>
      <c r="V4" s="78"/>
    </row>
    <row r="5" spans="1:22">
      <c r="A5" s="78"/>
      <c r="B5" s="78"/>
      <c r="C5" s="78"/>
      <c r="D5" s="78" t="s">
        <v>420</v>
      </c>
      <c r="E5" s="78" t="s">
        <v>488</v>
      </c>
      <c r="F5" s="236">
        <v>814.89722319791122</v>
      </c>
      <c r="G5" s="236">
        <v>831.1772754194684</v>
      </c>
      <c r="H5" s="236">
        <v>831.72962168883839</v>
      </c>
      <c r="I5" s="236">
        <v>840.88757318105218</v>
      </c>
      <c r="J5" s="236">
        <v>856.50051612063885</v>
      </c>
      <c r="K5" s="236">
        <v>955.6339193104925</v>
      </c>
      <c r="L5" s="236">
        <v>987.70311493584018</v>
      </c>
      <c r="M5" s="236">
        <v>984.05580267099958</v>
      </c>
      <c r="N5" s="236">
        <v>960.33840490859188</v>
      </c>
      <c r="O5" s="236">
        <v>1019.2343620653098</v>
      </c>
      <c r="P5" s="236">
        <v>0</v>
      </c>
      <c r="Q5" s="236">
        <v>0</v>
      </c>
      <c r="R5" s="78"/>
      <c r="S5" s="78"/>
      <c r="T5" s="78"/>
      <c r="U5" s="78"/>
      <c r="V5" s="78"/>
    </row>
    <row r="6" spans="1:22">
      <c r="A6" s="78"/>
      <c r="B6" s="78"/>
      <c r="C6" s="78"/>
      <c r="D6" s="78" t="s">
        <v>48</v>
      </c>
      <c r="E6" s="78" t="s">
        <v>491</v>
      </c>
      <c r="F6" s="236">
        <v>648.03289395889908</v>
      </c>
      <c r="G6" s="236">
        <v>713.54200256787408</v>
      </c>
      <c r="H6" s="236">
        <v>686.34398688368037</v>
      </c>
      <c r="I6" s="236">
        <v>736.47963587927018</v>
      </c>
      <c r="J6" s="236">
        <v>743.60504851621761</v>
      </c>
      <c r="K6" s="236">
        <v>812.28029463636199</v>
      </c>
      <c r="L6" s="236">
        <v>786.42450824048228</v>
      </c>
      <c r="M6" s="236">
        <v>834.09563761232005</v>
      </c>
      <c r="N6" s="236">
        <v>780.59271019518781</v>
      </c>
      <c r="O6" s="236">
        <v>806.10243929547471</v>
      </c>
      <c r="P6" s="236">
        <v>0</v>
      </c>
      <c r="Q6" s="236">
        <v>0</v>
      </c>
      <c r="R6" s="78"/>
      <c r="S6" s="78"/>
      <c r="T6" s="78"/>
      <c r="U6" s="78"/>
      <c r="V6" s="78"/>
    </row>
    <row r="7" spans="1:22">
      <c r="A7" s="78"/>
      <c r="B7" s="78"/>
      <c r="C7" s="78"/>
      <c r="D7" s="78" t="s">
        <v>53</v>
      </c>
      <c r="E7" s="78" t="s">
        <v>494</v>
      </c>
      <c r="F7" s="236">
        <v>1013.3767907026942</v>
      </c>
      <c r="G7" s="236">
        <v>1012.5103856113675</v>
      </c>
      <c r="H7" s="236">
        <v>991.67024886106356</v>
      </c>
      <c r="I7" s="236">
        <v>999.8894346059576</v>
      </c>
      <c r="J7" s="236">
        <v>1049.0531221733947</v>
      </c>
      <c r="K7" s="236">
        <v>1207.7313616343754</v>
      </c>
      <c r="L7" s="236">
        <v>1242.5060517785143</v>
      </c>
      <c r="M7" s="236">
        <v>1174.8679846824905</v>
      </c>
      <c r="N7" s="236">
        <v>1090.6401905795014</v>
      </c>
      <c r="O7" s="236">
        <v>1141.6859528760831</v>
      </c>
      <c r="P7" s="236">
        <v>0</v>
      </c>
      <c r="Q7" s="236">
        <v>0</v>
      </c>
      <c r="R7" s="78"/>
      <c r="S7" s="78"/>
      <c r="T7" s="78"/>
      <c r="U7" s="78"/>
      <c r="V7" s="78"/>
    </row>
    <row r="8" spans="1:22">
      <c r="A8" s="78"/>
      <c r="B8" s="78"/>
      <c r="C8" s="78"/>
      <c r="D8" s="78" t="s">
        <v>77</v>
      </c>
      <c r="E8" s="78" t="s">
        <v>497</v>
      </c>
      <c r="F8" s="236">
        <v>582.7128577474864</v>
      </c>
      <c r="G8" s="236">
        <v>562.21073405961897</v>
      </c>
      <c r="H8" s="236">
        <v>578.53904733228296</v>
      </c>
      <c r="I8" s="236">
        <v>528.92328218772036</v>
      </c>
      <c r="J8" s="236">
        <v>539.36444354198954</v>
      </c>
      <c r="K8" s="236">
        <v>577.86999813172167</v>
      </c>
      <c r="L8" s="236">
        <v>611.96974475115542</v>
      </c>
      <c r="M8" s="236">
        <v>544.76586464452657</v>
      </c>
      <c r="N8" s="236">
        <v>625.36654531803447</v>
      </c>
      <c r="O8" s="236">
        <v>653.22152089731014</v>
      </c>
      <c r="P8" s="236">
        <v>0</v>
      </c>
      <c r="Q8" s="236">
        <v>0</v>
      </c>
      <c r="R8" s="78"/>
      <c r="S8" s="78"/>
      <c r="T8" s="78"/>
      <c r="U8" s="78"/>
      <c r="V8" s="78"/>
    </row>
    <row r="9" spans="1:22">
      <c r="A9" s="78"/>
      <c r="B9" s="78"/>
      <c r="C9" s="78"/>
      <c r="D9" s="78" t="s">
        <v>60</v>
      </c>
      <c r="E9" s="78" t="s">
        <v>500</v>
      </c>
      <c r="F9" s="236">
        <v>899.94902536495988</v>
      </c>
      <c r="G9" s="236">
        <v>905.06252691696545</v>
      </c>
      <c r="H9" s="236">
        <v>951.32018838120064</v>
      </c>
      <c r="I9" s="236">
        <v>952.99234961622403</v>
      </c>
      <c r="J9" s="236">
        <v>941.44589834637713</v>
      </c>
      <c r="K9" s="236">
        <v>1039.6853771832721</v>
      </c>
      <c r="L9" s="236">
        <v>1129.7224589432265</v>
      </c>
      <c r="M9" s="236">
        <v>1184.8299836228441</v>
      </c>
      <c r="N9" s="236">
        <v>1201.4570109688659</v>
      </c>
      <c r="O9" s="236">
        <v>1324.0354992836751</v>
      </c>
      <c r="P9" s="236">
        <v>0</v>
      </c>
      <c r="Q9" s="236">
        <v>0</v>
      </c>
      <c r="R9" s="78"/>
      <c r="S9" s="78"/>
      <c r="T9" s="78"/>
      <c r="U9" s="78"/>
      <c r="V9" s="78"/>
    </row>
    <row r="10" spans="1:22">
      <c r="A10" s="78"/>
      <c r="B10" s="78"/>
      <c r="C10" s="78"/>
      <c r="D10" s="78" t="s">
        <v>120</v>
      </c>
      <c r="E10" s="78" t="s">
        <v>1156</v>
      </c>
      <c r="F10" s="236">
        <v>691.80522165482023</v>
      </c>
      <c r="G10" s="236">
        <v>836.54920698336252</v>
      </c>
      <c r="H10" s="236">
        <v>714.55344746573826</v>
      </c>
      <c r="I10" s="236">
        <v>695.63593102287336</v>
      </c>
      <c r="J10" s="236">
        <v>656.7637053082816</v>
      </c>
      <c r="K10" s="236">
        <v>731.83061105478725</v>
      </c>
      <c r="L10" s="236">
        <v>656.42901209794684</v>
      </c>
      <c r="M10" s="236">
        <v>620.84690709739721</v>
      </c>
      <c r="N10" s="236">
        <v>466.75455291141589</v>
      </c>
      <c r="O10" s="236">
        <v>449.36855313463593</v>
      </c>
      <c r="P10" s="236">
        <v>0</v>
      </c>
      <c r="Q10" s="236">
        <v>0</v>
      </c>
      <c r="R10" s="78"/>
      <c r="S10" s="78"/>
      <c r="T10" s="78"/>
      <c r="U10" s="78"/>
      <c r="V10" s="78"/>
    </row>
    <row r="11" spans="1:22">
      <c r="A11" s="78"/>
      <c r="B11" s="78"/>
      <c r="C11" s="78"/>
      <c r="D11" s="78" t="s">
        <v>64</v>
      </c>
      <c r="E11" s="78" t="s">
        <v>1157</v>
      </c>
      <c r="F11" s="236">
        <v>604.64100550551495</v>
      </c>
      <c r="G11" s="236">
        <v>611.4477725276638</v>
      </c>
      <c r="H11" s="236">
        <v>573.53711735443653</v>
      </c>
      <c r="I11" s="236">
        <v>646.30293281605668</v>
      </c>
      <c r="J11" s="236">
        <v>720.23373935325662</v>
      </c>
      <c r="K11" s="236">
        <v>806.01482679389221</v>
      </c>
      <c r="L11" s="236">
        <v>792.93681408514578</v>
      </c>
      <c r="M11" s="236">
        <v>865.28835130088146</v>
      </c>
      <c r="N11" s="236">
        <v>818.49924919843409</v>
      </c>
      <c r="O11" s="236">
        <v>883.19966603983414</v>
      </c>
      <c r="P11" s="236">
        <v>0</v>
      </c>
      <c r="Q11" s="236">
        <v>0</v>
      </c>
      <c r="R11" s="78"/>
      <c r="S11" s="78"/>
      <c r="T11" s="78"/>
      <c r="U11" s="78"/>
      <c r="V11" s="78"/>
    </row>
    <row r="12" spans="1:22">
      <c r="A12" s="78"/>
      <c r="B12" s="78"/>
      <c r="C12" s="78"/>
      <c r="D12" s="78" t="s">
        <v>47</v>
      </c>
      <c r="E12" s="78" t="s">
        <v>1158</v>
      </c>
      <c r="F12" s="236">
        <v>684.09531585630953</v>
      </c>
      <c r="G12" s="236">
        <v>788.47382401038988</v>
      </c>
      <c r="H12" s="236">
        <v>822.49788896904329</v>
      </c>
      <c r="I12" s="236">
        <v>876.43376858791214</v>
      </c>
      <c r="J12" s="236">
        <v>817.56687405472019</v>
      </c>
      <c r="K12" s="236">
        <v>860.36412254914433</v>
      </c>
      <c r="L12" s="236">
        <v>842.02582059902113</v>
      </c>
      <c r="M12" s="236">
        <v>897.92533790223388</v>
      </c>
      <c r="N12" s="236">
        <v>885.14181002233499</v>
      </c>
      <c r="O12" s="236">
        <v>879.83100616046534</v>
      </c>
      <c r="P12" s="236">
        <v>0</v>
      </c>
      <c r="Q12" s="236">
        <v>0</v>
      </c>
      <c r="R12" s="78"/>
      <c r="S12" s="78"/>
      <c r="T12" s="78"/>
      <c r="U12" s="78"/>
      <c r="V12" s="78"/>
    </row>
    <row r="13" spans="1:22">
      <c r="A13" s="78"/>
      <c r="B13" s="78"/>
      <c r="C13" s="78"/>
      <c r="D13" s="78" t="s">
        <v>163</v>
      </c>
      <c r="E13" s="78" t="s">
        <v>1159</v>
      </c>
      <c r="F13" s="236">
        <v>1036.0286643749307</v>
      </c>
      <c r="G13" s="236">
        <v>1010.9106503918645</v>
      </c>
      <c r="H13" s="236">
        <v>1098.5898514477597</v>
      </c>
      <c r="I13" s="236">
        <v>1185.1920584785721</v>
      </c>
      <c r="J13" s="236">
        <v>1177.3517883210673</v>
      </c>
      <c r="K13" s="236">
        <v>1220.2957070931848</v>
      </c>
      <c r="L13" s="236">
        <v>1216.1160508768146</v>
      </c>
      <c r="M13" s="236">
        <v>1141.2778198815552</v>
      </c>
      <c r="N13" s="236">
        <v>983.93128549012636</v>
      </c>
      <c r="O13" s="236">
        <v>1088.0512853167306</v>
      </c>
      <c r="P13" s="236">
        <v>0</v>
      </c>
      <c r="Q13" s="236">
        <v>0</v>
      </c>
      <c r="R13" s="78"/>
      <c r="S13" s="78"/>
      <c r="T13" s="78"/>
      <c r="U13" s="78"/>
      <c r="V13" s="78"/>
    </row>
    <row r="14" spans="1:22">
      <c r="A14" s="78"/>
      <c r="B14" s="78"/>
      <c r="C14" s="78"/>
      <c r="D14" s="78" t="s">
        <v>52</v>
      </c>
      <c r="E14" s="78" t="s">
        <v>1160</v>
      </c>
      <c r="F14" s="236">
        <v>1008.7288934342979</v>
      </c>
      <c r="G14" s="236">
        <v>993.2639026664159</v>
      </c>
      <c r="H14" s="236">
        <v>954.64664501796176</v>
      </c>
      <c r="I14" s="236">
        <v>995.7820038665858</v>
      </c>
      <c r="J14" s="236">
        <v>1061.1907953744862</v>
      </c>
      <c r="K14" s="236">
        <v>1336.3526163314602</v>
      </c>
      <c r="L14" s="236">
        <v>1397.1326853898152</v>
      </c>
      <c r="M14" s="236">
        <v>1409.4777523822845</v>
      </c>
      <c r="N14" s="236">
        <v>1402.7575546431854</v>
      </c>
      <c r="O14" s="236">
        <v>1309.6348145442403</v>
      </c>
      <c r="P14" s="236">
        <v>0</v>
      </c>
      <c r="Q14" s="236">
        <v>0</v>
      </c>
      <c r="R14" s="78"/>
      <c r="S14" s="78"/>
      <c r="T14" s="78"/>
      <c r="U14" s="78"/>
      <c r="V14" s="78"/>
    </row>
    <row r="15" spans="1:22">
      <c r="A15" s="78"/>
      <c r="B15" s="78"/>
      <c r="C15" s="78"/>
      <c r="D15" s="78" t="s">
        <v>105</v>
      </c>
      <c r="E15" s="78" t="s">
        <v>1161</v>
      </c>
      <c r="F15" s="236">
        <v>1018.0091403285895</v>
      </c>
      <c r="G15" s="236">
        <v>1028.9980035104131</v>
      </c>
      <c r="H15" s="236">
        <v>952.90974657634649</v>
      </c>
      <c r="I15" s="236">
        <v>865.66673636033431</v>
      </c>
      <c r="J15" s="236">
        <v>952.2630807947545</v>
      </c>
      <c r="K15" s="236">
        <v>1078.3427805109477</v>
      </c>
      <c r="L15" s="236">
        <v>1109.4759253895975</v>
      </c>
      <c r="M15" s="236">
        <v>977.26488660833218</v>
      </c>
      <c r="N15" s="236">
        <v>855.99184626470162</v>
      </c>
      <c r="O15" s="236">
        <v>999.78822327644934</v>
      </c>
      <c r="P15" s="236">
        <v>0</v>
      </c>
      <c r="Q15" s="236">
        <v>0</v>
      </c>
      <c r="R15" s="78"/>
      <c r="S15" s="78"/>
      <c r="T15" s="78"/>
      <c r="U15" s="78"/>
      <c r="V15" s="78"/>
    </row>
    <row r="16" spans="1:22">
      <c r="A16" s="78"/>
      <c r="B16" s="78"/>
      <c r="C16" s="78"/>
      <c r="D16" s="78" t="s">
        <v>76</v>
      </c>
      <c r="E16" s="78" t="s">
        <v>1162</v>
      </c>
      <c r="F16" s="236">
        <v>582.7128577474864</v>
      </c>
      <c r="G16" s="236">
        <v>562.21073405961897</v>
      </c>
      <c r="H16" s="236">
        <v>578.53904733228296</v>
      </c>
      <c r="I16" s="236">
        <v>528.92328218772036</v>
      </c>
      <c r="J16" s="236">
        <v>539.36444354198954</v>
      </c>
      <c r="K16" s="236">
        <v>577.86999813172167</v>
      </c>
      <c r="L16" s="236">
        <v>611.96974475115542</v>
      </c>
      <c r="M16" s="236">
        <v>544.76586464452657</v>
      </c>
      <c r="N16" s="236">
        <v>625.36654531803447</v>
      </c>
      <c r="O16" s="236">
        <v>653.22152089731014</v>
      </c>
      <c r="P16" s="236">
        <v>0</v>
      </c>
      <c r="Q16" s="236">
        <v>0</v>
      </c>
      <c r="R16" s="78"/>
      <c r="S16" s="78"/>
      <c r="T16" s="78"/>
      <c r="U16" s="78"/>
      <c r="V16" s="78"/>
    </row>
    <row r="17" spans="1:22">
      <c r="A17" s="78"/>
      <c r="B17" s="78"/>
      <c r="C17" s="78"/>
      <c r="D17" s="78" t="s">
        <v>59</v>
      </c>
      <c r="E17" s="78" t="s">
        <v>1163</v>
      </c>
      <c r="F17" s="236">
        <v>870.84991333522601</v>
      </c>
      <c r="G17" s="236">
        <v>880.46143124805008</v>
      </c>
      <c r="H17" s="236">
        <v>909.55693117420071</v>
      </c>
      <c r="I17" s="236">
        <v>873.36058954263206</v>
      </c>
      <c r="J17" s="236">
        <v>871.41898922005885</v>
      </c>
      <c r="K17" s="236">
        <v>949.80211335356796</v>
      </c>
      <c r="L17" s="236">
        <v>1011.0560079745984</v>
      </c>
      <c r="M17" s="236">
        <v>1075.1919069079568</v>
      </c>
      <c r="N17" s="236">
        <v>1182.9864330081932</v>
      </c>
      <c r="O17" s="236">
        <v>1260.5939266536784</v>
      </c>
      <c r="P17" s="236">
        <v>0</v>
      </c>
      <c r="Q17" s="236">
        <v>0</v>
      </c>
      <c r="R17" s="78"/>
      <c r="S17" s="78"/>
      <c r="T17" s="78"/>
      <c r="U17" s="78"/>
      <c r="V17" s="78"/>
    </row>
    <row r="18" spans="1:22">
      <c r="A18" s="78"/>
      <c r="B18" s="78"/>
      <c r="C18" s="78"/>
      <c r="D18" s="78" t="s">
        <v>69</v>
      </c>
      <c r="E18" s="78" t="s">
        <v>1164</v>
      </c>
      <c r="F18" s="236">
        <v>932.25287826274143</v>
      </c>
      <c r="G18" s="236">
        <v>952.49045414108684</v>
      </c>
      <c r="H18" s="236">
        <v>1009.9270644410518</v>
      </c>
      <c r="I18" s="236">
        <v>1076.6379872462835</v>
      </c>
      <c r="J18" s="236">
        <v>1043.124951502826</v>
      </c>
      <c r="K18" s="236">
        <v>1189.5397835052127</v>
      </c>
      <c r="L18" s="236">
        <v>1333.4174964905449</v>
      </c>
      <c r="M18" s="236">
        <v>1363.4185844748317</v>
      </c>
      <c r="N18" s="236">
        <v>1251.7845668448736</v>
      </c>
      <c r="O18" s="236">
        <v>1445.2896359606257</v>
      </c>
      <c r="P18" s="236">
        <v>0</v>
      </c>
      <c r="Q18" s="236">
        <v>0</v>
      </c>
      <c r="R18" s="78"/>
      <c r="S18" s="78"/>
      <c r="T18" s="78"/>
      <c r="U18" s="78"/>
      <c r="V18" s="78"/>
    </row>
    <row r="19" spans="1:22">
      <c r="A19" s="78"/>
      <c r="B19" s="78"/>
      <c r="C19" s="78"/>
      <c r="D19" s="78" t="s">
        <v>46</v>
      </c>
      <c r="E19" s="78" t="s">
        <v>519</v>
      </c>
      <c r="F19" s="236">
        <v>684.09531585630953</v>
      </c>
      <c r="G19" s="236">
        <v>788.47382401038988</v>
      </c>
      <c r="H19" s="236">
        <v>822.49788896904329</v>
      </c>
      <c r="I19" s="236">
        <v>876.43376858791214</v>
      </c>
      <c r="J19" s="236">
        <v>817.56687405472019</v>
      </c>
      <c r="K19" s="236">
        <v>860.36412254914433</v>
      </c>
      <c r="L19" s="236">
        <v>842.02582059902113</v>
      </c>
      <c r="M19" s="236">
        <v>897.92533790223388</v>
      </c>
      <c r="N19" s="236">
        <v>885.14181002233499</v>
      </c>
      <c r="O19" s="236">
        <v>879.83100616046534</v>
      </c>
      <c r="P19" s="236">
        <v>0</v>
      </c>
      <c r="Q19" s="236">
        <v>0</v>
      </c>
      <c r="R19" s="78"/>
      <c r="S19" s="78"/>
      <c r="T19" s="78"/>
      <c r="U19" s="78"/>
      <c r="V19" s="78"/>
    </row>
    <row r="20" spans="1:22">
      <c r="A20" s="78"/>
      <c r="B20" s="78"/>
      <c r="C20" s="78"/>
      <c r="D20" s="78" t="s">
        <v>72</v>
      </c>
      <c r="E20" s="78" t="s">
        <v>522</v>
      </c>
      <c r="F20" s="236">
        <v>581.86605132724549</v>
      </c>
      <c r="G20" s="236">
        <v>617.38044142089325</v>
      </c>
      <c r="H20" s="236">
        <v>529.10006362986712</v>
      </c>
      <c r="I20" s="236">
        <v>628.35720809584029</v>
      </c>
      <c r="J20" s="236">
        <v>777.12970376719488</v>
      </c>
      <c r="K20" s="236">
        <v>886.17058192271122</v>
      </c>
      <c r="L20" s="236">
        <v>850.98233433001951</v>
      </c>
      <c r="M20" s="236">
        <v>975.26699689672296</v>
      </c>
      <c r="N20" s="236">
        <v>910.3503134329909</v>
      </c>
      <c r="O20" s="236">
        <v>926.7918285906278</v>
      </c>
      <c r="P20" s="236">
        <v>0</v>
      </c>
      <c r="Q20" s="236">
        <v>0</v>
      </c>
      <c r="R20" s="78"/>
      <c r="S20" s="78"/>
      <c r="T20" s="78"/>
      <c r="U20" s="78"/>
      <c r="V20" s="78"/>
    </row>
    <row r="21" spans="1:22">
      <c r="A21" s="78"/>
      <c r="B21" s="78"/>
      <c r="C21" s="78"/>
      <c r="D21" s="78" t="s">
        <v>119</v>
      </c>
      <c r="E21" s="78" t="s">
        <v>525</v>
      </c>
      <c r="F21" s="236">
        <v>714.39894214007143</v>
      </c>
      <c r="G21" s="236">
        <v>816.08272968518429</v>
      </c>
      <c r="H21" s="236">
        <v>715.24295776791621</v>
      </c>
      <c r="I21" s="236">
        <v>686.35450131639459</v>
      </c>
      <c r="J21" s="236">
        <v>674.21691441906364</v>
      </c>
      <c r="K21" s="236">
        <v>747.56319035640001</v>
      </c>
      <c r="L21" s="236">
        <v>697.77104344754741</v>
      </c>
      <c r="M21" s="236">
        <v>654.71161135067075</v>
      </c>
      <c r="N21" s="236">
        <v>559.25362837979105</v>
      </c>
      <c r="O21" s="236">
        <v>630.07858103154365</v>
      </c>
      <c r="P21" s="236">
        <v>0</v>
      </c>
      <c r="Q21" s="236">
        <v>0</v>
      </c>
      <c r="R21" s="78"/>
      <c r="S21" s="78"/>
      <c r="T21" s="78"/>
      <c r="U21" s="78"/>
      <c r="V21" s="78"/>
    </row>
    <row r="22" spans="1:22">
      <c r="A22" s="78"/>
      <c r="B22" s="78"/>
      <c r="C22" s="78"/>
      <c r="D22" s="78" t="s">
        <v>63</v>
      </c>
      <c r="E22" s="78" t="s">
        <v>526</v>
      </c>
      <c r="F22" s="236">
        <v>595.75684076794732</v>
      </c>
      <c r="G22" s="236">
        <v>580.62321767057972</v>
      </c>
      <c r="H22" s="236">
        <v>618.24996550855542</v>
      </c>
      <c r="I22" s="236">
        <v>678.35718505939235</v>
      </c>
      <c r="J22" s="236">
        <v>614.60783113636353</v>
      </c>
      <c r="K22" s="236">
        <v>665.44199990480786</v>
      </c>
      <c r="L22" s="236">
        <v>669.83316285736657</v>
      </c>
      <c r="M22" s="236">
        <v>685.99950230700074</v>
      </c>
      <c r="N22" s="236">
        <v>616.76122145731472</v>
      </c>
      <c r="O22" s="236">
        <v>666.74662718597278</v>
      </c>
      <c r="P22" s="236">
        <v>0</v>
      </c>
      <c r="Q22" s="236">
        <v>0</v>
      </c>
      <c r="R22" s="78"/>
      <c r="S22" s="78"/>
      <c r="T22" s="78"/>
      <c r="U22" s="78"/>
      <c r="V22" s="78"/>
    </row>
    <row r="23" spans="1:22">
      <c r="A23" s="78"/>
      <c r="B23" s="78"/>
      <c r="C23" s="78"/>
      <c r="D23" s="78" t="s">
        <v>108</v>
      </c>
      <c r="E23" s="78" t="s">
        <v>529</v>
      </c>
      <c r="F23" s="236">
        <v>925.71952795494485</v>
      </c>
      <c r="G23" s="236">
        <v>904.96363656370931</v>
      </c>
      <c r="H23" s="236">
        <v>905.09907468045469</v>
      </c>
      <c r="I23" s="236">
        <v>880.02160425597731</v>
      </c>
      <c r="J23" s="236">
        <v>861.20031348890041</v>
      </c>
      <c r="K23" s="236">
        <v>970.92944874812031</v>
      </c>
      <c r="L23" s="236">
        <v>918.10189022657505</v>
      </c>
      <c r="M23" s="236">
        <v>876.11500280928271</v>
      </c>
      <c r="N23" s="236">
        <v>772.62921036987791</v>
      </c>
      <c r="O23" s="236">
        <v>1017.2532908807481</v>
      </c>
      <c r="P23" s="236">
        <v>0</v>
      </c>
      <c r="Q23" s="236">
        <v>0</v>
      </c>
      <c r="R23" s="78"/>
      <c r="S23" s="78"/>
      <c r="T23" s="78"/>
      <c r="U23" s="78"/>
      <c r="V23" s="78"/>
    </row>
    <row r="24" spans="1:22">
      <c r="A24" s="78"/>
      <c r="B24" s="78"/>
      <c r="C24" s="78"/>
      <c r="D24" s="78" t="s">
        <v>51</v>
      </c>
      <c r="E24" s="78" t="s">
        <v>530</v>
      </c>
      <c r="F24" s="236">
        <v>1103.5969993563865</v>
      </c>
      <c r="G24" s="236">
        <v>1089.0597690449995</v>
      </c>
      <c r="H24" s="236">
        <v>1067.2223209033293</v>
      </c>
      <c r="I24" s="236">
        <v>1094.2880455051918</v>
      </c>
      <c r="J24" s="236">
        <v>1162.8085630549676</v>
      </c>
      <c r="K24" s="236">
        <v>1435.0701156095965</v>
      </c>
      <c r="L24" s="236">
        <v>1515.7378802009498</v>
      </c>
      <c r="M24" s="236">
        <v>1585.9736228425306</v>
      </c>
      <c r="N24" s="236">
        <v>1588.8106176467188</v>
      </c>
      <c r="O24" s="236">
        <v>1339.9032932880389</v>
      </c>
      <c r="P24" s="236">
        <v>0</v>
      </c>
      <c r="Q24" s="236">
        <v>0</v>
      </c>
      <c r="R24" s="78"/>
      <c r="S24" s="78"/>
      <c r="T24" s="78"/>
      <c r="U24" s="78"/>
      <c r="V24" s="78"/>
    </row>
    <row r="25" spans="1:22">
      <c r="A25" s="78"/>
      <c r="B25" s="78"/>
      <c r="C25" s="78"/>
      <c r="D25" s="78" t="s">
        <v>162</v>
      </c>
      <c r="E25" s="78" t="s">
        <v>533</v>
      </c>
      <c r="F25" s="236">
        <v>1045.504508073135</v>
      </c>
      <c r="G25" s="236">
        <v>1072.5241919359889</v>
      </c>
      <c r="H25" s="236">
        <v>1046.6196061373162</v>
      </c>
      <c r="I25" s="236">
        <v>1173.9669392443968</v>
      </c>
      <c r="J25" s="236">
        <v>1260.6588363940627</v>
      </c>
      <c r="K25" s="236">
        <v>1302.8432268698316</v>
      </c>
      <c r="L25" s="236">
        <v>1348.9372519229382</v>
      </c>
      <c r="M25" s="236">
        <v>1204.2535343367119</v>
      </c>
      <c r="N25" s="236">
        <v>1152.3646926417728</v>
      </c>
      <c r="O25" s="236">
        <v>1247.185373596215</v>
      </c>
      <c r="P25" s="236">
        <v>0</v>
      </c>
      <c r="Q25" s="236">
        <v>0</v>
      </c>
      <c r="R25" s="78"/>
      <c r="S25" s="78"/>
      <c r="T25" s="78"/>
      <c r="U25" s="78"/>
      <c r="V25" s="78"/>
    </row>
    <row r="26" spans="1:22">
      <c r="A26" s="78"/>
      <c r="B26" s="78"/>
      <c r="C26" s="78"/>
      <c r="D26" s="78" t="s">
        <v>104</v>
      </c>
      <c r="E26" s="78" t="s">
        <v>534</v>
      </c>
      <c r="F26" s="236">
        <v>971.41764222523375</v>
      </c>
      <c r="G26" s="236">
        <v>971.90075431884316</v>
      </c>
      <c r="H26" s="236">
        <v>938.65660337734187</v>
      </c>
      <c r="I26" s="236">
        <v>832.37707404009791</v>
      </c>
      <c r="J26" s="236">
        <v>883.87265419826838</v>
      </c>
      <c r="K26" s="236">
        <v>1100.8790431836017</v>
      </c>
      <c r="L26" s="236">
        <v>1157.8267441031378</v>
      </c>
      <c r="M26" s="236">
        <v>1017.1398581365917</v>
      </c>
      <c r="N26" s="236">
        <v>832.78084402265438</v>
      </c>
      <c r="O26" s="236">
        <v>951.54573526871172</v>
      </c>
      <c r="P26" s="236">
        <v>0</v>
      </c>
      <c r="Q26" s="236">
        <v>0</v>
      </c>
      <c r="R26" s="78"/>
      <c r="S26" s="78"/>
      <c r="T26" s="78"/>
      <c r="U26" s="78"/>
      <c r="V26" s="78"/>
    </row>
    <row r="27" spans="1:22">
      <c r="A27" s="78"/>
      <c r="B27" s="78"/>
      <c r="C27" s="78"/>
      <c r="D27" s="78" t="s">
        <v>101</v>
      </c>
      <c r="E27" s="78" t="s">
        <v>535</v>
      </c>
      <c r="F27" s="236">
        <v>1001.056502836797</v>
      </c>
      <c r="G27" s="236">
        <v>1025.6950858601274</v>
      </c>
      <c r="H27" s="236">
        <v>1059.3003673750402</v>
      </c>
      <c r="I27" s="236">
        <v>1180.0926799691315</v>
      </c>
      <c r="J27" s="236">
        <v>1119.9678418818851</v>
      </c>
      <c r="K27" s="236">
        <v>1267.9765297469535</v>
      </c>
      <c r="L27" s="236">
        <v>1376.0988646438616</v>
      </c>
      <c r="M27" s="236">
        <v>1443.1806602543079</v>
      </c>
      <c r="N27" s="236">
        <v>1417.1541690620693</v>
      </c>
      <c r="O27" s="236">
        <v>1707.5488478151092</v>
      </c>
      <c r="P27" s="236">
        <v>0</v>
      </c>
      <c r="Q27" s="236">
        <v>0</v>
      </c>
      <c r="R27" s="78"/>
      <c r="S27" s="78"/>
      <c r="T27" s="78"/>
      <c r="U27" s="78"/>
      <c r="V27" s="78"/>
    </row>
    <row r="28" spans="1:22">
      <c r="A28" s="78"/>
      <c r="B28" s="78"/>
      <c r="C28" s="78"/>
      <c r="D28" s="78" t="s">
        <v>80</v>
      </c>
      <c r="E28" s="78" t="s">
        <v>536</v>
      </c>
      <c r="F28" s="236">
        <v>803.09152049270972</v>
      </c>
      <c r="G28" s="236">
        <v>772.90199802552024</v>
      </c>
      <c r="H28" s="236">
        <v>797.20428459568848</v>
      </c>
      <c r="I28" s="236">
        <v>741.28907669309262</v>
      </c>
      <c r="J28" s="236">
        <v>771.20409113686128</v>
      </c>
      <c r="K28" s="236">
        <v>778.26082442378174</v>
      </c>
      <c r="L28" s="236">
        <v>842.82301563313649</v>
      </c>
      <c r="M28" s="236">
        <v>918.63228425923421</v>
      </c>
      <c r="N28" s="236">
        <v>1016.2301049017101</v>
      </c>
      <c r="O28" s="236">
        <v>1105.2671945797633</v>
      </c>
      <c r="P28" s="236">
        <v>0</v>
      </c>
      <c r="Q28" s="236">
        <v>0</v>
      </c>
      <c r="R28" s="78"/>
      <c r="S28" s="78"/>
      <c r="T28" s="78"/>
      <c r="U28" s="78"/>
      <c r="V28" s="78"/>
    </row>
    <row r="29" spans="1:22">
      <c r="A29" s="78"/>
      <c r="B29" s="78"/>
      <c r="C29" s="78"/>
      <c r="D29" s="78" t="s">
        <v>58</v>
      </c>
      <c r="E29" s="78" t="s">
        <v>539</v>
      </c>
      <c r="F29" s="236">
        <v>1129.9442377495366</v>
      </c>
      <c r="G29" s="236">
        <v>1116.1180838426105</v>
      </c>
      <c r="H29" s="236">
        <v>1155.5696748335774</v>
      </c>
      <c r="I29" s="236">
        <v>1069.9355698158333</v>
      </c>
      <c r="J29" s="236">
        <v>1038.0663717088908</v>
      </c>
      <c r="K29" s="236">
        <v>1179.1603299568769</v>
      </c>
      <c r="L29" s="236">
        <v>1211.3528908405528</v>
      </c>
      <c r="M29" s="236">
        <v>1275.4939677723364</v>
      </c>
      <c r="N29" s="236">
        <v>1185.2099185033878</v>
      </c>
      <c r="O29" s="236">
        <v>1259.590853248659</v>
      </c>
      <c r="P29" s="236">
        <v>0</v>
      </c>
      <c r="Q29" s="236">
        <v>0</v>
      </c>
      <c r="R29" s="78"/>
      <c r="S29" s="78"/>
      <c r="T29" s="78"/>
      <c r="U29" s="78"/>
      <c r="V29" s="78"/>
    </row>
    <row r="30" spans="1:22">
      <c r="A30" s="78"/>
      <c r="B30" s="78"/>
      <c r="C30" s="78"/>
      <c r="D30" s="78" t="s">
        <v>139</v>
      </c>
      <c r="E30" s="78" t="s">
        <v>540</v>
      </c>
      <c r="F30" s="236">
        <v>646.46614230278954</v>
      </c>
      <c r="G30" s="236">
        <v>712.08348247588515</v>
      </c>
      <c r="H30" s="236">
        <v>818.72332763628617</v>
      </c>
      <c r="I30" s="236">
        <v>889.38619582883712</v>
      </c>
      <c r="J30" s="236">
        <v>891.79607974229134</v>
      </c>
      <c r="K30" s="236">
        <v>1028.8813992807052</v>
      </c>
      <c r="L30" s="236">
        <v>1214.9058998308044</v>
      </c>
      <c r="M30" s="236">
        <v>1210.0544062231891</v>
      </c>
      <c r="N30" s="236">
        <v>1279.0951673237894</v>
      </c>
      <c r="O30" s="236">
        <v>1322.4987924690336</v>
      </c>
      <c r="P30" s="236">
        <v>0</v>
      </c>
      <c r="Q30" s="236">
        <v>0</v>
      </c>
      <c r="R30" s="78"/>
      <c r="S30" s="78"/>
      <c r="T30" s="78"/>
      <c r="U30" s="78"/>
      <c r="V30" s="78"/>
    </row>
    <row r="31" spans="1:22">
      <c r="A31" s="78"/>
      <c r="B31" s="78"/>
      <c r="C31" s="78"/>
      <c r="D31" s="78" t="s">
        <v>75</v>
      </c>
      <c r="E31" s="78" t="s">
        <v>543</v>
      </c>
      <c r="F31" s="236">
        <v>582.7128577474864</v>
      </c>
      <c r="G31" s="236">
        <v>562.21073405961897</v>
      </c>
      <c r="H31" s="236">
        <v>578.53904733228296</v>
      </c>
      <c r="I31" s="236">
        <v>528.92328218772036</v>
      </c>
      <c r="J31" s="236">
        <v>539.36444354198954</v>
      </c>
      <c r="K31" s="236">
        <v>577.86999813172167</v>
      </c>
      <c r="L31" s="236">
        <v>611.96974475115542</v>
      </c>
      <c r="M31" s="236">
        <v>544.76586464452657</v>
      </c>
      <c r="N31" s="236">
        <v>625.36654531803447</v>
      </c>
      <c r="O31" s="236">
        <v>653.22152089731014</v>
      </c>
      <c r="P31" s="236">
        <v>0</v>
      </c>
      <c r="Q31" s="236">
        <v>0</v>
      </c>
      <c r="R31" s="78"/>
      <c r="S31" s="78"/>
      <c r="T31" s="78"/>
      <c r="U31" s="78"/>
      <c r="V31" s="78"/>
    </row>
    <row r="32" spans="1:22">
      <c r="A32" t="s">
        <v>77</v>
      </c>
      <c r="B32" t="s">
        <v>76</v>
      </c>
      <c r="C32" t="s">
        <v>75</v>
      </c>
      <c r="D32" t="s">
        <v>369</v>
      </c>
      <c r="E32" t="s">
        <v>368</v>
      </c>
      <c r="F32" s="236">
        <v>550.80995949684063</v>
      </c>
      <c r="G32" s="236">
        <v>358.71771470534009</v>
      </c>
      <c r="H32" s="236">
        <v>432.20755078087626</v>
      </c>
      <c r="I32" s="236">
        <v>338.71152691706561</v>
      </c>
      <c r="J32" s="236">
        <v>357.29064020787513</v>
      </c>
      <c r="K32" s="236">
        <v>478.05487659813696</v>
      </c>
      <c r="L32" s="236">
        <v>360.14896532953816</v>
      </c>
      <c r="M32" s="236">
        <v>314.8820162682357</v>
      </c>
      <c r="N32" s="236">
        <v>474.07626502745512</v>
      </c>
      <c r="O32" s="236">
        <v>592.59533128431883</v>
      </c>
      <c r="P32" s="236">
        <v>0</v>
      </c>
      <c r="Q32" s="236">
        <v>0</v>
      </c>
      <c r="R32" s="236"/>
      <c r="S32" s="236"/>
      <c r="T32" s="236"/>
      <c r="U32" s="236"/>
    </row>
    <row r="33" spans="1:21">
      <c r="A33" t="s">
        <v>77</v>
      </c>
      <c r="B33" t="s">
        <v>76</v>
      </c>
      <c r="C33" t="s">
        <v>75</v>
      </c>
      <c r="D33" t="s">
        <v>367</v>
      </c>
      <c r="E33" t="s">
        <v>366</v>
      </c>
      <c r="F33" s="236">
        <v>716.06485966421701</v>
      </c>
      <c r="G33" s="236">
        <v>669.43409425934453</v>
      </c>
      <c r="H33" s="236">
        <v>580.76498731523077</v>
      </c>
      <c r="I33" s="236">
        <v>570.54128263229313</v>
      </c>
      <c r="J33" s="236">
        <v>689.79518875226654</v>
      </c>
      <c r="K33" s="236">
        <v>467.97596978858417</v>
      </c>
      <c r="L33" s="236">
        <v>590.35898714785719</v>
      </c>
      <c r="M33" s="236">
        <v>539.15299987981166</v>
      </c>
      <c r="N33" s="236">
        <v>620.62500875053877</v>
      </c>
      <c r="O33" s="236">
        <v>611.72470526045936</v>
      </c>
      <c r="P33" s="236">
        <v>0</v>
      </c>
      <c r="Q33" s="236">
        <v>0</v>
      </c>
      <c r="R33" s="236"/>
      <c r="S33" s="236"/>
      <c r="T33" s="236"/>
      <c r="U33" s="236"/>
    </row>
    <row r="34" spans="1:21">
      <c r="A34" t="s">
        <v>48</v>
      </c>
      <c r="B34" t="s">
        <v>47</v>
      </c>
      <c r="C34" t="s">
        <v>46</v>
      </c>
      <c r="D34" t="s">
        <v>365</v>
      </c>
      <c r="E34" t="s">
        <v>364</v>
      </c>
      <c r="F34" s="236">
        <v>184.68180412779233</v>
      </c>
      <c r="G34" s="236">
        <v>225.60255373045183</v>
      </c>
      <c r="H34" s="236">
        <v>55.458384329920136</v>
      </c>
      <c r="I34" s="236">
        <v>127.72071781971903</v>
      </c>
      <c r="J34" s="236">
        <v>175.81638561793957</v>
      </c>
      <c r="K34" s="236">
        <v>165.12845944055724</v>
      </c>
      <c r="L34" s="236">
        <v>103.13848761173963</v>
      </c>
      <c r="M34" s="236">
        <v>121.49264462573282</v>
      </c>
      <c r="N34" s="236">
        <v>126.79800028624517</v>
      </c>
      <c r="O34" s="236">
        <v>231.31350679833849</v>
      </c>
      <c r="P34" s="236">
        <v>0</v>
      </c>
      <c r="Q34" s="236">
        <v>0</v>
      </c>
      <c r="R34" s="236"/>
      <c r="S34" s="236"/>
      <c r="T34" s="236"/>
      <c r="U34" s="236"/>
    </row>
    <row r="35" spans="1:21">
      <c r="A35" t="s">
        <v>60</v>
      </c>
      <c r="B35" t="s">
        <v>69</v>
      </c>
      <c r="C35" t="s">
        <v>58</v>
      </c>
      <c r="D35" t="s">
        <v>363</v>
      </c>
      <c r="E35" t="s">
        <v>362</v>
      </c>
      <c r="F35" s="236">
        <v>615.16425702190963</v>
      </c>
      <c r="G35" s="236">
        <v>529.35956875338684</v>
      </c>
      <c r="H35" s="236">
        <v>782.62179380402665</v>
      </c>
      <c r="I35" s="236">
        <v>1001.5181431894921</v>
      </c>
      <c r="J35" s="236">
        <v>1002.8948004309896</v>
      </c>
      <c r="K35" s="236">
        <v>1064.1560476776322</v>
      </c>
      <c r="L35" s="236">
        <v>987.75157077451627</v>
      </c>
      <c r="M35" s="236">
        <v>776.67887837816909</v>
      </c>
      <c r="N35" s="236">
        <v>769.82985828665085</v>
      </c>
      <c r="O35" s="236">
        <v>1046.5302699839879</v>
      </c>
      <c r="P35" s="236">
        <v>0</v>
      </c>
      <c r="Q35" s="236">
        <v>0</v>
      </c>
      <c r="R35" s="236"/>
      <c r="S35" s="236"/>
      <c r="T35" s="236"/>
      <c r="U35" s="236"/>
    </row>
    <row r="36" spans="1:21">
      <c r="A36" t="s">
        <v>53</v>
      </c>
      <c r="B36" t="s">
        <v>105</v>
      </c>
      <c r="C36" t="s">
        <v>162</v>
      </c>
      <c r="D36" t="s">
        <v>361</v>
      </c>
      <c r="E36" t="s">
        <v>360</v>
      </c>
      <c r="F36" s="236">
        <v>479.68265930795445</v>
      </c>
      <c r="G36" s="236">
        <v>891.8722811253424</v>
      </c>
      <c r="H36" s="236">
        <v>1341.0223758542311</v>
      </c>
      <c r="I36" s="236">
        <v>569.60439578467992</v>
      </c>
      <c r="J36" s="236">
        <v>772.69454247113958</v>
      </c>
      <c r="K36" s="236">
        <v>729.06189376897055</v>
      </c>
      <c r="L36" s="236">
        <v>507.72536671614921</v>
      </c>
      <c r="M36" s="236">
        <v>563.14490925590383</v>
      </c>
      <c r="N36" s="236">
        <v>566.28220680050504</v>
      </c>
      <c r="O36" s="236">
        <v>677.65626963384534</v>
      </c>
      <c r="P36" s="236">
        <v>0</v>
      </c>
      <c r="Q36" s="236">
        <v>0</v>
      </c>
      <c r="R36" s="236"/>
      <c r="S36" s="236"/>
      <c r="T36" s="236"/>
      <c r="U36" s="236"/>
    </row>
    <row r="37" spans="1:21">
      <c r="A37" t="s">
        <v>77</v>
      </c>
      <c r="B37" t="s">
        <v>76</v>
      </c>
      <c r="C37" t="s">
        <v>75</v>
      </c>
      <c r="D37" t="s">
        <v>359</v>
      </c>
      <c r="E37" t="s">
        <v>358</v>
      </c>
      <c r="F37" s="236">
        <v>625.24237799465584</v>
      </c>
      <c r="G37" s="236">
        <v>981.73538433582769</v>
      </c>
      <c r="H37" s="236">
        <v>723.47110110414292</v>
      </c>
      <c r="I37" s="236">
        <v>1126.846378132765</v>
      </c>
      <c r="J37" s="236">
        <v>754.8776707879689</v>
      </c>
      <c r="K37" s="236">
        <v>787.15142627817909</v>
      </c>
      <c r="L37" s="236">
        <v>891.63087201767337</v>
      </c>
      <c r="M37" s="236">
        <v>777.00710525791317</v>
      </c>
      <c r="N37" s="236">
        <v>998.9316206562977</v>
      </c>
      <c r="O37" s="236">
        <v>906.68915704327731</v>
      </c>
      <c r="P37" s="236">
        <v>0</v>
      </c>
      <c r="Q37" s="236">
        <v>0</v>
      </c>
      <c r="R37" s="236"/>
      <c r="S37" s="236"/>
      <c r="T37" s="236"/>
      <c r="U37" s="236"/>
    </row>
    <row r="38" spans="1:21">
      <c r="A38" t="s">
        <v>53</v>
      </c>
      <c r="B38" t="s">
        <v>52</v>
      </c>
      <c r="C38" t="s">
        <v>51</v>
      </c>
      <c r="D38" t="s">
        <v>357</v>
      </c>
      <c r="E38" t="s">
        <v>356</v>
      </c>
      <c r="F38" s="236">
        <v>1843.0499408741452</v>
      </c>
      <c r="G38" s="236">
        <v>1666.2468021852658</v>
      </c>
      <c r="H38" s="236">
        <v>1695.4684320519002</v>
      </c>
      <c r="I38" s="236">
        <v>1657.7372307476537</v>
      </c>
      <c r="J38" s="236">
        <v>1508.9050438419429</v>
      </c>
      <c r="K38" s="236">
        <v>1909.3634976438886</v>
      </c>
      <c r="L38" s="236">
        <v>1785.2554792667042</v>
      </c>
      <c r="M38" s="236">
        <v>1831.8407006491473</v>
      </c>
      <c r="N38" s="236">
        <v>2148.9248971017691</v>
      </c>
      <c r="O38" s="236">
        <v>1633.7385741035093</v>
      </c>
      <c r="P38" s="236">
        <v>0</v>
      </c>
      <c r="Q38" s="236">
        <v>0</v>
      </c>
      <c r="R38" s="236"/>
      <c r="S38" s="236"/>
      <c r="T38" s="236"/>
      <c r="U38" s="236"/>
    </row>
    <row r="39" spans="1:21">
      <c r="A39" t="s">
        <v>48</v>
      </c>
      <c r="B39" t="s">
        <v>64</v>
      </c>
      <c r="C39" t="s">
        <v>72</v>
      </c>
      <c r="D39" t="s">
        <v>355</v>
      </c>
      <c r="E39" t="s">
        <v>354</v>
      </c>
      <c r="F39" s="236">
        <v>468.32748765499701</v>
      </c>
      <c r="G39" s="236">
        <v>897.32278396396885</v>
      </c>
      <c r="H39" s="236">
        <v>332.03687113039825</v>
      </c>
      <c r="I39" s="236">
        <v>632.681427142595</v>
      </c>
      <c r="J39" s="236">
        <v>1263.5395648697934</v>
      </c>
      <c r="K39" s="236">
        <v>1184.2264753000445</v>
      </c>
      <c r="L39" s="236">
        <v>1060.2427950530807</v>
      </c>
      <c r="M39" s="236">
        <v>1127.0619974172646</v>
      </c>
      <c r="N39" s="236">
        <v>936.18859462885689</v>
      </c>
      <c r="O39" s="236">
        <v>980.72572194615202</v>
      </c>
      <c r="P39" s="236">
        <v>0</v>
      </c>
      <c r="Q39" s="236">
        <v>0</v>
      </c>
      <c r="R39" s="236"/>
      <c r="S39" s="236"/>
      <c r="T39" s="236"/>
      <c r="U39" s="236"/>
    </row>
    <row r="40" spans="1:21">
      <c r="A40" t="s">
        <v>48</v>
      </c>
      <c r="B40" t="s">
        <v>64</v>
      </c>
      <c r="C40" t="s">
        <v>72</v>
      </c>
      <c r="D40" t="s">
        <v>353</v>
      </c>
      <c r="E40" t="s">
        <v>352</v>
      </c>
      <c r="F40" s="236">
        <v>644.54389024727971</v>
      </c>
      <c r="G40" s="236">
        <v>640.99268424040758</v>
      </c>
      <c r="H40" s="236">
        <v>707.57779686925869</v>
      </c>
      <c r="I40" s="236">
        <v>884.39997288314157</v>
      </c>
      <c r="J40" s="236">
        <v>772.40560445773872</v>
      </c>
      <c r="K40" s="236">
        <v>886.17766127084633</v>
      </c>
      <c r="L40" s="236">
        <v>1250.6037807503317</v>
      </c>
      <c r="M40" s="236">
        <v>804.6233783793806</v>
      </c>
      <c r="N40" s="236">
        <v>599.24437240630107</v>
      </c>
      <c r="O40" s="236">
        <v>807.29063819721273</v>
      </c>
      <c r="P40" s="236">
        <v>0</v>
      </c>
      <c r="Q40" s="236">
        <v>0</v>
      </c>
      <c r="R40" s="236"/>
      <c r="S40" s="236"/>
      <c r="T40" s="236"/>
      <c r="U40" s="236"/>
    </row>
    <row r="41" spans="1:21">
      <c r="A41" t="s">
        <v>48</v>
      </c>
      <c r="B41" t="s">
        <v>64</v>
      </c>
      <c r="C41" t="s">
        <v>72</v>
      </c>
      <c r="D41" t="s">
        <v>351</v>
      </c>
      <c r="E41" t="s">
        <v>350</v>
      </c>
      <c r="F41" s="236">
        <v>403.47939408396456</v>
      </c>
      <c r="G41" s="236">
        <v>433.26334012937826</v>
      </c>
      <c r="H41" s="236">
        <v>309.93918853508694</v>
      </c>
      <c r="I41" s="236">
        <v>654.36788016530977</v>
      </c>
      <c r="J41" s="236">
        <v>830.09918367260138</v>
      </c>
      <c r="K41" s="236">
        <v>683.50228048362385</v>
      </c>
      <c r="L41" s="236">
        <v>388.45867091085529</v>
      </c>
      <c r="M41" s="236">
        <v>926.23147068429614</v>
      </c>
      <c r="N41" s="236">
        <v>521.00520225991659</v>
      </c>
      <c r="O41" s="236">
        <v>524.22128375534817</v>
      </c>
      <c r="P41" s="236">
        <v>0</v>
      </c>
      <c r="Q41" s="236">
        <v>0</v>
      </c>
      <c r="R41" s="236"/>
      <c r="S41" s="236"/>
      <c r="T41" s="236"/>
      <c r="U41" s="236"/>
    </row>
    <row r="42" spans="1:21">
      <c r="A42" t="s">
        <v>60</v>
      </c>
      <c r="B42" t="s">
        <v>69</v>
      </c>
      <c r="C42" t="s">
        <v>139</v>
      </c>
      <c r="D42" t="s">
        <v>349</v>
      </c>
      <c r="E42" t="s">
        <v>348</v>
      </c>
      <c r="F42" s="236">
        <v>500.84709030541967</v>
      </c>
      <c r="G42" s="236">
        <v>463.82795754371472</v>
      </c>
      <c r="H42" s="236">
        <v>595.57251825448816</v>
      </c>
      <c r="I42" s="236">
        <v>903.14192858136403</v>
      </c>
      <c r="J42" s="236">
        <v>868.59944844438769</v>
      </c>
      <c r="K42" s="236">
        <v>1192.7950172299688</v>
      </c>
      <c r="L42" s="236">
        <v>1192.4351997285421</v>
      </c>
      <c r="M42" s="236">
        <v>1230.5558041193417</v>
      </c>
      <c r="N42" s="236">
        <v>1111.7115225730133</v>
      </c>
      <c r="O42" s="236">
        <v>1062.8176289638629</v>
      </c>
      <c r="P42" s="236">
        <v>0</v>
      </c>
      <c r="Q42" s="236">
        <v>0</v>
      </c>
      <c r="R42" s="236"/>
      <c r="S42" s="236"/>
      <c r="T42" s="236"/>
      <c r="U42" s="236"/>
    </row>
    <row r="43" spans="1:21">
      <c r="A43" t="s">
        <v>60</v>
      </c>
      <c r="B43" t="s">
        <v>59</v>
      </c>
      <c r="C43" t="s">
        <v>58</v>
      </c>
      <c r="D43" t="s">
        <v>347</v>
      </c>
      <c r="E43" t="s">
        <v>346</v>
      </c>
      <c r="F43" s="236">
        <v>336.87528121365909</v>
      </c>
      <c r="G43" s="236">
        <v>535.63169712971796</v>
      </c>
      <c r="H43" s="236">
        <v>590.65465972794891</v>
      </c>
      <c r="I43" s="236">
        <v>479.86281255370011</v>
      </c>
      <c r="J43" s="236">
        <v>1005.2681605580985</v>
      </c>
      <c r="K43" s="236">
        <v>658.7005737137597</v>
      </c>
      <c r="L43" s="236">
        <v>1038.5919669854388</v>
      </c>
      <c r="M43" s="236">
        <v>861.61394270715675</v>
      </c>
      <c r="N43" s="236">
        <v>1131.9672971790453</v>
      </c>
      <c r="O43" s="236">
        <v>1161.640226328399</v>
      </c>
      <c r="P43" s="236">
        <v>0</v>
      </c>
      <c r="Q43" s="236">
        <v>0</v>
      </c>
      <c r="R43" s="236"/>
      <c r="S43" s="236"/>
      <c r="T43" s="236"/>
      <c r="U43" s="236"/>
    </row>
    <row r="44" spans="1:21">
      <c r="A44" t="s">
        <v>48</v>
      </c>
      <c r="B44" t="s">
        <v>47</v>
      </c>
      <c r="C44" t="s">
        <v>46</v>
      </c>
      <c r="D44" t="s">
        <v>345</v>
      </c>
      <c r="E44" t="s">
        <v>344</v>
      </c>
      <c r="F44" s="236">
        <v>302.89878786142748</v>
      </c>
      <c r="G44" s="236">
        <v>371.69274985029404</v>
      </c>
      <c r="H44" s="236">
        <v>382.21719925903858</v>
      </c>
      <c r="I44" s="236">
        <v>362.50859575898693</v>
      </c>
      <c r="J44" s="236">
        <v>274.87475391703924</v>
      </c>
      <c r="K44" s="236">
        <v>270.54401173298953</v>
      </c>
      <c r="L44" s="236">
        <v>265.19427138798693</v>
      </c>
      <c r="M44" s="236">
        <v>393.89918220002727</v>
      </c>
      <c r="N44" s="236">
        <v>326.60490958268161</v>
      </c>
      <c r="O44" s="236">
        <v>294.72867518499152</v>
      </c>
      <c r="P44" s="236">
        <v>0</v>
      </c>
      <c r="Q44" s="236">
        <v>0</v>
      </c>
      <c r="R44" s="236"/>
      <c r="S44" s="236"/>
      <c r="T44" s="236"/>
      <c r="U44" s="236"/>
    </row>
    <row r="45" spans="1:21">
      <c r="A45" t="s">
        <v>77</v>
      </c>
      <c r="B45" t="s">
        <v>76</v>
      </c>
      <c r="C45" t="s">
        <v>75</v>
      </c>
      <c r="D45" t="s">
        <v>343</v>
      </c>
      <c r="E45" t="s">
        <v>342</v>
      </c>
      <c r="F45" s="236">
        <v>973.67152593805599</v>
      </c>
      <c r="G45" s="236">
        <v>1032.050992692413</v>
      </c>
      <c r="H45" s="236">
        <v>873.65076121905236</v>
      </c>
      <c r="I45" s="236">
        <v>778.61845221511055</v>
      </c>
      <c r="J45" s="236">
        <v>1004.14652183748</v>
      </c>
      <c r="K45" s="236">
        <v>949.89021783497105</v>
      </c>
      <c r="L45" s="236">
        <v>870.12535299546153</v>
      </c>
      <c r="M45" s="236">
        <v>820.98109400576368</v>
      </c>
      <c r="N45" s="236">
        <v>1035.3595312669263</v>
      </c>
      <c r="O45" s="236">
        <v>917.73241119666295</v>
      </c>
      <c r="P45" s="236">
        <v>0</v>
      </c>
      <c r="Q45" s="236">
        <v>0</v>
      </c>
      <c r="R45" s="236"/>
      <c r="S45" s="236"/>
      <c r="T45" s="236"/>
      <c r="U45" s="236"/>
    </row>
    <row r="46" spans="1:21">
      <c r="A46" t="s">
        <v>60</v>
      </c>
      <c r="B46" t="s">
        <v>59</v>
      </c>
      <c r="C46" t="s">
        <v>80</v>
      </c>
      <c r="D46" t="s">
        <v>341</v>
      </c>
      <c r="E46" t="s">
        <v>340</v>
      </c>
      <c r="F46" s="236">
        <v>765.68661845184965</v>
      </c>
      <c r="G46" s="236">
        <v>650.8336256840721</v>
      </c>
      <c r="H46" s="236">
        <v>611.2291454193213</v>
      </c>
      <c r="I46" s="236">
        <v>726.85200766767684</v>
      </c>
      <c r="J46" s="236">
        <v>875.80425202745914</v>
      </c>
      <c r="K46" s="236">
        <v>1058.8276842466639</v>
      </c>
      <c r="L46" s="236">
        <v>918.17483180135616</v>
      </c>
      <c r="M46" s="236">
        <v>1286.8658569730389</v>
      </c>
      <c r="N46" s="236">
        <v>1177.6404625785608</v>
      </c>
      <c r="O46" s="236">
        <v>1198.0118655013405</v>
      </c>
      <c r="P46" s="236">
        <v>0</v>
      </c>
      <c r="Q46" s="236">
        <v>0</v>
      </c>
      <c r="R46" s="236"/>
      <c r="S46" s="236"/>
      <c r="T46" s="236"/>
      <c r="U46" s="236"/>
    </row>
    <row r="47" spans="1:21">
      <c r="A47" t="s">
        <v>60</v>
      </c>
      <c r="B47" t="s">
        <v>69</v>
      </c>
      <c r="C47" t="s">
        <v>101</v>
      </c>
      <c r="D47" t="s">
        <v>339</v>
      </c>
      <c r="E47" t="s">
        <v>338</v>
      </c>
      <c r="F47" s="236">
        <v>1064.5669465351014</v>
      </c>
      <c r="G47" s="236">
        <v>1137.8858197509137</v>
      </c>
      <c r="H47" s="236">
        <v>1477.9237435628304</v>
      </c>
      <c r="I47" s="236">
        <v>1878.571902492519</v>
      </c>
      <c r="J47" s="236">
        <v>1383.6992859631398</v>
      </c>
      <c r="K47" s="236">
        <v>1785.0864342053401</v>
      </c>
      <c r="L47" s="236">
        <v>1661.2968080024393</v>
      </c>
      <c r="M47" s="236">
        <v>1900.8600361110753</v>
      </c>
      <c r="N47" s="236">
        <v>1764.3967448680696</v>
      </c>
      <c r="O47" s="236">
        <v>2047.2324875065808</v>
      </c>
      <c r="P47" s="236">
        <v>0</v>
      </c>
      <c r="Q47" s="236">
        <v>0</v>
      </c>
      <c r="R47" s="236"/>
      <c r="S47" s="236"/>
      <c r="T47" s="236"/>
      <c r="U47" s="236"/>
    </row>
    <row r="48" spans="1:21">
      <c r="A48" t="s">
        <v>77</v>
      </c>
      <c r="B48" t="s">
        <v>76</v>
      </c>
      <c r="C48" t="s">
        <v>75</v>
      </c>
      <c r="D48" t="s">
        <v>337</v>
      </c>
      <c r="E48" t="s">
        <v>336</v>
      </c>
      <c r="F48" s="236">
        <v>243.18799914564812</v>
      </c>
      <c r="G48" s="236">
        <v>214.41075258007976</v>
      </c>
      <c r="H48" s="236">
        <v>286.96183899186479</v>
      </c>
      <c r="I48" s="236">
        <v>219.47836284597088</v>
      </c>
      <c r="J48" s="236">
        <v>195.40395375866143</v>
      </c>
      <c r="K48" s="236">
        <v>315.37475904375339</v>
      </c>
      <c r="L48" s="236">
        <v>310.55987722629146</v>
      </c>
      <c r="M48" s="236">
        <v>470.83348157706791</v>
      </c>
      <c r="N48" s="236">
        <v>432.72217109528168</v>
      </c>
      <c r="O48" s="236">
        <v>379.92212636530689</v>
      </c>
      <c r="P48" s="236">
        <v>0</v>
      </c>
      <c r="Q48" s="236">
        <v>0</v>
      </c>
      <c r="R48" s="236"/>
      <c r="S48" s="236"/>
      <c r="T48" s="236"/>
      <c r="U48" s="236"/>
    </row>
    <row r="49" spans="1:21">
      <c r="A49" t="s">
        <v>60</v>
      </c>
      <c r="B49" t="s">
        <v>59</v>
      </c>
      <c r="C49" t="s">
        <v>58</v>
      </c>
      <c r="D49" t="s">
        <v>335</v>
      </c>
      <c r="E49" t="s">
        <v>334</v>
      </c>
      <c r="F49" s="236">
        <v>497.02343266323146</v>
      </c>
      <c r="G49" s="236">
        <v>658.92113641321009</v>
      </c>
      <c r="H49" s="236">
        <v>538.81972943227731</v>
      </c>
      <c r="I49" s="236">
        <v>472.34559730942357</v>
      </c>
      <c r="J49" s="236">
        <v>556.06822963675529</v>
      </c>
      <c r="K49" s="236">
        <v>653.03653215318718</v>
      </c>
      <c r="L49" s="236">
        <v>606.80164564406368</v>
      </c>
      <c r="M49" s="236">
        <v>727.2514067112096</v>
      </c>
      <c r="N49" s="236">
        <v>667.96999941108027</v>
      </c>
      <c r="O49" s="236">
        <v>820.01812775827386</v>
      </c>
      <c r="P49" s="236">
        <v>0</v>
      </c>
      <c r="Q49" s="236">
        <v>0</v>
      </c>
      <c r="R49" s="236"/>
      <c r="S49" s="236"/>
      <c r="T49" s="236"/>
      <c r="U49" s="236"/>
    </row>
    <row r="50" spans="1:21">
      <c r="A50" t="s">
        <v>48</v>
      </c>
      <c r="B50" t="s">
        <v>64</v>
      </c>
      <c r="C50" t="s">
        <v>72</v>
      </c>
      <c r="D50" t="s">
        <v>333</v>
      </c>
      <c r="E50" t="s">
        <v>332</v>
      </c>
      <c r="F50" s="236">
        <v>267.05942020901739</v>
      </c>
      <c r="G50" s="236">
        <v>199.94863326530057</v>
      </c>
      <c r="H50" s="236">
        <v>278.12924073581604</v>
      </c>
      <c r="I50" s="236">
        <v>461.85210692973453</v>
      </c>
      <c r="J50" s="236">
        <v>639.43458619630906</v>
      </c>
      <c r="K50" s="236">
        <v>815.6404570964761</v>
      </c>
      <c r="L50" s="236">
        <v>430.8784186855645</v>
      </c>
      <c r="M50" s="236">
        <v>575.80147011632152</v>
      </c>
      <c r="N50" s="236">
        <v>752.44448948613251</v>
      </c>
      <c r="O50" s="236">
        <v>1149.5489516353198</v>
      </c>
      <c r="P50" s="236">
        <v>0</v>
      </c>
      <c r="Q50" s="236">
        <v>0</v>
      </c>
      <c r="R50" s="236"/>
      <c r="S50" s="236"/>
      <c r="T50" s="236"/>
      <c r="U50" s="236"/>
    </row>
    <row r="51" spans="1:21">
      <c r="A51" t="s">
        <v>48</v>
      </c>
      <c r="B51" t="s">
        <v>47</v>
      </c>
      <c r="C51" t="s">
        <v>46</v>
      </c>
      <c r="D51" t="s">
        <v>331</v>
      </c>
      <c r="E51" t="s">
        <v>330</v>
      </c>
      <c r="F51" s="236">
        <v>1560.4697327482791</v>
      </c>
      <c r="G51" s="236">
        <v>1286.7031129678792</v>
      </c>
      <c r="H51" s="236">
        <v>1230.0831984223873</v>
      </c>
      <c r="I51" s="236">
        <v>1100.7329658515941</v>
      </c>
      <c r="J51" s="236">
        <v>1155.7078446174708</v>
      </c>
      <c r="K51" s="236">
        <v>1387.9612650216229</v>
      </c>
      <c r="L51" s="236">
        <v>1453.4369633270487</v>
      </c>
      <c r="M51" s="236">
        <v>1186.5438176214177</v>
      </c>
      <c r="N51" s="236">
        <v>1333.1746203161017</v>
      </c>
      <c r="O51" s="236">
        <v>1200.0412136853633</v>
      </c>
      <c r="P51" s="236">
        <v>0</v>
      </c>
      <c r="Q51" s="236">
        <v>0</v>
      </c>
      <c r="R51" s="236"/>
      <c r="S51" s="236"/>
      <c r="T51" s="236"/>
      <c r="U51" s="236"/>
    </row>
    <row r="52" spans="1:21">
      <c r="A52" t="s">
        <v>53</v>
      </c>
      <c r="B52" t="s">
        <v>105</v>
      </c>
      <c r="C52" t="s">
        <v>104</v>
      </c>
      <c r="D52" t="s">
        <v>329</v>
      </c>
      <c r="E52" t="s">
        <v>328</v>
      </c>
      <c r="F52" s="236">
        <v>1530.2755958335847</v>
      </c>
      <c r="G52" s="236">
        <v>1233.7660554323013</v>
      </c>
      <c r="H52" s="236">
        <v>1401.2114162759503</v>
      </c>
      <c r="I52" s="236">
        <v>1291.819374392303</v>
      </c>
      <c r="J52" s="236">
        <v>1134.8767275644225</v>
      </c>
      <c r="K52" s="236">
        <v>1915.0551867326681</v>
      </c>
      <c r="L52" s="236">
        <v>1979.9221852331361</v>
      </c>
      <c r="M52" s="236">
        <v>1500.5196783527074</v>
      </c>
      <c r="N52" s="236">
        <v>1554.6752419883685</v>
      </c>
      <c r="O52" s="236">
        <v>1511.077080649912</v>
      </c>
      <c r="P52" s="236">
        <v>0</v>
      </c>
      <c r="Q52" s="236">
        <v>0</v>
      </c>
      <c r="R52" s="236"/>
      <c r="S52" s="236"/>
      <c r="T52" s="236"/>
      <c r="U52" s="236"/>
    </row>
    <row r="53" spans="1:21">
      <c r="A53" t="s">
        <v>77</v>
      </c>
      <c r="B53" t="s">
        <v>76</v>
      </c>
      <c r="C53" t="s">
        <v>75</v>
      </c>
      <c r="D53" t="s">
        <v>327</v>
      </c>
      <c r="E53" t="s">
        <v>326</v>
      </c>
      <c r="F53" s="236">
        <v>595.10850776113546</v>
      </c>
      <c r="G53" s="236">
        <v>445.79621129948367</v>
      </c>
      <c r="H53" s="236">
        <v>370.33730878660589</v>
      </c>
      <c r="I53" s="236">
        <v>405.38765043636158</v>
      </c>
      <c r="J53" s="236">
        <v>572.18777743882288</v>
      </c>
      <c r="K53" s="236">
        <v>442.33704565842578</v>
      </c>
      <c r="L53" s="236">
        <v>632.89035530364265</v>
      </c>
      <c r="M53" s="236">
        <v>539.57856143543063</v>
      </c>
      <c r="N53" s="236">
        <v>357.28850689643377</v>
      </c>
      <c r="O53" s="236">
        <v>532.80778798112499</v>
      </c>
      <c r="P53" s="236">
        <v>0</v>
      </c>
      <c r="Q53" s="236">
        <v>0</v>
      </c>
      <c r="R53" s="236"/>
      <c r="S53" s="236"/>
      <c r="T53" s="236"/>
      <c r="U53" s="236"/>
    </row>
    <row r="54" spans="1:21">
      <c r="A54" t="s">
        <v>53</v>
      </c>
      <c r="B54" t="s">
        <v>105</v>
      </c>
      <c r="C54" t="s">
        <v>162</v>
      </c>
      <c r="D54" t="s">
        <v>325</v>
      </c>
      <c r="E54" t="s">
        <v>324</v>
      </c>
      <c r="F54" s="236">
        <v>641.693372528042</v>
      </c>
      <c r="G54" s="236">
        <v>309.64869873128583</v>
      </c>
      <c r="H54" s="236">
        <v>186.95770489436126</v>
      </c>
      <c r="I54" s="236">
        <v>572.03975992370226</v>
      </c>
      <c r="J54" s="236">
        <v>698.83950519646248</v>
      </c>
      <c r="K54" s="236">
        <v>551.86707317576315</v>
      </c>
      <c r="L54" s="236">
        <v>718.53188987897454</v>
      </c>
      <c r="M54" s="236">
        <v>640.43025384365637</v>
      </c>
      <c r="N54" s="236">
        <v>391.08435190304704</v>
      </c>
      <c r="O54" s="236">
        <v>454.13188984620496</v>
      </c>
      <c r="P54" s="236">
        <v>0</v>
      </c>
      <c r="Q54" s="236">
        <v>0</v>
      </c>
      <c r="R54" s="236"/>
      <c r="S54" s="236"/>
      <c r="T54" s="236"/>
      <c r="U54" s="236"/>
    </row>
    <row r="55" spans="1:21">
      <c r="A55" t="s">
        <v>48</v>
      </c>
      <c r="B55" t="s">
        <v>64</v>
      </c>
      <c r="C55" t="s">
        <v>63</v>
      </c>
      <c r="D55" t="s">
        <v>323</v>
      </c>
      <c r="E55" t="s">
        <v>322</v>
      </c>
      <c r="F55" s="236">
        <v>950.98605794122818</v>
      </c>
      <c r="G55" s="236">
        <v>817.28505825181662</v>
      </c>
      <c r="H55" s="236">
        <v>831.35884769280733</v>
      </c>
      <c r="I55" s="236">
        <v>924.46799959855684</v>
      </c>
      <c r="J55" s="236">
        <v>731.03674427129761</v>
      </c>
      <c r="K55" s="236">
        <v>1139.5768956090437</v>
      </c>
      <c r="L55" s="236">
        <v>1070.2084454227161</v>
      </c>
      <c r="M55" s="236">
        <v>1208.0402662309787</v>
      </c>
      <c r="N55" s="236">
        <v>1002.7198585437255</v>
      </c>
      <c r="O55" s="236">
        <v>897.24023068500742</v>
      </c>
      <c r="P55" s="236">
        <v>0</v>
      </c>
      <c r="Q55" s="236">
        <v>0</v>
      </c>
      <c r="R55" s="236"/>
      <c r="S55" s="236"/>
      <c r="T55" s="236"/>
      <c r="U55" s="236"/>
    </row>
    <row r="56" spans="1:21">
      <c r="A56" t="s">
        <v>48</v>
      </c>
      <c r="B56" t="s">
        <v>64</v>
      </c>
      <c r="C56" t="s">
        <v>63</v>
      </c>
      <c r="D56" t="s">
        <v>321</v>
      </c>
      <c r="E56" t="s">
        <v>320</v>
      </c>
      <c r="F56" s="236">
        <v>587.61116273898722</v>
      </c>
      <c r="G56" s="236">
        <v>787.00621024938891</v>
      </c>
      <c r="H56" s="236">
        <v>634.81642966853303</v>
      </c>
      <c r="I56" s="236">
        <v>621.59546357145791</v>
      </c>
      <c r="J56" s="236">
        <v>622.34845625900664</v>
      </c>
      <c r="K56" s="236">
        <v>597.49969756989924</v>
      </c>
      <c r="L56" s="236">
        <v>888.90786765124903</v>
      </c>
      <c r="M56" s="236">
        <v>631.20899071870213</v>
      </c>
      <c r="N56" s="236">
        <v>696.88174540108798</v>
      </c>
      <c r="O56" s="236">
        <v>835.73271244384637</v>
      </c>
      <c r="P56" s="236">
        <v>0</v>
      </c>
      <c r="Q56" s="236">
        <v>0</v>
      </c>
      <c r="R56" s="236"/>
      <c r="S56" s="236"/>
      <c r="T56" s="236"/>
      <c r="U56" s="236"/>
    </row>
    <row r="57" spans="1:21">
      <c r="A57" t="s">
        <v>77</v>
      </c>
      <c r="B57" t="s">
        <v>76</v>
      </c>
      <c r="C57" t="s">
        <v>75</v>
      </c>
      <c r="D57" t="s">
        <v>319</v>
      </c>
      <c r="E57" t="s">
        <v>318</v>
      </c>
      <c r="F57" s="236">
        <v>795.42855844198255</v>
      </c>
      <c r="G57" s="236">
        <v>113.63265120599752</v>
      </c>
      <c r="H57" s="236">
        <v>2244.2448613184506</v>
      </c>
      <c r="I57" s="236">
        <v>1903.3800167166416</v>
      </c>
      <c r="J57" s="236">
        <v>1724.0761020984073</v>
      </c>
      <c r="K57" s="236">
        <v>275.85217633574518</v>
      </c>
      <c r="L57" s="236">
        <v>413.77826450361778</v>
      </c>
      <c r="M57" s="236">
        <v>174.77504099483019</v>
      </c>
      <c r="N57" s="236">
        <v>201.66350884018871</v>
      </c>
      <c r="O57" s="236">
        <v>1559.5311350307925</v>
      </c>
      <c r="P57" s="236">
        <v>0</v>
      </c>
      <c r="Q57" s="236">
        <v>0</v>
      </c>
      <c r="R57" s="236"/>
      <c r="S57" s="236"/>
      <c r="T57" s="236"/>
      <c r="U57" s="236"/>
    </row>
    <row r="58" spans="1:21">
      <c r="A58" t="s">
        <v>60</v>
      </c>
      <c r="B58" t="s">
        <v>69</v>
      </c>
      <c r="C58" t="s">
        <v>101</v>
      </c>
      <c r="D58" t="s">
        <v>317</v>
      </c>
      <c r="E58" t="s">
        <v>316</v>
      </c>
      <c r="F58" s="236">
        <v>1229.2421200123883</v>
      </c>
      <c r="G58" s="236">
        <v>1363.8290138624593</v>
      </c>
      <c r="H58" s="236">
        <v>1130.8027196119142</v>
      </c>
      <c r="I58" s="236">
        <v>1350.1235810264247</v>
      </c>
      <c r="J58" s="236">
        <v>1338.4088427962604</v>
      </c>
      <c r="K58" s="236">
        <v>1277.8076007979109</v>
      </c>
      <c r="L58" s="236">
        <v>1246.0426375199656</v>
      </c>
      <c r="M58" s="236">
        <v>1535.3175040505885</v>
      </c>
      <c r="N58" s="236">
        <v>1712.3836443519435</v>
      </c>
      <c r="O58" s="236">
        <v>2090.4075731415955</v>
      </c>
      <c r="P58" s="236">
        <v>0</v>
      </c>
      <c r="Q58" s="236">
        <v>0</v>
      </c>
      <c r="R58" s="236"/>
      <c r="S58" s="236"/>
      <c r="T58" s="236"/>
      <c r="U58" s="236"/>
    </row>
    <row r="59" spans="1:21">
      <c r="A59" t="s">
        <v>48</v>
      </c>
      <c r="B59" t="s">
        <v>120</v>
      </c>
      <c r="C59" t="s">
        <v>119</v>
      </c>
      <c r="D59" t="s">
        <v>315</v>
      </c>
      <c r="E59" t="s">
        <v>314</v>
      </c>
      <c r="F59" s="236">
        <v>809.4099829508998</v>
      </c>
      <c r="G59" s="236">
        <v>931.39894292596102</v>
      </c>
      <c r="H59" s="236">
        <v>935.00808375362556</v>
      </c>
      <c r="I59" s="236">
        <v>845.42570587314844</v>
      </c>
      <c r="J59" s="236">
        <v>570.1652536067138</v>
      </c>
      <c r="K59" s="236">
        <v>774.75396225382883</v>
      </c>
      <c r="L59" s="236">
        <v>873.69440332087618</v>
      </c>
      <c r="M59" s="236">
        <v>452.33517605432303</v>
      </c>
      <c r="N59" s="236">
        <v>435.88228878613728</v>
      </c>
      <c r="O59" s="236">
        <v>389.14655103882711</v>
      </c>
      <c r="P59" s="236">
        <v>0</v>
      </c>
      <c r="Q59" s="236">
        <v>0</v>
      </c>
      <c r="R59" s="236"/>
      <c r="S59" s="236"/>
      <c r="T59" s="236"/>
      <c r="U59" s="236"/>
    </row>
    <row r="60" spans="1:21">
      <c r="A60" t="s">
        <v>53</v>
      </c>
      <c r="B60" t="s">
        <v>52</v>
      </c>
      <c r="C60" t="s">
        <v>51</v>
      </c>
      <c r="D60" t="s">
        <v>313</v>
      </c>
      <c r="E60" t="s">
        <v>312</v>
      </c>
      <c r="F60" s="236">
        <v>1341.7147111656873</v>
      </c>
      <c r="G60" s="236">
        <v>1682.336996880844</v>
      </c>
      <c r="H60" s="236">
        <v>1353.4738234458423</v>
      </c>
      <c r="I60" s="236">
        <v>1565.9441297471717</v>
      </c>
      <c r="J60" s="236">
        <v>1759.4183613139614</v>
      </c>
      <c r="K60" s="236">
        <v>2241.7523238427448</v>
      </c>
      <c r="L60" s="236">
        <v>2485.0432737171514</v>
      </c>
      <c r="M60" s="236">
        <v>2408.3060168005059</v>
      </c>
      <c r="N60" s="236">
        <v>2556.2279313989857</v>
      </c>
      <c r="O60" s="236">
        <v>1581.3920148311695</v>
      </c>
      <c r="P60" s="236">
        <v>0</v>
      </c>
      <c r="Q60" s="236">
        <v>0</v>
      </c>
      <c r="R60" s="236"/>
      <c r="S60" s="236"/>
      <c r="T60" s="236"/>
      <c r="U60" s="236"/>
    </row>
    <row r="61" spans="1:21">
      <c r="A61" t="s">
        <v>77</v>
      </c>
      <c r="B61" t="s">
        <v>76</v>
      </c>
      <c r="C61" t="s">
        <v>75</v>
      </c>
      <c r="D61" t="s">
        <v>311</v>
      </c>
      <c r="E61" t="s">
        <v>310</v>
      </c>
      <c r="F61" s="236">
        <v>513.45069979543507</v>
      </c>
      <c r="G61" s="236">
        <v>366.24253517264407</v>
      </c>
      <c r="H61" s="236">
        <v>552.20840497389929</v>
      </c>
      <c r="I61" s="236">
        <v>495.32428464336982</v>
      </c>
      <c r="J61" s="236">
        <v>393.37677396446469</v>
      </c>
      <c r="K61" s="236">
        <v>473.17706680622842</v>
      </c>
      <c r="L61" s="236">
        <v>352.94931283317482</v>
      </c>
      <c r="M61" s="236">
        <v>373.6576345135245</v>
      </c>
      <c r="N61" s="236">
        <v>492.8804890606304</v>
      </c>
      <c r="O61" s="236">
        <v>436.22356401346343</v>
      </c>
      <c r="P61" s="236">
        <v>0</v>
      </c>
      <c r="Q61" s="236">
        <v>0</v>
      </c>
      <c r="R61" s="236"/>
      <c r="S61" s="236"/>
      <c r="T61" s="236"/>
      <c r="U61" s="236"/>
    </row>
    <row r="62" spans="1:21">
      <c r="A62" t="s">
        <v>48</v>
      </c>
      <c r="B62" t="s">
        <v>64</v>
      </c>
      <c r="C62" t="s">
        <v>119</v>
      </c>
      <c r="D62" t="s">
        <v>309</v>
      </c>
      <c r="E62" t="s">
        <v>308</v>
      </c>
      <c r="F62" s="236">
        <v>830.80587432964319</v>
      </c>
      <c r="G62" s="236">
        <v>710.63573893553394</v>
      </c>
      <c r="H62" s="236">
        <v>718.79543948698586</v>
      </c>
      <c r="I62" s="236">
        <v>638.41345567913504</v>
      </c>
      <c r="J62" s="236">
        <v>764.36736763130477</v>
      </c>
      <c r="K62" s="236">
        <v>828.82613433623874</v>
      </c>
      <c r="L62" s="236">
        <v>911.31359824216952</v>
      </c>
      <c r="M62" s="236">
        <v>830.09231415922898</v>
      </c>
      <c r="N62" s="236">
        <v>1038.2937742336389</v>
      </c>
      <c r="O62" s="236">
        <v>1565.9512660572916</v>
      </c>
      <c r="P62" s="236">
        <v>0</v>
      </c>
      <c r="Q62" s="236">
        <v>0</v>
      </c>
      <c r="R62" s="236"/>
      <c r="S62" s="236"/>
      <c r="T62" s="236"/>
      <c r="U62" s="236"/>
    </row>
    <row r="63" spans="1:21">
      <c r="A63" t="s">
        <v>48</v>
      </c>
      <c r="B63" t="s">
        <v>120</v>
      </c>
      <c r="C63" t="s">
        <v>119</v>
      </c>
      <c r="D63" t="s">
        <v>307</v>
      </c>
      <c r="E63" t="s">
        <v>306</v>
      </c>
      <c r="F63" s="236">
        <v>1400.5349801526522</v>
      </c>
      <c r="G63" s="236">
        <v>1675.3158275983324</v>
      </c>
      <c r="H63" s="236">
        <v>1492.5320920727918</v>
      </c>
      <c r="I63" s="236">
        <v>1462.7765170037324</v>
      </c>
      <c r="J63" s="236">
        <v>1430.1630025866384</v>
      </c>
      <c r="K63" s="236">
        <v>1325.0750116871134</v>
      </c>
      <c r="L63" s="236">
        <v>1474.8555964174709</v>
      </c>
      <c r="M63" s="236">
        <v>1052.8682999569262</v>
      </c>
      <c r="N63" s="236">
        <v>460.17813567911418</v>
      </c>
      <c r="O63" s="236">
        <v>354.16851280015595</v>
      </c>
      <c r="P63" s="236">
        <v>0</v>
      </c>
      <c r="Q63" s="236">
        <v>0</v>
      </c>
      <c r="R63" s="236"/>
      <c r="S63" s="236"/>
      <c r="T63" s="236"/>
      <c r="U63" s="236"/>
    </row>
    <row r="64" spans="1:21">
      <c r="A64" t="s">
        <v>53</v>
      </c>
      <c r="B64" t="s">
        <v>163</v>
      </c>
      <c r="C64" t="s">
        <v>108</v>
      </c>
      <c r="D64" t="s">
        <v>305</v>
      </c>
      <c r="E64" t="s">
        <v>304</v>
      </c>
      <c r="F64" s="236">
        <v>778.72191474692193</v>
      </c>
      <c r="G64" s="236">
        <v>431.48179972784595</v>
      </c>
      <c r="H64" s="236">
        <v>362.65017929507053</v>
      </c>
      <c r="I64" s="236">
        <v>358.19527869070288</v>
      </c>
      <c r="J64" s="236">
        <v>439.71909745387853</v>
      </c>
      <c r="K64" s="236">
        <v>628.75245221099203</v>
      </c>
      <c r="L64" s="236">
        <v>630.79054768007143</v>
      </c>
      <c r="M64" s="236">
        <v>710.47708212661291</v>
      </c>
      <c r="N64" s="236">
        <v>668.03037167239131</v>
      </c>
      <c r="O64" s="236">
        <v>799.41304688783896</v>
      </c>
      <c r="P64" s="236">
        <v>0</v>
      </c>
      <c r="Q64" s="236">
        <v>0</v>
      </c>
      <c r="R64" s="236"/>
      <c r="S64" s="236"/>
      <c r="T64" s="236"/>
      <c r="U64" s="236"/>
    </row>
    <row r="65" spans="1:21">
      <c r="A65" t="s">
        <v>53</v>
      </c>
      <c r="B65" t="s">
        <v>163</v>
      </c>
      <c r="C65" t="s">
        <v>108</v>
      </c>
      <c r="D65" t="s">
        <v>303</v>
      </c>
      <c r="E65" t="s">
        <v>302</v>
      </c>
      <c r="F65" s="236">
        <v>892.26781712734828</v>
      </c>
      <c r="G65" s="236">
        <v>1062.5454777551865</v>
      </c>
      <c r="H65" s="236">
        <v>1138.0277299616669</v>
      </c>
      <c r="I65" s="236">
        <v>998.31031540228378</v>
      </c>
      <c r="J65" s="236">
        <v>859.30508161209241</v>
      </c>
      <c r="K65" s="236">
        <v>703.82396855793115</v>
      </c>
      <c r="L65" s="236">
        <v>637.76049150919812</v>
      </c>
      <c r="M65" s="236">
        <v>601.27096822605199</v>
      </c>
      <c r="N65" s="236">
        <v>641.49348408041237</v>
      </c>
      <c r="O65" s="236">
        <v>595.22964173409264</v>
      </c>
      <c r="P65" s="236">
        <v>0</v>
      </c>
      <c r="Q65" s="236">
        <v>0</v>
      </c>
      <c r="R65" s="236"/>
      <c r="S65" s="236"/>
      <c r="T65" s="236"/>
      <c r="U65" s="236"/>
    </row>
    <row r="66" spans="1:21">
      <c r="A66" t="s">
        <v>60</v>
      </c>
      <c r="B66" t="s">
        <v>69</v>
      </c>
      <c r="C66" t="s">
        <v>101</v>
      </c>
      <c r="D66" t="s">
        <v>301</v>
      </c>
      <c r="E66" t="s">
        <v>300</v>
      </c>
      <c r="F66" s="236">
        <v>1091.2948629109355</v>
      </c>
      <c r="G66" s="236">
        <v>1111.14546277304</v>
      </c>
      <c r="H66" s="236">
        <v>959.98802611816302</v>
      </c>
      <c r="I66" s="236">
        <v>1009.0562686883069</v>
      </c>
      <c r="J66" s="236">
        <v>1082.333359056342</v>
      </c>
      <c r="K66" s="236">
        <v>1142.5079233320794</v>
      </c>
      <c r="L66" s="236">
        <v>1324.1639332289965</v>
      </c>
      <c r="M66" s="236">
        <v>1513.1210298140286</v>
      </c>
      <c r="N66" s="236">
        <v>1692.8946016877887</v>
      </c>
      <c r="O66" s="236">
        <v>1973.4893091293914</v>
      </c>
      <c r="P66" s="236">
        <v>0</v>
      </c>
      <c r="Q66" s="236">
        <v>0</v>
      </c>
      <c r="R66" s="236"/>
      <c r="S66" s="236"/>
      <c r="T66" s="236"/>
      <c r="U66" s="236"/>
    </row>
    <row r="67" spans="1:21">
      <c r="A67" t="s">
        <v>48</v>
      </c>
      <c r="B67" t="s">
        <v>47</v>
      </c>
      <c r="C67" t="s">
        <v>46</v>
      </c>
      <c r="D67" t="s">
        <v>299</v>
      </c>
      <c r="E67" t="s">
        <v>298</v>
      </c>
      <c r="F67" s="236">
        <v>516.19104124680337</v>
      </c>
      <c r="G67" s="236">
        <v>609.35722917915325</v>
      </c>
      <c r="H67" s="236">
        <v>555.63978748842908</v>
      </c>
      <c r="I67" s="236">
        <v>474.5592390875313</v>
      </c>
      <c r="J67" s="236">
        <v>528.9619737271953</v>
      </c>
      <c r="K67" s="236">
        <v>509.29329274208601</v>
      </c>
      <c r="L67" s="236">
        <v>648.64798993445629</v>
      </c>
      <c r="M67" s="236">
        <v>567.16076092891853</v>
      </c>
      <c r="N67" s="236">
        <v>567.57809776551085</v>
      </c>
      <c r="O67" s="236">
        <v>540.45120338701224</v>
      </c>
      <c r="P67" s="236">
        <v>0</v>
      </c>
      <c r="Q67" s="236">
        <v>0</v>
      </c>
      <c r="R67" s="236"/>
      <c r="S67" s="236"/>
      <c r="T67" s="236"/>
      <c r="U67" s="236"/>
    </row>
    <row r="68" spans="1:21">
      <c r="A68" t="s">
        <v>60</v>
      </c>
      <c r="B68" t="s">
        <v>69</v>
      </c>
      <c r="C68" t="s">
        <v>139</v>
      </c>
      <c r="D68" t="s">
        <v>297</v>
      </c>
      <c r="E68" t="s">
        <v>296</v>
      </c>
      <c r="F68" s="236">
        <v>919.17344269808189</v>
      </c>
      <c r="G68" s="236">
        <v>1388.0731146566402</v>
      </c>
      <c r="H68" s="236">
        <v>1343.4300815760967</v>
      </c>
      <c r="I68" s="236">
        <v>1442.9990958462924</v>
      </c>
      <c r="J68" s="236">
        <v>1300.9681454280951</v>
      </c>
      <c r="K68" s="236">
        <v>1438.8737155436893</v>
      </c>
      <c r="L68" s="236">
        <v>2167.8873490180058</v>
      </c>
      <c r="M68" s="236">
        <v>2174.8692099070513</v>
      </c>
      <c r="N68" s="236">
        <v>1732.3239705952399</v>
      </c>
      <c r="O68" s="236">
        <v>1573.8528636798699</v>
      </c>
      <c r="P68" s="236">
        <v>0</v>
      </c>
      <c r="Q68" s="236">
        <v>0</v>
      </c>
      <c r="R68" s="236"/>
      <c r="S68" s="236"/>
      <c r="T68" s="236"/>
      <c r="U68" s="236"/>
    </row>
    <row r="69" spans="1:21">
      <c r="A69" t="s">
        <v>53</v>
      </c>
      <c r="B69" t="s">
        <v>52</v>
      </c>
      <c r="C69" t="s">
        <v>51</v>
      </c>
      <c r="D69" t="s">
        <v>295</v>
      </c>
      <c r="E69" t="s">
        <v>294</v>
      </c>
      <c r="F69" s="236">
        <v>607.63157304694607</v>
      </c>
      <c r="G69" s="236">
        <v>655.02683574460787</v>
      </c>
      <c r="H69" s="236">
        <v>697.15595814252947</v>
      </c>
      <c r="I69" s="236">
        <v>816.75858186885387</v>
      </c>
      <c r="J69" s="236">
        <v>848.23445607130964</v>
      </c>
      <c r="K69" s="236">
        <v>1045.5639751097826</v>
      </c>
      <c r="L69" s="236">
        <v>1376.0606542355688</v>
      </c>
      <c r="M69" s="236">
        <v>1071.3040211336111</v>
      </c>
      <c r="N69" s="236">
        <v>836.85573122336496</v>
      </c>
      <c r="O69" s="236">
        <v>1063.6633393012014</v>
      </c>
      <c r="P69" s="236">
        <v>0</v>
      </c>
      <c r="Q69" s="236">
        <v>0</v>
      </c>
      <c r="R69" s="236"/>
      <c r="S69" s="236"/>
      <c r="T69" s="236"/>
      <c r="U69" s="236"/>
    </row>
    <row r="70" spans="1:21">
      <c r="A70" t="s">
        <v>77</v>
      </c>
      <c r="B70" t="s">
        <v>76</v>
      </c>
      <c r="C70" t="s">
        <v>75</v>
      </c>
      <c r="D70" t="s">
        <v>293</v>
      </c>
      <c r="E70" t="s">
        <v>292</v>
      </c>
      <c r="F70" s="236">
        <v>748.58497159902981</v>
      </c>
      <c r="G70" s="236">
        <v>722.17320344785435</v>
      </c>
      <c r="H70" s="236">
        <v>994.59172637854977</v>
      </c>
      <c r="I70" s="236">
        <v>981.84392206723714</v>
      </c>
      <c r="J70" s="236">
        <v>1008.7130829903998</v>
      </c>
      <c r="K70" s="236">
        <v>1141.1929736532159</v>
      </c>
      <c r="L70" s="236">
        <v>1207.2463275893242</v>
      </c>
      <c r="M70" s="236">
        <v>873.5411470231569</v>
      </c>
      <c r="N70" s="236">
        <v>1009.1543453977333</v>
      </c>
      <c r="O70" s="236">
        <v>1000.655425608591</v>
      </c>
      <c r="P70" s="236">
        <v>0</v>
      </c>
      <c r="Q70" s="236">
        <v>0</v>
      </c>
      <c r="R70" s="236"/>
      <c r="S70" s="236"/>
      <c r="T70" s="236"/>
      <c r="U70" s="236"/>
    </row>
    <row r="71" spans="1:21">
      <c r="A71" t="s">
        <v>48</v>
      </c>
      <c r="B71" t="s">
        <v>47</v>
      </c>
      <c r="C71" t="s">
        <v>46</v>
      </c>
      <c r="D71" t="s">
        <v>291</v>
      </c>
      <c r="E71" t="s">
        <v>290</v>
      </c>
      <c r="F71" s="236">
        <v>584.09638314498977</v>
      </c>
      <c r="G71" s="236">
        <v>543.13282966206009</v>
      </c>
      <c r="H71" s="236">
        <v>631.2776188530072</v>
      </c>
      <c r="I71" s="236">
        <v>597.86104073200352</v>
      </c>
      <c r="J71" s="236">
        <v>482.2866875692211</v>
      </c>
      <c r="K71" s="236">
        <v>581.8696207975305</v>
      </c>
      <c r="L71" s="236">
        <v>619.66752246083036</v>
      </c>
      <c r="M71" s="236">
        <v>523.88380674828181</v>
      </c>
      <c r="N71" s="236">
        <v>471.13412689638579</v>
      </c>
      <c r="O71" s="236">
        <v>370.331656494475</v>
      </c>
      <c r="P71" s="236">
        <v>0</v>
      </c>
      <c r="Q71" s="236">
        <v>0</v>
      </c>
      <c r="R71" s="236"/>
      <c r="S71" s="236"/>
      <c r="T71" s="236"/>
      <c r="U71" s="236"/>
    </row>
    <row r="72" spans="1:21">
      <c r="A72" t="s">
        <v>60</v>
      </c>
      <c r="B72" t="s">
        <v>59</v>
      </c>
      <c r="C72" t="s">
        <v>80</v>
      </c>
      <c r="D72" t="s">
        <v>289</v>
      </c>
      <c r="E72" t="s">
        <v>288</v>
      </c>
      <c r="F72" s="236">
        <v>1091.1293705541675</v>
      </c>
      <c r="G72" s="236">
        <v>1226.5011758695575</v>
      </c>
      <c r="H72" s="236">
        <v>952.49559402635839</v>
      </c>
      <c r="I72" s="236">
        <v>943.53012253588918</v>
      </c>
      <c r="J72" s="236">
        <v>1101.1322842839736</v>
      </c>
      <c r="K72" s="236">
        <v>1202.0346962107942</v>
      </c>
      <c r="L72" s="236">
        <v>1570.6987838241548</v>
      </c>
      <c r="M72" s="236">
        <v>1135.1215894609193</v>
      </c>
      <c r="N72" s="236">
        <v>1390.0760541111865</v>
      </c>
      <c r="O72" s="236">
        <v>1571.7598212628636</v>
      </c>
      <c r="P72" s="236">
        <v>0</v>
      </c>
      <c r="Q72" s="236">
        <v>0</v>
      </c>
      <c r="R72" s="236"/>
      <c r="S72" s="236"/>
      <c r="T72" s="236"/>
      <c r="U72" s="236"/>
    </row>
    <row r="73" spans="1:21">
      <c r="A73" t="s">
        <v>77</v>
      </c>
      <c r="B73" t="s">
        <v>76</v>
      </c>
      <c r="C73" t="s">
        <v>75</v>
      </c>
      <c r="D73" t="s">
        <v>287</v>
      </c>
      <c r="E73" t="s">
        <v>286</v>
      </c>
      <c r="F73" s="236">
        <v>597.27620354719136</v>
      </c>
      <c r="G73" s="236">
        <v>604.34210157106202</v>
      </c>
      <c r="H73" s="236">
        <v>606.00466581197281</v>
      </c>
      <c r="I73" s="236">
        <v>509.57235978916833</v>
      </c>
      <c r="J73" s="236">
        <v>578.7988298891438</v>
      </c>
      <c r="K73" s="236">
        <v>407.57596301464827</v>
      </c>
      <c r="L73" s="236">
        <v>654.16966124059627</v>
      </c>
      <c r="M73" s="236">
        <v>367.01453440138459</v>
      </c>
      <c r="N73" s="236">
        <v>511.55931252646241</v>
      </c>
      <c r="O73" s="236">
        <v>666.60175610196484</v>
      </c>
      <c r="P73" s="236">
        <v>0</v>
      </c>
      <c r="Q73" s="236">
        <v>0</v>
      </c>
      <c r="R73" s="236"/>
      <c r="S73" s="236"/>
      <c r="T73" s="236"/>
      <c r="U73" s="236"/>
    </row>
    <row r="74" spans="1:21">
      <c r="A74" t="s">
        <v>53</v>
      </c>
      <c r="B74" t="s">
        <v>105</v>
      </c>
      <c r="C74" t="s">
        <v>104</v>
      </c>
      <c r="D74" t="s">
        <v>285</v>
      </c>
      <c r="E74" t="s">
        <v>284</v>
      </c>
      <c r="F74" s="236">
        <v>648.88842192146808</v>
      </c>
      <c r="G74" s="236">
        <v>891.99788722216147</v>
      </c>
      <c r="H74" s="236">
        <v>716.44368371831149</v>
      </c>
      <c r="I74" s="236">
        <v>700.3759061043371</v>
      </c>
      <c r="J74" s="236">
        <v>854.85100771690475</v>
      </c>
      <c r="K74" s="236">
        <v>878.11105175282012</v>
      </c>
      <c r="L74" s="236">
        <v>916.81860594999227</v>
      </c>
      <c r="M74" s="236">
        <v>920.08496303268623</v>
      </c>
      <c r="N74" s="236">
        <v>718.89070208805663</v>
      </c>
      <c r="O74" s="236">
        <v>851.19971256915721</v>
      </c>
      <c r="P74" s="236">
        <v>0</v>
      </c>
      <c r="Q74" s="236">
        <v>0</v>
      </c>
      <c r="R74" s="236"/>
      <c r="S74" s="236"/>
      <c r="T74" s="236"/>
      <c r="U74" s="236"/>
    </row>
    <row r="75" spans="1:21">
      <c r="A75" t="s">
        <v>48</v>
      </c>
      <c r="B75" t="s">
        <v>120</v>
      </c>
      <c r="C75" t="s">
        <v>119</v>
      </c>
      <c r="D75" t="s">
        <v>283</v>
      </c>
      <c r="E75" t="s">
        <v>282</v>
      </c>
      <c r="F75" s="236">
        <v>590.40898085704976</v>
      </c>
      <c r="G75" s="236">
        <v>745.81261323908507</v>
      </c>
      <c r="H75" s="236">
        <v>485.55833732218258</v>
      </c>
      <c r="I75" s="236">
        <v>342.99102013470383</v>
      </c>
      <c r="J75" s="236">
        <v>761.78802660352699</v>
      </c>
      <c r="K75" s="236">
        <v>850.0212238120921</v>
      </c>
      <c r="L75" s="236">
        <v>402.64163233204363</v>
      </c>
      <c r="M75" s="236">
        <v>510.69705430929514</v>
      </c>
      <c r="N75" s="236">
        <v>658.02541664337059</v>
      </c>
      <c r="O75" s="236">
        <v>370.79701276517306</v>
      </c>
      <c r="P75" s="236">
        <v>0</v>
      </c>
      <c r="Q75" s="236">
        <v>0</v>
      </c>
      <c r="R75" s="236"/>
      <c r="S75" s="236"/>
      <c r="T75" s="236"/>
      <c r="U75" s="236"/>
    </row>
    <row r="76" spans="1:21">
      <c r="A76" t="s">
        <v>60</v>
      </c>
      <c r="B76" t="s">
        <v>69</v>
      </c>
      <c r="C76" t="s">
        <v>58</v>
      </c>
      <c r="D76" t="s">
        <v>281</v>
      </c>
      <c r="E76" t="s">
        <v>280</v>
      </c>
      <c r="F76" s="236">
        <v>754.97450934249082</v>
      </c>
      <c r="G76" s="236">
        <v>479.64791284522931</v>
      </c>
      <c r="H76" s="236">
        <v>580.46298990851233</v>
      </c>
      <c r="I76" s="236">
        <v>500.19624071288513</v>
      </c>
      <c r="J76" s="236">
        <v>407.92503607850324</v>
      </c>
      <c r="K76" s="236">
        <v>449.02579538112326</v>
      </c>
      <c r="L76" s="236">
        <v>565.54644800405094</v>
      </c>
      <c r="M76" s="236">
        <v>726.89411101115445</v>
      </c>
      <c r="N76" s="236">
        <v>493.7086019216934</v>
      </c>
      <c r="O76" s="236">
        <v>654.26590345573175</v>
      </c>
      <c r="P76" s="236">
        <v>0</v>
      </c>
      <c r="Q76" s="236">
        <v>0</v>
      </c>
      <c r="R76" s="236"/>
      <c r="S76" s="236"/>
      <c r="T76" s="236"/>
      <c r="U76" s="236"/>
    </row>
    <row r="77" spans="1:21">
      <c r="A77" t="s">
        <v>77</v>
      </c>
      <c r="B77" t="s">
        <v>76</v>
      </c>
      <c r="C77" t="s">
        <v>75</v>
      </c>
      <c r="D77" t="s">
        <v>279</v>
      </c>
      <c r="E77" t="s">
        <v>278</v>
      </c>
      <c r="F77" s="236">
        <v>486.58096794410568</v>
      </c>
      <c r="G77" s="236">
        <v>456.04450802168753</v>
      </c>
      <c r="H77" s="236">
        <v>473.06482994565835</v>
      </c>
      <c r="I77" s="236">
        <v>530.52680664192076</v>
      </c>
      <c r="J77" s="236">
        <v>612.60271521839684</v>
      </c>
      <c r="K77" s="236">
        <v>426.20140477664086</v>
      </c>
      <c r="L77" s="236">
        <v>329.29250067429564</v>
      </c>
      <c r="M77" s="236">
        <v>425.14024729274479</v>
      </c>
      <c r="N77" s="236">
        <v>280.49482982302931</v>
      </c>
      <c r="O77" s="236">
        <v>256.06148227746928</v>
      </c>
      <c r="P77" s="236">
        <v>0</v>
      </c>
      <c r="Q77" s="236">
        <v>0</v>
      </c>
      <c r="R77" s="236"/>
      <c r="S77" s="236"/>
      <c r="T77" s="236"/>
      <c r="U77" s="236"/>
    </row>
    <row r="78" spans="1:21">
      <c r="A78" t="s">
        <v>77</v>
      </c>
      <c r="B78" t="s">
        <v>76</v>
      </c>
      <c r="C78" t="s">
        <v>75</v>
      </c>
      <c r="D78" t="s">
        <v>277</v>
      </c>
      <c r="E78" t="s">
        <v>276</v>
      </c>
      <c r="F78" s="236">
        <v>1355.5259886092661</v>
      </c>
      <c r="G78" s="236">
        <v>1321.5871839617248</v>
      </c>
      <c r="H78" s="236">
        <v>731.4572225529821</v>
      </c>
      <c r="I78" s="236">
        <v>628.14233316110551</v>
      </c>
      <c r="J78" s="236">
        <v>840.1840262456725</v>
      </c>
      <c r="K78" s="236">
        <v>816.73470959867325</v>
      </c>
      <c r="L78" s="236">
        <v>943.95972544941355</v>
      </c>
      <c r="M78" s="236">
        <v>881.16017009695645</v>
      </c>
      <c r="N78" s="236">
        <v>997.69753634303834</v>
      </c>
      <c r="O78" s="236">
        <v>1015.3994147601647</v>
      </c>
      <c r="P78" s="236">
        <v>0</v>
      </c>
      <c r="Q78" s="236">
        <v>0</v>
      </c>
      <c r="R78" s="236"/>
      <c r="S78" s="236"/>
      <c r="T78" s="236"/>
      <c r="U78" s="236"/>
    </row>
    <row r="79" spans="1:21">
      <c r="A79" t="s">
        <v>48</v>
      </c>
      <c r="B79" t="s">
        <v>64</v>
      </c>
      <c r="C79" t="s">
        <v>63</v>
      </c>
      <c r="D79" t="s">
        <v>275</v>
      </c>
      <c r="E79" t="s">
        <v>274</v>
      </c>
      <c r="F79" s="236">
        <v>422.92730173893398</v>
      </c>
      <c r="G79" s="236">
        <v>541.42867130829711</v>
      </c>
      <c r="H79" s="236">
        <v>567.98932310832686</v>
      </c>
      <c r="I79" s="236">
        <v>808.15877146332855</v>
      </c>
      <c r="J79" s="236">
        <v>701.15162013464067</v>
      </c>
      <c r="K79" s="236">
        <v>620.64147770638976</v>
      </c>
      <c r="L79" s="236">
        <v>648.1576023337667</v>
      </c>
      <c r="M79" s="236">
        <v>941.14215853718474</v>
      </c>
      <c r="N79" s="236">
        <v>560.01007489631627</v>
      </c>
      <c r="O79" s="236">
        <v>540.69938265851226</v>
      </c>
      <c r="P79" s="236">
        <v>0</v>
      </c>
      <c r="Q79" s="236">
        <v>0</v>
      </c>
      <c r="R79" s="236"/>
      <c r="S79" s="236"/>
      <c r="T79" s="236"/>
      <c r="U79" s="236"/>
    </row>
    <row r="80" spans="1:21">
      <c r="A80" t="s">
        <v>77</v>
      </c>
      <c r="B80" t="s">
        <v>76</v>
      </c>
      <c r="C80" t="s">
        <v>75</v>
      </c>
      <c r="D80" t="s">
        <v>273</v>
      </c>
      <c r="E80" t="s">
        <v>272</v>
      </c>
      <c r="F80" s="236">
        <v>696.38845777095253</v>
      </c>
      <c r="G80" s="236">
        <v>551.648895959735</v>
      </c>
      <c r="H80" s="236">
        <v>618.55680660831661</v>
      </c>
      <c r="I80" s="236">
        <v>399.72510665263724</v>
      </c>
      <c r="J80" s="236">
        <v>414.07421304529595</v>
      </c>
      <c r="K80" s="236">
        <v>384.00941869877283</v>
      </c>
      <c r="L80" s="236">
        <v>472.83722017713666</v>
      </c>
      <c r="M80" s="236">
        <v>678.54654291845509</v>
      </c>
      <c r="N80" s="236">
        <v>686.74650114103451</v>
      </c>
      <c r="O80" s="236">
        <v>863.0456029264941</v>
      </c>
      <c r="P80" s="236">
        <v>0</v>
      </c>
      <c r="Q80" s="236">
        <v>0</v>
      </c>
      <c r="R80" s="236"/>
      <c r="S80" s="236"/>
      <c r="T80" s="236"/>
      <c r="U80" s="236"/>
    </row>
    <row r="81" spans="1:21">
      <c r="A81" t="s">
        <v>60</v>
      </c>
      <c r="B81" t="s">
        <v>59</v>
      </c>
      <c r="C81" t="s">
        <v>139</v>
      </c>
      <c r="D81" t="s">
        <v>271</v>
      </c>
      <c r="E81" t="s">
        <v>270</v>
      </c>
      <c r="F81" s="236">
        <v>610.18690364903944</v>
      </c>
      <c r="G81" s="236">
        <v>614.44930828489885</v>
      </c>
      <c r="H81" s="236">
        <v>715.04205769118266</v>
      </c>
      <c r="I81" s="236">
        <v>793.43238612423829</v>
      </c>
      <c r="J81" s="236">
        <v>822.00760770719853</v>
      </c>
      <c r="K81" s="236">
        <v>904.63135695529775</v>
      </c>
      <c r="L81" s="236">
        <v>1049.0114239007817</v>
      </c>
      <c r="M81" s="236">
        <v>1036.5855702078643</v>
      </c>
      <c r="N81" s="236">
        <v>1400.4634931431181</v>
      </c>
      <c r="O81" s="236">
        <v>1508.6005476769537</v>
      </c>
      <c r="P81" s="236">
        <v>0</v>
      </c>
      <c r="Q81" s="236">
        <v>0</v>
      </c>
      <c r="R81" s="236"/>
      <c r="S81" s="236"/>
      <c r="T81" s="236"/>
      <c r="U81" s="236"/>
    </row>
    <row r="82" spans="1:21">
      <c r="A82" t="s">
        <v>77</v>
      </c>
      <c r="B82" t="s">
        <v>76</v>
      </c>
      <c r="C82" t="s">
        <v>75</v>
      </c>
      <c r="D82" t="s">
        <v>269</v>
      </c>
      <c r="E82" t="s">
        <v>268</v>
      </c>
      <c r="F82" s="236">
        <v>871.75750225568527</v>
      </c>
      <c r="G82" s="236">
        <v>656.26688372057197</v>
      </c>
      <c r="H82" s="236">
        <v>942.77145609112017</v>
      </c>
      <c r="I82" s="236">
        <v>907.30441859562234</v>
      </c>
      <c r="J82" s="236">
        <v>683.9679463259306</v>
      </c>
      <c r="K82" s="236">
        <v>826.44121311866502</v>
      </c>
      <c r="L82" s="236">
        <v>683.9679463259306</v>
      </c>
      <c r="M82" s="236">
        <v>850.02637306213035</v>
      </c>
      <c r="N82" s="236">
        <v>824.94207586152174</v>
      </c>
      <c r="O82" s="236">
        <v>715.13911453055618</v>
      </c>
      <c r="P82" s="236">
        <v>0</v>
      </c>
      <c r="Q82" s="236">
        <v>0</v>
      </c>
      <c r="R82" s="236"/>
      <c r="S82" s="236"/>
      <c r="T82" s="236"/>
      <c r="U82" s="236"/>
    </row>
    <row r="83" spans="1:21">
      <c r="A83" t="s">
        <v>77</v>
      </c>
      <c r="B83" t="s">
        <v>76</v>
      </c>
      <c r="C83" t="s">
        <v>75</v>
      </c>
      <c r="D83" t="s">
        <v>267</v>
      </c>
      <c r="E83" t="s">
        <v>266</v>
      </c>
      <c r="F83" s="236">
        <v>700.76101906802432</v>
      </c>
      <c r="G83" s="236">
        <v>420.66800239679293</v>
      </c>
      <c r="H83" s="236">
        <v>687.02060692943564</v>
      </c>
      <c r="I83" s="236">
        <v>489.64009352428872</v>
      </c>
      <c r="J83" s="236">
        <v>349.59362066995641</v>
      </c>
      <c r="K83" s="236">
        <v>452.01566798133376</v>
      </c>
      <c r="L83" s="236">
        <v>374.67657103192636</v>
      </c>
      <c r="M83" s="236">
        <v>495.88968405029317</v>
      </c>
      <c r="N83" s="236">
        <v>426.67174898493977</v>
      </c>
      <c r="O83" s="236">
        <v>944.77315846665249</v>
      </c>
      <c r="P83" s="236">
        <v>0</v>
      </c>
      <c r="Q83" s="236">
        <v>0</v>
      </c>
      <c r="R83" s="236"/>
      <c r="S83" s="236"/>
      <c r="T83" s="236"/>
      <c r="U83" s="236"/>
    </row>
    <row r="84" spans="1:21">
      <c r="A84" t="s">
        <v>48</v>
      </c>
      <c r="B84" t="s">
        <v>120</v>
      </c>
      <c r="C84" t="s">
        <v>119</v>
      </c>
      <c r="D84" t="s">
        <v>265</v>
      </c>
      <c r="E84" t="s">
        <v>264</v>
      </c>
      <c r="F84" s="236">
        <v>440.16250301314051</v>
      </c>
      <c r="G84" s="236">
        <v>579.96254327832048</v>
      </c>
      <c r="H84" s="236">
        <v>697.61604251139249</v>
      </c>
      <c r="I84" s="236">
        <v>754.13263304236955</v>
      </c>
      <c r="J84" s="236">
        <v>956.79716148337207</v>
      </c>
      <c r="K84" s="236">
        <v>1011.9439719435087</v>
      </c>
      <c r="L84" s="236">
        <v>863.04758370113962</v>
      </c>
      <c r="M84" s="236">
        <v>698.85491729354112</v>
      </c>
      <c r="N84" s="236">
        <v>518.99245331426039</v>
      </c>
      <c r="O84" s="236">
        <v>811.44058176912131</v>
      </c>
      <c r="P84" s="236">
        <v>0</v>
      </c>
      <c r="Q84" s="236">
        <v>0</v>
      </c>
      <c r="R84" s="236"/>
      <c r="S84" s="236"/>
      <c r="T84" s="236"/>
      <c r="U84" s="236"/>
    </row>
    <row r="85" spans="1:21">
      <c r="A85" t="s">
        <v>77</v>
      </c>
      <c r="B85" t="s">
        <v>76</v>
      </c>
      <c r="C85" t="s">
        <v>75</v>
      </c>
      <c r="D85" t="s">
        <v>263</v>
      </c>
      <c r="E85" t="s">
        <v>262</v>
      </c>
      <c r="F85" s="236">
        <v>378.36541300189845</v>
      </c>
      <c r="G85" s="236">
        <v>552.55032496800186</v>
      </c>
      <c r="H85" s="236">
        <v>484.6655707576474</v>
      </c>
      <c r="I85" s="236">
        <v>418.15347513067127</v>
      </c>
      <c r="J85" s="236">
        <v>378.52795878412394</v>
      </c>
      <c r="K85" s="236">
        <v>351.93715176209867</v>
      </c>
      <c r="L85" s="236">
        <v>386.34878437883719</v>
      </c>
      <c r="M85" s="236">
        <v>250.02366442989154</v>
      </c>
      <c r="N85" s="236">
        <v>360.57131771087666</v>
      </c>
      <c r="O85" s="236">
        <v>313.56273617550448</v>
      </c>
      <c r="P85" s="236">
        <v>0</v>
      </c>
      <c r="Q85" s="236">
        <v>0</v>
      </c>
      <c r="R85" s="236"/>
      <c r="S85" s="236"/>
      <c r="T85" s="236"/>
      <c r="U85" s="236"/>
    </row>
    <row r="86" spans="1:21">
      <c r="A86" t="s">
        <v>53</v>
      </c>
      <c r="B86" t="s">
        <v>52</v>
      </c>
      <c r="C86" t="s">
        <v>51</v>
      </c>
      <c r="D86" t="s">
        <v>261</v>
      </c>
      <c r="E86" t="s">
        <v>260</v>
      </c>
      <c r="F86" s="236">
        <v>357.61045521135532</v>
      </c>
      <c r="G86" s="236">
        <v>372.28849628346325</v>
      </c>
      <c r="H86" s="236">
        <v>524.40637648530833</v>
      </c>
      <c r="I86" s="236">
        <v>675.26385570691582</v>
      </c>
      <c r="J86" s="236">
        <v>539.41587688462175</v>
      </c>
      <c r="K86" s="236">
        <v>719.00027815702026</v>
      </c>
      <c r="L86" s="236">
        <v>558.6333958399706</v>
      </c>
      <c r="M86" s="236">
        <v>602.45508942570098</v>
      </c>
      <c r="N86" s="236">
        <v>613.64824409262656</v>
      </c>
      <c r="O86" s="236">
        <v>611.01456064158515</v>
      </c>
      <c r="P86" s="236">
        <v>0</v>
      </c>
      <c r="Q86" s="236">
        <v>0</v>
      </c>
      <c r="R86" s="236"/>
      <c r="S86" s="236"/>
      <c r="T86" s="236"/>
      <c r="U86" s="236"/>
    </row>
    <row r="87" spans="1:21">
      <c r="A87" t="s">
        <v>53</v>
      </c>
      <c r="B87" t="s">
        <v>105</v>
      </c>
      <c r="C87" t="s">
        <v>162</v>
      </c>
      <c r="D87" t="s">
        <v>259</v>
      </c>
      <c r="E87" t="s">
        <v>258</v>
      </c>
      <c r="F87" s="236">
        <v>1393.0168518167429</v>
      </c>
      <c r="G87" s="236">
        <v>1441.376820757655</v>
      </c>
      <c r="H87" s="236">
        <v>1142.7029280732893</v>
      </c>
      <c r="I87" s="236">
        <v>1099.9518992305243</v>
      </c>
      <c r="J87" s="236">
        <v>1266.7271437411948</v>
      </c>
      <c r="K87" s="236">
        <v>1196.2159648415384</v>
      </c>
      <c r="L87" s="236">
        <v>1117.4953504400082</v>
      </c>
      <c r="M87" s="236">
        <v>1028.8885422944081</v>
      </c>
      <c r="N87" s="236">
        <v>1187.8560552712509</v>
      </c>
      <c r="O87" s="236">
        <v>1458.4461667083574</v>
      </c>
      <c r="P87" s="236">
        <v>0</v>
      </c>
      <c r="Q87" s="236">
        <v>0</v>
      </c>
      <c r="R87" s="236"/>
      <c r="S87" s="236"/>
      <c r="T87" s="236"/>
      <c r="U87" s="236"/>
    </row>
    <row r="88" spans="1:21">
      <c r="A88" t="s">
        <v>77</v>
      </c>
      <c r="B88" t="s">
        <v>76</v>
      </c>
      <c r="C88" t="s">
        <v>75</v>
      </c>
      <c r="D88" t="s">
        <v>257</v>
      </c>
      <c r="E88" t="s">
        <v>256</v>
      </c>
      <c r="F88" s="236">
        <v>507.78873322464818</v>
      </c>
      <c r="G88" s="236">
        <v>435.24748562112694</v>
      </c>
      <c r="H88" s="236">
        <v>494.10170537492712</v>
      </c>
      <c r="I88" s="236">
        <v>231.88845658319406</v>
      </c>
      <c r="J88" s="236">
        <v>124.93215296536424</v>
      </c>
      <c r="K88" s="236">
        <v>524.89480094800513</v>
      </c>
      <c r="L88" s="236">
        <v>633.64868950058838</v>
      </c>
      <c r="M88" s="236">
        <v>413.11268180616452</v>
      </c>
      <c r="N88" s="236">
        <v>238.2150298089137</v>
      </c>
      <c r="O88" s="236">
        <v>443.66442354745641</v>
      </c>
      <c r="P88" s="236">
        <v>0</v>
      </c>
      <c r="Q88" s="236">
        <v>0</v>
      </c>
      <c r="R88" s="236"/>
      <c r="S88" s="236"/>
      <c r="T88" s="236"/>
      <c r="U88" s="236"/>
    </row>
    <row r="89" spans="1:21">
      <c r="A89" t="s">
        <v>77</v>
      </c>
      <c r="B89" t="s">
        <v>76</v>
      </c>
      <c r="C89" t="s">
        <v>75</v>
      </c>
      <c r="D89" t="s">
        <v>255</v>
      </c>
      <c r="E89" t="s">
        <v>254</v>
      </c>
      <c r="F89" s="236">
        <v>644.11246396362856</v>
      </c>
      <c r="G89" s="236">
        <v>724.74944418502946</v>
      </c>
      <c r="H89" s="236">
        <v>742.94193362522344</v>
      </c>
      <c r="I89" s="236">
        <v>776.59255644545249</v>
      </c>
      <c r="J89" s="236">
        <v>816.24423118301593</v>
      </c>
      <c r="K89" s="236">
        <v>745.16135086079839</v>
      </c>
      <c r="L89" s="236">
        <v>595.25867807244822</v>
      </c>
      <c r="M89" s="236">
        <v>592.09337544798916</v>
      </c>
      <c r="N89" s="236">
        <v>713.93895753374909</v>
      </c>
      <c r="O89" s="236">
        <v>1073.7641921307586</v>
      </c>
      <c r="P89" s="236">
        <v>0</v>
      </c>
      <c r="Q89" s="236">
        <v>0</v>
      </c>
      <c r="R89" s="236"/>
      <c r="S89" s="236"/>
      <c r="T89" s="236"/>
      <c r="U89" s="236"/>
    </row>
    <row r="90" spans="1:21">
      <c r="A90" t="s">
        <v>60</v>
      </c>
      <c r="B90" t="s">
        <v>59</v>
      </c>
      <c r="C90" t="s">
        <v>139</v>
      </c>
      <c r="D90" t="s">
        <v>253</v>
      </c>
      <c r="E90" t="s">
        <v>252</v>
      </c>
      <c r="F90" s="236">
        <v>18.53940543120358</v>
      </c>
      <c r="G90" s="236">
        <v>16.773747771088949</v>
      </c>
      <c r="H90" s="236">
        <v>655.94182073258366</v>
      </c>
      <c r="I90" s="236">
        <v>670.80273329987881</v>
      </c>
      <c r="J90" s="236">
        <v>449.54319299677741</v>
      </c>
      <c r="K90" s="236">
        <v>397.74036411628947</v>
      </c>
      <c r="L90" s="236">
        <v>822.69916374605555</v>
      </c>
      <c r="M90" s="236">
        <v>891.30875578683958</v>
      </c>
      <c r="N90" s="236">
        <v>586.64004298604914</v>
      </c>
      <c r="O90" s="236">
        <v>898.29256582238793</v>
      </c>
      <c r="P90" s="236">
        <v>0</v>
      </c>
      <c r="Q90" s="236">
        <v>0</v>
      </c>
      <c r="R90" s="236"/>
      <c r="S90" s="236"/>
      <c r="T90" s="236"/>
      <c r="U90" s="236"/>
    </row>
    <row r="91" spans="1:21">
      <c r="A91" t="s">
        <v>77</v>
      </c>
      <c r="B91" t="s">
        <v>76</v>
      </c>
      <c r="C91" t="s">
        <v>75</v>
      </c>
      <c r="D91" t="s">
        <v>251</v>
      </c>
      <c r="E91" t="s">
        <v>250</v>
      </c>
      <c r="F91" s="236">
        <v>398.92152579708033</v>
      </c>
      <c r="G91" s="236">
        <v>483.438798211716</v>
      </c>
      <c r="H91" s="236">
        <v>366.8049622795188</v>
      </c>
      <c r="I91" s="236">
        <v>259.99166458995336</v>
      </c>
      <c r="J91" s="236">
        <v>531.57531422531861</v>
      </c>
      <c r="K91" s="236">
        <v>444.3594267407907</v>
      </c>
      <c r="L91" s="236">
        <v>542.6152999828538</v>
      </c>
      <c r="M91" s="236">
        <v>630.63890873029663</v>
      </c>
      <c r="N91" s="236">
        <v>586.75424240112648</v>
      </c>
      <c r="O91" s="236">
        <v>642.5582008197008</v>
      </c>
      <c r="P91" s="236">
        <v>0</v>
      </c>
      <c r="Q91" s="236">
        <v>0</v>
      </c>
      <c r="R91" s="236"/>
      <c r="S91" s="236"/>
      <c r="T91" s="236"/>
      <c r="U91" s="236"/>
    </row>
    <row r="92" spans="1:21">
      <c r="A92" t="s">
        <v>77</v>
      </c>
      <c r="B92" t="s">
        <v>76</v>
      </c>
      <c r="C92" t="s">
        <v>75</v>
      </c>
      <c r="D92" t="s">
        <v>249</v>
      </c>
      <c r="E92" t="s">
        <v>248</v>
      </c>
      <c r="F92" s="236">
        <v>974.37620353667398</v>
      </c>
      <c r="G92" s="236">
        <v>969.70293637342854</v>
      </c>
      <c r="H92" s="236">
        <v>983.72273786316487</v>
      </c>
      <c r="I92" s="236">
        <v>1106.3670580949595</v>
      </c>
      <c r="J92" s="236">
        <v>904.1447094382238</v>
      </c>
      <c r="K92" s="236">
        <v>930.6912725823513</v>
      </c>
      <c r="L92" s="236">
        <v>1000.1808055184497</v>
      </c>
      <c r="M92" s="236">
        <v>816.92046313839899</v>
      </c>
      <c r="N92" s="236">
        <v>1463.4211550192181</v>
      </c>
      <c r="O92" s="236">
        <v>851.31711421791056</v>
      </c>
      <c r="P92" s="236">
        <v>0</v>
      </c>
      <c r="Q92" s="236">
        <v>0</v>
      </c>
      <c r="R92" s="236"/>
      <c r="S92" s="236"/>
      <c r="T92" s="236"/>
      <c r="U92" s="236"/>
    </row>
    <row r="93" spans="1:21">
      <c r="A93" t="s">
        <v>60</v>
      </c>
      <c r="B93" t="s">
        <v>59</v>
      </c>
      <c r="C93" t="s">
        <v>80</v>
      </c>
      <c r="D93" t="s">
        <v>247</v>
      </c>
      <c r="E93" t="s">
        <v>246</v>
      </c>
      <c r="F93" s="236">
        <v>545.11357500558722</v>
      </c>
      <c r="G93" s="236">
        <v>477.22114265959141</v>
      </c>
      <c r="H93" s="236">
        <v>635.66542851383701</v>
      </c>
      <c r="I93" s="236">
        <v>558.38865062307354</v>
      </c>
      <c r="J93" s="236">
        <v>582.12272032505973</v>
      </c>
      <c r="K93" s="236">
        <v>568.25657924468783</v>
      </c>
      <c r="L93" s="236">
        <v>594.96804120319564</v>
      </c>
      <c r="M93" s="236">
        <v>822.78816207754699</v>
      </c>
      <c r="N93" s="236">
        <v>929.22895370962135</v>
      </c>
      <c r="O93" s="236">
        <v>1074.7738841518956</v>
      </c>
      <c r="P93" s="236">
        <v>0</v>
      </c>
      <c r="Q93" s="236">
        <v>0</v>
      </c>
      <c r="R93" s="236"/>
      <c r="S93" s="236"/>
      <c r="T93" s="236"/>
      <c r="U93" s="236"/>
    </row>
    <row r="94" spans="1:21">
      <c r="A94" t="s">
        <v>48</v>
      </c>
      <c r="B94" t="s">
        <v>47</v>
      </c>
      <c r="C94" t="s">
        <v>46</v>
      </c>
      <c r="D94" t="s">
        <v>245</v>
      </c>
      <c r="E94" t="s">
        <v>244</v>
      </c>
      <c r="F94" s="236">
        <v>1012.6705217237069</v>
      </c>
      <c r="G94" s="236">
        <v>991.44984314957458</v>
      </c>
      <c r="H94" s="236">
        <v>1002.3069345130841</v>
      </c>
      <c r="I94" s="236">
        <v>849.60251179125021</v>
      </c>
      <c r="J94" s="236">
        <v>788.07278179478078</v>
      </c>
      <c r="K94" s="236">
        <v>1137.0694103347553</v>
      </c>
      <c r="L94" s="236">
        <v>1096.7059074570714</v>
      </c>
      <c r="M94" s="236">
        <v>984.37406281124061</v>
      </c>
      <c r="N94" s="236">
        <v>739.01661943854845</v>
      </c>
      <c r="O94" s="236">
        <v>372.45259903974653</v>
      </c>
      <c r="P94" s="236">
        <v>0</v>
      </c>
      <c r="Q94" s="236">
        <v>0</v>
      </c>
      <c r="R94" s="236"/>
      <c r="S94" s="236"/>
      <c r="T94" s="236"/>
      <c r="U94" s="236"/>
    </row>
    <row r="95" spans="1:21">
      <c r="A95" t="s">
        <v>77</v>
      </c>
      <c r="B95" t="s">
        <v>76</v>
      </c>
      <c r="C95" t="s">
        <v>75</v>
      </c>
      <c r="D95" t="s">
        <v>243</v>
      </c>
      <c r="E95" t="s">
        <v>242</v>
      </c>
      <c r="F95" s="236">
        <v>406.45226576548646</v>
      </c>
      <c r="G95" s="236">
        <v>410.26513880268612</v>
      </c>
      <c r="H95" s="236">
        <v>558.20461264603387</v>
      </c>
      <c r="I95" s="236">
        <v>758.72917920677344</v>
      </c>
      <c r="J95" s="236">
        <v>956.85430612130199</v>
      </c>
      <c r="K95" s="236">
        <v>634.90097488519325</v>
      </c>
      <c r="L95" s="236">
        <v>1068.6749269935169</v>
      </c>
      <c r="M95" s="236">
        <v>818.84584048299166</v>
      </c>
      <c r="N95" s="236">
        <v>1064.2039804111084</v>
      </c>
      <c r="O95" s="236">
        <v>901.61726118163347</v>
      </c>
      <c r="P95" s="236">
        <v>0</v>
      </c>
      <c r="Q95" s="236">
        <v>0</v>
      </c>
      <c r="R95" s="236"/>
      <c r="S95" s="236"/>
      <c r="T95" s="236"/>
      <c r="U95" s="236"/>
    </row>
    <row r="96" spans="1:21">
      <c r="A96" t="s">
        <v>48</v>
      </c>
      <c r="B96" t="s">
        <v>47</v>
      </c>
      <c r="C96" t="s">
        <v>46</v>
      </c>
      <c r="D96" t="s">
        <v>241</v>
      </c>
      <c r="E96" t="s">
        <v>240</v>
      </c>
      <c r="F96" s="236">
        <v>1261.3472800083148</v>
      </c>
      <c r="G96" s="236">
        <v>927.00696857273749</v>
      </c>
      <c r="H96" s="236">
        <v>762.25956873491668</v>
      </c>
      <c r="I96" s="236">
        <v>598.25676032918625</v>
      </c>
      <c r="J96" s="236">
        <v>709.13408055091895</v>
      </c>
      <c r="K96" s="236">
        <v>710.03552217873789</v>
      </c>
      <c r="L96" s="236">
        <v>740.68453752458265</v>
      </c>
      <c r="M96" s="236">
        <v>792.45550612213162</v>
      </c>
      <c r="N96" s="236">
        <v>905.83392943779802</v>
      </c>
      <c r="O96" s="236">
        <v>1097.3837919868977</v>
      </c>
      <c r="P96" s="236">
        <v>0</v>
      </c>
      <c r="Q96" s="236">
        <v>0</v>
      </c>
      <c r="R96" s="236"/>
      <c r="S96" s="236"/>
      <c r="T96" s="236"/>
      <c r="U96" s="236"/>
    </row>
    <row r="97" spans="1:21">
      <c r="A97" t="s">
        <v>48</v>
      </c>
      <c r="B97" t="s">
        <v>64</v>
      </c>
      <c r="C97" t="s">
        <v>63</v>
      </c>
      <c r="D97" t="s">
        <v>239</v>
      </c>
      <c r="E97" t="s">
        <v>238</v>
      </c>
      <c r="F97" s="236">
        <v>516.72860895848589</v>
      </c>
      <c r="G97" s="236">
        <v>457.74936398366725</v>
      </c>
      <c r="H97" s="236">
        <v>658.45485434573675</v>
      </c>
      <c r="I97" s="236">
        <v>649.02640418575118</v>
      </c>
      <c r="J97" s="236">
        <v>339.8825689037696</v>
      </c>
      <c r="K97" s="236">
        <v>382.03854644222162</v>
      </c>
      <c r="L97" s="236">
        <v>460.20275479476811</v>
      </c>
      <c r="M97" s="236">
        <v>368.95007002207848</v>
      </c>
      <c r="N97" s="236">
        <v>356.68094655341082</v>
      </c>
      <c r="O97" s="236">
        <v>525.81957722861546</v>
      </c>
      <c r="P97" s="236">
        <v>0</v>
      </c>
      <c r="Q97" s="236">
        <v>0</v>
      </c>
      <c r="R97" s="236"/>
      <c r="S97" s="236"/>
      <c r="T97" s="236"/>
      <c r="U97" s="236"/>
    </row>
    <row r="98" spans="1:21">
      <c r="A98" t="s">
        <v>77</v>
      </c>
      <c r="B98" t="s">
        <v>76</v>
      </c>
      <c r="C98" t="s">
        <v>75</v>
      </c>
      <c r="D98" t="s">
        <v>237</v>
      </c>
      <c r="E98" t="s">
        <v>236</v>
      </c>
      <c r="F98" s="236">
        <v>813.42371806076221</v>
      </c>
      <c r="G98" s="236">
        <v>816.59341593922591</v>
      </c>
      <c r="H98" s="236">
        <v>891.47752831793218</v>
      </c>
      <c r="I98" s="236">
        <v>540.2359549724199</v>
      </c>
      <c r="J98" s="236">
        <v>422.96331641111311</v>
      </c>
      <c r="K98" s="236">
        <v>505.44507219923219</v>
      </c>
      <c r="L98" s="236">
        <v>523.03596798342824</v>
      </c>
      <c r="M98" s="236">
        <v>374.54347687165063</v>
      </c>
      <c r="N98" s="236">
        <v>527.44988598626264</v>
      </c>
      <c r="O98" s="236">
        <v>566.06261556065965</v>
      </c>
      <c r="P98" s="236">
        <v>0</v>
      </c>
      <c r="Q98" s="236">
        <v>0</v>
      </c>
      <c r="R98" s="236"/>
      <c r="S98" s="236"/>
      <c r="T98" s="236"/>
      <c r="U98" s="236"/>
    </row>
    <row r="99" spans="1:21">
      <c r="A99" t="s">
        <v>48</v>
      </c>
      <c r="B99" t="s">
        <v>64</v>
      </c>
      <c r="C99" t="s">
        <v>72</v>
      </c>
      <c r="D99" t="s">
        <v>235</v>
      </c>
      <c r="E99" t="s">
        <v>234</v>
      </c>
      <c r="F99" s="236">
        <v>781.78218767753185</v>
      </c>
      <c r="G99" s="236">
        <v>823.83534942914275</v>
      </c>
      <c r="H99" s="236">
        <v>762.20018106036935</v>
      </c>
      <c r="I99" s="236">
        <v>757.97463216901974</v>
      </c>
      <c r="J99" s="236">
        <v>995.98186712596316</v>
      </c>
      <c r="K99" s="236">
        <v>1221.9340516346167</v>
      </c>
      <c r="L99" s="236">
        <v>1143.62956465192</v>
      </c>
      <c r="M99" s="236">
        <v>1090.6561909637419</v>
      </c>
      <c r="N99" s="236">
        <v>992.84902694320942</v>
      </c>
      <c r="O99" s="236">
        <v>1247.6792140706184</v>
      </c>
      <c r="P99" s="236">
        <v>0</v>
      </c>
      <c r="Q99" s="236">
        <v>0</v>
      </c>
      <c r="R99" s="236"/>
      <c r="S99" s="236"/>
      <c r="T99" s="236"/>
      <c r="U99" s="236"/>
    </row>
    <row r="100" spans="1:21">
      <c r="A100" t="s">
        <v>48</v>
      </c>
      <c r="B100" t="s">
        <v>47</v>
      </c>
      <c r="C100" t="s">
        <v>46</v>
      </c>
      <c r="D100" t="s">
        <v>233</v>
      </c>
      <c r="E100" t="s">
        <v>232</v>
      </c>
      <c r="F100" s="236">
        <v>675.74178870204275</v>
      </c>
      <c r="G100" s="236">
        <v>804.42308635526388</v>
      </c>
      <c r="H100" s="236">
        <v>646.21108065085491</v>
      </c>
      <c r="I100" s="236">
        <v>905.40421643651916</v>
      </c>
      <c r="J100" s="236">
        <v>991.4462431475597</v>
      </c>
      <c r="K100" s="236">
        <v>1152.7341487313734</v>
      </c>
      <c r="L100" s="236">
        <v>1191.992868143255</v>
      </c>
      <c r="M100" s="236">
        <v>1298.5960619944437</v>
      </c>
      <c r="N100" s="236">
        <v>1579.3735889121613</v>
      </c>
      <c r="O100" s="236">
        <v>1616.4206237138046</v>
      </c>
      <c r="P100" s="236">
        <v>0</v>
      </c>
      <c r="Q100" s="236">
        <v>0</v>
      </c>
      <c r="R100" s="236"/>
      <c r="S100" s="236"/>
      <c r="T100" s="236"/>
      <c r="U100" s="236"/>
    </row>
    <row r="101" spans="1:21">
      <c r="A101" t="s">
        <v>53</v>
      </c>
      <c r="B101" t="s">
        <v>163</v>
      </c>
      <c r="C101" t="s">
        <v>162</v>
      </c>
      <c r="D101" t="s">
        <v>231</v>
      </c>
      <c r="E101" t="s">
        <v>230</v>
      </c>
      <c r="F101" s="236">
        <v>1389.8008502195087</v>
      </c>
      <c r="G101" s="236">
        <v>1467.9722377813182</v>
      </c>
      <c r="H101" s="236">
        <v>1177.2846659434333</v>
      </c>
      <c r="I101" s="236">
        <v>1348.5428350458967</v>
      </c>
      <c r="J101" s="236">
        <v>1211.8925767175631</v>
      </c>
      <c r="K101" s="236">
        <v>1158.4037613147584</v>
      </c>
      <c r="L101" s="236">
        <v>1164.6506302669109</v>
      </c>
      <c r="M101" s="236">
        <v>953.47811535174355</v>
      </c>
      <c r="N101" s="236">
        <v>541.13180265080643</v>
      </c>
      <c r="O101" s="236">
        <v>364.24570802086544</v>
      </c>
      <c r="P101" s="236">
        <v>0</v>
      </c>
      <c r="Q101" s="236">
        <v>0</v>
      </c>
      <c r="R101" s="236"/>
      <c r="S101" s="236"/>
      <c r="T101" s="236"/>
      <c r="U101" s="236"/>
    </row>
    <row r="102" spans="1:21">
      <c r="A102" t="s">
        <v>53</v>
      </c>
      <c r="B102" t="s">
        <v>163</v>
      </c>
      <c r="C102" t="s">
        <v>162</v>
      </c>
      <c r="D102" t="s">
        <v>229</v>
      </c>
      <c r="E102" t="s">
        <v>228</v>
      </c>
      <c r="F102" s="236">
        <v>854.56910647869108</v>
      </c>
      <c r="G102" s="236">
        <v>793.77272718274173</v>
      </c>
      <c r="H102" s="236">
        <v>1087.6852233415977</v>
      </c>
      <c r="I102" s="236">
        <v>1085.9325683950169</v>
      </c>
      <c r="J102" s="236">
        <v>1113.8350024440554</v>
      </c>
      <c r="K102" s="236">
        <v>1161.3445523113373</v>
      </c>
      <c r="L102" s="236">
        <v>1392.6708129746507</v>
      </c>
      <c r="M102" s="236">
        <v>1093.9822047545656</v>
      </c>
      <c r="N102" s="236">
        <v>716.21764465964532</v>
      </c>
      <c r="O102" s="236">
        <v>701.42904196019106</v>
      </c>
      <c r="P102" s="236">
        <v>0</v>
      </c>
      <c r="Q102" s="236">
        <v>0</v>
      </c>
      <c r="R102" s="236"/>
      <c r="S102" s="236"/>
      <c r="T102" s="236"/>
      <c r="U102" s="236"/>
    </row>
    <row r="103" spans="1:21">
      <c r="A103" t="s">
        <v>77</v>
      </c>
      <c r="B103" t="s">
        <v>76</v>
      </c>
      <c r="C103" t="s">
        <v>75</v>
      </c>
      <c r="D103" t="s">
        <v>227</v>
      </c>
      <c r="E103" t="s">
        <v>226</v>
      </c>
      <c r="F103" s="236">
        <v>244.65666551675</v>
      </c>
      <c r="G103" s="236">
        <v>354.95642381094342</v>
      </c>
      <c r="H103" s="236">
        <v>370.38931180272357</v>
      </c>
      <c r="I103" s="236">
        <v>443.2723526256525</v>
      </c>
      <c r="J103" s="236">
        <v>326.52756550628283</v>
      </c>
      <c r="K103" s="236">
        <v>487.10756004978361</v>
      </c>
      <c r="L103" s="236">
        <v>432.53719978708978</v>
      </c>
      <c r="M103" s="236">
        <v>297.15133841393646</v>
      </c>
      <c r="N103" s="236">
        <v>332.86240430641254</v>
      </c>
      <c r="O103" s="236">
        <v>568.29091278273609</v>
      </c>
      <c r="P103" s="236">
        <v>0</v>
      </c>
      <c r="Q103" s="236">
        <v>0</v>
      </c>
      <c r="R103" s="236"/>
      <c r="S103" s="236"/>
      <c r="T103" s="236"/>
      <c r="U103" s="236"/>
    </row>
    <row r="104" spans="1:21">
      <c r="A104" t="s">
        <v>53</v>
      </c>
      <c r="B104" t="s">
        <v>163</v>
      </c>
      <c r="C104" t="s">
        <v>162</v>
      </c>
      <c r="D104" t="s">
        <v>225</v>
      </c>
      <c r="E104" t="s">
        <v>224</v>
      </c>
      <c r="F104" s="236">
        <v>773.46191745748217</v>
      </c>
      <c r="G104" s="236">
        <v>681.34635975629169</v>
      </c>
      <c r="H104" s="236">
        <v>653.90038353247326</v>
      </c>
      <c r="I104" s="236">
        <v>733.53936973534871</v>
      </c>
      <c r="J104" s="236">
        <v>747.83572868146689</v>
      </c>
      <c r="K104" s="236">
        <v>970.96104509052543</v>
      </c>
      <c r="L104" s="236">
        <v>1153.7502059016076</v>
      </c>
      <c r="M104" s="236">
        <v>1157.4288178066663</v>
      </c>
      <c r="N104" s="236">
        <v>1167.566880444389</v>
      </c>
      <c r="O104" s="236">
        <v>1367.6246498287821</v>
      </c>
      <c r="P104" s="236">
        <v>0</v>
      </c>
      <c r="Q104" s="236">
        <v>0</v>
      </c>
      <c r="R104" s="236"/>
      <c r="S104" s="236"/>
      <c r="T104" s="236"/>
      <c r="U104" s="236"/>
    </row>
    <row r="105" spans="1:21">
      <c r="A105" t="s">
        <v>48</v>
      </c>
      <c r="B105" t="s">
        <v>64</v>
      </c>
      <c r="C105" t="s">
        <v>63</v>
      </c>
      <c r="D105" t="s">
        <v>223</v>
      </c>
      <c r="E105" t="s">
        <v>222</v>
      </c>
      <c r="F105" s="236">
        <v>685.74025747463941</v>
      </c>
      <c r="G105" s="236">
        <v>632.95060149899689</v>
      </c>
      <c r="H105" s="236">
        <v>680.48755538751072</v>
      </c>
      <c r="I105" s="236">
        <v>668.58075831813983</v>
      </c>
      <c r="J105" s="236">
        <v>756.15172823118246</v>
      </c>
      <c r="K105" s="236">
        <v>698.73243957562465</v>
      </c>
      <c r="L105" s="236">
        <v>724.16472724498124</v>
      </c>
      <c r="M105" s="236">
        <v>722.12026297646526</v>
      </c>
      <c r="N105" s="236">
        <v>651.45245906068214</v>
      </c>
      <c r="O105" s="236">
        <v>743.05887154410482</v>
      </c>
      <c r="P105" s="236">
        <v>0</v>
      </c>
      <c r="Q105" s="236">
        <v>0</v>
      </c>
      <c r="R105" s="236"/>
      <c r="S105" s="236"/>
      <c r="T105" s="236"/>
      <c r="U105" s="236"/>
    </row>
    <row r="106" spans="1:21">
      <c r="A106" t="s">
        <v>53</v>
      </c>
      <c r="B106" t="s">
        <v>105</v>
      </c>
      <c r="C106" t="s">
        <v>162</v>
      </c>
      <c r="D106" t="s">
        <v>221</v>
      </c>
      <c r="E106" t="s">
        <v>220</v>
      </c>
      <c r="F106" s="236">
        <v>813.00851333566766</v>
      </c>
      <c r="G106" s="236">
        <v>968.63603653971529</v>
      </c>
      <c r="H106" s="236">
        <v>882.10455060883407</v>
      </c>
      <c r="I106" s="236">
        <v>873.62418459059222</v>
      </c>
      <c r="J106" s="236">
        <v>1105.7403912993336</v>
      </c>
      <c r="K106" s="236">
        <v>909.97205212465337</v>
      </c>
      <c r="L106" s="236">
        <v>1037.5084294371486</v>
      </c>
      <c r="M106" s="236">
        <v>620.43587137985207</v>
      </c>
      <c r="N106" s="236">
        <v>321.87079215746638</v>
      </c>
      <c r="O106" s="236">
        <v>412.57410736426704</v>
      </c>
      <c r="P106" s="236">
        <v>0</v>
      </c>
      <c r="Q106" s="236">
        <v>0</v>
      </c>
      <c r="R106" s="236"/>
      <c r="S106" s="236"/>
      <c r="T106" s="236"/>
      <c r="U106" s="236"/>
    </row>
    <row r="107" spans="1:21">
      <c r="A107" t="s">
        <v>48</v>
      </c>
      <c r="B107" t="s">
        <v>64</v>
      </c>
      <c r="C107" t="s">
        <v>72</v>
      </c>
      <c r="D107" t="s">
        <v>219</v>
      </c>
      <c r="E107" t="s">
        <v>218</v>
      </c>
      <c r="F107" s="236">
        <v>665.46324131697747</v>
      </c>
      <c r="G107" s="236">
        <v>694.54773860277726</v>
      </c>
      <c r="H107" s="236">
        <v>506.36855530918302</v>
      </c>
      <c r="I107" s="236">
        <v>586.27899256691308</v>
      </c>
      <c r="J107" s="236">
        <v>805.48562220877363</v>
      </c>
      <c r="K107" s="236">
        <v>915.8294999676832</v>
      </c>
      <c r="L107" s="236">
        <v>801.28909889355771</v>
      </c>
      <c r="M107" s="236">
        <v>1041.2408922643217</v>
      </c>
      <c r="N107" s="236">
        <v>938.53845962337289</v>
      </c>
      <c r="O107" s="236">
        <v>916.96849763672969</v>
      </c>
      <c r="P107" s="236">
        <v>0</v>
      </c>
      <c r="Q107" s="236">
        <v>0</v>
      </c>
      <c r="R107" s="236"/>
      <c r="S107" s="236"/>
      <c r="T107" s="236"/>
      <c r="U107" s="236"/>
    </row>
    <row r="108" spans="1:21">
      <c r="A108" t="s">
        <v>60</v>
      </c>
      <c r="B108" t="s">
        <v>59</v>
      </c>
      <c r="C108" t="s">
        <v>80</v>
      </c>
      <c r="D108" t="s">
        <v>217</v>
      </c>
      <c r="E108" t="s">
        <v>216</v>
      </c>
      <c r="F108" s="236">
        <v>444.37530024363201</v>
      </c>
      <c r="G108" s="236">
        <v>305.98687161172506</v>
      </c>
      <c r="H108" s="236">
        <v>333.76032787695203</v>
      </c>
      <c r="I108" s="236">
        <v>567.19084284990788</v>
      </c>
      <c r="J108" s="236">
        <v>698.08103735373277</v>
      </c>
      <c r="K108" s="236">
        <v>612.71786702515135</v>
      </c>
      <c r="L108" s="236">
        <v>888.25121125240582</v>
      </c>
      <c r="M108" s="236">
        <v>1049.7427010688127</v>
      </c>
      <c r="N108" s="236">
        <v>1044.5784927898519</v>
      </c>
      <c r="O108" s="236">
        <v>1249.268930028672</v>
      </c>
      <c r="P108" s="236">
        <v>0</v>
      </c>
      <c r="Q108" s="236">
        <v>0</v>
      </c>
      <c r="R108" s="236"/>
      <c r="S108" s="236"/>
      <c r="T108" s="236"/>
      <c r="U108" s="236"/>
    </row>
    <row r="109" spans="1:21">
      <c r="A109" t="s">
        <v>77</v>
      </c>
      <c r="B109" t="s">
        <v>76</v>
      </c>
      <c r="C109" t="s">
        <v>75</v>
      </c>
      <c r="D109" t="s">
        <v>215</v>
      </c>
      <c r="E109" t="s">
        <v>214</v>
      </c>
      <c r="F109" s="236">
        <v>285.4983051731204</v>
      </c>
      <c r="G109" s="236">
        <v>261.70677974202709</v>
      </c>
      <c r="H109" s="236">
        <v>244.80227483046073</v>
      </c>
      <c r="I109" s="236">
        <v>161.54416614717215</v>
      </c>
      <c r="J109" s="236">
        <v>207.96490354578484</v>
      </c>
      <c r="K109" s="236">
        <v>245.10149346467497</v>
      </c>
      <c r="L109" s="236">
        <v>333.61036610469648</v>
      </c>
      <c r="M109" s="236">
        <v>418.85243689845873</v>
      </c>
      <c r="N109" s="236">
        <v>616.96658223437214</v>
      </c>
      <c r="O109" s="236">
        <v>565.60365566580197</v>
      </c>
      <c r="P109" s="236">
        <v>0</v>
      </c>
      <c r="Q109" s="236">
        <v>0</v>
      </c>
      <c r="R109" s="236"/>
      <c r="S109" s="236"/>
      <c r="T109" s="236"/>
      <c r="U109" s="236"/>
    </row>
    <row r="110" spans="1:21">
      <c r="A110" t="s">
        <v>48</v>
      </c>
      <c r="B110" t="s">
        <v>120</v>
      </c>
      <c r="C110" t="s">
        <v>119</v>
      </c>
      <c r="D110" t="s">
        <v>213</v>
      </c>
      <c r="E110" t="s">
        <v>212</v>
      </c>
      <c r="F110" s="236">
        <v>1008.791177722846</v>
      </c>
      <c r="G110" s="236">
        <v>1261.9195913211986</v>
      </c>
      <c r="H110" s="236">
        <v>1563.4402016368831</v>
      </c>
      <c r="I110" s="236">
        <v>1140.1431171837519</v>
      </c>
      <c r="J110" s="236">
        <v>1089.1196253651137</v>
      </c>
      <c r="K110" s="236">
        <v>1430.5131706243656</v>
      </c>
      <c r="L110" s="236">
        <v>814.52046939571539</v>
      </c>
      <c r="M110" s="236">
        <v>1073.7304032756604</v>
      </c>
      <c r="N110" s="236">
        <v>569.69675143652603</v>
      </c>
      <c r="O110" s="236">
        <v>836.97331176957152</v>
      </c>
      <c r="P110" s="236">
        <v>0</v>
      </c>
      <c r="Q110" s="236">
        <v>0</v>
      </c>
      <c r="R110" s="236"/>
      <c r="S110" s="236"/>
      <c r="T110" s="236"/>
      <c r="U110" s="236"/>
    </row>
    <row r="111" spans="1:21">
      <c r="A111" t="s">
        <v>53</v>
      </c>
      <c r="B111" t="s">
        <v>59</v>
      </c>
      <c r="C111" t="s">
        <v>162</v>
      </c>
      <c r="D111" t="s">
        <v>211</v>
      </c>
      <c r="E111" t="s">
        <v>210</v>
      </c>
      <c r="F111" s="236">
        <v>578.26360703933358</v>
      </c>
      <c r="G111" s="236">
        <v>1084.570155673412</v>
      </c>
      <c r="H111" s="236">
        <v>764.41338856597213</v>
      </c>
      <c r="I111" s="236">
        <v>862.42478849250722</v>
      </c>
      <c r="J111" s="236">
        <v>704.4507968056339</v>
      </c>
      <c r="K111" s="236">
        <v>1167.0521600841328</v>
      </c>
      <c r="L111" s="236">
        <v>1428.455377598568</v>
      </c>
      <c r="M111" s="236">
        <v>1243.3645069736697</v>
      </c>
      <c r="N111" s="236">
        <v>1660.3588943206398</v>
      </c>
      <c r="O111" s="236">
        <v>1755.3381274922397</v>
      </c>
      <c r="P111" s="236">
        <v>0</v>
      </c>
      <c r="Q111" s="236">
        <v>0</v>
      </c>
      <c r="R111" s="236"/>
      <c r="S111" s="236"/>
      <c r="T111" s="236"/>
      <c r="U111" s="236"/>
    </row>
    <row r="112" spans="1:21">
      <c r="A112" t="s">
        <v>48</v>
      </c>
      <c r="B112" t="s">
        <v>120</v>
      </c>
      <c r="C112" t="s">
        <v>119</v>
      </c>
      <c r="D112" t="s">
        <v>209</v>
      </c>
      <c r="E112" t="s">
        <v>208</v>
      </c>
      <c r="F112" s="236">
        <v>656.6123925707102</v>
      </c>
      <c r="G112" s="236">
        <v>932.6433184282173</v>
      </c>
      <c r="H112" s="236">
        <v>583.12079899850551</v>
      </c>
      <c r="I112" s="236">
        <v>954.72135783019723</v>
      </c>
      <c r="J112" s="236">
        <v>907.59617197751845</v>
      </c>
      <c r="K112" s="236">
        <v>926.79532176935049</v>
      </c>
      <c r="L112" s="236">
        <v>864.39808494589602</v>
      </c>
      <c r="M112" s="236">
        <v>722.09722472763156</v>
      </c>
      <c r="N112" s="236">
        <v>525.91297873235328</v>
      </c>
      <c r="O112" s="236">
        <v>560.27784665613819</v>
      </c>
      <c r="P112" s="236">
        <v>0</v>
      </c>
      <c r="Q112" s="236">
        <v>0</v>
      </c>
      <c r="R112" s="236"/>
      <c r="S112" s="236"/>
      <c r="T112" s="236"/>
      <c r="U112" s="236"/>
    </row>
    <row r="113" spans="1:21">
      <c r="A113" t="s">
        <v>77</v>
      </c>
      <c r="B113" t="s">
        <v>76</v>
      </c>
      <c r="C113" t="s">
        <v>75</v>
      </c>
      <c r="D113" t="s">
        <v>207</v>
      </c>
      <c r="E113" t="s">
        <v>206</v>
      </c>
      <c r="F113" s="236">
        <v>313.96336295882145</v>
      </c>
      <c r="G113" s="236">
        <v>607.85982655409646</v>
      </c>
      <c r="H113" s="236">
        <v>430.60221550943555</v>
      </c>
      <c r="I113" s="236">
        <v>136.45651955607556</v>
      </c>
      <c r="J113" s="236">
        <v>222.51018053738446</v>
      </c>
      <c r="K113" s="236">
        <v>878.97668002336957</v>
      </c>
      <c r="L113" s="236">
        <v>805.21639918224764</v>
      </c>
      <c r="M113" s="236">
        <v>472.03793359611802</v>
      </c>
      <c r="N113" s="236">
        <v>387.93228302357863</v>
      </c>
      <c r="O113" s="236">
        <v>381.49357293190099</v>
      </c>
      <c r="P113" s="236">
        <v>0</v>
      </c>
      <c r="Q113" s="236">
        <v>0</v>
      </c>
      <c r="R113" s="236"/>
      <c r="S113" s="236"/>
      <c r="T113" s="236"/>
      <c r="U113" s="236"/>
    </row>
    <row r="114" spans="1:21">
      <c r="A114" t="s">
        <v>53</v>
      </c>
      <c r="B114" t="s">
        <v>105</v>
      </c>
      <c r="C114" t="s">
        <v>104</v>
      </c>
      <c r="D114" t="s">
        <v>205</v>
      </c>
      <c r="E114" t="s">
        <v>204</v>
      </c>
      <c r="F114" s="236">
        <v>1290.8741093497345</v>
      </c>
      <c r="G114" s="236">
        <v>1175.1992991111381</v>
      </c>
      <c r="H114" s="236">
        <v>1063.214728217577</v>
      </c>
      <c r="I114" s="236">
        <v>778.77949966865424</v>
      </c>
      <c r="J114" s="236">
        <v>771.03535349585081</v>
      </c>
      <c r="K114" s="236">
        <v>1020.2560576024351</v>
      </c>
      <c r="L114" s="236">
        <v>1053.3446821589589</v>
      </c>
      <c r="M114" s="236">
        <v>866.15203030744601</v>
      </c>
      <c r="N114" s="236">
        <v>577.76071065031294</v>
      </c>
      <c r="O114" s="236">
        <v>876.63136605080126</v>
      </c>
      <c r="P114" s="236">
        <v>0</v>
      </c>
      <c r="Q114" s="236">
        <v>0</v>
      </c>
      <c r="R114" s="236"/>
      <c r="S114" s="236"/>
      <c r="T114" s="236"/>
      <c r="U114" s="236"/>
    </row>
    <row r="115" spans="1:21">
      <c r="A115" t="s">
        <v>48</v>
      </c>
      <c r="B115" t="s">
        <v>47</v>
      </c>
      <c r="C115" t="s">
        <v>46</v>
      </c>
      <c r="D115" t="s">
        <v>203</v>
      </c>
      <c r="E115" t="s">
        <v>202</v>
      </c>
      <c r="F115" s="236">
        <v>837.24257173073772</v>
      </c>
      <c r="G115" s="236">
        <v>1000.7042166876914</v>
      </c>
      <c r="H115" s="236">
        <v>637.10172839319944</v>
      </c>
      <c r="I115" s="236">
        <v>634.17373182221957</v>
      </c>
      <c r="J115" s="236">
        <v>568.13054519581522</v>
      </c>
      <c r="K115" s="236">
        <v>697.82981531754899</v>
      </c>
      <c r="L115" s="236">
        <v>688.28140279324964</v>
      </c>
      <c r="M115" s="236">
        <v>866.20724812690003</v>
      </c>
      <c r="N115" s="236">
        <v>779.66591902897869</v>
      </c>
      <c r="O115" s="236">
        <v>589.11620358401444</v>
      </c>
      <c r="P115" s="236">
        <v>0</v>
      </c>
      <c r="Q115" s="236">
        <v>0</v>
      </c>
      <c r="R115" s="236"/>
      <c r="S115" s="236"/>
      <c r="T115" s="236"/>
      <c r="U115" s="236"/>
    </row>
    <row r="116" spans="1:21">
      <c r="A116" t="s">
        <v>48</v>
      </c>
      <c r="B116" t="s">
        <v>47</v>
      </c>
      <c r="C116" t="s">
        <v>46</v>
      </c>
      <c r="D116" t="s">
        <v>201</v>
      </c>
      <c r="E116" t="s">
        <v>200</v>
      </c>
      <c r="F116" s="236">
        <v>240.97619546588018</v>
      </c>
      <c r="G116" s="236">
        <v>243.96968857725759</v>
      </c>
      <c r="H116" s="236">
        <v>548.55761265990736</v>
      </c>
      <c r="I116" s="236">
        <v>534.84036818887023</v>
      </c>
      <c r="J116" s="236">
        <v>824.20462858590861</v>
      </c>
      <c r="K116" s="236">
        <v>706.67364364315267</v>
      </c>
      <c r="L116" s="236">
        <v>590.63039268701391</v>
      </c>
      <c r="M116" s="236">
        <v>473.37223486635628</v>
      </c>
      <c r="N116" s="236">
        <v>497.04084660967408</v>
      </c>
      <c r="O116" s="236">
        <v>767.01094930689294</v>
      </c>
      <c r="P116" s="236">
        <v>0</v>
      </c>
      <c r="Q116" s="236">
        <v>0</v>
      </c>
      <c r="R116" s="236"/>
      <c r="S116" s="236"/>
      <c r="T116" s="236"/>
      <c r="U116" s="236"/>
    </row>
    <row r="117" spans="1:21">
      <c r="A117" t="s">
        <v>60</v>
      </c>
      <c r="B117" t="s">
        <v>69</v>
      </c>
      <c r="C117" t="s">
        <v>101</v>
      </c>
      <c r="D117" t="s">
        <v>199</v>
      </c>
      <c r="E117" t="s">
        <v>198</v>
      </c>
      <c r="F117" s="236">
        <v>1011.2910770596004</v>
      </c>
      <c r="G117" s="236">
        <v>724.96167572344848</v>
      </c>
      <c r="H117" s="236">
        <v>1247.0559245427723</v>
      </c>
      <c r="I117" s="236">
        <v>815.32268732166892</v>
      </c>
      <c r="J117" s="236">
        <v>891.90995158931094</v>
      </c>
      <c r="K117" s="236">
        <v>790.59766499904435</v>
      </c>
      <c r="L117" s="236">
        <v>1078.2521929964084</v>
      </c>
      <c r="M117" s="236">
        <v>922.17208975082531</v>
      </c>
      <c r="N117" s="236">
        <v>1190.1690271606119</v>
      </c>
      <c r="O117" s="236">
        <v>1438.4690849834878</v>
      </c>
      <c r="P117" s="236">
        <v>0</v>
      </c>
      <c r="Q117" s="236">
        <v>0</v>
      </c>
      <c r="R117" s="236"/>
      <c r="S117" s="236"/>
      <c r="T117" s="236"/>
      <c r="U117" s="236"/>
    </row>
    <row r="118" spans="1:21">
      <c r="A118" t="s">
        <v>48</v>
      </c>
      <c r="B118" t="s">
        <v>120</v>
      </c>
      <c r="C118" t="s">
        <v>119</v>
      </c>
      <c r="D118" t="s">
        <v>197</v>
      </c>
      <c r="E118" t="s">
        <v>196</v>
      </c>
      <c r="F118" s="236">
        <v>635.60553343120353</v>
      </c>
      <c r="G118" s="236">
        <v>552.29801205915248</v>
      </c>
      <c r="H118" s="236">
        <v>449.86061540907508</v>
      </c>
      <c r="I118" s="236">
        <v>562.43896916847405</v>
      </c>
      <c r="J118" s="236">
        <v>346.16341784334185</v>
      </c>
      <c r="K118" s="236">
        <v>515.87539437892724</v>
      </c>
      <c r="L118" s="236">
        <v>314.30412982944137</v>
      </c>
      <c r="M118" s="236">
        <v>556.23333391958954</v>
      </c>
      <c r="N118" s="236">
        <v>459.47064235152095</v>
      </c>
      <c r="O118" s="236">
        <v>398.00503324224462</v>
      </c>
      <c r="P118" s="236">
        <v>0</v>
      </c>
      <c r="Q118" s="236">
        <v>0</v>
      </c>
      <c r="R118" s="236"/>
      <c r="S118" s="236"/>
      <c r="T118" s="236"/>
      <c r="U118" s="236"/>
    </row>
    <row r="119" spans="1:21">
      <c r="A119" t="s">
        <v>48</v>
      </c>
      <c r="B119" t="s">
        <v>47</v>
      </c>
      <c r="C119" t="s">
        <v>46</v>
      </c>
      <c r="D119" t="s">
        <v>195</v>
      </c>
      <c r="E119" t="s">
        <v>194</v>
      </c>
      <c r="F119" s="236">
        <v>561.74312493748005</v>
      </c>
      <c r="G119" s="236">
        <v>557.62175204725645</v>
      </c>
      <c r="H119" s="236">
        <v>652.20725987788865</v>
      </c>
      <c r="I119" s="236">
        <v>699.15731781286979</v>
      </c>
      <c r="J119" s="236">
        <v>748.20298818483218</v>
      </c>
      <c r="K119" s="236">
        <v>702.44070997166227</v>
      </c>
      <c r="L119" s="236">
        <v>619.53505796215256</v>
      </c>
      <c r="M119" s="236">
        <v>641.22704160113233</v>
      </c>
      <c r="N119" s="236">
        <v>616.08489110162975</v>
      </c>
      <c r="O119" s="236">
        <v>622.83034611369146</v>
      </c>
      <c r="P119" s="236">
        <v>0</v>
      </c>
      <c r="Q119" s="236">
        <v>0</v>
      </c>
      <c r="R119" s="236"/>
      <c r="S119" s="236"/>
      <c r="T119" s="236"/>
      <c r="U119" s="236"/>
    </row>
    <row r="120" spans="1:21">
      <c r="A120" t="s">
        <v>53</v>
      </c>
      <c r="B120" t="s">
        <v>163</v>
      </c>
      <c r="C120" t="s">
        <v>162</v>
      </c>
      <c r="D120" t="s">
        <v>193</v>
      </c>
      <c r="E120" t="s">
        <v>192</v>
      </c>
      <c r="F120" s="236">
        <v>1311.2675026794527</v>
      </c>
      <c r="G120" s="236">
        <v>1303.4079400065762</v>
      </c>
      <c r="H120" s="236">
        <v>1612.489811630629</v>
      </c>
      <c r="I120" s="236">
        <v>2333.6026133406449</v>
      </c>
      <c r="J120" s="236">
        <v>2532.3882995368463</v>
      </c>
      <c r="K120" s="236">
        <v>2609.5831056622628</v>
      </c>
      <c r="L120" s="236">
        <v>2462.0794150845891</v>
      </c>
      <c r="M120" s="236">
        <v>2236.6557584894072</v>
      </c>
      <c r="N120" s="236">
        <v>2283.0020106531101</v>
      </c>
      <c r="O120" s="236">
        <v>2240.0688545789817</v>
      </c>
      <c r="P120" s="236">
        <v>0</v>
      </c>
      <c r="Q120" s="236">
        <v>0</v>
      </c>
      <c r="R120" s="236"/>
      <c r="S120" s="236"/>
      <c r="T120" s="236"/>
      <c r="U120" s="236"/>
    </row>
    <row r="121" spans="1:21">
      <c r="A121" t="s">
        <v>48</v>
      </c>
      <c r="B121" t="s">
        <v>120</v>
      </c>
      <c r="C121" t="s">
        <v>119</v>
      </c>
      <c r="D121" t="s">
        <v>191</v>
      </c>
      <c r="E121" t="s">
        <v>190</v>
      </c>
      <c r="F121" s="236">
        <v>424.29188265730511</v>
      </c>
      <c r="G121" s="236">
        <v>382.44927303119306</v>
      </c>
      <c r="H121" s="236">
        <v>353.51139347668556</v>
      </c>
      <c r="I121" s="236">
        <v>519.11785165462231</v>
      </c>
      <c r="J121" s="236">
        <v>302.81874679852962</v>
      </c>
      <c r="K121" s="236">
        <v>310.22358101882833</v>
      </c>
      <c r="L121" s="236">
        <v>246.30816985414509</v>
      </c>
      <c r="M121" s="236">
        <v>350.04964527616238</v>
      </c>
      <c r="N121" s="236">
        <v>280.8944434347008</v>
      </c>
      <c r="O121" s="236">
        <v>211.7392415932392</v>
      </c>
      <c r="P121" s="236">
        <v>0</v>
      </c>
      <c r="Q121" s="236">
        <v>0</v>
      </c>
      <c r="R121" s="236"/>
      <c r="S121" s="236"/>
      <c r="T121" s="236"/>
      <c r="U121" s="236"/>
    </row>
    <row r="122" spans="1:21">
      <c r="A122" t="s">
        <v>53</v>
      </c>
      <c r="B122" t="s">
        <v>163</v>
      </c>
      <c r="C122" t="s">
        <v>108</v>
      </c>
      <c r="D122" t="s">
        <v>189</v>
      </c>
      <c r="E122" t="s">
        <v>188</v>
      </c>
      <c r="F122" s="236">
        <v>1077.3225835027938</v>
      </c>
      <c r="G122" s="236">
        <v>1019.0232779693845</v>
      </c>
      <c r="H122" s="236">
        <v>1210.5203023950971</v>
      </c>
      <c r="I122" s="236">
        <v>841.72236193851313</v>
      </c>
      <c r="J122" s="236">
        <v>591.62208119027559</v>
      </c>
      <c r="K122" s="236">
        <v>867.09485418833435</v>
      </c>
      <c r="L122" s="236">
        <v>768.02131302236592</v>
      </c>
      <c r="M122" s="236">
        <v>977.81176786844799</v>
      </c>
      <c r="N122" s="236">
        <v>937.73751508695432</v>
      </c>
      <c r="O122" s="236">
        <v>1673.100053627365</v>
      </c>
      <c r="P122" s="236">
        <v>0</v>
      </c>
      <c r="Q122" s="236">
        <v>0</v>
      </c>
      <c r="R122" s="236"/>
      <c r="S122" s="236"/>
      <c r="T122" s="236"/>
      <c r="U122" s="236"/>
    </row>
    <row r="123" spans="1:21">
      <c r="A123" t="s">
        <v>53</v>
      </c>
      <c r="B123" t="s">
        <v>163</v>
      </c>
      <c r="C123" t="s">
        <v>108</v>
      </c>
      <c r="D123" t="s">
        <v>187</v>
      </c>
      <c r="E123" t="s">
        <v>186</v>
      </c>
      <c r="F123" s="236">
        <v>1254.4377555923854</v>
      </c>
      <c r="G123" s="236">
        <v>1155.1907558754863</v>
      </c>
      <c r="H123" s="236">
        <v>1188.9062438175908</v>
      </c>
      <c r="I123" s="236">
        <v>1203.1320378662724</v>
      </c>
      <c r="J123" s="236">
        <v>1209.8956249532446</v>
      </c>
      <c r="K123" s="236">
        <v>1147.60770666392</v>
      </c>
      <c r="L123" s="236">
        <v>982.60764028639107</v>
      </c>
      <c r="M123" s="236">
        <v>982.81014432693519</v>
      </c>
      <c r="N123" s="236">
        <v>550.15493134739881</v>
      </c>
      <c r="O123" s="236">
        <v>814.52929767508954</v>
      </c>
      <c r="P123" s="236">
        <v>0</v>
      </c>
      <c r="Q123" s="236">
        <v>0</v>
      </c>
      <c r="R123" s="236"/>
      <c r="S123" s="236"/>
      <c r="T123" s="236"/>
      <c r="U123" s="236"/>
    </row>
    <row r="124" spans="1:21">
      <c r="A124" t="s">
        <v>48</v>
      </c>
      <c r="B124" t="s">
        <v>64</v>
      </c>
      <c r="C124" t="s">
        <v>72</v>
      </c>
      <c r="D124" t="s">
        <v>185</v>
      </c>
      <c r="E124" t="s">
        <v>184</v>
      </c>
      <c r="F124" s="236">
        <v>186.02931062511999</v>
      </c>
      <c r="G124" s="236">
        <v>310.83378484197266</v>
      </c>
      <c r="H124" s="236">
        <v>319.07558974308552</v>
      </c>
      <c r="I124" s="236">
        <v>365.0441289132421</v>
      </c>
      <c r="J124" s="236">
        <v>322.85604338875828</v>
      </c>
      <c r="K124" s="236">
        <v>288.87119671625737</v>
      </c>
      <c r="L124" s="236">
        <v>294.73065303910232</v>
      </c>
      <c r="M124" s="236">
        <v>388.6332455127079</v>
      </c>
      <c r="N124" s="236">
        <v>239.47265952882</v>
      </c>
      <c r="O124" s="236">
        <v>192.85997640885503</v>
      </c>
      <c r="P124" s="236">
        <v>0</v>
      </c>
      <c r="Q124" s="236">
        <v>0</v>
      </c>
      <c r="R124" s="236"/>
      <c r="S124" s="236"/>
      <c r="T124" s="236"/>
      <c r="U124" s="236"/>
    </row>
    <row r="125" spans="1:21">
      <c r="A125" t="s">
        <v>60</v>
      </c>
      <c r="B125" t="s">
        <v>59</v>
      </c>
      <c r="C125" t="s">
        <v>58</v>
      </c>
      <c r="D125" t="s">
        <v>183</v>
      </c>
      <c r="E125" t="s">
        <v>182</v>
      </c>
      <c r="F125" s="236">
        <v>2540.4654653922253</v>
      </c>
      <c r="G125" s="236">
        <v>2673.9129261504099</v>
      </c>
      <c r="H125" s="236">
        <v>2567.1931399360674</v>
      </c>
      <c r="I125" s="236">
        <v>2464.8460538670843</v>
      </c>
      <c r="J125" s="236">
        <v>2052.1400063388155</v>
      </c>
      <c r="K125" s="236">
        <v>2486.4874933418873</v>
      </c>
      <c r="L125" s="236">
        <v>2493.5114693117798</v>
      </c>
      <c r="M125" s="236">
        <v>3032.2264933589995</v>
      </c>
      <c r="N125" s="236">
        <v>2828.4300771023741</v>
      </c>
      <c r="O125" s="236">
        <v>3003.3553343893109</v>
      </c>
      <c r="P125" s="236">
        <v>0</v>
      </c>
      <c r="Q125" s="236">
        <v>0</v>
      </c>
      <c r="R125" s="236"/>
      <c r="S125" s="236"/>
      <c r="T125" s="236"/>
      <c r="U125" s="236"/>
    </row>
    <row r="126" spans="1:21">
      <c r="A126" t="s">
        <v>53</v>
      </c>
      <c r="B126" t="s">
        <v>105</v>
      </c>
      <c r="C126" t="s">
        <v>104</v>
      </c>
      <c r="D126" t="s">
        <v>181</v>
      </c>
      <c r="E126" t="s">
        <v>180</v>
      </c>
      <c r="F126" s="236">
        <v>1265.7132457164037</v>
      </c>
      <c r="G126" s="236">
        <v>1255.9177866561329</v>
      </c>
      <c r="H126" s="236">
        <v>1084.4972531013962</v>
      </c>
      <c r="I126" s="236">
        <v>1147.2111514732592</v>
      </c>
      <c r="J126" s="236">
        <v>1348.4398706286049</v>
      </c>
      <c r="K126" s="236">
        <v>1495.039487332843</v>
      </c>
      <c r="L126" s="236">
        <v>1486.049888195319</v>
      </c>
      <c r="M126" s="236">
        <v>1195.0581915356092</v>
      </c>
      <c r="N126" s="236">
        <v>976.15800762525134</v>
      </c>
      <c r="O126" s="236">
        <v>1026.7786751545216</v>
      </c>
      <c r="P126" s="236">
        <v>0</v>
      </c>
      <c r="Q126" s="236">
        <v>0</v>
      </c>
      <c r="R126" s="236"/>
      <c r="S126" s="236"/>
      <c r="T126" s="236"/>
      <c r="U126" s="236"/>
    </row>
    <row r="127" spans="1:21">
      <c r="A127" t="s">
        <v>60</v>
      </c>
      <c r="B127" t="s">
        <v>69</v>
      </c>
      <c r="C127" t="s">
        <v>101</v>
      </c>
      <c r="D127" t="s">
        <v>179</v>
      </c>
      <c r="E127" t="s">
        <v>178</v>
      </c>
      <c r="F127" s="236">
        <v>1007.8511266333749</v>
      </c>
      <c r="G127" s="236">
        <v>1108.7804240072464</v>
      </c>
      <c r="H127" s="236">
        <v>1177.9890850636157</v>
      </c>
      <c r="I127" s="236">
        <v>1572.4745256615286</v>
      </c>
      <c r="J127" s="236">
        <v>1614.5730222414538</v>
      </c>
      <c r="K127" s="236">
        <v>1617.443374280994</v>
      </c>
      <c r="L127" s="236">
        <v>1500.7157246730196</v>
      </c>
      <c r="M127" s="236">
        <v>1146.1496007262767</v>
      </c>
      <c r="N127" s="236">
        <v>1324.8631559330765</v>
      </c>
      <c r="O127" s="236">
        <v>1745.6740072600212</v>
      </c>
      <c r="P127" s="236">
        <v>0</v>
      </c>
      <c r="Q127" s="236">
        <v>0</v>
      </c>
      <c r="R127" s="236"/>
      <c r="S127" s="236"/>
      <c r="T127" s="236"/>
      <c r="U127" s="236"/>
    </row>
    <row r="128" spans="1:21">
      <c r="A128" t="s">
        <v>60</v>
      </c>
      <c r="B128" t="s">
        <v>59</v>
      </c>
      <c r="C128" t="s">
        <v>139</v>
      </c>
      <c r="D128" t="s">
        <v>177</v>
      </c>
      <c r="E128" t="s">
        <v>176</v>
      </c>
      <c r="F128" s="236">
        <v>175.9964928961879</v>
      </c>
      <c r="G128" s="236">
        <v>336.32206519203032</v>
      </c>
      <c r="H128" s="236">
        <v>337.52752062282616</v>
      </c>
      <c r="I128" s="236">
        <v>147.70689058983439</v>
      </c>
      <c r="J128" s="236">
        <v>249.36750354640057</v>
      </c>
      <c r="K128" s="236">
        <v>410.82847706565275</v>
      </c>
      <c r="L128" s="236">
        <v>316.34390737660885</v>
      </c>
      <c r="M128" s="236">
        <v>183.45118122434511</v>
      </c>
      <c r="N128" s="236">
        <v>215.51061095287142</v>
      </c>
      <c r="O128" s="236">
        <v>456.55002705993979</v>
      </c>
      <c r="P128" s="236">
        <v>0</v>
      </c>
      <c r="Q128" s="236">
        <v>0</v>
      </c>
      <c r="R128" s="236"/>
      <c r="S128" s="236"/>
      <c r="T128" s="236"/>
      <c r="U128" s="236"/>
    </row>
    <row r="129" spans="1:21">
      <c r="A129" t="s">
        <v>60</v>
      </c>
      <c r="B129" t="s">
        <v>59</v>
      </c>
      <c r="C129" t="s">
        <v>58</v>
      </c>
      <c r="D129" t="s">
        <v>175</v>
      </c>
      <c r="E129" t="s">
        <v>174</v>
      </c>
      <c r="F129" s="236">
        <v>701.32272387901594</v>
      </c>
      <c r="G129" s="236">
        <v>653.43147305857394</v>
      </c>
      <c r="H129" s="236">
        <v>843.37304410914066</v>
      </c>
      <c r="I129" s="236">
        <v>970.62149976687351</v>
      </c>
      <c r="J129" s="236">
        <v>727.56237212142514</v>
      </c>
      <c r="K129" s="236">
        <v>1166.0378083721844</v>
      </c>
      <c r="L129" s="236">
        <v>1516.4951552098075</v>
      </c>
      <c r="M129" s="236">
        <v>831.89286595925648</v>
      </c>
      <c r="N129" s="236">
        <v>978.17740857238175</v>
      </c>
      <c r="O129" s="236">
        <v>770.80701299992938</v>
      </c>
      <c r="P129" s="236">
        <v>0</v>
      </c>
      <c r="Q129" s="236">
        <v>0</v>
      </c>
      <c r="R129" s="236"/>
      <c r="S129" s="236"/>
      <c r="T129" s="236"/>
      <c r="U129" s="236"/>
    </row>
    <row r="130" spans="1:21">
      <c r="A130" t="s">
        <v>77</v>
      </c>
      <c r="B130" t="s">
        <v>76</v>
      </c>
      <c r="C130" t="s">
        <v>75</v>
      </c>
      <c r="D130" t="s">
        <v>173</v>
      </c>
      <c r="E130" t="s">
        <v>172</v>
      </c>
      <c r="F130" s="236">
        <v>411.96229129953372</v>
      </c>
      <c r="G130" s="236">
        <v>348.22821484287942</v>
      </c>
      <c r="H130" s="236">
        <v>500.17394784461322</v>
      </c>
      <c r="I130" s="236">
        <v>527.84265623132808</v>
      </c>
      <c r="J130" s="236">
        <v>481.54863135119439</v>
      </c>
      <c r="K130" s="236">
        <v>296.37253183065968</v>
      </c>
      <c r="L130" s="236">
        <v>331.77384497429131</v>
      </c>
      <c r="M130" s="236">
        <v>343.76812878058837</v>
      </c>
      <c r="N130" s="236">
        <v>495.36496896917464</v>
      </c>
      <c r="O130" s="236">
        <v>432.49686759684914</v>
      </c>
      <c r="P130" s="236">
        <v>0</v>
      </c>
      <c r="Q130" s="236">
        <v>0</v>
      </c>
      <c r="R130" s="236"/>
      <c r="S130" s="236"/>
      <c r="T130" s="236"/>
      <c r="U130" s="236"/>
    </row>
    <row r="131" spans="1:21">
      <c r="A131" t="s">
        <v>48</v>
      </c>
      <c r="B131" t="s">
        <v>120</v>
      </c>
      <c r="C131" t="s">
        <v>119</v>
      </c>
      <c r="D131" t="s">
        <v>171</v>
      </c>
      <c r="E131" t="s">
        <v>170</v>
      </c>
      <c r="F131" s="236">
        <v>1152.6713586686153</v>
      </c>
      <c r="G131" s="236">
        <v>1281.9863859930203</v>
      </c>
      <c r="H131" s="236">
        <v>1181.5114007337704</v>
      </c>
      <c r="I131" s="236">
        <v>1286.1142077594097</v>
      </c>
      <c r="J131" s="236">
        <v>1495.200693847464</v>
      </c>
      <c r="K131" s="236">
        <v>1680.1260748764546</v>
      </c>
      <c r="L131" s="236">
        <v>1354.880429850592</v>
      </c>
      <c r="M131" s="236">
        <v>1675.7144571053259</v>
      </c>
      <c r="N131" s="236">
        <v>847.60515198734777</v>
      </c>
      <c r="O131" s="236">
        <v>771.47851183076227</v>
      </c>
      <c r="P131" s="236">
        <v>0</v>
      </c>
      <c r="Q131" s="236">
        <v>0</v>
      </c>
      <c r="R131" s="236"/>
      <c r="S131" s="236"/>
      <c r="T131" s="236"/>
      <c r="U131" s="236"/>
    </row>
    <row r="132" spans="1:21">
      <c r="A132" t="s">
        <v>77</v>
      </c>
      <c r="B132" t="s">
        <v>76</v>
      </c>
      <c r="C132" t="s">
        <v>75</v>
      </c>
      <c r="D132" t="s">
        <v>169</v>
      </c>
      <c r="E132" t="s">
        <v>168</v>
      </c>
      <c r="F132" s="236">
        <v>555.82440564745286</v>
      </c>
      <c r="G132" s="236">
        <v>521.54744713715047</v>
      </c>
      <c r="H132" s="236">
        <v>747.372114969731</v>
      </c>
      <c r="I132" s="236">
        <v>681.25886828731791</v>
      </c>
      <c r="J132" s="236">
        <v>505.79316952843794</v>
      </c>
      <c r="K132" s="236">
        <v>774.97350285171967</v>
      </c>
      <c r="L132" s="236">
        <v>1005.6045538719142</v>
      </c>
      <c r="M132" s="236">
        <v>771.08715802103632</v>
      </c>
      <c r="N132" s="236">
        <v>1145.446025695072</v>
      </c>
      <c r="O132" s="236">
        <v>1252.0297454897884</v>
      </c>
      <c r="P132" s="236">
        <v>0</v>
      </c>
      <c r="Q132" s="236">
        <v>0</v>
      </c>
      <c r="R132" s="236"/>
      <c r="S132" s="236"/>
      <c r="T132" s="236"/>
      <c r="U132" s="236"/>
    </row>
    <row r="133" spans="1:21">
      <c r="A133" t="s">
        <v>48</v>
      </c>
      <c r="B133" t="s">
        <v>64</v>
      </c>
      <c r="C133" t="s">
        <v>72</v>
      </c>
      <c r="D133" t="s">
        <v>167</v>
      </c>
      <c r="E133" t="s">
        <v>166</v>
      </c>
      <c r="F133" s="236">
        <v>374.19034178236581</v>
      </c>
      <c r="G133" s="236">
        <v>449.6469065715371</v>
      </c>
      <c r="H133" s="236">
        <v>247.39857307925013</v>
      </c>
      <c r="I133" s="236">
        <v>354.5032895038413</v>
      </c>
      <c r="J133" s="236">
        <v>598.64816366648688</v>
      </c>
      <c r="K133" s="236">
        <v>735.51725978796992</v>
      </c>
      <c r="L133" s="236">
        <v>495.68807784537114</v>
      </c>
      <c r="M133" s="236">
        <v>631.88289041477549</v>
      </c>
      <c r="N133" s="236">
        <v>529.23265432599385</v>
      </c>
      <c r="O133" s="236">
        <v>536.60871919464887</v>
      </c>
      <c r="P133" s="236">
        <v>0</v>
      </c>
      <c r="Q133" s="236">
        <v>0</v>
      </c>
      <c r="R133" s="236"/>
      <c r="S133" s="236"/>
      <c r="T133" s="236"/>
      <c r="U133" s="236"/>
    </row>
    <row r="134" spans="1:21">
      <c r="A134" t="s">
        <v>48</v>
      </c>
      <c r="B134" t="s">
        <v>47</v>
      </c>
      <c r="C134" t="s">
        <v>46</v>
      </c>
      <c r="D134" t="s">
        <v>165</v>
      </c>
      <c r="E134" t="s">
        <v>164</v>
      </c>
      <c r="F134" s="236">
        <v>404.534519571109</v>
      </c>
      <c r="G134" s="236">
        <v>331.60990459361312</v>
      </c>
      <c r="H134" s="236">
        <v>388.27430136666737</v>
      </c>
      <c r="I134" s="236">
        <v>537.60641486101088</v>
      </c>
      <c r="J134" s="236">
        <v>672.98905218002449</v>
      </c>
      <c r="K134" s="236">
        <v>819.1630591404089</v>
      </c>
      <c r="L134" s="236">
        <v>926.09572195035446</v>
      </c>
      <c r="M134" s="236">
        <v>900.41585247149169</v>
      </c>
      <c r="N134" s="236">
        <v>780.29529948451409</v>
      </c>
      <c r="O134" s="236">
        <v>717.79354833681828</v>
      </c>
      <c r="P134" s="236">
        <v>0</v>
      </c>
      <c r="Q134" s="236">
        <v>0</v>
      </c>
      <c r="R134" s="236"/>
      <c r="S134" s="236"/>
      <c r="T134" s="236"/>
      <c r="U134" s="236"/>
    </row>
    <row r="135" spans="1:21">
      <c r="A135" t="s">
        <v>53</v>
      </c>
      <c r="B135" t="s">
        <v>163</v>
      </c>
      <c r="C135" t="s">
        <v>162</v>
      </c>
      <c r="D135" t="s">
        <v>161</v>
      </c>
      <c r="E135" t="s">
        <v>160</v>
      </c>
      <c r="F135" s="236">
        <v>1007.445850043439</v>
      </c>
      <c r="G135" s="236">
        <v>1616.0394181584177</v>
      </c>
      <c r="H135" s="236">
        <v>1024.6377587472518</v>
      </c>
      <c r="I135" s="236">
        <v>1029.1005626778842</v>
      </c>
      <c r="J135" s="236">
        <v>1101.1376020653361</v>
      </c>
      <c r="K135" s="236">
        <v>1214.3386639599034</v>
      </c>
      <c r="L135" s="236">
        <v>1378.9947539883649</v>
      </c>
      <c r="M135" s="236">
        <v>1876.6862993852308</v>
      </c>
      <c r="N135" s="236">
        <v>722.59271746402135</v>
      </c>
      <c r="O135" s="236">
        <v>489.71923505855472</v>
      </c>
      <c r="P135" s="236">
        <v>0</v>
      </c>
      <c r="Q135" s="236">
        <v>0</v>
      </c>
      <c r="R135" s="236"/>
      <c r="S135" s="236"/>
      <c r="T135" s="236"/>
      <c r="U135" s="236"/>
    </row>
    <row r="136" spans="1:21">
      <c r="A136" t="s">
        <v>48</v>
      </c>
      <c r="B136" t="s">
        <v>64</v>
      </c>
      <c r="C136" t="s">
        <v>72</v>
      </c>
      <c r="D136" t="s">
        <v>159</v>
      </c>
      <c r="E136" t="s">
        <v>158</v>
      </c>
      <c r="F136" s="236">
        <v>834.04347460143742</v>
      </c>
      <c r="G136" s="236">
        <v>701.25778075504491</v>
      </c>
      <c r="H136" s="236">
        <v>636.19812352910162</v>
      </c>
      <c r="I136" s="236">
        <v>748.10208005879338</v>
      </c>
      <c r="J136" s="236">
        <v>574.00216015794581</v>
      </c>
      <c r="K136" s="236">
        <v>556.06459265300998</v>
      </c>
      <c r="L136" s="236">
        <v>828.82113383100454</v>
      </c>
      <c r="M136" s="236">
        <v>713.74181527537917</v>
      </c>
      <c r="N136" s="236">
        <v>683.45869509544355</v>
      </c>
      <c r="O136" s="236">
        <v>453.72467993731129</v>
      </c>
      <c r="P136" s="236">
        <v>0</v>
      </c>
      <c r="Q136" s="236">
        <v>0</v>
      </c>
      <c r="R136" s="236"/>
      <c r="S136" s="236"/>
      <c r="T136" s="236"/>
      <c r="U136" s="236"/>
    </row>
    <row r="137" spans="1:21">
      <c r="A137" t="s">
        <v>53</v>
      </c>
      <c r="B137" t="s">
        <v>52</v>
      </c>
      <c r="C137" t="s">
        <v>51</v>
      </c>
      <c r="D137" t="s">
        <v>157</v>
      </c>
      <c r="E137" t="s">
        <v>156</v>
      </c>
      <c r="F137" s="236">
        <v>945.85481673260983</v>
      </c>
      <c r="G137" s="236">
        <v>1002.6818751477867</v>
      </c>
      <c r="H137" s="236">
        <v>856.19434678866412</v>
      </c>
      <c r="I137" s="236">
        <v>1045.4967069921356</v>
      </c>
      <c r="J137" s="236">
        <v>1398.5866128266055</v>
      </c>
      <c r="K137" s="236">
        <v>1406.9338919243471</v>
      </c>
      <c r="L137" s="236">
        <v>1232.8931227364346</v>
      </c>
      <c r="M137" s="236">
        <v>728.69275086023811</v>
      </c>
      <c r="N137" s="236">
        <v>631.0371635785707</v>
      </c>
      <c r="O137" s="236">
        <v>601.65772842179797</v>
      </c>
      <c r="P137" s="236">
        <v>0</v>
      </c>
      <c r="Q137" s="236">
        <v>0</v>
      </c>
      <c r="R137" s="236"/>
      <c r="S137" s="236"/>
      <c r="T137" s="236"/>
      <c r="U137" s="236"/>
    </row>
    <row r="138" spans="1:21">
      <c r="A138" t="s">
        <v>48</v>
      </c>
      <c r="B138" t="s">
        <v>64</v>
      </c>
      <c r="C138" t="s">
        <v>63</v>
      </c>
      <c r="D138" t="s">
        <v>155</v>
      </c>
      <c r="E138" t="s">
        <v>154</v>
      </c>
      <c r="F138" s="236">
        <v>648.29024147643952</v>
      </c>
      <c r="G138" s="236">
        <v>493.37295181738847</v>
      </c>
      <c r="H138" s="236">
        <v>673.73120400109303</v>
      </c>
      <c r="I138" s="236">
        <v>706.6306098193138</v>
      </c>
      <c r="J138" s="236">
        <v>618.18839613846262</v>
      </c>
      <c r="K138" s="236">
        <v>512.96483934893706</v>
      </c>
      <c r="L138" s="236">
        <v>515.23258841767688</v>
      </c>
      <c r="M138" s="236">
        <v>478.24286999943973</v>
      </c>
      <c r="N138" s="236">
        <v>526.20289291329084</v>
      </c>
      <c r="O138" s="236">
        <v>608.09689430392348</v>
      </c>
      <c r="P138" s="236">
        <v>0</v>
      </c>
      <c r="Q138" s="236">
        <v>0</v>
      </c>
      <c r="R138" s="236"/>
      <c r="S138" s="236"/>
      <c r="T138" s="236"/>
      <c r="U138" s="236"/>
    </row>
    <row r="139" spans="1:21">
      <c r="A139" t="s">
        <v>48</v>
      </c>
      <c r="B139" t="s">
        <v>47</v>
      </c>
      <c r="C139" t="s">
        <v>46</v>
      </c>
      <c r="D139" t="s">
        <v>153</v>
      </c>
      <c r="E139" t="s">
        <v>152</v>
      </c>
      <c r="F139" s="236">
        <v>296.41805930185399</v>
      </c>
      <c r="G139" s="236">
        <v>1224.6569252788618</v>
      </c>
      <c r="H139" s="236">
        <v>1829.5917401806046</v>
      </c>
      <c r="I139" s="236">
        <v>2214.6533617609534</v>
      </c>
      <c r="J139" s="236">
        <v>1426.0283060494153</v>
      </c>
      <c r="K139" s="236">
        <v>1187.5031903569393</v>
      </c>
      <c r="L139" s="236">
        <v>994.63414256078227</v>
      </c>
      <c r="M139" s="236">
        <v>1757.0617800587679</v>
      </c>
      <c r="N139" s="236">
        <v>1372.310189565869</v>
      </c>
      <c r="O139" s="236">
        <v>1281.1032532695085</v>
      </c>
      <c r="P139" s="236">
        <v>0</v>
      </c>
      <c r="Q139" s="236">
        <v>0</v>
      </c>
      <c r="R139" s="236"/>
      <c r="S139" s="236"/>
      <c r="T139" s="236"/>
      <c r="U139" s="236"/>
    </row>
    <row r="140" spans="1:21">
      <c r="A140" t="s">
        <v>53</v>
      </c>
      <c r="B140" t="s">
        <v>52</v>
      </c>
      <c r="C140" t="s">
        <v>108</v>
      </c>
      <c r="D140" t="s">
        <v>151</v>
      </c>
      <c r="E140" t="s">
        <v>150</v>
      </c>
      <c r="F140" s="236">
        <v>918.28045116492376</v>
      </c>
      <c r="G140" s="236">
        <v>696.14174184987439</v>
      </c>
      <c r="H140" s="236">
        <v>432.6281915593276</v>
      </c>
      <c r="I140" s="236">
        <v>662.30670720558942</v>
      </c>
      <c r="J140" s="236">
        <v>735.80757217894791</v>
      </c>
      <c r="K140" s="236">
        <v>931.94303251546444</v>
      </c>
      <c r="L140" s="236">
        <v>1121.6871132890803</v>
      </c>
      <c r="M140" s="236">
        <v>1030.5952281344812</v>
      </c>
      <c r="N140" s="236">
        <v>1108.4059618457134</v>
      </c>
      <c r="O140" s="236">
        <v>1170.7339475225676</v>
      </c>
      <c r="P140" s="236">
        <v>0</v>
      </c>
      <c r="Q140" s="236">
        <v>0</v>
      </c>
      <c r="R140" s="236"/>
      <c r="S140" s="236"/>
      <c r="T140" s="236"/>
      <c r="U140" s="236"/>
    </row>
    <row r="141" spans="1:21">
      <c r="A141" t="s">
        <v>60</v>
      </c>
      <c r="B141" t="s">
        <v>59</v>
      </c>
      <c r="C141" t="s">
        <v>58</v>
      </c>
      <c r="D141" t="s">
        <v>149</v>
      </c>
      <c r="E141" t="s">
        <v>148</v>
      </c>
      <c r="F141" s="236">
        <v>504.97732957258529</v>
      </c>
      <c r="G141" s="236">
        <v>463.93002300997449</v>
      </c>
      <c r="H141" s="236">
        <v>554.61593285760318</v>
      </c>
      <c r="I141" s="236">
        <v>448.02698348619714</v>
      </c>
      <c r="J141" s="236">
        <v>540.46202428966524</v>
      </c>
      <c r="K141" s="236">
        <v>503.6766509086932</v>
      </c>
      <c r="L141" s="236">
        <v>372.56980732010078</v>
      </c>
      <c r="M141" s="236">
        <v>313.02760231747374</v>
      </c>
      <c r="N141" s="236">
        <v>718.28655174634594</v>
      </c>
      <c r="O141" s="236">
        <v>458.36184625058655</v>
      </c>
      <c r="P141" s="236">
        <v>0</v>
      </c>
      <c r="Q141" s="236">
        <v>0</v>
      </c>
      <c r="R141" s="236"/>
      <c r="S141" s="236"/>
      <c r="T141" s="236"/>
      <c r="U141" s="236"/>
    </row>
    <row r="142" spans="1:21">
      <c r="A142" t="s">
        <v>53</v>
      </c>
      <c r="B142" t="s">
        <v>52</v>
      </c>
      <c r="C142" t="s">
        <v>51</v>
      </c>
      <c r="D142" t="s">
        <v>147</v>
      </c>
      <c r="E142" t="s">
        <v>146</v>
      </c>
      <c r="F142" s="236">
        <v>918.26836203338075</v>
      </c>
      <c r="G142" s="236">
        <v>700.50933162466322</v>
      </c>
      <c r="H142" s="236">
        <v>780.25207515461602</v>
      </c>
      <c r="I142" s="236">
        <v>518.58016289945135</v>
      </c>
      <c r="J142" s="236">
        <v>545.4243125083641</v>
      </c>
      <c r="K142" s="236">
        <v>694.28732397597128</v>
      </c>
      <c r="L142" s="236">
        <v>771.76930125624222</v>
      </c>
      <c r="M142" s="236">
        <v>874.57327682299285</v>
      </c>
      <c r="N142" s="236">
        <v>1033.5865998817189</v>
      </c>
      <c r="O142" s="236">
        <v>1372.2485627319825</v>
      </c>
      <c r="P142" s="236">
        <v>0</v>
      </c>
      <c r="Q142" s="236">
        <v>0</v>
      </c>
      <c r="R142" s="236"/>
      <c r="S142" s="236"/>
      <c r="T142" s="236"/>
      <c r="U142" s="236"/>
    </row>
    <row r="143" spans="1:21">
      <c r="A143" t="s">
        <v>60</v>
      </c>
      <c r="B143" t="s">
        <v>69</v>
      </c>
      <c r="C143" t="s">
        <v>101</v>
      </c>
      <c r="D143" t="s">
        <v>145</v>
      </c>
      <c r="E143" t="s">
        <v>144</v>
      </c>
      <c r="F143" s="236">
        <v>920.8818825815049</v>
      </c>
      <c r="G143" s="236">
        <v>871.19904545134762</v>
      </c>
      <c r="H143" s="236">
        <v>935.81005899619993</v>
      </c>
      <c r="I143" s="236">
        <v>1094.5878700571268</v>
      </c>
      <c r="J143" s="236">
        <v>995.18520361883157</v>
      </c>
      <c r="K143" s="236">
        <v>1251.4540825949498</v>
      </c>
      <c r="L143" s="236">
        <v>1734.1015282615449</v>
      </c>
      <c r="M143" s="236">
        <v>1670.0141855934194</v>
      </c>
      <c r="N143" s="236">
        <v>989.53575830945329</v>
      </c>
      <c r="O143" s="236">
        <v>1419.4085016866763</v>
      </c>
      <c r="P143" s="236">
        <v>0</v>
      </c>
      <c r="Q143" s="236">
        <v>0</v>
      </c>
      <c r="R143" s="236"/>
      <c r="S143" s="236"/>
      <c r="T143" s="236"/>
      <c r="U143" s="236"/>
    </row>
    <row r="144" spans="1:21">
      <c r="A144" t="s">
        <v>60</v>
      </c>
      <c r="B144" t="s">
        <v>69</v>
      </c>
      <c r="C144" t="s">
        <v>101</v>
      </c>
      <c r="D144" t="s">
        <v>143</v>
      </c>
      <c r="E144" t="s">
        <v>142</v>
      </c>
      <c r="F144" s="236">
        <v>694.17413014511737</v>
      </c>
      <c r="G144" s="236">
        <v>692.28393510047442</v>
      </c>
      <c r="H144" s="236">
        <v>915.32695036834059</v>
      </c>
      <c r="I144" s="236">
        <v>668.35230102363289</v>
      </c>
      <c r="J144" s="236">
        <v>591.23472782859835</v>
      </c>
      <c r="K144" s="236">
        <v>1158.1657356199737</v>
      </c>
      <c r="L144" s="236">
        <v>1134.7967740457209</v>
      </c>
      <c r="M144" s="236">
        <v>961.36137801817495</v>
      </c>
      <c r="N144" s="236">
        <v>1015.9526401000541</v>
      </c>
      <c r="O144" s="236">
        <v>967.3756696034668</v>
      </c>
      <c r="P144" s="236">
        <v>0</v>
      </c>
      <c r="Q144" s="236">
        <v>0</v>
      </c>
      <c r="R144" s="236"/>
      <c r="S144" s="236"/>
      <c r="T144" s="236"/>
      <c r="U144" s="236"/>
    </row>
    <row r="145" spans="1:21">
      <c r="A145" t="s">
        <v>48</v>
      </c>
      <c r="B145" t="s">
        <v>120</v>
      </c>
      <c r="C145" t="s">
        <v>119</v>
      </c>
      <c r="D145" t="s">
        <v>141</v>
      </c>
      <c r="E145" t="s">
        <v>140</v>
      </c>
      <c r="F145" s="236">
        <v>150.0402862359613</v>
      </c>
      <c r="G145" s="236">
        <v>401.50445311187406</v>
      </c>
      <c r="H145" s="236">
        <v>288.34557801771336</v>
      </c>
      <c r="I145" s="236">
        <v>257.87770703054503</v>
      </c>
      <c r="J145" s="236">
        <v>449.8255148526336</v>
      </c>
      <c r="K145" s="236">
        <v>419.78151015004579</v>
      </c>
      <c r="L145" s="236">
        <v>578.34709052481458</v>
      </c>
      <c r="M145" s="236">
        <v>690.95072150263366</v>
      </c>
      <c r="N145" s="236">
        <v>687.62484558685685</v>
      </c>
      <c r="O145" s="236">
        <v>851.42423443886491</v>
      </c>
      <c r="P145" s="236">
        <v>0</v>
      </c>
      <c r="Q145" s="236">
        <v>0</v>
      </c>
      <c r="R145" s="236"/>
      <c r="S145" s="236"/>
      <c r="T145" s="236"/>
      <c r="U145" s="236"/>
    </row>
    <row r="146" spans="1:21">
      <c r="A146" t="s">
        <v>60</v>
      </c>
      <c r="B146" t="s">
        <v>59</v>
      </c>
      <c r="C146" t="s">
        <v>139</v>
      </c>
      <c r="D146" t="s">
        <v>138</v>
      </c>
      <c r="E146" t="s">
        <v>137</v>
      </c>
      <c r="F146" s="236">
        <v>1344.1380108133535</v>
      </c>
      <c r="G146" s="236">
        <v>1144.6819486259426</v>
      </c>
      <c r="H146" s="236">
        <v>1291.5681959732608</v>
      </c>
      <c r="I146" s="236">
        <v>1192.6940736888034</v>
      </c>
      <c r="J146" s="236">
        <v>1401.3643918985081</v>
      </c>
      <c r="K146" s="236">
        <v>1656.5763742187112</v>
      </c>
      <c r="L146" s="236">
        <v>1492.4019326860755</v>
      </c>
      <c r="M146" s="236">
        <v>1519.0528228755156</v>
      </c>
      <c r="N146" s="236">
        <v>1384.9739378072654</v>
      </c>
      <c r="O146" s="236">
        <v>1231.5958192822218</v>
      </c>
      <c r="P146" s="236">
        <v>0</v>
      </c>
      <c r="Q146" s="236">
        <v>0</v>
      </c>
      <c r="R146" s="236"/>
      <c r="S146" s="236"/>
      <c r="T146" s="236"/>
      <c r="U146" s="236"/>
    </row>
    <row r="147" spans="1:21">
      <c r="A147" t="s">
        <v>53</v>
      </c>
      <c r="B147" t="s">
        <v>105</v>
      </c>
      <c r="C147" t="s">
        <v>104</v>
      </c>
      <c r="D147" t="s">
        <v>136</v>
      </c>
      <c r="E147" t="s">
        <v>135</v>
      </c>
      <c r="F147" s="236">
        <v>519.23021983606463</v>
      </c>
      <c r="G147" s="236">
        <v>186.83597868578059</v>
      </c>
      <c r="H147" s="236">
        <v>304.15159320941029</v>
      </c>
      <c r="I147" s="236">
        <v>533.07697742911125</v>
      </c>
      <c r="J147" s="236">
        <v>607.79396617928319</v>
      </c>
      <c r="K147" s="236">
        <v>533.79541001324753</v>
      </c>
      <c r="L147" s="236">
        <v>875.05088747797515</v>
      </c>
      <c r="M147" s="236">
        <v>852.23192665304418</v>
      </c>
      <c r="N147" s="236">
        <v>489.53455987511819</v>
      </c>
      <c r="O147" s="236">
        <v>432.52907983143626</v>
      </c>
      <c r="P147" s="236">
        <v>0</v>
      </c>
      <c r="Q147" s="236">
        <v>0</v>
      </c>
      <c r="R147" s="236"/>
      <c r="S147" s="236"/>
      <c r="T147" s="236"/>
      <c r="U147" s="236"/>
    </row>
    <row r="148" spans="1:21">
      <c r="A148" t="s">
        <v>77</v>
      </c>
      <c r="B148" t="s">
        <v>76</v>
      </c>
      <c r="C148" t="s">
        <v>75</v>
      </c>
      <c r="D148" t="s">
        <v>134</v>
      </c>
      <c r="E148" t="s">
        <v>133</v>
      </c>
      <c r="F148" s="236">
        <v>307.27058214165203</v>
      </c>
      <c r="G148" s="236">
        <v>193.46666282992902</v>
      </c>
      <c r="H148" s="236">
        <v>327.08089402184078</v>
      </c>
      <c r="I148" s="236">
        <v>465.3924142173002</v>
      </c>
      <c r="J148" s="236">
        <v>411.46994198178413</v>
      </c>
      <c r="K148" s="236">
        <v>328.51229238868251</v>
      </c>
      <c r="L148" s="236">
        <v>314.40949195785521</v>
      </c>
      <c r="M148" s="236">
        <v>299.48258887491062</v>
      </c>
      <c r="N148" s="236">
        <v>501.72526485455694</v>
      </c>
      <c r="O148" s="236">
        <v>408.16249152255898</v>
      </c>
      <c r="P148" s="236">
        <v>0</v>
      </c>
      <c r="Q148" s="236">
        <v>0</v>
      </c>
      <c r="R148" s="236"/>
      <c r="S148" s="236"/>
      <c r="T148" s="236"/>
      <c r="U148" s="236"/>
    </row>
    <row r="149" spans="1:21">
      <c r="A149" t="s">
        <v>48</v>
      </c>
      <c r="B149" t="s">
        <v>64</v>
      </c>
      <c r="C149" t="s">
        <v>63</v>
      </c>
      <c r="D149" t="s">
        <v>132</v>
      </c>
      <c r="E149" t="s">
        <v>131</v>
      </c>
      <c r="F149" s="236">
        <v>615.15913343480918</v>
      </c>
      <c r="G149" s="236">
        <v>460.47833163254546</v>
      </c>
      <c r="H149" s="236">
        <v>465.46803491648944</v>
      </c>
      <c r="I149" s="236">
        <v>596.08361991590868</v>
      </c>
      <c r="J149" s="236">
        <v>265.39913553398793</v>
      </c>
      <c r="K149" s="236">
        <v>377.51962594674211</v>
      </c>
      <c r="L149" s="236">
        <v>200.82341004309779</v>
      </c>
      <c r="M149" s="236">
        <v>424.28778001352117</v>
      </c>
      <c r="N149" s="236">
        <v>363.57438719960629</v>
      </c>
      <c r="O149" s="236">
        <v>437.70120400729297</v>
      </c>
      <c r="P149" s="236">
        <v>0</v>
      </c>
      <c r="Q149" s="236">
        <v>0</v>
      </c>
      <c r="R149" s="236"/>
      <c r="S149" s="236"/>
      <c r="T149" s="236"/>
      <c r="U149" s="236"/>
    </row>
    <row r="150" spans="1:21">
      <c r="A150" t="s">
        <v>53</v>
      </c>
      <c r="B150" t="s">
        <v>52</v>
      </c>
      <c r="C150" t="s">
        <v>108</v>
      </c>
      <c r="D150" t="s">
        <v>130</v>
      </c>
      <c r="E150" t="s">
        <v>129</v>
      </c>
      <c r="F150" s="236">
        <v>761.23177437218737</v>
      </c>
      <c r="G150" s="236">
        <v>767.51208256443681</v>
      </c>
      <c r="H150" s="236">
        <v>781.09507470116228</v>
      </c>
      <c r="I150" s="236">
        <v>811.24195886740847</v>
      </c>
      <c r="J150" s="236">
        <v>811.96848757855605</v>
      </c>
      <c r="K150" s="236">
        <v>1082.8183910943806</v>
      </c>
      <c r="L150" s="236">
        <v>1156.6337081469767</v>
      </c>
      <c r="M150" s="236">
        <v>1081.4974723496823</v>
      </c>
      <c r="N150" s="236">
        <v>989.16923122323658</v>
      </c>
      <c r="O150" s="236">
        <v>1223.8187830062536</v>
      </c>
      <c r="P150" s="236">
        <v>0</v>
      </c>
      <c r="Q150" s="236">
        <v>0</v>
      </c>
      <c r="R150" s="236"/>
      <c r="S150" s="236"/>
      <c r="T150" s="236"/>
      <c r="U150" s="236"/>
    </row>
    <row r="151" spans="1:21">
      <c r="A151" t="s">
        <v>48</v>
      </c>
      <c r="B151" t="s">
        <v>64</v>
      </c>
      <c r="C151" t="s">
        <v>72</v>
      </c>
      <c r="D151" t="s">
        <v>128</v>
      </c>
      <c r="E151" t="s">
        <v>127</v>
      </c>
      <c r="F151" s="236">
        <v>487.4592253414944</v>
      </c>
      <c r="G151" s="236">
        <v>461.56853388562752</v>
      </c>
      <c r="H151" s="236">
        <v>441.4809284457308</v>
      </c>
      <c r="I151" s="236">
        <v>505.75726426313923</v>
      </c>
      <c r="J151" s="236">
        <v>441.75985999785627</v>
      </c>
      <c r="K151" s="236">
        <v>606.64206126466172</v>
      </c>
      <c r="L151" s="236">
        <v>707.52685826618426</v>
      </c>
      <c r="M151" s="236">
        <v>748.16735808694557</v>
      </c>
      <c r="N151" s="236">
        <v>686.70443682566577</v>
      </c>
      <c r="O151" s="236">
        <v>616.84010906104561</v>
      </c>
      <c r="P151" s="236">
        <v>0</v>
      </c>
      <c r="Q151" s="236">
        <v>0</v>
      </c>
      <c r="R151" s="236"/>
      <c r="S151" s="236"/>
      <c r="T151" s="236"/>
      <c r="U151" s="236"/>
    </row>
    <row r="152" spans="1:21">
      <c r="A152" t="s">
        <v>48</v>
      </c>
      <c r="B152" t="s">
        <v>120</v>
      </c>
      <c r="C152" t="s">
        <v>119</v>
      </c>
      <c r="D152" t="s">
        <v>126</v>
      </c>
      <c r="E152" t="s">
        <v>125</v>
      </c>
      <c r="F152" s="236">
        <v>235.56211041682789</v>
      </c>
      <c r="G152" s="236">
        <v>294.45263802103489</v>
      </c>
      <c r="H152" s="236">
        <v>286.51234216428787</v>
      </c>
      <c r="I152" s="236">
        <v>388.88974760482898</v>
      </c>
      <c r="J152" s="236">
        <v>368.4911314022068</v>
      </c>
      <c r="K152" s="236">
        <v>373.09727054473439</v>
      </c>
      <c r="L152" s="236">
        <v>473.77431180283736</v>
      </c>
      <c r="M152" s="236">
        <v>584.59584074445354</v>
      </c>
      <c r="N152" s="236">
        <v>204.02002495779587</v>
      </c>
      <c r="O152" s="236">
        <v>251.7554795152289</v>
      </c>
      <c r="P152" s="236">
        <v>0</v>
      </c>
      <c r="Q152" s="236">
        <v>0</v>
      </c>
      <c r="R152" s="236"/>
      <c r="S152" s="236"/>
      <c r="T152" s="236"/>
      <c r="U152" s="236"/>
    </row>
    <row r="153" spans="1:21">
      <c r="A153" t="s">
        <v>53</v>
      </c>
      <c r="B153" t="s">
        <v>52</v>
      </c>
      <c r="C153" t="s">
        <v>108</v>
      </c>
      <c r="D153" t="s">
        <v>124</v>
      </c>
      <c r="E153" t="s">
        <v>123</v>
      </c>
      <c r="F153" s="236">
        <v>916.80846262582497</v>
      </c>
      <c r="G153" s="236">
        <v>1038.5041760139713</v>
      </c>
      <c r="H153" s="236">
        <v>707.67591314787603</v>
      </c>
      <c r="I153" s="236">
        <v>706.41717992289909</v>
      </c>
      <c r="J153" s="236">
        <v>917.72983345474893</v>
      </c>
      <c r="K153" s="236">
        <v>1150.9904195998104</v>
      </c>
      <c r="L153" s="236">
        <v>962.1361157186883</v>
      </c>
      <c r="M153" s="236">
        <v>761.62590269649581</v>
      </c>
      <c r="N153" s="236">
        <v>842.52003665023187</v>
      </c>
      <c r="O153" s="236">
        <v>1746.6010180073949</v>
      </c>
      <c r="P153" s="236">
        <v>0</v>
      </c>
      <c r="Q153" s="236">
        <v>0</v>
      </c>
      <c r="R153" s="236"/>
      <c r="S153" s="236"/>
      <c r="T153" s="236"/>
      <c r="U153" s="236"/>
    </row>
    <row r="154" spans="1:21">
      <c r="A154" t="s">
        <v>53</v>
      </c>
      <c r="B154" t="s">
        <v>105</v>
      </c>
      <c r="C154" t="s">
        <v>104</v>
      </c>
      <c r="D154" t="s">
        <v>122</v>
      </c>
      <c r="E154" t="s">
        <v>121</v>
      </c>
      <c r="F154" s="236">
        <v>840.46116867758485</v>
      </c>
      <c r="G154" s="236">
        <v>847.13692948785501</v>
      </c>
      <c r="H154" s="236">
        <v>973.12051811243805</v>
      </c>
      <c r="I154" s="236">
        <v>798.76939687640413</v>
      </c>
      <c r="J154" s="236">
        <v>872.96271963697347</v>
      </c>
      <c r="K154" s="236">
        <v>1069.1666213409562</v>
      </c>
      <c r="L154" s="236">
        <v>1097.9250423192502</v>
      </c>
      <c r="M154" s="236">
        <v>1066.7334120579212</v>
      </c>
      <c r="N154" s="236">
        <v>892.43830146652385</v>
      </c>
      <c r="O154" s="236">
        <v>989.47554053486726</v>
      </c>
      <c r="P154" s="236">
        <v>0</v>
      </c>
      <c r="Q154" s="236">
        <v>0</v>
      </c>
      <c r="R154" s="236"/>
      <c r="S154" s="236"/>
      <c r="T154" s="236"/>
      <c r="U154" s="236"/>
    </row>
    <row r="155" spans="1:21">
      <c r="A155" t="s">
        <v>48</v>
      </c>
      <c r="B155" t="s">
        <v>120</v>
      </c>
      <c r="C155" t="s">
        <v>119</v>
      </c>
      <c r="D155" t="s">
        <v>118</v>
      </c>
      <c r="E155" t="s">
        <v>117</v>
      </c>
      <c r="F155" s="236">
        <v>974.50532701630345</v>
      </c>
      <c r="G155" s="236">
        <v>1310.3390273748903</v>
      </c>
      <c r="H155" s="236">
        <v>811.33444433871273</v>
      </c>
      <c r="I155" s="236">
        <v>342.50483360510492</v>
      </c>
      <c r="J155" s="236">
        <v>427.7925984949137</v>
      </c>
      <c r="K155" s="236">
        <v>311.81928856538536</v>
      </c>
      <c r="L155" s="236">
        <v>321.29570688647527</v>
      </c>
      <c r="M155" s="236">
        <v>343.71432893953192</v>
      </c>
      <c r="N155" s="236">
        <v>357.22865379953976</v>
      </c>
      <c r="O155" s="236">
        <v>309.02756179884523</v>
      </c>
      <c r="P155" s="236">
        <v>0</v>
      </c>
      <c r="Q155" s="236">
        <v>0</v>
      </c>
      <c r="R155" s="236"/>
      <c r="S155" s="236"/>
      <c r="T155" s="236"/>
      <c r="U155" s="236"/>
    </row>
    <row r="156" spans="1:21">
      <c r="A156" t="s">
        <v>60</v>
      </c>
      <c r="B156" t="s">
        <v>59</v>
      </c>
      <c r="C156" t="s">
        <v>80</v>
      </c>
      <c r="D156" t="s">
        <v>116</v>
      </c>
      <c r="E156" t="s">
        <v>115</v>
      </c>
      <c r="F156" s="236">
        <v>792.9486768374187</v>
      </c>
      <c r="G156" s="236">
        <v>735.95236589197998</v>
      </c>
      <c r="H156" s="236">
        <v>806.83666683387059</v>
      </c>
      <c r="I156" s="236">
        <v>736.13399033729229</v>
      </c>
      <c r="J156" s="236">
        <v>682.67112940384106</v>
      </c>
      <c r="K156" s="236">
        <v>636.48362686545761</v>
      </c>
      <c r="L156" s="236">
        <v>673.96274587035111</v>
      </c>
      <c r="M156" s="236">
        <v>541.95519456508612</v>
      </c>
      <c r="N156" s="236">
        <v>649.23082932464013</v>
      </c>
      <c r="O156" s="236">
        <v>642.56027507353622</v>
      </c>
      <c r="P156" s="236">
        <v>0</v>
      </c>
      <c r="Q156" s="236">
        <v>0</v>
      </c>
      <c r="R156" s="236"/>
      <c r="S156" s="236"/>
      <c r="T156" s="236"/>
      <c r="U156" s="236"/>
    </row>
    <row r="157" spans="1:21">
      <c r="A157" t="s">
        <v>77</v>
      </c>
      <c r="B157" t="s">
        <v>76</v>
      </c>
      <c r="C157" t="s">
        <v>75</v>
      </c>
      <c r="D157" t="s">
        <v>114</v>
      </c>
      <c r="E157" t="s">
        <v>113</v>
      </c>
      <c r="F157" s="236">
        <v>510.97416035359385</v>
      </c>
      <c r="G157" s="236">
        <v>592.83565374357534</v>
      </c>
      <c r="H157" s="236">
        <v>641.02830711025786</v>
      </c>
      <c r="I157" s="236">
        <v>701.51499791798028</v>
      </c>
      <c r="J157" s="236">
        <v>691.08354813481333</v>
      </c>
      <c r="K157" s="236">
        <v>755.62814366815905</v>
      </c>
      <c r="L157" s="236">
        <v>1062.7039466601373</v>
      </c>
      <c r="M157" s="236">
        <v>807.22740694887227</v>
      </c>
      <c r="N157" s="236">
        <v>707.45049460670703</v>
      </c>
      <c r="O157" s="236">
        <v>714.53143677292519</v>
      </c>
      <c r="P157" s="236">
        <v>0</v>
      </c>
      <c r="Q157" s="236">
        <v>0</v>
      </c>
      <c r="R157" s="236"/>
      <c r="S157" s="236"/>
      <c r="T157" s="236"/>
      <c r="U157" s="236"/>
    </row>
    <row r="158" spans="1:21">
      <c r="A158" t="s">
        <v>60</v>
      </c>
      <c r="B158" t="s">
        <v>69</v>
      </c>
      <c r="C158" t="s">
        <v>58</v>
      </c>
      <c r="D158" t="s">
        <v>112</v>
      </c>
      <c r="E158" t="s">
        <v>111</v>
      </c>
      <c r="F158" s="236">
        <v>842.26362906820248</v>
      </c>
      <c r="G158" s="236">
        <v>865.0761863772484</v>
      </c>
      <c r="H158" s="236">
        <v>908.29997917333594</v>
      </c>
      <c r="I158" s="236">
        <v>872.66670517387513</v>
      </c>
      <c r="J158" s="236">
        <v>780.1830054407742</v>
      </c>
      <c r="K158" s="236">
        <v>1074.2337430537104</v>
      </c>
      <c r="L158" s="236">
        <v>1424.6046824271887</v>
      </c>
      <c r="M158" s="236">
        <v>1203.3303828414057</v>
      </c>
      <c r="N158" s="236">
        <v>1068.0655076898902</v>
      </c>
      <c r="O158" s="236">
        <v>1295.849215196122</v>
      </c>
      <c r="P158" s="236">
        <v>0</v>
      </c>
      <c r="Q158" s="236">
        <v>0</v>
      </c>
      <c r="R158" s="236"/>
      <c r="S158" s="236"/>
      <c r="T158" s="236"/>
      <c r="U158" s="236"/>
    </row>
    <row r="159" spans="1:21">
      <c r="A159" t="s">
        <v>48</v>
      </c>
      <c r="B159" t="s">
        <v>64</v>
      </c>
      <c r="C159" t="s">
        <v>72</v>
      </c>
      <c r="D159" t="s">
        <v>110</v>
      </c>
      <c r="E159" t="s">
        <v>109</v>
      </c>
      <c r="F159" s="236">
        <v>425.7825972480066</v>
      </c>
      <c r="G159" s="236">
        <v>479.07783391034212</v>
      </c>
      <c r="H159" s="236">
        <v>302.39253845368631</v>
      </c>
      <c r="I159" s="236">
        <v>219.43653776970191</v>
      </c>
      <c r="J159" s="236">
        <v>271.8478893104969</v>
      </c>
      <c r="K159" s="236">
        <v>332.32252570372179</v>
      </c>
      <c r="L159" s="236">
        <v>499.34771193262878</v>
      </c>
      <c r="M159" s="236">
        <v>1637.8187684207387</v>
      </c>
      <c r="N159" s="236">
        <v>1823.2970211185088</v>
      </c>
      <c r="O159" s="236">
        <v>2035.1086059894187</v>
      </c>
      <c r="P159" s="236">
        <v>0</v>
      </c>
      <c r="Q159" s="236">
        <v>0</v>
      </c>
      <c r="R159" s="236"/>
      <c r="S159" s="236"/>
      <c r="T159" s="236"/>
      <c r="U159" s="236"/>
    </row>
    <row r="160" spans="1:21">
      <c r="A160" t="s">
        <v>53</v>
      </c>
      <c r="B160" t="s">
        <v>52</v>
      </c>
      <c r="C160" t="s">
        <v>108</v>
      </c>
      <c r="D160" t="s">
        <v>107</v>
      </c>
      <c r="E160" t="s">
        <v>106</v>
      </c>
      <c r="F160" s="236">
        <v>311.41136421204965</v>
      </c>
      <c r="G160" s="236">
        <v>348.50254406857169</v>
      </c>
      <c r="H160" s="236">
        <v>497.63999640833742</v>
      </c>
      <c r="I160" s="236">
        <v>637.1749216559233</v>
      </c>
      <c r="J160" s="236">
        <v>733.25075423371641</v>
      </c>
      <c r="K160" s="236">
        <v>1317.391816306698</v>
      </c>
      <c r="L160" s="236">
        <v>949.99783252921748</v>
      </c>
      <c r="M160" s="236">
        <v>520.35206975193432</v>
      </c>
      <c r="N160" s="236">
        <v>437.82927454898442</v>
      </c>
      <c r="O160" s="236">
        <v>632.67476322261621</v>
      </c>
      <c r="P160" s="236">
        <v>0</v>
      </c>
      <c r="Q160" s="236">
        <v>0</v>
      </c>
      <c r="R160" s="236"/>
      <c r="S160" s="236"/>
      <c r="T160" s="236"/>
      <c r="U160" s="236"/>
    </row>
    <row r="161" spans="1:21">
      <c r="A161" t="s">
        <v>53</v>
      </c>
      <c r="B161" t="s">
        <v>105</v>
      </c>
      <c r="C161" t="s">
        <v>104</v>
      </c>
      <c r="D161" t="s">
        <v>103</v>
      </c>
      <c r="E161" t="s">
        <v>102</v>
      </c>
      <c r="F161" s="236">
        <v>570.58375042265538</v>
      </c>
      <c r="G161" s="236">
        <v>602.64825512940399</v>
      </c>
      <c r="H161" s="236">
        <v>730.08410716904609</v>
      </c>
      <c r="I161" s="236">
        <v>585.06417734960087</v>
      </c>
      <c r="J161" s="236">
        <v>584.25045804869751</v>
      </c>
      <c r="K161" s="236">
        <v>578.55442294237309</v>
      </c>
      <c r="L161" s="236">
        <v>798.25863418631229</v>
      </c>
      <c r="M161" s="236">
        <v>524.24930881231671</v>
      </c>
      <c r="N161" s="236">
        <v>305.20812294910604</v>
      </c>
      <c r="O161" s="236">
        <v>313.26110772348875</v>
      </c>
      <c r="P161" s="236">
        <v>0</v>
      </c>
      <c r="Q161" s="236">
        <v>0</v>
      </c>
      <c r="R161" s="236"/>
      <c r="S161" s="236"/>
      <c r="T161" s="236"/>
      <c r="U161" s="236"/>
    </row>
    <row r="162" spans="1:21">
      <c r="A162" t="s">
        <v>60</v>
      </c>
      <c r="B162" t="s">
        <v>69</v>
      </c>
      <c r="C162" t="s">
        <v>101</v>
      </c>
      <c r="D162" t="s">
        <v>100</v>
      </c>
      <c r="E162" t="s">
        <v>99</v>
      </c>
      <c r="F162" s="236">
        <v>238.32047876285091</v>
      </c>
      <c r="G162" s="236">
        <v>359.81719342626508</v>
      </c>
      <c r="H162" s="236">
        <v>241.12424910123741</v>
      </c>
      <c r="I162" s="236">
        <v>349.93795767533919</v>
      </c>
      <c r="J162" s="236">
        <v>519.32282016712577</v>
      </c>
      <c r="K162" s="236">
        <v>607.73799564360775</v>
      </c>
      <c r="L162" s="236">
        <v>543.5206576659524</v>
      </c>
      <c r="M162" s="236">
        <v>597.76047231863026</v>
      </c>
      <c r="N162" s="236">
        <v>523.61963854267606</v>
      </c>
      <c r="O162" s="236">
        <v>460.59992983311508</v>
      </c>
      <c r="P162" s="236">
        <v>0</v>
      </c>
      <c r="Q162" s="236">
        <v>0</v>
      </c>
      <c r="R162" s="236"/>
      <c r="S162" s="236"/>
      <c r="T162" s="236"/>
      <c r="U162" s="236"/>
    </row>
    <row r="163" spans="1:21">
      <c r="A163" t="s">
        <v>77</v>
      </c>
      <c r="B163" t="s">
        <v>76</v>
      </c>
      <c r="C163" t="s">
        <v>75</v>
      </c>
      <c r="D163" t="s">
        <v>98</v>
      </c>
      <c r="E163" t="s">
        <v>97</v>
      </c>
      <c r="F163" s="236">
        <v>843.55079089054323</v>
      </c>
      <c r="G163" s="236">
        <v>638.11913034183397</v>
      </c>
      <c r="H163" s="236">
        <v>368.63833775137914</v>
      </c>
      <c r="I163" s="236">
        <v>122.66935629491374</v>
      </c>
      <c r="J163" s="236">
        <v>471.69839269629091</v>
      </c>
      <c r="K163" s="236">
        <v>517.98871582644711</v>
      </c>
      <c r="L163" s="236">
        <v>562.89032926269851</v>
      </c>
      <c r="M163" s="236">
        <v>593.09872226855782</v>
      </c>
      <c r="N163" s="236">
        <v>769.53541310359788</v>
      </c>
      <c r="O163" s="236">
        <v>807.08476012746542</v>
      </c>
      <c r="P163" s="236">
        <v>0</v>
      </c>
      <c r="Q163" s="236">
        <v>0</v>
      </c>
      <c r="R163" s="236"/>
      <c r="S163" s="236"/>
      <c r="T163" s="236"/>
      <c r="U163" s="236"/>
    </row>
    <row r="164" spans="1:21">
      <c r="A164" t="s">
        <v>48</v>
      </c>
      <c r="B164" t="s">
        <v>64</v>
      </c>
      <c r="C164" t="s">
        <v>72</v>
      </c>
      <c r="D164" t="s">
        <v>96</v>
      </c>
      <c r="E164" t="s">
        <v>95</v>
      </c>
      <c r="F164" s="236">
        <v>472.68609117731825</v>
      </c>
      <c r="G164" s="236">
        <v>517.8651679923546</v>
      </c>
      <c r="H164" s="236">
        <v>694.62830603118448</v>
      </c>
      <c r="I164" s="236">
        <v>1146.2340332014076</v>
      </c>
      <c r="J164" s="236">
        <v>1341.1106669696037</v>
      </c>
      <c r="K164" s="236">
        <v>1576.9844023662677</v>
      </c>
      <c r="L164" s="236">
        <v>1782.5315146405035</v>
      </c>
      <c r="M164" s="236">
        <v>1912.9112980408379</v>
      </c>
      <c r="N164" s="236">
        <v>2262.7932653312714</v>
      </c>
      <c r="O164" s="236">
        <v>1356.5599082664169</v>
      </c>
      <c r="P164" s="236">
        <v>0</v>
      </c>
      <c r="Q164" s="236">
        <v>0</v>
      </c>
      <c r="R164" s="236"/>
      <c r="S164" s="236"/>
      <c r="T164" s="236"/>
      <c r="U164" s="236"/>
    </row>
    <row r="165" spans="1:21">
      <c r="A165" t="s">
        <v>48</v>
      </c>
      <c r="B165" t="s">
        <v>47</v>
      </c>
      <c r="C165" t="s">
        <v>46</v>
      </c>
      <c r="D165" t="s">
        <v>94</v>
      </c>
      <c r="E165" t="s">
        <v>93</v>
      </c>
      <c r="F165" s="236">
        <v>1172.4561757937026</v>
      </c>
      <c r="G165" s="236">
        <v>1310.6631906220368</v>
      </c>
      <c r="H165" s="236">
        <v>1251.9252093199948</v>
      </c>
      <c r="I165" s="236">
        <v>1024.6423156852225</v>
      </c>
      <c r="J165" s="236">
        <v>1328.0280292679977</v>
      </c>
      <c r="K165" s="236">
        <v>1450.9087837002664</v>
      </c>
      <c r="L165" s="236">
        <v>1233.768568569953</v>
      </c>
      <c r="M165" s="236">
        <v>1127.33958584731</v>
      </c>
      <c r="N165" s="236">
        <v>1096.60430935669</v>
      </c>
      <c r="O165" s="236">
        <v>1227.5138203352569</v>
      </c>
      <c r="P165" s="236">
        <v>0</v>
      </c>
      <c r="Q165" s="236">
        <v>0</v>
      </c>
      <c r="R165" s="236"/>
      <c r="S165" s="236"/>
      <c r="T165" s="236"/>
      <c r="U165" s="236"/>
    </row>
    <row r="166" spans="1:21">
      <c r="A166" t="s">
        <v>53</v>
      </c>
      <c r="B166" t="s">
        <v>52</v>
      </c>
      <c r="C166" t="s">
        <v>51</v>
      </c>
      <c r="D166" t="s">
        <v>92</v>
      </c>
      <c r="E166" t="s">
        <v>91</v>
      </c>
      <c r="F166" s="236">
        <v>466.06639458980925</v>
      </c>
      <c r="G166" s="236">
        <v>346.5498835158005</v>
      </c>
      <c r="H166" s="236">
        <v>467.50635255455637</v>
      </c>
      <c r="I166" s="236">
        <v>322.9447439393341</v>
      </c>
      <c r="J166" s="236">
        <v>525.50180226814712</v>
      </c>
      <c r="K166" s="236">
        <v>518.33586860085427</v>
      </c>
      <c r="L166" s="236">
        <v>425.65645983719918</v>
      </c>
      <c r="M166" s="236">
        <v>661.97415853425719</v>
      </c>
      <c r="N166" s="236">
        <v>711.87170817251774</v>
      </c>
      <c r="O166" s="236">
        <v>759.8683987769399</v>
      </c>
      <c r="P166" s="236">
        <v>0</v>
      </c>
      <c r="Q166" s="236">
        <v>0</v>
      </c>
      <c r="R166" s="236"/>
      <c r="S166" s="236"/>
      <c r="T166" s="236"/>
      <c r="U166" s="236"/>
    </row>
    <row r="167" spans="1:21">
      <c r="A167" t="s">
        <v>77</v>
      </c>
      <c r="B167" t="s">
        <v>76</v>
      </c>
      <c r="C167" t="s">
        <v>75</v>
      </c>
      <c r="D167" t="s">
        <v>90</v>
      </c>
      <c r="E167" t="s">
        <v>89</v>
      </c>
      <c r="F167" s="236">
        <v>324.75030327891244</v>
      </c>
      <c r="G167" s="236">
        <v>636.13435931921106</v>
      </c>
      <c r="H167" s="236">
        <v>660.39162282632503</v>
      </c>
      <c r="I167" s="236">
        <v>340.07927967313537</v>
      </c>
      <c r="J167" s="236">
        <v>455.55943795063178</v>
      </c>
      <c r="K167" s="236">
        <v>603.82421743402745</v>
      </c>
      <c r="L167" s="236">
        <v>846.03895619403033</v>
      </c>
      <c r="M167" s="236">
        <v>691.32844382059204</v>
      </c>
      <c r="N167" s="236">
        <v>836.46387639314446</v>
      </c>
      <c r="O167" s="236">
        <v>783.73133589178383</v>
      </c>
      <c r="P167" s="236">
        <v>0</v>
      </c>
      <c r="Q167" s="236">
        <v>0</v>
      </c>
      <c r="R167" s="236"/>
      <c r="S167" s="236"/>
      <c r="T167" s="236"/>
      <c r="U167" s="236"/>
    </row>
    <row r="168" spans="1:21">
      <c r="A168" t="s">
        <v>77</v>
      </c>
      <c r="B168" t="s">
        <v>76</v>
      </c>
      <c r="C168" t="s">
        <v>75</v>
      </c>
      <c r="D168" t="s">
        <v>88</v>
      </c>
      <c r="E168" t="s">
        <v>87</v>
      </c>
      <c r="F168" s="236">
        <v>156.09956336818104</v>
      </c>
      <c r="G168" s="236">
        <v>211.42599089108063</v>
      </c>
      <c r="H168" s="236">
        <v>285.72147927897441</v>
      </c>
      <c r="I168" s="236">
        <v>274.68956939349181</v>
      </c>
      <c r="J168" s="236">
        <v>350.81782148254524</v>
      </c>
      <c r="K168" s="236">
        <v>404.57849434955716</v>
      </c>
      <c r="L168" s="236">
        <v>346.5012711063618</v>
      </c>
      <c r="M168" s="236">
        <v>488.8231368754445</v>
      </c>
      <c r="N168" s="236">
        <v>425.72405466522781</v>
      </c>
      <c r="O168" s="236">
        <v>367.68847905212715</v>
      </c>
      <c r="P168" s="236">
        <v>0</v>
      </c>
      <c r="Q168" s="236">
        <v>0</v>
      </c>
      <c r="R168" s="236"/>
      <c r="S168" s="236"/>
      <c r="T168" s="236"/>
      <c r="U168" s="236"/>
    </row>
    <row r="169" spans="1:21">
      <c r="A169" t="s">
        <v>48</v>
      </c>
      <c r="B169" t="s">
        <v>64</v>
      </c>
      <c r="C169" t="s">
        <v>63</v>
      </c>
      <c r="D169" t="s">
        <v>86</v>
      </c>
      <c r="E169" t="s">
        <v>85</v>
      </c>
      <c r="F169" s="236">
        <v>488.29831650726805</v>
      </c>
      <c r="G169" s="236">
        <v>635.72086556742408</v>
      </c>
      <c r="H169" s="236">
        <v>727.16016814903992</v>
      </c>
      <c r="I169" s="236">
        <v>1027.3238609921304</v>
      </c>
      <c r="J169" s="236">
        <v>1040.8899623977888</v>
      </c>
      <c r="K169" s="236">
        <v>1248.697970293556</v>
      </c>
      <c r="L169" s="236">
        <v>878.09674552988827</v>
      </c>
      <c r="M169" s="236">
        <v>980.7687632437412</v>
      </c>
      <c r="N169" s="236">
        <v>835.24322356044297</v>
      </c>
      <c r="O169" s="236">
        <v>890.27388982723653</v>
      </c>
      <c r="P169" s="236">
        <v>0</v>
      </c>
      <c r="Q169" s="236">
        <v>0</v>
      </c>
      <c r="R169" s="236"/>
      <c r="S169" s="236"/>
      <c r="T169" s="236"/>
      <c r="U169" s="236"/>
    </row>
    <row r="170" spans="1:21">
      <c r="A170" t="s">
        <v>53</v>
      </c>
      <c r="B170" t="s">
        <v>52</v>
      </c>
      <c r="C170" t="s">
        <v>51</v>
      </c>
      <c r="D170" t="s">
        <v>84</v>
      </c>
      <c r="E170" t="s">
        <v>83</v>
      </c>
      <c r="F170" s="236">
        <v>862.77312350094178</v>
      </c>
      <c r="G170" s="236">
        <v>917.12463313387559</v>
      </c>
      <c r="H170" s="236">
        <v>852.49657756194165</v>
      </c>
      <c r="I170" s="236">
        <v>818.74487092439426</v>
      </c>
      <c r="J170" s="236">
        <v>1062.3702859276875</v>
      </c>
      <c r="K170" s="236">
        <v>1423.1538688170003</v>
      </c>
      <c r="L170" s="236">
        <v>1700.6098400509466</v>
      </c>
      <c r="M170" s="236">
        <v>1694.5132887161742</v>
      </c>
      <c r="N170" s="236">
        <v>1510.6213672376546</v>
      </c>
      <c r="O170" s="236">
        <v>1528.4464737367994</v>
      </c>
      <c r="P170" s="236">
        <v>0</v>
      </c>
      <c r="Q170" s="236">
        <v>0</v>
      </c>
      <c r="R170" s="236"/>
      <c r="S170" s="236"/>
      <c r="T170" s="236"/>
      <c r="U170" s="236"/>
    </row>
    <row r="171" spans="1:21">
      <c r="A171" t="s">
        <v>60</v>
      </c>
      <c r="B171" t="s">
        <v>59</v>
      </c>
      <c r="C171" t="s">
        <v>58</v>
      </c>
      <c r="D171" t="s">
        <v>82</v>
      </c>
      <c r="E171" t="s">
        <v>81</v>
      </c>
      <c r="F171" s="236">
        <v>1659.8505674812632</v>
      </c>
      <c r="G171" s="236">
        <v>1133.311867827086</v>
      </c>
      <c r="H171" s="236">
        <v>1680.744960324683</v>
      </c>
      <c r="I171" s="236">
        <v>1475.4609411426991</v>
      </c>
      <c r="J171" s="236">
        <v>913.02453508773999</v>
      </c>
      <c r="K171" s="236">
        <v>881.45498792365083</v>
      </c>
      <c r="L171" s="236">
        <v>854.03932854431002</v>
      </c>
      <c r="M171" s="236">
        <v>784.76010725219805</v>
      </c>
      <c r="N171" s="236">
        <v>959.70137196036421</v>
      </c>
      <c r="O171" s="236">
        <v>761.65465719640258</v>
      </c>
      <c r="P171" s="236">
        <v>0</v>
      </c>
      <c r="Q171" s="236">
        <v>0</v>
      </c>
      <c r="R171" s="236"/>
      <c r="S171" s="236"/>
      <c r="T171" s="236"/>
      <c r="U171" s="236"/>
    </row>
    <row r="172" spans="1:21">
      <c r="A172" t="s">
        <v>60</v>
      </c>
      <c r="B172" t="s">
        <v>59</v>
      </c>
      <c r="C172" t="s">
        <v>80</v>
      </c>
      <c r="D172" t="s">
        <v>79</v>
      </c>
      <c r="E172" t="s">
        <v>78</v>
      </c>
      <c r="F172" s="236">
        <v>1215.3841712783997</v>
      </c>
      <c r="G172" s="236">
        <v>1244.6060213179483</v>
      </c>
      <c r="H172" s="236">
        <v>1182.643459715764</v>
      </c>
      <c r="I172" s="236">
        <v>1002.7678775905715</v>
      </c>
      <c r="J172" s="236">
        <v>1001.0986211357445</v>
      </c>
      <c r="K172" s="236">
        <v>1025.6822161977409</v>
      </c>
      <c r="L172" s="236">
        <v>999.4293646809175</v>
      </c>
      <c r="M172" s="236">
        <v>1296.4794993215914</v>
      </c>
      <c r="N172" s="236">
        <v>1366.6164213884433</v>
      </c>
      <c r="O172" s="236">
        <v>1412.5214884064471</v>
      </c>
      <c r="P172" s="236">
        <v>0</v>
      </c>
      <c r="Q172" s="236">
        <v>0</v>
      </c>
      <c r="R172" s="236"/>
      <c r="S172" s="236"/>
      <c r="T172" s="236"/>
      <c r="U172" s="236"/>
    </row>
    <row r="173" spans="1:21">
      <c r="A173" t="s">
        <v>77</v>
      </c>
      <c r="B173" t="s">
        <v>76</v>
      </c>
      <c r="C173" t="s">
        <v>75</v>
      </c>
      <c r="D173" t="s">
        <v>74</v>
      </c>
      <c r="E173" t="s">
        <v>73</v>
      </c>
      <c r="F173" s="236">
        <v>1019.0463313525746</v>
      </c>
      <c r="G173" s="236">
        <v>509.2579271725516</v>
      </c>
      <c r="H173" s="236">
        <v>532.0684384938221</v>
      </c>
      <c r="I173" s="236">
        <v>863.21719094989248</v>
      </c>
      <c r="J173" s="236">
        <v>711.56383643042807</v>
      </c>
      <c r="K173" s="236">
        <v>791.85090647014442</v>
      </c>
      <c r="L173" s="236">
        <v>531.04911686400681</v>
      </c>
      <c r="M173" s="236">
        <v>348.83046592267897</v>
      </c>
      <c r="N173" s="236">
        <v>396.06792484970839</v>
      </c>
      <c r="O173" s="236">
        <v>541.93304527273335</v>
      </c>
      <c r="P173" s="236">
        <v>0</v>
      </c>
      <c r="Q173" s="236">
        <v>0</v>
      </c>
      <c r="R173" s="236"/>
      <c r="S173" s="236"/>
      <c r="T173" s="236"/>
      <c r="U173" s="236"/>
    </row>
    <row r="174" spans="1:21">
      <c r="A174" t="s">
        <v>48</v>
      </c>
      <c r="B174" t="s">
        <v>64</v>
      </c>
      <c r="C174" t="s">
        <v>72</v>
      </c>
      <c r="D174" t="s">
        <v>71</v>
      </c>
      <c r="E174" t="s">
        <v>70</v>
      </c>
      <c r="F174" s="236">
        <v>541.00329949040827</v>
      </c>
      <c r="G174" s="236">
        <v>548.13218630653375</v>
      </c>
      <c r="H174" s="236">
        <v>397.23741536521197</v>
      </c>
      <c r="I174" s="236">
        <v>462.60492748122948</v>
      </c>
      <c r="J174" s="236">
        <v>568.02849939021712</v>
      </c>
      <c r="K174" s="236">
        <v>569.9953570750863</v>
      </c>
      <c r="L174" s="236">
        <v>548.75329407849927</v>
      </c>
      <c r="M174" s="236">
        <v>624.60368642033814</v>
      </c>
      <c r="N174" s="236">
        <v>598.41567203350291</v>
      </c>
      <c r="O174" s="236">
        <v>318.16483150572918</v>
      </c>
      <c r="P174" s="236">
        <v>0</v>
      </c>
      <c r="Q174" s="236">
        <v>0</v>
      </c>
      <c r="R174" s="236"/>
      <c r="S174" s="236"/>
      <c r="T174" s="236"/>
      <c r="U174" s="236"/>
    </row>
    <row r="175" spans="1:21">
      <c r="A175" t="s">
        <v>60</v>
      </c>
      <c r="B175" t="s">
        <v>69</v>
      </c>
      <c r="C175" t="s">
        <v>58</v>
      </c>
      <c r="D175" t="s">
        <v>68</v>
      </c>
      <c r="E175" t="s">
        <v>67</v>
      </c>
      <c r="F175" s="236">
        <v>1188.7696420615675</v>
      </c>
      <c r="G175" s="236">
        <v>1237.2365047083429</v>
      </c>
      <c r="H175" s="236">
        <v>1367.1916089480483</v>
      </c>
      <c r="I175" s="236">
        <v>1042.156017659466</v>
      </c>
      <c r="J175" s="236">
        <v>1374.1118050103873</v>
      </c>
      <c r="K175" s="236">
        <v>1489.1721775184753</v>
      </c>
      <c r="L175" s="236">
        <v>1481.765992621403</v>
      </c>
      <c r="M175" s="236">
        <v>1315.1943665020667</v>
      </c>
      <c r="N175" s="236">
        <v>1056.6698302808463</v>
      </c>
      <c r="O175" s="236">
        <v>1087.6402823357744</v>
      </c>
      <c r="P175" s="236">
        <v>0</v>
      </c>
      <c r="Q175" s="236">
        <v>0</v>
      </c>
      <c r="R175" s="236"/>
      <c r="S175" s="236"/>
      <c r="T175" s="236"/>
      <c r="U175" s="236"/>
    </row>
    <row r="176" spans="1:21">
      <c r="A176" t="s">
        <v>60</v>
      </c>
      <c r="B176" t="s">
        <v>59</v>
      </c>
      <c r="C176" t="s">
        <v>58</v>
      </c>
      <c r="D176" t="s">
        <v>66</v>
      </c>
      <c r="E176" t="s">
        <v>65</v>
      </c>
      <c r="F176" s="236">
        <v>943.12562381353644</v>
      </c>
      <c r="G176" s="236">
        <v>849.78172453787363</v>
      </c>
      <c r="H176" s="236">
        <v>792.54254101977858</v>
      </c>
      <c r="I176" s="236">
        <v>497.016353080557</v>
      </c>
      <c r="J176" s="236">
        <v>1038.659174483488</v>
      </c>
      <c r="K176" s="236">
        <v>863.65341635653135</v>
      </c>
      <c r="L176" s="236">
        <v>792.77608431511385</v>
      </c>
      <c r="M176" s="236">
        <v>876.32136168632155</v>
      </c>
      <c r="N176" s="236">
        <v>813.78901476717886</v>
      </c>
      <c r="O176" s="236">
        <v>549.76354999746445</v>
      </c>
      <c r="P176" s="236">
        <v>0</v>
      </c>
      <c r="Q176" s="236">
        <v>0</v>
      </c>
      <c r="R176" s="236"/>
      <c r="S176" s="236"/>
      <c r="T176" s="236"/>
      <c r="U176" s="236"/>
    </row>
    <row r="177" spans="1:21">
      <c r="A177" t="s">
        <v>48</v>
      </c>
      <c r="B177" t="s">
        <v>64</v>
      </c>
      <c r="C177" t="s">
        <v>63</v>
      </c>
      <c r="D177" t="s">
        <v>62</v>
      </c>
      <c r="E177" t="s">
        <v>61</v>
      </c>
      <c r="F177" s="236">
        <v>163.74197138309253</v>
      </c>
      <c r="G177" s="236">
        <v>184.30859580802201</v>
      </c>
      <c r="H177" s="236">
        <v>224.25530863336584</v>
      </c>
      <c r="I177" s="236">
        <v>221.88253926862961</v>
      </c>
      <c r="J177" s="236">
        <v>263.7322708744565</v>
      </c>
      <c r="K177" s="236">
        <v>189.50821859242387</v>
      </c>
      <c r="L177" s="236">
        <v>249.12434569129053</v>
      </c>
      <c r="M177" s="236">
        <v>249.76902766749436</v>
      </c>
      <c r="N177" s="236">
        <v>240.31404870216332</v>
      </c>
      <c r="O177" s="236">
        <v>247.79924038305037</v>
      </c>
      <c r="P177" s="236">
        <v>0</v>
      </c>
      <c r="Q177" s="236">
        <v>0</v>
      </c>
      <c r="R177" s="236"/>
      <c r="S177" s="236"/>
      <c r="T177" s="236"/>
      <c r="U177" s="236"/>
    </row>
    <row r="178" spans="1:21">
      <c r="A178" t="s">
        <v>60</v>
      </c>
      <c r="B178" t="s">
        <v>59</v>
      </c>
      <c r="C178" t="s">
        <v>58</v>
      </c>
      <c r="D178" t="s">
        <v>57</v>
      </c>
      <c r="E178" t="s">
        <v>56</v>
      </c>
      <c r="F178" s="236">
        <v>643.26885072530047</v>
      </c>
      <c r="G178" s="236">
        <v>783.39493158393282</v>
      </c>
      <c r="H178" s="236">
        <v>574.43498644386705</v>
      </c>
      <c r="I178" s="236">
        <v>934.33577469074839</v>
      </c>
      <c r="J178" s="236">
        <v>1005.7706558139334</v>
      </c>
      <c r="K178" s="236">
        <v>1068.2761767967202</v>
      </c>
      <c r="L178" s="236">
        <v>664.01969044051452</v>
      </c>
      <c r="M178" s="236">
        <v>717.32134838400043</v>
      </c>
      <c r="N178" s="236">
        <v>840.35965141399151</v>
      </c>
      <c r="O178" s="236">
        <v>761.55080372157897</v>
      </c>
      <c r="P178" s="236">
        <v>0</v>
      </c>
      <c r="Q178" s="236">
        <v>0</v>
      </c>
      <c r="R178" s="236"/>
      <c r="S178" s="236"/>
      <c r="T178" s="236"/>
      <c r="U178" s="236"/>
    </row>
    <row r="179" spans="1:21">
      <c r="A179" t="s">
        <v>53</v>
      </c>
      <c r="B179" t="s">
        <v>52</v>
      </c>
      <c r="C179" t="s">
        <v>51</v>
      </c>
      <c r="D179" t="s">
        <v>55</v>
      </c>
      <c r="E179" t="s">
        <v>54</v>
      </c>
      <c r="F179" s="236">
        <v>1053.523859071232</v>
      </c>
      <c r="G179" s="236">
        <v>769.36990681930274</v>
      </c>
      <c r="H179" s="236">
        <v>727.31101857984754</v>
      </c>
      <c r="I179" s="236">
        <v>986.17258230819243</v>
      </c>
      <c r="J179" s="236">
        <v>708.571902062807</v>
      </c>
      <c r="K179" s="236">
        <v>906.41990069073358</v>
      </c>
      <c r="L179" s="236">
        <v>833.31327587472958</v>
      </c>
      <c r="M179" s="236">
        <v>1543.252357827469</v>
      </c>
      <c r="N179" s="236">
        <v>2040.5169009901001</v>
      </c>
      <c r="O179" s="236">
        <v>2253.4847073855713</v>
      </c>
      <c r="P179" s="236">
        <v>0</v>
      </c>
      <c r="Q179" s="236">
        <v>0</v>
      </c>
      <c r="R179" s="236"/>
      <c r="S179" s="236"/>
      <c r="T179" s="236"/>
      <c r="U179" s="236"/>
    </row>
    <row r="180" spans="1:21">
      <c r="A180" t="s">
        <v>53</v>
      </c>
      <c r="B180" t="s">
        <v>52</v>
      </c>
      <c r="C180" t="s">
        <v>51</v>
      </c>
      <c r="D180" t="s">
        <v>50</v>
      </c>
      <c r="E180" t="s">
        <v>49</v>
      </c>
      <c r="F180" s="236">
        <v>855.80780385839125</v>
      </c>
      <c r="G180" s="236">
        <v>1021.7520936946623</v>
      </c>
      <c r="H180" s="236">
        <v>1001.8037048239878</v>
      </c>
      <c r="I180" s="236">
        <v>1001.048915111929</v>
      </c>
      <c r="J180" s="236">
        <v>1260.0386845622036</v>
      </c>
      <c r="K180" s="236">
        <v>1511.3918559242225</v>
      </c>
      <c r="L180" s="236">
        <v>1901.2947354588819</v>
      </c>
      <c r="M180" s="236">
        <v>2318.1442538115107</v>
      </c>
      <c r="N180" s="236">
        <v>1743.2218988341872</v>
      </c>
      <c r="O180" s="236">
        <v>1133.7781486750687</v>
      </c>
      <c r="P180" s="236">
        <v>0</v>
      </c>
      <c r="Q180" s="236">
        <v>0</v>
      </c>
      <c r="R180" s="236"/>
      <c r="S180" s="236"/>
      <c r="T180" s="236"/>
      <c r="U180" s="236"/>
    </row>
    <row r="181" spans="1:21">
      <c r="A181" t="s">
        <v>48</v>
      </c>
      <c r="B181" t="s">
        <v>47</v>
      </c>
      <c r="C181" t="s">
        <v>46</v>
      </c>
      <c r="D181" t="s">
        <v>45</v>
      </c>
      <c r="E181" t="s">
        <v>44</v>
      </c>
      <c r="F181" s="236">
        <v>1396.2647186821293</v>
      </c>
      <c r="G181" s="236">
        <v>1516.8099156529508</v>
      </c>
      <c r="H181" s="236">
        <v>1573.1451082071542</v>
      </c>
      <c r="I181" s="236">
        <v>1782.299489488453</v>
      </c>
      <c r="J181" s="236">
        <v>1191.2062377451502</v>
      </c>
      <c r="K181" s="236">
        <v>1321.0904110681954</v>
      </c>
      <c r="L181" s="236">
        <v>1529.7469302491984</v>
      </c>
      <c r="M181" s="236">
        <v>840.51234146119509</v>
      </c>
      <c r="N181" s="236">
        <v>1004.6749081528347</v>
      </c>
      <c r="O181" s="236">
        <v>1110.9328604114232</v>
      </c>
      <c r="P181" s="236">
        <v>0</v>
      </c>
      <c r="Q181" s="236">
        <v>0</v>
      </c>
      <c r="R181" s="236"/>
      <c r="S181" s="236"/>
      <c r="T181" s="236"/>
      <c r="U181" s="236"/>
    </row>
    <row r="185" spans="1:21">
      <c r="A185" t="s">
        <v>795</v>
      </c>
      <c r="J185">
        <v>7</v>
      </c>
      <c r="K185">
        <v>8</v>
      </c>
      <c r="L185">
        <v>9</v>
      </c>
      <c r="M185">
        <v>10</v>
      </c>
      <c r="N185">
        <v>11</v>
      </c>
      <c r="O185">
        <v>12</v>
      </c>
      <c r="P185">
        <v>13</v>
      </c>
      <c r="Q185">
        <v>14</v>
      </c>
    </row>
    <row r="187" spans="1:21">
      <c r="A187" s="78" t="s">
        <v>380</v>
      </c>
      <c r="B187" s="78" t="s">
        <v>379</v>
      </c>
      <c r="C187" s="78" t="s">
        <v>378</v>
      </c>
      <c r="D187" s="78" t="s">
        <v>792</v>
      </c>
      <c r="E187" s="78" t="s">
        <v>793</v>
      </c>
      <c r="F187" s="78" t="s">
        <v>1173</v>
      </c>
      <c r="G187" s="78" t="s">
        <v>1174</v>
      </c>
      <c r="H187" s="78" t="s">
        <v>1175</v>
      </c>
      <c r="I187" s="78" t="s">
        <v>398</v>
      </c>
      <c r="J187" s="78" t="s">
        <v>399</v>
      </c>
      <c r="K187" s="78" t="s">
        <v>400</v>
      </c>
      <c r="L187" s="78" t="s">
        <v>401</v>
      </c>
      <c r="M187" s="78" t="s">
        <v>393</v>
      </c>
      <c r="N187" s="78" t="s">
        <v>394</v>
      </c>
      <c r="O187" s="78" t="s">
        <v>395</v>
      </c>
      <c r="P187" s="78" t="s">
        <v>396</v>
      </c>
      <c r="Q187" s="78" t="s">
        <v>794</v>
      </c>
    </row>
    <row r="188" spans="1:21">
      <c r="A188" s="78"/>
      <c r="B188" s="78"/>
      <c r="C188" s="78"/>
      <c r="D188" s="78" t="s">
        <v>420</v>
      </c>
      <c r="E188" s="78" t="s">
        <v>488</v>
      </c>
      <c r="F188" s="78"/>
      <c r="G188" s="78"/>
      <c r="H188" s="78"/>
      <c r="I188" s="78"/>
      <c r="J188" s="236">
        <v>848.79824492472369</v>
      </c>
      <c r="K188" s="236">
        <v>853.73720722663052</v>
      </c>
      <c r="L188" s="236">
        <v>833.30913950482238</v>
      </c>
      <c r="M188" s="236">
        <v>810.21378738325029</v>
      </c>
      <c r="N188" s="236">
        <v>785.63978816243809</v>
      </c>
      <c r="O188" s="236">
        <v>774.66901469431696</v>
      </c>
      <c r="P188" s="236">
        <v>761.40129390981781</v>
      </c>
      <c r="Q188" s="236">
        <v>753.50071471561262</v>
      </c>
    </row>
    <row r="189" spans="1:21">
      <c r="A189" s="78"/>
      <c r="B189" s="78"/>
      <c r="C189" s="78"/>
      <c r="D189" s="78" t="s">
        <v>48</v>
      </c>
      <c r="E189" s="78" t="s">
        <v>491</v>
      </c>
      <c r="F189" s="78"/>
      <c r="G189" s="78"/>
      <c r="H189" s="78"/>
      <c r="I189" s="78"/>
      <c r="J189" s="236">
        <v>779.74332458253843</v>
      </c>
      <c r="K189" s="236">
        <v>795.48787986719049</v>
      </c>
      <c r="L189" s="236">
        <v>740.14012335413872</v>
      </c>
      <c r="M189" s="236">
        <v>736.5757542787585</v>
      </c>
      <c r="N189" s="236">
        <v>721.38539290438894</v>
      </c>
      <c r="O189" s="236">
        <v>720.98155108248761</v>
      </c>
      <c r="P189" s="236">
        <v>675.73468289903553</v>
      </c>
      <c r="Q189" s="236">
        <v>678.77960454327956</v>
      </c>
    </row>
    <row r="190" spans="1:21">
      <c r="A190" s="78"/>
      <c r="B190" s="78"/>
      <c r="C190" s="78"/>
      <c r="D190" s="78" t="s">
        <v>53</v>
      </c>
      <c r="E190" s="78" t="s">
        <v>494</v>
      </c>
      <c r="F190" s="78"/>
      <c r="G190" s="78"/>
      <c r="H190" s="78"/>
      <c r="I190" s="78"/>
      <c r="J190" s="236">
        <v>1080.8547174551072</v>
      </c>
      <c r="K190" s="236">
        <v>1095.7715740856954</v>
      </c>
      <c r="L190" s="236">
        <v>1046.8159615949</v>
      </c>
      <c r="M190" s="236">
        <v>991.59977975147183</v>
      </c>
      <c r="N190" s="236">
        <v>981.05416281870987</v>
      </c>
      <c r="O190" s="236">
        <v>956.90109315245741</v>
      </c>
      <c r="P190" s="236">
        <v>916.76320675101192</v>
      </c>
      <c r="Q190" s="236">
        <v>894.84357410383257</v>
      </c>
    </row>
    <row r="191" spans="1:21">
      <c r="A191" s="78"/>
      <c r="B191" s="78"/>
      <c r="C191" s="78"/>
      <c r="D191" s="78" t="s">
        <v>77</v>
      </c>
      <c r="E191" s="78" t="s">
        <v>497</v>
      </c>
      <c r="F191" s="78"/>
      <c r="G191" s="78"/>
      <c r="H191" s="78"/>
      <c r="I191" s="78"/>
      <c r="J191" s="236">
        <v>528.61363669269474</v>
      </c>
      <c r="K191" s="236">
        <v>530.20815286176241</v>
      </c>
      <c r="L191" s="236">
        <v>563.31717202824007</v>
      </c>
      <c r="M191" s="236">
        <v>560.00656721240625</v>
      </c>
      <c r="N191" s="236">
        <v>506.82896020594353</v>
      </c>
      <c r="O191" s="236">
        <v>498.36139588377137</v>
      </c>
      <c r="P191" s="236">
        <v>532.5304678329768</v>
      </c>
      <c r="Q191" s="236">
        <v>531.1073270448951</v>
      </c>
    </row>
    <row r="192" spans="1:21">
      <c r="A192" s="78"/>
      <c r="B192" s="78"/>
      <c r="C192" s="78"/>
      <c r="D192" s="78" t="s">
        <v>60</v>
      </c>
      <c r="E192" s="78" t="s">
        <v>500</v>
      </c>
      <c r="F192" s="78"/>
      <c r="G192" s="78"/>
      <c r="H192" s="78"/>
      <c r="I192" s="78"/>
      <c r="J192" s="236">
        <v>841.9955312649397</v>
      </c>
      <c r="K192" s="236">
        <v>825.58682595499465</v>
      </c>
      <c r="L192" s="236">
        <v>844.25685168946654</v>
      </c>
      <c r="M192" s="236">
        <v>826.605391089553</v>
      </c>
      <c r="N192" s="236">
        <v>792.67178690960748</v>
      </c>
      <c r="O192" s="236">
        <v>784.32798888562365</v>
      </c>
      <c r="P192" s="236">
        <v>808.43286999054408</v>
      </c>
      <c r="Q192" s="236">
        <v>801.88434119529074</v>
      </c>
    </row>
    <row r="193" spans="1:17">
      <c r="A193" s="78"/>
      <c r="B193" s="78"/>
      <c r="C193" s="78"/>
      <c r="D193" s="78" t="s">
        <v>120</v>
      </c>
      <c r="E193" s="78" t="s">
        <v>1156</v>
      </c>
      <c r="F193" s="78"/>
      <c r="G193" s="78"/>
      <c r="H193" s="78"/>
      <c r="I193" s="78"/>
      <c r="J193" s="236">
        <v>713.79272767018142</v>
      </c>
      <c r="K193" s="236">
        <v>725.09587228223506</v>
      </c>
      <c r="L193" s="236">
        <v>654.80959922768011</v>
      </c>
      <c r="M193" s="236">
        <v>661.77301981578057</v>
      </c>
      <c r="N193" s="236">
        <v>651.93428687602466</v>
      </c>
      <c r="O193" s="236">
        <v>678.1272828295813</v>
      </c>
      <c r="P193" s="236">
        <v>614.88297995053483</v>
      </c>
      <c r="Q193" s="236">
        <v>639.60274869501984</v>
      </c>
    </row>
    <row r="194" spans="1:17">
      <c r="A194" s="78"/>
      <c r="B194" s="78"/>
      <c r="C194" s="78"/>
      <c r="D194" s="78" t="s">
        <v>64</v>
      </c>
      <c r="E194" s="78" t="s">
        <v>1157</v>
      </c>
      <c r="F194" s="78"/>
      <c r="G194" s="78"/>
      <c r="H194" s="78"/>
      <c r="I194" s="78"/>
      <c r="J194" s="236">
        <v>721.3346321746991</v>
      </c>
      <c r="K194" s="236">
        <v>744.34611756150548</v>
      </c>
      <c r="L194" s="236">
        <v>675.84936030719177</v>
      </c>
      <c r="M194" s="236">
        <v>693.34510567530208</v>
      </c>
      <c r="N194" s="236">
        <v>688.19321949293294</v>
      </c>
      <c r="O194" s="236">
        <v>700.61356763096308</v>
      </c>
      <c r="P194" s="236">
        <v>641.62487085055682</v>
      </c>
      <c r="Q194" s="236">
        <v>665.5729697988271</v>
      </c>
    </row>
    <row r="195" spans="1:17">
      <c r="A195" s="78"/>
      <c r="B195" s="78"/>
      <c r="C195" s="78"/>
      <c r="D195" s="78" t="s">
        <v>47</v>
      </c>
      <c r="E195" s="78" t="s">
        <v>1158</v>
      </c>
      <c r="F195" s="78"/>
      <c r="G195" s="78"/>
      <c r="H195" s="78"/>
      <c r="I195" s="78"/>
      <c r="J195" s="236">
        <v>889.91431106784557</v>
      </c>
      <c r="K195" s="236">
        <v>898.20256185799383</v>
      </c>
      <c r="L195" s="236">
        <v>867.70187740793176</v>
      </c>
      <c r="M195" s="236">
        <v>830.82008822727551</v>
      </c>
      <c r="N195" s="236">
        <v>799.67449829339978</v>
      </c>
      <c r="O195" s="236">
        <v>769.13936740881422</v>
      </c>
      <c r="P195" s="236">
        <v>750.99853027537381</v>
      </c>
      <c r="Q195" s="236">
        <v>715.56028948644837</v>
      </c>
    </row>
    <row r="196" spans="1:17">
      <c r="A196" s="78"/>
      <c r="B196" s="78"/>
      <c r="C196" s="78"/>
      <c r="D196" s="78" t="s">
        <v>163</v>
      </c>
      <c r="E196" s="78" t="s">
        <v>1159</v>
      </c>
      <c r="F196" s="78"/>
      <c r="G196" s="78"/>
      <c r="H196" s="78"/>
      <c r="I196" s="78"/>
      <c r="J196" s="236">
        <v>1182.2475451173198</v>
      </c>
      <c r="K196" s="236">
        <v>1171.0165390506302</v>
      </c>
      <c r="L196" s="236">
        <v>1196.9150470722402</v>
      </c>
      <c r="M196" s="236">
        <v>1062.4965582166071</v>
      </c>
      <c r="N196" s="236">
        <v>977.59595446006153</v>
      </c>
      <c r="O196" s="236">
        <v>934.30111955985581</v>
      </c>
      <c r="P196" s="236">
        <v>942.16344085002834</v>
      </c>
      <c r="Q196" s="236">
        <v>904.60016800309086</v>
      </c>
    </row>
    <row r="197" spans="1:17">
      <c r="A197" s="78"/>
      <c r="B197" s="78"/>
      <c r="C197" s="78"/>
      <c r="D197" s="78" t="s">
        <v>52</v>
      </c>
      <c r="E197" s="78" t="s">
        <v>1160</v>
      </c>
      <c r="F197" s="78"/>
      <c r="G197" s="78"/>
      <c r="H197" s="78"/>
      <c r="I197" s="78"/>
      <c r="J197" s="236">
        <v>1096.0913626440611</v>
      </c>
      <c r="K197" s="236">
        <v>1118.8619807526513</v>
      </c>
      <c r="L197" s="236">
        <v>1033.9855915249138</v>
      </c>
      <c r="M197" s="236">
        <v>1043.5730322955876</v>
      </c>
      <c r="N197" s="236">
        <v>1043.458127916306</v>
      </c>
      <c r="O197" s="236">
        <v>992.47223325838274</v>
      </c>
      <c r="P197" s="236">
        <v>938.73869310093937</v>
      </c>
      <c r="Q197" s="236">
        <v>949.85250567112701</v>
      </c>
    </row>
    <row r="198" spans="1:17">
      <c r="A198" s="78"/>
      <c r="B198" s="78"/>
      <c r="C198" s="78"/>
      <c r="D198" s="78" t="s">
        <v>105</v>
      </c>
      <c r="E198" s="78" t="s">
        <v>1161</v>
      </c>
      <c r="F198" s="78"/>
      <c r="G198" s="78"/>
      <c r="H198" s="78"/>
      <c r="I198" s="78"/>
      <c r="J198" s="236">
        <v>1003.325155501331</v>
      </c>
      <c r="K198" s="236">
        <v>1012.6813843180216</v>
      </c>
      <c r="L198" s="236">
        <v>954.0701480311086</v>
      </c>
      <c r="M198" s="236">
        <v>893.14557180309782</v>
      </c>
      <c r="N198" s="236">
        <v>936.46822300753138</v>
      </c>
      <c r="O198" s="236">
        <v>935.61353649632838</v>
      </c>
      <c r="P198" s="236">
        <v>882.69234994128522</v>
      </c>
      <c r="Q198" s="236">
        <v>837.03213201730443</v>
      </c>
    </row>
    <row r="199" spans="1:17">
      <c r="A199" s="78"/>
      <c r="B199" s="78"/>
      <c r="C199" s="78"/>
      <c r="D199" s="78" t="s">
        <v>76</v>
      </c>
      <c r="E199" s="78" t="s">
        <v>1162</v>
      </c>
      <c r="F199" s="78"/>
      <c r="G199" s="78"/>
      <c r="H199" s="78"/>
      <c r="I199" s="78"/>
      <c r="J199" s="236">
        <v>528.61363669269474</v>
      </c>
      <c r="K199" s="236">
        <v>530.20815286176241</v>
      </c>
      <c r="L199" s="236">
        <v>563.31717202824007</v>
      </c>
      <c r="M199" s="236">
        <v>560.00656721240625</v>
      </c>
      <c r="N199" s="236">
        <v>506.82896020594353</v>
      </c>
      <c r="O199" s="236">
        <v>498.36139588377137</v>
      </c>
      <c r="P199" s="236">
        <v>532.5304678329768</v>
      </c>
      <c r="Q199" s="236">
        <v>531.1073270448951</v>
      </c>
    </row>
    <row r="200" spans="1:17">
      <c r="A200" s="78"/>
      <c r="B200" s="78"/>
      <c r="C200" s="78"/>
      <c r="D200" s="78" t="s">
        <v>59</v>
      </c>
      <c r="E200" s="78" t="s">
        <v>1163</v>
      </c>
      <c r="F200" s="78"/>
      <c r="G200" s="78"/>
      <c r="H200" s="78"/>
      <c r="I200" s="78"/>
      <c r="J200" s="236">
        <v>756.49480621072644</v>
      </c>
      <c r="K200" s="236">
        <v>764.17658369830406</v>
      </c>
      <c r="L200" s="236">
        <v>748.47568154343935</v>
      </c>
      <c r="M200" s="236">
        <v>736.33593072498763</v>
      </c>
      <c r="N200" s="236">
        <v>736.6511191227072</v>
      </c>
      <c r="O200" s="236">
        <v>746.95720354757736</v>
      </c>
      <c r="P200" s="236">
        <v>741.21168795601272</v>
      </c>
      <c r="Q200" s="236">
        <v>731.71119666356776</v>
      </c>
    </row>
    <row r="201" spans="1:17">
      <c r="A201" s="78"/>
      <c r="B201" s="78"/>
      <c r="C201" s="78"/>
      <c r="D201" s="78" t="s">
        <v>69</v>
      </c>
      <c r="E201" s="78" t="s">
        <v>1164</v>
      </c>
      <c r="F201" s="78"/>
      <c r="G201" s="78"/>
      <c r="H201" s="78"/>
      <c r="I201" s="78"/>
      <c r="J201" s="236">
        <v>972.9475475495459</v>
      </c>
      <c r="K201" s="236">
        <v>939.37569677432964</v>
      </c>
      <c r="L201" s="236">
        <v>994.31585585272978</v>
      </c>
      <c r="M201" s="236">
        <v>973.0642335781904</v>
      </c>
      <c r="N201" s="236">
        <v>878.57663327037801</v>
      </c>
      <c r="O201" s="236">
        <v>857.87295081359923</v>
      </c>
      <c r="P201" s="236">
        <v>914.34950237941518</v>
      </c>
      <c r="Q201" s="236">
        <v>917.34063413014212</v>
      </c>
    </row>
    <row r="202" spans="1:17">
      <c r="A202" s="78"/>
      <c r="B202" s="78"/>
      <c r="C202" s="78"/>
      <c r="D202" s="78" t="s">
        <v>46</v>
      </c>
      <c r="E202" s="78" t="s">
        <v>519</v>
      </c>
      <c r="F202" s="78"/>
      <c r="G202" s="78"/>
      <c r="H202" s="78"/>
      <c r="I202" s="78"/>
      <c r="J202" s="236">
        <v>889.91431106784557</v>
      </c>
      <c r="K202" s="236">
        <v>898.20256185799383</v>
      </c>
      <c r="L202" s="236">
        <v>867.70187740793176</v>
      </c>
      <c r="M202" s="236">
        <v>830.82008822727551</v>
      </c>
      <c r="N202" s="236">
        <v>799.67449829339978</v>
      </c>
      <c r="O202" s="236">
        <v>769.13936740881422</v>
      </c>
      <c r="P202" s="236">
        <v>750.99853027537381</v>
      </c>
      <c r="Q202" s="236">
        <v>715.56028948644837</v>
      </c>
    </row>
    <row r="203" spans="1:17">
      <c r="A203" s="78"/>
      <c r="B203" s="78"/>
      <c r="C203" s="78"/>
      <c r="D203" s="78" t="s">
        <v>72</v>
      </c>
      <c r="E203" s="78" t="s">
        <v>522</v>
      </c>
      <c r="F203" s="78"/>
      <c r="G203" s="78"/>
      <c r="H203" s="78"/>
      <c r="I203" s="78"/>
      <c r="J203" s="236">
        <v>714.04856465851037</v>
      </c>
      <c r="K203" s="236">
        <v>772.01657012048281</v>
      </c>
      <c r="L203" s="236">
        <v>637.77859192690846</v>
      </c>
      <c r="M203" s="236">
        <v>655.29028320450698</v>
      </c>
      <c r="N203" s="236">
        <v>676.50017471483773</v>
      </c>
      <c r="O203" s="236">
        <v>717.92952783504643</v>
      </c>
      <c r="P203" s="236">
        <v>600.68147072728345</v>
      </c>
      <c r="Q203" s="236">
        <v>633.81392745794278</v>
      </c>
    </row>
    <row r="204" spans="1:17">
      <c r="A204" s="78"/>
      <c r="B204" s="78"/>
      <c r="C204" s="78"/>
      <c r="D204" s="78" t="s">
        <v>119</v>
      </c>
      <c r="E204" s="78" t="s">
        <v>525</v>
      </c>
      <c r="F204" s="78"/>
      <c r="G204" s="78"/>
      <c r="H204" s="78"/>
      <c r="I204" s="78"/>
      <c r="J204" s="236">
        <v>819.73750881920876</v>
      </c>
      <c r="K204" s="236">
        <v>835.97710358978043</v>
      </c>
      <c r="L204" s="236">
        <v>773.40585557663564</v>
      </c>
      <c r="M204" s="236">
        <v>781.63754626768343</v>
      </c>
      <c r="N204" s="236">
        <v>761.41397174175233</v>
      </c>
      <c r="O204" s="236">
        <v>784.96479467108963</v>
      </c>
      <c r="P204" s="236">
        <v>722.85343570950999</v>
      </c>
      <c r="Q204" s="236">
        <v>740.1206567600459</v>
      </c>
    </row>
    <row r="205" spans="1:17">
      <c r="A205" s="78"/>
      <c r="B205" s="78"/>
      <c r="C205" s="78"/>
      <c r="D205" s="78" t="s">
        <v>63</v>
      </c>
      <c r="E205" s="78" t="s">
        <v>526</v>
      </c>
      <c r="F205" s="78"/>
      <c r="G205" s="78"/>
      <c r="H205" s="78"/>
      <c r="I205" s="78"/>
      <c r="J205" s="236">
        <v>598.62503120386214</v>
      </c>
      <c r="K205" s="236">
        <v>558.49548449894371</v>
      </c>
      <c r="L205" s="236">
        <v>591.8032304052108</v>
      </c>
      <c r="M205" s="236">
        <v>609.95795172497105</v>
      </c>
      <c r="N205" s="236">
        <v>574.43855268772211</v>
      </c>
      <c r="O205" s="236">
        <v>538.16342305457465</v>
      </c>
      <c r="P205" s="236">
        <v>577.46800288367103</v>
      </c>
      <c r="Q205" s="236">
        <v>595.36041963121784</v>
      </c>
    </row>
    <row r="206" spans="1:17">
      <c r="A206" s="78"/>
      <c r="B206" s="78"/>
      <c r="C206" s="78"/>
      <c r="D206" s="78" t="s">
        <v>108</v>
      </c>
      <c r="E206" s="78" t="s">
        <v>529</v>
      </c>
      <c r="F206" s="78"/>
      <c r="G206" s="78"/>
      <c r="H206" s="78"/>
      <c r="I206" s="78"/>
      <c r="J206" s="236">
        <v>966.9297500261074</v>
      </c>
      <c r="K206" s="236">
        <v>991.71371927116581</v>
      </c>
      <c r="L206" s="236">
        <v>947.63055192991737</v>
      </c>
      <c r="M206" s="236">
        <v>929.79518706161139</v>
      </c>
      <c r="N206" s="236">
        <v>963.27739197653204</v>
      </c>
      <c r="O206" s="236">
        <v>904.26900255430996</v>
      </c>
      <c r="P206" s="236">
        <v>859.96804608370542</v>
      </c>
      <c r="Q206" s="236">
        <v>844.91766400349877</v>
      </c>
    </row>
    <row r="207" spans="1:17">
      <c r="A207" s="78"/>
      <c r="B207" s="78"/>
      <c r="C207" s="78"/>
      <c r="D207" s="78" t="s">
        <v>51</v>
      </c>
      <c r="E207" s="78" t="s">
        <v>530</v>
      </c>
      <c r="F207" s="78"/>
      <c r="G207" s="78"/>
      <c r="H207" s="78"/>
      <c r="I207" s="78"/>
      <c r="J207" s="236">
        <v>1182.0884726746538</v>
      </c>
      <c r="K207" s="236">
        <v>1163.9272397592617</v>
      </c>
      <c r="L207" s="236">
        <v>1119.3747786460453</v>
      </c>
      <c r="M207" s="236">
        <v>1109.0467380680959</v>
      </c>
      <c r="N207" s="236">
        <v>1087.5121827309865</v>
      </c>
      <c r="O207" s="236">
        <v>1059.4890339220899</v>
      </c>
      <c r="P207" s="236">
        <v>1055.5252221925984</v>
      </c>
      <c r="Q207" s="236">
        <v>1047.2192259807207</v>
      </c>
    </row>
    <row r="208" spans="1:17">
      <c r="A208" s="78"/>
      <c r="B208" s="78"/>
      <c r="C208" s="78"/>
      <c r="D208" s="78" t="s">
        <v>162</v>
      </c>
      <c r="E208" s="78" t="s">
        <v>533</v>
      </c>
      <c r="F208" s="78"/>
      <c r="G208" s="78"/>
      <c r="H208" s="78"/>
      <c r="I208" s="78"/>
      <c r="J208" s="236">
        <v>1203.4026962210035</v>
      </c>
      <c r="K208" s="236">
        <v>1252.2953721163285</v>
      </c>
      <c r="L208" s="236">
        <v>1173.2619883269294</v>
      </c>
      <c r="M208" s="236">
        <v>1043.5928746355155</v>
      </c>
      <c r="N208" s="236">
        <v>971.19710820435944</v>
      </c>
      <c r="O208" s="236">
        <v>967.66983279281976</v>
      </c>
      <c r="P208" s="236">
        <v>884.66626033303407</v>
      </c>
      <c r="Q208" s="236">
        <v>855.58324073815027</v>
      </c>
    </row>
    <row r="209" spans="1:17">
      <c r="A209" s="78"/>
      <c r="B209" s="78"/>
      <c r="C209" s="78"/>
      <c r="D209" s="78" t="s">
        <v>104</v>
      </c>
      <c r="E209" s="78" t="s">
        <v>534</v>
      </c>
      <c r="F209" s="78"/>
      <c r="G209" s="78"/>
      <c r="H209" s="78"/>
      <c r="I209" s="78"/>
      <c r="J209" s="236">
        <v>956.01845297666887</v>
      </c>
      <c r="K209" s="236">
        <v>957.7999308969919</v>
      </c>
      <c r="L209" s="236">
        <v>932.11090540519797</v>
      </c>
      <c r="M209" s="236">
        <v>879.48238896684848</v>
      </c>
      <c r="N209" s="236">
        <v>905.78379041588039</v>
      </c>
      <c r="O209" s="236">
        <v>894.43993411450776</v>
      </c>
      <c r="P209" s="236">
        <v>868.88622086091129</v>
      </c>
      <c r="Q209" s="236">
        <v>835.58139801703805</v>
      </c>
    </row>
    <row r="210" spans="1:17">
      <c r="A210" s="78"/>
      <c r="B210" s="78"/>
      <c r="C210" s="78"/>
      <c r="D210" s="78" t="s">
        <v>101</v>
      </c>
      <c r="E210" s="78" t="s">
        <v>535</v>
      </c>
      <c r="F210" s="78"/>
      <c r="G210" s="78"/>
      <c r="H210" s="78"/>
      <c r="I210" s="78"/>
      <c r="J210" s="236">
        <v>987.63492385263487</v>
      </c>
      <c r="K210" s="236">
        <v>981.98311032346442</v>
      </c>
      <c r="L210" s="236">
        <v>1066.0169229904998</v>
      </c>
      <c r="M210" s="236">
        <v>1029.9003011056741</v>
      </c>
      <c r="N210" s="236">
        <v>897.42971271231738</v>
      </c>
      <c r="O210" s="236">
        <v>887.54063866118315</v>
      </c>
      <c r="P210" s="236">
        <v>971.18133251310428</v>
      </c>
      <c r="Q210" s="236">
        <v>974.51758217964709</v>
      </c>
    </row>
    <row r="211" spans="1:17">
      <c r="A211" s="78"/>
      <c r="B211" s="78"/>
      <c r="C211" s="78"/>
      <c r="D211" s="78" t="s">
        <v>80</v>
      </c>
      <c r="E211" s="78" t="s">
        <v>536</v>
      </c>
      <c r="F211" s="78"/>
      <c r="G211" s="78"/>
      <c r="H211" s="78"/>
      <c r="I211" s="78"/>
      <c r="J211" s="236">
        <v>674.43801909264914</v>
      </c>
      <c r="K211" s="236">
        <v>668.40841641298653</v>
      </c>
      <c r="L211" s="236">
        <v>650.15256412338488</v>
      </c>
      <c r="M211" s="236">
        <v>618.77187825078306</v>
      </c>
      <c r="N211" s="236">
        <v>687.19279349126259</v>
      </c>
      <c r="O211" s="236">
        <v>684.26715008574695</v>
      </c>
      <c r="P211" s="236">
        <v>660.95001015241758</v>
      </c>
      <c r="Q211" s="236">
        <v>629.82776520609252</v>
      </c>
    </row>
    <row r="212" spans="1:17">
      <c r="A212" s="78"/>
      <c r="B212" s="78"/>
      <c r="C212" s="78"/>
      <c r="D212" s="78" t="s">
        <v>58</v>
      </c>
      <c r="E212" s="78" t="s">
        <v>539</v>
      </c>
      <c r="F212" s="78"/>
      <c r="G212" s="78"/>
      <c r="H212" s="78"/>
      <c r="I212" s="78"/>
      <c r="J212" s="236">
        <v>966.93554312690685</v>
      </c>
      <c r="K212" s="236">
        <v>899.56793868215095</v>
      </c>
      <c r="L212" s="236">
        <v>905.91950220114234</v>
      </c>
      <c r="M212" s="236">
        <v>909.81112017431349</v>
      </c>
      <c r="N212" s="236">
        <v>881.13416765296313</v>
      </c>
      <c r="O212" s="236">
        <v>853.77617523526942</v>
      </c>
      <c r="P212" s="236">
        <v>866.13139761745379</v>
      </c>
      <c r="Q212" s="236">
        <v>870.73304137318348</v>
      </c>
    </row>
    <row r="213" spans="1:17">
      <c r="A213" s="78"/>
      <c r="B213" s="78"/>
      <c r="C213" s="78"/>
      <c r="D213" s="78" t="s">
        <v>139</v>
      </c>
      <c r="E213" s="78" t="s">
        <v>540</v>
      </c>
      <c r="F213" s="78"/>
      <c r="G213" s="78"/>
      <c r="H213" s="78"/>
      <c r="I213" s="78"/>
      <c r="J213" s="236">
        <v>790.02482832026408</v>
      </c>
      <c r="K213" s="236">
        <v>809.30389962789764</v>
      </c>
      <c r="L213" s="236">
        <v>828.76834662118142</v>
      </c>
      <c r="M213" s="236">
        <v>828.39707885907035</v>
      </c>
      <c r="N213" s="236">
        <v>732.0373508681057</v>
      </c>
      <c r="O213" s="236">
        <v>740.96869966129293</v>
      </c>
      <c r="P213" s="236">
        <v>789.66844042074604</v>
      </c>
      <c r="Q213" s="236">
        <v>798.72142397418634</v>
      </c>
    </row>
    <row r="214" spans="1:17">
      <c r="A214" s="78"/>
      <c r="B214" s="78"/>
      <c r="C214" s="78"/>
      <c r="D214" s="78" t="s">
        <v>75</v>
      </c>
      <c r="E214" s="78" t="s">
        <v>543</v>
      </c>
      <c r="F214" s="78"/>
      <c r="G214" s="78"/>
      <c r="H214" s="78"/>
      <c r="I214" s="78"/>
      <c r="J214" s="236">
        <v>528.61363669269474</v>
      </c>
      <c r="K214" s="236">
        <v>530.20815286176241</v>
      </c>
      <c r="L214" s="236">
        <v>563.31717202824007</v>
      </c>
      <c r="M214" s="236">
        <v>560.00656721240625</v>
      </c>
      <c r="N214" s="236">
        <v>506.82896020594353</v>
      </c>
      <c r="O214" s="236">
        <v>498.36139588377137</v>
      </c>
      <c r="P214" s="236">
        <v>532.5304678329768</v>
      </c>
      <c r="Q214" s="236">
        <v>531.1073270448951</v>
      </c>
    </row>
    <row r="215" spans="1:17">
      <c r="A215" t="s">
        <v>77</v>
      </c>
      <c r="B215" t="s">
        <v>76</v>
      </c>
      <c r="C215" t="s">
        <v>75</v>
      </c>
      <c r="D215" t="s">
        <v>369</v>
      </c>
      <c r="E215" t="s">
        <v>368</v>
      </c>
      <c r="J215" s="236">
        <v>357.29064020787513</v>
      </c>
      <c r="K215" s="236">
        <v>360.14896532953821</v>
      </c>
      <c r="L215" s="236">
        <v>433.75083721236041</v>
      </c>
      <c r="M215" s="236">
        <v>338.02479251957595</v>
      </c>
      <c r="N215" s="236">
        <v>356.95979127067255</v>
      </c>
      <c r="O215" s="236">
        <v>359.76497627083501</v>
      </c>
      <c r="P215" s="236">
        <v>433.40108252509941</v>
      </c>
      <c r="Q215" s="236">
        <v>337.79014522361979</v>
      </c>
    </row>
    <row r="216" spans="1:17">
      <c r="A216" t="s">
        <v>77</v>
      </c>
      <c r="B216" t="s">
        <v>76</v>
      </c>
      <c r="C216" t="s">
        <v>75</v>
      </c>
      <c r="D216" t="s">
        <v>367</v>
      </c>
      <c r="E216" t="s">
        <v>366</v>
      </c>
      <c r="J216" s="236">
        <v>681.45089211413438</v>
      </c>
      <c r="K216" s="236">
        <v>635.55726060440691</v>
      </c>
      <c r="L216" s="236">
        <v>548.2898249306071</v>
      </c>
      <c r="M216" s="236">
        <v>538.81068051480861</v>
      </c>
      <c r="N216" s="236">
        <v>647.32591922077711</v>
      </c>
      <c r="O216" s="236">
        <v>602.13976304037385</v>
      </c>
      <c r="P216" s="236">
        <v>516.21760242460698</v>
      </c>
      <c r="Q216" s="236">
        <v>507.06166759341602</v>
      </c>
    </row>
    <row r="217" spans="1:17">
      <c r="A217" t="s">
        <v>48</v>
      </c>
      <c r="B217" t="s">
        <v>47</v>
      </c>
      <c r="C217" t="s">
        <v>46</v>
      </c>
      <c r="D217" t="s">
        <v>365</v>
      </c>
      <c r="E217" t="s">
        <v>364</v>
      </c>
      <c r="J217" s="236">
        <v>183.83233025097638</v>
      </c>
      <c r="K217" s="236">
        <v>224.44644972502925</v>
      </c>
      <c r="L217" s="236">
        <v>55.042819813519081</v>
      </c>
      <c r="M217" s="236">
        <v>127.32853585229643</v>
      </c>
      <c r="N217" s="236">
        <v>183.56530585372735</v>
      </c>
      <c r="O217" s="236">
        <v>224.41654443967241</v>
      </c>
      <c r="P217" s="236">
        <v>54.645163303277215</v>
      </c>
      <c r="Q217" s="236">
        <v>126.98559965911805</v>
      </c>
    </row>
    <row r="218" spans="1:17">
      <c r="A218" t="s">
        <v>60</v>
      </c>
      <c r="B218" t="s">
        <v>69</v>
      </c>
      <c r="C218" t="s">
        <v>58</v>
      </c>
      <c r="D218" t="s">
        <v>363</v>
      </c>
      <c r="E218" t="s">
        <v>362</v>
      </c>
      <c r="J218" s="236">
        <v>1002.8948004309896</v>
      </c>
      <c r="K218" s="236">
        <v>688.32862074879176</v>
      </c>
      <c r="L218" s="236">
        <v>757.16148282367101</v>
      </c>
      <c r="M218" s="236">
        <v>890.37261189737205</v>
      </c>
      <c r="N218" s="236">
        <v>821.88241098218964</v>
      </c>
      <c r="O218" s="236">
        <v>616.41180823664217</v>
      </c>
      <c r="P218" s="236">
        <v>684.90200915182459</v>
      </c>
      <c r="Q218" s="236">
        <v>749.57298190081053</v>
      </c>
    </row>
    <row r="219" spans="1:17">
      <c r="A219" t="s">
        <v>53</v>
      </c>
      <c r="B219" t="s">
        <v>105</v>
      </c>
      <c r="C219" t="s">
        <v>162</v>
      </c>
      <c r="D219" t="s">
        <v>361</v>
      </c>
      <c r="E219" t="s">
        <v>360</v>
      </c>
      <c r="J219" s="236">
        <v>464.09271801398012</v>
      </c>
      <c r="K219" s="236">
        <v>623.55021599827069</v>
      </c>
      <c r="L219" s="236">
        <v>952.77838347827378</v>
      </c>
      <c r="M219" s="236">
        <v>552.16436784979987</v>
      </c>
      <c r="N219" s="236">
        <v>449.4178732641127</v>
      </c>
      <c r="O219" s="236">
        <v>603.92977733571865</v>
      </c>
      <c r="P219" s="236">
        <v>923.14980249888424</v>
      </c>
      <c r="Q219" s="236">
        <v>534.80664658630451</v>
      </c>
    </row>
    <row r="220" spans="1:17">
      <c r="A220" t="s">
        <v>77</v>
      </c>
      <c r="B220" t="s">
        <v>76</v>
      </c>
      <c r="C220" t="s">
        <v>75</v>
      </c>
      <c r="D220" t="s">
        <v>359</v>
      </c>
      <c r="E220" t="s">
        <v>358</v>
      </c>
      <c r="J220" s="236">
        <v>623.04758480253372</v>
      </c>
      <c r="K220" s="236">
        <v>978.60590799976535</v>
      </c>
      <c r="L220" s="236">
        <v>720.96287688300231</v>
      </c>
      <c r="M220" s="236">
        <v>1126.4432615331198</v>
      </c>
      <c r="N220" s="236">
        <v>622.90793075145564</v>
      </c>
      <c r="O220" s="236">
        <v>978.31271702515187</v>
      </c>
      <c r="P220" s="236">
        <v>720.57642163583023</v>
      </c>
      <c r="Q220" s="236">
        <v>1125.955341232763</v>
      </c>
    </row>
    <row r="221" spans="1:17">
      <c r="A221" t="s">
        <v>53</v>
      </c>
      <c r="B221" t="s">
        <v>52</v>
      </c>
      <c r="C221" t="s">
        <v>51</v>
      </c>
      <c r="D221" t="s">
        <v>357</v>
      </c>
      <c r="E221" t="s">
        <v>356</v>
      </c>
      <c r="J221" s="236">
        <v>1701.7048407909942</v>
      </c>
      <c r="K221" s="236">
        <v>1701.7048407909942</v>
      </c>
      <c r="L221" s="236">
        <v>1701.7048407909938</v>
      </c>
      <c r="M221" s="236">
        <v>1687.7334829851557</v>
      </c>
      <c r="N221" s="236">
        <v>1660.6547333246499</v>
      </c>
      <c r="O221" s="236">
        <v>1660.6547333246499</v>
      </c>
      <c r="P221" s="236">
        <v>1660.6547333246497</v>
      </c>
      <c r="Q221" s="236">
        <v>1647.2287761646539</v>
      </c>
    </row>
    <row r="222" spans="1:17">
      <c r="A222" t="s">
        <v>48</v>
      </c>
      <c r="B222" t="s">
        <v>64</v>
      </c>
      <c r="C222" t="s">
        <v>72</v>
      </c>
      <c r="D222" t="s">
        <v>355</v>
      </c>
      <c r="E222" t="s">
        <v>354</v>
      </c>
      <c r="J222" s="236">
        <v>1263.5395648697934</v>
      </c>
      <c r="K222" s="236">
        <v>849.65286757478168</v>
      </c>
      <c r="L222" s="236">
        <v>314.51742415590093</v>
      </c>
      <c r="M222" s="236">
        <v>598.97891636933662</v>
      </c>
      <c r="N222" s="236">
        <v>1197.048911773014</v>
      </c>
      <c r="O222" s="236">
        <v>804.39505460828968</v>
      </c>
      <c r="P222" s="236">
        <v>298.1260767361797</v>
      </c>
      <c r="Q222" s="236">
        <v>567.67506554924034</v>
      </c>
    </row>
    <row r="223" spans="1:17">
      <c r="A223" t="s">
        <v>48</v>
      </c>
      <c r="B223" t="s">
        <v>64</v>
      </c>
      <c r="C223" t="s">
        <v>72</v>
      </c>
      <c r="D223" t="s">
        <v>353</v>
      </c>
      <c r="E223" t="s">
        <v>352</v>
      </c>
      <c r="J223" s="236">
        <v>755.51756477454296</v>
      </c>
      <c r="K223" s="236">
        <v>733.29645992823305</v>
      </c>
      <c r="L223" s="236">
        <v>706.63113411266079</v>
      </c>
      <c r="M223" s="236">
        <v>697.93298566609258</v>
      </c>
      <c r="N223" s="236">
        <v>684.59668657693157</v>
      </c>
      <c r="O223" s="236">
        <v>689.04211960665202</v>
      </c>
      <c r="P223" s="236">
        <v>684.59668657693157</v>
      </c>
      <c r="Q223" s="236">
        <v>680.91476813610473</v>
      </c>
    </row>
    <row r="224" spans="1:17">
      <c r="A224" t="s">
        <v>48</v>
      </c>
      <c r="B224" t="s">
        <v>64</v>
      </c>
      <c r="C224" t="s">
        <v>72</v>
      </c>
      <c r="D224" t="s">
        <v>351</v>
      </c>
      <c r="E224" t="s">
        <v>350</v>
      </c>
      <c r="J224" s="236">
        <v>509.15832937244244</v>
      </c>
      <c r="K224" s="236">
        <v>509.15832937244244</v>
      </c>
      <c r="L224" s="236">
        <v>509.15832937244244</v>
      </c>
      <c r="M224" s="236">
        <v>441.98148551502624</v>
      </c>
      <c r="N224" s="236">
        <v>441.98148551502624</v>
      </c>
      <c r="O224" s="236">
        <v>424.06331718333598</v>
      </c>
      <c r="P224" s="236">
        <v>424.06331718333598</v>
      </c>
      <c r="Q224" s="236">
        <v>421.55813403590224</v>
      </c>
    </row>
    <row r="225" spans="1:17">
      <c r="A225" t="s">
        <v>60</v>
      </c>
      <c r="B225" t="s">
        <v>69</v>
      </c>
      <c r="C225" t="s">
        <v>139</v>
      </c>
      <c r="D225" t="s">
        <v>349</v>
      </c>
      <c r="E225" t="s">
        <v>348</v>
      </c>
      <c r="J225" s="236">
        <v>877.95470348148547</v>
      </c>
      <c r="K225" s="236">
        <v>845.57112835306998</v>
      </c>
      <c r="L225" s="236">
        <v>811.74828321894722</v>
      </c>
      <c r="M225" s="236">
        <v>772.66627491832219</v>
      </c>
      <c r="N225" s="236">
        <v>742.33064749658672</v>
      </c>
      <c r="O225" s="236">
        <v>713.77946874671795</v>
      </c>
      <c r="P225" s="236">
        <v>685.2282899968493</v>
      </c>
      <c r="Q225" s="236">
        <v>652.98596999653705</v>
      </c>
    </row>
    <row r="226" spans="1:17">
      <c r="A226" t="s">
        <v>60</v>
      </c>
      <c r="B226" t="s">
        <v>59</v>
      </c>
      <c r="C226" t="s">
        <v>58</v>
      </c>
      <c r="D226" t="s">
        <v>347</v>
      </c>
      <c r="E226" t="s">
        <v>346</v>
      </c>
      <c r="J226" s="236">
        <v>1005.2681605580985</v>
      </c>
      <c r="K226" s="236">
        <v>666.47612854680574</v>
      </c>
      <c r="L226" s="236">
        <v>644.26025759524555</v>
      </c>
      <c r="M226" s="236">
        <v>615.438530505112</v>
      </c>
      <c r="N226" s="236">
        <v>593.4585829870723</v>
      </c>
      <c r="O226" s="236">
        <v>571.47863546903261</v>
      </c>
      <c r="P226" s="236">
        <v>549.4986879509928</v>
      </c>
      <c r="Q226" s="236">
        <v>521.34881018100384</v>
      </c>
    </row>
    <row r="227" spans="1:17">
      <c r="A227" t="s">
        <v>48</v>
      </c>
      <c r="B227" t="s">
        <v>47</v>
      </c>
      <c r="C227" t="s">
        <v>46</v>
      </c>
      <c r="D227" t="s">
        <v>345</v>
      </c>
      <c r="E227" t="s">
        <v>344</v>
      </c>
      <c r="J227" s="236">
        <v>361.74434713827219</v>
      </c>
      <c r="K227" s="236">
        <v>360.98009851755756</v>
      </c>
      <c r="L227" s="236">
        <v>360.21584989684294</v>
      </c>
      <c r="M227" s="236">
        <v>356.96322805667216</v>
      </c>
      <c r="N227" s="236">
        <v>353.16843824742324</v>
      </c>
      <c r="O227" s="236">
        <v>349.62663442545778</v>
      </c>
      <c r="P227" s="236">
        <v>346.08483060349221</v>
      </c>
      <c r="Q227" s="236">
        <v>340.07401643153759</v>
      </c>
    </row>
    <row r="228" spans="1:17">
      <c r="A228" t="s">
        <v>77</v>
      </c>
      <c r="B228" t="s">
        <v>76</v>
      </c>
      <c r="C228" t="s">
        <v>75</v>
      </c>
      <c r="D228" t="s">
        <v>343</v>
      </c>
      <c r="E228" t="s">
        <v>342</v>
      </c>
      <c r="J228" s="236">
        <v>787.12130582744408</v>
      </c>
      <c r="K228" s="236">
        <v>787.12130582744408</v>
      </c>
      <c r="L228" s="236">
        <v>868.10086404014407</v>
      </c>
      <c r="M228" s="236">
        <v>860.72541102609171</v>
      </c>
      <c r="N228" s="236">
        <v>721.41957258110381</v>
      </c>
      <c r="O228" s="236">
        <v>721.41957258110381</v>
      </c>
      <c r="P228" s="236">
        <v>801.71112211711977</v>
      </c>
      <c r="Q228" s="236">
        <v>794.29765717232476</v>
      </c>
    </row>
    <row r="229" spans="1:17">
      <c r="A229" t="s">
        <v>60</v>
      </c>
      <c r="B229" t="s">
        <v>59</v>
      </c>
      <c r="C229" t="s">
        <v>80</v>
      </c>
      <c r="D229" t="s">
        <v>341</v>
      </c>
      <c r="E229" t="s">
        <v>340</v>
      </c>
      <c r="J229" s="236">
        <v>723.3575268615823</v>
      </c>
      <c r="K229" s="236">
        <v>611.53414106655509</v>
      </c>
      <c r="L229" s="236">
        <v>573.53166230027625</v>
      </c>
      <c r="M229" s="236">
        <v>686.12618780340881</v>
      </c>
      <c r="N229" s="236">
        <v>682.65871496548891</v>
      </c>
      <c r="O229" s="236">
        <v>574.30018878049066</v>
      </c>
      <c r="P229" s="236">
        <v>537.45828987759126</v>
      </c>
      <c r="Q229" s="236">
        <v>646.63738606020286</v>
      </c>
    </row>
    <row r="230" spans="1:17">
      <c r="A230" t="s">
        <v>60</v>
      </c>
      <c r="B230" t="s">
        <v>69</v>
      </c>
      <c r="C230" t="s">
        <v>101</v>
      </c>
      <c r="D230" t="s">
        <v>339</v>
      </c>
      <c r="E230" t="s">
        <v>338</v>
      </c>
      <c r="J230" s="236">
        <v>1043.8124249929213</v>
      </c>
      <c r="K230" s="236">
        <v>1115.7018924409153</v>
      </c>
      <c r="L230" s="236">
        <v>1449.110524935943</v>
      </c>
      <c r="M230" s="236">
        <v>1841.7702985274082</v>
      </c>
      <c r="N230" s="236">
        <v>1023.3639282239218</v>
      </c>
      <c r="O230" s="236">
        <v>1093.8450664475865</v>
      </c>
      <c r="P230" s="236">
        <v>1420.7221563195442</v>
      </c>
      <c r="Q230" s="236">
        <v>1805.6759412021106</v>
      </c>
    </row>
    <row r="231" spans="1:17">
      <c r="A231" t="s">
        <v>77</v>
      </c>
      <c r="B231" t="s">
        <v>76</v>
      </c>
      <c r="C231" t="s">
        <v>75</v>
      </c>
      <c r="D231" t="s">
        <v>337</v>
      </c>
      <c r="E231" t="s">
        <v>336</v>
      </c>
      <c r="J231" s="236">
        <v>235.9292090556323</v>
      </c>
      <c r="K231" s="236">
        <v>207.44115830231613</v>
      </c>
      <c r="L231" s="236">
        <v>279.26314541278924</v>
      </c>
      <c r="M231" s="236">
        <v>212.39115737245476</v>
      </c>
      <c r="N231" s="236">
        <v>228.66786289071766</v>
      </c>
      <c r="O231" s="236">
        <v>200.48137284689656</v>
      </c>
      <c r="P231" s="236">
        <v>271.54308718272722</v>
      </c>
      <c r="Q231" s="236">
        <v>205.89071730934961</v>
      </c>
    </row>
    <row r="232" spans="1:17">
      <c r="A232" t="s">
        <v>60</v>
      </c>
      <c r="B232" t="s">
        <v>59</v>
      </c>
      <c r="C232" t="s">
        <v>58</v>
      </c>
      <c r="D232" t="s">
        <v>335</v>
      </c>
      <c r="E232" t="s">
        <v>334</v>
      </c>
      <c r="J232" s="236">
        <v>556.06822963675529</v>
      </c>
      <c r="K232" s="236">
        <v>472.34559730942357</v>
      </c>
      <c r="L232" s="236">
        <v>472.34559730942357</v>
      </c>
      <c r="M232" s="236">
        <v>468.79439245708937</v>
      </c>
      <c r="N232" s="236">
        <v>468.79439245708937</v>
      </c>
      <c r="O232" s="236">
        <v>468.79439245708937</v>
      </c>
      <c r="P232" s="236">
        <v>468.79439245708937</v>
      </c>
      <c r="Q232" s="236">
        <v>465.19251637857923</v>
      </c>
    </row>
    <row r="233" spans="1:17">
      <c r="A233" t="s">
        <v>48</v>
      </c>
      <c r="B233" t="s">
        <v>64</v>
      </c>
      <c r="C233" t="s">
        <v>72</v>
      </c>
      <c r="D233" t="s">
        <v>333</v>
      </c>
      <c r="E233" t="s">
        <v>332</v>
      </c>
      <c r="J233" s="236">
        <v>639.43458619630906</v>
      </c>
      <c r="K233" s="236">
        <v>815.6404570964761</v>
      </c>
      <c r="L233" s="236">
        <v>536.87726289894624</v>
      </c>
      <c r="M233" s="236">
        <v>410.11305659890212</v>
      </c>
      <c r="N233" s="236">
        <v>472.41737738437797</v>
      </c>
      <c r="O233" s="236">
        <v>314.94491825625204</v>
      </c>
      <c r="P233" s="236">
        <v>282.76576356485231</v>
      </c>
      <c r="Q233" s="236">
        <v>402.55405631755741</v>
      </c>
    </row>
    <row r="234" spans="1:17">
      <c r="A234" t="s">
        <v>48</v>
      </c>
      <c r="B234" t="s">
        <v>47</v>
      </c>
      <c r="C234" t="s">
        <v>46</v>
      </c>
      <c r="D234" t="s">
        <v>331</v>
      </c>
      <c r="E234" t="s">
        <v>330</v>
      </c>
      <c r="J234" s="236">
        <v>1560.2982445236403</v>
      </c>
      <c r="K234" s="236">
        <v>1286.6592412283223</v>
      </c>
      <c r="L234" s="236">
        <v>1229.8312766613492</v>
      </c>
      <c r="M234" s="236">
        <v>1100.6512972144897</v>
      </c>
      <c r="N234" s="236">
        <v>1560.1762813915536</v>
      </c>
      <c r="O234" s="236">
        <v>1286.5472520951978</v>
      </c>
      <c r="P234" s="236">
        <v>1229.4900778248816</v>
      </c>
      <c r="Q234" s="236">
        <v>1100.614717696682</v>
      </c>
    </row>
    <row r="235" spans="1:17">
      <c r="A235" t="s">
        <v>53</v>
      </c>
      <c r="B235" t="s">
        <v>105</v>
      </c>
      <c r="C235" t="s">
        <v>104</v>
      </c>
      <c r="D235" t="s">
        <v>329</v>
      </c>
      <c r="E235" t="s">
        <v>328</v>
      </c>
      <c r="J235" s="236">
        <v>1320.2110089943319</v>
      </c>
      <c r="K235" s="236">
        <v>1320.2110089943319</v>
      </c>
      <c r="L235" s="236">
        <v>1320.2110089943319</v>
      </c>
      <c r="M235" s="236">
        <v>1258.0904404168955</v>
      </c>
      <c r="N235" s="236">
        <v>1258.0904404168955</v>
      </c>
      <c r="O235" s="236">
        <v>1209.2135779298367</v>
      </c>
      <c r="P235" s="236">
        <v>1209.2135779298364</v>
      </c>
      <c r="Q235" s="236">
        <v>1198.2905816222142</v>
      </c>
    </row>
    <row r="236" spans="1:17">
      <c r="A236" t="s">
        <v>77</v>
      </c>
      <c r="B236" t="s">
        <v>76</v>
      </c>
      <c r="C236" t="s">
        <v>75</v>
      </c>
      <c r="D236" t="s">
        <v>327</v>
      </c>
      <c r="E236" t="s">
        <v>326</v>
      </c>
      <c r="J236" s="236">
        <v>449.19907619966625</v>
      </c>
      <c r="K236" s="236">
        <v>449.19907619966625</v>
      </c>
      <c r="L236" s="236">
        <v>449.19907619966625</v>
      </c>
      <c r="M236" s="236">
        <v>443.22524689338945</v>
      </c>
      <c r="N236" s="236">
        <v>443.22524689338945</v>
      </c>
      <c r="O236" s="236">
        <v>443.22524689338945</v>
      </c>
      <c r="P236" s="236">
        <v>443.22524689338945</v>
      </c>
      <c r="Q236" s="236">
        <v>436.79072128807007</v>
      </c>
    </row>
    <row r="237" spans="1:17">
      <c r="A237" t="s">
        <v>53</v>
      </c>
      <c r="B237" t="s">
        <v>105</v>
      </c>
      <c r="C237" t="s">
        <v>162</v>
      </c>
      <c r="D237" t="s">
        <v>325</v>
      </c>
      <c r="E237" t="s">
        <v>324</v>
      </c>
      <c r="J237" s="236">
        <v>597.97607145676693</v>
      </c>
      <c r="K237" s="236">
        <v>483.66417988511188</v>
      </c>
      <c r="L237" s="236">
        <v>634.95933049465532</v>
      </c>
      <c r="M237" s="236">
        <v>534.24492678149579</v>
      </c>
      <c r="N237" s="236">
        <v>559.36913363102485</v>
      </c>
      <c r="O237" s="236">
        <v>448.91743182083098</v>
      </c>
      <c r="P237" s="236">
        <v>595.39629816997228</v>
      </c>
      <c r="Q237" s="236">
        <v>504.59093260111024</v>
      </c>
    </row>
    <row r="238" spans="1:17">
      <c r="A238" t="s">
        <v>48</v>
      </c>
      <c r="B238" t="s">
        <v>64</v>
      </c>
      <c r="C238" t="s">
        <v>63</v>
      </c>
      <c r="D238" t="s">
        <v>323</v>
      </c>
      <c r="E238" t="s">
        <v>322</v>
      </c>
      <c r="J238" s="236">
        <v>937.01435102168023</v>
      </c>
      <c r="K238" s="236">
        <v>789.00942550153457</v>
      </c>
      <c r="L238" s="236">
        <v>802.59630367745262</v>
      </c>
      <c r="M238" s="236">
        <v>891.88000808690401</v>
      </c>
      <c r="N238" s="236">
        <v>922.62294120807326</v>
      </c>
      <c r="O238" s="236">
        <v>761.19642118767672</v>
      </c>
      <c r="P238" s="236">
        <v>774.30435463986305</v>
      </c>
      <c r="Q238" s="236">
        <v>860.66844700678871</v>
      </c>
    </row>
    <row r="239" spans="1:17">
      <c r="A239" t="s">
        <v>48</v>
      </c>
      <c r="B239" t="s">
        <v>64</v>
      </c>
      <c r="C239" t="s">
        <v>63</v>
      </c>
      <c r="D239" t="s">
        <v>321</v>
      </c>
      <c r="E239" t="s">
        <v>320</v>
      </c>
      <c r="J239" s="236">
        <v>607.28860250803245</v>
      </c>
      <c r="K239" s="236">
        <v>610.67706960200155</v>
      </c>
      <c r="L239" s="236">
        <v>610.67706960200155</v>
      </c>
      <c r="M239" s="236">
        <v>610.5689821042381</v>
      </c>
      <c r="N239" s="236">
        <v>570.53862357869457</v>
      </c>
      <c r="O239" s="236">
        <v>570.53862357869457</v>
      </c>
      <c r="P239" s="236">
        <v>570.53862357869457</v>
      </c>
      <c r="Q239" s="236">
        <v>570.53690086115239</v>
      </c>
    </row>
    <row r="240" spans="1:17">
      <c r="A240" t="s">
        <v>77</v>
      </c>
      <c r="B240" t="s">
        <v>76</v>
      </c>
      <c r="C240" t="s">
        <v>75</v>
      </c>
      <c r="D240" t="s">
        <v>319</v>
      </c>
      <c r="E240" t="s">
        <v>318</v>
      </c>
      <c r="J240" s="236">
        <v>813.76392019044818</v>
      </c>
      <c r="K240" s="236">
        <v>772.38609374008638</v>
      </c>
      <c r="L240" s="236">
        <v>731.0082672897247</v>
      </c>
      <c r="M240" s="236">
        <v>685.65593005664152</v>
      </c>
      <c r="N240" s="236">
        <v>645.32322828860379</v>
      </c>
      <c r="O240" s="236">
        <v>604.99052652056605</v>
      </c>
      <c r="P240" s="236">
        <v>564.65782475252831</v>
      </c>
      <c r="Q240" s="236">
        <v>524.5483376538632</v>
      </c>
    </row>
    <row r="241" spans="1:17">
      <c r="A241" t="s">
        <v>60</v>
      </c>
      <c r="B241" t="s">
        <v>69</v>
      </c>
      <c r="C241" t="s">
        <v>101</v>
      </c>
      <c r="D241" t="s">
        <v>317</v>
      </c>
      <c r="E241" t="s">
        <v>316</v>
      </c>
      <c r="J241" s="236">
        <v>1141.0605603034942</v>
      </c>
      <c r="K241" s="236">
        <v>1126.1918540882857</v>
      </c>
      <c r="L241" s="236">
        <v>1107.0427627505173</v>
      </c>
      <c r="M241" s="236">
        <v>918.41058635626496</v>
      </c>
      <c r="N241" s="236">
        <v>797.80242029853889</v>
      </c>
      <c r="O241" s="236">
        <v>785.0750936942801</v>
      </c>
      <c r="P241" s="236">
        <v>772.51523191376157</v>
      </c>
      <c r="Q241" s="236">
        <v>753.54801223576919</v>
      </c>
    </row>
    <row r="242" spans="1:17">
      <c r="A242" t="s">
        <v>48</v>
      </c>
      <c r="B242" t="s">
        <v>120</v>
      </c>
      <c r="C242" t="s">
        <v>119</v>
      </c>
      <c r="D242" t="s">
        <v>315</v>
      </c>
      <c r="E242" t="s">
        <v>314</v>
      </c>
      <c r="J242" s="236">
        <v>838.47831412752032</v>
      </c>
      <c r="K242" s="236">
        <v>838.47831412752032</v>
      </c>
      <c r="L242" s="236">
        <v>838.47831412752032</v>
      </c>
      <c r="M242" s="236">
        <v>808.33750491521084</v>
      </c>
      <c r="N242" s="236">
        <v>808.33750491521084</v>
      </c>
      <c r="O242" s="236">
        <v>807.14526670737121</v>
      </c>
      <c r="P242" s="236">
        <v>807.14526670737121</v>
      </c>
      <c r="Q242" s="236">
        <v>802.32954722407271</v>
      </c>
    </row>
    <row r="243" spans="1:17">
      <c r="A243" t="s">
        <v>53</v>
      </c>
      <c r="B243" t="s">
        <v>52</v>
      </c>
      <c r="C243" t="s">
        <v>51</v>
      </c>
      <c r="D243" t="s">
        <v>313</v>
      </c>
      <c r="E243" t="s">
        <v>312</v>
      </c>
      <c r="J243" s="236">
        <v>1757.1013046484909</v>
      </c>
      <c r="K243" s="236">
        <v>1794.9465635178433</v>
      </c>
      <c r="L243" s="236">
        <v>1670.9840319151692</v>
      </c>
      <c r="M243" s="236">
        <v>1596.6416967485388</v>
      </c>
      <c r="N243" s="236">
        <v>1545.9365043732867</v>
      </c>
      <c r="O243" s="236">
        <v>1515.0558984906143</v>
      </c>
      <c r="P243" s="236">
        <v>1477.312935745126</v>
      </c>
      <c r="Q243" s="236">
        <v>1415.543446000321</v>
      </c>
    </row>
    <row r="244" spans="1:17">
      <c r="A244" t="s">
        <v>77</v>
      </c>
      <c r="B244" t="s">
        <v>76</v>
      </c>
      <c r="C244" t="s">
        <v>75</v>
      </c>
      <c r="D244" t="s">
        <v>311</v>
      </c>
      <c r="E244" t="s">
        <v>310</v>
      </c>
      <c r="J244" s="236">
        <v>474.23169622704467</v>
      </c>
      <c r="K244" s="236">
        <v>339.9422166431076</v>
      </c>
      <c r="L244" s="236">
        <v>500.94897488772318</v>
      </c>
      <c r="M244" s="236">
        <v>460.20717032177339</v>
      </c>
      <c r="N244" s="236">
        <v>472.3727677245393</v>
      </c>
      <c r="O244" s="236">
        <v>336.81325380800484</v>
      </c>
      <c r="P244" s="236">
        <v>497.05155102729299</v>
      </c>
      <c r="Q244" s="236">
        <v>457.29147264729306</v>
      </c>
    </row>
    <row r="245" spans="1:17">
      <c r="A245" t="s">
        <v>48</v>
      </c>
      <c r="B245" t="s">
        <v>64</v>
      </c>
      <c r="C245" t="s">
        <v>119</v>
      </c>
      <c r="D245" t="s">
        <v>309</v>
      </c>
      <c r="E245" t="s">
        <v>308</v>
      </c>
      <c r="J245" s="236">
        <v>1366.9703973632545</v>
      </c>
      <c r="K245" s="236">
        <v>1408.7080662258361</v>
      </c>
      <c r="L245" s="236">
        <v>1385.9869683834841</v>
      </c>
      <c r="M245" s="236">
        <v>1402.3996451694552</v>
      </c>
      <c r="N245" s="236">
        <v>1328.3943868491674</v>
      </c>
      <c r="O245" s="236">
        <v>1338.2617546252056</v>
      </c>
      <c r="P245" s="236">
        <v>1282.0177583017871</v>
      </c>
      <c r="Q245" s="236">
        <v>1262.1694831715731</v>
      </c>
    </row>
    <row r="246" spans="1:17">
      <c r="A246" t="s">
        <v>48</v>
      </c>
      <c r="B246" t="s">
        <v>120</v>
      </c>
      <c r="C246" t="s">
        <v>119</v>
      </c>
      <c r="D246" t="s">
        <v>307</v>
      </c>
      <c r="E246" t="s">
        <v>306</v>
      </c>
      <c r="J246" s="236">
        <v>1309.3722084492535</v>
      </c>
      <c r="K246" s="236">
        <v>1674.160406744156</v>
      </c>
      <c r="L246" s="236">
        <v>1491.7663075967048</v>
      </c>
      <c r="M246" s="236">
        <v>1085.3939797038795</v>
      </c>
      <c r="N246" s="236">
        <v>1081.7800152875511</v>
      </c>
      <c r="O246" s="236">
        <v>1384.1483714536707</v>
      </c>
      <c r="P246" s="236">
        <v>1232.3618659678896</v>
      </c>
      <c r="Q246" s="236">
        <v>1078.5518694810992</v>
      </c>
    </row>
    <row r="247" spans="1:17">
      <c r="A247" t="s">
        <v>53</v>
      </c>
      <c r="B247" t="s">
        <v>163</v>
      </c>
      <c r="C247" t="s">
        <v>108</v>
      </c>
      <c r="D247" t="s">
        <v>305</v>
      </c>
      <c r="E247" t="s">
        <v>304</v>
      </c>
      <c r="J247" s="236">
        <v>567.92208892908593</v>
      </c>
      <c r="K247" s="236">
        <v>565.10441117090897</v>
      </c>
      <c r="L247" s="236">
        <v>562.28673341273191</v>
      </c>
      <c r="M247" s="236">
        <v>554.85089537543479</v>
      </c>
      <c r="N247" s="236">
        <v>552.05647625394295</v>
      </c>
      <c r="O247" s="236">
        <v>549.26205713245133</v>
      </c>
      <c r="P247" s="236">
        <v>546.46763801095972</v>
      </c>
      <c r="Q247" s="236">
        <v>539.58322865087985</v>
      </c>
    </row>
    <row r="248" spans="1:17">
      <c r="A248" t="s">
        <v>53</v>
      </c>
      <c r="B248" t="s">
        <v>163</v>
      </c>
      <c r="C248" t="s">
        <v>108</v>
      </c>
      <c r="D248" t="s">
        <v>303</v>
      </c>
      <c r="E248" t="s">
        <v>302</v>
      </c>
      <c r="J248" s="236">
        <v>991.75195569526659</v>
      </c>
      <c r="K248" s="236">
        <v>975.7559564098591</v>
      </c>
      <c r="L248" s="236">
        <v>1007.7479549806742</v>
      </c>
      <c r="M248" s="236">
        <v>968.20206147452575</v>
      </c>
      <c r="N248" s="236">
        <v>961.84277043035809</v>
      </c>
      <c r="O248" s="236">
        <v>953.89365662514842</v>
      </c>
      <c r="P248" s="236">
        <v>985.69011184598685</v>
      </c>
      <c r="Q248" s="236">
        <v>963.99838666494304</v>
      </c>
    </row>
    <row r="249" spans="1:17">
      <c r="A249" t="s">
        <v>60</v>
      </c>
      <c r="B249" t="s">
        <v>69</v>
      </c>
      <c r="C249" t="s">
        <v>101</v>
      </c>
      <c r="D249" t="s">
        <v>301</v>
      </c>
      <c r="E249" t="s">
        <v>300</v>
      </c>
      <c r="J249" s="236">
        <v>970.5574883183458</v>
      </c>
      <c r="K249" s="236">
        <v>938.20557204106763</v>
      </c>
      <c r="L249" s="236">
        <v>905.85365576378945</v>
      </c>
      <c r="M249" s="236">
        <v>845.80410380677893</v>
      </c>
      <c r="N249" s="236">
        <v>845.80410380677893</v>
      </c>
      <c r="O249" s="236">
        <v>845.80410380677893</v>
      </c>
      <c r="P249" s="236">
        <v>845.80410380677893</v>
      </c>
      <c r="Q249" s="236">
        <v>841.0917302860081</v>
      </c>
    </row>
    <row r="250" spans="1:17">
      <c r="A250" t="s">
        <v>48</v>
      </c>
      <c r="B250" t="s">
        <v>47</v>
      </c>
      <c r="C250" t="s">
        <v>46</v>
      </c>
      <c r="D250" t="s">
        <v>299</v>
      </c>
      <c r="E250" t="s">
        <v>298</v>
      </c>
      <c r="J250" s="236">
        <v>527.70652600474159</v>
      </c>
      <c r="K250" s="236">
        <v>532.07297318343581</v>
      </c>
      <c r="L250" s="236">
        <v>523.70290321783648</v>
      </c>
      <c r="M250" s="236">
        <v>500.44195553658284</v>
      </c>
      <c r="N250" s="236">
        <v>499.23167871046513</v>
      </c>
      <c r="O250" s="236">
        <v>504.63285204964257</v>
      </c>
      <c r="P250" s="236">
        <v>510.76561686336612</v>
      </c>
      <c r="Q250" s="236">
        <v>501.34343686478428</v>
      </c>
    </row>
    <row r="251" spans="1:17">
      <c r="A251" t="s">
        <v>60</v>
      </c>
      <c r="B251" t="s">
        <v>69</v>
      </c>
      <c r="C251" t="s">
        <v>139</v>
      </c>
      <c r="D251" t="s">
        <v>297</v>
      </c>
      <c r="E251" t="s">
        <v>296</v>
      </c>
      <c r="J251" s="236">
        <v>1300.9681454280951</v>
      </c>
      <c r="K251" s="236">
        <v>1296.5480951038771</v>
      </c>
      <c r="L251" s="236">
        <v>1267.0810929424256</v>
      </c>
      <c r="M251" s="236">
        <v>1203.2065525055878</v>
      </c>
      <c r="N251" s="236">
        <v>1188.5333018652757</v>
      </c>
      <c r="O251" s="236">
        <v>1173.8600512249636</v>
      </c>
      <c r="P251" s="236">
        <v>1159.1868005846513</v>
      </c>
      <c r="Q251" s="236">
        <v>1139.8850241817838</v>
      </c>
    </row>
    <row r="252" spans="1:17">
      <c r="A252" t="s">
        <v>53</v>
      </c>
      <c r="B252" t="s">
        <v>52</v>
      </c>
      <c r="C252" t="s">
        <v>51</v>
      </c>
      <c r="D252" t="s">
        <v>295</v>
      </c>
      <c r="E252" t="s">
        <v>294</v>
      </c>
      <c r="J252" s="236">
        <v>848.23445607130964</v>
      </c>
      <c r="K252" s="236">
        <v>1045.5639751097826</v>
      </c>
      <c r="L252" s="236">
        <v>665.83580043656559</v>
      </c>
      <c r="M252" s="236">
        <v>764.06818324093865</v>
      </c>
      <c r="N252" s="236">
        <v>542.89055125014067</v>
      </c>
      <c r="O252" s="236">
        <v>643.42583851868517</v>
      </c>
      <c r="P252" s="236">
        <v>663.13075482331999</v>
      </c>
      <c r="Q252" s="236">
        <v>752.41257062135571</v>
      </c>
    </row>
    <row r="253" spans="1:17">
      <c r="A253" t="s">
        <v>77</v>
      </c>
      <c r="B253" t="s">
        <v>76</v>
      </c>
      <c r="C253" t="s">
        <v>75</v>
      </c>
      <c r="D253" t="s">
        <v>293</v>
      </c>
      <c r="E253" t="s">
        <v>292</v>
      </c>
      <c r="J253" s="236">
        <v>812.79211792567185</v>
      </c>
      <c r="K253" s="236">
        <v>839.66127884883451</v>
      </c>
      <c r="L253" s="236">
        <v>1081.8569099478982</v>
      </c>
      <c r="M253" s="236">
        <v>1049.8013530849362</v>
      </c>
      <c r="N253" s="236">
        <v>796.68135066917364</v>
      </c>
      <c r="O253" s="236">
        <v>823.28666479170636</v>
      </c>
      <c r="P253" s="236">
        <v>1060.8869006359914</v>
      </c>
      <c r="Q253" s="236">
        <v>1028.2197035969011</v>
      </c>
    </row>
    <row r="254" spans="1:17">
      <c r="A254" t="s">
        <v>48</v>
      </c>
      <c r="B254" t="s">
        <v>47</v>
      </c>
      <c r="C254" t="s">
        <v>46</v>
      </c>
      <c r="D254" t="s">
        <v>291</v>
      </c>
      <c r="E254" t="s">
        <v>290</v>
      </c>
      <c r="J254" s="236">
        <v>580.41585534894205</v>
      </c>
      <c r="K254" s="236">
        <v>539.71042278846517</v>
      </c>
      <c r="L254" s="236">
        <v>582.2330621596775</v>
      </c>
      <c r="M254" s="236">
        <v>578.80128166258442</v>
      </c>
      <c r="N254" s="236">
        <v>545.56175737234855</v>
      </c>
      <c r="O254" s="236">
        <v>507.30069486408115</v>
      </c>
      <c r="P254" s="236">
        <v>547.269840520039</v>
      </c>
      <c r="Q254" s="236">
        <v>544.2147856839249</v>
      </c>
    </row>
    <row r="255" spans="1:17">
      <c r="A255" t="s">
        <v>60</v>
      </c>
      <c r="B255" t="s">
        <v>59</v>
      </c>
      <c r="C255" t="s">
        <v>80</v>
      </c>
      <c r="D255" t="s">
        <v>289</v>
      </c>
      <c r="E255" t="s">
        <v>288</v>
      </c>
      <c r="J255" s="236">
        <v>1083.7752180121581</v>
      </c>
      <c r="K255" s="236">
        <v>1218.2346247311552</v>
      </c>
      <c r="L255" s="236">
        <v>946.07582558908882</v>
      </c>
      <c r="M255" s="236">
        <v>936.44085799922459</v>
      </c>
      <c r="N255" s="236">
        <v>1065.5259112726033</v>
      </c>
      <c r="O255" s="236">
        <v>1194.3812758390895</v>
      </c>
      <c r="P255" s="236">
        <v>927.9423758442158</v>
      </c>
      <c r="Q255" s="236">
        <v>920.524549576102</v>
      </c>
    </row>
    <row r="256" spans="1:17">
      <c r="A256" t="s">
        <v>77</v>
      </c>
      <c r="B256" t="s">
        <v>76</v>
      </c>
      <c r="C256" t="s">
        <v>75</v>
      </c>
      <c r="D256" t="s">
        <v>287</v>
      </c>
      <c r="E256" t="s">
        <v>286</v>
      </c>
      <c r="J256" s="236">
        <v>498.29848095291646</v>
      </c>
      <c r="K256" s="236">
        <v>498.29848095291646</v>
      </c>
      <c r="L256" s="236">
        <v>498.29848095291646</v>
      </c>
      <c r="M256" s="236">
        <v>491.16053165265163</v>
      </c>
      <c r="N256" s="236">
        <v>460.87880439181129</v>
      </c>
      <c r="O256" s="236">
        <v>460.87880439181129</v>
      </c>
      <c r="P256" s="236">
        <v>460.87880439181129</v>
      </c>
      <c r="Q256" s="236">
        <v>454.29609058907073</v>
      </c>
    </row>
    <row r="257" spans="1:17">
      <c r="A257" t="s">
        <v>53</v>
      </c>
      <c r="B257" t="s">
        <v>105</v>
      </c>
      <c r="C257" t="s">
        <v>104</v>
      </c>
      <c r="D257" t="s">
        <v>285</v>
      </c>
      <c r="E257" t="s">
        <v>284</v>
      </c>
      <c r="J257" s="236">
        <v>854.85100771690475</v>
      </c>
      <c r="K257" s="236">
        <v>878.11105175282012</v>
      </c>
      <c r="L257" s="236">
        <v>716.05424113007234</v>
      </c>
      <c r="M257" s="236">
        <v>700.37590610433665</v>
      </c>
      <c r="N257" s="236">
        <v>854.45898912561574</v>
      </c>
      <c r="O257" s="236">
        <v>876.48112802060575</v>
      </c>
      <c r="P257" s="236">
        <v>715.27907130927827</v>
      </c>
      <c r="Q257" s="236">
        <v>700.35480346016323</v>
      </c>
    </row>
    <row r="258" spans="1:17">
      <c r="A258" t="s">
        <v>48</v>
      </c>
      <c r="B258" t="s">
        <v>120</v>
      </c>
      <c r="C258" t="s">
        <v>119</v>
      </c>
      <c r="D258" t="s">
        <v>283</v>
      </c>
      <c r="E258" t="s">
        <v>282</v>
      </c>
      <c r="J258" s="236">
        <v>761.78802660352699</v>
      </c>
      <c r="K258" s="236">
        <v>743.76857083558059</v>
      </c>
      <c r="L258" s="236">
        <v>416.311564293934</v>
      </c>
      <c r="M258" s="236">
        <v>294.03769793565476</v>
      </c>
      <c r="N258" s="236">
        <v>743.45110572783449</v>
      </c>
      <c r="O258" s="236">
        <v>623.97894635608429</v>
      </c>
      <c r="P258" s="236">
        <v>406.08153651745164</v>
      </c>
      <c r="Q258" s="236">
        <v>286.85864637364028</v>
      </c>
    </row>
    <row r="259" spans="1:17">
      <c r="A259" t="s">
        <v>60</v>
      </c>
      <c r="B259" t="s">
        <v>69</v>
      </c>
      <c r="C259" t="s">
        <v>58</v>
      </c>
      <c r="D259" t="s">
        <v>281</v>
      </c>
      <c r="E259" t="s">
        <v>280</v>
      </c>
      <c r="J259" s="236">
        <v>559.22720626127307</v>
      </c>
      <c r="K259" s="236">
        <v>501.06757681010072</v>
      </c>
      <c r="L259" s="236">
        <v>563.70102391136334</v>
      </c>
      <c r="M259" s="236">
        <v>608.4632099774509</v>
      </c>
      <c r="N259" s="236">
        <v>516.40491678276294</v>
      </c>
      <c r="O259" s="236">
        <v>462.69880543735565</v>
      </c>
      <c r="P259" s="236">
        <v>520.53615611702514</v>
      </c>
      <c r="Q259" s="236">
        <v>561.88292677212371</v>
      </c>
    </row>
    <row r="260" spans="1:17">
      <c r="A260" t="s">
        <v>77</v>
      </c>
      <c r="B260" t="s">
        <v>76</v>
      </c>
      <c r="C260" t="s">
        <v>75</v>
      </c>
      <c r="D260" t="s">
        <v>279</v>
      </c>
      <c r="E260" t="s">
        <v>278</v>
      </c>
      <c r="J260" s="236">
        <v>484.54452051172626</v>
      </c>
      <c r="K260" s="236">
        <v>449.93419761803159</v>
      </c>
      <c r="L260" s="236">
        <v>467.2393590648789</v>
      </c>
      <c r="M260" s="236">
        <v>513.10029845676092</v>
      </c>
      <c r="N260" s="236">
        <v>469.12027287475286</v>
      </c>
      <c r="O260" s="236">
        <v>449.57359483830481</v>
      </c>
      <c r="P260" s="236">
        <v>464.23360336564087</v>
      </c>
      <c r="Q260" s="236">
        <v>497.30182137371463</v>
      </c>
    </row>
    <row r="261" spans="1:17">
      <c r="A261" t="s">
        <v>77</v>
      </c>
      <c r="B261" t="s">
        <v>76</v>
      </c>
      <c r="C261" t="s">
        <v>75</v>
      </c>
      <c r="D261" t="s">
        <v>277</v>
      </c>
      <c r="E261" t="s">
        <v>276</v>
      </c>
      <c r="J261" s="236">
        <v>840.1840262456725</v>
      </c>
      <c r="K261" s="236">
        <v>823.22069079890719</v>
      </c>
      <c r="L261" s="236">
        <v>725.93097279539995</v>
      </c>
      <c r="M261" s="236">
        <v>622.67628525598332</v>
      </c>
      <c r="N261" s="236">
        <v>786.75015187228257</v>
      </c>
      <c r="O261" s="236">
        <v>762.16420962627376</v>
      </c>
      <c r="P261" s="236">
        <v>712.99232513425613</v>
      </c>
      <c r="Q261" s="236">
        <v>618.71813902064991</v>
      </c>
    </row>
    <row r="262" spans="1:17">
      <c r="A262" t="s">
        <v>48</v>
      </c>
      <c r="B262" t="s">
        <v>64</v>
      </c>
      <c r="C262" t="s">
        <v>63</v>
      </c>
      <c r="D262" t="s">
        <v>275</v>
      </c>
      <c r="E262" t="s">
        <v>274</v>
      </c>
      <c r="J262" s="236">
        <v>701.15162013464067</v>
      </c>
      <c r="K262" s="236">
        <v>620.64147770638976</v>
      </c>
      <c r="L262" s="236">
        <v>507.51963201606259</v>
      </c>
      <c r="M262" s="236">
        <v>506.14340707507341</v>
      </c>
      <c r="N262" s="236">
        <v>568.14089268065482</v>
      </c>
      <c r="O262" s="236">
        <v>568.14089268065482</v>
      </c>
      <c r="P262" s="236">
        <v>568.14089268065482</v>
      </c>
      <c r="Q262" s="236">
        <v>565.44654078401231</v>
      </c>
    </row>
    <row r="263" spans="1:17">
      <c r="A263" t="s">
        <v>77</v>
      </c>
      <c r="B263" t="s">
        <v>76</v>
      </c>
      <c r="C263" t="s">
        <v>75</v>
      </c>
      <c r="D263" t="s">
        <v>273</v>
      </c>
      <c r="E263" t="s">
        <v>272</v>
      </c>
      <c r="J263" s="236">
        <v>530.65854197874273</v>
      </c>
      <c r="K263" s="236">
        <v>520.06701136591857</v>
      </c>
      <c r="L263" s="236">
        <v>509.47548075309425</v>
      </c>
      <c r="M263" s="236">
        <v>498.88179572643929</v>
      </c>
      <c r="N263" s="236">
        <v>488.29031085278945</v>
      </c>
      <c r="O263" s="236">
        <v>477.6988259791396</v>
      </c>
      <c r="P263" s="236">
        <v>467.10734110548987</v>
      </c>
      <c r="Q263" s="236">
        <v>456.51650821017824</v>
      </c>
    </row>
    <row r="264" spans="1:17">
      <c r="A264" t="s">
        <v>60</v>
      </c>
      <c r="B264" t="s">
        <v>59</v>
      </c>
      <c r="C264" t="s">
        <v>139</v>
      </c>
      <c r="D264" t="s">
        <v>271</v>
      </c>
      <c r="E264" t="s">
        <v>270</v>
      </c>
      <c r="J264" s="236">
        <v>605.81349704664331</v>
      </c>
      <c r="K264" s="236">
        <v>610.13737925985424</v>
      </c>
      <c r="L264" s="236">
        <v>709.77466504254517</v>
      </c>
      <c r="M264" s="236">
        <v>788.02895823362928</v>
      </c>
      <c r="N264" s="236">
        <v>601.65442225262007</v>
      </c>
      <c r="O264" s="236">
        <v>605.85722402246904</v>
      </c>
      <c r="P264" s="236">
        <v>705.04334579090789</v>
      </c>
      <c r="Q264" s="236">
        <v>782.73736053473874</v>
      </c>
    </row>
    <row r="265" spans="1:17">
      <c r="A265" t="s">
        <v>77</v>
      </c>
      <c r="B265" t="s">
        <v>76</v>
      </c>
      <c r="C265" t="s">
        <v>75</v>
      </c>
      <c r="D265" t="s">
        <v>269</v>
      </c>
      <c r="E265" t="s">
        <v>268</v>
      </c>
      <c r="J265" s="236">
        <v>856.76491517252396</v>
      </c>
      <c r="K265" s="236">
        <v>644.98032939954044</v>
      </c>
      <c r="L265" s="236">
        <v>926.55756275680267</v>
      </c>
      <c r="M265" s="236">
        <v>892.14906081409572</v>
      </c>
      <c r="N265" s="236">
        <v>842.45375503930518</v>
      </c>
      <c r="O265" s="236">
        <v>634.20675941161176</v>
      </c>
      <c r="P265" s="236">
        <v>911.0806058711587</v>
      </c>
      <c r="Q265" s="236">
        <v>877.1952520850673</v>
      </c>
    </row>
    <row r="266" spans="1:17">
      <c r="A266" t="s">
        <v>77</v>
      </c>
      <c r="B266" t="s">
        <v>76</v>
      </c>
      <c r="C266" t="s">
        <v>75</v>
      </c>
      <c r="D266" t="s">
        <v>267</v>
      </c>
      <c r="E266" t="s">
        <v>266</v>
      </c>
      <c r="J266" s="236">
        <v>685.9873387119261</v>
      </c>
      <c r="K266" s="236">
        <v>411.79933756764194</v>
      </c>
      <c r="L266" s="236">
        <v>672.5366065803197</v>
      </c>
      <c r="M266" s="236">
        <v>479.1689037662224</v>
      </c>
      <c r="N266" s="236">
        <v>671.3171683351876</v>
      </c>
      <c r="O266" s="236">
        <v>402.99280995083654</v>
      </c>
      <c r="P266" s="236">
        <v>658.15408660312505</v>
      </c>
      <c r="Q266" s="236">
        <v>468.88606196291477</v>
      </c>
    </row>
    <row r="267" spans="1:17">
      <c r="A267" t="s">
        <v>48</v>
      </c>
      <c r="B267" t="s">
        <v>120</v>
      </c>
      <c r="C267" t="s">
        <v>119</v>
      </c>
      <c r="D267" t="s">
        <v>265</v>
      </c>
      <c r="E267" t="s">
        <v>264</v>
      </c>
      <c r="J267" s="236">
        <v>956.79716148337218</v>
      </c>
      <c r="K267" s="236">
        <v>956.79716148337207</v>
      </c>
      <c r="L267" s="236">
        <v>956.79716148337207</v>
      </c>
      <c r="M267" s="236">
        <v>823.7975449432704</v>
      </c>
      <c r="N267" s="236">
        <v>755.14774953133133</v>
      </c>
      <c r="O267" s="236">
        <v>686.49795411939203</v>
      </c>
      <c r="P267" s="236">
        <v>617.84815870745297</v>
      </c>
      <c r="Q267" s="236">
        <v>547.76170530817319</v>
      </c>
    </row>
    <row r="268" spans="1:17">
      <c r="A268" t="s">
        <v>77</v>
      </c>
      <c r="B268" t="s">
        <v>76</v>
      </c>
      <c r="C268" t="s">
        <v>75</v>
      </c>
      <c r="D268" t="s">
        <v>263</v>
      </c>
      <c r="E268" t="s">
        <v>262</v>
      </c>
      <c r="J268" s="236">
        <v>364.97186108662083</v>
      </c>
      <c r="K268" s="236">
        <v>533.38030555944738</v>
      </c>
      <c r="L268" s="236">
        <v>467.16398219087466</v>
      </c>
      <c r="M268" s="236">
        <v>403.44727669368865</v>
      </c>
      <c r="N268" s="236">
        <v>352.3060726057563</v>
      </c>
      <c r="O268" s="236">
        <v>514.5115077937437</v>
      </c>
      <c r="P268" s="236">
        <v>450.45585822906077</v>
      </c>
      <c r="Q268" s="236">
        <v>389.07117897495391</v>
      </c>
    </row>
    <row r="269" spans="1:17">
      <c r="A269" t="s">
        <v>53</v>
      </c>
      <c r="B269" t="s">
        <v>52</v>
      </c>
      <c r="C269" t="s">
        <v>51</v>
      </c>
      <c r="D269" t="s">
        <v>261</v>
      </c>
      <c r="E269" t="s">
        <v>260</v>
      </c>
      <c r="J269" s="236">
        <v>539.41587688462175</v>
      </c>
      <c r="K269" s="236">
        <v>526.82508860353096</v>
      </c>
      <c r="L269" s="236">
        <v>477.12460854659412</v>
      </c>
      <c r="M269" s="236">
        <v>526.7366902082631</v>
      </c>
      <c r="N269" s="236">
        <v>447.72618667702369</v>
      </c>
      <c r="O269" s="236">
        <v>460.89460393223027</v>
      </c>
      <c r="P269" s="236">
        <v>474.06302118743679</v>
      </c>
      <c r="Q269" s="236">
        <v>516.31057456145254</v>
      </c>
    </row>
    <row r="270" spans="1:17">
      <c r="A270" t="s">
        <v>53</v>
      </c>
      <c r="B270" t="s">
        <v>105</v>
      </c>
      <c r="C270" t="s">
        <v>162</v>
      </c>
      <c r="D270" t="s">
        <v>259</v>
      </c>
      <c r="E270" t="s">
        <v>258</v>
      </c>
      <c r="J270" s="236">
        <v>1379.9723704588248</v>
      </c>
      <c r="K270" s="236">
        <v>1427.8794872231845</v>
      </c>
      <c r="L270" s="236">
        <v>1132.0024350940043</v>
      </c>
      <c r="M270" s="236">
        <v>1089.6014326744917</v>
      </c>
      <c r="N270" s="236">
        <v>1230.1879788390156</v>
      </c>
      <c r="O270" s="236">
        <v>1272.9655016022305</v>
      </c>
      <c r="P270" s="236">
        <v>1009.1707778957386</v>
      </c>
      <c r="Q270" s="236">
        <v>971.32353811905728</v>
      </c>
    </row>
    <row r="271" spans="1:17">
      <c r="A271" t="s">
        <v>77</v>
      </c>
      <c r="B271" t="s">
        <v>76</v>
      </c>
      <c r="C271" t="s">
        <v>75</v>
      </c>
      <c r="D271" t="s">
        <v>257</v>
      </c>
      <c r="E271" t="s">
        <v>256</v>
      </c>
      <c r="J271" s="236">
        <v>124.93215296536424</v>
      </c>
      <c r="K271" s="236">
        <v>524.89480094800513</v>
      </c>
      <c r="L271" s="236">
        <v>501.5261967962104</v>
      </c>
      <c r="M271" s="236">
        <v>660.18328893139471</v>
      </c>
      <c r="N271" s="236">
        <v>533.54853330806884</v>
      </c>
      <c r="O271" s="236">
        <v>492.81287765301295</v>
      </c>
      <c r="P271" s="236">
        <v>468.46004003314266</v>
      </c>
      <c r="Q271" s="236">
        <v>616.65226350433886</v>
      </c>
    </row>
    <row r="272" spans="1:17">
      <c r="A272" t="s">
        <v>77</v>
      </c>
      <c r="B272" t="s">
        <v>76</v>
      </c>
      <c r="C272" t="s">
        <v>75</v>
      </c>
      <c r="D272" t="s">
        <v>255</v>
      </c>
      <c r="E272" t="s">
        <v>254</v>
      </c>
      <c r="J272" s="236">
        <v>812.3757751110586</v>
      </c>
      <c r="K272" s="236">
        <v>746.61202188778236</v>
      </c>
      <c r="L272" s="236">
        <v>773.69121439148444</v>
      </c>
      <c r="M272" s="236">
        <v>809.13081853824895</v>
      </c>
      <c r="N272" s="236">
        <v>475.95930502249939</v>
      </c>
      <c r="O272" s="236">
        <v>475.95930502249922</v>
      </c>
      <c r="P272" s="236">
        <v>515.93988664438928</v>
      </c>
      <c r="Q272" s="236">
        <v>585.51564969741582</v>
      </c>
    </row>
    <row r="273" spans="1:17">
      <c r="A273" t="s">
        <v>60</v>
      </c>
      <c r="B273" t="s">
        <v>59</v>
      </c>
      <c r="C273" t="s">
        <v>139</v>
      </c>
      <c r="D273" t="s">
        <v>253</v>
      </c>
      <c r="E273" t="s">
        <v>252</v>
      </c>
      <c r="J273" s="236">
        <v>629.53607300525289</v>
      </c>
      <c r="K273" s="236">
        <v>626.02401680996547</v>
      </c>
      <c r="L273" s="236">
        <v>623.38997466349997</v>
      </c>
      <c r="M273" s="236">
        <v>617.19421189157265</v>
      </c>
      <c r="N273" s="236">
        <v>613.70230687379865</v>
      </c>
      <c r="O273" s="236">
        <v>610.21040185602442</v>
      </c>
      <c r="P273" s="236">
        <v>607.59147309269383</v>
      </c>
      <c r="Q273" s="236">
        <v>602.0533093271888</v>
      </c>
    </row>
    <row r="274" spans="1:17">
      <c r="A274" t="s">
        <v>77</v>
      </c>
      <c r="B274" t="s">
        <v>76</v>
      </c>
      <c r="C274" t="s">
        <v>75</v>
      </c>
      <c r="D274" t="s">
        <v>251</v>
      </c>
      <c r="E274" t="s">
        <v>250</v>
      </c>
      <c r="J274" s="236">
        <v>531.57531422531861</v>
      </c>
      <c r="K274" s="236">
        <v>358.79953711989316</v>
      </c>
      <c r="L274" s="236">
        <v>303.59960833221726</v>
      </c>
      <c r="M274" s="236">
        <v>259.21341661699438</v>
      </c>
      <c r="N274" s="236">
        <v>460.5181034542544</v>
      </c>
      <c r="O274" s="236">
        <v>352.16090264148863</v>
      </c>
      <c r="P274" s="236">
        <v>297.98230223510581</v>
      </c>
      <c r="Q274" s="236">
        <v>257.25652794036017</v>
      </c>
    </row>
    <row r="275" spans="1:17">
      <c r="A275" t="s">
        <v>77</v>
      </c>
      <c r="B275" t="s">
        <v>76</v>
      </c>
      <c r="C275" t="s">
        <v>75</v>
      </c>
      <c r="D275" t="s">
        <v>249</v>
      </c>
      <c r="E275" t="s">
        <v>248</v>
      </c>
      <c r="J275" s="236">
        <v>908.82939705189335</v>
      </c>
      <c r="K275" s="236">
        <v>876.8173650251515</v>
      </c>
      <c r="L275" s="236">
        <v>844.80533299840943</v>
      </c>
      <c r="M275" s="236">
        <v>812.23001071846556</v>
      </c>
      <c r="N275" s="236">
        <v>780.17858584892076</v>
      </c>
      <c r="O275" s="236">
        <v>748.12716097937596</v>
      </c>
      <c r="P275" s="236">
        <v>716.07573610983093</v>
      </c>
      <c r="Q275" s="236">
        <v>683.42269143602971</v>
      </c>
    </row>
    <row r="276" spans="1:17">
      <c r="A276" t="s">
        <v>60</v>
      </c>
      <c r="B276" t="s">
        <v>59</v>
      </c>
      <c r="C276" t="s">
        <v>80</v>
      </c>
      <c r="D276" t="s">
        <v>247</v>
      </c>
      <c r="E276" t="s">
        <v>246</v>
      </c>
      <c r="J276" s="236">
        <v>279.72942308071578</v>
      </c>
      <c r="K276" s="236">
        <v>289.42007639914465</v>
      </c>
      <c r="L276" s="236">
        <v>333.34528836777525</v>
      </c>
      <c r="M276" s="236">
        <v>344.35591658559173</v>
      </c>
      <c r="N276" s="236">
        <v>349.87461496013924</v>
      </c>
      <c r="O276" s="236">
        <v>368.37184216393416</v>
      </c>
      <c r="P276" s="236">
        <v>393.94826691095494</v>
      </c>
      <c r="Q276" s="236">
        <v>405.26645628490979</v>
      </c>
    </row>
    <row r="277" spans="1:17">
      <c r="A277" t="s">
        <v>48</v>
      </c>
      <c r="B277" t="s">
        <v>47</v>
      </c>
      <c r="C277" t="s">
        <v>46</v>
      </c>
      <c r="D277" t="s">
        <v>245</v>
      </c>
      <c r="E277" t="s">
        <v>244</v>
      </c>
      <c r="J277" s="236">
        <v>979.76988619338113</v>
      </c>
      <c r="K277" s="236">
        <v>959.23864588815923</v>
      </c>
      <c r="L277" s="236">
        <v>969.74300139315642</v>
      </c>
      <c r="M277" s="236">
        <v>821.56467768685695</v>
      </c>
      <c r="N277" s="236">
        <v>947.43638299827785</v>
      </c>
      <c r="O277" s="236">
        <v>927.58269660991232</v>
      </c>
      <c r="P277" s="236">
        <v>937.74039662256439</v>
      </c>
      <c r="Q277" s="236">
        <v>794.88045568528037</v>
      </c>
    </row>
    <row r="278" spans="1:17">
      <c r="A278" t="s">
        <v>77</v>
      </c>
      <c r="B278" t="s">
        <v>76</v>
      </c>
      <c r="C278" t="s">
        <v>75</v>
      </c>
      <c r="D278" t="s">
        <v>243</v>
      </c>
      <c r="E278" t="s">
        <v>242</v>
      </c>
      <c r="J278" s="236">
        <v>389.49598813878873</v>
      </c>
      <c r="K278" s="236">
        <v>393.24835796671545</v>
      </c>
      <c r="L278" s="236">
        <v>534.33746349675846</v>
      </c>
      <c r="M278" s="236">
        <v>726.46702273897188</v>
      </c>
      <c r="N278" s="236">
        <v>373.21042368584011</v>
      </c>
      <c r="O278" s="236">
        <v>376.16654585364876</v>
      </c>
      <c r="P278" s="236">
        <v>511.40913503089376</v>
      </c>
      <c r="Q278" s="236">
        <v>695.84740107255448</v>
      </c>
    </row>
    <row r="279" spans="1:17">
      <c r="A279" t="s">
        <v>48</v>
      </c>
      <c r="B279" t="s">
        <v>47</v>
      </c>
      <c r="C279" t="s">
        <v>46</v>
      </c>
      <c r="D279" t="s">
        <v>241</v>
      </c>
      <c r="E279" t="s">
        <v>240</v>
      </c>
      <c r="J279" s="236">
        <v>722.05474388299081</v>
      </c>
      <c r="K279" s="236">
        <v>696.8143783040598</v>
      </c>
      <c r="L279" s="236">
        <v>672.47545435294774</v>
      </c>
      <c r="M279" s="236">
        <v>646.25701289929862</v>
      </c>
      <c r="N279" s="236">
        <v>623.58132823616529</v>
      </c>
      <c r="O279" s="236">
        <v>601.80073638868203</v>
      </c>
      <c r="P279" s="236">
        <v>580.6168730849655</v>
      </c>
      <c r="Q279" s="236">
        <v>556.44588213573093</v>
      </c>
    </row>
    <row r="280" spans="1:17">
      <c r="A280" t="s">
        <v>48</v>
      </c>
      <c r="B280" t="s">
        <v>64</v>
      </c>
      <c r="C280" t="s">
        <v>63</v>
      </c>
      <c r="D280" t="s">
        <v>239</v>
      </c>
      <c r="E280" t="s">
        <v>238</v>
      </c>
      <c r="J280" s="236">
        <v>487.42849028835167</v>
      </c>
      <c r="K280" s="236">
        <v>432.09876976913336</v>
      </c>
      <c r="L280" s="236">
        <v>620.92241916011653</v>
      </c>
      <c r="M280" s="236">
        <v>612.57980747133695</v>
      </c>
      <c r="N280" s="236">
        <v>460.09213007503848</v>
      </c>
      <c r="O280" s="236">
        <v>407.51017235217694</v>
      </c>
      <c r="P280" s="236">
        <v>586.2888286099062</v>
      </c>
      <c r="Q280" s="236">
        <v>578.69200531041406</v>
      </c>
    </row>
    <row r="281" spans="1:17">
      <c r="A281" t="s">
        <v>77</v>
      </c>
      <c r="B281" t="s">
        <v>76</v>
      </c>
      <c r="C281" t="s">
        <v>75</v>
      </c>
      <c r="D281" t="s">
        <v>237</v>
      </c>
      <c r="E281" t="s">
        <v>236</v>
      </c>
      <c r="J281" s="236">
        <v>794.32667185525122</v>
      </c>
      <c r="K281" s="236">
        <v>797.45394221688616</v>
      </c>
      <c r="L281" s="236">
        <v>870.55388692010069</v>
      </c>
      <c r="M281" s="236">
        <v>532.85566812667821</v>
      </c>
      <c r="N281" s="236">
        <v>776.88811903686712</v>
      </c>
      <c r="O281" s="236">
        <v>779.97713740281893</v>
      </c>
      <c r="P281" s="236">
        <v>851.02455981970934</v>
      </c>
      <c r="Q281" s="236">
        <v>521.56917089423951</v>
      </c>
    </row>
    <row r="282" spans="1:17">
      <c r="A282" t="s">
        <v>48</v>
      </c>
      <c r="B282" t="s">
        <v>64</v>
      </c>
      <c r="C282" t="s">
        <v>72</v>
      </c>
      <c r="D282" t="s">
        <v>235</v>
      </c>
      <c r="E282" t="s">
        <v>234</v>
      </c>
      <c r="J282" s="236">
        <v>995.98186712596316</v>
      </c>
      <c r="K282" s="236">
        <v>1221.9340516346167</v>
      </c>
      <c r="L282" s="236">
        <v>1052.863384827165</v>
      </c>
      <c r="M282" s="236">
        <v>1046.5630824947273</v>
      </c>
      <c r="N282" s="236">
        <v>969.24773301651567</v>
      </c>
      <c r="O282" s="236">
        <v>1194.4168345333503</v>
      </c>
      <c r="P282" s="236">
        <v>1025.9121008675415</v>
      </c>
      <c r="Q282" s="236">
        <v>1020.0017851736935</v>
      </c>
    </row>
    <row r="283" spans="1:17">
      <c r="A283" t="s">
        <v>48</v>
      </c>
      <c r="B283" t="s">
        <v>47</v>
      </c>
      <c r="C283" t="s">
        <v>46</v>
      </c>
      <c r="D283" t="s">
        <v>233</v>
      </c>
      <c r="E283" t="s">
        <v>232</v>
      </c>
      <c r="J283" s="236">
        <v>991.4462431475597</v>
      </c>
      <c r="K283" s="236">
        <v>1145.0459828465464</v>
      </c>
      <c r="L283" s="236">
        <v>981.46798529703995</v>
      </c>
      <c r="M283" s="236">
        <v>893.67847109227228</v>
      </c>
      <c r="N283" s="236">
        <v>812.43497372024751</v>
      </c>
      <c r="O283" s="236">
        <v>731.19147634822286</v>
      </c>
      <c r="P283" s="236">
        <v>649.9479789761981</v>
      </c>
      <c r="Q283" s="236">
        <v>565.14485633102208</v>
      </c>
    </row>
    <row r="284" spans="1:17">
      <c r="A284" t="s">
        <v>53</v>
      </c>
      <c r="B284" t="s">
        <v>163</v>
      </c>
      <c r="C284" t="s">
        <v>162</v>
      </c>
      <c r="D284" t="s">
        <v>231</v>
      </c>
      <c r="E284" t="s">
        <v>230</v>
      </c>
      <c r="J284" s="236">
        <v>1211.1117180985441</v>
      </c>
      <c r="K284" s="236">
        <v>1364.8550774107723</v>
      </c>
      <c r="L284" s="236">
        <v>1094.5867452502234</v>
      </c>
      <c r="M284" s="236">
        <v>1253.3495609780969</v>
      </c>
      <c r="N284" s="236">
        <v>1167.6033877985144</v>
      </c>
      <c r="O284" s="236">
        <v>1314.8533147202256</v>
      </c>
      <c r="P284" s="236">
        <v>1054.4863217063198</v>
      </c>
      <c r="Q284" s="236">
        <v>1208.0531188739153</v>
      </c>
    </row>
    <row r="285" spans="1:17">
      <c r="A285" t="s">
        <v>53</v>
      </c>
      <c r="B285" t="s">
        <v>163</v>
      </c>
      <c r="C285" t="s">
        <v>162</v>
      </c>
      <c r="D285" t="s">
        <v>229</v>
      </c>
      <c r="E285" t="s">
        <v>228</v>
      </c>
      <c r="J285" s="236">
        <v>840.39457505072789</v>
      </c>
      <c r="K285" s="236">
        <v>780.60661061848396</v>
      </c>
      <c r="L285" s="236">
        <v>1069.6440511706128</v>
      </c>
      <c r="M285" s="236">
        <v>1068.5773095857794</v>
      </c>
      <c r="N285" s="236">
        <v>826.81208326744979</v>
      </c>
      <c r="O285" s="236">
        <v>767.99041438226004</v>
      </c>
      <c r="P285" s="236">
        <v>1052.3564198990994</v>
      </c>
      <c r="Q285" s="236">
        <v>1051.4502425578389</v>
      </c>
    </row>
    <row r="286" spans="1:17">
      <c r="A286" t="s">
        <v>77</v>
      </c>
      <c r="B286" t="s">
        <v>76</v>
      </c>
      <c r="C286" t="s">
        <v>75</v>
      </c>
      <c r="D286" t="s">
        <v>227</v>
      </c>
      <c r="E286" t="s">
        <v>226</v>
      </c>
      <c r="J286" s="236">
        <v>326.52756550628283</v>
      </c>
      <c r="K286" s="236">
        <v>354.26004367256996</v>
      </c>
      <c r="L286" s="236">
        <v>369.91547489547384</v>
      </c>
      <c r="M286" s="236">
        <v>443.08174348072129</v>
      </c>
      <c r="N286" s="236">
        <v>326.249243955954</v>
      </c>
      <c r="O286" s="236">
        <v>354.02451742787986</v>
      </c>
      <c r="P286" s="236">
        <v>369.89610226898031</v>
      </c>
      <c r="Q286" s="236">
        <v>443.01419309655734</v>
      </c>
    </row>
    <row r="287" spans="1:17">
      <c r="A287" t="s">
        <v>53</v>
      </c>
      <c r="B287" t="s">
        <v>163</v>
      </c>
      <c r="C287" t="s">
        <v>162</v>
      </c>
      <c r="D287" t="s">
        <v>225</v>
      </c>
      <c r="E287" t="s">
        <v>224</v>
      </c>
      <c r="J287" s="236">
        <v>688.43776115533308</v>
      </c>
      <c r="K287" s="236">
        <v>679.41743943932988</v>
      </c>
      <c r="L287" s="236">
        <v>653.03725328875475</v>
      </c>
      <c r="M287" s="236">
        <v>656.94645892442611</v>
      </c>
      <c r="N287" s="236">
        <v>648.32910568236196</v>
      </c>
      <c r="O287" s="236">
        <v>639.88072015092632</v>
      </c>
      <c r="P287" s="236">
        <v>631.43233461949092</v>
      </c>
      <c r="Q287" s="236">
        <v>618.83480893898013</v>
      </c>
    </row>
    <row r="288" spans="1:17">
      <c r="A288" t="s">
        <v>48</v>
      </c>
      <c r="B288" t="s">
        <v>64</v>
      </c>
      <c r="C288" t="s">
        <v>63</v>
      </c>
      <c r="D288" t="s">
        <v>223</v>
      </c>
      <c r="E288" t="s">
        <v>222</v>
      </c>
      <c r="J288" s="236">
        <v>665.95887299140202</v>
      </c>
      <c r="K288" s="236">
        <v>663.59917619733801</v>
      </c>
      <c r="L288" s="236">
        <v>660.9772908706002</v>
      </c>
      <c r="M288" s="236">
        <v>657.21057641678306</v>
      </c>
      <c r="N288" s="236">
        <v>654.5932503458281</v>
      </c>
      <c r="O288" s="236">
        <v>652.23765688196863</v>
      </c>
      <c r="P288" s="236">
        <v>649.62033081101367</v>
      </c>
      <c r="Q288" s="236">
        <v>646.256935361964</v>
      </c>
    </row>
    <row r="289" spans="1:17">
      <c r="A289" t="s">
        <v>53</v>
      </c>
      <c r="B289" t="s">
        <v>105</v>
      </c>
      <c r="C289" t="s">
        <v>162</v>
      </c>
      <c r="D289" t="s">
        <v>221</v>
      </c>
      <c r="E289" t="s">
        <v>220</v>
      </c>
      <c r="J289" s="236">
        <v>846.20386346840587</v>
      </c>
      <c r="K289" s="236">
        <v>841.74009026246858</v>
      </c>
      <c r="L289" s="236">
        <v>837.27631705653118</v>
      </c>
      <c r="M289" s="236">
        <v>822.62867819501184</v>
      </c>
      <c r="N289" s="236">
        <v>818.21948926134803</v>
      </c>
      <c r="O289" s="236">
        <v>813.8103003276841</v>
      </c>
      <c r="P289" s="236">
        <v>809.40111139402006</v>
      </c>
      <c r="Q289" s="236">
        <v>794.97327079659703</v>
      </c>
    </row>
    <row r="290" spans="1:17">
      <c r="A290" t="s">
        <v>48</v>
      </c>
      <c r="B290" t="s">
        <v>64</v>
      </c>
      <c r="C290" t="s">
        <v>72</v>
      </c>
      <c r="D290" t="s">
        <v>219</v>
      </c>
      <c r="E290" t="s">
        <v>218</v>
      </c>
      <c r="J290" s="236">
        <v>666.56872729445797</v>
      </c>
      <c r="K290" s="236">
        <v>695.70154055312514</v>
      </c>
      <c r="L290" s="236">
        <v>507.20974878551027</v>
      </c>
      <c r="M290" s="236">
        <v>586.27899256691308</v>
      </c>
      <c r="N290" s="236">
        <v>666.56872729445797</v>
      </c>
      <c r="O290" s="236">
        <v>695.70154055312526</v>
      </c>
      <c r="P290" s="236">
        <v>507.20974878551027</v>
      </c>
      <c r="Q290" s="236">
        <v>586.27899256691308</v>
      </c>
    </row>
    <row r="291" spans="1:17">
      <c r="A291" t="s">
        <v>60</v>
      </c>
      <c r="B291" t="s">
        <v>59</v>
      </c>
      <c r="C291" t="s">
        <v>80</v>
      </c>
      <c r="D291" t="s">
        <v>217</v>
      </c>
      <c r="E291" t="s">
        <v>216</v>
      </c>
      <c r="J291" s="236">
        <v>696.65831784825639</v>
      </c>
      <c r="K291" s="236">
        <v>557.32665427860513</v>
      </c>
      <c r="L291" s="236">
        <v>445.86132342288414</v>
      </c>
      <c r="M291" s="236">
        <v>505.34125377033553</v>
      </c>
      <c r="N291" s="236">
        <v>655.17371488219214</v>
      </c>
      <c r="O291" s="236">
        <v>524.13897190575369</v>
      </c>
      <c r="P291" s="236">
        <v>419.31117752460301</v>
      </c>
      <c r="Q291" s="236">
        <v>475.48226729853764</v>
      </c>
    </row>
    <row r="292" spans="1:17">
      <c r="A292" t="s">
        <v>77</v>
      </c>
      <c r="B292" t="s">
        <v>76</v>
      </c>
      <c r="C292" t="s">
        <v>75</v>
      </c>
      <c r="D292" t="s">
        <v>215</v>
      </c>
      <c r="E292" t="s">
        <v>214</v>
      </c>
      <c r="J292" s="236">
        <v>287.80857187139861</v>
      </c>
      <c r="K292" s="236">
        <v>263.66978842412004</v>
      </c>
      <c r="L292" s="236">
        <v>246.95832296061943</v>
      </c>
      <c r="M292" s="236">
        <v>161.42634064407756</v>
      </c>
      <c r="N292" s="236">
        <v>287.38780341938042</v>
      </c>
      <c r="O292" s="236">
        <v>263.5407303696872</v>
      </c>
      <c r="P292" s="236">
        <v>246.41975484683047</v>
      </c>
      <c r="Q292" s="236">
        <v>161.25199381748976</v>
      </c>
    </row>
    <row r="293" spans="1:17">
      <c r="A293" t="s">
        <v>48</v>
      </c>
      <c r="B293" t="s">
        <v>120</v>
      </c>
      <c r="C293" t="s">
        <v>119</v>
      </c>
      <c r="D293" t="s">
        <v>213</v>
      </c>
      <c r="E293" t="s">
        <v>212</v>
      </c>
      <c r="J293" s="236">
        <v>992.27844444517848</v>
      </c>
      <c r="K293" s="236">
        <v>1241.2634415753341</v>
      </c>
      <c r="L293" s="236">
        <v>1537.8485116862546</v>
      </c>
      <c r="M293" s="236">
        <v>1121.5320830288581</v>
      </c>
      <c r="N293" s="236">
        <v>975.9044376079853</v>
      </c>
      <c r="O293" s="236">
        <v>1220.7808278564837</v>
      </c>
      <c r="P293" s="236">
        <v>1512.4718221230771</v>
      </c>
      <c r="Q293" s="236">
        <v>1103.8109233246603</v>
      </c>
    </row>
    <row r="294" spans="1:17">
      <c r="A294" t="s">
        <v>53</v>
      </c>
      <c r="B294" t="s">
        <v>59</v>
      </c>
      <c r="C294" t="s">
        <v>162</v>
      </c>
      <c r="D294" t="s">
        <v>211</v>
      </c>
      <c r="E294" t="s">
        <v>210</v>
      </c>
      <c r="J294" s="236">
        <v>704.4507968056339</v>
      </c>
      <c r="K294" s="236">
        <v>1167.0521600841328</v>
      </c>
      <c r="L294" s="236">
        <v>765.17044181882954</v>
      </c>
      <c r="M294" s="236">
        <v>861.92384327382229</v>
      </c>
      <c r="N294" s="236">
        <v>703.96372821303362</v>
      </c>
      <c r="O294" s="236">
        <v>1085.4043919128808</v>
      </c>
      <c r="P294" s="236">
        <v>764.91296875095873</v>
      </c>
      <c r="Q294" s="236">
        <v>861.84073357717318</v>
      </c>
    </row>
    <row r="295" spans="1:17">
      <c r="A295" t="s">
        <v>48</v>
      </c>
      <c r="B295" t="s">
        <v>120</v>
      </c>
      <c r="C295" t="s">
        <v>119</v>
      </c>
      <c r="D295" t="s">
        <v>209</v>
      </c>
      <c r="E295" t="s">
        <v>208</v>
      </c>
      <c r="J295" s="236">
        <v>907.59617197751845</v>
      </c>
      <c r="K295" s="236">
        <v>920.98321551418678</v>
      </c>
      <c r="L295" s="236">
        <v>575.8305001315249</v>
      </c>
      <c r="M295" s="236">
        <v>942.2585785704922</v>
      </c>
      <c r="N295" s="236">
        <v>639.87384074087436</v>
      </c>
      <c r="O295" s="236">
        <v>908.86810690176162</v>
      </c>
      <c r="P295" s="236">
        <v>568.255715994394</v>
      </c>
      <c r="Q295" s="236">
        <v>929.5664407336061</v>
      </c>
    </row>
    <row r="296" spans="1:17">
      <c r="A296" t="s">
        <v>77</v>
      </c>
      <c r="B296" t="s">
        <v>76</v>
      </c>
      <c r="C296" t="s">
        <v>75</v>
      </c>
      <c r="D296" t="s">
        <v>207</v>
      </c>
      <c r="E296" t="s">
        <v>206</v>
      </c>
      <c r="J296" s="236">
        <v>307.33450350467467</v>
      </c>
      <c r="K296" s="236">
        <v>345.03420260124813</v>
      </c>
      <c r="L296" s="236">
        <v>320.44744232087413</v>
      </c>
      <c r="M296" s="236">
        <v>536.76709098651486</v>
      </c>
      <c r="N296" s="236">
        <v>289.74195412549443</v>
      </c>
      <c r="O296" s="236">
        <v>329.98389219847979</v>
      </c>
      <c r="P296" s="236">
        <v>305.83872935468855</v>
      </c>
      <c r="Q296" s="236">
        <v>504.27787832499729</v>
      </c>
    </row>
    <row r="297" spans="1:17">
      <c r="A297" t="s">
        <v>53</v>
      </c>
      <c r="B297" t="s">
        <v>105</v>
      </c>
      <c r="C297" t="s">
        <v>104</v>
      </c>
      <c r="D297" t="s">
        <v>205</v>
      </c>
      <c r="E297" t="s">
        <v>204</v>
      </c>
      <c r="J297" s="236">
        <v>1040.5316403094114</v>
      </c>
      <c r="K297" s="236">
        <v>1040.5316403094114</v>
      </c>
      <c r="L297" s="236">
        <v>1040.5316403094114</v>
      </c>
      <c r="M297" s="236">
        <v>1032.5638819119256</v>
      </c>
      <c r="N297" s="236">
        <v>991.62461027455151</v>
      </c>
      <c r="O297" s="236">
        <v>991.62461027455151</v>
      </c>
      <c r="P297" s="236">
        <v>991.62461027455151</v>
      </c>
      <c r="Q297" s="236">
        <v>984.40197796914481</v>
      </c>
    </row>
    <row r="298" spans="1:17">
      <c r="A298" t="s">
        <v>48</v>
      </c>
      <c r="B298" t="s">
        <v>47</v>
      </c>
      <c r="C298" t="s">
        <v>46</v>
      </c>
      <c r="D298" t="s">
        <v>203</v>
      </c>
      <c r="E298" t="s">
        <v>202</v>
      </c>
      <c r="J298" s="236">
        <v>768.64720820610296</v>
      </c>
      <c r="K298" s="236">
        <v>755.91599150703701</v>
      </c>
      <c r="L298" s="236">
        <v>743.18477480797117</v>
      </c>
      <c r="M298" s="236">
        <v>728.85266157698823</v>
      </c>
      <c r="N298" s="236">
        <v>726.47079013392624</v>
      </c>
      <c r="O298" s="236">
        <v>723.29496154317678</v>
      </c>
      <c r="P298" s="236">
        <v>720.11913295242744</v>
      </c>
      <c r="Q298" s="236">
        <v>716.68537580182544</v>
      </c>
    </row>
    <row r="299" spans="1:17">
      <c r="A299" t="s">
        <v>48</v>
      </c>
      <c r="B299" t="s">
        <v>47</v>
      </c>
      <c r="C299" t="s">
        <v>46</v>
      </c>
      <c r="D299" t="s">
        <v>201</v>
      </c>
      <c r="E299" t="s">
        <v>200</v>
      </c>
      <c r="J299" s="236">
        <v>591.37425968032255</v>
      </c>
      <c r="K299" s="236">
        <v>591.37425968032255</v>
      </c>
      <c r="L299" s="236">
        <v>591.37425968032255</v>
      </c>
      <c r="M299" s="236">
        <v>588.01707299805196</v>
      </c>
      <c r="N299" s="236">
        <v>570.2656141905635</v>
      </c>
      <c r="O299" s="236">
        <v>552.51415538307515</v>
      </c>
      <c r="P299" s="236">
        <v>534.76269657558692</v>
      </c>
      <c r="Q299" s="236">
        <v>514.16958320597121</v>
      </c>
    </row>
    <row r="300" spans="1:17">
      <c r="A300" t="s">
        <v>60</v>
      </c>
      <c r="B300" t="s">
        <v>69</v>
      </c>
      <c r="C300" t="s">
        <v>101</v>
      </c>
      <c r="D300" t="s">
        <v>199</v>
      </c>
      <c r="E300" t="s">
        <v>198</v>
      </c>
      <c r="J300" s="236">
        <v>1001.0618794038244</v>
      </c>
      <c r="K300" s="236">
        <v>725.46833790530161</v>
      </c>
      <c r="L300" s="236">
        <v>1234.4419681564027</v>
      </c>
      <c r="M300" s="236">
        <v>814.73456473131171</v>
      </c>
      <c r="N300" s="236">
        <v>990.81273073551438</v>
      </c>
      <c r="O300" s="236">
        <v>725.20329388171695</v>
      </c>
      <c r="P300" s="236">
        <v>1221.8034095274688</v>
      </c>
      <c r="Q300" s="236">
        <v>813.07765693466104</v>
      </c>
    </row>
    <row r="301" spans="1:17">
      <c r="A301" t="s">
        <v>48</v>
      </c>
      <c r="B301" t="s">
        <v>120</v>
      </c>
      <c r="C301" t="s">
        <v>119</v>
      </c>
      <c r="D301" t="s">
        <v>197</v>
      </c>
      <c r="E301" t="s">
        <v>196</v>
      </c>
      <c r="J301" s="236">
        <v>565.5023622467337</v>
      </c>
      <c r="K301" s="236">
        <v>491.36824975284986</v>
      </c>
      <c r="L301" s="236">
        <v>400.07913602071193</v>
      </c>
      <c r="M301" s="236">
        <v>500.85342868251882</v>
      </c>
      <c r="N301" s="236">
        <v>561.71046740457462</v>
      </c>
      <c r="O301" s="236">
        <v>488.07345055088712</v>
      </c>
      <c r="P301" s="236">
        <v>397.39646285502403</v>
      </c>
      <c r="Q301" s="236">
        <v>497.51339721062789</v>
      </c>
    </row>
    <row r="302" spans="1:17">
      <c r="A302" t="s">
        <v>48</v>
      </c>
      <c r="B302" t="s">
        <v>47</v>
      </c>
      <c r="C302" t="s">
        <v>46</v>
      </c>
      <c r="D302" t="s">
        <v>195</v>
      </c>
      <c r="E302" t="s">
        <v>194</v>
      </c>
      <c r="J302" s="236">
        <v>562.69133121305799</v>
      </c>
      <c r="K302" s="236">
        <v>558.58709101456759</v>
      </c>
      <c r="L302" s="236">
        <v>653.18982758977529</v>
      </c>
      <c r="M302" s="236">
        <v>699.07442852275176</v>
      </c>
      <c r="N302" s="236">
        <v>562.5300664604132</v>
      </c>
      <c r="O302" s="236">
        <v>556.39783463126628</v>
      </c>
      <c r="P302" s="236">
        <v>653.08268980414971</v>
      </c>
      <c r="Q302" s="236">
        <v>698.94805243795361</v>
      </c>
    </row>
    <row r="303" spans="1:17">
      <c r="A303" t="s">
        <v>53</v>
      </c>
      <c r="B303" t="s">
        <v>163</v>
      </c>
      <c r="C303" t="s">
        <v>162</v>
      </c>
      <c r="D303" t="s">
        <v>193</v>
      </c>
      <c r="E303" t="s">
        <v>192</v>
      </c>
      <c r="J303" s="236">
        <v>2501.9452774028791</v>
      </c>
      <c r="K303" s="236">
        <v>2548.8782698594123</v>
      </c>
      <c r="L303" s="236">
        <v>2434.8981453221186</v>
      </c>
      <c r="M303" s="236">
        <v>1697.5662129728448</v>
      </c>
      <c r="N303" s="236">
        <v>1374.2202676446841</v>
      </c>
      <c r="O303" s="236">
        <v>1131.7108086485634</v>
      </c>
      <c r="P303" s="236">
        <v>889.20134965244267</v>
      </c>
      <c r="Q303" s="236">
        <v>801.46260299622645</v>
      </c>
    </row>
    <row r="304" spans="1:17">
      <c r="A304" t="s">
        <v>48</v>
      </c>
      <c r="B304" t="s">
        <v>120</v>
      </c>
      <c r="C304" t="s">
        <v>119</v>
      </c>
      <c r="D304" t="s">
        <v>191</v>
      </c>
      <c r="E304" t="s">
        <v>190</v>
      </c>
      <c r="J304" s="236">
        <v>411.16316328500483</v>
      </c>
      <c r="K304" s="236">
        <v>372.19035159922242</v>
      </c>
      <c r="L304" s="236">
        <v>344.51965530231689</v>
      </c>
      <c r="M304" s="236">
        <v>504.28905612481549</v>
      </c>
      <c r="N304" s="236">
        <v>399.00220388303973</v>
      </c>
      <c r="O304" s="236">
        <v>360.92799163324628</v>
      </c>
      <c r="P304" s="236">
        <v>334.12063811043248</v>
      </c>
      <c r="Q304" s="236">
        <v>489.22506583011341</v>
      </c>
    </row>
    <row r="305" spans="1:17">
      <c r="A305" t="s">
        <v>53</v>
      </c>
      <c r="B305" t="s">
        <v>163</v>
      </c>
      <c r="C305" t="s">
        <v>108</v>
      </c>
      <c r="D305" t="s">
        <v>189</v>
      </c>
      <c r="E305" t="s">
        <v>188</v>
      </c>
      <c r="J305" s="236">
        <v>1022.3881998482957</v>
      </c>
      <c r="K305" s="236">
        <v>967.06166817668566</v>
      </c>
      <c r="L305" s="236">
        <v>1148.7939562369049</v>
      </c>
      <c r="M305" s="236">
        <v>799.02449650909159</v>
      </c>
      <c r="N305" s="236">
        <v>968.26928679611854</v>
      </c>
      <c r="O305" s="236">
        <v>915.87139979926008</v>
      </c>
      <c r="P305" s="236">
        <v>1087.9839036153305</v>
      </c>
      <c r="Q305" s="236">
        <v>756.71662867086957</v>
      </c>
    </row>
    <row r="306" spans="1:17">
      <c r="A306" t="s">
        <v>53</v>
      </c>
      <c r="B306" t="s">
        <v>163</v>
      </c>
      <c r="C306" t="s">
        <v>108</v>
      </c>
      <c r="D306" t="s">
        <v>187</v>
      </c>
      <c r="E306" t="s">
        <v>186</v>
      </c>
      <c r="J306" s="236">
        <v>1218.0748465467923</v>
      </c>
      <c r="K306" s="236">
        <v>1121.6544073767013</v>
      </c>
      <c r="L306" s="236">
        <v>1185.0433747266959</v>
      </c>
      <c r="M306" s="236">
        <v>1161.0909670100882</v>
      </c>
      <c r="N306" s="236">
        <v>1151.4034902297592</v>
      </c>
      <c r="O306" s="236">
        <v>1121.4035621358366</v>
      </c>
      <c r="P306" s="236">
        <v>1173.2784377982441</v>
      </c>
      <c r="Q306" s="236">
        <v>1136.8809528482552</v>
      </c>
    </row>
    <row r="307" spans="1:17">
      <c r="A307" t="s">
        <v>48</v>
      </c>
      <c r="B307" t="s">
        <v>64</v>
      </c>
      <c r="C307" t="s">
        <v>72</v>
      </c>
      <c r="D307" t="s">
        <v>185</v>
      </c>
      <c r="E307" t="s">
        <v>184</v>
      </c>
      <c r="J307" s="236">
        <v>322.85604338875828</v>
      </c>
      <c r="K307" s="236">
        <v>305.30513015842178</v>
      </c>
      <c r="L307" s="236">
        <v>287.75421692808527</v>
      </c>
      <c r="M307" s="236">
        <v>270.20360547396086</v>
      </c>
      <c r="N307" s="236">
        <v>252.65267264190953</v>
      </c>
      <c r="O307" s="236">
        <v>235.10173980985823</v>
      </c>
      <c r="P307" s="236">
        <v>217.55080697780693</v>
      </c>
      <c r="Q307" s="236">
        <v>200.00003016136776</v>
      </c>
    </row>
    <row r="308" spans="1:17">
      <c r="A308" t="s">
        <v>60</v>
      </c>
      <c r="B308" t="s">
        <v>59</v>
      </c>
      <c r="C308" t="s">
        <v>58</v>
      </c>
      <c r="D308" t="s">
        <v>183</v>
      </c>
      <c r="E308" t="s">
        <v>182</v>
      </c>
      <c r="J308" s="236">
        <v>1636.2067266081638</v>
      </c>
      <c r="K308" s="236">
        <v>1636.2067266081638</v>
      </c>
      <c r="L308" s="236">
        <v>1636.2067266081638</v>
      </c>
      <c r="M308" s="236">
        <v>1707.9271884617779</v>
      </c>
      <c r="N308" s="236">
        <v>1626.4086219591272</v>
      </c>
      <c r="O308" s="236">
        <v>1626.4086219591272</v>
      </c>
      <c r="P308" s="236">
        <v>1626.4086219591272</v>
      </c>
      <c r="Q308" s="236">
        <v>1697.6764784920683</v>
      </c>
    </row>
    <row r="309" spans="1:17">
      <c r="A309" t="s">
        <v>53</v>
      </c>
      <c r="B309" t="s">
        <v>105</v>
      </c>
      <c r="C309" t="s">
        <v>104</v>
      </c>
      <c r="D309" t="s">
        <v>181</v>
      </c>
      <c r="E309" t="s">
        <v>180</v>
      </c>
      <c r="J309" s="236">
        <v>1292.4277529255708</v>
      </c>
      <c r="K309" s="236">
        <v>1415.5161103470532</v>
      </c>
      <c r="L309" s="236">
        <v>1355.3549468882386</v>
      </c>
      <c r="M309" s="236">
        <v>1130.7562625119417</v>
      </c>
      <c r="N309" s="236">
        <v>755.20563449073427</v>
      </c>
      <c r="O309" s="236">
        <v>755.20563449073393</v>
      </c>
      <c r="P309" s="236">
        <v>755.20563449073393</v>
      </c>
      <c r="Q309" s="236">
        <v>746.99098633582992</v>
      </c>
    </row>
    <row r="310" spans="1:17">
      <c r="A310" t="s">
        <v>60</v>
      </c>
      <c r="B310" t="s">
        <v>69</v>
      </c>
      <c r="C310" t="s">
        <v>101</v>
      </c>
      <c r="D310" t="s">
        <v>179</v>
      </c>
      <c r="E310" t="s">
        <v>178</v>
      </c>
      <c r="J310" s="236">
        <v>956.78401318012084</v>
      </c>
      <c r="K310" s="236">
        <v>908.94481252111473</v>
      </c>
      <c r="L310" s="236">
        <v>861.10561186210862</v>
      </c>
      <c r="M310" s="236">
        <v>845.91082797885292</v>
      </c>
      <c r="N310" s="236">
        <v>845.91082797885292</v>
      </c>
      <c r="O310" s="236">
        <v>845.91082797885292</v>
      </c>
      <c r="P310" s="236">
        <v>845.91082797885269</v>
      </c>
      <c r="Q310" s="236">
        <v>843.2515632054957</v>
      </c>
    </row>
    <row r="311" spans="1:17">
      <c r="A311" t="s">
        <v>60</v>
      </c>
      <c r="B311" t="s">
        <v>59</v>
      </c>
      <c r="C311" t="s">
        <v>139</v>
      </c>
      <c r="D311" t="s">
        <v>177</v>
      </c>
      <c r="E311" t="s">
        <v>176</v>
      </c>
      <c r="J311" s="236">
        <v>173.42104563178935</v>
      </c>
      <c r="K311" s="236">
        <v>328.9019830947729</v>
      </c>
      <c r="L311" s="236">
        <v>334.88201915104156</v>
      </c>
      <c r="M311" s="236">
        <v>147.23589949397277</v>
      </c>
      <c r="N311" s="236">
        <v>172.1710115050488</v>
      </c>
      <c r="O311" s="236">
        <v>326.5312287164719</v>
      </c>
      <c r="P311" s="236">
        <v>332.46816014768046</v>
      </c>
      <c r="Q311" s="236">
        <v>146.14254512852324</v>
      </c>
    </row>
    <row r="312" spans="1:17">
      <c r="A312" t="s">
        <v>60</v>
      </c>
      <c r="B312" t="s">
        <v>59</v>
      </c>
      <c r="C312" t="s">
        <v>58</v>
      </c>
      <c r="D312" t="s">
        <v>175</v>
      </c>
      <c r="E312" t="s">
        <v>174</v>
      </c>
      <c r="J312" s="236">
        <v>807.50540745996148</v>
      </c>
      <c r="K312" s="236">
        <v>807.50540745996125</v>
      </c>
      <c r="L312" s="236">
        <v>767.13013708696326</v>
      </c>
      <c r="M312" s="236">
        <v>723.38510083413598</v>
      </c>
      <c r="N312" s="236">
        <v>643.00897851923196</v>
      </c>
      <c r="O312" s="236">
        <v>562.63285620432794</v>
      </c>
      <c r="P312" s="236">
        <v>562.63285620432794</v>
      </c>
      <c r="Q312" s="236">
        <v>560.13205673369555</v>
      </c>
    </row>
    <row r="313" spans="1:17">
      <c r="A313" t="s">
        <v>77</v>
      </c>
      <c r="B313" t="s">
        <v>76</v>
      </c>
      <c r="C313" t="s">
        <v>75</v>
      </c>
      <c r="D313" t="s">
        <v>173</v>
      </c>
      <c r="E313" t="s">
        <v>172</v>
      </c>
      <c r="J313" s="236">
        <v>414.37690897609838</v>
      </c>
      <c r="K313" s="236">
        <v>349.92836453512803</v>
      </c>
      <c r="L313" s="236">
        <v>502.88019183517753</v>
      </c>
      <c r="M313" s="236">
        <v>527.70692660059535</v>
      </c>
      <c r="N313" s="236">
        <v>414.21607216234315</v>
      </c>
      <c r="O313" s="236">
        <v>349.56447855250491</v>
      </c>
      <c r="P313" s="236">
        <v>502.4989379192258</v>
      </c>
      <c r="Q313" s="236">
        <v>527.34373687669131</v>
      </c>
    </row>
    <row r="314" spans="1:17">
      <c r="A314" t="s">
        <v>48</v>
      </c>
      <c r="B314" t="s">
        <v>120</v>
      </c>
      <c r="C314" t="s">
        <v>119</v>
      </c>
      <c r="D314" t="s">
        <v>171</v>
      </c>
      <c r="E314" t="s">
        <v>170</v>
      </c>
      <c r="J314" s="236">
        <v>1137.5531483908539</v>
      </c>
      <c r="K314" s="236">
        <v>1265.1721053128301</v>
      </c>
      <c r="L314" s="236">
        <v>1166.0149301504314</v>
      </c>
      <c r="M314" s="236">
        <v>1269.4507163048011</v>
      </c>
      <c r="N314" s="236">
        <v>1122.8144828407724</v>
      </c>
      <c r="O314" s="236">
        <v>1248.779949438728</v>
      </c>
      <c r="P314" s="236">
        <v>1150.9075005712516</v>
      </c>
      <c r="Q314" s="236">
        <v>1253.8129666207103</v>
      </c>
    </row>
    <row r="315" spans="1:17">
      <c r="A315" t="s">
        <v>77</v>
      </c>
      <c r="B315" t="s">
        <v>76</v>
      </c>
      <c r="C315" t="s">
        <v>75</v>
      </c>
      <c r="D315" t="s">
        <v>169</v>
      </c>
      <c r="E315" t="s">
        <v>168</v>
      </c>
      <c r="J315" s="236">
        <v>520.41531109167795</v>
      </c>
      <c r="K315" s="236">
        <v>520.41531109167795</v>
      </c>
      <c r="L315" s="236">
        <v>520.41531109167795</v>
      </c>
      <c r="M315" s="236">
        <v>515.15464567446372</v>
      </c>
      <c r="N315" s="236">
        <v>463.83655836589645</v>
      </c>
      <c r="O315" s="236">
        <v>463.83655836589645</v>
      </c>
      <c r="P315" s="236">
        <v>463.83655836589645</v>
      </c>
      <c r="Q315" s="236">
        <v>458.41253818763391</v>
      </c>
    </row>
    <row r="316" spans="1:17">
      <c r="A316" t="s">
        <v>48</v>
      </c>
      <c r="B316" t="s">
        <v>64</v>
      </c>
      <c r="C316" t="s">
        <v>72</v>
      </c>
      <c r="D316" t="s">
        <v>167</v>
      </c>
      <c r="E316" t="s">
        <v>166</v>
      </c>
      <c r="J316" s="236">
        <v>360.05203664390143</v>
      </c>
      <c r="K316" s="236">
        <v>432.80227692468981</v>
      </c>
      <c r="L316" s="236">
        <v>237.97959956257867</v>
      </c>
      <c r="M316" s="236">
        <v>341.14300017529223</v>
      </c>
      <c r="N316" s="236">
        <v>349.74840918872297</v>
      </c>
      <c r="O316" s="236">
        <v>393.3901263282649</v>
      </c>
      <c r="P316" s="236">
        <v>236.64874786934686</v>
      </c>
      <c r="Q316" s="236">
        <v>340.1983355070065</v>
      </c>
    </row>
    <row r="317" spans="1:17">
      <c r="A317" t="s">
        <v>48</v>
      </c>
      <c r="B317" t="s">
        <v>47</v>
      </c>
      <c r="C317" t="s">
        <v>46</v>
      </c>
      <c r="D317" t="s">
        <v>165</v>
      </c>
      <c r="E317" t="s">
        <v>164</v>
      </c>
      <c r="J317" s="236">
        <v>537.60641486101088</v>
      </c>
      <c r="K317" s="236">
        <v>537.60641486101088</v>
      </c>
      <c r="L317" s="236">
        <v>537.60641486101088</v>
      </c>
      <c r="M317" s="236">
        <v>535.17124420214475</v>
      </c>
      <c r="N317" s="236">
        <v>535.17124420214475</v>
      </c>
      <c r="O317" s="236">
        <v>535.17124420214475</v>
      </c>
      <c r="P317" s="236">
        <v>535.17124420214475</v>
      </c>
      <c r="Q317" s="236">
        <v>533.04784017307531</v>
      </c>
    </row>
    <row r="318" spans="1:17">
      <c r="A318" t="s">
        <v>53</v>
      </c>
      <c r="B318" t="s">
        <v>163</v>
      </c>
      <c r="C318" t="s">
        <v>162</v>
      </c>
      <c r="D318" t="s">
        <v>161</v>
      </c>
      <c r="E318" t="s">
        <v>160</v>
      </c>
      <c r="J318" s="236">
        <v>920.66080605330683</v>
      </c>
      <c r="K318" s="236">
        <v>1476.8279141469425</v>
      </c>
      <c r="L318" s="236">
        <v>936.37174131018901</v>
      </c>
      <c r="M318" s="236">
        <v>941.08283772091511</v>
      </c>
      <c r="N318" s="236">
        <v>664.37434686265465</v>
      </c>
      <c r="O318" s="236">
        <v>1065.0537210014722</v>
      </c>
      <c r="P318" s="236">
        <v>674.64817696877822</v>
      </c>
      <c r="Q318" s="236">
        <v>675.75396480721145</v>
      </c>
    </row>
    <row r="319" spans="1:17">
      <c r="A319" t="s">
        <v>48</v>
      </c>
      <c r="B319" t="s">
        <v>64</v>
      </c>
      <c r="C319" t="s">
        <v>72</v>
      </c>
      <c r="D319" t="s">
        <v>159</v>
      </c>
      <c r="E319" t="s">
        <v>158</v>
      </c>
      <c r="J319" s="236">
        <v>817.74204801913231</v>
      </c>
      <c r="K319" s="236">
        <v>685.84816930636907</v>
      </c>
      <c r="L319" s="236">
        <v>621.48395649454051</v>
      </c>
      <c r="M319" s="236">
        <v>729.40549812707002</v>
      </c>
      <c r="N319" s="236">
        <v>798.32570267450978</v>
      </c>
      <c r="O319" s="236">
        <v>667.79501224375269</v>
      </c>
      <c r="P319" s="236">
        <v>604.61815807526636</v>
      </c>
      <c r="Q319" s="236">
        <v>710.92621307692264</v>
      </c>
    </row>
    <row r="320" spans="1:17">
      <c r="A320" t="s">
        <v>53</v>
      </c>
      <c r="B320" t="s">
        <v>52</v>
      </c>
      <c r="C320" t="s">
        <v>51</v>
      </c>
      <c r="D320" t="s">
        <v>157</v>
      </c>
      <c r="E320" t="s">
        <v>156</v>
      </c>
      <c r="J320" s="236">
        <v>1352.2592138341395</v>
      </c>
      <c r="K320" s="236">
        <v>1352.2592138341395</v>
      </c>
      <c r="L320" s="236">
        <v>1352.2592138341395</v>
      </c>
      <c r="M320" s="236">
        <v>1340.6953508161109</v>
      </c>
      <c r="N320" s="236">
        <v>986.90074435074837</v>
      </c>
      <c r="O320" s="236">
        <v>986.90074435074837</v>
      </c>
      <c r="P320" s="236">
        <v>986.90074435074837</v>
      </c>
      <c r="Q320" s="236">
        <v>978.60094744327807</v>
      </c>
    </row>
    <row r="321" spans="1:17">
      <c r="A321" t="s">
        <v>48</v>
      </c>
      <c r="B321" t="s">
        <v>64</v>
      </c>
      <c r="C321" t="s">
        <v>63</v>
      </c>
      <c r="D321" t="s">
        <v>155</v>
      </c>
      <c r="E321" t="s">
        <v>154</v>
      </c>
      <c r="J321" s="236">
        <v>649.48333328707145</v>
      </c>
      <c r="K321" s="236">
        <v>494.36929698527092</v>
      </c>
      <c r="L321" s="236">
        <v>674.88212285695704</v>
      </c>
      <c r="M321" s="236">
        <v>706.2800771419204</v>
      </c>
      <c r="N321" s="236">
        <v>649.27012152241821</v>
      </c>
      <c r="O321" s="236">
        <v>494.07872662193773</v>
      </c>
      <c r="P321" s="236">
        <v>674.60749211841505</v>
      </c>
      <c r="Q321" s="236">
        <v>706.21483515562647</v>
      </c>
    </row>
    <row r="322" spans="1:17">
      <c r="A322" t="s">
        <v>48</v>
      </c>
      <c r="B322" t="s">
        <v>47</v>
      </c>
      <c r="C322" t="s">
        <v>46</v>
      </c>
      <c r="D322" t="s">
        <v>153</v>
      </c>
      <c r="E322" t="s">
        <v>152</v>
      </c>
      <c r="J322" s="236">
        <v>1931.140315751129</v>
      </c>
      <c r="K322" s="236">
        <v>1908.2009255398077</v>
      </c>
      <c r="L322" s="236">
        <v>1841.3871676427559</v>
      </c>
      <c r="M322" s="236">
        <v>1763.260309709977</v>
      </c>
      <c r="N322" s="236">
        <v>1696.8474920184524</v>
      </c>
      <c r="O322" s="236">
        <v>1630.434674326928</v>
      </c>
      <c r="P322" s="236">
        <v>1563.3577284584878</v>
      </c>
      <c r="Q322" s="236">
        <v>1487.7285135980999</v>
      </c>
    </row>
    <row r="323" spans="1:17">
      <c r="A323" t="s">
        <v>53</v>
      </c>
      <c r="B323" t="s">
        <v>52</v>
      </c>
      <c r="C323" t="s">
        <v>108</v>
      </c>
      <c r="D323" t="s">
        <v>151</v>
      </c>
      <c r="E323" t="s">
        <v>150</v>
      </c>
      <c r="J323" s="236">
        <v>919.55973461234419</v>
      </c>
      <c r="K323" s="236">
        <v>697.05983357886214</v>
      </c>
      <c r="L323" s="236">
        <v>433.01596538652529</v>
      </c>
      <c r="M323" s="236">
        <v>662.1852236241582</v>
      </c>
      <c r="N323" s="236">
        <v>919.43703711843546</v>
      </c>
      <c r="O323" s="236">
        <v>696.72366154700103</v>
      </c>
      <c r="P323" s="236">
        <v>432.72295788389232</v>
      </c>
      <c r="Q323" s="236">
        <v>661.91896702749546</v>
      </c>
    </row>
    <row r="324" spans="1:17">
      <c r="A324" t="s">
        <v>60</v>
      </c>
      <c r="B324" t="s">
        <v>59</v>
      </c>
      <c r="C324" t="s">
        <v>58</v>
      </c>
      <c r="D324" t="s">
        <v>149</v>
      </c>
      <c r="E324" t="s">
        <v>148</v>
      </c>
      <c r="J324" s="236">
        <v>462.17520401734015</v>
      </c>
      <c r="K324" s="236">
        <v>462.17520401734015</v>
      </c>
      <c r="L324" s="236">
        <v>462.17520401734026</v>
      </c>
      <c r="M324" s="236">
        <v>447.18228902496242</v>
      </c>
      <c r="N324" s="236">
        <v>462.08836532579454</v>
      </c>
      <c r="O324" s="236">
        <v>459.29347601938861</v>
      </c>
      <c r="P324" s="236">
        <v>462.08836532579454</v>
      </c>
      <c r="Q324" s="236">
        <v>446.53463573522794</v>
      </c>
    </row>
    <row r="325" spans="1:17">
      <c r="A325" t="s">
        <v>53</v>
      </c>
      <c r="B325" t="s">
        <v>52</v>
      </c>
      <c r="C325" t="s">
        <v>51</v>
      </c>
      <c r="D325" t="s">
        <v>147</v>
      </c>
      <c r="E325" t="s">
        <v>146</v>
      </c>
      <c r="J325" s="236">
        <v>840.24628653134141</v>
      </c>
      <c r="K325" s="236">
        <v>640.98948511609353</v>
      </c>
      <c r="L325" s="236">
        <v>713.95676450759277</v>
      </c>
      <c r="M325" s="236">
        <v>474.61228485467069</v>
      </c>
      <c r="N325" s="236">
        <v>718.85335031482373</v>
      </c>
      <c r="O325" s="236">
        <v>548.38378494290498</v>
      </c>
      <c r="P325" s="236">
        <v>610.80925958614273</v>
      </c>
      <c r="Q325" s="236">
        <v>406.13111355895012</v>
      </c>
    </row>
    <row r="326" spans="1:17">
      <c r="A326" t="s">
        <v>60</v>
      </c>
      <c r="B326" t="s">
        <v>69</v>
      </c>
      <c r="C326" t="s">
        <v>101</v>
      </c>
      <c r="D326" t="s">
        <v>145</v>
      </c>
      <c r="E326" t="s">
        <v>144</v>
      </c>
      <c r="J326" s="236">
        <v>1163.6368085154299</v>
      </c>
      <c r="K326" s="236">
        <v>1235.2345332926636</v>
      </c>
      <c r="L326" s="236">
        <v>1296.8688206413503</v>
      </c>
      <c r="M326" s="236">
        <v>1276.5011282191949</v>
      </c>
      <c r="N326" s="236">
        <v>1254.6392916984043</v>
      </c>
      <c r="O326" s="236">
        <v>1232.7774551776145</v>
      </c>
      <c r="P326" s="236">
        <v>1210.9156186568241</v>
      </c>
      <c r="Q326" s="236">
        <v>1181.1101044714628</v>
      </c>
    </row>
    <row r="327" spans="1:17">
      <c r="A327" t="s">
        <v>60</v>
      </c>
      <c r="B327" t="s">
        <v>69</v>
      </c>
      <c r="C327" t="s">
        <v>101</v>
      </c>
      <c r="D327" t="s">
        <v>143</v>
      </c>
      <c r="E327" t="s">
        <v>142</v>
      </c>
      <c r="J327" s="236">
        <v>668.35230102363289</v>
      </c>
      <c r="K327" s="236">
        <v>663.21112947729728</v>
      </c>
      <c r="L327" s="236">
        <v>836.14144512676876</v>
      </c>
      <c r="M327" s="236">
        <v>653.70723153978884</v>
      </c>
      <c r="N327" s="236">
        <v>636.12699459816679</v>
      </c>
      <c r="O327" s="236">
        <v>619.93467109930441</v>
      </c>
      <c r="P327" s="236">
        <v>819.79420685669209</v>
      </c>
      <c r="Q327" s="236">
        <v>605.0263138548612</v>
      </c>
    </row>
    <row r="328" spans="1:17">
      <c r="A328" t="s">
        <v>48</v>
      </c>
      <c r="B328" t="s">
        <v>120</v>
      </c>
      <c r="C328" t="s">
        <v>119</v>
      </c>
      <c r="D328" t="s">
        <v>141</v>
      </c>
      <c r="E328" t="s">
        <v>140</v>
      </c>
      <c r="J328" s="236">
        <v>570.00153366298468</v>
      </c>
      <c r="K328" s="236">
        <v>399.75217368165397</v>
      </c>
      <c r="L328" s="236">
        <v>287.08715604694981</v>
      </c>
      <c r="M328" s="236">
        <v>256.92391449375907</v>
      </c>
      <c r="N328" s="236">
        <v>567.8933126188914</v>
      </c>
      <c r="O328" s="236">
        <v>398.27364091427376</v>
      </c>
      <c r="P328" s="236">
        <v>286.02532875680623</v>
      </c>
      <c r="Q328" s="236">
        <v>256.19918918180105</v>
      </c>
    </row>
    <row r="329" spans="1:17">
      <c r="A329" t="s">
        <v>60</v>
      </c>
      <c r="B329" t="s">
        <v>59</v>
      </c>
      <c r="C329" t="s">
        <v>139</v>
      </c>
      <c r="D329" t="s">
        <v>138</v>
      </c>
      <c r="E329" t="s">
        <v>137</v>
      </c>
      <c r="J329" s="236">
        <v>1401.3643918985081</v>
      </c>
      <c r="K329" s="236">
        <v>1513.3712538787172</v>
      </c>
      <c r="L329" s="236">
        <v>1281.6858270429423</v>
      </c>
      <c r="M329" s="236">
        <v>1184.3634847695428</v>
      </c>
      <c r="N329" s="236">
        <v>1184.8713593341952</v>
      </c>
      <c r="O329" s="236">
        <v>1196.5524743212015</v>
      </c>
      <c r="P329" s="236">
        <v>1256.4816729501924</v>
      </c>
      <c r="Q329" s="236">
        <v>1177.7727158848681</v>
      </c>
    </row>
    <row r="330" spans="1:17">
      <c r="A330" t="s">
        <v>53</v>
      </c>
      <c r="B330" t="s">
        <v>105</v>
      </c>
      <c r="C330" t="s">
        <v>104</v>
      </c>
      <c r="D330" t="s">
        <v>136</v>
      </c>
      <c r="E330" t="s">
        <v>135</v>
      </c>
      <c r="J330" s="236">
        <v>515.11616282570458</v>
      </c>
      <c r="K330" s="236">
        <v>185.35560670715728</v>
      </c>
      <c r="L330" s="236">
        <v>301.74168533723281</v>
      </c>
      <c r="M330" s="236">
        <v>528.7258274051494</v>
      </c>
      <c r="N330" s="236">
        <v>510.91161489149886</v>
      </c>
      <c r="O330" s="236">
        <v>183.84267314087407</v>
      </c>
      <c r="P330" s="236">
        <v>299.27877022932989</v>
      </c>
      <c r="Q330" s="236">
        <v>524.65003491644984</v>
      </c>
    </row>
    <row r="331" spans="1:17">
      <c r="A331" t="s">
        <v>77</v>
      </c>
      <c r="B331" t="s">
        <v>76</v>
      </c>
      <c r="C331" t="s">
        <v>75</v>
      </c>
      <c r="D331" t="s">
        <v>134</v>
      </c>
      <c r="E331" t="s">
        <v>133</v>
      </c>
      <c r="J331" s="236">
        <v>302.79542101482099</v>
      </c>
      <c r="K331" s="236">
        <v>298.64753853516589</v>
      </c>
      <c r="L331" s="236">
        <v>294.49965605551085</v>
      </c>
      <c r="M331" s="236">
        <v>285.99974380960089</v>
      </c>
      <c r="N331" s="236">
        <v>281.91403318374944</v>
      </c>
      <c r="O331" s="236">
        <v>277.82832255789799</v>
      </c>
      <c r="P331" s="236">
        <v>273.74261193204654</v>
      </c>
      <c r="Q331" s="236">
        <v>265.72850546779682</v>
      </c>
    </row>
    <row r="332" spans="1:17">
      <c r="A332" t="s">
        <v>48</v>
      </c>
      <c r="B332" t="s">
        <v>64</v>
      </c>
      <c r="C332" t="s">
        <v>63</v>
      </c>
      <c r="D332" t="s">
        <v>132</v>
      </c>
      <c r="E332" t="s">
        <v>131</v>
      </c>
      <c r="J332" s="236">
        <v>470.48028571934225</v>
      </c>
      <c r="K332" s="236">
        <v>422.93552079747803</v>
      </c>
      <c r="L332" s="236">
        <v>427.90288429677724</v>
      </c>
      <c r="M332" s="236">
        <v>451.82059768494764</v>
      </c>
      <c r="N332" s="236">
        <v>425.69971938128663</v>
      </c>
      <c r="O332" s="236">
        <v>392.51914423879828</v>
      </c>
      <c r="P332" s="236">
        <v>397.46093202597734</v>
      </c>
      <c r="Q332" s="236">
        <v>407.69889884252956</v>
      </c>
    </row>
    <row r="333" spans="1:17">
      <c r="A333" t="s">
        <v>53</v>
      </c>
      <c r="B333" t="s">
        <v>52</v>
      </c>
      <c r="C333" t="s">
        <v>108</v>
      </c>
      <c r="D333" t="s">
        <v>130</v>
      </c>
      <c r="E333" t="s">
        <v>129</v>
      </c>
      <c r="J333" s="236">
        <v>867.03936388354396</v>
      </c>
      <c r="K333" s="236">
        <v>1082.8183910943806</v>
      </c>
      <c r="L333" s="236">
        <v>1049.9792933505091</v>
      </c>
      <c r="M333" s="236">
        <v>1049.9989487728981</v>
      </c>
      <c r="N333" s="236">
        <v>1049.9989487728981</v>
      </c>
      <c r="O333" s="236">
        <v>900.01974018252122</v>
      </c>
      <c r="P333" s="236">
        <v>750.04053159214448</v>
      </c>
      <c r="Q333" s="236">
        <v>749.99121644211209</v>
      </c>
    </row>
    <row r="334" spans="1:17">
      <c r="A334" t="s">
        <v>48</v>
      </c>
      <c r="B334" t="s">
        <v>64</v>
      </c>
      <c r="C334" t="s">
        <v>72</v>
      </c>
      <c r="D334" t="s">
        <v>128</v>
      </c>
      <c r="E334" t="s">
        <v>127</v>
      </c>
      <c r="J334" s="236">
        <v>464.42560734181063</v>
      </c>
      <c r="K334" s="236">
        <v>443.53756567189191</v>
      </c>
      <c r="L334" s="236">
        <v>433.31575804618694</v>
      </c>
      <c r="M334" s="236">
        <v>473.57401921460922</v>
      </c>
      <c r="N334" s="236">
        <v>453.23377189073244</v>
      </c>
      <c r="O334" s="236">
        <v>432.89352456685566</v>
      </c>
      <c r="P334" s="236">
        <v>423.16558019456676</v>
      </c>
      <c r="Q334" s="236">
        <v>462.76249085014888</v>
      </c>
    </row>
    <row r="335" spans="1:17">
      <c r="A335" t="s">
        <v>48</v>
      </c>
      <c r="B335" t="s">
        <v>120</v>
      </c>
      <c r="C335" t="s">
        <v>119</v>
      </c>
      <c r="D335" t="s">
        <v>126</v>
      </c>
      <c r="E335" t="s">
        <v>125</v>
      </c>
      <c r="J335" s="236">
        <v>368.4911314022068</v>
      </c>
      <c r="K335" s="236">
        <v>292.81884548925365</v>
      </c>
      <c r="L335" s="236">
        <v>284.92260695920635</v>
      </c>
      <c r="M335" s="236">
        <v>386.4610088142864</v>
      </c>
      <c r="N335" s="236">
        <v>347.88029896649812</v>
      </c>
      <c r="O335" s="236">
        <v>276.44059471444939</v>
      </c>
      <c r="P335" s="236">
        <v>268.98601687945296</v>
      </c>
      <c r="Q335" s="236">
        <v>365.12611863892835</v>
      </c>
    </row>
    <row r="336" spans="1:17">
      <c r="A336" t="s">
        <v>53</v>
      </c>
      <c r="B336" t="s">
        <v>52</v>
      </c>
      <c r="C336" t="s">
        <v>108</v>
      </c>
      <c r="D336" t="s">
        <v>124</v>
      </c>
      <c r="E336" t="s">
        <v>123</v>
      </c>
      <c r="J336" s="236">
        <v>920.79233567984807</v>
      </c>
      <c r="K336" s="236">
        <v>1042.2715906087863</v>
      </c>
      <c r="L336" s="236">
        <v>713.56301844813061</v>
      </c>
      <c r="M336" s="236">
        <v>712.27539330333627</v>
      </c>
      <c r="N336" s="236">
        <v>826.0359489766405</v>
      </c>
      <c r="O336" s="236">
        <v>935.01408415205071</v>
      </c>
      <c r="P336" s="236">
        <v>640.13207132446962</v>
      </c>
      <c r="Q336" s="236">
        <v>639.36697230048651</v>
      </c>
    </row>
    <row r="337" spans="1:17">
      <c r="A337" t="s">
        <v>53</v>
      </c>
      <c r="B337" t="s">
        <v>105</v>
      </c>
      <c r="C337" t="s">
        <v>104</v>
      </c>
      <c r="D337" t="s">
        <v>122</v>
      </c>
      <c r="E337" t="s">
        <v>121</v>
      </c>
      <c r="J337" s="236">
        <v>835.52572191375043</v>
      </c>
      <c r="K337" s="236">
        <v>842.16228060104913</v>
      </c>
      <c r="L337" s="236">
        <v>967.40605480237707</v>
      </c>
      <c r="M337" s="236">
        <v>793.54146374007644</v>
      </c>
      <c r="N337" s="236">
        <v>796.85493043997087</v>
      </c>
      <c r="O337" s="236">
        <v>803.18432805446366</v>
      </c>
      <c r="P337" s="236">
        <v>913.02067752326752</v>
      </c>
      <c r="Q337" s="236">
        <v>749.38139400288912</v>
      </c>
    </row>
    <row r="338" spans="1:17">
      <c r="A338" t="s">
        <v>48</v>
      </c>
      <c r="B338" t="s">
        <v>120</v>
      </c>
      <c r="C338" t="s">
        <v>119</v>
      </c>
      <c r="D338" t="s">
        <v>118</v>
      </c>
      <c r="E338" t="s">
        <v>117</v>
      </c>
      <c r="J338" s="236">
        <v>374.54415269069449</v>
      </c>
      <c r="K338" s="236">
        <v>404.77843971512402</v>
      </c>
      <c r="L338" s="236">
        <v>473.82091605449301</v>
      </c>
      <c r="M338" s="236">
        <v>342.36289645353116</v>
      </c>
      <c r="N338" s="236">
        <v>336.50668901419442</v>
      </c>
      <c r="O338" s="236">
        <v>363.67048198281009</v>
      </c>
      <c r="P338" s="236">
        <v>425.70123309024603</v>
      </c>
      <c r="Q338" s="236">
        <v>307.61665032505675</v>
      </c>
    </row>
    <row r="339" spans="1:17">
      <c r="A339" t="s">
        <v>60</v>
      </c>
      <c r="B339" t="s">
        <v>59</v>
      </c>
      <c r="C339" t="s">
        <v>80</v>
      </c>
      <c r="D339" t="s">
        <v>116</v>
      </c>
      <c r="E339" t="s">
        <v>115</v>
      </c>
      <c r="J339" s="236">
        <v>783.75451801409815</v>
      </c>
      <c r="K339" s="236">
        <v>727.42560680380234</v>
      </c>
      <c r="L339" s="236">
        <v>797.53360588354451</v>
      </c>
      <c r="M339" s="236">
        <v>721.62274595137274</v>
      </c>
      <c r="N339" s="236">
        <v>773.0188196893854</v>
      </c>
      <c r="O339" s="236">
        <v>717.46731871298027</v>
      </c>
      <c r="P339" s="236">
        <v>786.57863488835028</v>
      </c>
      <c r="Q339" s="236">
        <v>711.67065738979761</v>
      </c>
    </row>
    <row r="340" spans="1:17">
      <c r="A340" t="s">
        <v>77</v>
      </c>
      <c r="B340" t="s">
        <v>76</v>
      </c>
      <c r="C340" t="s">
        <v>75</v>
      </c>
      <c r="D340" t="s">
        <v>114</v>
      </c>
      <c r="E340" t="s">
        <v>113</v>
      </c>
      <c r="J340" s="236">
        <v>606.32801864658143</v>
      </c>
      <c r="K340" s="236">
        <v>606.32801864658154</v>
      </c>
      <c r="L340" s="236">
        <v>606.32801864658154</v>
      </c>
      <c r="M340" s="236">
        <v>598.66147405299137</v>
      </c>
      <c r="N340" s="236">
        <v>598.66147405299125</v>
      </c>
      <c r="O340" s="236">
        <v>598.66147405299137</v>
      </c>
      <c r="P340" s="236">
        <v>598.66147405299137</v>
      </c>
      <c r="Q340" s="236">
        <v>591.09884461658828</v>
      </c>
    </row>
    <row r="341" spans="1:17">
      <c r="A341" t="s">
        <v>60</v>
      </c>
      <c r="B341" t="s">
        <v>69</v>
      </c>
      <c r="C341" t="s">
        <v>58</v>
      </c>
      <c r="D341" t="s">
        <v>112</v>
      </c>
      <c r="E341" t="s">
        <v>111</v>
      </c>
      <c r="J341" s="236">
        <v>843.02449372095805</v>
      </c>
      <c r="K341" s="236">
        <v>867.33110711235008</v>
      </c>
      <c r="L341" s="236">
        <v>910.60873583360876</v>
      </c>
      <c r="M341" s="236">
        <v>872.48772283878077</v>
      </c>
      <c r="N341" s="236">
        <v>842.62404910403052</v>
      </c>
      <c r="O341" s="236">
        <v>867.21766276794244</v>
      </c>
      <c r="P341" s="236">
        <v>909.96370556474176</v>
      </c>
      <c r="Q341" s="236">
        <v>872.2291488007761</v>
      </c>
    </row>
    <row r="342" spans="1:17">
      <c r="A342" t="s">
        <v>48</v>
      </c>
      <c r="B342" t="s">
        <v>64</v>
      </c>
      <c r="C342" t="s">
        <v>72</v>
      </c>
      <c r="D342" t="s">
        <v>110</v>
      </c>
      <c r="E342" t="s">
        <v>109</v>
      </c>
      <c r="J342" s="236">
        <v>423.32245475257457</v>
      </c>
      <c r="K342" s="236">
        <v>476.30975521140022</v>
      </c>
      <c r="L342" s="236">
        <v>300.64533521203253</v>
      </c>
      <c r="M342" s="236">
        <v>218.10868604274779</v>
      </c>
      <c r="N342" s="236">
        <v>345.19563696529377</v>
      </c>
      <c r="O342" s="236">
        <v>388.13041768237014</v>
      </c>
      <c r="P342" s="236">
        <v>245.01448195878234</v>
      </c>
      <c r="Q342" s="236">
        <v>177.64394356368061</v>
      </c>
    </row>
    <row r="343" spans="1:17">
      <c r="A343" t="s">
        <v>53</v>
      </c>
      <c r="B343" t="s">
        <v>52</v>
      </c>
      <c r="C343" t="s">
        <v>108</v>
      </c>
      <c r="D343" t="s">
        <v>107</v>
      </c>
      <c r="E343" t="s">
        <v>106</v>
      </c>
      <c r="J343" s="236">
        <v>805.49978033221669</v>
      </c>
      <c r="K343" s="236">
        <v>1132.9262177573355</v>
      </c>
      <c r="L343" s="236">
        <v>497.28850942265672</v>
      </c>
      <c r="M343" s="236">
        <v>636.49526300053049</v>
      </c>
      <c r="N343" s="236">
        <v>494.37267126211674</v>
      </c>
      <c r="O343" s="236">
        <v>494.37267126211674</v>
      </c>
      <c r="P343" s="236">
        <v>496.66497112886537</v>
      </c>
      <c r="Q343" s="236">
        <v>636.38751592907613</v>
      </c>
    </row>
    <row r="344" spans="1:17">
      <c r="A344" t="s">
        <v>53</v>
      </c>
      <c r="B344" t="s">
        <v>105</v>
      </c>
      <c r="C344" t="s">
        <v>104</v>
      </c>
      <c r="D344" t="s">
        <v>103</v>
      </c>
      <c r="E344" t="s">
        <v>102</v>
      </c>
      <c r="J344" s="236">
        <v>571.50386218027904</v>
      </c>
      <c r="K344" s="236">
        <v>603.62007345553957</v>
      </c>
      <c r="L344" s="236">
        <v>731.26142595978058</v>
      </c>
      <c r="M344" s="236">
        <v>585.06417734960075</v>
      </c>
      <c r="N344" s="236">
        <v>571.50386218027904</v>
      </c>
      <c r="O344" s="236">
        <v>603.62007345553945</v>
      </c>
      <c r="P344" s="236">
        <v>731.26142595978035</v>
      </c>
      <c r="Q344" s="236">
        <v>585.06417734960087</v>
      </c>
    </row>
    <row r="345" spans="1:17">
      <c r="A345" t="s">
        <v>60</v>
      </c>
      <c r="B345" t="s">
        <v>69</v>
      </c>
      <c r="C345" t="s">
        <v>101</v>
      </c>
      <c r="D345" t="s">
        <v>100</v>
      </c>
      <c r="E345" t="s">
        <v>99</v>
      </c>
      <c r="J345" s="236">
        <v>237.32494470003058</v>
      </c>
      <c r="K345" s="236">
        <v>358.31413219416379</v>
      </c>
      <c r="L345" s="236">
        <v>240.11700287297211</v>
      </c>
      <c r="M345" s="236">
        <v>348.46191874698445</v>
      </c>
      <c r="N345" s="236">
        <v>236.32390766085382</v>
      </c>
      <c r="O345" s="236">
        <v>356.80276254677926</v>
      </c>
      <c r="P345" s="236">
        <v>239.10418892745207</v>
      </c>
      <c r="Q345" s="236">
        <v>346.87571488340285</v>
      </c>
    </row>
    <row r="346" spans="1:17">
      <c r="A346" t="s">
        <v>77</v>
      </c>
      <c r="B346" t="s">
        <v>76</v>
      </c>
      <c r="C346" t="s">
        <v>75</v>
      </c>
      <c r="D346" t="s">
        <v>98</v>
      </c>
      <c r="E346" t="s">
        <v>97</v>
      </c>
      <c r="J346" s="236">
        <v>600.38549099812508</v>
      </c>
      <c r="K346" s="236">
        <v>598.53387807291881</v>
      </c>
      <c r="L346" s="236">
        <v>596.68226514771254</v>
      </c>
      <c r="M346" s="236">
        <v>895.66344881636894</v>
      </c>
      <c r="N346" s="236">
        <v>579.52666912740085</v>
      </c>
      <c r="O346" s="236">
        <v>577.2646602705413</v>
      </c>
      <c r="P346" s="236">
        <v>574.96652945034953</v>
      </c>
      <c r="Q346" s="236">
        <v>862.80314921558352</v>
      </c>
    </row>
    <row r="347" spans="1:17">
      <c r="A347" t="s">
        <v>48</v>
      </c>
      <c r="B347" t="s">
        <v>64</v>
      </c>
      <c r="C347" t="s">
        <v>72</v>
      </c>
      <c r="D347" t="s">
        <v>96</v>
      </c>
      <c r="E347" t="s">
        <v>95</v>
      </c>
      <c r="J347" s="236">
        <v>677.29458306756362</v>
      </c>
      <c r="K347" s="236">
        <v>677.29458306756362</v>
      </c>
      <c r="L347" s="236">
        <v>677.29458306756362</v>
      </c>
      <c r="M347" s="236">
        <v>672.97871220456545</v>
      </c>
      <c r="N347" s="236">
        <v>666.28240661049028</v>
      </c>
      <c r="O347" s="236">
        <v>666.28240661049028</v>
      </c>
      <c r="P347" s="236">
        <v>666.28240661049028</v>
      </c>
      <c r="Q347" s="236">
        <v>661.9671471470748</v>
      </c>
    </row>
    <row r="348" spans="1:17">
      <c r="A348" t="s">
        <v>48</v>
      </c>
      <c r="B348" t="s">
        <v>47</v>
      </c>
      <c r="C348" t="s">
        <v>46</v>
      </c>
      <c r="D348" t="s">
        <v>94</v>
      </c>
      <c r="E348" t="s">
        <v>93</v>
      </c>
      <c r="J348" s="236">
        <v>1328.0280292679977</v>
      </c>
      <c r="K348" s="236">
        <v>1308.5655495287253</v>
      </c>
      <c r="L348" s="236">
        <v>1249.7964930611186</v>
      </c>
      <c r="M348" s="236">
        <v>1024.509216354001</v>
      </c>
      <c r="N348" s="236">
        <v>1327.6880548232036</v>
      </c>
      <c r="O348" s="236">
        <v>1308.3362140698503</v>
      </c>
      <c r="P348" s="236">
        <v>1249.5217960939724</v>
      </c>
      <c r="Q348" s="236">
        <v>1023.1885716828961</v>
      </c>
    </row>
    <row r="349" spans="1:17">
      <c r="A349" t="s">
        <v>53</v>
      </c>
      <c r="B349" t="s">
        <v>52</v>
      </c>
      <c r="C349" t="s">
        <v>51</v>
      </c>
      <c r="D349" t="s">
        <v>92</v>
      </c>
      <c r="E349" t="s">
        <v>91</v>
      </c>
      <c r="J349" s="236">
        <v>463.87477272942806</v>
      </c>
      <c r="K349" s="236">
        <v>344.92027385236571</v>
      </c>
      <c r="L349" s="236">
        <v>465.30795946288669</v>
      </c>
      <c r="M349" s="236">
        <v>321.24517671870632</v>
      </c>
      <c r="N349" s="236">
        <v>461.43353046429559</v>
      </c>
      <c r="O349" s="236">
        <v>343.10505560784901</v>
      </c>
      <c r="P349" s="236">
        <v>462.85917473967447</v>
      </c>
      <c r="Q349" s="236">
        <v>319.60636448039355</v>
      </c>
    </row>
    <row r="350" spans="1:17">
      <c r="A350" t="s">
        <v>77</v>
      </c>
      <c r="B350" t="s">
        <v>76</v>
      </c>
      <c r="C350" t="s">
        <v>75</v>
      </c>
      <c r="D350" t="s">
        <v>90</v>
      </c>
      <c r="E350" t="s">
        <v>89</v>
      </c>
      <c r="J350" s="236">
        <v>318.05975796768058</v>
      </c>
      <c r="K350" s="236">
        <v>562.72111025051186</v>
      </c>
      <c r="L350" s="236">
        <v>599.42031309293645</v>
      </c>
      <c r="M350" s="236">
        <v>328.50098387829661</v>
      </c>
      <c r="N350" s="236">
        <v>295.1087128975235</v>
      </c>
      <c r="O350" s="236">
        <v>507.97401400393397</v>
      </c>
      <c r="P350" s="236">
        <v>541.83894827086283</v>
      </c>
      <c r="Q350" s="236">
        <v>321.22454771097784</v>
      </c>
    </row>
    <row r="351" spans="1:17">
      <c r="A351" t="s">
        <v>77</v>
      </c>
      <c r="B351" t="s">
        <v>76</v>
      </c>
      <c r="C351" t="s">
        <v>75</v>
      </c>
      <c r="D351" t="s">
        <v>88</v>
      </c>
      <c r="E351" t="s">
        <v>87</v>
      </c>
      <c r="J351" s="236">
        <v>337.47575668343279</v>
      </c>
      <c r="K351" s="236">
        <v>295.09508026272266</v>
      </c>
      <c r="L351" s="236">
        <v>295.09508026272266</v>
      </c>
      <c r="M351" s="236">
        <v>292.51488111032575</v>
      </c>
      <c r="N351" s="236">
        <v>281.60886690115251</v>
      </c>
      <c r="O351" s="236">
        <v>281.60886690115251</v>
      </c>
      <c r="P351" s="236">
        <v>281.60886690115257</v>
      </c>
      <c r="Q351" s="236">
        <v>279.23225081053243</v>
      </c>
    </row>
    <row r="352" spans="1:17">
      <c r="A352" t="s">
        <v>48</v>
      </c>
      <c r="B352" t="s">
        <v>64</v>
      </c>
      <c r="C352" t="s">
        <v>63</v>
      </c>
      <c r="D352" t="s">
        <v>86</v>
      </c>
      <c r="E352" t="s">
        <v>85</v>
      </c>
      <c r="J352" s="236">
        <v>487.76300963071742</v>
      </c>
      <c r="K352" s="236">
        <v>635.14020217400616</v>
      </c>
      <c r="L352" s="236">
        <v>710.98704185109625</v>
      </c>
      <c r="M352" s="236">
        <v>725.79334287426479</v>
      </c>
      <c r="N352" s="236">
        <v>487.32712238482662</v>
      </c>
      <c r="O352" s="236">
        <v>634.68701761035129</v>
      </c>
      <c r="P352" s="236">
        <v>710.5070466890445</v>
      </c>
      <c r="Q352" s="236">
        <v>725.59491533174867</v>
      </c>
    </row>
    <row r="353" spans="1:17">
      <c r="A353" t="s">
        <v>53</v>
      </c>
      <c r="B353" t="s">
        <v>52</v>
      </c>
      <c r="C353" t="s">
        <v>51</v>
      </c>
      <c r="D353" t="s">
        <v>84</v>
      </c>
      <c r="E353" t="s">
        <v>83</v>
      </c>
      <c r="J353" s="236">
        <v>1062.3702859276875</v>
      </c>
      <c r="K353" s="236">
        <v>886.17893267274303</v>
      </c>
      <c r="L353" s="236">
        <v>822.60473304467018</v>
      </c>
      <c r="M353" s="236">
        <v>787.46356559513288</v>
      </c>
      <c r="N353" s="236">
        <v>1026.8615149064326</v>
      </c>
      <c r="O353" s="236">
        <v>853.80003788308954</v>
      </c>
      <c r="P353" s="236">
        <v>791.29934800634123</v>
      </c>
      <c r="Q353" s="236">
        <v>756.9308736422156</v>
      </c>
    </row>
    <row r="354" spans="1:17">
      <c r="A354" t="s">
        <v>60</v>
      </c>
      <c r="B354" t="s">
        <v>59</v>
      </c>
      <c r="C354" t="s">
        <v>58</v>
      </c>
      <c r="D354" t="s">
        <v>82</v>
      </c>
      <c r="E354" t="s">
        <v>81</v>
      </c>
      <c r="J354" s="236">
        <v>929.64008622673441</v>
      </c>
      <c r="K354" s="236">
        <v>903.88598196129317</v>
      </c>
      <c r="L354" s="236">
        <v>878.13187769585181</v>
      </c>
      <c r="M354" s="236">
        <v>846.64970561593623</v>
      </c>
      <c r="N354" s="236">
        <v>825.1946448498403</v>
      </c>
      <c r="O354" s="236">
        <v>803.73958408374438</v>
      </c>
      <c r="P354" s="236">
        <v>782.28452331764856</v>
      </c>
      <c r="Q354" s="236">
        <v>755.86482031572473</v>
      </c>
    </row>
    <row r="355" spans="1:17">
      <c r="A355" t="s">
        <v>60</v>
      </c>
      <c r="B355" t="s">
        <v>59</v>
      </c>
      <c r="C355" t="s">
        <v>80</v>
      </c>
      <c r="D355" t="s">
        <v>79</v>
      </c>
      <c r="E355" t="s">
        <v>78</v>
      </c>
      <c r="J355" s="236">
        <v>935.54236763708718</v>
      </c>
      <c r="K355" s="236">
        <v>958.00145448384956</v>
      </c>
      <c r="L355" s="236">
        <v>910.35177022788105</v>
      </c>
      <c r="M355" s="236">
        <v>772.10817640117989</v>
      </c>
      <c r="N355" s="236">
        <v>935.4098082521117</v>
      </c>
      <c r="O355" s="236">
        <v>957.98607071998254</v>
      </c>
      <c r="P355" s="236">
        <v>910.27490270454894</v>
      </c>
      <c r="Q355" s="236">
        <v>772.02840633607991</v>
      </c>
    </row>
    <row r="356" spans="1:17">
      <c r="A356" t="s">
        <v>77</v>
      </c>
      <c r="B356" t="s">
        <v>76</v>
      </c>
      <c r="C356" t="s">
        <v>75</v>
      </c>
      <c r="D356" t="s">
        <v>74</v>
      </c>
      <c r="E356" t="s">
        <v>73</v>
      </c>
      <c r="J356" s="236">
        <v>667.81974113385616</v>
      </c>
      <c r="K356" s="236">
        <v>649.39000825161452</v>
      </c>
      <c r="L356" s="236">
        <v>630.96027536937277</v>
      </c>
      <c r="M356" s="236">
        <v>612.5319889841029</v>
      </c>
      <c r="N356" s="236">
        <v>594.10221257986359</v>
      </c>
      <c r="O356" s="236">
        <v>575.67243617562428</v>
      </c>
      <c r="P356" s="236">
        <v>557.24265977138487</v>
      </c>
      <c r="Q356" s="236">
        <v>538.81211141288918</v>
      </c>
    </row>
    <row r="357" spans="1:17">
      <c r="A357" t="s">
        <v>48</v>
      </c>
      <c r="B357" t="s">
        <v>64</v>
      </c>
      <c r="C357" t="s">
        <v>72</v>
      </c>
      <c r="D357" t="s">
        <v>71</v>
      </c>
      <c r="E357" t="s">
        <v>70</v>
      </c>
      <c r="J357" s="236">
        <v>568.02849939021723</v>
      </c>
      <c r="K357" s="236">
        <v>569.9953570750863</v>
      </c>
      <c r="L357" s="236">
        <v>477.15967434926131</v>
      </c>
      <c r="M357" s="236">
        <v>503.04439575905832</v>
      </c>
      <c r="N357" s="236">
        <v>536.26799610056571</v>
      </c>
      <c r="O357" s="236">
        <v>538.22232553241906</v>
      </c>
      <c r="P357" s="236">
        <v>450.66836698538788</v>
      </c>
      <c r="Q357" s="236">
        <v>475.4415396033279</v>
      </c>
    </row>
    <row r="358" spans="1:17">
      <c r="A358" t="s">
        <v>60</v>
      </c>
      <c r="B358" t="s">
        <v>69</v>
      </c>
      <c r="C358" t="s">
        <v>58</v>
      </c>
      <c r="D358" t="s">
        <v>68</v>
      </c>
      <c r="E358" t="s">
        <v>67</v>
      </c>
      <c r="J358" s="236">
        <v>1228.6331731036089</v>
      </c>
      <c r="K358" s="236">
        <v>1094.2638185424391</v>
      </c>
      <c r="L358" s="236">
        <v>1084.7415808176318</v>
      </c>
      <c r="M358" s="236">
        <v>1078.7165927606254</v>
      </c>
      <c r="N358" s="236">
        <v>1078.7165927606254</v>
      </c>
      <c r="O358" s="236">
        <v>1078.7165927606254</v>
      </c>
      <c r="P358" s="236">
        <v>1078.7165927606254</v>
      </c>
      <c r="Q358" s="236">
        <v>1071.41894094758</v>
      </c>
    </row>
    <row r="359" spans="1:17">
      <c r="A359" t="s">
        <v>60</v>
      </c>
      <c r="B359" t="s">
        <v>59</v>
      </c>
      <c r="C359" t="s">
        <v>58</v>
      </c>
      <c r="D359" t="s">
        <v>66</v>
      </c>
      <c r="E359" t="s">
        <v>65</v>
      </c>
      <c r="J359" s="236">
        <v>936.28080597921837</v>
      </c>
      <c r="K359" s="236">
        <v>841.77769659066166</v>
      </c>
      <c r="L359" s="236">
        <v>785.77585399003567</v>
      </c>
      <c r="M359" s="236">
        <v>491.5737271699287</v>
      </c>
      <c r="N359" s="236">
        <v>925.82613633064307</v>
      </c>
      <c r="O359" s="236">
        <v>841.5811689534645</v>
      </c>
      <c r="P359" s="236">
        <v>783.39134612592852</v>
      </c>
      <c r="Q359" s="236">
        <v>486.41020256849919</v>
      </c>
    </row>
    <row r="360" spans="1:17">
      <c r="A360" t="s">
        <v>48</v>
      </c>
      <c r="B360" t="s">
        <v>64</v>
      </c>
      <c r="C360" t="s">
        <v>63</v>
      </c>
      <c r="D360" t="s">
        <v>62</v>
      </c>
      <c r="E360" t="s">
        <v>61</v>
      </c>
      <c r="J360" s="236">
        <v>195.82515921217134</v>
      </c>
      <c r="K360" s="236">
        <v>187.53417464875278</v>
      </c>
      <c r="L360" s="236">
        <v>180.42761645153689</v>
      </c>
      <c r="M360" s="236">
        <v>172.15940866040228</v>
      </c>
      <c r="N360" s="236">
        <v>172.15940866040228</v>
      </c>
      <c r="O360" s="236">
        <v>172.15940866040228</v>
      </c>
      <c r="P360" s="236">
        <v>172.15940866040228</v>
      </c>
      <c r="Q360" s="236">
        <v>171.8580493569475</v>
      </c>
    </row>
    <row r="361" spans="1:17">
      <c r="A361" t="s">
        <v>60</v>
      </c>
      <c r="B361" t="s">
        <v>59</v>
      </c>
      <c r="C361" t="s">
        <v>58</v>
      </c>
      <c r="D361" t="s">
        <v>57</v>
      </c>
      <c r="E361" t="s">
        <v>56</v>
      </c>
      <c r="J361" s="236">
        <v>1005.7706558139334</v>
      </c>
      <c r="K361" s="236">
        <v>1095.8760172306779</v>
      </c>
      <c r="L361" s="236">
        <v>1014.7000159543315</v>
      </c>
      <c r="M361" s="236">
        <v>932.83942166529198</v>
      </c>
      <c r="N361" s="236">
        <v>820.25535353327393</v>
      </c>
      <c r="O361" s="236">
        <v>820.25535353327393</v>
      </c>
      <c r="P361" s="236">
        <v>820.25535353327393</v>
      </c>
      <c r="Q361" s="236">
        <v>812.04504181379161</v>
      </c>
    </row>
    <row r="362" spans="1:17">
      <c r="A362" t="s">
        <v>53</v>
      </c>
      <c r="B362" t="s">
        <v>52</v>
      </c>
      <c r="C362" t="s">
        <v>51</v>
      </c>
      <c r="D362" t="s">
        <v>55</v>
      </c>
      <c r="E362" t="s">
        <v>54</v>
      </c>
      <c r="J362" s="236">
        <v>1043.9421529669926</v>
      </c>
      <c r="K362" s="236">
        <v>760.71788619729921</v>
      </c>
      <c r="L362" s="236">
        <v>718.28536969570257</v>
      </c>
      <c r="M362" s="236">
        <v>976.18736137254234</v>
      </c>
      <c r="N362" s="236">
        <v>1032.7410133100957</v>
      </c>
      <c r="O362" s="236">
        <v>750.48224598212676</v>
      </c>
      <c r="P362" s="236">
        <v>708.19438011891123</v>
      </c>
      <c r="Q362" s="236">
        <v>965.67643566826121</v>
      </c>
    </row>
    <row r="363" spans="1:17">
      <c r="A363" t="s">
        <v>53</v>
      </c>
      <c r="B363" t="s">
        <v>52</v>
      </c>
      <c r="C363" t="s">
        <v>51</v>
      </c>
      <c r="D363" t="s">
        <v>50</v>
      </c>
      <c r="E363" t="s">
        <v>49</v>
      </c>
      <c r="J363" s="236">
        <v>853.77166626699614</v>
      </c>
      <c r="K363" s="236">
        <v>1019.376750523743</v>
      </c>
      <c r="L363" s="236">
        <v>999.5215954942779</v>
      </c>
      <c r="M363" s="236">
        <v>1000.903344579101</v>
      </c>
      <c r="N363" s="236">
        <v>853.69890474729402</v>
      </c>
      <c r="O363" s="236">
        <v>1019.3581784813189</v>
      </c>
      <c r="P363" s="236">
        <v>999.38353472833023</v>
      </c>
      <c r="Q363" s="236">
        <v>1000.8257893100528</v>
      </c>
    </row>
    <row r="364" spans="1:17">
      <c r="A364" t="s">
        <v>48</v>
      </c>
      <c r="B364" t="s">
        <v>47</v>
      </c>
      <c r="C364" t="s">
        <v>46</v>
      </c>
      <c r="D364" t="s">
        <v>45</v>
      </c>
      <c r="E364" t="s">
        <v>44</v>
      </c>
      <c r="J364" s="236">
        <v>1386.032497729718</v>
      </c>
      <c r="K364" s="236">
        <v>1505.6943055597458</v>
      </c>
      <c r="L364" s="236">
        <v>1561.6166579627234</v>
      </c>
      <c r="M364" s="236">
        <v>1716.2450154125966</v>
      </c>
      <c r="N364" s="236">
        <v>787.98032011987027</v>
      </c>
      <c r="O364" s="236">
        <v>906.77432292582057</v>
      </c>
      <c r="P364" s="236">
        <v>962.29111820699336</v>
      </c>
      <c r="Q364" s="236">
        <v>1120.6081432482997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9"/>
    <pageSetUpPr fitToPage="1"/>
  </sheetPr>
  <dimension ref="A1:T199"/>
  <sheetViews>
    <sheetView showGridLines="0" zoomScale="70" zoomScaleNormal="70" zoomScaleSheetLayoutView="40" zoomScalePageLayoutView="30" workbookViewId="0">
      <selection sqref="A1:R3"/>
    </sheetView>
  </sheetViews>
  <sheetFormatPr defaultRowHeight="15"/>
  <cols>
    <col min="1" max="1" width="5.7109375" style="3" customWidth="1"/>
    <col min="2" max="2" width="25.7109375" customWidth="1"/>
    <col min="3" max="3" width="56.7109375" bestFit="1" customWidth="1"/>
    <col min="4" max="12" width="19.7109375" customWidth="1"/>
    <col min="13" max="18" width="19.85546875" style="4" customWidth="1"/>
    <col min="19" max="19" width="9.140625" style="16" customWidth="1"/>
    <col min="20" max="20" width="9.140625" hidden="1" customWidth="1"/>
  </cols>
  <sheetData>
    <row r="1" spans="1:20" ht="9.9499999999999993" customHeight="1">
      <c r="A1" s="523" t="s">
        <v>390</v>
      </c>
      <c r="B1" s="523"/>
      <c r="C1" s="523"/>
      <c r="D1" s="523"/>
      <c r="E1" s="523"/>
      <c r="F1" s="523"/>
      <c r="G1" s="523"/>
      <c r="H1" s="523"/>
      <c r="I1" s="523"/>
      <c r="J1" s="523"/>
      <c r="K1" s="523"/>
      <c r="L1" s="523"/>
      <c r="M1" s="523"/>
      <c r="N1" s="523"/>
      <c r="O1" s="523"/>
      <c r="P1" s="523"/>
      <c r="Q1" s="523"/>
      <c r="R1" s="523"/>
      <c r="S1" s="244"/>
    </row>
    <row r="2" spans="1:20" ht="9.9499999999999993" customHeight="1">
      <c r="A2" s="523"/>
      <c r="B2" s="523"/>
      <c r="C2" s="523"/>
      <c r="D2" s="523"/>
      <c r="E2" s="523"/>
      <c r="F2" s="523"/>
      <c r="G2" s="523"/>
      <c r="H2" s="523"/>
      <c r="I2" s="523"/>
      <c r="J2" s="523"/>
      <c r="K2" s="523"/>
      <c r="L2" s="523"/>
      <c r="M2" s="523"/>
      <c r="N2" s="523"/>
      <c r="O2" s="523"/>
      <c r="P2" s="523"/>
      <c r="Q2" s="523"/>
      <c r="R2" s="523"/>
      <c r="S2" s="244"/>
    </row>
    <row r="3" spans="1:20" ht="9.9499999999999993" customHeight="1">
      <c r="A3" s="523"/>
      <c r="B3" s="523"/>
      <c r="C3" s="523"/>
      <c r="D3" s="523"/>
      <c r="E3" s="523"/>
      <c r="F3" s="523"/>
      <c r="G3" s="523"/>
      <c r="H3" s="523"/>
      <c r="I3" s="523"/>
      <c r="J3" s="523"/>
      <c r="K3" s="523"/>
      <c r="L3" s="523"/>
      <c r="M3" s="523"/>
      <c r="N3" s="523"/>
      <c r="O3" s="523"/>
      <c r="P3" s="523"/>
      <c r="Q3" s="523"/>
      <c r="R3" s="523"/>
      <c r="S3" s="244"/>
    </row>
    <row r="4" spans="1:20" ht="15.75">
      <c r="A4" s="314"/>
      <c r="B4" s="526"/>
      <c r="C4" s="526"/>
      <c r="D4" s="526"/>
      <c r="E4" s="526"/>
      <c r="F4" s="526"/>
      <c r="G4" s="526"/>
      <c r="H4" s="526"/>
      <c r="I4" s="526"/>
      <c r="J4" s="526"/>
      <c r="K4" s="526"/>
      <c r="L4" s="526"/>
      <c r="M4" s="526"/>
      <c r="N4" s="526"/>
      <c r="O4" s="526"/>
      <c r="P4" s="526"/>
      <c r="Q4" s="526"/>
      <c r="R4" s="526"/>
      <c r="S4" s="316"/>
    </row>
    <row r="5" spans="1:20" ht="9.9499999999999993" customHeight="1">
      <c r="A5" s="2"/>
      <c r="B5" s="2"/>
      <c r="C5" s="2"/>
      <c r="D5" s="135"/>
      <c r="E5" s="2"/>
      <c r="F5" s="2"/>
      <c r="G5" s="2"/>
      <c r="H5" s="2"/>
      <c r="I5" s="2"/>
      <c r="J5" s="2"/>
      <c r="K5" s="2"/>
      <c r="L5" s="2"/>
      <c r="M5" s="2"/>
      <c r="N5" s="335"/>
      <c r="O5" s="335"/>
      <c r="P5" s="335"/>
      <c r="Q5" s="298"/>
      <c r="R5" s="298"/>
      <c r="S5" s="244"/>
    </row>
    <row r="6" spans="1:20" ht="15" customHeight="1">
      <c r="A6" s="2"/>
      <c r="B6" s="5" t="s">
        <v>1111</v>
      </c>
      <c r="C6" s="6"/>
      <c r="D6" s="6"/>
      <c r="E6" s="6"/>
      <c r="F6" s="6"/>
      <c r="G6" s="6"/>
      <c r="H6" s="2"/>
      <c r="I6" s="2"/>
      <c r="J6" s="2"/>
      <c r="K6" s="66" t="str">
        <f ca="1">'Org list'!J7</f>
        <v>HWB</v>
      </c>
      <c r="L6" s="2"/>
      <c r="M6" s="319"/>
      <c r="N6" s="335"/>
      <c r="O6" s="335"/>
      <c r="P6" s="335"/>
      <c r="Q6" s="67" t="s">
        <v>1</v>
      </c>
      <c r="R6" s="8" t="str">
        <f>Cover!B12</f>
        <v>Q2 2015/16</v>
      </c>
      <c r="S6" s="244"/>
    </row>
    <row r="7" spans="1:20" ht="9.9499999999999993" customHeight="1">
      <c r="A7" s="2"/>
      <c r="B7" s="2"/>
      <c r="C7" s="2"/>
      <c r="D7" s="135"/>
      <c r="E7" s="2"/>
      <c r="F7" s="2"/>
      <c r="G7" s="2"/>
      <c r="H7" s="2"/>
      <c r="I7" s="2"/>
      <c r="J7" s="2"/>
      <c r="K7" s="2"/>
      <c r="L7" s="2"/>
      <c r="M7" s="2"/>
      <c r="N7" s="335"/>
      <c r="O7" s="335"/>
      <c r="P7" s="335"/>
      <c r="Q7" s="298"/>
      <c r="R7" s="298"/>
      <c r="S7" s="244"/>
    </row>
    <row r="8" spans="1:20" ht="15" customHeight="1"/>
    <row r="9" spans="1:20" ht="15" customHeight="1">
      <c r="A9" s="2"/>
      <c r="B9" s="5" t="s">
        <v>26</v>
      </c>
      <c r="C9" s="5" t="str">
        <f ca="1">'Org list'!J6</f>
        <v>Health and Wellbeing Board</v>
      </c>
      <c r="D9" s="5"/>
      <c r="E9" s="2"/>
      <c r="F9" s="2"/>
      <c r="G9" s="2"/>
      <c r="H9" s="2"/>
      <c r="I9" s="2"/>
      <c r="J9" s="2"/>
      <c r="K9" s="2"/>
      <c r="L9" s="2"/>
      <c r="M9" s="2"/>
      <c r="N9" s="335"/>
      <c r="O9" s="335"/>
      <c r="P9" s="335"/>
      <c r="Q9" s="298"/>
      <c r="R9" s="298"/>
      <c r="S9" s="244"/>
    </row>
    <row r="10" spans="1:20" s="13" customFormat="1" ht="16.5" customHeight="1" thickBot="1">
      <c r="A10" s="10"/>
      <c r="B10" s="11"/>
      <c r="C10" s="11"/>
      <c r="D10" s="11"/>
      <c r="E10" s="10"/>
      <c r="F10" s="10"/>
      <c r="G10" s="10"/>
      <c r="H10" s="10"/>
      <c r="I10" s="10"/>
      <c r="J10" s="10"/>
      <c r="K10" s="10"/>
      <c r="L10" s="10"/>
      <c r="M10" s="12"/>
      <c r="N10" s="12"/>
      <c r="O10" s="12"/>
      <c r="P10" s="12"/>
      <c r="Q10" s="12"/>
      <c r="R10" s="12"/>
      <c r="S10" s="131"/>
    </row>
    <row r="11" spans="1:20" ht="15.75" hidden="1" thickBot="1">
      <c r="D11">
        <v>2</v>
      </c>
      <c r="E11">
        <v>18</v>
      </c>
      <c r="F11">
        <v>19</v>
      </c>
      <c r="G11">
        <v>20</v>
      </c>
      <c r="H11">
        <v>21</v>
      </c>
      <c r="I11">
        <v>2</v>
      </c>
      <c r="J11">
        <v>3</v>
      </c>
      <c r="K11">
        <v>4</v>
      </c>
      <c r="L11">
        <v>5</v>
      </c>
      <c r="M11" s="91">
        <v>6</v>
      </c>
      <c r="N11" s="91">
        <v>7</v>
      </c>
      <c r="O11" s="91"/>
      <c r="P11" s="91"/>
      <c r="Q11" s="91"/>
      <c r="R11" s="91"/>
    </row>
    <row r="12" spans="1:20" ht="15.75" hidden="1" thickBot="1">
      <c r="B12" s="17"/>
      <c r="C12" s="1"/>
      <c r="D12" s="1"/>
      <c r="E12" s="34"/>
      <c r="F12" s="1"/>
      <c r="G12" s="1"/>
      <c r="H12" s="1"/>
      <c r="I12" s="1"/>
      <c r="J12" s="1"/>
      <c r="K12" s="1"/>
      <c r="L12" s="1"/>
    </row>
    <row r="13" spans="1:20" ht="30" customHeight="1" thickBot="1">
      <c r="B13" s="1"/>
      <c r="C13" s="1"/>
      <c r="D13" s="1"/>
      <c r="E13" s="550" t="s">
        <v>1256</v>
      </c>
      <c r="F13" s="551"/>
      <c r="G13" s="551"/>
      <c r="H13" s="552"/>
      <c r="I13" s="550" t="s">
        <v>1257</v>
      </c>
      <c r="J13" s="551"/>
      <c r="K13" s="551"/>
      <c r="L13" s="551"/>
      <c r="M13" s="550" t="s">
        <v>1255</v>
      </c>
      <c r="N13" s="552"/>
      <c r="O13" s="550" t="s">
        <v>1188</v>
      </c>
      <c r="P13" s="552"/>
      <c r="Q13" s="550" t="s">
        <v>1190</v>
      </c>
      <c r="R13" s="552"/>
    </row>
    <row r="14" spans="1:20" ht="15.75" thickBot="1">
      <c r="B14" s="35" t="s">
        <v>19</v>
      </c>
      <c r="C14" s="62" t="s">
        <v>20</v>
      </c>
      <c r="D14" s="93" t="s">
        <v>418</v>
      </c>
      <c r="E14" s="35" t="s">
        <v>394</v>
      </c>
      <c r="F14" s="63" t="s">
        <v>395</v>
      </c>
      <c r="G14" s="63" t="s">
        <v>396</v>
      </c>
      <c r="H14" s="36" t="s">
        <v>794</v>
      </c>
      <c r="I14" s="35" t="s">
        <v>394</v>
      </c>
      <c r="J14" s="63" t="s">
        <v>395</v>
      </c>
      <c r="K14" s="63" t="s">
        <v>396</v>
      </c>
      <c r="L14" s="63" t="s">
        <v>794</v>
      </c>
      <c r="M14" s="338" t="s">
        <v>394</v>
      </c>
      <c r="N14" s="36" t="s">
        <v>395</v>
      </c>
      <c r="O14" s="35" t="s">
        <v>394</v>
      </c>
      <c r="P14" s="36" t="s">
        <v>395</v>
      </c>
      <c r="Q14" s="340" t="s">
        <v>394</v>
      </c>
      <c r="R14" s="36" t="s">
        <v>395</v>
      </c>
    </row>
    <row r="15" spans="1:20" ht="60" customHeight="1">
      <c r="A15" s="3">
        <v>0</v>
      </c>
      <c r="B15" s="145" t="str">
        <f t="shared" ref="B15:B46" ca="1" si="0">IF($A15&gt;$T$18-1,"",INDIRECT("'Comms by AT'!D"&amp;$A15+$T$15))</f>
        <v>HWB</v>
      </c>
      <c r="C15" s="38" t="str">
        <f ca="1">IF($B15="","",VLOOKUP($B15,'Org list'!$J$9:$K$637,2,0))</f>
        <v>Health and Wellbeing Board</v>
      </c>
      <c r="D15" s="223">
        <f ca="1">IF(ISERROR(VLOOKUP($B15,'Pooled Fund'!$A$3:$C$179,D$11,0)),"",VLOOKUP($B15,'Pooled Fund'!$A$3:$C$179,D$11,0))</f>
        <v>5341252288.2491245</v>
      </c>
      <c r="E15" s="210">
        <f ca="1">IF(ISERROR(VLOOKUP($B15,'I&amp;E Backsheet'!$D$11:$AB$187,E$11,0)),"",VLOOKUP($B15,'I&amp;E Backsheet'!$D$11:$AB$187,E$11,0))</f>
        <v>1423180094.72346</v>
      </c>
      <c r="F15" s="210">
        <f ca="1">IF(ISERROR(VLOOKUP($B15,'I&amp;E Backsheet'!$D$11:$AB$187,F$11,0)),"",VLOOKUP($B15,'I&amp;E Backsheet'!$D$11:$AB$187,F$11,0))</f>
        <v>1198464069.05006</v>
      </c>
      <c r="G15" s="210">
        <f ca="1">IF(ISERROR(VLOOKUP($B15,'I&amp;E Backsheet'!$D$11:$AB$187,G$11,0)),"",VLOOKUP($B15,'I&amp;E Backsheet'!$D$11:$AB$187,G$11,0))</f>
        <v>1203996450.05006</v>
      </c>
      <c r="H15" s="211">
        <f ca="1">IF(ISERROR(VLOOKUP($B15,'I&amp;E Backsheet'!$D$11:$AB$187,H$11,0)),"",VLOOKUP($B15,'I&amp;E Backsheet'!$D$11:$AB$187,H$11,0))</f>
        <v>1208336660.80006</v>
      </c>
      <c r="I15" s="320">
        <f ca="1">IF(ISERROR(VLOOKUP($B15,'I&amp;E Backsheet'!$D$11:$AB$187,I$11,0)),"",VLOOKUP($B15,'I&amp;E Backsheet'!$D$11:$AB$187,I$11,0))</f>
        <v>1356700955.9783177</v>
      </c>
      <c r="J15" s="392">
        <f ca="1">IF(ISERROR(VLOOKUP($B15,'I&amp;E Backsheet'!$D$11:$AB$187,J$11,0)),"",VLOOKUP($B15,'I&amp;E Backsheet'!$D$11:$AB$187,J$11,0))</f>
        <v>1225036152.4949844</v>
      </c>
      <c r="K15" s="392">
        <f ca="1">IF(ISERROR(VLOOKUP($B15,'I&amp;E Backsheet'!$D$11:$AB$187,K$11,0)),"",VLOOKUP($B15,'I&amp;E Backsheet'!$D$11:$AB$187,K$11,0))</f>
        <v>1211097706.2449844</v>
      </c>
      <c r="L15" s="211">
        <f ca="1">IF(ISERROR(VLOOKUP($B15,'I&amp;E Backsheet'!$D$11:$AB$187,L$11,0)),"",VLOOKUP($B15,'I&amp;E Backsheet'!$D$11:$AB$187,L$11,0))</f>
        <v>1216664453.3283176</v>
      </c>
      <c r="M15" s="320">
        <f ca="1">IF(ISERROR(VLOOKUP($B15,'I&amp;E Backsheet'!$D$11:$AB$187,M$11,0)),"",VLOOKUP($B15,'I&amp;E Backsheet'!$D$11:$AB$187,M$11,0))</f>
        <v>1350657655.9783177</v>
      </c>
      <c r="N15" s="211">
        <f ca="1">IF(ISERROR(VLOOKUP($B15,'I&amp;E Backsheet'!$D$11:$AB$187,N$11,0)),"",VLOOKUP($B15,'I&amp;E Backsheet'!$D$11:$AB$187,N$11,0))</f>
        <v>1254372811.0320072</v>
      </c>
      <c r="O15" s="333">
        <f ca="1">IF(ISERROR(M15-E15),"",M15-E15)</f>
        <v>-72522438.745142221</v>
      </c>
      <c r="P15" s="211">
        <f ca="1">IF(ISERROR(N15-F15),"",N15-F15)</f>
        <v>55908741.981947184</v>
      </c>
      <c r="Q15" s="320">
        <f ca="1">IF(ISERROR(M15-I15),"",M15-I15)</f>
        <v>-6043300</v>
      </c>
      <c r="R15" s="211">
        <f ca="1">IF(ISERROR(N15-J15),"",N15-J15)</f>
        <v>29336658.537022829</v>
      </c>
      <c r="T15" s="4">
        <f ca="1">MATCH($K$6,'Comms by AT'!$B:$B,0)</f>
        <v>4</v>
      </c>
    </row>
    <row r="16" spans="1:20" ht="60" customHeight="1">
      <c r="A16" s="3">
        <v>1</v>
      </c>
      <c r="B16" s="41" t="str">
        <f t="shared" ca="1" si="0"/>
        <v>Y54</v>
      </c>
      <c r="C16" s="42" t="str">
        <f ca="1">IF($B16="","",VLOOKUP($B16,'Org list'!$J$9:$K$637,2,0))</f>
        <v>North of England Commissioning Region</v>
      </c>
      <c r="D16" s="223">
        <f ca="1">IF(ISERROR(VLOOKUP($B16,'Pooled Fund'!$A$3:$C$179,D$11,0)),"",VLOOKUP($B16,'Pooled Fund'!$A$3:$C$179,D$11,0))</f>
        <v>1666426463</v>
      </c>
      <c r="E16" s="210">
        <f ca="1">IF(ISERROR(VLOOKUP($B16,'I&amp;E Backsheet'!$D$11:$AB$187,E$11,0)),"",VLOOKUP($B16,'I&amp;E Backsheet'!$D$11:$AB$187,E$11,0))</f>
        <v>432012125.76534057</v>
      </c>
      <c r="F16" s="210">
        <f ca="1">IF(ISERROR(VLOOKUP($B16,'I&amp;E Backsheet'!$D$11:$AB$187,F$11,0)),"",VLOOKUP($B16,'I&amp;E Backsheet'!$D$11:$AB$187,F$11,0))</f>
        <v>426902850.34194064</v>
      </c>
      <c r="G16" s="210">
        <f ca="1">IF(ISERROR(VLOOKUP($B16,'I&amp;E Backsheet'!$D$11:$AB$187,G$11,0)),"",VLOOKUP($B16,'I&amp;E Backsheet'!$D$11:$AB$187,G$11,0))</f>
        <v>420492545.34194064</v>
      </c>
      <c r="H16" s="262">
        <f ca="1">IF(ISERROR(VLOOKUP($B16,'I&amp;E Backsheet'!$D$11:$AB$187,H$11,0)),"",VLOOKUP($B16,'I&amp;E Backsheet'!$D$11:$AB$187,H$11,0))</f>
        <v>431373995.34194064</v>
      </c>
      <c r="I16" s="321">
        <f ca="1">IF(ISERROR(VLOOKUP($B16,'I&amp;E Backsheet'!$D$11:$AB$187,I$11,0)),"",VLOOKUP($B16,'I&amp;E Backsheet'!$D$11:$AB$187,I$11,0))</f>
        <v>424091514.22831774</v>
      </c>
      <c r="J16" s="214">
        <f ca="1">IF(ISERROR(VLOOKUP($B16,'I&amp;E Backsheet'!$D$11:$AB$187,J$11,0)),"",VLOOKUP($B16,'I&amp;E Backsheet'!$D$11:$AB$187,J$11,0))</f>
        <v>429572704.82831758</v>
      </c>
      <c r="K16" s="214">
        <f ca="1">IF(ISERROR(VLOOKUP($B16,'I&amp;E Backsheet'!$D$11:$AB$187,K$11,0)),"",VLOOKUP($B16,'I&amp;E Backsheet'!$D$11:$AB$187,K$11,0))</f>
        <v>422980189.82831758</v>
      </c>
      <c r="L16" s="215">
        <f ca="1">IF(ISERROR(VLOOKUP($B16,'I&amp;E Backsheet'!$D$11:$AB$187,L$11,0)),"",VLOOKUP($B16,'I&amp;E Backsheet'!$D$11:$AB$187,L$11,0))</f>
        <v>428987940.82831758</v>
      </c>
      <c r="M16" s="321">
        <f ca="1">IF(ISERROR(VLOOKUP($B16,'I&amp;E Backsheet'!$D$11:$AB$187,M$11,0)),"",VLOOKUP($B16,'I&amp;E Backsheet'!$D$11:$AB$187,M$11,0))</f>
        <v>410937173.22831774</v>
      </c>
      <c r="N16" s="215">
        <f ca="1">IF(ISERROR(VLOOKUP($B16,'I&amp;E Backsheet'!$D$11:$AB$187,N$11,0)),"",VLOOKUP($B16,'I&amp;E Backsheet'!$D$11:$AB$187,N$11,0))</f>
        <v>436281718.36534041</v>
      </c>
      <c r="O16" s="334">
        <f t="shared" ref="O16:O47" ca="1" si="1">IF(ISERROR(M16-E16),"",M16-E16)</f>
        <v>-21074952.537022829</v>
      </c>
      <c r="P16" s="215">
        <f t="shared" ref="P16:P79" ca="1" si="2">IF(ISERROR(N16-F16),"",N16-F16)</f>
        <v>9378868.0233997703</v>
      </c>
      <c r="Q16" s="321">
        <f t="shared" ref="Q16:Q79" ca="1" si="3">IF(ISERROR(M16-I16),"",M16-I16)</f>
        <v>-13154341</v>
      </c>
      <c r="R16" s="215">
        <f t="shared" ref="R16:R79" ca="1" si="4">IF(ISERROR(N16-J16),"",N16-J16)</f>
        <v>6709013.5370228291</v>
      </c>
      <c r="T16" s="4"/>
    </row>
    <row r="17" spans="1:20" ht="60" customHeight="1">
      <c r="A17" s="3">
        <v>2</v>
      </c>
      <c r="B17" s="41" t="str">
        <f t="shared" ca="1" si="0"/>
        <v>Y55</v>
      </c>
      <c r="C17" s="42" t="str">
        <f ca="1">IF($B17="","",VLOOKUP($B17,'Org list'!$J$9:$K$637,2,0))</f>
        <v>Midlands and East of England Commissioning Region</v>
      </c>
      <c r="D17" s="223">
        <f ca="1">IF(ISERROR(VLOOKUP($B17,'Pooled Fund'!$A$3:$C$179,D$11,0)),"",VLOOKUP($B17,'Pooled Fund'!$A$3:$C$179,D$11,0))</f>
        <v>1753034693.249125</v>
      </c>
      <c r="E17" s="210">
        <f ca="1">IF(ISERROR(VLOOKUP($B17,'I&amp;E Backsheet'!$D$11:$AB$187,E$11,0)),"",VLOOKUP($B17,'I&amp;E Backsheet'!$D$11:$AB$187,E$11,0))</f>
        <v>470483727.45811939</v>
      </c>
      <c r="F17" s="210">
        <f ca="1">IF(ISERROR(VLOOKUP($B17,'I&amp;E Backsheet'!$D$11:$AB$187,F$11,0)),"",VLOOKUP($B17,'I&amp;E Backsheet'!$D$11:$AB$187,F$11,0))</f>
        <v>342749403.45811939</v>
      </c>
      <c r="G17" s="210">
        <f ca="1">IF(ISERROR(VLOOKUP($B17,'I&amp;E Backsheet'!$D$11:$AB$187,G$11,0)),"",VLOOKUP($B17,'I&amp;E Backsheet'!$D$11:$AB$187,G$11,0))</f>
        <v>343573222.45811939</v>
      </c>
      <c r="H17" s="262">
        <f ca="1">IF(ISERROR(VLOOKUP($B17,'I&amp;E Backsheet'!$D$11:$AB$187,H$11,0)),"",VLOOKUP($B17,'I&amp;E Backsheet'!$D$11:$AB$187,H$11,0))</f>
        <v>346340852.45811939</v>
      </c>
      <c r="I17" s="321">
        <f ca="1">IF(ISERROR(VLOOKUP($B17,'I&amp;E Backsheet'!$D$11:$AB$187,I$11,0)),"",VLOOKUP($B17,'I&amp;E Backsheet'!$D$11:$AB$187,I$11,0))</f>
        <v>460321085.25</v>
      </c>
      <c r="J17" s="214">
        <f ca="1">IF(ISERROR(VLOOKUP($B17,'I&amp;E Backsheet'!$D$11:$AB$187,J$11,0)),"",VLOOKUP($B17,'I&amp;E Backsheet'!$D$11:$AB$187,J$11,0))</f>
        <v>364593361.5</v>
      </c>
      <c r="K17" s="214">
        <f ca="1">IF(ISERROR(VLOOKUP($B17,'I&amp;E Backsheet'!$D$11:$AB$187,K$11,0)),"",VLOOKUP($B17,'I&amp;E Backsheet'!$D$11:$AB$187,K$11,0))</f>
        <v>349826583.5</v>
      </c>
      <c r="L17" s="215">
        <f ca="1">IF(ISERROR(VLOOKUP($B17,'I&amp;E Backsheet'!$D$11:$AB$187,L$11,0)),"",VLOOKUP($B17,'I&amp;E Backsheet'!$D$11:$AB$187,L$11,0))</f>
        <v>356800131.5</v>
      </c>
      <c r="M17" s="321">
        <f ca="1">IF(ISERROR(VLOOKUP($B17,'I&amp;E Backsheet'!$D$11:$AB$187,M$11,0)),"",VLOOKUP($B17,'I&amp;E Backsheet'!$D$11:$AB$187,M$11,0))</f>
        <v>447594969.25</v>
      </c>
      <c r="N17" s="215">
        <f ca="1">IF(ISERROR(VLOOKUP($B17,'I&amp;E Backsheet'!$D$11:$AB$187,N$11,0)),"",VLOOKUP($B17,'I&amp;E Backsheet'!$D$11:$AB$187,N$11,0))</f>
        <v>372288886.5</v>
      </c>
      <c r="O17" s="334">
        <f t="shared" ca="1" si="1"/>
        <v>-22888758.208119392</v>
      </c>
      <c r="P17" s="215">
        <f t="shared" ca="1" si="2"/>
        <v>29539483.041880608</v>
      </c>
      <c r="Q17" s="321">
        <f t="shared" ca="1" si="3"/>
        <v>-12726116</v>
      </c>
      <c r="R17" s="215">
        <f t="shared" ca="1" si="4"/>
        <v>7695525</v>
      </c>
      <c r="T17" s="4"/>
    </row>
    <row r="18" spans="1:20" ht="60" customHeight="1">
      <c r="A18" s="3">
        <v>3</v>
      </c>
      <c r="B18" s="41" t="str">
        <f t="shared" ca="1" si="0"/>
        <v>Y56</v>
      </c>
      <c r="C18" s="42" t="str">
        <f ca="1">IF($B18="","",VLOOKUP($B18,'Org list'!$J$9:$K$637,2,0))</f>
        <v>London Commissioning Region</v>
      </c>
      <c r="D18" s="223">
        <f ca="1">IF(ISERROR(VLOOKUP($B18,'Pooled Fund'!$A$3:$C$179,D$11,0)),"",VLOOKUP($B18,'Pooled Fund'!$A$3:$C$179,D$11,0))</f>
        <v>843720000</v>
      </c>
      <c r="E18" s="210">
        <f ca="1">IF(ISERROR(VLOOKUP($B18,'I&amp;E Backsheet'!$D$11:$AB$187,E$11,0)),"",VLOOKUP($B18,'I&amp;E Backsheet'!$D$11:$AB$187,E$11,0))</f>
        <v>218299864</v>
      </c>
      <c r="F18" s="210">
        <f ca="1">IF(ISERROR(VLOOKUP($B18,'I&amp;E Backsheet'!$D$11:$AB$187,F$11,0)),"",VLOOKUP($B18,'I&amp;E Backsheet'!$D$11:$AB$187,F$11,0))</f>
        <v>190123411</v>
      </c>
      <c r="G18" s="210">
        <f ca="1">IF(ISERROR(VLOOKUP($B18,'I&amp;E Backsheet'!$D$11:$AB$187,G$11,0)),"",VLOOKUP($B18,'I&amp;E Backsheet'!$D$11:$AB$187,G$11,0))</f>
        <v>202547278</v>
      </c>
      <c r="H18" s="262">
        <f ca="1">IF(ISERROR(VLOOKUP($B18,'I&amp;E Backsheet'!$D$11:$AB$187,H$11,0)),"",VLOOKUP($B18,'I&amp;E Backsheet'!$D$11:$AB$187,H$11,0))</f>
        <v>202653669</v>
      </c>
      <c r="I18" s="321">
        <f ca="1">IF(ISERROR(VLOOKUP($B18,'I&amp;E Backsheet'!$D$11:$AB$187,I$11,0)),"",VLOOKUP($B18,'I&amp;E Backsheet'!$D$11:$AB$187,I$11,0))</f>
        <v>212984090</v>
      </c>
      <c r="J18" s="214">
        <f ca="1">IF(ISERROR(VLOOKUP($B18,'I&amp;E Backsheet'!$D$11:$AB$187,J$11,0)),"",VLOOKUP($B18,'I&amp;E Backsheet'!$D$11:$AB$187,J$11,0))</f>
        <v>193535136</v>
      </c>
      <c r="K18" s="214">
        <f ca="1">IF(ISERROR(VLOOKUP($B18,'I&amp;E Backsheet'!$D$11:$AB$187,K$11,0)),"",VLOOKUP($B18,'I&amp;E Backsheet'!$D$11:$AB$187,K$11,0))</f>
        <v>203146383</v>
      </c>
      <c r="L18" s="215">
        <f ca="1">IF(ISERROR(VLOOKUP($B18,'I&amp;E Backsheet'!$D$11:$AB$187,L$11,0)),"",VLOOKUP($B18,'I&amp;E Backsheet'!$D$11:$AB$187,L$11,0))</f>
        <v>203756882</v>
      </c>
      <c r="M18" s="321">
        <f ca="1">IF(ISERROR(VLOOKUP($B18,'I&amp;E Backsheet'!$D$11:$AB$187,M$11,0)),"",VLOOKUP($B18,'I&amp;E Backsheet'!$D$11:$AB$187,M$11,0))</f>
        <v>211120090</v>
      </c>
      <c r="N18" s="215">
        <f ca="1">IF(ISERROR(VLOOKUP($B18,'I&amp;E Backsheet'!$D$11:$AB$187,N$11,0)),"",VLOOKUP($B18,'I&amp;E Backsheet'!$D$11:$AB$187,N$11,0))</f>
        <v>192677630</v>
      </c>
      <c r="O18" s="334">
        <f t="shared" ca="1" si="1"/>
        <v>-7179774</v>
      </c>
      <c r="P18" s="215">
        <f t="shared" ca="1" si="2"/>
        <v>2554219</v>
      </c>
      <c r="Q18" s="321">
        <f t="shared" ca="1" si="3"/>
        <v>-1864000</v>
      </c>
      <c r="R18" s="215">
        <f t="shared" ca="1" si="4"/>
        <v>-857506</v>
      </c>
      <c r="T18" s="4">
        <f ca="1">COUNTIF('Comms by AT'!$C:$C, $K$6)</f>
        <v>177</v>
      </c>
    </row>
    <row r="19" spans="1:20" ht="60" customHeight="1">
      <c r="A19" s="3">
        <v>4</v>
      </c>
      <c r="B19" s="41" t="str">
        <f t="shared" ca="1" si="0"/>
        <v>Y57</v>
      </c>
      <c r="C19" s="42" t="str">
        <f ca="1">IF($B19="","",VLOOKUP($B19,'Org list'!$J$9:$K$637,2,0))</f>
        <v>South of England Commissioning Region</v>
      </c>
      <c r="D19" s="223">
        <f ca="1">IF(ISERROR(VLOOKUP($B19,'Pooled Fund'!$A$3:$C$179,D$11,0)),"",VLOOKUP($B19,'Pooled Fund'!$A$3:$C$179,D$11,0))</f>
        <v>1078071132</v>
      </c>
      <c r="E19" s="210">
        <f ca="1">IF(ISERROR(VLOOKUP($B19,'I&amp;E Backsheet'!$D$11:$AB$187,E$11,0)),"",VLOOKUP($B19,'I&amp;E Backsheet'!$D$11:$AB$187,E$11,0))</f>
        <v>302384377.5</v>
      </c>
      <c r="F19" s="210">
        <f ca="1">IF(ISERROR(VLOOKUP($B19,'I&amp;E Backsheet'!$D$11:$AB$187,F$11,0)),"",VLOOKUP($B19,'I&amp;E Backsheet'!$D$11:$AB$187,F$11,0))</f>
        <v>238688404.25</v>
      </c>
      <c r="G19" s="210">
        <f ca="1">IF(ISERROR(VLOOKUP($B19,'I&amp;E Backsheet'!$D$11:$AB$187,G$11,0)),"",VLOOKUP($B19,'I&amp;E Backsheet'!$D$11:$AB$187,G$11,0))</f>
        <v>237383404.25</v>
      </c>
      <c r="H19" s="262">
        <f ca="1">IF(ISERROR(VLOOKUP($B19,'I&amp;E Backsheet'!$D$11:$AB$187,H$11,0)),"",VLOOKUP($B19,'I&amp;E Backsheet'!$D$11:$AB$187,H$11,0))</f>
        <v>227968144</v>
      </c>
      <c r="I19" s="321">
        <f ca="1">IF(ISERROR(VLOOKUP($B19,'I&amp;E Backsheet'!$D$11:$AB$187,I$11,0)),"",VLOOKUP($B19,'I&amp;E Backsheet'!$D$11:$AB$187,I$11,0))</f>
        <v>259304266.5</v>
      </c>
      <c r="J19" s="214">
        <f ca="1">IF(ISERROR(VLOOKUP($B19,'I&amp;E Backsheet'!$D$11:$AB$187,J$11,0)),"",VLOOKUP($B19,'I&amp;E Backsheet'!$D$11:$AB$187,J$11,0))</f>
        <v>237334950.16666666</v>
      </c>
      <c r="K19" s="214">
        <f ca="1">IF(ISERROR(VLOOKUP($B19,'I&amp;E Backsheet'!$D$11:$AB$187,K$11,0)),"",VLOOKUP($B19,'I&amp;E Backsheet'!$D$11:$AB$187,K$11,0))</f>
        <v>235144549.91666666</v>
      </c>
      <c r="L19" s="215">
        <f ca="1">IF(ISERROR(VLOOKUP($B19,'I&amp;E Backsheet'!$D$11:$AB$187,L$11,0)),"",VLOOKUP($B19,'I&amp;E Backsheet'!$D$11:$AB$187,L$11,0))</f>
        <v>227119499</v>
      </c>
      <c r="M19" s="321">
        <f ca="1">IF(ISERROR(VLOOKUP($B19,'I&amp;E Backsheet'!$D$11:$AB$187,M$11,0)),"",VLOOKUP($B19,'I&amp;E Backsheet'!$D$11:$AB$187,M$11,0))</f>
        <v>281005423.5</v>
      </c>
      <c r="N19" s="215">
        <f ca="1">IF(ISERROR(VLOOKUP($B19,'I&amp;E Backsheet'!$D$11:$AB$187,N$11,0)),"",VLOOKUP($B19,'I&amp;E Backsheet'!$D$11:$AB$187,N$11,0))</f>
        <v>253124576.16666666</v>
      </c>
      <c r="O19" s="334">
        <f t="shared" ca="1" si="1"/>
        <v>-21378954</v>
      </c>
      <c r="P19" s="215">
        <f t="shared" ca="1" si="2"/>
        <v>14436171.916666657</v>
      </c>
      <c r="Q19" s="321">
        <f t="shared" ca="1" si="3"/>
        <v>21701157</v>
      </c>
      <c r="R19" s="215">
        <f t="shared" ca="1" si="4"/>
        <v>15789626</v>
      </c>
    </row>
    <row r="20" spans="1:20" ht="60" customHeight="1">
      <c r="A20" s="3">
        <v>5</v>
      </c>
      <c r="B20" s="41" t="str">
        <f t="shared" ca="1" si="0"/>
        <v>E12000001</v>
      </c>
      <c r="C20" s="42" t="str">
        <f ca="1">IF($B20="","",VLOOKUP($B20,'Org list'!$J$9:$K$637,2,0))</f>
        <v>North East GOR</v>
      </c>
      <c r="D20" s="223">
        <f ca="1">IF(ISERROR(VLOOKUP($B20,'Pooled Fund'!$A$3:$C$179,D$11,0)),"",VLOOKUP($B20,'Pooled Fund'!$A$3:$C$179,D$11,0))</f>
        <v>358598000</v>
      </c>
      <c r="E20" s="210">
        <f ca="1">IF(ISERROR(VLOOKUP($B20,'I&amp;E Backsheet'!$D$11:$AB$187,E$11,0)),"",VLOOKUP($B20,'I&amp;E Backsheet'!$D$11:$AB$187,E$11,0))</f>
        <v>90464732.5</v>
      </c>
      <c r="F20" s="210">
        <f ca="1">IF(ISERROR(VLOOKUP($B20,'I&amp;E Backsheet'!$D$11:$AB$187,F$11,0)),"",VLOOKUP($B20,'I&amp;E Backsheet'!$D$11:$AB$187,F$11,0))</f>
        <v>89490731.5</v>
      </c>
      <c r="G20" s="210">
        <f ca="1">IF(ISERROR(VLOOKUP($B20,'I&amp;E Backsheet'!$D$11:$AB$187,G$11,0)),"",VLOOKUP($B20,'I&amp;E Backsheet'!$D$11:$AB$187,G$11,0))</f>
        <v>87826732.5</v>
      </c>
      <c r="H20" s="262">
        <f ca="1">IF(ISERROR(VLOOKUP($B20,'I&amp;E Backsheet'!$D$11:$AB$187,H$11,0)),"",VLOOKUP($B20,'I&amp;E Backsheet'!$D$11:$AB$187,H$11,0))</f>
        <v>88332908.5</v>
      </c>
      <c r="I20" s="321">
        <f ca="1">IF(ISERROR(VLOOKUP($B20,'I&amp;E Backsheet'!$D$11:$AB$187,I$11,0)),"",VLOOKUP($B20,'I&amp;E Backsheet'!$D$11:$AB$187,I$11,0))</f>
        <v>89843994.5</v>
      </c>
      <c r="J20" s="214">
        <f ca="1">IF(ISERROR(VLOOKUP($B20,'I&amp;E Backsheet'!$D$11:$AB$187,J$11,0)),"",VLOOKUP($B20,'I&amp;E Backsheet'!$D$11:$AB$187,J$11,0))</f>
        <v>89080813.833333343</v>
      </c>
      <c r="K20" s="214">
        <f ca="1">IF(ISERROR(VLOOKUP($B20,'I&amp;E Backsheet'!$D$11:$AB$187,K$11,0)),"",VLOOKUP($B20,'I&amp;E Backsheet'!$D$11:$AB$187,K$11,0))</f>
        <v>87868013.833333343</v>
      </c>
      <c r="L20" s="215">
        <f ca="1">IF(ISERROR(VLOOKUP($B20,'I&amp;E Backsheet'!$D$11:$AB$187,L$11,0)),"",VLOOKUP($B20,'I&amp;E Backsheet'!$D$11:$AB$187,L$11,0))</f>
        <v>87695240.833333343</v>
      </c>
      <c r="M20" s="321">
        <f ca="1">IF(ISERROR(VLOOKUP($B20,'I&amp;E Backsheet'!$D$11:$AB$187,M$11,0)),"",VLOOKUP($B20,'I&amp;E Backsheet'!$D$11:$AB$187,M$11,0))</f>
        <v>85701467.5</v>
      </c>
      <c r="N20" s="215">
        <f ca="1">IF(ISERROR(VLOOKUP($B20,'I&amp;E Backsheet'!$D$11:$AB$187,N$11,0)),"",VLOOKUP($B20,'I&amp;E Backsheet'!$D$11:$AB$187,N$11,0))</f>
        <v>89960654.833333343</v>
      </c>
      <c r="O20" s="334">
        <f t="shared" ca="1" si="1"/>
        <v>-4763265</v>
      </c>
      <c r="P20" s="215">
        <f t="shared" ca="1" si="2"/>
        <v>469923.33333334327</v>
      </c>
      <c r="Q20" s="321">
        <f t="shared" ca="1" si="3"/>
        <v>-4142527</v>
      </c>
      <c r="R20" s="215">
        <f t="shared" ca="1" si="4"/>
        <v>879841</v>
      </c>
    </row>
    <row r="21" spans="1:20" ht="60" customHeight="1">
      <c r="A21" s="3">
        <v>6</v>
      </c>
      <c r="B21" s="41" t="str">
        <f t="shared" ca="1" si="0"/>
        <v>E12000002</v>
      </c>
      <c r="C21" s="42" t="str">
        <f ca="1">IF($B21="","",VLOOKUP($B21,'Org list'!$J$9:$K$637,2,0))</f>
        <v>North West GOR</v>
      </c>
      <c r="D21" s="223">
        <f ca="1">IF(ISERROR(VLOOKUP($B21,'Pooled Fund'!$A$3:$C$179,D$11,0)),"",VLOOKUP($B21,'Pooled Fund'!$A$3:$C$179,D$11,0))</f>
        <v>681301463</v>
      </c>
      <c r="E21" s="210">
        <f ca="1">IF(ISERROR(VLOOKUP($B21,'I&amp;E Backsheet'!$D$11:$AB$187,E$11,0)),"",VLOOKUP($B21,'I&amp;E Backsheet'!$D$11:$AB$187,E$11,0))</f>
        <v>179540500.7653406</v>
      </c>
      <c r="F21" s="210">
        <f ca="1">IF(ISERROR(VLOOKUP($B21,'I&amp;E Backsheet'!$D$11:$AB$187,F$11,0)),"",VLOOKUP($B21,'I&amp;E Backsheet'!$D$11:$AB$187,F$11,0))</f>
        <v>173348934.34194058</v>
      </c>
      <c r="G21" s="210">
        <f ca="1">IF(ISERROR(VLOOKUP($B21,'I&amp;E Backsheet'!$D$11:$AB$187,G$11,0)),"",VLOOKUP($B21,'I&amp;E Backsheet'!$D$11:$AB$187,G$11,0))</f>
        <v>170774308.34194058</v>
      </c>
      <c r="H21" s="262">
        <f ca="1">IF(ISERROR(VLOOKUP($B21,'I&amp;E Backsheet'!$D$11:$AB$187,H$11,0)),"",VLOOKUP($B21,'I&amp;E Backsheet'!$D$11:$AB$187,H$11,0))</f>
        <v>173404842.34194058</v>
      </c>
      <c r="I21" s="321">
        <f ca="1">IF(ISERROR(VLOOKUP($B21,'I&amp;E Backsheet'!$D$11:$AB$187,I$11,0)),"",VLOOKUP($B21,'I&amp;E Backsheet'!$D$11:$AB$187,I$11,0))</f>
        <v>170886143.22831774</v>
      </c>
      <c r="J21" s="214">
        <f ca="1">IF(ISERROR(VLOOKUP($B21,'I&amp;E Backsheet'!$D$11:$AB$187,J$11,0)),"",VLOOKUP($B21,'I&amp;E Backsheet'!$D$11:$AB$187,J$11,0))</f>
        <v>181179676.49498427</v>
      </c>
      <c r="K21" s="214">
        <f ca="1">IF(ISERROR(VLOOKUP($B21,'I&amp;E Backsheet'!$D$11:$AB$187,K$11,0)),"",VLOOKUP($B21,'I&amp;E Backsheet'!$D$11:$AB$187,K$11,0))</f>
        <v>173419989.49498427</v>
      </c>
      <c r="L21" s="215">
        <f ca="1">IF(ISERROR(VLOOKUP($B21,'I&amp;E Backsheet'!$D$11:$AB$187,L$11,0)),"",VLOOKUP($B21,'I&amp;E Backsheet'!$D$11:$AB$187,L$11,0))</f>
        <v>175569637.49498427</v>
      </c>
      <c r="M21" s="321">
        <f ca="1">IF(ISERROR(VLOOKUP($B21,'I&amp;E Backsheet'!$D$11:$AB$187,M$11,0)),"",VLOOKUP($B21,'I&amp;E Backsheet'!$D$11:$AB$187,M$11,0))</f>
        <v>161874329.22831774</v>
      </c>
      <c r="N21" s="215">
        <f ca="1">IF(ISERROR(VLOOKUP($B21,'I&amp;E Backsheet'!$D$11:$AB$187,N$11,0)),"",VLOOKUP($B21,'I&amp;E Backsheet'!$D$11:$AB$187,N$11,0))</f>
        <v>187975849.03200713</v>
      </c>
      <c r="O21" s="334">
        <f t="shared" ca="1" si="1"/>
        <v>-17666171.537022859</v>
      </c>
      <c r="P21" s="215">
        <f t="shared" ca="1" si="2"/>
        <v>14626914.690066546</v>
      </c>
      <c r="Q21" s="321">
        <f t="shared" ca="1" si="3"/>
        <v>-9011814</v>
      </c>
      <c r="R21" s="215">
        <f t="shared" ca="1" si="4"/>
        <v>6796172.5370228589</v>
      </c>
    </row>
    <row r="22" spans="1:20" ht="60" customHeight="1">
      <c r="A22" s="3">
        <v>7</v>
      </c>
      <c r="B22" s="41" t="str">
        <f t="shared" ca="1" si="0"/>
        <v>E12000003</v>
      </c>
      <c r="C22" s="42" t="str">
        <f ca="1">IF($B22="","",VLOOKUP($B22,'Org list'!$J$9:$K$637,2,0))</f>
        <v>Yorkshire and The Humber GOR</v>
      </c>
      <c r="D22" s="223">
        <f ca="1">IF(ISERROR(VLOOKUP($B22,'Pooled Fund'!$A$3:$C$179,D$11,0)),"",VLOOKUP($B22,'Pooled Fund'!$A$3:$C$179,D$11,0))</f>
        <v>626527000</v>
      </c>
      <c r="E22" s="210">
        <f ca="1">IF(ISERROR(VLOOKUP($B22,'I&amp;E Backsheet'!$D$11:$AB$187,E$11,0)),"",VLOOKUP($B22,'I&amp;E Backsheet'!$D$11:$AB$187,E$11,0))</f>
        <v>162006892.5</v>
      </c>
      <c r="F22" s="210">
        <f ca="1">IF(ISERROR(VLOOKUP($B22,'I&amp;E Backsheet'!$D$11:$AB$187,F$11,0)),"",VLOOKUP($B22,'I&amp;E Backsheet'!$D$11:$AB$187,F$11,0))</f>
        <v>164063184.5</v>
      </c>
      <c r="G22" s="210">
        <f ca="1">IF(ISERROR(VLOOKUP($B22,'I&amp;E Backsheet'!$D$11:$AB$187,G$11,0)),"",VLOOKUP($B22,'I&amp;E Backsheet'!$D$11:$AB$187,G$11,0))</f>
        <v>161891504.5</v>
      </c>
      <c r="H22" s="262">
        <f ca="1">IF(ISERROR(VLOOKUP($B22,'I&amp;E Backsheet'!$D$11:$AB$187,H$11,0)),"",VLOOKUP($B22,'I&amp;E Backsheet'!$D$11:$AB$187,H$11,0))</f>
        <v>169636244.5</v>
      </c>
      <c r="I22" s="321">
        <f ca="1">IF(ISERROR(VLOOKUP($B22,'I&amp;E Backsheet'!$D$11:$AB$187,I$11,0)),"",VLOOKUP($B22,'I&amp;E Backsheet'!$D$11:$AB$187,I$11,0))</f>
        <v>163361376.5</v>
      </c>
      <c r="J22" s="214">
        <f ca="1">IF(ISERROR(VLOOKUP($B22,'I&amp;E Backsheet'!$D$11:$AB$187,J$11,0)),"",VLOOKUP($B22,'I&amp;E Backsheet'!$D$11:$AB$187,J$11,0))</f>
        <v>159312214.5</v>
      </c>
      <c r="K22" s="214">
        <f ca="1">IF(ISERROR(VLOOKUP($B22,'I&amp;E Backsheet'!$D$11:$AB$187,K$11,0)),"",VLOOKUP($B22,'I&amp;E Backsheet'!$D$11:$AB$187,K$11,0))</f>
        <v>161692186.5</v>
      </c>
      <c r="L22" s="215">
        <f ca="1">IF(ISERROR(VLOOKUP($B22,'I&amp;E Backsheet'!$D$11:$AB$187,L$11,0)),"",VLOOKUP($B22,'I&amp;E Backsheet'!$D$11:$AB$187,L$11,0))</f>
        <v>165723062.5</v>
      </c>
      <c r="M22" s="321">
        <f ca="1">IF(ISERROR(VLOOKUP($B22,'I&amp;E Backsheet'!$D$11:$AB$187,M$11,0)),"",VLOOKUP($B22,'I&amp;E Backsheet'!$D$11:$AB$187,M$11,0))</f>
        <v>163361376.5</v>
      </c>
      <c r="N22" s="215">
        <f ca="1">IF(ISERROR(VLOOKUP($B22,'I&amp;E Backsheet'!$D$11:$AB$187,N$11,0)),"",VLOOKUP($B22,'I&amp;E Backsheet'!$D$11:$AB$187,N$11,0))</f>
        <v>158345214.5</v>
      </c>
      <c r="O22" s="334">
        <f t="shared" ca="1" si="1"/>
        <v>1354484</v>
      </c>
      <c r="P22" s="215">
        <f t="shared" ca="1" si="2"/>
        <v>-5717970</v>
      </c>
      <c r="Q22" s="321">
        <f t="shared" ca="1" si="3"/>
        <v>0</v>
      </c>
      <c r="R22" s="215">
        <f t="shared" ca="1" si="4"/>
        <v>-967000</v>
      </c>
    </row>
    <row r="23" spans="1:20" ht="60" customHeight="1">
      <c r="A23" s="3">
        <v>8</v>
      </c>
      <c r="B23" s="41" t="str">
        <f t="shared" ca="1" si="0"/>
        <v>E12000004</v>
      </c>
      <c r="C23" s="42" t="str">
        <f ca="1">IF($B23="","",VLOOKUP($B23,'Org list'!$J$9:$K$637,2,0))</f>
        <v>East Midlands GOR</v>
      </c>
      <c r="D23" s="223">
        <f ca="1">IF(ISERROR(VLOOKUP($B23,'Pooled Fund'!$A$3:$C$179,D$11,0)),"",VLOOKUP($B23,'Pooled Fund'!$A$3:$C$179,D$11,0))</f>
        <v>485558900</v>
      </c>
      <c r="E23" s="210">
        <f ca="1">IF(ISERROR(VLOOKUP($B23,'I&amp;E Backsheet'!$D$11:$AB$187,E$11,0)),"",VLOOKUP($B23,'I&amp;E Backsheet'!$D$11:$AB$187,E$11,0))</f>
        <v>127825450</v>
      </c>
      <c r="F23" s="210">
        <f ca="1">IF(ISERROR(VLOOKUP($B23,'I&amp;E Backsheet'!$D$11:$AB$187,F$11,0)),"",VLOOKUP($B23,'I&amp;E Backsheet'!$D$11:$AB$187,F$11,0))</f>
        <v>117982450</v>
      </c>
      <c r="G23" s="210">
        <f ca="1">IF(ISERROR(VLOOKUP($B23,'I&amp;E Backsheet'!$D$11:$AB$187,G$11,0)),"",VLOOKUP($B23,'I&amp;E Backsheet'!$D$11:$AB$187,G$11,0))</f>
        <v>117982450</v>
      </c>
      <c r="H23" s="262">
        <f ca="1">IF(ISERROR(VLOOKUP($B23,'I&amp;E Backsheet'!$D$11:$AB$187,H$11,0)),"",VLOOKUP($B23,'I&amp;E Backsheet'!$D$11:$AB$187,H$11,0))</f>
        <v>119946450</v>
      </c>
      <c r="I23" s="321">
        <f ca="1">IF(ISERROR(VLOOKUP($B23,'I&amp;E Backsheet'!$D$11:$AB$187,I$11,0)),"",VLOOKUP($B23,'I&amp;E Backsheet'!$D$11:$AB$187,I$11,0))</f>
        <v>123366399.75</v>
      </c>
      <c r="J23" s="214">
        <f ca="1">IF(ISERROR(VLOOKUP($B23,'I&amp;E Backsheet'!$D$11:$AB$187,J$11,0)),"",VLOOKUP($B23,'I&amp;E Backsheet'!$D$11:$AB$187,J$11,0))</f>
        <v>122902872</v>
      </c>
      <c r="K23" s="214">
        <f ca="1">IF(ISERROR(VLOOKUP($B23,'I&amp;E Backsheet'!$D$11:$AB$187,K$11,0)),"",VLOOKUP($B23,'I&amp;E Backsheet'!$D$11:$AB$187,K$11,0))</f>
        <v>117543272</v>
      </c>
      <c r="L23" s="215">
        <f ca="1">IF(ISERROR(VLOOKUP($B23,'I&amp;E Backsheet'!$D$11:$AB$187,L$11,0)),"",VLOOKUP($B23,'I&amp;E Backsheet'!$D$11:$AB$187,L$11,0))</f>
        <v>119521586</v>
      </c>
      <c r="M23" s="321">
        <f ca="1">IF(ISERROR(VLOOKUP($B23,'I&amp;E Backsheet'!$D$11:$AB$187,M$11,0)),"",VLOOKUP($B23,'I&amp;E Backsheet'!$D$11:$AB$187,M$11,0))</f>
        <v>125316962.75</v>
      </c>
      <c r="N23" s="215">
        <f ca="1">IF(ISERROR(VLOOKUP($B23,'I&amp;E Backsheet'!$D$11:$AB$187,N$11,0)),"",VLOOKUP($B23,'I&amp;E Backsheet'!$D$11:$AB$187,N$11,0))</f>
        <v>120563872</v>
      </c>
      <c r="O23" s="334">
        <f t="shared" ca="1" si="1"/>
        <v>-2508487.25</v>
      </c>
      <c r="P23" s="215">
        <f t="shared" ca="1" si="2"/>
        <v>2581422</v>
      </c>
      <c r="Q23" s="321">
        <f t="shared" ca="1" si="3"/>
        <v>1950563</v>
      </c>
      <c r="R23" s="215">
        <f t="shared" ca="1" si="4"/>
        <v>-2339000</v>
      </c>
    </row>
    <row r="24" spans="1:20" ht="60" customHeight="1">
      <c r="A24" s="3">
        <v>9</v>
      </c>
      <c r="B24" s="41" t="str">
        <f t="shared" ca="1" si="0"/>
        <v>E12000005</v>
      </c>
      <c r="C24" s="42" t="str">
        <f ca="1">IF($B24="","",VLOOKUP($B24,'Org list'!$J$9:$K$637,2,0))</f>
        <v>West Midlands GOR</v>
      </c>
      <c r="D24" s="223">
        <f ca="1">IF(ISERROR(VLOOKUP($B24,'Pooled Fund'!$A$3:$C$179,D$11,0)),"",VLOOKUP($B24,'Pooled Fund'!$A$3:$C$179,D$11,0))</f>
        <v>684876793.249125</v>
      </c>
      <c r="E24" s="210">
        <f ca="1">IF(ISERROR(VLOOKUP($B24,'I&amp;E Backsheet'!$D$11:$AB$187,E$11,0)),"",VLOOKUP($B24,'I&amp;E Backsheet'!$D$11:$AB$187,E$11,0))</f>
        <v>240930897.45811939</v>
      </c>
      <c r="F24" s="210">
        <f ca="1">IF(ISERROR(VLOOKUP($B24,'I&amp;E Backsheet'!$D$11:$AB$187,F$11,0)),"",VLOOKUP($B24,'I&amp;E Backsheet'!$D$11:$AB$187,F$11,0))</f>
        <v>138373693.45811939</v>
      </c>
      <c r="G24" s="210">
        <f ca="1">IF(ISERROR(VLOOKUP($B24,'I&amp;E Backsheet'!$D$11:$AB$187,G$11,0)),"",VLOOKUP($B24,'I&amp;E Backsheet'!$D$11:$AB$187,G$11,0))</f>
        <v>137883692.45811939</v>
      </c>
      <c r="H24" s="262">
        <f ca="1">IF(ISERROR(VLOOKUP($B24,'I&amp;E Backsheet'!$D$11:$AB$187,H$11,0)),"",VLOOKUP($B24,'I&amp;E Backsheet'!$D$11:$AB$187,H$11,0))</f>
        <v>139029322.45811939</v>
      </c>
      <c r="I24" s="321">
        <f ca="1">IF(ISERROR(VLOOKUP($B24,'I&amp;E Backsheet'!$D$11:$AB$187,I$11,0)),"",VLOOKUP($B24,'I&amp;E Backsheet'!$D$11:$AB$187,I$11,0))</f>
        <v>242209741.5</v>
      </c>
      <c r="J24" s="214">
        <f ca="1">IF(ISERROR(VLOOKUP($B24,'I&amp;E Backsheet'!$D$11:$AB$187,J$11,0)),"",VLOOKUP($B24,'I&amp;E Backsheet'!$D$11:$AB$187,J$11,0))</f>
        <v>141186553.5</v>
      </c>
      <c r="K24" s="214">
        <f ca="1">IF(ISERROR(VLOOKUP($B24,'I&amp;E Backsheet'!$D$11:$AB$187,K$11,0)),"",VLOOKUP($B24,'I&amp;E Backsheet'!$D$11:$AB$187,K$11,0))</f>
        <v>139938610.5</v>
      </c>
      <c r="L24" s="215">
        <f ca="1">IF(ISERROR(VLOOKUP($B24,'I&amp;E Backsheet'!$D$11:$AB$187,L$11,0)),"",VLOOKUP($B24,'I&amp;E Backsheet'!$D$11:$AB$187,L$11,0))</f>
        <v>145489326.5</v>
      </c>
      <c r="M24" s="321">
        <f ca="1">IF(ISERROR(VLOOKUP($B24,'I&amp;E Backsheet'!$D$11:$AB$187,M$11,0)),"",VLOOKUP($B24,'I&amp;E Backsheet'!$D$11:$AB$187,M$11,0))</f>
        <v>235001546.5</v>
      </c>
      <c r="N24" s="215">
        <f ca="1">IF(ISERROR(VLOOKUP($B24,'I&amp;E Backsheet'!$D$11:$AB$187,N$11,0)),"",VLOOKUP($B24,'I&amp;E Backsheet'!$D$11:$AB$187,N$11,0))</f>
        <v>151170094.5</v>
      </c>
      <c r="O24" s="334">
        <f t="shared" ca="1" si="1"/>
        <v>-5929350.9581193924</v>
      </c>
      <c r="P24" s="215">
        <f t="shared" ca="1" si="2"/>
        <v>12796401.041880608</v>
      </c>
      <c r="Q24" s="321">
        <f t="shared" ca="1" si="3"/>
        <v>-7208195</v>
      </c>
      <c r="R24" s="215">
        <f t="shared" ca="1" si="4"/>
        <v>9983541</v>
      </c>
    </row>
    <row r="25" spans="1:20" ht="60" customHeight="1">
      <c r="A25" s="3">
        <v>10</v>
      </c>
      <c r="B25" s="41" t="str">
        <f t="shared" ca="1" si="0"/>
        <v>E12000006</v>
      </c>
      <c r="C25" s="42" t="str">
        <f ca="1">IF($B25="","",VLOOKUP($B25,'Org list'!$J$9:$K$637,2,0))</f>
        <v>East of England GOR</v>
      </c>
      <c r="D25" s="223">
        <f ca="1">IF(ISERROR(VLOOKUP($B25,'Pooled Fund'!$A$3:$C$179,D$11,0)),"",VLOOKUP($B25,'Pooled Fund'!$A$3:$C$179,D$11,0))</f>
        <v>568161000</v>
      </c>
      <c r="E25" s="210">
        <f ca="1">IF(ISERROR(VLOOKUP($B25,'I&amp;E Backsheet'!$D$11:$AB$187,E$11,0)),"",VLOOKUP($B25,'I&amp;E Backsheet'!$D$11:$AB$187,E$11,0))</f>
        <v>98121380</v>
      </c>
      <c r="F25" s="210">
        <f ca="1">IF(ISERROR(VLOOKUP($B25,'I&amp;E Backsheet'!$D$11:$AB$187,F$11,0)),"",VLOOKUP($B25,'I&amp;E Backsheet'!$D$11:$AB$187,F$11,0))</f>
        <v>82787260</v>
      </c>
      <c r="G25" s="210">
        <f ca="1">IF(ISERROR(VLOOKUP($B25,'I&amp;E Backsheet'!$D$11:$AB$187,G$11,0)),"",VLOOKUP($B25,'I&amp;E Backsheet'!$D$11:$AB$187,G$11,0))</f>
        <v>84101080</v>
      </c>
      <c r="H25" s="262">
        <f ca="1">IF(ISERROR(VLOOKUP($B25,'I&amp;E Backsheet'!$D$11:$AB$187,H$11,0)),"",VLOOKUP($B25,'I&amp;E Backsheet'!$D$11:$AB$187,H$11,0))</f>
        <v>83759080</v>
      </c>
      <c r="I25" s="321">
        <f ca="1">IF(ISERROR(VLOOKUP($B25,'I&amp;E Backsheet'!$D$11:$AB$187,I$11,0)),"",VLOOKUP($B25,'I&amp;E Backsheet'!$D$11:$AB$187,I$11,0))</f>
        <v>91138944</v>
      </c>
      <c r="J25" s="214">
        <f ca="1">IF(ISERROR(VLOOKUP($B25,'I&amp;E Backsheet'!$D$11:$AB$187,J$11,0)),"",VLOOKUP($B25,'I&amp;E Backsheet'!$D$11:$AB$187,J$11,0))</f>
        <v>96897936</v>
      </c>
      <c r="K25" s="214">
        <f ca="1">IF(ISERROR(VLOOKUP($B25,'I&amp;E Backsheet'!$D$11:$AB$187,K$11,0)),"",VLOOKUP($B25,'I&amp;E Backsheet'!$D$11:$AB$187,K$11,0))</f>
        <v>88738701</v>
      </c>
      <c r="L25" s="215">
        <f ca="1">IF(ISERROR(VLOOKUP($B25,'I&amp;E Backsheet'!$D$11:$AB$187,L$11,0)),"",VLOOKUP($B25,'I&amp;E Backsheet'!$D$11:$AB$187,L$11,0))</f>
        <v>88183219</v>
      </c>
      <c r="M25" s="321">
        <f ca="1">IF(ISERROR(VLOOKUP($B25,'I&amp;E Backsheet'!$D$11:$AB$187,M$11,0)),"",VLOOKUP($B25,'I&amp;E Backsheet'!$D$11:$AB$187,M$11,0))</f>
        <v>84204250</v>
      </c>
      <c r="N25" s="215">
        <f ca="1">IF(ISERROR(VLOOKUP($B25,'I&amp;E Backsheet'!$D$11:$AB$187,N$11,0)),"",VLOOKUP($B25,'I&amp;E Backsheet'!$D$11:$AB$187,N$11,0))</f>
        <v>97224104</v>
      </c>
      <c r="O25" s="334">
        <f t="shared" ca="1" si="1"/>
        <v>-13917130</v>
      </c>
      <c r="P25" s="215">
        <f t="shared" ca="1" si="2"/>
        <v>14436844</v>
      </c>
      <c r="Q25" s="321">
        <f t="shared" ca="1" si="3"/>
        <v>-6934694</v>
      </c>
      <c r="R25" s="215">
        <f t="shared" ca="1" si="4"/>
        <v>326168</v>
      </c>
    </row>
    <row r="26" spans="1:20" ht="60" customHeight="1">
      <c r="A26" s="3">
        <v>11</v>
      </c>
      <c r="B26" s="41" t="str">
        <f t="shared" ca="1" si="0"/>
        <v>E12000007</v>
      </c>
      <c r="C26" s="42" t="str">
        <f ca="1">IF($B26="","",VLOOKUP($B26,'Org list'!$J$9:$K$637,2,0))</f>
        <v>London GOR</v>
      </c>
      <c r="D26" s="223">
        <f ca="1">IF(ISERROR(VLOOKUP($B26,'Pooled Fund'!$A$3:$C$179,D$11,0)),"",VLOOKUP($B26,'Pooled Fund'!$A$3:$C$179,D$11,0))</f>
        <v>843720000</v>
      </c>
      <c r="E26" s="210">
        <f ca="1">IF(ISERROR(VLOOKUP($B26,'I&amp;E Backsheet'!$D$11:$AB$187,E$11,0)),"",VLOOKUP($B26,'I&amp;E Backsheet'!$D$11:$AB$187,E$11,0))</f>
        <v>218299864</v>
      </c>
      <c r="F26" s="210">
        <f ca="1">IF(ISERROR(VLOOKUP($B26,'I&amp;E Backsheet'!$D$11:$AB$187,F$11,0)),"",VLOOKUP($B26,'I&amp;E Backsheet'!$D$11:$AB$187,F$11,0))</f>
        <v>190123411</v>
      </c>
      <c r="G26" s="210">
        <f ca="1">IF(ISERROR(VLOOKUP($B26,'I&amp;E Backsheet'!$D$11:$AB$187,G$11,0)),"",VLOOKUP($B26,'I&amp;E Backsheet'!$D$11:$AB$187,G$11,0))</f>
        <v>202547278</v>
      </c>
      <c r="H26" s="262">
        <f ca="1">IF(ISERROR(VLOOKUP($B26,'I&amp;E Backsheet'!$D$11:$AB$187,H$11,0)),"",VLOOKUP($B26,'I&amp;E Backsheet'!$D$11:$AB$187,H$11,0))</f>
        <v>202653669</v>
      </c>
      <c r="I26" s="321">
        <f ca="1">IF(ISERROR(VLOOKUP($B26,'I&amp;E Backsheet'!$D$11:$AB$187,I$11,0)),"",VLOOKUP($B26,'I&amp;E Backsheet'!$D$11:$AB$187,I$11,0))</f>
        <v>212984090</v>
      </c>
      <c r="J26" s="214">
        <f ca="1">IF(ISERROR(VLOOKUP($B26,'I&amp;E Backsheet'!$D$11:$AB$187,J$11,0)),"",VLOOKUP($B26,'I&amp;E Backsheet'!$D$11:$AB$187,J$11,0))</f>
        <v>193535136</v>
      </c>
      <c r="K26" s="214">
        <f ca="1">IF(ISERROR(VLOOKUP($B26,'I&amp;E Backsheet'!$D$11:$AB$187,K$11,0)),"",VLOOKUP($B26,'I&amp;E Backsheet'!$D$11:$AB$187,K$11,0))</f>
        <v>203146383</v>
      </c>
      <c r="L26" s="215">
        <f ca="1">IF(ISERROR(VLOOKUP($B26,'I&amp;E Backsheet'!$D$11:$AB$187,L$11,0)),"",VLOOKUP($B26,'I&amp;E Backsheet'!$D$11:$AB$187,L$11,0))</f>
        <v>203756882</v>
      </c>
      <c r="M26" s="321">
        <f ca="1">IF(ISERROR(VLOOKUP($B26,'I&amp;E Backsheet'!$D$11:$AB$187,M$11,0)),"",VLOOKUP($B26,'I&amp;E Backsheet'!$D$11:$AB$187,M$11,0))</f>
        <v>211120090</v>
      </c>
      <c r="N26" s="215">
        <f ca="1">IF(ISERROR(VLOOKUP($B26,'I&amp;E Backsheet'!$D$11:$AB$187,N$11,0)),"",VLOOKUP($B26,'I&amp;E Backsheet'!$D$11:$AB$187,N$11,0))</f>
        <v>192677630</v>
      </c>
      <c r="O26" s="334">
        <f t="shared" ca="1" si="1"/>
        <v>-7179774</v>
      </c>
      <c r="P26" s="215">
        <f t="shared" ca="1" si="2"/>
        <v>2554219</v>
      </c>
      <c r="Q26" s="321">
        <f t="shared" ca="1" si="3"/>
        <v>-1864000</v>
      </c>
      <c r="R26" s="215">
        <f t="shared" ca="1" si="4"/>
        <v>-857506</v>
      </c>
    </row>
    <row r="27" spans="1:20" ht="60" customHeight="1">
      <c r="A27" s="3">
        <v>12</v>
      </c>
      <c r="B27" s="41" t="str">
        <f t="shared" ca="1" si="0"/>
        <v>E12000008</v>
      </c>
      <c r="C27" s="42" t="str">
        <f ca="1">IF($B27="","",VLOOKUP($B27,'Org list'!$J$9:$K$637,2,0))</f>
        <v>South East GOR</v>
      </c>
      <c r="D27" s="223">
        <f ca="1">IF(ISERROR(VLOOKUP($B27,'Pooled Fund'!$A$3:$C$179,D$11,0)),"",VLOOKUP($B27,'Pooled Fund'!$A$3:$C$179,D$11,0))</f>
        <v>697189132</v>
      </c>
      <c r="E27" s="210">
        <f ca="1">IF(ISERROR(VLOOKUP($B27,'I&amp;E Backsheet'!$D$11:$AB$187,E$11,0)),"",VLOOKUP($B27,'I&amp;E Backsheet'!$D$11:$AB$187,E$11,0))</f>
        <v>202641127.5</v>
      </c>
      <c r="F27" s="210">
        <f ca="1">IF(ISERROR(VLOOKUP($B27,'I&amp;E Backsheet'!$D$11:$AB$187,F$11,0)),"",VLOOKUP($B27,'I&amp;E Backsheet'!$D$11:$AB$187,F$11,0))</f>
        <v>145010154.25</v>
      </c>
      <c r="G27" s="210">
        <f ca="1">IF(ISERROR(VLOOKUP($B27,'I&amp;E Backsheet'!$D$11:$AB$187,G$11,0)),"",VLOOKUP($B27,'I&amp;E Backsheet'!$D$11:$AB$187,G$11,0))</f>
        <v>143571154.25</v>
      </c>
      <c r="H27" s="262">
        <f ca="1">IF(ISERROR(VLOOKUP($B27,'I&amp;E Backsheet'!$D$11:$AB$187,H$11,0)),"",VLOOKUP($B27,'I&amp;E Backsheet'!$D$11:$AB$187,H$11,0))</f>
        <v>134154894</v>
      </c>
      <c r="I27" s="321">
        <f ca="1">IF(ISERROR(VLOOKUP($B27,'I&amp;E Backsheet'!$D$11:$AB$187,I$11,0)),"",VLOOKUP($B27,'I&amp;E Backsheet'!$D$11:$AB$187,I$11,0))</f>
        <v>161359817.5</v>
      </c>
      <c r="J27" s="214">
        <f ca="1">IF(ISERROR(VLOOKUP($B27,'I&amp;E Backsheet'!$D$11:$AB$187,J$11,0)),"",VLOOKUP($B27,'I&amp;E Backsheet'!$D$11:$AB$187,J$11,0))</f>
        <v>148074834.5</v>
      </c>
      <c r="K27" s="214">
        <f ca="1">IF(ISERROR(VLOOKUP($B27,'I&amp;E Backsheet'!$D$11:$AB$187,K$11,0)),"",VLOOKUP($B27,'I&amp;E Backsheet'!$D$11:$AB$187,K$11,0))</f>
        <v>143282434.25</v>
      </c>
      <c r="L27" s="215">
        <f ca="1">IF(ISERROR(VLOOKUP($B27,'I&amp;E Backsheet'!$D$11:$AB$187,L$11,0)),"",VLOOKUP($B27,'I&amp;E Backsheet'!$D$11:$AB$187,L$11,0))</f>
        <v>134227383</v>
      </c>
      <c r="M27" s="321">
        <f ca="1">IF(ISERROR(VLOOKUP($B27,'I&amp;E Backsheet'!$D$11:$AB$187,M$11,0)),"",VLOOKUP($B27,'I&amp;E Backsheet'!$D$11:$AB$187,M$11,0))</f>
        <v>182565777.5</v>
      </c>
      <c r="N27" s="215">
        <f ca="1">IF(ISERROR(VLOOKUP($B27,'I&amp;E Backsheet'!$D$11:$AB$187,N$11,0)),"",VLOOKUP($B27,'I&amp;E Backsheet'!$D$11:$AB$187,N$11,0))</f>
        <v>163338025.5</v>
      </c>
      <c r="O27" s="334">
        <f t="shared" ca="1" si="1"/>
        <v>-20075350</v>
      </c>
      <c r="P27" s="215">
        <f t="shared" ca="1" si="2"/>
        <v>18327871.25</v>
      </c>
      <c r="Q27" s="321">
        <f t="shared" ca="1" si="3"/>
        <v>21205960</v>
      </c>
      <c r="R27" s="215">
        <f t="shared" ca="1" si="4"/>
        <v>15263191</v>
      </c>
    </row>
    <row r="28" spans="1:20" ht="60" customHeight="1">
      <c r="A28" s="3">
        <v>13</v>
      </c>
      <c r="B28" s="41" t="str">
        <f t="shared" ca="1" si="0"/>
        <v>E12000009</v>
      </c>
      <c r="C28" s="42" t="str">
        <f ca="1">IF($B28="","",VLOOKUP($B28,'Org list'!$J$9:$K$637,2,0))</f>
        <v>South West GOR</v>
      </c>
      <c r="D28" s="223">
        <f ca="1">IF(ISERROR(VLOOKUP($B28,'Pooled Fund'!$A$3:$C$179,D$11,0)),"",VLOOKUP($B28,'Pooled Fund'!$A$3:$C$179,D$11,0))</f>
        <v>395320000</v>
      </c>
      <c r="E28" s="210">
        <f ca="1">IF(ISERROR(VLOOKUP($B28,'I&amp;E Backsheet'!$D$11:$AB$187,E$11,0)),"",VLOOKUP($B28,'I&amp;E Backsheet'!$D$11:$AB$187,E$11,0))</f>
        <v>103349250</v>
      </c>
      <c r="F28" s="210">
        <f ca="1">IF(ISERROR(VLOOKUP($B28,'I&amp;E Backsheet'!$D$11:$AB$187,F$11,0)),"",VLOOKUP($B28,'I&amp;E Backsheet'!$D$11:$AB$187,F$11,0))</f>
        <v>97284250</v>
      </c>
      <c r="G28" s="210">
        <f ca="1">IF(ISERROR(VLOOKUP($B28,'I&amp;E Backsheet'!$D$11:$AB$187,G$11,0)),"",VLOOKUP($B28,'I&amp;E Backsheet'!$D$11:$AB$187,G$11,0))</f>
        <v>97418250</v>
      </c>
      <c r="H28" s="262">
        <f ca="1">IF(ISERROR(VLOOKUP($B28,'I&amp;E Backsheet'!$D$11:$AB$187,H$11,0)),"",VLOOKUP($B28,'I&amp;E Backsheet'!$D$11:$AB$187,H$11,0))</f>
        <v>97419250</v>
      </c>
      <c r="I28" s="321">
        <f ca="1">IF(ISERROR(VLOOKUP($B28,'I&amp;E Backsheet'!$D$11:$AB$187,I$11,0)),"",VLOOKUP($B28,'I&amp;E Backsheet'!$D$11:$AB$187,I$11,0))</f>
        <v>101550449</v>
      </c>
      <c r="J28" s="214">
        <f ca="1">IF(ISERROR(VLOOKUP($B28,'I&amp;E Backsheet'!$D$11:$AB$187,J$11,0)),"",VLOOKUP($B28,'I&amp;E Backsheet'!$D$11:$AB$187,J$11,0))</f>
        <v>92866115.666666657</v>
      </c>
      <c r="K28" s="214">
        <f ca="1">IF(ISERROR(VLOOKUP($B28,'I&amp;E Backsheet'!$D$11:$AB$187,K$11,0)),"",VLOOKUP($B28,'I&amp;E Backsheet'!$D$11:$AB$187,K$11,0))</f>
        <v>95468115.666666657</v>
      </c>
      <c r="L28" s="215">
        <f ca="1">IF(ISERROR(VLOOKUP($B28,'I&amp;E Backsheet'!$D$11:$AB$187,L$11,0)),"",VLOOKUP($B28,'I&amp;E Backsheet'!$D$11:$AB$187,L$11,0))</f>
        <v>96498116</v>
      </c>
      <c r="M28" s="321">
        <f ca="1">IF(ISERROR(VLOOKUP($B28,'I&amp;E Backsheet'!$D$11:$AB$187,M$11,0)),"",VLOOKUP($B28,'I&amp;E Backsheet'!$D$11:$AB$187,M$11,0))</f>
        <v>101511856</v>
      </c>
      <c r="N28" s="215">
        <f ca="1">IF(ISERROR(VLOOKUP($B28,'I&amp;E Backsheet'!$D$11:$AB$187,N$11,0)),"",VLOOKUP($B28,'I&amp;E Backsheet'!$D$11:$AB$187,N$11,0))</f>
        <v>93117366.666666657</v>
      </c>
      <c r="O28" s="334">
        <f t="shared" ca="1" si="1"/>
        <v>-1837394</v>
      </c>
      <c r="P28" s="215">
        <f t="shared" ca="1" si="2"/>
        <v>-4166883.3333333433</v>
      </c>
      <c r="Q28" s="321">
        <f t="shared" ca="1" si="3"/>
        <v>-38593</v>
      </c>
      <c r="R28" s="215">
        <f t="shared" ca="1" si="4"/>
        <v>251251</v>
      </c>
    </row>
    <row r="29" spans="1:20" ht="60" customHeight="1">
      <c r="A29" s="3">
        <v>14</v>
      </c>
      <c r="B29" s="41" t="str">
        <f t="shared" ca="1" si="0"/>
        <v>Q72</v>
      </c>
      <c r="C29" s="42" t="str">
        <f ca="1">IF($B29="","",VLOOKUP($B29,'Org list'!$J$9:$K$637,2,0))</f>
        <v>NHS England North (Yorkshire And Humber)</v>
      </c>
      <c r="D29" s="223">
        <f ca="1">IF(ISERROR(VLOOKUP($B29,'Pooled Fund'!$A$3:$C$179,D$11,0)),"",VLOOKUP($B29,'Pooled Fund'!$A$3:$C$179,D$11,0))</f>
        <v>626527000</v>
      </c>
      <c r="E29" s="210">
        <f ca="1">IF(ISERROR(VLOOKUP($B29,'I&amp;E Backsheet'!$D$11:$AB$187,E$11,0)),"",VLOOKUP($B29,'I&amp;E Backsheet'!$D$11:$AB$187,E$11,0))</f>
        <v>162006892.5</v>
      </c>
      <c r="F29" s="210">
        <f ca="1">IF(ISERROR(VLOOKUP($B29,'I&amp;E Backsheet'!$D$11:$AB$187,F$11,0)),"",VLOOKUP($B29,'I&amp;E Backsheet'!$D$11:$AB$187,F$11,0))</f>
        <v>164063184.5</v>
      </c>
      <c r="G29" s="210">
        <f ca="1">IF(ISERROR(VLOOKUP($B29,'I&amp;E Backsheet'!$D$11:$AB$187,G$11,0)),"",VLOOKUP($B29,'I&amp;E Backsheet'!$D$11:$AB$187,G$11,0))</f>
        <v>161891504.5</v>
      </c>
      <c r="H29" s="262">
        <f ca="1">IF(ISERROR(VLOOKUP($B29,'I&amp;E Backsheet'!$D$11:$AB$187,H$11,0)),"",VLOOKUP($B29,'I&amp;E Backsheet'!$D$11:$AB$187,H$11,0))</f>
        <v>169636244.5</v>
      </c>
      <c r="I29" s="321">
        <f ca="1">IF(ISERROR(VLOOKUP($B29,'I&amp;E Backsheet'!$D$11:$AB$187,I$11,0)),"",VLOOKUP($B29,'I&amp;E Backsheet'!$D$11:$AB$187,I$11,0))</f>
        <v>163361376.5</v>
      </c>
      <c r="J29" s="214">
        <f ca="1">IF(ISERROR(VLOOKUP($B29,'I&amp;E Backsheet'!$D$11:$AB$187,J$11,0)),"",VLOOKUP($B29,'I&amp;E Backsheet'!$D$11:$AB$187,J$11,0))</f>
        <v>159312214.5</v>
      </c>
      <c r="K29" s="214">
        <f ca="1">IF(ISERROR(VLOOKUP($B29,'I&amp;E Backsheet'!$D$11:$AB$187,K$11,0)),"",VLOOKUP($B29,'I&amp;E Backsheet'!$D$11:$AB$187,K$11,0))</f>
        <v>161692186.5</v>
      </c>
      <c r="L29" s="215">
        <f ca="1">IF(ISERROR(VLOOKUP($B29,'I&amp;E Backsheet'!$D$11:$AB$187,L$11,0)),"",VLOOKUP($B29,'I&amp;E Backsheet'!$D$11:$AB$187,L$11,0))</f>
        <v>165723062.5</v>
      </c>
      <c r="M29" s="321">
        <f ca="1">IF(ISERROR(VLOOKUP($B29,'I&amp;E Backsheet'!$D$11:$AB$187,M$11,0)),"",VLOOKUP($B29,'I&amp;E Backsheet'!$D$11:$AB$187,M$11,0))</f>
        <v>163361376.5</v>
      </c>
      <c r="N29" s="215">
        <f ca="1">IF(ISERROR(VLOOKUP($B29,'I&amp;E Backsheet'!$D$11:$AB$187,N$11,0)),"",VLOOKUP($B29,'I&amp;E Backsheet'!$D$11:$AB$187,N$11,0))</f>
        <v>158345214.5</v>
      </c>
      <c r="O29" s="334">
        <f t="shared" ca="1" si="1"/>
        <v>1354484</v>
      </c>
      <c r="P29" s="215">
        <f t="shared" ca="1" si="2"/>
        <v>-5717970</v>
      </c>
      <c r="Q29" s="321">
        <f t="shared" ca="1" si="3"/>
        <v>0</v>
      </c>
      <c r="R29" s="215">
        <f t="shared" ca="1" si="4"/>
        <v>-967000</v>
      </c>
    </row>
    <row r="30" spans="1:20" ht="60" customHeight="1">
      <c r="A30" s="3">
        <v>15</v>
      </c>
      <c r="B30" s="41" t="str">
        <f t="shared" ca="1" si="0"/>
        <v>Q73</v>
      </c>
      <c r="C30" s="42" t="str">
        <f ca="1">IF($B30="","",VLOOKUP($B30,'Org list'!$J$9:$K$637,2,0))</f>
        <v>NHS England North (Lancashire And Greater Manchester)</v>
      </c>
      <c r="D30" s="223">
        <f ca="1">IF(ISERROR(VLOOKUP($B30,'Pooled Fund'!$A$3:$C$179,D$11,0)),"",VLOOKUP($B30,'Pooled Fund'!$A$3:$C$179,D$11,0))</f>
        <v>410830500</v>
      </c>
      <c r="E30" s="210">
        <f ca="1">IF(ISERROR(VLOOKUP($B30,'I&amp;E Backsheet'!$D$11:$AB$187,E$11,0)),"",VLOOKUP($B30,'I&amp;E Backsheet'!$D$11:$AB$187,E$11,0))</f>
        <v>111273911.7653406</v>
      </c>
      <c r="F30" s="210">
        <f ca="1">IF(ISERROR(VLOOKUP($B30,'I&amp;E Backsheet'!$D$11:$AB$187,F$11,0)),"",VLOOKUP($B30,'I&amp;E Backsheet'!$D$11:$AB$187,F$11,0))</f>
        <v>107827090.3419406</v>
      </c>
      <c r="G30" s="210">
        <f ca="1">IF(ISERROR(VLOOKUP($B30,'I&amp;E Backsheet'!$D$11:$AB$187,G$11,0)),"",VLOOKUP($B30,'I&amp;E Backsheet'!$D$11:$AB$187,G$11,0))</f>
        <v>104366765.3419406</v>
      </c>
      <c r="H30" s="262">
        <f ca="1">IF(ISERROR(VLOOKUP($B30,'I&amp;E Backsheet'!$D$11:$AB$187,H$11,0)),"",VLOOKUP($B30,'I&amp;E Backsheet'!$D$11:$AB$187,H$11,0))</f>
        <v>104889939.3419406</v>
      </c>
      <c r="I30" s="321">
        <f ca="1">IF(ISERROR(VLOOKUP($B30,'I&amp;E Backsheet'!$D$11:$AB$187,I$11,0)),"",VLOOKUP($B30,'I&amp;E Backsheet'!$D$11:$AB$187,I$11,0))</f>
        <v>105759071.22831774</v>
      </c>
      <c r="J30" s="214">
        <f ca="1">IF(ISERROR(VLOOKUP($B30,'I&amp;E Backsheet'!$D$11:$AB$187,J$11,0)),"",VLOOKUP($B30,'I&amp;E Backsheet'!$D$11:$AB$187,J$11,0))</f>
        <v>112947842.49498427</v>
      </c>
      <c r="K30" s="214">
        <f ca="1">IF(ISERROR(VLOOKUP($B30,'I&amp;E Backsheet'!$D$11:$AB$187,K$11,0)),"",VLOOKUP($B30,'I&amp;E Backsheet'!$D$11:$AB$187,K$11,0))</f>
        <v>104352442.49498427</v>
      </c>
      <c r="L30" s="215">
        <f ca="1">IF(ISERROR(VLOOKUP($B30,'I&amp;E Backsheet'!$D$11:$AB$187,L$11,0)),"",VLOOKUP($B30,'I&amp;E Backsheet'!$D$11:$AB$187,L$11,0))</f>
        <v>104880496.49498427</v>
      </c>
      <c r="M30" s="321">
        <f ca="1">IF(ISERROR(VLOOKUP($B30,'I&amp;E Backsheet'!$D$11:$AB$187,M$11,0)),"",VLOOKUP($B30,'I&amp;E Backsheet'!$D$11:$AB$187,M$11,0))</f>
        <v>104966944.22831774</v>
      </c>
      <c r="N30" s="215">
        <f ca="1">IF(ISERROR(VLOOKUP($B30,'I&amp;E Backsheet'!$D$11:$AB$187,N$11,0)),"",VLOOKUP($B30,'I&amp;E Backsheet'!$D$11:$AB$187,N$11,0))</f>
        <v>113208527.03200713</v>
      </c>
      <c r="O30" s="334">
        <f t="shared" ca="1" si="1"/>
        <v>-6306967.5370228589</v>
      </c>
      <c r="P30" s="215">
        <f t="shared" ca="1" si="2"/>
        <v>5381436.6900665313</v>
      </c>
      <c r="Q30" s="321">
        <f t="shared" ca="1" si="3"/>
        <v>-792127</v>
      </c>
      <c r="R30" s="215">
        <f t="shared" ca="1" si="4"/>
        <v>260684.53702285886</v>
      </c>
    </row>
    <row r="31" spans="1:20" ht="60" customHeight="1">
      <c r="A31" s="3">
        <v>16</v>
      </c>
      <c r="B31" s="41" t="str">
        <f t="shared" ca="1" si="0"/>
        <v>Q74</v>
      </c>
      <c r="C31" s="42" t="str">
        <f ca="1">IF($B31="","",VLOOKUP($B31,'Org list'!$J$9:$K$637,2,0))</f>
        <v>NHS England North (Cumbria And North East)</v>
      </c>
      <c r="D31" s="223">
        <f ca="1">IF(ISERROR(VLOOKUP($B31,'Pooled Fund'!$A$3:$C$179,D$11,0)),"",VLOOKUP($B31,'Pooled Fund'!$A$3:$C$179,D$11,0))</f>
        <v>398798000</v>
      </c>
      <c r="E31" s="210">
        <f ca="1">IF(ISERROR(VLOOKUP($B31,'I&amp;E Backsheet'!$D$11:$AB$187,E$11,0)),"",VLOOKUP($B31,'I&amp;E Backsheet'!$D$11:$AB$187,E$11,0))</f>
        <v>100514732.5</v>
      </c>
      <c r="F31" s="210">
        <f ca="1">IF(ISERROR(VLOOKUP($B31,'I&amp;E Backsheet'!$D$11:$AB$187,F$11,0)),"",VLOOKUP($B31,'I&amp;E Backsheet'!$D$11:$AB$187,F$11,0))</f>
        <v>99540731.5</v>
      </c>
      <c r="G31" s="210">
        <f ca="1">IF(ISERROR(VLOOKUP($B31,'I&amp;E Backsheet'!$D$11:$AB$187,G$11,0)),"",VLOOKUP($B31,'I&amp;E Backsheet'!$D$11:$AB$187,G$11,0))</f>
        <v>97876732.5</v>
      </c>
      <c r="H31" s="262">
        <f ca="1">IF(ISERROR(VLOOKUP($B31,'I&amp;E Backsheet'!$D$11:$AB$187,H$11,0)),"",VLOOKUP($B31,'I&amp;E Backsheet'!$D$11:$AB$187,H$11,0))</f>
        <v>98382908.5</v>
      </c>
      <c r="I31" s="321">
        <f ca="1">IF(ISERROR(VLOOKUP($B31,'I&amp;E Backsheet'!$D$11:$AB$187,I$11,0)),"",VLOOKUP($B31,'I&amp;E Backsheet'!$D$11:$AB$187,I$11,0))</f>
        <v>99893994.5</v>
      </c>
      <c r="J31" s="214">
        <f ca="1">IF(ISERROR(VLOOKUP($B31,'I&amp;E Backsheet'!$D$11:$AB$187,J$11,0)),"",VLOOKUP($B31,'I&amp;E Backsheet'!$D$11:$AB$187,J$11,0))</f>
        <v>99130813.833333343</v>
      </c>
      <c r="K31" s="214">
        <f ca="1">IF(ISERROR(VLOOKUP($B31,'I&amp;E Backsheet'!$D$11:$AB$187,K$11,0)),"",VLOOKUP($B31,'I&amp;E Backsheet'!$D$11:$AB$187,K$11,0))</f>
        <v>97918013.833333343</v>
      </c>
      <c r="L31" s="215">
        <f ca="1">IF(ISERROR(VLOOKUP($B31,'I&amp;E Backsheet'!$D$11:$AB$187,L$11,0)),"",VLOOKUP($B31,'I&amp;E Backsheet'!$D$11:$AB$187,L$11,0))</f>
        <v>97745240.833333343</v>
      </c>
      <c r="M31" s="321">
        <f ca="1">IF(ISERROR(VLOOKUP($B31,'I&amp;E Backsheet'!$D$11:$AB$187,M$11,0)),"",VLOOKUP($B31,'I&amp;E Backsheet'!$D$11:$AB$187,M$11,0))</f>
        <v>95751467.5</v>
      </c>
      <c r="N31" s="215">
        <f ca="1">IF(ISERROR(VLOOKUP($B31,'I&amp;E Backsheet'!$D$11:$AB$187,N$11,0)),"",VLOOKUP($B31,'I&amp;E Backsheet'!$D$11:$AB$187,N$11,0))</f>
        <v>100010654.83333334</v>
      </c>
      <c r="O31" s="334">
        <f t="shared" ca="1" si="1"/>
        <v>-4763265</v>
      </c>
      <c r="P31" s="215">
        <f t="shared" ca="1" si="2"/>
        <v>469923.33333334327</v>
      </c>
      <c r="Q31" s="321">
        <f t="shared" ca="1" si="3"/>
        <v>-4142527</v>
      </c>
      <c r="R31" s="215">
        <f t="shared" ca="1" si="4"/>
        <v>879841</v>
      </c>
    </row>
    <row r="32" spans="1:20" ht="60" customHeight="1">
      <c r="A32" s="3">
        <v>17</v>
      </c>
      <c r="B32" s="41" t="str">
        <f t="shared" ca="1" si="0"/>
        <v>Q75</v>
      </c>
      <c r="C32" s="42" t="str">
        <f ca="1">IF($B32="","",VLOOKUP($B32,'Org list'!$J$9:$K$637,2,0))</f>
        <v>NHS England North (Cheshire And Merseyside)</v>
      </c>
      <c r="D32" s="223">
        <f ca="1">IF(ISERROR(VLOOKUP($B32,'Pooled Fund'!$A$3:$C$179,D$11,0)),"",VLOOKUP($B32,'Pooled Fund'!$A$3:$C$179,D$11,0))</f>
        <v>230270963</v>
      </c>
      <c r="E32" s="210">
        <f ca="1">IF(ISERROR(VLOOKUP($B32,'I&amp;E Backsheet'!$D$11:$AB$187,E$11,0)),"",VLOOKUP($B32,'I&amp;E Backsheet'!$D$11:$AB$187,E$11,0))</f>
        <v>58216589</v>
      </c>
      <c r="F32" s="210">
        <f ca="1">IF(ISERROR(VLOOKUP($B32,'I&amp;E Backsheet'!$D$11:$AB$187,F$11,0)),"",VLOOKUP($B32,'I&amp;E Backsheet'!$D$11:$AB$187,F$11,0))</f>
        <v>55471844</v>
      </c>
      <c r="G32" s="210">
        <f ca="1">IF(ISERROR(VLOOKUP($B32,'I&amp;E Backsheet'!$D$11:$AB$187,G$11,0)),"",VLOOKUP($B32,'I&amp;E Backsheet'!$D$11:$AB$187,G$11,0))</f>
        <v>56357543</v>
      </c>
      <c r="H32" s="262">
        <f ca="1">IF(ISERROR(VLOOKUP($B32,'I&amp;E Backsheet'!$D$11:$AB$187,H$11,0)),"",VLOOKUP($B32,'I&amp;E Backsheet'!$D$11:$AB$187,H$11,0))</f>
        <v>58464903</v>
      </c>
      <c r="I32" s="321">
        <f ca="1">IF(ISERROR(VLOOKUP($B32,'I&amp;E Backsheet'!$D$11:$AB$187,I$11,0)),"",VLOOKUP($B32,'I&amp;E Backsheet'!$D$11:$AB$187,I$11,0))</f>
        <v>55077072</v>
      </c>
      <c r="J32" s="214">
        <f ca="1">IF(ISERROR(VLOOKUP($B32,'I&amp;E Backsheet'!$D$11:$AB$187,J$11,0)),"",VLOOKUP($B32,'I&amp;E Backsheet'!$D$11:$AB$187,J$11,0))</f>
        <v>58181834</v>
      </c>
      <c r="K32" s="214">
        <f ca="1">IF(ISERROR(VLOOKUP($B32,'I&amp;E Backsheet'!$D$11:$AB$187,K$11,0)),"",VLOOKUP($B32,'I&amp;E Backsheet'!$D$11:$AB$187,K$11,0))</f>
        <v>59017547</v>
      </c>
      <c r="L32" s="215">
        <f ca="1">IF(ISERROR(VLOOKUP($B32,'I&amp;E Backsheet'!$D$11:$AB$187,L$11,0)),"",VLOOKUP($B32,'I&amp;E Backsheet'!$D$11:$AB$187,L$11,0))</f>
        <v>60639141</v>
      </c>
      <c r="M32" s="321">
        <f ca="1">IF(ISERROR(VLOOKUP($B32,'I&amp;E Backsheet'!$D$11:$AB$187,M$11,0)),"",VLOOKUP($B32,'I&amp;E Backsheet'!$D$11:$AB$187,M$11,0))</f>
        <v>46857385</v>
      </c>
      <c r="N32" s="215">
        <f ca="1">IF(ISERROR(VLOOKUP($B32,'I&amp;E Backsheet'!$D$11:$AB$187,N$11,0)),"",VLOOKUP($B32,'I&amp;E Backsheet'!$D$11:$AB$187,N$11,0))</f>
        <v>64717322</v>
      </c>
      <c r="O32" s="334">
        <f t="shared" ca="1" si="1"/>
        <v>-11359204</v>
      </c>
      <c r="P32" s="215">
        <f t="shared" ca="1" si="2"/>
        <v>9245478</v>
      </c>
      <c r="Q32" s="321">
        <f t="shared" ca="1" si="3"/>
        <v>-8219687</v>
      </c>
      <c r="R32" s="215">
        <f t="shared" ca="1" si="4"/>
        <v>6535488</v>
      </c>
    </row>
    <row r="33" spans="1:18" ht="60" customHeight="1">
      <c r="A33" s="3">
        <v>18</v>
      </c>
      <c r="B33" s="41" t="str">
        <f t="shared" ca="1" si="0"/>
        <v>Q76</v>
      </c>
      <c r="C33" s="42" t="str">
        <f ca="1">IF($B33="","",VLOOKUP($B33,'Org list'!$J$9:$K$637,2,0))</f>
        <v>NHS England Midlands And East (North Midlands)</v>
      </c>
      <c r="D33" s="223">
        <f ca="1">IF(ISERROR(VLOOKUP($B33,'Pooled Fund'!$A$3:$C$179,D$11,0)),"",VLOOKUP($B33,'Pooled Fund'!$A$3:$C$179,D$11,0))</f>
        <v>378799793.249125</v>
      </c>
      <c r="E33" s="210">
        <f ca="1">IF(ISERROR(VLOOKUP($B33,'I&amp;E Backsheet'!$D$11:$AB$187,E$11,0)),"",VLOOKUP($B33,'I&amp;E Backsheet'!$D$11:$AB$187,E$11,0))</f>
        <v>168442323</v>
      </c>
      <c r="F33" s="210">
        <f ca="1">IF(ISERROR(VLOOKUP($B33,'I&amp;E Backsheet'!$D$11:$AB$187,F$11,0)),"",VLOOKUP($B33,'I&amp;E Backsheet'!$D$11:$AB$187,F$11,0))</f>
        <v>67102500</v>
      </c>
      <c r="G33" s="210">
        <f ca="1">IF(ISERROR(VLOOKUP($B33,'I&amp;E Backsheet'!$D$11:$AB$187,G$11,0)),"",VLOOKUP($B33,'I&amp;E Backsheet'!$D$11:$AB$187,G$11,0))</f>
        <v>67102500</v>
      </c>
      <c r="H33" s="262">
        <f ca="1">IF(ISERROR(VLOOKUP($B33,'I&amp;E Backsheet'!$D$11:$AB$187,H$11,0)),"",VLOOKUP($B33,'I&amp;E Backsheet'!$D$11:$AB$187,H$11,0))</f>
        <v>69067500</v>
      </c>
      <c r="I33" s="321">
        <f ca="1">IF(ISERROR(VLOOKUP($B33,'I&amp;E Backsheet'!$D$11:$AB$187,I$11,0)),"",VLOOKUP($B33,'I&amp;E Backsheet'!$D$11:$AB$187,I$11,0))</f>
        <v>168156260.5</v>
      </c>
      <c r="J33" s="214">
        <f ca="1">IF(ISERROR(VLOOKUP($B33,'I&amp;E Backsheet'!$D$11:$AB$187,J$11,0)),"",VLOOKUP($B33,'I&amp;E Backsheet'!$D$11:$AB$187,J$11,0))</f>
        <v>67619400.5</v>
      </c>
      <c r="K33" s="214">
        <f ca="1">IF(ISERROR(VLOOKUP($B33,'I&amp;E Backsheet'!$D$11:$AB$187,K$11,0)),"",VLOOKUP($B33,'I&amp;E Backsheet'!$D$11:$AB$187,K$11,0))</f>
        <v>66450608.5</v>
      </c>
      <c r="L33" s="215">
        <f ca="1">IF(ISERROR(VLOOKUP($B33,'I&amp;E Backsheet'!$D$11:$AB$187,L$11,0)),"",VLOOKUP($B33,'I&amp;E Backsheet'!$D$11:$AB$187,L$11,0))</f>
        <v>68430923.5</v>
      </c>
      <c r="M33" s="321">
        <f ca="1">IF(ISERROR(VLOOKUP($B33,'I&amp;E Backsheet'!$D$11:$AB$187,M$11,0)),"",VLOOKUP($B33,'I&amp;E Backsheet'!$D$11:$AB$187,M$11,0))</f>
        <v>167767573.5</v>
      </c>
      <c r="N33" s="215">
        <f ca="1">IF(ISERROR(VLOOKUP($B33,'I&amp;E Backsheet'!$D$11:$AB$187,N$11,0)),"",VLOOKUP($B33,'I&amp;E Backsheet'!$D$11:$AB$187,N$11,0))</f>
        <v>67619400.5</v>
      </c>
      <c r="O33" s="334">
        <f t="shared" ca="1" si="1"/>
        <v>-674749.5</v>
      </c>
      <c r="P33" s="215">
        <f t="shared" ca="1" si="2"/>
        <v>516900.5</v>
      </c>
      <c r="Q33" s="321">
        <f t="shared" ca="1" si="3"/>
        <v>-388687</v>
      </c>
      <c r="R33" s="215">
        <f t="shared" ca="1" si="4"/>
        <v>0</v>
      </c>
    </row>
    <row r="34" spans="1:18" ht="60" customHeight="1">
      <c r="A34" s="3">
        <v>19</v>
      </c>
      <c r="B34" s="41" t="str">
        <f t="shared" ca="1" si="0"/>
        <v>Q77</v>
      </c>
      <c r="C34" s="42" t="str">
        <f ca="1">IF($B34="","",VLOOKUP($B34,'Org list'!$J$9:$K$637,2,0))</f>
        <v>NHS England Midlands And East (West Midlands)</v>
      </c>
      <c r="D34" s="223">
        <f ca="1">IF(ISERROR(VLOOKUP($B34,'Pooled Fund'!$A$3:$C$179,D$11,0)),"",VLOOKUP($B34,'Pooled Fund'!$A$3:$C$179,D$11,0))</f>
        <v>470117000</v>
      </c>
      <c r="E34" s="210">
        <f ca="1">IF(ISERROR(VLOOKUP($B34,'I&amp;E Backsheet'!$D$11:$AB$187,E$11,0)),"",VLOOKUP($B34,'I&amp;E Backsheet'!$D$11:$AB$187,E$11,0))</f>
        <v>115314574.45811939</v>
      </c>
      <c r="F34" s="210">
        <f ca="1">IF(ISERROR(VLOOKUP($B34,'I&amp;E Backsheet'!$D$11:$AB$187,F$11,0)),"",VLOOKUP($B34,'I&amp;E Backsheet'!$D$11:$AB$187,F$11,0))</f>
        <v>110893193.45811939</v>
      </c>
      <c r="G34" s="210">
        <f ca="1">IF(ISERROR(VLOOKUP($B34,'I&amp;E Backsheet'!$D$11:$AB$187,G$11,0)),"",VLOOKUP($B34,'I&amp;E Backsheet'!$D$11:$AB$187,G$11,0))</f>
        <v>110403192.45811939</v>
      </c>
      <c r="H34" s="262">
        <f ca="1">IF(ISERROR(VLOOKUP($B34,'I&amp;E Backsheet'!$D$11:$AB$187,H$11,0)),"",VLOOKUP($B34,'I&amp;E Backsheet'!$D$11:$AB$187,H$11,0))</f>
        <v>111547822.45811939</v>
      </c>
      <c r="I34" s="321">
        <f ca="1">IF(ISERROR(VLOOKUP($B34,'I&amp;E Backsheet'!$D$11:$AB$187,I$11,0)),"",VLOOKUP($B34,'I&amp;E Backsheet'!$D$11:$AB$187,I$11,0))</f>
        <v>116243396</v>
      </c>
      <c r="J34" s="214">
        <f ca="1">IF(ISERROR(VLOOKUP($B34,'I&amp;E Backsheet'!$D$11:$AB$187,J$11,0)),"",VLOOKUP($B34,'I&amp;E Backsheet'!$D$11:$AB$187,J$11,0))</f>
        <v>114282153</v>
      </c>
      <c r="K34" s="214">
        <f ca="1">IF(ISERROR(VLOOKUP($B34,'I&amp;E Backsheet'!$D$11:$AB$187,K$11,0)),"",VLOOKUP($B34,'I&amp;E Backsheet'!$D$11:$AB$187,K$11,0))</f>
        <v>112314152</v>
      </c>
      <c r="L34" s="215">
        <f ca="1">IF(ISERROR(VLOOKUP($B34,'I&amp;E Backsheet'!$D$11:$AB$187,L$11,0)),"",VLOOKUP($B34,'I&amp;E Backsheet'!$D$11:$AB$187,L$11,0))</f>
        <v>117863868</v>
      </c>
      <c r="M34" s="321">
        <f ca="1">IF(ISERROR(VLOOKUP($B34,'I&amp;E Backsheet'!$D$11:$AB$187,M$11,0)),"",VLOOKUP($B34,'I&amp;E Backsheet'!$D$11:$AB$187,M$11,0))</f>
        <v>109035451</v>
      </c>
      <c r="N34" s="215">
        <f ca="1">IF(ISERROR(VLOOKUP($B34,'I&amp;E Backsheet'!$D$11:$AB$187,N$11,0)),"",VLOOKUP($B34,'I&amp;E Backsheet'!$D$11:$AB$187,N$11,0))</f>
        <v>124265694</v>
      </c>
      <c r="O34" s="334">
        <f t="shared" ca="1" si="1"/>
        <v>-6279123.4581193924</v>
      </c>
      <c r="P34" s="215">
        <f t="shared" ca="1" si="2"/>
        <v>13372500.541880608</v>
      </c>
      <c r="Q34" s="321">
        <f t="shared" ca="1" si="3"/>
        <v>-7207945</v>
      </c>
      <c r="R34" s="215">
        <f t="shared" ca="1" si="4"/>
        <v>9983541</v>
      </c>
    </row>
    <row r="35" spans="1:18" ht="60" customHeight="1">
      <c r="A35" s="3">
        <v>20</v>
      </c>
      <c r="B35" s="41" t="str">
        <f t="shared" ca="1" si="0"/>
        <v>Q78</v>
      </c>
      <c r="C35" s="42" t="str">
        <f ca="1">IF($B35="","",VLOOKUP($B35,'Org list'!$J$9:$K$637,2,0))</f>
        <v>NHS England Midlands And East (Central Midlands)</v>
      </c>
      <c r="D35" s="223">
        <f ca="1">IF(ISERROR(VLOOKUP($B35,'Pooled Fund'!$A$3:$C$179,D$11,0)),"",VLOOKUP($B35,'Pooled Fund'!$A$3:$C$179,D$11,0))</f>
        <v>608421900</v>
      </c>
      <c r="E35" s="210">
        <f ca="1">IF(ISERROR(VLOOKUP($B35,'I&amp;E Backsheet'!$D$11:$AB$187,E$11,0)),"",VLOOKUP($B35,'I&amp;E Backsheet'!$D$11:$AB$187,E$11,0))</f>
        <v>102189950</v>
      </c>
      <c r="F35" s="210">
        <f ca="1">IF(ISERROR(VLOOKUP($B35,'I&amp;E Backsheet'!$D$11:$AB$187,F$11,0)),"",VLOOKUP($B35,'I&amp;E Backsheet'!$D$11:$AB$187,F$11,0))</f>
        <v>95550950</v>
      </c>
      <c r="G35" s="210">
        <f ca="1">IF(ISERROR(VLOOKUP($B35,'I&amp;E Backsheet'!$D$11:$AB$187,G$11,0)),"",VLOOKUP($B35,'I&amp;E Backsheet'!$D$11:$AB$187,G$11,0))</f>
        <v>95550950</v>
      </c>
      <c r="H35" s="262">
        <f ca="1">IF(ISERROR(VLOOKUP($B35,'I&amp;E Backsheet'!$D$11:$AB$187,H$11,0)),"",VLOOKUP($B35,'I&amp;E Backsheet'!$D$11:$AB$187,H$11,0))</f>
        <v>95550950</v>
      </c>
      <c r="I35" s="321">
        <f ca="1">IF(ISERROR(VLOOKUP($B35,'I&amp;E Backsheet'!$D$11:$AB$187,I$11,0)),"",VLOOKUP($B35,'I&amp;E Backsheet'!$D$11:$AB$187,I$11,0))</f>
        <v>93241484.75</v>
      </c>
      <c r="J35" s="214">
        <f ca="1">IF(ISERROR(VLOOKUP($B35,'I&amp;E Backsheet'!$D$11:$AB$187,J$11,0)),"",VLOOKUP($B35,'I&amp;E Backsheet'!$D$11:$AB$187,J$11,0))</f>
        <v>114193872</v>
      </c>
      <c r="K35" s="214">
        <f ca="1">IF(ISERROR(VLOOKUP($B35,'I&amp;E Backsheet'!$D$11:$AB$187,K$11,0)),"",VLOOKUP($B35,'I&amp;E Backsheet'!$D$11:$AB$187,K$11,0))</f>
        <v>100308122</v>
      </c>
      <c r="L35" s="215">
        <f ca="1">IF(ISERROR(VLOOKUP($B35,'I&amp;E Backsheet'!$D$11:$AB$187,L$11,0)),"",VLOOKUP($B35,'I&amp;E Backsheet'!$D$11:$AB$187,L$11,0))</f>
        <v>100307121</v>
      </c>
      <c r="M35" s="321">
        <f ca="1">IF(ISERROR(VLOOKUP($B35,'I&amp;E Backsheet'!$D$11:$AB$187,M$11,0)),"",VLOOKUP($B35,'I&amp;E Backsheet'!$D$11:$AB$187,M$11,0))</f>
        <v>91791110.75</v>
      </c>
      <c r="N35" s="215">
        <f ca="1">IF(ISERROR(VLOOKUP($B35,'I&amp;E Backsheet'!$D$11:$AB$187,N$11,0)),"",VLOOKUP($B35,'I&amp;E Backsheet'!$D$11:$AB$187,N$11,0))</f>
        <v>108324626</v>
      </c>
      <c r="O35" s="334">
        <f t="shared" ca="1" si="1"/>
        <v>-10398839.25</v>
      </c>
      <c r="P35" s="215">
        <f t="shared" ca="1" si="2"/>
        <v>12773676</v>
      </c>
      <c r="Q35" s="321">
        <f t="shared" ca="1" si="3"/>
        <v>-1450374</v>
      </c>
      <c r="R35" s="215">
        <f t="shared" ca="1" si="4"/>
        <v>-5869246</v>
      </c>
    </row>
    <row r="36" spans="1:18" ht="60" customHeight="1">
      <c r="A36" s="3">
        <v>21</v>
      </c>
      <c r="B36" s="41" t="str">
        <f t="shared" ca="1" si="0"/>
        <v>Q79</v>
      </c>
      <c r="C36" s="42" t="str">
        <f ca="1">IF($B36="","",VLOOKUP($B36,'Org list'!$J$9:$K$637,2,0))</f>
        <v>NHS England Midlands And East (East)</v>
      </c>
      <c r="D36" s="223">
        <f ca="1">IF(ISERROR(VLOOKUP($B36,'Pooled Fund'!$A$3:$C$179,D$11,0)),"",VLOOKUP($B36,'Pooled Fund'!$A$3:$C$179,D$11,0))</f>
        <v>295696000</v>
      </c>
      <c r="E36" s="210">
        <f ca="1">IF(ISERROR(VLOOKUP($B36,'I&amp;E Backsheet'!$D$11:$AB$187,E$11,0)),"",VLOOKUP($B36,'I&amp;E Backsheet'!$D$11:$AB$187,E$11,0))</f>
        <v>84536880</v>
      </c>
      <c r="F36" s="210">
        <f ca="1">IF(ISERROR(VLOOKUP($B36,'I&amp;E Backsheet'!$D$11:$AB$187,F$11,0)),"",VLOOKUP($B36,'I&amp;E Backsheet'!$D$11:$AB$187,F$11,0))</f>
        <v>69202760</v>
      </c>
      <c r="G36" s="210">
        <f ca="1">IF(ISERROR(VLOOKUP($B36,'I&amp;E Backsheet'!$D$11:$AB$187,G$11,0)),"",VLOOKUP($B36,'I&amp;E Backsheet'!$D$11:$AB$187,G$11,0))</f>
        <v>70516580</v>
      </c>
      <c r="H36" s="262">
        <f ca="1">IF(ISERROR(VLOOKUP($B36,'I&amp;E Backsheet'!$D$11:$AB$187,H$11,0)),"",VLOOKUP($B36,'I&amp;E Backsheet'!$D$11:$AB$187,H$11,0))</f>
        <v>70174580</v>
      </c>
      <c r="I36" s="321">
        <f ca="1">IF(ISERROR(VLOOKUP($B36,'I&amp;E Backsheet'!$D$11:$AB$187,I$11,0)),"",VLOOKUP($B36,'I&amp;E Backsheet'!$D$11:$AB$187,I$11,0))</f>
        <v>82679944</v>
      </c>
      <c r="J36" s="214">
        <f ca="1">IF(ISERROR(VLOOKUP($B36,'I&amp;E Backsheet'!$D$11:$AB$187,J$11,0)),"",VLOOKUP($B36,'I&amp;E Backsheet'!$D$11:$AB$187,J$11,0))</f>
        <v>68497936</v>
      </c>
      <c r="K36" s="214">
        <f ca="1">IF(ISERROR(VLOOKUP($B36,'I&amp;E Backsheet'!$D$11:$AB$187,K$11,0)),"",VLOOKUP($B36,'I&amp;E Backsheet'!$D$11:$AB$187,K$11,0))</f>
        <v>70753701</v>
      </c>
      <c r="L36" s="215">
        <f ca="1">IF(ISERROR(VLOOKUP($B36,'I&amp;E Backsheet'!$D$11:$AB$187,L$11,0)),"",VLOOKUP($B36,'I&amp;E Backsheet'!$D$11:$AB$187,L$11,0))</f>
        <v>70198219</v>
      </c>
      <c r="M36" s="321">
        <f ca="1">IF(ISERROR(VLOOKUP($B36,'I&amp;E Backsheet'!$D$11:$AB$187,M$11,0)),"",VLOOKUP($B36,'I&amp;E Backsheet'!$D$11:$AB$187,M$11,0))</f>
        <v>79000834</v>
      </c>
      <c r="N36" s="215">
        <f ca="1">IF(ISERROR(VLOOKUP($B36,'I&amp;E Backsheet'!$D$11:$AB$187,N$11,0)),"",VLOOKUP($B36,'I&amp;E Backsheet'!$D$11:$AB$187,N$11,0))</f>
        <v>72079166</v>
      </c>
      <c r="O36" s="334">
        <f t="shared" ca="1" si="1"/>
        <v>-5536046</v>
      </c>
      <c r="P36" s="215">
        <f t="shared" ca="1" si="2"/>
        <v>2876406</v>
      </c>
      <c r="Q36" s="321">
        <f t="shared" ca="1" si="3"/>
        <v>-3679110</v>
      </c>
      <c r="R36" s="215">
        <f t="shared" ca="1" si="4"/>
        <v>3581230</v>
      </c>
    </row>
    <row r="37" spans="1:18" ht="60" customHeight="1">
      <c r="A37" s="3">
        <v>22</v>
      </c>
      <c r="B37" s="41" t="str">
        <f t="shared" ca="1" si="0"/>
        <v>Q80</v>
      </c>
      <c r="C37" s="42" t="str">
        <f ca="1">IF($B37="","",VLOOKUP($B37,'Org list'!$J$9:$K$637,2,0))</f>
        <v>NHS England South (South West)</v>
      </c>
      <c r="D37" s="223">
        <f ca="1">IF(ISERROR(VLOOKUP($B37,'Pooled Fund'!$A$3:$C$179,D$11,0)),"",VLOOKUP($B37,'Pooled Fund'!$A$3:$C$179,D$11,0))</f>
        <v>236672000</v>
      </c>
      <c r="E37" s="210">
        <f ca="1">IF(ISERROR(VLOOKUP($B37,'I&amp;E Backsheet'!$D$11:$AB$187,E$11,0)),"",VLOOKUP($B37,'I&amp;E Backsheet'!$D$11:$AB$187,E$11,0))</f>
        <v>60718000</v>
      </c>
      <c r="F37" s="210">
        <f ca="1">IF(ISERROR(VLOOKUP($B37,'I&amp;E Backsheet'!$D$11:$AB$187,F$11,0)),"",VLOOKUP($B37,'I&amp;E Backsheet'!$D$11:$AB$187,F$11,0))</f>
        <v>58612000</v>
      </c>
      <c r="G37" s="210">
        <f ca="1">IF(ISERROR(VLOOKUP($B37,'I&amp;E Backsheet'!$D$11:$AB$187,G$11,0)),"",VLOOKUP($B37,'I&amp;E Backsheet'!$D$11:$AB$187,G$11,0))</f>
        <v>58746000</v>
      </c>
      <c r="H37" s="262">
        <f ca="1">IF(ISERROR(VLOOKUP($B37,'I&amp;E Backsheet'!$D$11:$AB$187,H$11,0)),"",VLOOKUP($B37,'I&amp;E Backsheet'!$D$11:$AB$187,H$11,0))</f>
        <v>58747000</v>
      </c>
      <c r="I37" s="321">
        <f ca="1">IF(ISERROR(VLOOKUP($B37,'I&amp;E Backsheet'!$D$11:$AB$187,I$11,0)),"",VLOOKUP($B37,'I&amp;E Backsheet'!$D$11:$AB$187,I$11,0))</f>
        <v>58674699</v>
      </c>
      <c r="J37" s="214">
        <f ca="1">IF(ISERROR(VLOOKUP($B37,'I&amp;E Backsheet'!$D$11:$AB$187,J$11,0)),"",VLOOKUP($B37,'I&amp;E Backsheet'!$D$11:$AB$187,J$11,0))</f>
        <v>53949365.666666664</v>
      </c>
      <c r="K37" s="214">
        <f ca="1">IF(ISERROR(VLOOKUP($B37,'I&amp;E Backsheet'!$D$11:$AB$187,K$11,0)),"",VLOOKUP($B37,'I&amp;E Backsheet'!$D$11:$AB$187,K$11,0))</f>
        <v>56551365.666666664</v>
      </c>
      <c r="L37" s="215">
        <f ca="1">IF(ISERROR(VLOOKUP($B37,'I&amp;E Backsheet'!$D$11:$AB$187,L$11,0)),"",VLOOKUP($B37,'I&amp;E Backsheet'!$D$11:$AB$187,L$11,0))</f>
        <v>57581366</v>
      </c>
      <c r="M37" s="321">
        <f ca="1">IF(ISERROR(VLOOKUP($B37,'I&amp;E Backsheet'!$D$11:$AB$187,M$11,0)),"",VLOOKUP($B37,'I&amp;E Backsheet'!$D$11:$AB$187,M$11,0))</f>
        <v>58776544</v>
      </c>
      <c r="N37" s="215">
        <f ca="1">IF(ISERROR(VLOOKUP($B37,'I&amp;E Backsheet'!$D$11:$AB$187,N$11,0)),"",VLOOKUP($B37,'I&amp;E Backsheet'!$D$11:$AB$187,N$11,0))</f>
        <v>54333802.666666664</v>
      </c>
      <c r="O37" s="334">
        <f t="shared" ca="1" si="1"/>
        <v>-1941456</v>
      </c>
      <c r="P37" s="215">
        <f t="shared" ca="1" si="2"/>
        <v>-4278197.3333333358</v>
      </c>
      <c r="Q37" s="321">
        <f t="shared" ca="1" si="3"/>
        <v>101845</v>
      </c>
      <c r="R37" s="215">
        <f t="shared" ca="1" si="4"/>
        <v>384437</v>
      </c>
    </row>
    <row r="38" spans="1:18" ht="60" customHeight="1">
      <c r="A38" s="3">
        <v>23</v>
      </c>
      <c r="B38" s="41" t="str">
        <f t="shared" ca="1" si="0"/>
        <v>Q81</v>
      </c>
      <c r="C38" s="42" t="str">
        <f ca="1">IF($B38="","",VLOOKUP($B38,'Org list'!$J$9:$K$637,2,0))</f>
        <v>NHS England South (South East)</v>
      </c>
      <c r="D38" s="223">
        <f ca="1">IF(ISERROR(VLOOKUP($B38,'Pooled Fund'!$A$3:$C$179,D$11,0)),"",VLOOKUP($B38,'Pooled Fund'!$A$3:$C$179,D$11,0))</f>
        <v>310941000</v>
      </c>
      <c r="E38" s="210">
        <f ca="1">IF(ISERROR(VLOOKUP($B38,'I&amp;E Backsheet'!$D$11:$AB$187,E$11,0)),"",VLOOKUP($B38,'I&amp;E Backsheet'!$D$11:$AB$187,E$11,0))</f>
        <v>101668728.5</v>
      </c>
      <c r="F38" s="210">
        <f ca="1">IF(ISERROR(VLOOKUP($B38,'I&amp;E Backsheet'!$D$11:$AB$187,F$11,0)),"",VLOOKUP($B38,'I&amp;E Backsheet'!$D$11:$AB$187,F$11,0))</f>
        <v>73998009.25</v>
      </c>
      <c r="G38" s="210">
        <f ca="1">IF(ISERROR(VLOOKUP($B38,'I&amp;E Backsheet'!$D$11:$AB$187,G$11,0)),"",VLOOKUP($B38,'I&amp;E Backsheet'!$D$11:$AB$187,G$11,0))</f>
        <v>72558009.25</v>
      </c>
      <c r="H38" s="262">
        <f ca="1">IF(ISERROR(VLOOKUP($B38,'I&amp;E Backsheet'!$D$11:$AB$187,H$11,0)),"",VLOOKUP($B38,'I&amp;E Backsheet'!$D$11:$AB$187,H$11,0))</f>
        <v>63141249</v>
      </c>
      <c r="I38" s="321">
        <f ca="1">IF(ISERROR(VLOOKUP($B38,'I&amp;E Backsheet'!$D$11:$AB$187,I$11,0)),"",VLOOKUP($B38,'I&amp;E Backsheet'!$D$11:$AB$187,I$11,0))</f>
        <v>78491768.5</v>
      </c>
      <c r="J38" s="214">
        <f ca="1">IF(ISERROR(VLOOKUP($B38,'I&amp;E Backsheet'!$D$11:$AB$187,J$11,0)),"",VLOOKUP($B38,'I&amp;E Backsheet'!$D$11:$AB$187,J$11,0))</f>
        <v>57629259.5</v>
      </c>
      <c r="K38" s="214">
        <f ca="1">IF(ISERROR(VLOOKUP($B38,'I&amp;E Backsheet'!$D$11:$AB$187,K$11,0)),"",VLOOKUP($B38,'I&amp;E Backsheet'!$D$11:$AB$187,K$11,0))</f>
        <v>72442509.25</v>
      </c>
      <c r="L38" s="215">
        <f ca="1">IF(ISERROR(VLOOKUP($B38,'I&amp;E Backsheet'!$D$11:$AB$187,L$11,0)),"",VLOOKUP($B38,'I&amp;E Backsheet'!$D$11:$AB$187,L$11,0))</f>
        <v>63386959</v>
      </c>
      <c r="M38" s="321">
        <f ca="1">IF(ISERROR(VLOOKUP($B38,'I&amp;E Backsheet'!$D$11:$AB$187,M$11,0)),"",VLOOKUP($B38,'I&amp;E Backsheet'!$D$11:$AB$187,M$11,0))</f>
        <v>100442018.5</v>
      </c>
      <c r="N38" s="215">
        <f ca="1">IF(ISERROR(VLOOKUP($B38,'I&amp;E Backsheet'!$D$11:$AB$187,N$11,0)),"",VLOOKUP($B38,'I&amp;E Backsheet'!$D$11:$AB$187,N$11,0))</f>
        <v>73632509.5</v>
      </c>
      <c r="O38" s="334">
        <f t="shared" ca="1" si="1"/>
        <v>-1226710</v>
      </c>
      <c r="P38" s="215">
        <f t="shared" ca="1" si="2"/>
        <v>-365499.75</v>
      </c>
      <c r="Q38" s="321">
        <f t="shared" ca="1" si="3"/>
        <v>21950250</v>
      </c>
      <c r="R38" s="215">
        <f t="shared" ca="1" si="4"/>
        <v>16003250</v>
      </c>
    </row>
    <row r="39" spans="1:18" ht="60" customHeight="1">
      <c r="A39" s="3">
        <v>24</v>
      </c>
      <c r="B39" s="41" t="str">
        <f t="shared" ca="1" si="0"/>
        <v>Q82</v>
      </c>
      <c r="C39" s="42" t="str">
        <f ca="1">IF($B39="","",VLOOKUP($B39,'Org list'!$J$9:$K$637,2,0))</f>
        <v>NHS England South (South Central)</v>
      </c>
      <c r="D39" s="223">
        <f ca="1">IF(ISERROR(VLOOKUP($B39,'Pooled Fund'!$A$3:$C$179,D$11,0)),"",VLOOKUP($B39,'Pooled Fund'!$A$3:$C$179,D$11,0))</f>
        <v>219667000</v>
      </c>
      <c r="E39" s="210">
        <f ca="1">IF(ISERROR(VLOOKUP($B39,'I&amp;E Backsheet'!$D$11:$AB$187,E$11,0)),"",VLOOKUP($B39,'I&amp;E Backsheet'!$D$11:$AB$187,E$11,0))</f>
        <v>58124145</v>
      </c>
      <c r="F39" s="210">
        <f ca="1">IF(ISERROR(VLOOKUP($B39,'I&amp;E Backsheet'!$D$11:$AB$187,F$11,0)),"",VLOOKUP($B39,'I&amp;E Backsheet'!$D$11:$AB$187,F$11,0))</f>
        <v>54163645</v>
      </c>
      <c r="G39" s="210">
        <f ca="1">IF(ISERROR(VLOOKUP($B39,'I&amp;E Backsheet'!$D$11:$AB$187,G$11,0)),"",VLOOKUP($B39,'I&amp;E Backsheet'!$D$11:$AB$187,G$11,0))</f>
        <v>54164645</v>
      </c>
      <c r="H39" s="262">
        <f ca="1">IF(ISERROR(VLOOKUP($B39,'I&amp;E Backsheet'!$D$11:$AB$187,H$11,0)),"",VLOOKUP($B39,'I&amp;E Backsheet'!$D$11:$AB$187,H$11,0))</f>
        <v>54165145</v>
      </c>
      <c r="I39" s="321">
        <f ca="1">IF(ISERROR(VLOOKUP($B39,'I&amp;E Backsheet'!$D$11:$AB$187,I$11,0)),"",VLOOKUP($B39,'I&amp;E Backsheet'!$D$11:$AB$187,I$11,0))</f>
        <v>58354545</v>
      </c>
      <c r="J39" s="214">
        <f ca="1">IF(ISERROR(VLOOKUP($B39,'I&amp;E Backsheet'!$D$11:$AB$187,J$11,0)),"",VLOOKUP($B39,'I&amp;E Backsheet'!$D$11:$AB$187,J$11,0))</f>
        <v>54674325</v>
      </c>
      <c r="K39" s="214">
        <f ca="1">IF(ISERROR(VLOOKUP($B39,'I&amp;E Backsheet'!$D$11:$AB$187,K$11,0)),"",VLOOKUP($B39,'I&amp;E Backsheet'!$D$11:$AB$187,K$11,0))</f>
        <v>53803425</v>
      </c>
      <c r="L39" s="215">
        <f ca="1">IF(ISERROR(VLOOKUP($B39,'I&amp;E Backsheet'!$D$11:$AB$187,L$11,0)),"",VLOOKUP($B39,'I&amp;E Backsheet'!$D$11:$AB$187,L$11,0))</f>
        <v>53803924</v>
      </c>
      <c r="M39" s="321">
        <f ca="1">IF(ISERROR(VLOOKUP($B39,'I&amp;E Backsheet'!$D$11:$AB$187,M$11,0)),"",VLOOKUP($B39,'I&amp;E Backsheet'!$D$11:$AB$187,M$11,0))</f>
        <v>58003607</v>
      </c>
      <c r="N39" s="215">
        <f ca="1">IF(ISERROR(VLOOKUP($B39,'I&amp;E Backsheet'!$D$11:$AB$187,N$11,0)),"",VLOOKUP($B39,'I&amp;E Backsheet'!$D$11:$AB$187,N$11,0))</f>
        <v>54283264</v>
      </c>
      <c r="O39" s="334">
        <f t="shared" ca="1" si="1"/>
        <v>-120538</v>
      </c>
      <c r="P39" s="215">
        <f t="shared" ca="1" si="2"/>
        <v>119619</v>
      </c>
      <c r="Q39" s="321">
        <f t="shared" ca="1" si="3"/>
        <v>-350938</v>
      </c>
      <c r="R39" s="215">
        <f t="shared" ca="1" si="4"/>
        <v>-391061</v>
      </c>
    </row>
    <row r="40" spans="1:18" ht="60" customHeight="1">
      <c r="A40" s="3">
        <v>25</v>
      </c>
      <c r="B40" s="41" t="str">
        <f t="shared" ca="1" si="0"/>
        <v>Q70</v>
      </c>
      <c r="C40" s="42" t="str">
        <f ca="1">IF($B40="","",VLOOKUP($B40,'Org list'!$J$9:$K$637,2,0))</f>
        <v>NHS England South (Wessex)</v>
      </c>
      <c r="D40" s="223">
        <f ca="1">IF(ISERROR(VLOOKUP($B40,'Pooled Fund'!$A$3:$C$179,D$11,0)),"",VLOOKUP($B40,'Pooled Fund'!$A$3:$C$179,D$11,0))</f>
        <v>310791132</v>
      </c>
      <c r="E40" s="210">
        <f ca="1">IF(ISERROR(VLOOKUP($B40,'I&amp;E Backsheet'!$D$11:$AB$187,E$11,0)),"",VLOOKUP($B40,'I&amp;E Backsheet'!$D$11:$AB$187,E$11,0))</f>
        <v>81873504</v>
      </c>
      <c r="F40" s="210">
        <f ca="1">IF(ISERROR(VLOOKUP($B40,'I&amp;E Backsheet'!$D$11:$AB$187,F$11,0)),"",VLOOKUP($B40,'I&amp;E Backsheet'!$D$11:$AB$187,F$11,0))</f>
        <v>51914750</v>
      </c>
      <c r="G40" s="210">
        <f ca="1">IF(ISERROR(VLOOKUP($B40,'I&amp;E Backsheet'!$D$11:$AB$187,G$11,0)),"",VLOOKUP($B40,'I&amp;E Backsheet'!$D$11:$AB$187,G$11,0))</f>
        <v>51914750</v>
      </c>
      <c r="H40" s="262">
        <f ca="1">IF(ISERROR(VLOOKUP($B40,'I&amp;E Backsheet'!$D$11:$AB$187,H$11,0)),"",VLOOKUP($B40,'I&amp;E Backsheet'!$D$11:$AB$187,H$11,0))</f>
        <v>51914750</v>
      </c>
      <c r="I40" s="321">
        <f ca="1">IF(ISERROR(VLOOKUP($B40,'I&amp;E Backsheet'!$D$11:$AB$187,I$11,0)),"",VLOOKUP($B40,'I&amp;E Backsheet'!$D$11:$AB$187,I$11,0))</f>
        <v>63783254</v>
      </c>
      <c r="J40" s="214">
        <f ca="1">IF(ISERROR(VLOOKUP($B40,'I&amp;E Backsheet'!$D$11:$AB$187,J$11,0)),"",VLOOKUP($B40,'I&amp;E Backsheet'!$D$11:$AB$187,J$11,0))</f>
        <v>71082000</v>
      </c>
      <c r="K40" s="214">
        <f ca="1">IF(ISERROR(VLOOKUP($B40,'I&amp;E Backsheet'!$D$11:$AB$187,K$11,0)),"",VLOOKUP($B40,'I&amp;E Backsheet'!$D$11:$AB$187,K$11,0))</f>
        <v>52347250</v>
      </c>
      <c r="L40" s="215">
        <f ca="1">IF(ISERROR(VLOOKUP($B40,'I&amp;E Backsheet'!$D$11:$AB$187,L$11,0)),"",VLOOKUP($B40,'I&amp;E Backsheet'!$D$11:$AB$187,L$11,0))</f>
        <v>52347250</v>
      </c>
      <c r="M40" s="321">
        <f ca="1">IF(ISERROR(VLOOKUP($B40,'I&amp;E Backsheet'!$D$11:$AB$187,M$11,0)),"",VLOOKUP($B40,'I&amp;E Backsheet'!$D$11:$AB$187,M$11,0))</f>
        <v>63783254</v>
      </c>
      <c r="N40" s="215">
        <f ca="1">IF(ISERROR(VLOOKUP($B40,'I&amp;E Backsheet'!$D$11:$AB$187,N$11,0)),"",VLOOKUP($B40,'I&amp;E Backsheet'!$D$11:$AB$187,N$11,0))</f>
        <v>70875000</v>
      </c>
      <c r="O40" s="334">
        <f t="shared" ca="1" si="1"/>
        <v>-18090250</v>
      </c>
      <c r="P40" s="215">
        <f t="shared" ca="1" si="2"/>
        <v>18960250</v>
      </c>
      <c r="Q40" s="321">
        <f t="shared" ca="1" si="3"/>
        <v>0</v>
      </c>
      <c r="R40" s="215">
        <f t="shared" ca="1" si="4"/>
        <v>-207000</v>
      </c>
    </row>
    <row r="41" spans="1:18" ht="60" customHeight="1">
      <c r="A41" s="3">
        <v>26</v>
      </c>
      <c r="B41" s="41" t="str">
        <f t="shared" ca="1" si="0"/>
        <v>Q71</v>
      </c>
      <c r="C41" s="42" t="str">
        <f ca="1">IF($B41="","",VLOOKUP($B41,'Org list'!$J$9:$K$637,2,0))</f>
        <v>NHS England London</v>
      </c>
      <c r="D41" s="223">
        <f ca="1">IF(ISERROR(VLOOKUP($B41,'Pooled Fund'!$A$3:$C$179,D$11,0)),"",VLOOKUP($B41,'Pooled Fund'!$A$3:$C$179,D$11,0))</f>
        <v>843720000</v>
      </c>
      <c r="E41" s="210">
        <f ca="1">IF(ISERROR(VLOOKUP($B41,'I&amp;E Backsheet'!$D$11:$AB$187,E$11,0)),"",VLOOKUP($B41,'I&amp;E Backsheet'!$D$11:$AB$187,E$11,0))</f>
        <v>218299864</v>
      </c>
      <c r="F41" s="210">
        <f ca="1">IF(ISERROR(VLOOKUP($B41,'I&amp;E Backsheet'!$D$11:$AB$187,F$11,0)),"",VLOOKUP($B41,'I&amp;E Backsheet'!$D$11:$AB$187,F$11,0))</f>
        <v>190123411</v>
      </c>
      <c r="G41" s="210">
        <f ca="1">IF(ISERROR(VLOOKUP($B41,'I&amp;E Backsheet'!$D$11:$AB$187,G$11,0)),"",VLOOKUP($B41,'I&amp;E Backsheet'!$D$11:$AB$187,G$11,0))</f>
        <v>202547278</v>
      </c>
      <c r="H41" s="262">
        <f ca="1">IF(ISERROR(VLOOKUP($B41,'I&amp;E Backsheet'!$D$11:$AB$187,H$11,0)),"",VLOOKUP($B41,'I&amp;E Backsheet'!$D$11:$AB$187,H$11,0))</f>
        <v>202653669</v>
      </c>
      <c r="I41" s="321">
        <f ca="1">IF(ISERROR(VLOOKUP($B41,'I&amp;E Backsheet'!$D$11:$AB$187,I$11,0)),"",VLOOKUP($B41,'I&amp;E Backsheet'!$D$11:$AB$187,I$11,0))</f>
        <v>212984090</v>
      </c>
      <c r="J41" s="214">
        <f ca="1">IF(ISERROR(VLOOKUP($B41,'I&amp;E Backsheet'!$D$11:$AB$187,J$11,0)),"",VLOOKUP($B41,'I&amp;E Backsheet'!$D$11:$AB$187,J$11,0))</f>
        <v>193535136</v>
      </c>
      <c r="K41" s="214">
        <f ca="1">IF(ISERROR(VLOOKUP($B41,'I&amp;E Backsheet'!$D$11:$AB$187,K$11,0)),"",VLOOKUP($B41,'I&amp;E Backsheet'!$D$11:$AB$187,K$11,0))</f>
        <v>203146383</v>
      </c>
      <c r="L41" s="215">
        <f ca="1">IF(ISERROR(VLOOKUP($B41,'I&amp;E Backsheet'!$D$11:$AB$187,L$11,0)),"",VLOOKUP($B41,'I&amp;E Backsheet'!$D$11:$AB$187,L$11,0))</f>
        <v>203756882</v>
      </c>
      <c r="M41" s="321">
        <f ca="1">IF(ISERROR(VLOOKUP($B41,'I&amp;E Backsheet'!$D$11:$AB$187,M$11,0)),"",VLOOKUP($B41,'I&amp;E Backsheet'!$D$11:$AB$187,M$11,0))</f>
        <v>211120090</v>
      </c>
      <c r="N41" s="215">
        <f ca="1">IF(ISERROR(VLOOKUP($B41,'I&amp;E Backsheet'!$D$11:$AB$187,N$11,0)),"",VLOOKUP($B41,'I&amp;E Backsheet'!$D$11:$AB$187,N$11,0))</f>
        <v>192677630</v>
      </c>
      <c r="O41" s="334">
        <f t="shared" ca="1" si="1"/>
        <v>-7179774</v>
      </c>
      <c r="P41" s="215">
        <f t="shared" ca="1" si="2"/>
        <v>2554219</v>
      </c>
      <c r="Q41" s="321">
        <f t="shared" ca="1" si="3"/>
        <v>-1864000</v>
      </c>
      <c r="R41" s="215">
        <f t="shared" ca="1" si="4"/>
        <v>-857506</v>
      </c>
    </row>
    <row r="42" spans="1:18" ht="60" customHeight="1">
      <c r="A42" s="3">
        <v>27</v>
      </c>
      <c r="B42" s="41" t="str">
        <f t="shared" ca="1" si="0"/>
        <v>E09000002</v>
      </c>
      <c r="C42" s="42" t="str">
        <f ca="1">IF($B42="","",VLOOKUP($B42,'Org list'!$J$9:$K$637,2,0))</f>
        <v>Barking and Dagenham</v>
      </c>
      <c r="D42" s="223">
        <f ca="1">IF(ISERROR(VLOOKUP($B42,'Pooled Fund'!$A$3:$C$179,D$11,0)),"",VLOOKUP($B42,'Pooled Fund'!$A$3:$C$179,D$11,0))</f>
        <v>21610000</v>
      </c>
      <c r="E42" s="210">
        <f ca="1">IF(ISERROR(VLOOKUP($B42,'I&amp;E Backsheet'!$D$11:$AB$187,E$11,0)),"",VLOOKUP($B42,'I&amp;E Backsheet'!$D$11:$AB$187,E$11,0))</f>
        <v>5324750</v>
      </c>
      <c r="F42" s="210">
        <f ca="1">IF(ISERROR(VLOOKUP($B42,'I&amp;E Backsheet'!$D$11:$AB$187,F$11,0)),"",VLOOKUP($B42,'I&amp;E Backsheet'!$D$11:$AB$187,F$11,0))</f>
        <v>5324750</v>
      </c>
      <c r="G42" s="210">
        <f ca="1">IF(ISERROR(VLOOKUP($B42,'I&amp;E Backsheet'!$D$11:$AB$187,G$11,0)),"",VLOOKUP($B42,'I&amp;E Backsheet'!$D$11:$AB$187,G$11,0))</f>
        <v>5324750</v>
      </c>
      <c r="H42" s="262">
        <f ca="1">IF(ISERROR(VLOOKUP($B42,'I&amp;E Backsheet'!$D$11:$AB$187,H$11,0)),"",VLOOKUP($B42,'I&amp;E Backsheet'!$D$11:$AB$187,H$11,0))</f>
        <v>5324750</v>
      </c>
      <c r="I42" s="321">
        <f ca="1">IF(ISERROR(VLOOKUP($B42,'I&amp;E Backsheet'!$D$11:$AB$187,I$11,0)),"",VLOOKUP($B42,'I&amp;E Backsheet'!$D$11:$AB$187,I$11,0))</f>
        <v>5324750</v>
      </c>
      <c r="J42" s="214">
        <f ca="1">IF(ISERROR(VLOOKUP($B42,'I&amp;E Backsheet'!$D$11:$AB$187,J$11,0)),"",VLOOKUP($B42,'I&amp;E Backsheet'!$D$11:$AB$187,J$11,0))</f>
        <v>5324750</v>
      </c>
      <c r="K42" s="214">
        <f ca="1">IF(ISERROR(VLOOKUP($B42,'I&amp;E Backsheet'!$D$11:$AB$187,K$11,0)),"",VLOOKUP($B42,'I&amp;E Backsheet'!$D$11:$AB$187,K$11,0))</f>
        <v>5324750</v>
      </c>
      <c r="L42" s="215">
        <f ca="1">IF(ISERROR(VLOOKUP($B42,'I&amp;E Backsheet'!$D$11:$AB$187,L$11,0)),"",VLOOKUP($B42,'I&amp;E Backsheet'!$D$11:$AB$187,L$11,0))</f>
        <v>5324750</v>
      </c>
      <c r="M42" s="321">
        <f ca="1">IF(ISERROR(VLOOKUP($B42,'I&amp;E Backsheet'!$D$11:$AB$187,M$11,0)),"",VLOOKUP($B42,'I&amp;E Backsheet'!$D$11:$AB$187,M$11,0))</f>
        <v>5324750</v>
      </c>
      <c r="N42" s="215">
        <f ca="1">IF(ISERROR(VLOOKUP($B42,'I&amp;E Backsheet'!$D$11:$AB$187,N$11,0)),"",VLOOKUP($B42,'I&amp;E Backsheet'!$D$11:$AB$187,N$11,0))</f>
        <v>5324750</v>
      </c>
      <c r="O42" s="334">
        <f t="shared" ca="1" si="1"/>
        <v>0</v>
      </c>
      <c r="P42" s="215">
        <f t="shared" ca="1" si="2"/>
        <v>0</v>
      </c>
      <c r="Q42" s="321">
        <f t="shared" ca="1" si="3"/>
        <v>0</v>
      </c>
      <c r="R42" s="215">
        <f t="shared" ca="1" si="4"/>
        <v>0</v>
      </c>
    </row>
    <row r="43" spans="1:18" ht="60" customHeight="1">
      <c r="A43" s="3">
        <v>28</v>
      </c>
      <c r="B43" s="41" t="str">
        <f t="shared" ca="1" si="0"/>
        <v>E09000003</v>
      </c>
      <c r="C43" s="42" t="str">
        <f ca="1">IF($B43="","",VLOOKUP($B43,'Org list'!$J$9:$K$637,2,0))</f>
        <v>Barnet</v>
      </c>
      <c r="D43" s="223">
        <f ca="1">IF(ISERROR(VLOOKUP($B43,'Pooled Fund'!$A$3:$C$179,D$11,0)),"",VLOOKUP($B43,'Pooled Fund'!$A$3:$C$179,D$11,0))</f>
        <v>23412000</v>
      </c>
      <c r="E43" s="210">
        <f ca="1">IF(ISERROR(VLOOKUP($B43,'I&amp;E Backsheet'!$D$11:$AB$187,E$11,0)),"",VLOOKUP($B43,'I&amp;E Backsheet'!$D$11:$AB$187,E$11,0))</f>
        <v>5853000</v>
      </c>
      <c r="F43" s="210">
        <f ca="1">IF(ISERROR(VLOOKUP($B43,'I&amp;E Backsheet'!$D$11:$AB$187,F$11,0)),"",VLOOKUP($B43,'I&amp;E Backsheet'!$D$11:$AB$187,F$11,0))</f>
        <v>5853000</v>
      </c>
      <c r="G43" s="210">
        <f ca="1">IF(ISERROR(VLOOKUP($B43,'I&amp;E Backsheet'!$D$11:$AB$187,G$11,0)),"",VLOOKUP($B43,'I&amp;E Backsheet'!$D$11:$AB$187,G$11,0))</f>
        <v>5853000</v>
      </c>
      <c r="H43" s="262">
        <f ca="1">IF(ISERROR(VLOOKUP($B43,'I&amp;E Backsheet'!$D$11:$AB$187,H$11,0)),"",VLOOKUP($B43,'I&amp;E Backsheet'!$D$11:$AB$187,H$11,0))</f>
        <v>5853000</v>
      </c>
      <c r="I43" s="321">
        <f ca="1">IF(ISERROR(VLOOKUP($B43,'I&amp;E Backsheet'!$D$11:$AB$187,I$11,0)),"",VLOOKUP($B43,'I&amp;E Backsheet'!$D$11:$AB$187,I$11,0))</f>
        <v>5853000</v>
      </c>
      <c r="J43" s="214">
        <f ca="1">IF(ISERROR(VLOOKUP($B43,'I&amp;E Backsheet'!$D$11:$AB$187,J$11,0)),"",VLOOKUP($B43,'I&amp;E Backsheet'!$D$11:$AB$187,J$11,0))</f>
        <v>5853000</v>
      </c>
      <c r="K43" s="214">
        <f ca="1">IF(ISERROR(VLOOKUP($B43,'I&amp;E Backsheet'!$D$11:$AB$187,K$11,0)),"",VLOOKUP($B43,'I&amp;E Backsheet'!$D$11:$AB$187,K$11,0))</f>
        <v>5853000</v>
      </c>
      <c r="L43" s="215">
        <f ca="1">IF(ISERROR(VLOOKUP($B43,'I&amp;E Backsheet'!$D$11:$AB$187,L$11,0)),"",VLOOKUP($B43,'I&amp;E Backsheet'!$D$11:$AB$187,L$11,0))</f>
        <v>5853000</v>
      </c>
      <c r="M43" s="321">
        <f ca="1">IF(ISERROR(VLOOKUP($B43,'I&amp;E Backsheet'!$D$11:$AB$187,M$11,0)),"",VLOOKUP($B43,'I&amp;E Backsheet'!$D$11:$AB$187,M$11,0))</f>
        <v>5853000</v>
      </c>
      <c r="N43" s="215">
        <f ca="1">IF(ISERROR(VLOOKUP($B43,'I&amp;E Backsheet'!$D$11:$AB$187,N$11,0)),"",VLOOKUP($B43,'I&amp;E Backsheet'!$D$11:$AB$187,N$11,0))</f>
        <v>5853000</v>
      </c>
      <c r="O43" s="334">
        <f t="shared" ca="1" si="1"/>
        <v>0</v>
      </c>
      <c r="P43" s="215">
        <f t="shared" ca="1" si="2"/>
        <v>0</v>
      </c>
      <c r="Q43" s="321">
        <f t="shared" ca="1" si="3"/>
        <v>0</v>
      </c>
      <c r="R43" s="215">
        <f t="shared" ca="1" si="4"/>
        <v>0</v>
      </c>
    </row>
    <row r="44" spans="1:18" ht="60" customHeight="1">
      <c r="A44" s="3">
        <v>29</v>
      </c>
      <c r="B44" s="41" t="str">
        <f t="shared" ca="1" si="0"/>
        <v>E08000016</v>
      </c>
      <c r="C44" s="42" t="str">
        <f ca="1">IF($B44="","",VLOOKUP($B44,'Org list'!$J$9:$K$637,2,0))</f>
        <v>Barnsley</v>
      </c>
      <c r="D44" s="223">
        <f ca="1">IF(ISERROR(VLOOKUP($B44,'Pooled Fund'!$A$3:$C$179,D$11,0)),"",VLOOKUP($B44,'Pooled Fund'!$A$3:$C$179,D$11,0))</f>
        <v>20374000</v>
      </c>
      <c r="E44" s="210">
        <f ca="1">IF(ISERROR(VLOOKUP($B44,'I&amp;E Backsheet'!$D$11:$AB$187,E$11,0)),"",VLOOKUP($B44,'I&amp;E Backsheet'!$D$11:$AB$187,E$11,0))</f>
        <v>4882898</v>
      </c>
      <c r="F44" s="210">
        <f ca="1">IF(ISERROR(VLOOKUP($B44,'I&amp;E Backsheet'!$D$11:$AB$187,F$11,0)),"",VLOOKUP($B44,'I&amp;E Backsheet'!$D$11:$AB$187,F$11,0))</f>
        <v>4727778</v>
      </c>
      <c r="G44" s="210">
        <f ca="1">IF(ISERROR(VLOOKUP($B44,'I&amp;E Backsheet'!$D$11:$AB$187,G$11,0)),"",VLOOKUP($B44,'I&amp;E Backsheet'!$D$11:$AB$187,G$11,0))</f>
        <v>5381498</v>
      </c>
      <c r="H44" s="262">
        <f ca="1">IF(ISERROR(VLOOKUP($B44,'I&amp;E Backsheet'!$D$11:$AB$187,H$11,0)),"",VLOOKUP($B44,'I&amp;E Backsheet'!$D$11:$AB$187,H$11,0))</f>
        <v>5381826</v>
      </c>
      <c r="I44" s="321">
        <f ca="1">IF(ISERROR(VLOOKUP($B44,'I&amp;E Backsheet'!$D$11:$AB$187,I$11,0)),"",VLOOKUP($B44,'I&amp;E Backsheet'!$D$11:$AB$187,I$11,0))</f>
        <v>4599250</v>
      </c>
      <c r="J44" s="214">
        <f ca="1">IF(ISERROR(VLOOKUP($B44,'I&amp;E Backsheet'!$D$11:$AB$187,J$11,0)),"",VLOOKUP($B44,'I&amp;E Backsheet'!$D$11:$AB$187,J$11,0))</f>
        <v>4599250</v>
      </c>
      <c r="K44" s="214">
        <f ca="1">IF(ISERROR(VLOOKUP($B44,'I&amp;E Backsheet'!$D$11:$AB$187,K$11,0)),"",VLOOKUP($B44,'I&amp;E Backsheet'!$D$11:$AB$187,K$11,0))</f>
        <v>4599250</v>
      </c>
      <c r="L44" s="215">
        <f ca="1">IF(ISERROR(VLOOKUP($B44,'I&amp;E Backsheet'!$D$11:$AB$187,L$11,0)),"",VLOOKUP($B44,'I&amp;E Backsheet'!$D$11:$AB$187,L$11,0))</f>
        <v>4599250</v>
      </c>
      <c r="M44" s="321">
        <f ca="1">IF(ISERROR(VLOOKUP($B44,'I&amp;E Backsheet'!$D$11:$AB$187,M$11,0)),"",VLOOKUP($B44,'I&amp;E Backsheet'!$D$11:$AB$187,M$11,0))</f>
        <v>4599250</v>
      </c>
      <c r="N44" s="215">
        <f ca="1">IF(ISERROR(VLOOKUP($B44,'I&amp;E Backsheet'!$D$11:$AB$187,N$11,0)),"",VLOOKUP($B44,'I&amp;E Backsheet'!$D$11:$AB$187,N$11,0))</f>
        <v>4599250</v>
      </c>
      <c r="O44" s="334">
        <f t="shared" ca="1" si="1"/>
        <v>-283648</v>
      </c>
      <c r="P44" s="215">
        <f t="shared" ca="1" si="2"/>
        <v>-128528</v>
      </c>
      <c r="Q44" s="321">
        <f t="shared" ca="1" si="3"/>
        <v>0</v>
      </c>
      <c r="R44" s="215">
        <f t="shared" ca="1" si="4"/>
        <v>0</v>
      </c>
    </row>
    <row r="45" spans="1:18" ht="60" customHeight="1">
      <c r="A45" s="3">
        <v>30</v>
      </c>
      <c r="B45" s="41" t="str">
        <f t="shared" ca="1" si="0"/>
        <v>E06000022</v>
      </c>
      <c r="C45" s="42" t="str">
        <f ca="1">IF($B45="","",VLOOKUP($B45,'Org list'!$J$9:$K$637,2,0))</f>
        <v>Bath and North East Somerset</v>
      </c>
      <c r="D45" s="223">
        <f ca="1">IF(ISERROR(VLOOKUP($B45,'Pooled Fund'!$A$3:$C$179,D$11,0)),"",VLOOKUP($B45,'Pooled Fund'!$A$3:$C$179,D$11,0))</f>
        <v>12049000</v>
      </c>
      <c r="E45" s="210">
        <f ca="1">IF(ISERROR(VLOOKUP($B45,'I&amp;E Backsheet'!$D$11:$AB$187,E$11,0)),"",VLOOKUP($B45,'I&amp;E Backsheet'!$D$11:$AB$187,E$11,0))</f>
        <v>3012250</v>
      </c>
      <c r="F45" s="210">
        <f ca="1">IF(ISERROR(VLOOKUP($B45,'I&amp;E Backsheet'!$D$11:$AB$187,F$11,0)),"",VLOOKUP($B45,'I&amp;E Backsheet'!$D$11:$AB$187,F$11,0))</f>
        <v>3012250</v>
      </c>
      <c r="G45" s="210">
        <f ca="1">IF(ISERROR(VLOOKUP($B45,'I&amp;E Backsheet'!$D$11:$AB$187,G$11,0)),"",VLOOKUP($B45,'I&amp;E Backsheet'!$D$11:$AB$187,G$11,0))</f>
        <v>3012250</v>
      </c>
      <c r="H45" s="262">
        <f ca="1">IF(ISERROR(VLOOKUP($B45,'I&amp;E Backsheet'!$D$11:$AB$187,H$11,0)),"",VLOOKUP($B45,'I&amp;E Backsheet'!$D$11:$AB$187,H$11,0))</f>
        <v>3012250</v>
      </c>
      <c r="I45" s="321">
        <f ca="1">IF(ISERROR(VLOOKUP($B45,'I&amp;E Backsheet'!$D$11:$AB$187,I$11,0)),"",VLOOKUP($B45,'I&amp;E Backsheet'!$D$11:$AB$187,I$11,0))</f>
        <v>3012250</v>
      </c>
      <c r="J45" s="214">
        <f ca="1">IF(ISERROR(VLOOKUP($B45,'I&amp;E Backsheet'!$D$11:$AB$187,J$11,0)),"",VLOOKUP($B45,'I&amp;E Backsheet'!$D$11:$AB$187,J$11,0))</f>
        <v>3012250</v>
      </c>
      <c r="K45" s="214">
        <f ca="1">IF(ISERROR(VLOOKUP($B45,'I&amp;E Backsheet'!$D$11:$AB$187,K$11,0)),"",VLOOKUP($B45,'I&amp;E Backsheet'!$D$11:$AB$187,K$11,0))</f>
        <v>3012250</v>
      </c>
      <c r="L45" s="215">
        <f ca="1">IF(ISERROR(VLOOKUP($B45,'I&amp;E Backsheet'!$D$11:$AB$187,L$11,0)),"",VLOOKUP($B45,'I&amp;E Backsheet'!$D$11:$AB$187,L$11,0))</f>
        <v>3012250</v>
      </c>
      <c r="M45" s="321">
        <f ca="1">IF(ISERROR(VLOOKUP($B45,'I&amp;E Backsheet'!$D$11:$AB$187,M$11,0)),"",VLOOKUP($B45,'I&amp;E Backsheet'!$D$11:$AB$187,M$11,0))</f>
        <v>2871812</v>
      </c>
      <c r="N45" s="215">
        <f ca="1">IF(ISERROR(VLOOKUP($B45,'I&amp;E Backsheet'!$D$11:$AB$187,N$11,0)),"",VLOOKUP($B45,'I&amp;E Backsheet'!$D$11:$AB$187,N$11,0))</f>
        <v>2879064</v>
      </c>
      <c r="O45" s="334">
        <f t="shared" ca="1" si="1"/>
        <v>-140438</v>
      </c>
      <c r="P45" s="215">
        <f t="shared" ca="1" si="2"/>
        <v>-133186</v>
      </c>
      <c r="Q45" s="321">
        <f t="shared" ca="1" si="3"/>
        <v>-140438</v>
      </c>
      <c r="R45" s="215">
        <f t="shared" ca="1" si="4"/>
        <v>-133186</v>
      </c>
    </row>
    <row r="46" spans="1:18" ht="60" customHeight="1">
      <c r="A46" s="3">
        <v>31</v>
      </c>
      <c r="B46" s="41" t="str">
        <f t="shared" ca="1" si="0"/>
        <v>E06000055</v>
      </c>
      <c r="C46" s="42" t="str">
        <f ca="1">IF($B46="","",VLOOKUP($B46,'Org list'!$J$9:$K$637,2,0))</f>
        <v>Bedford</v>
      </c>
      <c r="D46" s="223">
        <f ca="1">IF(ISERROR(VLOOKUP($B46,'Pooled Fund'!$A$3:$C$179,D$11,0)),"",VLOOKUP($B46,'Pooled Fund'!$A$3:$C$179,D$11,0))</f>
        <v>10269000</v>
      </c>
      <c r="E46" s="210">
        <f ca="1">IF(ISERROR(VLOOKUP($B46,'I&amp;E Backsheet'!$D$11:$AB$187,E$11,0)),"",VLOOKUP($B46,'I&amp;E Backsheet'!$D$11:$AB$187,E$11,0))</f>
        <v>2567250</v>
      </c>
      <c r="F46" s="210">
        <f ca="1">IF(ISERROR(VLOOKUP($B46,'I&amp;E Backsheet'!$D$11:$AB$187,F$11,0)),"",VLOOKUP($B46,'I&amp;E Backsheet'!$D$11:$AB$187,F$11,0))</f>
        <v>2567250</v>
      </c>
      <c r="G46" s="210">
        <f ca="1">IF(ISERROR(VLOOKUP($B46,'I&amp;E Backsheet'!$D$11:$AB$187,G$11,0)),"",VLOOKUP($B46,'I&amp;E Backsheet'!$D$11:$AB$187,G$11,0))</f>
        <v>2567250</v>
      </c>
      <c r="H46" s="262">
        <f ca="1">IF(ISERROR(VLOOKUP($B46,'I&amp;E Backsheet'!$D$11:$AB$187,H$11,0)),"",VLOOKUP($B46,'I&amp;E Backsheet'!$D$11:$AB$187,H$11,0))</f>
        <v>2567250</v>
      </c>
      <c r="I46" s="321">
        <f ca="1">IF(ISERROR(VLOOKUP($B46,'I&amp;E Backsheet'!$D$11:$AB$187,I$11,0)),"",VLOOKUP($B46,'I&amp;E Backsheet'!$D$11:$AB$187,I$11,0))</f>
        <v>527000</v>
      </c>
      <c r="J46" s="214">
        <f ca="1">IF(ISERROR(VLOOKUP($B46,'I&amp;E Backsheet'!$D$11:$AB$187,J$11,0)),"",VLOOKUP($B46,'I&amp;E Backsheet'!$D$11:$AB$187,J$11,0))</f>
        <v>4935000</v>
      </c>
      <c r="K46" s="214">
        <f ca="1">IF(ISERROR(VLOOKUP($B46,'I&amp;E Backsheet'!$D$11:$AB$187,K$11,0)),"",VLOOKUP($B46,'I&amp;E Backsheet'!$D$11:$AB$187,K$11,0))</f>
        <v>2295000</v>
      </c>
      <c r="L46" s="215">
        <f ca="1">IF(ISERROR(VLOOKUP($B46,'I&amp;E Backsheet'!$D$11:$AB$187,L$11,0)),"",VLOOKUP($B46,'I&amp;E Backsheet'!$D$11:$AB$187,L$11,0))</f>
        <v>2295000</v>
      </c>
      <c r="M46" s="321">
        <f ca="1">IF(ISERROR(VLOOKUP($B46,'I&amp;E Backsheet'!$D$11:$AB$187,M$11,0)),"",VLOOKUP($B46,'I&amp;E Backsheet'!$D$11:$AB$187,M$11,0))</f>
        <v>526666</v>
      </c>
      <c r="N46" s="215">
        <f ca="1">IF(ISERROR(VLOOKUP($B46,'I&amp;E Backsheet'!$D$11:$AB$187,N$11,0)),"",VLOOKUP($B46,'I&amp;E Backsheet'!$D$11:$AB$187,N$11,0))</f>
        <v>4935000</v>
      </c>
      <c r="O46" s="334">
        <f t="shared" ca="1" si="1"/>
        <v>-2040584</v>
      </c>
      <c r="P46" s="215">
        <f t="shared" ca="1" si="2"/>
        <v>2367750</v>
      </c>
      <c r="Q46" s="321">
        <f t="shared" ca="1" si="3"/>
        <v>-334</v>
      </c>
      <c r="R46" s="215">
        <f t="shared" ca="1" si="4"/>
        <v>0</v>
      </c>
    </row>
    <row r="47" spans="1:18" ht="60" customHeight="1">
      <c r="A47" s="3">
        <v>32</v>
      </c>
      <c r="B47" s="41" t="str">
        <f t="shared" ref="B47:B78" ca="1" si="5">IF($A47&gt;$T$18-1,"",INDIRECT("'Comms by AT'!D"&amp;$A47+$T$15))</f>
        <v>E09000004</v>
      </c>
      <c r="C47" s="42" t="str">
        <f ca="1">IF($B47="","",VLOOKUP($B47,'Org list'!$J$9:$K$637,2,0))</f>
        <v>Bexley</v>
      </c>
      <c r="D47" s="223">
        <f ca="1">IF(ISERROR(VLOOKUP($B47,'Pooled Fund'!$A$3:$C$179,D$11,0)),"",VLOOKUP($B47,'Pooled Fund'!$A$3:$C$179,D$11,0))</f>
        <v>17521000</v>
      </c>
      <c r="E47" s="210">
        <f ca="1">IF(ISERROR(VLOOKUP($B47,'I&amp;E Backsheet'!$D$11:$AB$187,E$11,0)),"",VLOOKUP($B47,'I&amp;E Backsheet'!$D$11:$AB$187,E$11,0))</f>
        <v>8443000</v>
      </c>
      <c r="F47" s="210">
        <f ca="1">IF(ISERROR(VLOOKUP($B47,'I&amp;E Backsheet'!$D$11:$AB$187,F$11,0)),"",VLOOKUP($B47,'I&amp;E Backsheet'!$D$11:$AB$187,F$11,0))</f>
        <v>2967000</v>
      </c>
      <c r="G47" s="210">
        <f ca="1">IF(ISERROR(VLOOKUP($B47,'I&amp;E Backsheet'!$D$11:$AB$187,G$11,0)),"",VLOOKUP($B47,'I&amp;E Backsheet'!$D$11:$AB$187,G$11,0))</f>
        <v>2967000</v>
      </c>
      <c r="H47" s="262">
        <f ca="1">IF(ISERROR(VLOOKUP($B47,'I&amp;E Backsheet'!$D$11:$AB$187,H$11,0)),"",VLOOKUP($B47,'I&amp;E Backsheet'!$D$11:$AB$187,H$11,0))</f>
        <v>2958000</v>
      </c>
      <c r="I47" s="321">
        <f ca="1">IF(ISERROR(VLOOKUP($B47,'I&amp;E Backsheet'!$D$11:$AB$187,I$11,0)),"",VLOOKUP($B47,'I&amp;E Backsheet'!$D$11:$AB$187,I$11,0))</f>
        <v>8443000</v>
      </c>
      <c r="J47" s="214">
        <f ca="1">IF(ISERROR(VLOOKUP($B47,'I&amp;E Backsheet'!$D$11:$AB$187,J$11,0)),"",VLOOKUP($B47,'I&amp;E Backsheet'!$D$11:$AB$187,J$11,0))</f>
        <v>2818750</v>
      </c>
      <c r="K47" s="214">
        <f ca="1">IF(ISERROR(VLOOKUP($B47,'I&amp;E Backsheet'!$D$11:$AB$187,K$11,0)),"",VLOOKUP($B47,'I&amp;E Backsheet'!$D$11:$AB$187,K$11,0))</f>
        <v>2818750</v>
      </c>
      <c r="L47" s="215">
        <f ca="1">IF(ISERROR(VLOOKUP($B47,'I&amp;E Backsheet'!$D$11:$AB$187,L$11,0)),"",VLOOKUP($B47,'I&amp;E Backsheet'!$D$11:$AB$187,L$11,0))</f>
        <v>2834750</v>
      </c>
      <c r="M47" s="321">
        <f ca="1">IF(ISERROR(VLOOKUP($B47,'I&amp;E Backsheet'!$D$11:$AB$187,M$11,0)),"",VLOOKUP($B47,'I&amp;E Backsheet'!$D$11:$AB$187,M$11,0))</f>
        <v>8294750</v>
      </c>
      <c r="N47" s="215">
        <f ca="1">IF(ISERROR(VLOOKUP($B47,'I&amp;E Backsheet'!$D$11:$AB$187,N$11,0)),"",VLOOKUP($B47,'I&amp;E Backsheet'!$D$11:$AB$187,N$11,0))</f>
        <v>2818750</v>
      </c>
      <c r="O47" s="334">
        <f t="shared" ca="1" si="1"/>
        <v>-148250</v>
      </c>
      <c r="P47" s="215">
        <f t="shared" ca="1" si="2"/>
        <v>-148250</v>
      </c>
      <c r="Q47" s="321">
        <f t="shared" ca="1" si="3"/>
        <v>-148250</v>
      </c>
      <c r="R47" s="215">
        <f t="shared" ca="1" si="4"/>
        <v>0</v>
      </c>
    </row>
    <row r="48" spans="1:18" ht="60" customHeight="1">
      <c r="A48" s="3">
        <v>33</v>
      </c>
      <c r="B48" s="41" t="str">
        <f t="shared" ca="1" si="5"/>
        <v>E08000025</v>
      </c>
      <c r="C48" s="42" t="str">
        <f ca="1">IF($B48="","",VLOOKUP($B48,'Org list'!$J$9:$K$637,2,0))</f>
        <v>Birmingham</v>
      </c>
      <c r="D48" s="223">
        <f ca="1">IF(ISERROR(VLOOKUP($B48,'Pooled Fund'!$A$3:$C$179,D$11,0)),"",VLOOKUP($B48,'Pooled Fund'!$A$3:$C$179,D$11,0))</f>
        <v>87524000</v>
      </c>
      <c r="E48" s="210">
        <f ca="1">IF(ISERROR(VLOOKUP($B48,'I&amp;E Backsheet'!$D$11:$AB$187,E$11,0)),"",VLOOKUP($B48,'I&amp;E Backsheet'!$D$11:$AB$187,E$11,0))</f>
        <v>21881000</v>
      </c>
      <c r="F48" s="210">
        <f ca="1">IF(ISERROR(VLOOKUP($B48,'I&amp;E Backsheet'!$D$11:$AB$187,F$11,0)),"",VLOOKUP($B48,'I&amp;E Backsheet'!$D$11:$AB$187,F$11,0))</f>
        <v>21881000</v>
      </c>
      <c r="G48" s="210">
        <f ca="1">IF(ISERROR(VLOOKUP($B48,'I&amp;E Backsheet'!$D$11:$AB$187,G$11,0)),"",VLOOKUP($B48,'I&amp;E Backsheet'!$D$11:$AB$187,G$11,0))</f>
        <v>21881000</v>
      </c>
      <c r="H48" s="262">
        <f ca="1">IF(ISERROR(VLOOKUP($B48,'I&amp;E Backsheet'!$D$11:$AB$187,H$11,0)),"",VLOOKUP($B48,'I&amp;E Backsheet'!$D$11:$AB$187,H$11,0))</f>
        <v>21881000</v>
      </c>
      <c r="I48" s="321">
        <f ca="1">IF(ISERROR(VLOOKUP($B48,'I&amp;E Backsheet'!$D$11:$AB$187,I$11,0)),"",VLOOKUP($B48,'I&amp;E Backsheet'!$D$11:$AB$187,I$11,0))</f>
        <v>23207000</v>
      </c>
      <c r="J48" s="214">
        <f ca="1">IF(ISERROR(VLOOKUP($B48,'I&amp;E Backsheet'!$D$11:$AB$187,J$11,0)),"",VLOOKUP($B48,'I&amp;E Backsheet'!$D$11:$AB$187,J$11,0))</f>
        <v>25327333</v>
      </c>
      <c r="K48" s="214">
        <f ca="1">IF(ISERROR(VLOOKUP($B48,'I&amp;E Backsheet'!$D$11:$AB$187,K$11,0)),"",VLOOKUP($B48,'I&amp;E Backsheet'!$D$11:$AB$187,K$11,0))</f>
        <v>25759333</v>
      </c>
      <c r="L48" s="215">
        <f ca="1">IF(ISERROR(VLOOKUP($B48,'I&amp;E Backsheet'!$D$11:$AB$187,L$11,0)),"",VLOOKUP($B48,'I&amp;E Backsheet'!$D$11:$AB$187,L$11,0))</f>
        <v>25772334</v>
      </c>
      <c r="M48" s="321">
        <f ca="1">IF(ISERROR(VLOOKUP($B48,'I&amp;E Backsheet'!$D$11:$AB$187,M$11,0)),"",VLOOKUP($B48,'I&amp;E Backsheet'!$D$11:$AB$187,M$11,0))</f>
        <v>23207000</v>
      </c>
      <c r="N48" s="215">
        <f ca="1">IF(ISERROR(VLOOKUP($B48,'I&amp;E Backsheet'!$D$11:$AB$187,N$11,0)),"",VLOOKUP($B48,'I&amp;E Backsheet'!$D$11:$AB$187,N$11,0))</f>
        <v>26826000</v>
      </c>
      <c r="O48" s="334">
        <f t="shared" ref="O48:O79" ca="1" si="6">IF(ISERROR(M48-E48),"",M48-E48)</f>
        <v>1326000</v>
      </c>
      <c r="P48" s="215">
        <f t="shared" ca="1" si="2"/>
        <v>4945000</v>
      </c>
      <c r="Q48" s="321">
        <f t="shared" ca="1" si="3"/>
        <v>0</v>
      </c>
      <c r="R48" s="215">
        <f t="shared" ca="1" si="4"/>
        <v>1498667</v>
      </c>
    </row>
    <row r="49" spans="1:18" ht="60" customHeight="1">
      <c r="A49" s="3">
        <v>34</v>
      </c>
      <c r="B49" s="41" t="str">
        <f t="shared" ca="1" si="5"/>
        <v>E06000008</v>
      </c>
      <c r="C49" s="42" t="str">
        <f ca="1">IF($B49="","",VLOOKUP($B49,'Org list'!$J$9:$K$637,2,0))</f>
        <v>Blackburn with Darwen</v>
      </c>
      <c r="D49" s="223">
        <f ca="1">IF(ISERROR(VLOOKUP($B49,'Pooled Fund'!$A$3:$C$179,D$11,0)),"",VLOOKUP($B49,'Pooled Fund'!$A$3:$C$179,D$11,0))</f>
        <v>12038000</v>
      </c>
      <c r="E49" s="210">
        <f ca="1">IF(ISERROR(VLOOKUP($B49,'I&amp;E Backsheet'!$D$11:$AB$187,E$11,0)),"",VLOOKUP($B49,'I&amp;E Backsheet'!$D$11:$AB$187,E$11,0))</f>
        <v>2850825</v>
      </c>
      <c r="F49" s="210">
        <f ca="1">IF(ISERROR(VLOOKUP($B49,'I&amp;E Backsheet'!$D$11:$AB$187,F$11,0)),"",VLOOKUP($B49,'I&amp;E Backsheet'!$D$11:$AB$187,F$11,0))</f>
        <v>2850825</v>
      </c>
      <c r="G49" s="210">
        <f ca="1">IF(ISERROR(VLOOKUP($B49,'I&amp;E Backsheet'!$D$11:$AB$187,G$11,0)),"",VLOOKUP($B49,'I&amp;E Backsheet'!$D$11:$AB$187,G$11,0))</f>
        <v>3009500</v>
      </c>
      <c r="H49" s="262">
        <f ca="1">IF(ISERROR(VLOOKUP($B49,'I&amp;E Backsheet'!$D$11:$AB$187,H$11,0)),"",VLOOKUP($B49,'I&amp;E Backsheet'!$D$11:$AB$187,H$11,0))</f>
        <v>3326850</v>
      </c>
      <c r="I49" s="321">
        <f ca="1">IF(ISERROR(VLOOKUP($B49,'I&amp;E Backsheet'!$D$11:$AB$187,I$11,0)),"",VLOOKUP($B49,'I&amp;E Backsheet'!$D$11:$AB$187,I$11,0))</f>
        <v>2215086</v>
      </c>
      <c r="J49" s="214">
        <f ca="1">IF(ISERROR(VLOOKUP($B49,'I&amp;E Backsheet'!$D$11:$AB$187,J$11,0)),"",VLOOKUP($B49,'I&amp;E Backsheet'!$D$11:$AB$187,J$11,0))</f>
        <v>3062738</v>
      </c>
      <c r="K49" s="214">
        <f ca="1">IF(ISERROR(VLOOKUP($B49,'I&amp;E Backsheet'!$D$11:$AB$187,K$11,0)),"",VLOOKUP($B49,'I&amp;E Backsheet'!$D$11:$AB$187,K$11,0))</f>
        <v>3221413</v>
      </c>
      <c r="L49" s="215">
        <f ca="1">IF(ISERROR(VLOOKUP($B49,'I&amp;E Backsheet'!$D$11:$AB$187,L$11,0)),"",VLOOKUP($B49,'I&amp;E Backsheet'!$D$11:$AB$187,L$11,0))</f>
        <v>3538763</v>
      </c>
      <c r="M49" s="321">
        <f ca="1">IF(ISERROR(VLOOKUP($B49,'I&amp;E Backsheet'!$D$11:$AB$187,M$11,0)),"",VLOOKUP($B49,'I&amp;E Backsheet'!$D$11:$AB$187,M$11,0))</f>
        <v>2215086</v>
      </c>
      <c r="N49" s="215">
        <f ca="1">IF(ISERROR(VLOOKUP($B49,'I&amp;E Backsheet'!$D$11:$AB$187,N$11,0)),"",VLOOKUP($B49,'I&amp;E Backsheet'!$D$11:$AB$187,N$11,0))</f>
        <v>3169214</v>
      </c>
      <c r="O49" s="334">
        <f t="shared" ca="1" si="6"/>
        <v>-635739</v>
      </c>
      <c r="P49" s="215">
        <f t="shared" ca="1" si="2"/>
        <v>318389</v>
      </c>
      <c r="Q49" s="321">
        <f t="shared" ca="1" si="3"/>
        <v>0</v>
      </c>
      <c r="R49" s="215">
        <f t="shared" ca="1" si="4"/>
        <v>106476</v>
      </c>
    </row>
    <row r="50" spans="1:18" ht="60" customHeight="1">
      <c r="A50" s="3">
        <v>35</v>
      </c>
      <c r="B50" s="41" t="str">
        <f t="shared" ca="1" si="5"/>
        <v>E06000009</v>
      </c>
      <c r="C50" s="42" t="str">
        <f ca="1">IF($B50="","",VLOOKUP($B50,'Org list'!$J$9:$K$637,2,0))</f>
        <v>Blackpool</v>
      </c>
      <c r="D50" s="223">
        <f ca="1">IF(ISERROR(VLOOKUP($B50,'Pooled Fund'!$A$3:$C$179,D$11,0)),"",VLOOKUP($B50,'Pooled Fund'!$A$3:$C$179,D$11,0))</f>
        <v>15230000</v>
      </c>
      <c r="E50" s="210">
        <f ca="1">IF(ISERROR(VLOOKUP($B50,'I&amp;E Backsheet'!$D$11:$AB$187,E$11,0)),"",VLOOKUP($B50,'I&amp;E Backsheet'!$D$11:$AB$187,E$11,0))</f>
        <v>3807500</v>
      </c>
      <c r="F50" s="210">
        <f ca="1">IF(ISERROR(VLOOKUP($B50,'I&amp;E Backsheet'!$D$11:$AB$187,F$11,0)),"",VLOOKUP($B50,'I&amp;E Backsheet'!$D$11:$AB$187,F$11,0))</f>
        <v>3807500</v>
      </c>
      <c r="G50" s="210">
        <f ca="1">IF(ISERROR(VLOOKUP($B50,'I&amp;E Backsheet'!$D$11:$AB$187,G$11,0)),"",VLOOKUP($B50,'I&amp;E Backsheet'!$D$11:$AB$187,G$11,0))</f>
        <v>3807500</v>
      </c>
      <c r="H50" s="262">
        <f ca="1">IF(ISERROR(VLOOKUP($B50,'I&amp;E Backsheet'!$D$11:$AB$187,H$11,0)),"",VLOOKUP($B50,'I&amp;E Backsheet'!$D$11:$AB$187,H$11,0))</f>
        <v>3807500</v>
      </c>
      <c r="I50" s="321">
        <f ca="1">IF(ISERROR(VLOOKUP($B50,'I&amp;E Backsheet'!$D$11:$AB$187,I$11,0)),"",VLOOKUP($B50,'I&amp;E Backsheet'!$D$11:$AB$187,I$11,0))</f>
        <v>0</v>
      </c>
      <c r="J50" s="214">
        <f ca="1">IF(ISERROR(VLOOKUP($B50,'I&amp;E Backsheet'!$D$11:$AB$187,J$11,0)),"",VLOOKUP($B50,'I&amp;E Backsheet'!$D$11:$AB$187,J$11,0))</f>
        <v>8425250</v>
      </c>
      <c r="K50" s="214">
        <f ca="1">IF(ISERROR(VLOOKUP($B50,'I&amp;E Backsheet'!$D$11:$AB$187,K$11,0)),"",VLOOKUP($B50,'I&amp;E Backsheet'!$D$11:$AB$187,K$11,0))</f>
        <v>3402375</v>
      </c>
      <c r="L50" s="215">
        <f ca="1">IF(ISERROR(VLOOKUP($B50,'I&amp;E Backsheet'!$D$11:$AB$187,L$11,0)),"",VLOOKUP($B50,'I&amp;E Backsheet'!$D$11:$AB$187,L$11,0))</f>
        <v>3402375</v>
      </c>
      <c r="M50" s="321">
        <f ca="1">IF(ISERROR(VLOOKUP($B50,'I&amp;E Backsheet'!$D$11:$AB$187,M$11,0)),"",VLOOKUP($B50,'I&amp;E Backsheet'!$D$11:$AB$187,M$11,0))</f>
        <v>0</v>
      </c>
      <c r="N50" s="215">
        <f ca="1">IF(ISERROR(VLOOKUP($B50,'I&amp;E Backsheet'!$D$11:$AB$187,N$11,0)),"",VLOOKUP($B50,'I&amp;E Backsheet'!$D$11:$AB$187,N$11,0))</f>
        <v>8425250</v>
      </c>
      <c r="O50" s="334">
        <f t="shared" ca="1" si="6"/>
        <v>-3807500</v>
      </c>
      <c r="P50" s="215">
        <f t="shared" ca="1" si="2"/>
        <v>4617750</v>
      </c>
      <c r="Q50" s="321">
        <f t="shared" ca="1" si="3"/>
        <v>0</v>
      </c>
      <c r="R50" s="215">
        <f t="shared" ca="1" si="4"/>
        <v>0</v>
      </c>
    </row>
    <row r="51" spans="1:18" ht="60" customHeight="1">
      <c r="A51" s="3">
        <v>36</v>
      </c>
      <c r="B51" s="41" t="str">
        <f t="shared" ca="1" si="5"/>
        <v>E08000001</v>
      </c>
      <c r="C51" s="42" t="str">
        <f ca="1">IF($B51="","",VLOOKUP($B51,'Org list'!$J$9:$K$637,2,0))</f>
        <v>Bolton</v>
      </c>
      <c r="D51" s="223">
        <f ca="1">IF(ISERROR(VLOOKUP($B51,'Pooled Fund'!$A$3:$C$179,D$11,0)),"",VLOOKUP($B51,'Pooled Fund'!$A$3:$C$179,D$11,0))</f>
        <v>21697000</v>
      </c>
      <c r="E51" s="210">
        <f ca="1">IF(ISERROR(VLOOKUP($B51,'I&amp;E Backsheet'!$D$11:$AB$187,E$11,0)),"",VLOOKUP($B51,'I&amp;E Backsheet'!$D$11:$AB$187,E$11,0))</f>
        <v>7698863</v>
      </c>
      <c r="F51" s="210">
        <f ca="1">IF(ISERROR(VLOOKUP($B51,'I&amp;E Backsheet'!$D$11:$AB$187,F$11,0)),"",VLOOKUP($B51,'I&amp;E Backsheet'!$D$11:$AB$187,F$11,0))</f>
        <v>7698863</v>
      </c>
      <c r="G51" s="210">
        <f ca="1">IF(ISERROR(VLOOKUP($B51,'I&amp;E Backsheet'!$D$11:$AB$187,G$11,0)),"",VLOOKUP($B51,'I&amp;E Backsheet'!$D$11:$AB$187,G$11,0))</f>
        <v>7698863</v>
      </c>
      <c r="H51" s="262">
        <f ca="1">IF(ISERROR(VLOOKUP($B51,'I&amp;E Backsheet'!$D$11:$AB$187,H$11,0)),"",VLOOKUP($B51,'I&amp;E Backsheet'!$D$11:$AB$187,H$11,0))</f>
        <v>7698863</v>
      </c>
      <c r="I51" s="321">
        <f ca="1">IF(ISERROR(VLOOKUP($B51,'I&amp;E Backsheet'!$D$11:$AB$187,I$11,0)),"",VLOOKUP($B51,'I&amp;E Backsheet'!$D$11:$AB$187,I$11,0))</f>
        <v>7225042.9629771374</v>
      </c>
      <c r="J51" s="214">
        <f ca="1">IF(ISERROR(VLOOKUP($B51,'I&amp;E Backsheet'!$D$11:$AB$187,J$11,0)),"",VLOOKUP($B51,'I&amp;E Backsheet'!$D$11:$AB$187,J$11,0))</f>
        <v>7371062.9629771374</v>
      </c>
      <c r="K51" s="214">
        <f ca="1">IF(ISERROR(VLOOKUP($B51,'I&amp;E Backsheet'!$D$11:$AB$187,K$11,0)),"",VLOOKUP($B51,'I&amp;E Backsheet'!$D$11:$AB$187,K$11,0))</f>
        <v>7263782.9629771374</v>
      </c>
      <c r="L51" s="215">
        <f ca="1">IF(ISERROR(VLOOKUP($B51,'I&amp;E Backsheet'!$D$11:$AB$187,L$11,0)),"",VLOOKUP($B51,'I&amp;E Backsheet'!$D$11:$AB$187,L$11,0))</f>
        <v>7260802.9629771374</v>
      </c>
      <c r="M51" s="321">
        <f ca="1">IF(ISERROR(VLOOKUP($B51,'I&amp;E Backsheet'!$D$11:$AB$187,M$11,0)),"",VLOOKUP($B51,'I&amp;E Backsheet'!$D$11:$AB$187,M$11,0))</f>
        <v>7225042.9629771374</v>
      </c>
      <c r="N51" s="215">
        <f ca="1">IF(ISERROR(VLOOKUP($B51,'I&amp;E Backsheet'!$D$11:$AB$187,N$11,0)),"",VLOOKUP($B51,'I&amp;E Backsheet'!$D$11:$AB$187,N$11,0))</f>
        <v>7371063</v>
      </c>
      <c r="O51" s="334">
        <f t="shared" ca="1" si="6"/>
        <v>-473820.03702286258</v>
      </c>
      <c r="P51" s="215">
        <f t="shared" ca="1" si="2"/>
        <v>-327800</v>
      </c>
      <c r="Q51" s="321">
        <f t="shared" ca="1" si="3"/>
        <v>0</v>
      </c>
      <c r="R51" s="215">
        <f t="shared" ca="1" si="4"/>
        <v>3.7022862583398819E-2</v>
      </c>
    </row>
    <row r="52" spans="1:18" ht="60" customHeight="1">
      <c r="A52" s="3">
        <v>37</v>
      </c>
      <c r="B52" s="41" t="str">
        <f t="shared" ca="1" si="5"/>
        <v>E06000028 &amp; E06000029</v>
      </c>
      <c r="C52" s="42" t="str">
        <f ca="1">IF($B52="","",VLOOKUP($B52,'Org list'!$J$9:$K$637,2,0))</f>
        <v>Bournemouth &amp; Poole</v>
      </c>
      <c r="D52" s="223">
        <f ca="1">IF(ISERROR(VLOOKUP($B52,'Pooled Fund'!$A$3:$C$179,D$11,0)),"",VLOOKUP($B52,'Pooled Fund'!$A$3:$C$179,D$11,0))</f>
        <v>26880000</v>
      </c>
      <c r="E52" s="210">
        <f ca="1">IF(ISERROR(VLOOKUP($B52,'I&amp;E Backsheet'!$D$11:$AB$187,E$11,0)),"",VLOOKUP($B52,'I&amp;E Backsheet'!$D$11:$AB$187,E$11,0))</f>
        <v>6720000</v>
      </c>
      <c r="F52" s="210">
        <f ca="1">IF(ISERROR(VLOOKUP($B52,'I&amp;E Backsheet'!$D$11:$AB$187,F$11,0)),"",VLOOKUP($B52,'I&amp;E Backsheet'!$D$11:$AB$187,F$11,0))</f>
        <v>6720000</v>
      </c>
      <c r="G52" s="210">
        <f ca="1">IF(ISERROR(VLOOKUP($B52,'I&amp;E Backsheet'!$D$11:$AB$187,G$11,0)),"",VLOOKUP($B52,'I&amp;E Backsheet'!$D$11:$AB$187,G$11,0))</f>
        <v>6720000</v>
      </c>
      <c r="H52" s="262">
        <f ca="1">IF(ISERROR(VLOOKUP($B52,'I&amp;E Backsheet'!$D$11:$AB$187,H$11,0)),"",VLOOKUP($B52,'I&amp;E Backsheet'!$D$11:$AB$187,H$11,0))</f>
        <v>6720000</v>
      </c>
      <c r="I52" s="321">
        <f ca="1">IF(ISERROR(VLOOKUP($B52,'I&amp;E Backsheet'!$D$11:$AB$187,I$11,0)),"",VLOOKUP($B52,'I&amp;E Backsheet'!$D$11:$AB$187,I$11,0))</f>
        <v>6725500</v>
      </c>
      <c r="J52" s="214">
        <f ca="1">IF(ISERROR(VLOOKUP($B52,'I&amp;E Backsheet'!$D$11:$AB$187,J$11,0)),"",VLOOKUP($B52,'I&amp;E Backsheet'!$D$11:$AB$187,J$11,0))</f>
        <v>6725500</v>
      </c>
      <c r="K52" s="214">
        <f ca="1">IF(ISERROR(VLOOKUP($B52,'I&amp;E Backsheet'!$D$11:$AB$187,K$11,0)),"",VLOOKUP($B52,'I&amp;E Backsheet'!$D$11:$AB$187,K$11,0))</f>
        <v>6725500</v>
      </c>
      <c r="L52" s="215">
        <f ca="1">IF(ISERROR(VLOOKUP($B52,'I&amp;E Backsheet'!$D$11:$AB$187,L$11,0)),"",VLOOKUP($B52,'I&amp;E Backsheet'!$D$11:$AB$187,L$11,0))</f>
        <v>6725500</v>
      </c>
      <c r="M52" s="321">
        <f ca="1">IF(ISERROR(VLOOKUP($B52,'I&amp;E Backsheet'!$D$11:$AB$187,M$11,0)),"",VLOOKUP($B52,'I&amp;E Backsheet'!$D$11:$AB$187,M$11,0))</f>
        <v>6725500</v>
      </c>
      <c r="N52" s="215">
        <f ca="1">IF(ISERROR(VLOOKUP($B52,'I&amp;E Backsheet'!$D$11:$AB$187,N$11,0)),"",VLOOKUP($B52,'I&amp;E Backsheet'!$D$11:$AB$187,N$11,0))</f>
        <v>6725500</v>
      </c>
      <c r="O52" s="334">
        <f t="shared" ca="1" si="6"/>
        <v>5500</v>
      </c>
      <c r="P52" s="215">
        <f t="shared" ca="1" si="2"/>
        <v>5500</v>
      </c>
      <c r="Q52" s="321">
        <f t="shared" ca="1" si="3"/>
        <v>0</v>
      </c>
      <c r="R52" s="215">
        <f t="shared" ca="1" si="4"/>
        <v>0</v>
      </c>
    </row>
    <row r="53" spans="1:18" ht="60" customHeight="1">
      <c r="A53" s="3">
        <v>38</v>
      </c>
      <c r="B53" s="41" t="str">
        <f t="shared" ca="1" si="5"/>
        <v>E06000036</v>
      </c>
      <c r="C53" s="42" t="str">
        <f ca="1">IF($B53="","",VLOOKUP($B53,'Org list'!$J$9:$K$637,2,0))</f>
        <v>Bracknell Forest</v>
      </c>
      <c r="D53" s="223">
        <f ca="1">IF(ISERROR(VLOOKUP($B53,'Pooled Fund'!$A$3:$C$179,D$11,0)),"",VLOOKUP($B53,'Pooled Fund'!$A$3:$C$179,D$11,0))</f>
        <v>8383000</v>
      </c>
      <c r="E53" s="210">
        <f ca="1">IF(ISERROR(VLOOKUP($B53,'I&amp;E Backsheet'!$D$11:$AB$187,E$11,0)),"",VLOOKUP($B53,'I&amp;E Backsheet'!$D$11:$AB$187,E$11,0))</f>
        <v>2333395</v>
      </c>
      <c r="F53" s="210">
        <f ca="1">IF(ISERROR(VLOOKUP($B53,'I&amp;E Backsheet'!$D$11:$AB$187,F$11,0)),"",VLOOKUP($B53,'I&amp;E Backsheet'!$D$11:$AB$187,F$11,0))</f>
        <v>2333395</v>
      </c>
      <c r="G53" s="210">
        <f ca="1">IF(ISERROR(VLOOKUP($B53,'I&amp;E Backsheet'!$D$11:$AB$187,G$11,0)),"",VLOOKUP($B53,'I&amp;E Backsheet'!$D$11:$AB$187,G$11,0))</f>
        <v>2333395</v>
      </c>
      <c r="H53" s="262">
        <f ca="1">IF(ISERROR(VLOOKUP($B53,'I&amp;E Backsheet'!$D$11:$AB$187,H$11,0)),"",VLOOKUP($B53,'I&amp;E Backsheet'!$D$11:$AB$187,H$11,0))</f>
        <v>2333395</v>
      </c>
      <c r="I53" s="321">
        <f ca="1">IF(ISERROR(VLOOKUP($B53,'I&amp;E Backsheet'!$D$11:$AB$187,I$11,0)),"",VLOOKUP($B53,'I&amp;E Backsheet'!$D$11:$AB$187,I$11,0))</f>
        <v>2563670</v>
      </c>
      <c r="J53" s="214">
        <f ca="1">IF(ISERROR(VLOOKUP($B53,'I&amp;E Backsheet'!$D$11:$AB$187,J$11,0)),"",VLOOKUP($B53,'I&amp;E Backsheet'!$D$11:$AB$187,J$11,0))</f>
        <v>2843950</v>
      </c>
      <c r="K53" s="214">
        <f ca="1">IF(ISERROR(VLOOKUP($B53,'I&amp;E Backsheet'!$D$11:$AB$187,K$11,0)),"",VLOOKUP($B53,'I&amp;E Backsheet'!$D$11:$AB$187,K$11,0))</f>
        <v>1972050</v>
      </c>
      <c r="L53" s="215">
        <f ca="1">IF(ISERROR(VLOOKUP($B53,'I&amp;E Backsheet'!$D$11:$AB$187,L$11,0)),"",VLOOKUP($B53,'I&amp;E Backsheet'!$D$11:$AB$187,L$11,0))</f>
        <v>1972049</v>
      </c>
      <c r="M53" s="321">
        <f ca="1">IF(ISERROR(VLOOKUP($B53,'I&amp;E Backsheet'!$D$11:$AB$187,M$11,0)),"",VLOOKUP($B53,'I&amp;E Backsheet'!$D$11:$AB$187,M$11,0))</f>
        <v>2563670</v>
      </c>
      <c r="N53" s="215">
        <f ca="1">IF(ISERROR(VLOOKUP($B53,'I&amp;E Backsheet'!$D$11:$AB$187,N$11,0)),"",VLOOKUP($B53,'I&amp;E Backsheet'!$D$11:$AB$187,N$11,0))</f>
        <v>2843950</v>
      </c>
      <c r="O53" s="334">
        <f t="shared" ca="1" si="6"/>
        <v>230275</v>
      </c>
      <c r="P53" s="215">
        <f t="shared" ca="1" si="2"/>
        <v>510555</v>
      </c>
      <c r="Q53" s="321">
        <f t="shared" ca="1" si="3"/>
        <v>0</v>
      </c>
      <c r="R53" s="215">
        <f t="shared" ca="1" si="4"/>
        <v>0</v>
      </c>
    </row>
    <row r="54" spans="1:18" ht="60" customHeight="1">
      <c r="A54" s="3">
        <v>39</v>
      </c>
      <c r="B54" s="41" t="str">
        <f t="shared" ca="1" si="5"/>
        <v>E08000032</v>
      </c>
      <c r="C54" s="42" t="str">
        <f ca="1">IF($B54="","",VLOOKUP($B54,'Org list'!$J$9:$K$637,2,0))</f>
        <v>Bradford</v>
      </c>
      <c r="D54" s="223">
        <f ca="1">IF(ISERROR(VLOOKUP($B54,'Pooled Fund'!$A$3:$C$179,D$11,0)),"",VLOOKUP($B54,'Pooled Fund'!$A$3:$C$179,D$11,0))</f>
        <v>37345000</v>
      </c>
      <c r="E54" s="210">
        <f ca="1">IF(ISERROR(VLOOKUP($B54,'I&amp;E Backsheet'!$D$11:$AB$187,E$11,0)),"",VLOOKUP($B54,'I&amp;E Backsheet'!$D$11:$AB$187,E$11,0))</f>
        <v>9034000</v>
      </c>
      <c r="F54" s="210">
        <f ca="1">IF(ISERROR(VLOOKUP($B54,'I&amp;E Backsheet'!$D$11:$AB$187,F$11,0)),"",VLOOKUP($B54,'I&amp;E Backsheet'!$D$11:$AB$187,F$11,0))</f>
        <v>9479000</v>
      </c>
      <c r="G54" s="210">
        <f ca="1">IF(ISERROR(VLOOKUP($B54,'I&amp;E Backsheet'!$D$11:$AB$187,G$11,0)),"",VLOOKUP($B54,'I&amp;E Backsheet'!$D$11:$AB$187,G$11,0))</f>
        <v>9311000</v>
      </c>
      <c r="H54" s="262">
        <f ca="1">IF(ISERROR(VLOOKUP($B54,'I&amp;E Backsheet'!$D$11:$AB$187,H$11,0)),"",VLOOKUP($B54,'I&amp;E Backsheet'!$D$11:$AB$187,H$11,0))</f>
        <v>9521000</v>
      </c>
      <c r="I54" s="321">
        <f ca="1">IF(ISERROR(VLOOKUP($B54,'I&amp;E Backsheet'!$D$11:$AB$187,I$11,0)),"",VLOOKUP($B54,'I&amp;E Backsheet'!$D$11:$AB$187,I$11,0))</f>
        <v>9034000</v>
      </c>
      <c r="J54" s="214">
        <f ca="1">IF(ISERROR(VLOOKUP($B54,'I&amp;E Backsheet'!$D$11:$AB$187,J$11,0)),"",VLOOKUP($B54,'I&amp;E Backsheet'!$D$11:$AB$187,J$11,0))</f>
        <v>8780000</v>
      </c>
      <c r="K54" s="214">
        <f ca="1">IF(ISERROR(VLOOKUP($B54,'I&amp;E Backsheet'!$D$11:$AB$187,K$11,0)),"",VLOOKUP($B54,'I&amp;E Backsheet'!$D$11:$AB$187,K$11,0))</f>
        <v>9353000</v>
      </c>
      <c r="L54" s="215">
        <f ca="1">IF(ISERROR(VLOOKUP($B54,'I&amp;E Backsheet'!$D$11:$AB$187,L$11,0)),"",VLOOKUP($B54,'I&amp;E Backsheet'!$D$11:$AB$187,L$11,0))</f>
        <v>10178000</v>
      </c>
      <c r="M54" s="321">
        <f ca="1">IF(ISERROR(VLOOKUP($B54,'I&amp;E Backsheet'!$D$11:$AB$187,M$11,0)),"",VLOOKUP($B54,'I&amp;E Backsheet'!$D$11:$AB$187,M$11,0))</f>
        <v>9034000</v>
      </c>
      <c r="N54" s="215">
        <f ca="1">IF(ISERROR(VLOOKUP($B54,'I&amp;E Backsheet'!$D$11:$AB$187,N$11,0)),"",VLOOKUP($B54,'I&amp;E Backsheet'!$D$11:$AB$187,N$11,0))</f>
        <v>8780000</v>
      </c>
      <c r="O54" s="334">
        <f t="shared" ca="1" si="6"/>
        <v>0</v>
      </c>
      <c r="P54" s="215">
        <f t="shared" ca="1" si="2"/>
        <v>-699000</v>
      </c>
      <c r="Q54" s="321">
        <f t="shared" ca="1" si="3"/>
        <v>0</v>
      </c>
      <c r="R54" s="215">
        <f t="shared" ca="1" si="4"/>
        <v>0</v>
      </c>
    </row>
    <row r="55" spans="1:18" ht="60" customHeight="1">
      <c r="A55" s="3">
        <v>40</v>
      </c>
      <c r="B55" s="41" t="str">
        <f t="shared" ca="1" si="5"/>
        <v>E09000005</v>
      </c>
      <c r="C55" s="42" t="str">
        <f ca="1">IF($B55="","",VLOOKUP($B55,'Org list'!$J$9:$K$637,2,0))</f>
        <v>Brent</v>
      </c>
      <c r="D55" s="223">
        <f ca="1">IF(ISERROR(VLOOKUP($B55,'Pooled Fund'!$A$3:$C$179,D$11,0)),"",VLOOKUP($B55,'Pooled Fund'!$A$3:$C$179,D$11,0))</f>
        <v>22432000</v>
      </c>
      <c r="E55" s="210">
        <f ca="1">IF(ISERROR(VLOOKUP($B55,'I&amp;E Backsheet'!$D$11:$AB$187,E$11,0)),"",VLOOKUP($B55,'I&amp;E Backsheet'!$D$11:$AB$187,E$11,0))</f>
        <v>7558000</v>
      </c>
      <c r="F55" s="210">
        <f ca="1">IF(ISERROR(VLOOKUP($B55,'I&amp;E Backsheet'!$D$11:$AB$187,F$11,0)),"",VLOOKUP($B55,'I&amp;E Backsheet'!$D$11:$AB$187,F$11,0))</f>
        <v>4958000</v>
      </c>
      <c r="G55" s="210">
        <f ca="1">IF(ISERROR(VLOOKUP($B55,'I&amp;E Backsheet'!$D$11:$AB$187,G$11,0)),"",VLOOKUP($B55,'I&amp;E Backsheet'!$D$11:$AB$187,G$11,0))</f>
        <v>4958000</v>
      </c>
      <c r="H55" s="262">
        <f ca="1">IF(ISERROR(VLOOKUP($B55,'I&amp;E Backsheet'!$D$11:$AB$187,H$11,0)),"",VLOOKUP($B55,'I&amp;E Backsheet'!$D$11:$AB$187,H$11,0))</f>
        <v>4958000</v>
      </c>
      <c r="I55" s="321">
        <f ca="1">IF(ISERROR(VLOOKUP($B55,'I&amp;E Backsheet'!$D$11:$AB$187,I$11,0)),"",VLOOKUP($B55,'I&amp;E Backsheet'!$D$11:$AB$187,I$11,0))</f>
        <v>7558000</v>
      </c>
      <c r="J55" s="214">
        <f ca="1">IF(ISERROR(VLOOKUP($B55,'I&amp;E Backsheet'!$D$11:$AB$187,J$11,0)),"",VLOOKUP($B55,'I&amp;E Backsheet'!$D$11:$AB$187,J$11,0))</f>
        <v>4958000</v>
      </c>
      <c r="K55" s="214">
        <f ca="1">IF(ISERROR(VLOOKUP($B55,'I&amp;E Backsheet'!$D$11:$AB$187,K$11,0)),"",VLOOKUP($B55,'I&amp;E Backsheet'!$D$11:$AB$187,K$11,0))</f>
        <v>4958000</v>
      </c>
      <c r="L55" s="215">
        <f ca="1">IF(ISERROR(VLOOKUP($B55,'I&amp;E Backsheet'!$D$11:$AB$187,L$11,0)),"",VLOOKUP($B55,'I&amp;E Backsheet'!$D$11:$AB$187,L$11,0))</f>
        <v>4958000</v>
      </c>
      <c r="M55" s="321">
        <f ca="1">IF(ISERROR(VLOOKUP($B55,'I&amp;E Backsheet'!$D$11:$AB$187,M$11,0)),"",VLOOKUP($B55,'I&amp;E Backsheet'!$D$11:$AB$187,M$11,0))</f>
        <v>7558000</v>
      </c>
      <c r="N55" s="215">
        <f ca="1">IF(ISERROR(VLOOKUP($B55,'I&amp;E Backsheet'!$D$11:$AB$187,N$11,0)),"",VLOOKUP($B55,'I&amp;E Backsheet'!$D$11:$AB$187,N$11,0))</f>
        <v>4958000</v>
      </c>
      <c r="O55" s="334">
        <f t="shared" ca="1" si="6"/>
        <v>0</v>
      </c>
      <c r="P55" s="215">
        <f t="shared" ca="1" si="2"/>
        <v>0</v>
      </c>
      <c r="Q55" s="321">
        <f t="shared" ca="1" si="3"/>
        <v>0</v>
      </c>
      <c r="R55" s="215">
        <f t="shared" ca="1" si="4"/>
        <v>0</v>
      </c>
    </row>
    <row r="56" spans="1:18" ht="60" customHeight="1">
      <c r="A56" s="3">
        <v>41</v>
      </c>
      <c r="B56" s="41" t="str">
        <f t="shared" ca="1" si="5"/>
        <v>E06000043</v>
      </c>
      <c r="C56" s="42" t="str">
        <f ca="1">IF($B56="","",VLOOKUP($B56,'Org list'!$J$9:$K$637,2,0))</f>
        <v>Brighton and Hove</v>
      </c>
      <c r="D56" s="223">
        <f ca="1">IF(ISERROR(VLOOKUP($B56,'Pooled Fund'!$A$3:$C$179,D$11,0)),"",VLOOKUP($B56,'Pooled Fund'!$A$3:$C$179,D$11,0))</f>
        <v>19660000</v>
      </c>
      <c r="E56" s="210">
        <f ca="1">IF(ISERROR(VLOOKUP($B56,'I&amp;E Backsheet'!$D$11:$AB$187,E$11,0)),"",VLOOKUP($B56,'I&amp;E Backsheet'!$D$11:$AB$187,E$11,0))</f>
        <v>5021249</v>
      </c>
      <c r="F56" s="210">
        <f ca="1">IF(ISERROR(VLOOKUP($B56,'I&amp;E Backsheet'!$D$11:$AB$187,F$11,0)),"",VLOOKUP($B56,'I&amp;E Backsheet'!$D$11:$AB$187,F$11,0))</f>
        <v>5021249</v>
      </c>
      <c r="G56" s="210">
        <f ca="1">IF(ISERROR(VLOOKUP($B56,'I&amp;E Backsheet'!$D$11:$AB$187,G$11,0)),"",VLOOKUP($B56,'I&amp;E Backsheet'!$D$11:$AB$187,G$11,0))</f>
        <v>5021249</v>
      </c>
      <c r="H56" s="262">
        <f ca="1">IF(ISERROR(VLOOKUP($B56,'I&amp;E Backsheet'!$D$11:$AB$187,H$11,0)),"",VLOOKUP($B56,'I&amp;E Backsheet'!$D$11:$AB$187,H$11,0))</f>
        <v>5021249</v>
      </c>
      <c r="I56" s="321">
        <f ca="1">IF(ISERROR(VLOOKUP($B56,'I&amp;E Backsheet'!$D$11:$AB$187,I$11,0)),"",VLOOKUP($B56,'I&amp;E Backsheet'!$D$11:$AB$187,I$11,0))</f>
        <v>4160039</v>
      </c>
      <c r="J56" s="214">
        <f ca="1">IF(ISERROR(VLOOKUP($B56,'I&amp;E Backsheet'!$D$11:$AB$187,J$11,0)),"",VLOOKUP($B56,'I&amp;E Backsheet'!$D$11:$AB$187,J$11,0))</f>
        <v>5021249</v>
      </c>
      <c r="K56" s="214">
        <f ca="1">IF(ISERROR(VLOOKUP($B56,'I&amp;E Backsheet'!$D$11:$AB$187,K$11,0)),"",VLOOKUP($B56,'I&amp;E Backsheet'!$D$11:$AB$187,K$11,0))</f>
        <v>5271249</v>
      </c>
      <c r="L56" s="215">
        <f ca="1">IF(ISERROR(VLOOKUP($B56,'I&amp;E Backsheet'!$D$11:$AB$187,L$11,0)),"",VLOOKUP($B56,'I&amp;E Backsheet'!$D$11:$AB$187,L$11,0))</f>
        <v>5632459</v>
      </c>
      <c r="M56" s="321">
        <f ca="1">IF(ISERROR(VLOOKUP($B56,'I&amp;E Backsheet'!$D$11:$AB$187,M$11,0)),"",VLOOKUP($B56,'I&amp;E Backsheet'!$D$11:$AB$187,M$11,0))</f>
        <v>4160039</v>
      </c>
      <c r="N56" s="215">
        <f ca="1">IF(ISERROR(VLOOKUP($B56,'I&amp;E Backsheet'!$D$11:$AB$187,N$11,0)),"",VLOOKUP($B56,'I&amp;E Backsheet'!$D$11:$AB$187,N$11,0))</f>
        <v>5021249</v>
      </c>
      <c r="O56" s="334">
        <f t="shared" ca="1" si="6"/>
        <v>-861210</v>
      </c>
      <c r="P56" s="215">
        <f t="shared" ca="1" si="2"/>
        <v>0</v>
      </c>
      <c r="Q56" s="321">
        <f t="shared" ca="1" si="3"/>
        <v>0</v>
      </c>
      <c r="R56" s="215">
        <f t="shared" ca="1" si="4"/>
        <v>0</v>
      </c>
    </row>
    <row r="57" spans="1:18" ht="60" customHeight="1">
      <c r="A57" s="3">
        <v>42</v>
      </c>
      <c r="B57" s="41" t="str">
        <f t="shared" ca="1" si="5"/>
        <v>E06000023</v>
      </c>
      <c r="C57" s="42" t="str">
        <f ca="1">IF($B57="","",VLOOKUP($B57,'Org list'!$J$9:$K$637,2,0))</f>
        <v>Bristol, City of</v>
      </c>
      <c r="D57" s="223">
        <f ca="1">IF(ISERROR(VLOOKUP($B57,'Pooled Fund'!$A$3:$C$179,D$11,0)),"",VLOOKUP($B57,'Pooled Fund'!$A$3:$C$179,D$11,0))</f>
        <v>30392000</v>
      </c>
      <c r="E57" s="210">
        <f ca="1">IF(ISERROR(VLOOKUP($B57,'I&amp;E Backsheet'!$D$11:$AB$187,E$11,0)),"",VLOOKUP($B57,'I&amp;E Backsheet'!$D$11:$AB$187,E$11,0))</f>
        <v>7598000</v>
      </c>
      <c r="F57" s="210">
        <f ca="1">IF(ISERROR(VLOOKUP($B57,'I&amp;E Backsheet'!$D$11:$AB$187,F$11,0)),"",VLOOKUP($B57,'I&amp;E Backsheet'!$D$11:$AB$187,F$11,0))</f>
        <v>7598000</v>
      </c>
      <c r="G57" s="210">
        <f ca="1">IF(ISERROR(VLOOKUP($B57,'I&amp;E Backsheet'!$D$11:$AB$187,G$11,0)),"",VLOOKUP($B57,'I&amp;E Backsheet'!$D$11:$AB$187,G$11,0))</f>
        <v>7598000</v>
      </c>
      <c r="H57" s="262">
        <f ca="1">IF(ISERROR(VLOOKUP($B57,'I&amp;E Backsheet'!$D$11:$AB$187,H$11,0)),"",VLOOKUP($B57,'I&amp;E Backsheet'!$D$11:$AB$187,H$11,0))</f>
        <v>7598000</v>
      </c>
      <c r="I57" s="321">
        <f ca="1">IF(ISERROR(VLOOKUP($B57,'I&amp;E Backsheet'!$D$11:$AB$187,I$11,0)),"",VLOOKUP($B57,'I&amp;E Backsheet'!$D$11:$AB$187,I$11,0))</f>
        <v>6470449</v>
      </c>
      <c r="J57" s="214">
        <f ca="1">IF(ISERROR(VLOOKUP($B57,'I&amp;E Backsheet'!$D$11:$AB$187,J$11,0)),"",VLOOKUP($B57,'I&amp;E Backsheet'!$D$11:$AB$187,J$11,0))</f>
        <v>6470449</v>
      </c>
      <c r="K57" s="214">
        <f ca="1">IF(ISERROR(VLOOKUP($B57,'I&amp;E Backsheet'!$D$11:$AB$187,K$11,0)),"",VLOOKUP($B57,'I&amp;E Backsheet'!$D$11:$AB$187,K$11,0))</f>
        <v>6470449</v>
      </c>
      <c r="L57" s="215">
        <f ca="1">IF(ISERROR(VLOOKUP($B57,'I&amp;E Backsheet'!$D$11:$AB$187,L$11,0)),"",VLOOKUP($B57,'I&amp;E Backsheet'!$D$11:$AB$187,L$11,0))</f>
        <v>6470449</v>
      </c>
      <c r="M57" s="321">
        <f ca="1">IF(ISERROR(VLOOKUP($B57,'I&amp;E Backsheet'!$D$11:$AB$187,M$11,0)),"",VLOOKUP($B57,'I&amp;E Backsheet'!$D$11:$AB$187,M$11,0))</f>
        <v>5693794</v>
      </c>
      <c r="N57" s="215">
        <f ca="1">IF(ISERROR(VLOOKUP($B57,'I&amp;E Backsheet'!$D$11:$AB$187,N$11,0)),"",VLOOKUP($B57,'I&amp;E Backsheet'!$D$11:$AB$187,N$11,0))</f>
        <v>6075386</v>
      </c>
      <c r="O57" s="334">
        <f t="shared" ca="1" si="6"/>
        <v>-1904206</v>
      </c>
      <c r="P57" s="215">
        <f t="shared" ca="1" si="2"/>
        <v>-1522614</v>
      </c>
      <c r="Q57" s="321">
        <f t="shared" ca="1" si="3"/>
        <v>-776655</v>
      </c>
      <c r="R57" s="215">
        <f t="shared" ca="1" si="4"/>
        <v>-395063</v>
      </c>
    </row>
    <row r="58" spans="1:18" ht="60" customHeight="1">
      <c r="A58" s="3">
        <v>43</v>
      </c>
      <c r="B58" s="41" t="str">
        <f t="shared" ca="1" si="5"/>
        <v>E09000006</v>
      </c>
      <c r="C58" s="42" t="str">
        <f ca="1">IF($B58="","",VLOOKUP($B58,'Org list'!$J$9:$K$637,2,0))</f>
        <v>Bromley</v>
      </c>
      <c r="D58" s="223">
        <f ca="1">IF(ISERROR(VLOOKUP($B58,'Pooled Fund'!$A$3:$C$179,D$11,0)),"",VLOOKUP($B58,'Pooled Fund'!$A$3:$C$179,D$11,0))</f>
        <v>20837000</v>
      </c>
      <c r="E58" s="210">
        <f ca="1">IF(ISERROR(VLOOKUP($B58,'I&amp;E Backsheet'!$D$11:$AB$187,E$11,0)),"",VLOOKUP($B58,'I&amp;E Backsheet'!$D$11:$AB$187,E$11,0))</f>
        <v>5209250</v>
      </c>
      <c r="F58" s="210">
        <f ca="1">IF(ISERROR(VLOOKUP($B58,'I&amp;E Backsheet'!$D$11:$AB$187,F$11,0)),"",VLOOKUP($B58,'I&amp;E Backsheet'!$D$11:$AB$187,F$11,0))</f>
        <v>5209250</v>
      </c>
      <c r="G58" s="210">
        <f ca="1">IF(ISERROR(VLOOKUP($B58,'I&amp;E Backsheet'!$D$11:$AB$187,G$11,0)),"",VLOOKUP($B58,'I&amp;E Backsheet'!$D$11:$AB$187,G$11,0))</f>
        <v>5209250</v>
      </c>
      <c r="H58" s="262">
        <f ca="1">IF(ISERROR(VLOOKUP($B58,'I&amp;E Backsheet'!$D$11:$AB$187,H$11,0)),"",VLOOKUP($B58,'I&amp;E Backsheet'!$D$11:$AB$187,H$11,0))</f>
        <v>5209250</v>
      </c>
      <c r="I58" s="321">
        <f ca="1">IF(ISERROR(VLOOKUP($B58,'I&amp;E Backsheet'!$D$11:$AB$187,I$11,0)),"",VLOOKUP($B58,'I&amp;E Backsheet'!$D$11:$AB$187,I$11,0))</f>
        <v>5209250</v>
      </c>
      <c r="J58" s="214">
        <f ca="1">IF(ISERROR(VLOOKUP($B58,'I&amp;E Backsheet'!$D$11:$AB$187,J$11,0)),"",VLOOKUP($B58,'I&amp;E Backsheet'!$D$11:$AB$187,J$11,0))</f>
        <v>5209250</v>
      </c>
      <c r="K58" s="214">
        <f ca="1">IF(ISERROR(VLOOKUP($B58,'I&amp;E Backsheet'!$D$11:$AB$187,K$11,0)),"",VLOOKUP($B58,'I&amp;E Backsheet'!$D$11:$AB$187,K$11,0))</f>
        <v>5209250</v>
      </c>
      <c r="L58" s="215">
        <f ca="1">IF(ISERROR(VLOOKUP($B58,'I&amp;E Backsheet'!$D$11:$AB$187,L$11,0)),"",VLOOKUP($B58,'I&amp;E Backsheet'!$D$11:$AB$187,L$11,0))</f>
        <v>5209250</v>
      </c>
      <c r="M58" s="321">
        <f ca="1">IF(ISERROR(VLOOKUP($B58,'I&amp;E Backsheet'!$D$11:$AB$187,M$11,0)),"",VLOOKUP($B58,'I&amp;E Backsheet'!$D$11:$AB$187,M$11,0))</f>
        <v>5209250</v>
      </c>
      <c r="N58" s="215">
        <f ca="1">IF(ISERROR(VLOOKUP($B58,'I&amp;E Backsheet'!$D$11:$AB$187,N$11,0)),"",VLOOKUP($B58,'I&amp;E Backsheet'!$D$11:$AB$187,N$11,0))</f>
        <v>5209250</v>
      </c>
      <c r="O58" s="334">
        <f t="shared" ca="1" si="6"/>
        <v>0</v>
      </c>
      <c r="P58" s="215">
        <f t="shared" ca="1" si="2"/>
        <v>0</v>
      </c>
      <c r="Q58" s="321">
        <f t="shared" ca="1" si="3"/>
        <v>0</v>
      </c>
      <c r="R58" s="215">
        <f t="shared" ca="1" si="4"/>
        <v>0</v>
      </c>
    </row>
    <row r="59" spans="1:18" ht="60" customHeight="1">
      <c r="A59" s="3">
        <v>44</v>
      </c>
      <c r="B59" s="41" t="str">
        <f t="shared" ca="1" si="5"/>
        <v>E10000002</v>
      </c>
      <c r="C59" s="42" t="str">
        <f ca="1">IF($B59="","",VLOOKUP($B59,'Org list'!$J$9:$K$637,2,0))</f>
        <v>Buckinghamshire</v>
      </c>
      <c r="D59" s="223">
        <f ca="1">IF(ISERROR(VLOOKUP($B59,'Pooled Fund'!$A$3:$C$179,D$11,0)),"",VLOOKUP($B59,'Pooled Fund'!$A$3:$C$179,D$11,0))</f>
        <v>28817000</v>
      </c>
      <c r="E59" s="210">
        <f ca="1">IF(ISERROR(VLOOKUP($B59,'I&amp;E Backsheet'!$D$11:$AB$187,E$11,0)),"",VLOOKUP($B59,'I&amp;E Backsheet'!$D$11:$AB$187,E$11,0))</f>
        <v>7204250</v>
      </c>
      <c r="F59" s="210">
        <f ca="1">IF(ISERROR(VLOOKUP($B59,'I&amp;E Backsheet'!$D$11:$AB$187,F$11,0)),"",VLOOKUP($B59,'I&amp;E Backsheet'!$D$11:$AB$187,F$11,0))</f>
        <v>7204250</v>
      </c>
      <c r="G59" s="210">
        <f ca="1">IF(ISERROR(VLOOKUP($B59,'I&amp;E Backsheet'!$D$11:$AB$187,G$11,0)),"",VLOOKUP($B59,'I&amp;E Backsheet'!$D$11:$AB$187,G$11,0))</f>
        <v>7204250</v>
      </c>
      <c r="H59" s="262">
        <f ca="1">IF(ISERROR(VLOOKUP($B59,'I&amp;E Backsheet'!$D$11:$AB$187,H$11,0)),"",VLOOKUP($B59,'I&amp;E Backsheet'!$D$11:$AB$187,H$11,0))</f>
        <v>7204250</v>
      </c>
      <c r="I59" s="321">
        <f ca="1">IF(ISERROR(VLOOKUP($B59,'I&amp;E Backsheet'!$D$11:$AB$187,I$11,0)),"",VLOOKUP($B59,'I&amp;E Backsheet'!$D$11:$AB$187,I$11,0))</f>
        <v>7204250</v>
      </c>
      <c r="J59" s="214">
        <f ca="1">IF(ISERROR(VLOOKUP($B59,'I&amp;E Backsheet'!$D$11:$AB$187,J$11,0)),"",VLOOKUP($B59,'I&amp;E Backsheet'!$D$11:$AB$187,J$11,0))</f>
        <v>7204250</v>
      </c>
      <c r="K59" s="214">
        <f ca="1">IF(ISERROR(VLOOKUP($B59,'I&amp;E Backsheet'!$D$11:$AB$187,K$11,0)),"",VLOOKUP($B59,'I&amp;E Backsheet'!$D$11:$AB$187,K$11,0))</f>
        <v>7204250</v>
      </c>
      <c r="L59" s="215">
        <f ca="1">IF(ISERROR(VLOOKUP($B59,'I&amp;E Backsheet'!$D$11:$AB$187,L$11,0)),"",VLOOKUP($B59,'I&amp;E Backsheet'!$D$11:$AB$187,L$11,0))</f>
        <v>7204250</v>
      </c>
      <c r="M59" s="321">
        <f ca="1">IF(ISERROR(VLOOKUP($B59,'I&amp;E Backsheet'!$D$11:$AB$187,M$11,0)),"",VLOOKUP($B59,'I&amp;E Backsheet'!$D$11:$AB$187,M$11,0))</f>
        <v>6993750</v>
      </c>
      <c r="N59" s="215">
        <f ca="1">IF(ISERROR(VLOOKUP($B59,'I&amp;E Backsheet'!$D$11:$AB$187,N$11,0)),"",VLOOKUP($B59,'I&amp;E Backsheet'!$D$11:$AB$187,N$11,0))</f>
        <v>6993750</v>
      </c>
      <c r="O59" s="334">
        <f t="shared" ca="1" si="6"/>
        <v>-210500</v>
      </c>
      <c r="P59" s="215">
        <f t="shared" ca="1" si="2"/>
        <v>-210500</v>
      </c>
      <c r="Q59" s="321">
        <f t="shared" ca="1" si="3"/>
        <v>-210500</v>
      </c>
      <c r="R59" s="215">
        <f t="shared" ca="1" si="4"/>
        <v>-210500</v>
      </c>
    </row>
    <row r="60" spans="1:18" ht="60" customHeight="1">
      <c r="A60" s="3">
        <v>45</v>
      </c>
      <c r="B60" s="41" t="str">
        <f t="shared" ca="1" si="5"/>
        <v>E08000002</v>
      </c>
      <c r="C60" s="42" t="str">
        <f ca="1">IF($B60="","",VLOOKUP($B60,'Org list'!$J$9:$K$637,2,0))</f>
        <v>Bury</v>
      </c>
      <c r="D60" s="223">
        <f ca="1">IF(ISERROR(VLOOKUP($B60,'Pooled Fund'!$A$3:$C$179,D$11,0)),"",VLOOKUP($B60,'Pooled Fund'!$A$3:$C$179,D$11,0))</f>
        <v>13084500</v>
      </c>
      <c r="E60" s="210">
        <f ca="1">IF(ISERROR(VLOOKUP($B60,'I&amp;E Backsheet'!$D$11:$AB$187,E$11,0)),"",VLOOKUP($B60,'I&amp;E Backsheet'!$D$11:$AB$187,E$11,0))</f>
        <v>3271125</v>
      </c>
      <c r="F60" s="210">
        <f ca="1">IF(ISERROR(VLOOKUP($B60,'I&amp;E Backsheet'!$D$11:$AB$187,F$11,0)),"",VLOOKUP($B60,'I&amp;E Backsheet'!$D$11:$AB$187,F$11,0))</f>
        <v>3271125</v>
      </c>
      <c r="G60" s="210">
        <f ca="1">IF(ISERROR(VLOOKUP($B60,'I&amp;E Backsheet'!$D$11:$AB$187,G$11,0)),"",VLOOKUP($B60,'I&amp;E Backsheet'!$D$11:$AB$187,G$11,0))</f>
        <v>3271125</v>
      </c>
      <c r="H60" s="262">
        <f ca="1">IF(ISERROR(VLOOKUP($B60,'I&amp;E Backsheet'!$D$11:$AB$187,H$11,0)),"",VLOOKUP($B60,'I&amp;E Backsheet'!$D$11:$AB$187,H$11,0))</f>
        <v>3271125</v>
      </c>
      <c r="I60" s="321">
        <f ca="1">IF(ISERROR(VLOOKUP($B60,'I&amp;E Backsheet'!$D$11:$AB$187,I$11,0)),"",VLOOKUP($B60,'I&amp;E Backsheet'!$D$11:$AB$187,I$11,0))</f>
        <v>3271125</v>
      </c>
      <c r="J60" s="214">
        <f ca="1">IF(ISERROR(VLOOKUP($B60,'I&amp;E Backsheet'!$D$11:$AB$187,J$11,0)),"",VLOOKUP($B60,'I&amp;E Backsheet'!$D$11:$AB$187,J$11,0))</f>
        <v>3271125</v>
      </c>
      <c r="K60" s="214">
        <f ca="1">IF(ISERROR(VLOOKUP($B60,'I&amp;E Backsheet'!$D$11:$AB$187,K$11,0)),"",VLOOKUP($B60,'I&amp;E Backsheet'!$D$11:$AB$187,K$11,0))</f>
        <v>3271125</v>
      </c>
      <c r="L60" s="215">
        <f ca="1">IF(ISERROR(VLOOKUP($B60,'I&amp;E Backsheet'!$D$11:$AB$187,L$11,0)),"",VLOOKUP($B60,'I&amp;E Backsheet'!$D$11:$AB$187,L$11,0))</f>
        <v>3271125</v>
      </c>
      <c r="M60" s="321">
        <f ca="1">IF(ISERROR(VLOOKUP($B60,'I&amp;E Backsheet'!$D$11:$AB$187,M$11,0)),"",VLOOKUP($B60,'I&amp;E Backsheet'!$D$11:$AB$187,M$11,0))</f>
        <v>2539334</v>
      </c>
      <c r="N60" s="215">
        <f ca="1">IF(ISERROR(VLOOKUP($B60,'I&amp;E Backsheet'!$D$11:$AB$187,N$11,0)),"",VLOOKUP($B60,'I&amp;E Backsheet'!$D$11:$AB$187,N$11,0))</f>
        <v>2614611</v>
      </c>
      <c r="O60" s="334">
        <f t="shared" ca="1" si="6"/>
        <v>-731791</v>
      </c>
      <c r="P60" s="215">
        <f t="shared" ca="1" si="2"/>
        <v>-656514</v>
      </c>
      <c r="Q60" s="321">
        <f t="shared" ca="1" si="3"/>
        <v>-731791</v>
      </c>
      <c r="R60" s="215">
        <f t="shared" ca="1" si="4"/>
        <v>-656514</v>
      </c>
    </row>
    <row r="61" spans="1:18" ht="60" customHeight="1">
      <c r="A61" s="3">
        <v>46</v>
      </c>
      <c r="B61" s="41" t="str">
        <f t="shared" ca="1" si="5"/>
        <v>E08000033</v>
      </c>
      <c r="C61" s="42" t="str">
        <f ca="1">IF($B61="","",VLOOKUP($B61,'Org list'!$J$9:$K$637,2,0))</f>
        <v>Calderdale</v>
      </c>
      <c r="D61" s="223">
        <f ca="1">IF(ISERROR(VLOOKUP($B61,'Pooled Fund'!$A$3:$C$179,D$11,0)),"",VLOOKUP($B61,'Pooled Fund'!$A$3:$C$179,D$11,0))</f>
        <v>15449000</v>
      </c>
      <c r="E61" s="210">
        <f ca="1">IF(ISERROR(VLOOKUP($B61,'I&amp;E Backsheet'!$D$11:$AB$187,E$11,0)),"",VLOOKUP($B61,'I&amp;E Backsheet'!$D$11:$AB$187,E$11,0))</f>
        <v>3545022</v>
      </c>
      <c r="F61" s="210">
        <f ca="1">IF(ISERROR(VLOOKUP($B61,'I&amp;E Backsheet'!$D$11:$AB$187,F$11,0)),"",VLOOKUP($B61,'I&amp;E Backsheet'!$D$11:$AB$187,F$11,0))</f>
        <v>3862250</v>
      </c>
      <c r="G61" s="210">
        <f ca="1">IF(ISERROR(VLOOKUP($B61,'I&amp;E Backsheet'!$D$11:$AB$187,G$11,0)),"",VLOOKUP($B61,'I&amp;E Backsheet'!$D$11:$AB$187,G$11,0))</f>
        <v>3862250</v>
      </c>
      <c r="H61" s="262">
        <f ca="1">IF(ISERROR(VLOOKUP($B61,'I&amp;E Backsheet'!$D$11:$AB$187,H$11,0)),"",VLOOKUP($B61,'I&amp;E Backsheet'!$D$11:$AB$187,H$11,0))</f>
        <v>4179478</v>
      </c>
      <c r="I61" s="321">
        <f ca="1">IF(ISERROR(VLOOKUP($B61,'I&amp;E Backsheet'!$D$11:$AB$187,I$11,0)),"",VLOOKUP($B61,'I&amp;E Backsheet'!$D$11:$AB$187,I$11,0))</f>
        <v>3545022</v>
      </c>
      <c r="J61" s="214">
        <f ca="1">IF(ISERROR(VLOOKUP($B61,'I&amp;E Backsheet'!$D$11:$AB$187,J$11,0)),"",VLOOKUP($B61,'I&amp;E Backsheet'!$D$11:$AB$187,J$11,0))</f>
        <v>3862250</v>
      </c>
      <c r="K61" s="214">
        <f ca="1">IF(ISERROR(VLOOKUP($B61,'I&amp;E Backsheet'!$D$11:$AB$187,K$11,0)),"",VLOOKUP($B61,'I&amp;E Backsheet'!$D$11:$AB$187,K$11,0))</f>
        <v>3862250</v>
      </c>
      <c r="L61" s="215">
        <f ca="1">IF(ISERROR(VLOOKUP($B61,'I&amp;E Backsheet'!$D$11:$AB$187,L$11,0)),"",VLOOKUP($B61,'I&amp;E Backsheet'!$D$11:$AB$187,L$11,0))</f>
        <v>4179478</v>
      </c>
      <c r="M61" s="321">
        <f ca="1">IF(ISERROR(VLOOKUP($B61,'I&amp;E Backsheet'!$D$11:$AB$187,M$11,0)),"",VLOOKUP($B61,'I&amp;E Backsheet'!$D$11:$AB$187,M$11,0))</f>
        <v>3545022</v>
      </c>
      <c r="N61" s="215">
        <f ca="1">IF(ISERROR(VLOOKUP($B61,'I&amp;E Backsheet'!$D$11:$AB$187,N$11,0)),"",VLOOKUP($B61,'I&amp;E Backsheet'!$D$11:$AB$187,N$11,0))</f>
        <v>3862250</v>
      </c>
      <c r="O61" s="334">
        <f t="shared" ca="1" si="6"/>
        <v>0</v>
      </c>
      <c r="P61" s="215">
        <f t="shared" ca="1" si="2"/>
        <v>0</v>
      </c>
      <c r="Q61" s="321">
        <f t="shared" ca="1" si="3"/>
        <v>0</v>
      </c>
      <c r="R61" s="215">
        <f t="shared" ca="1" si="4"/>
        <v>0</v>
      </c>
    </row>
    <row r="62" spans="1:18" ht="60" customHeight="1">
      <c r="A62" s="3">
        <v>47</v>
      </c>
      <c r="B62" s="41" t="str">
        <f t="shared" ca="1" si="5"/>
        <v>E10000003</v>
      </c>
      <c r="C62" s="42" t="str">
        <f ca="1">IF($B62="","",VLOOKUP($B62,'Org list'!$J$9:$K$637,2,0))</f>
        <v>Cambridgeshire</v>
      </c>
      <c r="D62" s="223">
        <f ca="1">IF(ISERROR(VLOOKUP($B62,'Pooled Fund'!$A$3:$C$179,D$11,0)),"",VLOOKUP($B62,'Pooled Fund'!$A$3:$C$179,D$11,0))</f>
        <v>37669000</v>
      </c>
      <c r="E62" s="210">
        <f ca="1">IF(ISERROR(VLOOKUP($B62,'I&amp;E Backsheet'!$D$11:$AB$187,E$11,0)),"",VLOOKUP($B62,'I&amp;E Backsheet'!$D$11:$AB$187,E$11,0))</f>
        <v>11621750</v>
      </c>
      <c r="F62" s="210">
        <f ca="1">IF(ISERROR(VLOOKUP($B62,'I&amp;E Backsheet'!$D$11:$AB$187,F$11,0)),"",VLOOKUP($B62,'I&amp;E Backsheet'!$D$11:$AB$187,F$11,0))</f>
        <v>8403750</v>
      </c>
      <c r="G62" s="210">
        <f ca="1">IF(ISERROR(VLOOKUP($B62,'I&amp;E Backsheet'!$D$11:$AB$187,G$11,0)),"",VLOOKUP($B62,'I&amp;E Backsheet'!$D$11:$AB$187,G$11,0))</f>
        <v>8403750</v>
      </c>
      <c r="H62" s="262">
        <f ca="1">IF(ISERROR(VLOOKUP($B62,'I&amp;E Backsheet'!$D$11:$AB$187,H$11,0)),"",VLOOKUP($B62,'I&amp;E Backsheet'!$D$11:$AB$187,H$11,0))</f>
        <v>8403750</v>
      </c>
      <c r="I62" s="321">
        <f ca="1">IF(ISERROR(VLOOKUP($B62,'I&amp;E Backsheet'!$D$11:$AB$187,I$11,0)),"",VLOOKUP($B62,'I&amp;E Backsheet'!$D$11:$AB$187,I$11,0))</f>
        <v>11621750</v>
      </c>
      <c r="J62" s="214">
        <f ca="1">IF(ISERROR(VLOOKUP($B62,'I&amp;E Backsheet'!$D$11:$AB$187,J$11,0)),"",VLOOKUP($B62,'I&amp;E Backsheet'!$D$11:$AB$187,J$11,0))</f>
        <v>8403750</v>
      </c>
      <c r="K62" s="214">
        <f ca="1">IF(ISERROR(VLOOKUP($B62,'I&amp;E Backsheet'!$D$11:$AB$187,K$11,0)),"",VLOOKUP($B62,'I&amp;E Backsheet'!$D$11:$AB$187,K$11,0))</f>
        <v>8403750</v>
      </c>
      <c r="L62" s="215">
        <f ca="1">IF(ISERROR(VLOOKUP($B62,'I&amp;E Backsheet'!$D$11:$AB$187,L$11,0)),"",VLOOKUP($B62,'I&amp;E Backsheet'!$D$11:$AB$187,L$11,0))</f>
        <v>8403750</v>
      </c>
      <c r="M62" s="321">
        <f ca="1">IF(ISERROR(VLOOKUP($B62,'I&amp;E Backsheet'!$D$11:$AB$187,M$11,0)),"",VLOOKUP($B62,'I&amp;E Backsheet'!$D$11:$AB$187,M$11,0))</f>
        <v>11621750</v>
      </c>
      <c r="N62" s="215">
        <f ca="1">IF(ISERROR(VLOOKUP($B62,'I&amp;E Backsheet'!$D$11:$AB$187,N$11,0)),"",VLOOKUP($B62,'I&amp;E Backsheet'!$D$11:$AB$187,N$11,0))</f>
        <v>8403750</v>
      </c>
      <c r="O62" s="334">
        <f t="shared" ca="1" si="6"/>
        <v>0</v>
      </c>
      <c r="P62" s="215">
        <f t="shared" ca="1" si="2"/>
        <v>0</v>
      </c>
      <c r="Q62" s="321">
        <f t="shared" ca="1" si="3"/>
        <v>0</v>
      </c>
      <c r="R62" s="215">
        <f t="shared" ca="1" si="4"/>
        <v>0</v>
      </c>
    </row>
    <row r="63" spans="1:18" ht="60" customHeight="1">
      <c r="A63" s="3">
        <v>48</v>
      </c>
      <c r="B63" s="41" t="str">
        <f t="shared" ca="1" si="5"/>
        <v>E09000007</v>
      </c>
      <c r="C63" s="42" t="str">
        <f ca="1">IF($B63="","",VLOOKUP($B63,'Org list'!$J$9:$K$637,2,0))</f>
        <v>Camden</v>
      </c>
      <c r="D63" s="223">
        <f ca="1">IF(ISERROR(VLOOKUP($B63,'Pooled Fund'!$A$3:$C$179,D$11,0)),"",VLOOKUP($B63,'Pooled Fund'!$A$3:$C$179,D$11,0))</f>
        <v>19314000</v>
      </c>
      <c r="E63" s="210">
        <f ca="1">IF(ISERROR(VLOOKUP($B63,'I&amp;E Backsheet'!$D$11:$AB$187,E$11,0)),"",VLOOKUP($B63,'I&amp;E Backsheet'!$D$11:$AB$187,E$11,0))</f>
        <v>4828500</v>
      </c>
      <c r="F63" s="210">
        <f ca="1">IF(ISERROR(VLOOKUP($B63,'I&amp;E Backsheet'!$D$11:$AB$187,F$11,0)),"",VLOOKUP($B63,'I&amp;E Backsheet'!$D$11:$AB$187,F$11,0))</f>
        <v>4828500</v>
      </c>
      <c r="G63" s="210">
        <f ca="1">IF(ISERROR(VLOOKUP($B63,'I&amp;E Backsheet'!$D$11:$AB$187,G$11,0)),"",VLOOKUP($B63,'I&amp;E Backsheet'!$D$11:$AB$187,G$11,0))</f>
        <v>4828500</v>
      </c>
      <c r="H63" s="262">
        <f ca="1">IF(ISERROR(VLOOKUP($B63,'I&amp;E Backsheet'!$D$11:$AB$187,H$11,0)),"",VLOOKUP($B63,'I&amp;E Backsheet'!$D$11:$AB$187,H$11,0))</f>
        <v>4828500</v>
      </c>
      <c r="I63" s="321">
        <f ca="1">IF(ISERROR(VLOOKUP($B63,'I&amp;E Backsheet'!$D$11:$AB$187,I$11,0)),"",VLOOKUP($B63,'I&amp;E Backsheet'!$D$11:$AB$187,I$11,0))</f>
        <v>4628212</v>
      </c>
      <c r="J63" s="214">
        <f ca="1">IF(ISERROR(VLOOKUP($B63,'I&amp;E Backsheet'!$D$11:$AB$187,J$11,0)),"",VLOOKUP($B63,'I&amp;E Backsheet'!$D$11:$AB$187,J$11,0))</f>
        <v>4628212</v>
      </c>
      <c r="K63" s="214">
        <f ca="1">IF(ISERROR(VLOOKUP($B63,'I&amp;E Backsheet'!$D$11:$AB$187,K$11,0)),"",VLOOKUP($B63,'I&amp;E Backsheet'!$D$11:$AB$187,K$11,0))</f>
        <v>4628212</v>
      </c>
      <c r="L63" s="215">
        <f ca="1">IF(ISERROR(VLOOKUP($B63,'I&amp;E Backsheet'!$D$11:$AB$187,L$11,0)),"",VLOOKUP($B63,'I&amp;E Backsheet'!$D$11:$AB$187,L$11,0))</f>
        <v>4628212</v>
      </c>
      <c r="M63" s="321">
        <f ca="1">IF(ISERROR(VLOOKUP($B63,'I&amp;E Backsheet'!$D$11:$AB$187,M$11,0)),"",VLOOKUP($B63,'I&amp;E Backsheet'!$D$11:$AB$187,M$11,0))</f>
        <v>3516000</v>
      </c>
      <c r="N63" s="215">
        <f ca="1">IF(ISERROR(VLOOKUP($B63,'I&amp;E Backsheet'!$D$11:$AB$187,N$11,0)),"",VLOOKUP($B63,'I&amp;E Backsheet'!$D$11:$AB$187,N$11,0))</f>
        <v>3516000</v>
      </c>
      <c r="O63" s="334">
        <f t="shared" ca="1" si="6"/>
        <v>-1312500</v>
      </c>
      <c r="P63" s="215">
        <f t="shared" ca="1" si="2"/>
        <v>-1312500</v>
      </c>
      <c r="Q63" s="321">
        <f t="shared" ca="1" si="3"/>
        <v>-1112212</v>
      </c>
      <c r="R63" s="215">
        <f t="shared" ca="1" si="4"/>
        <v>-1112212</v>
      </c>
    </row>
    <row r="64" spans="1:18" ht="60" customHeight="1">
      <c r="A64" s="3">
        <v>49</v>
      </c>
      <c r="B64" s="41" t="str">
        <f t="shared" ca="1" si="5"/>
        <v>E06000056</v>
      </c>
      <c r="C64" s="42" t="str">
        <f ca="1">IF($B64="","",VLOOKUP($B64,'Org list'!$J$9:$K$637,2,0))</f>
        <v>Central Bedfordshire</v>
      </c>
      <c r="D64" s="223">
        <f ca="1">IF(ISERROR(VLOOKUP($B64,'Pooled Fund'!$A$3:$C$179,D$11,0)),"",VLOOKUP($B64,'Pooled Fund'!$A$3:$C$179,D$11,0))</f>
        <v>18707000</v>
      </c>
      <c r="E64" s="210">
        <f ca="1">IF(ISERROR(VLOOKUP($B64,'I&amp;E Backsheet'!$D$11:$AB$187,E$11,0)),"",VLOOKUP($B64,'I&amp;E Backsheet'!$D$11:$AB$187,E$11,0))</f>
        <v>0</v>
      </c>
      <c r="F64" s="210">
        <f ca="1">IF(ISERROR(VLOOKUP($B64,'I&amp;E Backsheet'!$D$11:$AB$187,F$11,0)),"",VLOOKUP($B64,'I&amp;E Backsheet'!$D$11:$AB$187,F$11,0))</f>
        <v>0</v>
      </c>
      <c r="G64" s="210">
        <f ca="1">IF(ISERROR(VLOOKUP($B64,'I&amp;E Backsheet'!$D$11:$AB$187,G$11,0)),"",VLOOKUP($B64,'I&amp;E Backsheet'!$D$11:$AB$187,G$11,0))</f>
        <v>0</v>
      </c>
      <c r="H64" s="262">
        <f ca="1">IF(ISERROR(VLOOKUP($B64,'I&amp;E Backsheet'!$D$11:$AB$187,H$11,0)),"",VLOOKUP($B64,'I&amp;E Backsheet'!$D$11:$AB$187,H$11,0))</f>
        <v>0</v>
      </c>
      <c r="I64" s="321">
        <f ca="1">IF(ISERROR(VLOOKUP($B64,'I&amp;E Backsheet'!$D$11:$AB$187,I$11,0)),"",VLOOKUP($B64,'I&amp;E Backsheet'!$D$11:$AB$187,I$11,0))</f>
        <v>4676750</v>
      </c>
      <c r="J64" s="214">
        <f ca="1">IF(ISERROR(VLOOKUP($B64,'I&amp;E Backsheet'!$D$11:$AB$187,J$11,0)),"",VLOOKUP($B64,'I&amp;E Backsheet'!$D$11:$AB$187,J$11,0))</f>
        <v>4676750</v>
      </c>
      <c r="K64" s="214">
        <f ca="1">IF(ISERROR(VLOOKUP($B64,'I&amp;E Backsheet'!$D$11:$AB$187,K$11,0)),"",VLOOKUP($B64,'I&amp;E Backsheet'!$D$11:$AB$187,K$11,0))</f>
        <v>4676750</v>
      </c>
      <c r="L64" s="215">
        <f ca="1">IF(ISERROR(VLOOKUP($B64,'I&amp;E Backsheet'!$D$11:$AB$187,L$11,0)),"",VLOOKUP($B64,'I&amp;E Backsheet'!$D$11:$AB$187,L$11,0))</f>
        <v>4676750</v>
      </c>
      <c r="M64" s="321">
        <f ca="1">IF(ISERROR(VLOOKUP($B64,'I&amp;E Backsheet'!$D$11:$AB$187,M$11,0)),"",VLOOKUP($B64,'I&amp;E Backsheet'!$D$11:$AB$187,M$11,0))</f>
        <v>4676750</v>
      </c>
      <c r="N64" s="215">
        <f ca="1">IF(ISERROR(VLOOKUP($B64,'I&amp;E Backsheet'!$D$11:$AB$187,N$11,0)),"",VLOOKUP($B64,'I&amp;E Backsheet'!$D$11:$AB$187,N$11,0))</f>
        <v>4676750</v>
      </c>
      <c r="O64" s="334">
        <f t="shared" ca="1" si="6"/>
        <v>4676750</v>
      </c>
      <c r="P64" s="215">
        <f t="shared" ca="1" si="2"/>
        <v>4676750</v>
      </c>
      <c r="Q64" s="321">
        <f t="shared" ca="1" si="3"/>
        <v>0</v>
      </c>
      <c r="R64" s="215">
        <f t="shared" ca="1" si="4"/>
        <v>0</v>
      </c>
    </row>
    <row r="65" spans="1:18" ht="60" customHeight="1">
      <c r="A65" s="3">
        <v>50</v>
      </c>
      <c r="B65" s="41" t="str">
        <f t="shared" ca="1" si="5"/>
        <v>E06000049</v>
      </c>
      <c r="C65" s="42" t="str">
        <f ca="1">IF($B65="","",VLOOKUP($B65,'Org list'!$J$9:$K$637,2,0))</f>
        <v>Cheshire East</v>
      </c>
      <c r="D65" s="223">
        <f ca="1">IF(ISERROR(VLOOKUP($B65,'Pooled Fund'!$A$3:$C$179,D$11,0)),"",VLOOKUP($B65,'Pooled Fund'!$A$3:$C$179,D$11,0))</f>
        <v>23891000</v>
      </c>
      <c r="E65" s="210">
        <f ca="1">IF(ISERROR(VLOOKUP($B65,'I&amp;E Backsheet'!$D$11:$AB$187,E$11,0)),"",VLOOKUP($B65,'I&amp;E Backsheet'!$D$11:$AB$187,E$11,0))</f>
        <v>6791555</v>
      </c>
      <c r="F65" s="210">
        <f ca="1">IF(ISERROR(VLOOKUP($B65,'I&amp;E Backsheet'!$D$11:$AB$187,F$11,0)),"",VLOOKUP($B65,'I&amp;E Backsheet'!$D$11:$AB$187,F$11,0))</f>
        <v>5495685</v>
      </c>
      <c r="G65" s="210">
        <f ca="1">IF(ISERROR(VLOOKUP($B65,'I&amp;E Backsheet'!$D$11:$AB$187,G$11,0)),"",VLOOKUP($B65,'I&amp;E Backsheet'!$D$11:$AB$187,G$11,0))</f>
        <v>5778785</v>
      </c>
      <c r="H65" s="262">
        <f ca="1">IF(ISERROR(VLOOKUP($B65,'I&amp;E Backsheet'!$D$11:$AB$187,H$11,0)),"",VLOOKUP($B65,'I&amp;E Backsheet'!$D$11:$AB$187,H$11,0))</f>
        <v>5824975</v>
      </c>
      <c r="I65" s="321">
        <f ca="1">IF(ISERROR(VLOOKUP($B65,'I&amp;E Backsheet'!$D$11:$AB$187,I$11,0)),"",VLOOKUP($B65,'I&amp;E Backsheet'!$D$11:$AB$187,I$11,0))</f>
        <v>6791555</v>
      </c>
      <c r="J65" s="214">
        <f ca="1">IF(ISERROR(VLOOKUP($B65,'I&amp;E Backsheet'!$D$11:$AB$187,J$11,0)),"",VLOOKUP($B65,'I&amp;E Backsheet'!$D$11:$AB$187,J$11,0))</f>
        <v>5495685</v>
      </c>
      <c r="K65" s="214">
        <f ca="1">IF(ISERROR(VLOOKUP($B65,'I&amp;E Backsheet'!$D$11:$AB$187,K$11,0)),"",VLOOKUP($B65,'I&amp;E Backsheet'!$D$11:$AB$187,K$11,0))</f>
        <v>5778785</v>
      </c>
      <c r="L65" s="215">
        <f ca="1">IF(ISERROR(VLOOKUP($B65,'I&amp;E Backsheet'!$D$11:$AB$187,L$11,0)),"",VLOOKUP($B65,'I&amp;E Backsheet'!$D$11:$AB$187,L$11,0))</f>
        <v>5824975</v>
      </c>
      <c r="M65" s="321">
        <f ca="1">IF(ISERROR(VLOOKUP($B65,'I&amp;E Backsheet'!$D$11:$AB$187,M$11,0)),"",VLOOKUP($B65,'I&amp;E Backsheet'!$D$11:$AB$187,M$11,0))</f>
        <v>6827135</v>
      </c>
      <c r="N65" s="215">
        <f ca="1">IF(ISERROR(VLOOKUP($B65,'I&amp;E Backsheet'!$D$11:$AB$187,N$11,0)),"",VLOOKUP($B65,'I&amp;E Backsheet'!$D$11:$AB$187,N$11,0))</f>
        <v>5173845</v>
      </c>
      <c r="O65" s="334">
        <f t="shared" ca="1" si="6"/>
        <v>35580</v>
      </c>
      <c r="P65" s="215">
        <f t="shared" ca="1" si="2"/>
        <v>-321840</v>
      </c>
      <c r="Q65" s="321">
        <f t="shared" ca="1" si="3"/>
        <v>35580</v>
      </c>
      <c r="R65" s="215">
        <f t="shared" ca="1" si="4"/>
        <v>-321840</v>
      </c>
    </row>
    <row r="66" spans="1:18" ht="60" customHeight="1">
      <c r="A66" s="3">
        <v>51</v>
      </c>
      <c r="B66" s="41" t="str">
        <f t="shared" ca="1" si="5"/>
        <v>E06000050</v>
      </c>
      <c r="C66" s="42" t="str">
        <f ca="1">IF($B66="","",VLOOKUP($B66,'Org list'!$J$9:$K$637,2,0))</f>
        <v>Cheshire West and Chester</v>
      </c>
      <c r="D66" s="223">
        <f ca="1">IF(ISERROR(VLOOKUP($B66,'Pooled Fund'!$A$3:$C$179,D$11,0)),"",VLOOKUP($B66,'Pooled Fund'!$A$3:$C$179,D$11,0))</f>
        <v>24309000</v>
      </c>
      <c r="E66" s="210">
        <f ca="1">IF(ISERROR(VLOOKUP($B66,'I&amp;E Backsheet'!$D$11:$AB$187,E$11,0)),"",VLOOKUP($B66,'I&amp;E Backsheet'!$D$11:$AB$187,E$11,0))</f>
        <v>6077000</v>
      </c>
      <c r="F66" s="210">
        <f ca="1">IF(ISERROR(VLOOKUP($B66,'I&amp;E Backsheet'!$D$11:$AB$187,F$11,0)),"",VLOOKUP($B66,'I&amp;E Backsheet'!$D$11:$AB$187,F$11,0))</f>
        <v>6077000</v>
      </c>
      <c r="G66" s="210">
        <f ca="1">IF(ISERROR(VLOOKUP($B66,'I&amp;E Backsheet'!$D$11:$AB$187,G$11,0)),"",VLOOKUP($B66,'I&amp;E Backsheet'!$D$11:$AB$187,G$11,0))</f>
        <v>6077000</v>
      </c>
      <c r="H66" s="262">
        <f ca="1">IF(ISERROR(VLOOKUP($B66,'I&amp;E Backsheet'!$D$11:$AB$187,H$11,0)),"",VLOOKUP($B66,'I&amp;E Backsheet'!$D$11:$AB$187,H$11,0))</f>
        <v>6078000</v>
      </c>
      <c r="I66" s="321">
        <f ca="1">IF(ISERROR(VLOOKUP($B66,'I&amp;E Backsheet'!$D$11:$AB$187,I$11,0)),"",VLOOKUP($B66,'I&amp;E Backsheet'!$D$11:$AB$187,I$11,0))</f>
        <v>5627000</v>
      </c>
      <c r="J66" s="214">
        <f ca="1">IF(ISERROR(VLOOKUP($B66,'I&amp;E Backsheet'!$D$11:$AB$187,J$11,0)),"",VLOOKUP($B66,'I&amp;E Backsheet'!$D$11:$AB$187,J$11,0))</f>
        <v>5579000</v>
      </c>
      <c r="K66" s="214">
        <f ca="1">IF(ISERROR(VLOOKUP($B66,'I&amp;E Backsheet'!$D$11:$AB$187,K$11,0)),"",VLOOKUP($B66,'I&amp;E Backsheet'!$D$11:$AB$187,K$11,0))</f>
        <v>5609000</v>
      </c>
      <c r="L66" s="215">
        <f ca="1">IF(ISERROR(VLOOKUP($B66,'I&amp;E Backsheet'!$D$11:$AB$187,L$11,0)),"",VLOOKUP($B66,'I&amp;E Backsheet'!$D$11:$AB$187,L$11,0))</f>
        <v>6084000</v>
      </c>
      <c r="M66" s="321">
        <f ca="1">IF(ISERROR(VLOOKUP($B66,'I&amp;E Backsheet'!$D$11:$AB$187,M$11,0)),"",VLOOKUP($B66,'I&amp;E Backsheet'!$D$11:$AB$187,M$11,0))</f>
        <v>5627000</v>
      </c>
      <c r="N66" s="215">
        <f ca="1">IF(ISERROR(VLOOKUP($B66,'I&amp;E Backsheet'!$D$11:$AB$187,N$11,0)),"",VLOOKUP($B66,'I&amp;E Backsheet'!$D$11:$AB$187,N$11,0))</f>
        <v>5579000</v>
      </c>
      <c r="O66" s="334">
        <f t="shared" ca="1" si="6"/>
        <v>-450000</v>
      </c>
      <c r="P66" s="215">
        <f t="shared" ca="1" si="2"/>
        <v>-498000</v>
      </c>
      <c r="Q66" s="321">
        <f t="shared" ca="1" si="3"/>
        <v>0</v>
      </c>
      <c r="R66" s="215">
        <f t="shared" ca="1" si="4"/>
        <v>0</v>
      </c>
    </row>
    <row r="67" spans="1:18" ht="60" customHeight="1">
      <c r="A67" s="3">
        <v>52</v>
      </c>
      <c r="B67" s="41" t="str">
        <f t="shared" ca="1" si="5"/>
        <v>E09000001</v>
      </c>
      <c r="C67" s="42" t="str">
        <f ca="1">IF($B67="","",VLOOKUP($B67,'Org list'!$J$9:$K$637,2,0))</f>
        <v>City of London</v>
      </c>
      <c r="D67" s="223">
        <f ca="1">IF(ISERROR(VLOOKUP($B67,'Pooled Fund'!$A$3:$C$179,D$11,0)),"",VLOOKUP($B67,'Pooled Fund'!$A$3:$C$179,D$11,0))</f>
        <v>776000</v>
      </c>
      <c r="E67" s="210">
        <f ca="1">IF(ISERROR(VLOOKUP($B67,'I&amp;E Backsheet'!$D$11:$AB$187,E$11,0)),"",VLOOKUP($B67,'I&amp;E Backsheet'!$D$11:$AB$187,E$11,0))</f>
        <v>194000</v>
      </c>
      <c r="F67" s="210">
        <f ca="1">IF(ISERROR(VLOOKUP($B67,'I&amp;E Backsheet'!$D$11:$AB$187,F$11,0)),"",VLOOKUP($B67,'I&amp;E Backsheet'!$D$11:$AB$187,F$11,0))</f>
        <v>194000</v>
      </c>
      <c r="G67" s="210">
        <f ca="1">IF(ISERROR(VLOOKUP($B67,'I&amp;E Backsheet'!$D$11:$AB$187,G$11,0)),"",VLOOKUP($B67,'I&amp;E Backsheet'!$D$11:$AB$187,G$11,0))</f>
        <v>194000</v>
      </c>
      <c r="H67" s="262">
        <f ca="1">IF(ISERROR(VLOOKUP($B67,'I&amp;E Backsheet'!$D$11:$AB$187,H$11,0)),"",VLOOKUP($B67,'I&amp;E Backsheet'!$D$11:$AB$187,H$11,0))</f>
        <v>194000</v>
      </c>
      <c r="I67" s="321">
        <f ca="1">IF(ISERROR(VLOOKUP($B67,'I&amp;E Backsheet'!$D$11:$AB$187,I$11,0)),"",VLOOKUP($B67,'I&amp;E Backsheet'!$D$11:$AB$187,I$11,0))</f>
        <v>194000</v>
      </c>
      <c r="J67" s="214">
        <f ca="1">IF(ISERROR(VLOOKUP($B67,'I&amp;E Backsheet'!$D$11:$AB$187,J$11,0)),"",VLOOKUP($B67,'I&amp;E Backsheet'!$D$11:$AB$187,J$11,0))</f>
        <v>194000</v>
      </c>
      <c r="K67" s="214">
        <f ca="1">IF(ISERROR(VLOOKUP($B67,'I&amp;E Backsheet'!$D$11:$AB$187,K$11,0)),"",VLOOKUP($B67,'I&amp;E Backsheet'!$D$11:$AB$187,K$11,0))</f>
        <v>194000</v>
      </c>
      <c r="L67" s="215">
        <f ca="1">IF(ISERROR(VLOOKUP($B67,'I&amp;E Backsheet'!$D$11:$AB$187,L$11,0)),"",VLOOKUP($B67,'I&amp;E Backsheet'!$D$11:$AB$187,L$11,0))</f>
        <v>194000</v>
      </c>
      <c r="M67" s="321">
        <f ca="1">IF(ISERROR(VLOOKUP($B67,'I&amp;E Backsheet'!$D$11:$AB$187,M$11,0)),"",VLOOKUP($B67,'I&amp;E Backsheet'!$D$11:$AB$187,M$11,0))</f>
        <v>194000</v>
      </c>
      <c r="N67" s="215">
        <f ca="1">IF(ISERROR(VLOOKUP($B67,'I&amp;E Backsheet'!$D$11:$AB$187,N$11,0)),"",VLOOKUP($B67,'I&amp;E Backsheet'!$D$11:$AB$187,N$11,0))</f>
        <v>194000</v>
      </c>
      <c r="O67" s="334">
        <f t="shared" ca="1" si="6"/>
        <v>0</v>
      </c>
      <c r="P67" s="215">
        <f t="shared" ca="1" si="2"/>
        <v>0</v>
      </c>
      <c r="Q67" s="321">
        <f t="shared" ca="1" si="3"/>
        <v>0</v>
      </c>
      <c r="R67" s="215">
        <f t="shared" ca="1" si="4"/>
        <v>0</v>
      </c>
    </row>
    <row r="68" spans="1:18" ht="60" customHeight="1">
      <c r="A68" s="3">
        <v>53</v>
      </c>
      <c r="B68" s="41" t="str">
        <f t="shared" ca="1" si="5"/>
        <v>E06000052</v>
      </c>
      <c r="C68" s="42" t="str">
        <f ca="1">IF($B68="","",VLOOKUP($B68,'Org list'!$J$9:$K$637,2,0))</f>
        <v>Cornwall &amp; Scilly</v>
      </c>
      <c r="D68" s="223">
        <f ca="1">IF(ISERROR(VLOOKUP($B68,'Pooled Fund'!$A$3:$C$179,D$11,0)),"",VLOOKUP($B68,'Pooled Fund'!$A$3:$C$179,D$11,0))</f>
        <v>44512000</v>
      </c>
      <c r="E68" s="210">
        <f ca="1">IF(ISERROR(VLOOKUP($B68,'I&amp;E Backsheet'!$D$11:$AB$187,E$11,0)),"",VLOOKUP($B68,'I&amp;E Backsheet'!$D$11:$AB$187,E$11,0))</f>
        <v>11128000</v>
      </c>
      <c r="F68" s="210">
        <f ca="1">IF(ISERROR(VLOOKUP($B68,'I&amp;E Backsheet'!$D$11:$AB$187,F$11,0)),"",VLOOKUP($B68,'I&amp;E Backsheet'!$D$11:$AB$187,F$11,0))</f>
        <v>11128000</v>
      </c>
      <c r="G68" s="210">
        <f ca="1">IF(ISERROR(VLOOKUP($B68,'I&amp;E Backsheet'!$D$11:$AB$187,G$11,0)),"",VLOOKUP($B68,'I&amp;E Backsheet'!$D$11:$AB$187,G$11,0))</f>
        <v>11128000</v>
      </c>
      <c r="H68" s="262">
        <f ca="1">IF(ISERROR(VLOOKUP($B68,'I&amp;E Backsheet'!$D$11:$AB$187,H$11,0)),"",VLOOKUP($B68,'I&amp;E Backsheet'!$D$11:$AB$187,H$11,0))</f>
        <v>11128000</v>
      </c>
      <c r="I68" s="321">
        <f ca="1">IF(ISERROR(VLOOKUP($B68,'I&amp;E Backsheet'!$D$11:$AB$187,I$11,0)),"",VLOOKUP($B68,'I&amp;E Backsheet'!$D$11:$AB$187,I$11,0))</f>
        <v>11128000</v>
      </c>
      <c r="J68" s="214">
        <f ca="1">IF(ISERROR(VLOOKUP($B68,'I&amp;E Backsheet'!$D$11:$AB$187,J$11,0)),"",VLOOKUP($B68,'I&amp;E Backsheet'!$D$11:$AB$187,J$11,0))</f>
        <v>8462000</v>
      </c>
      <c r="K68" s="214">
        <f ca="1">IF(ISERROR(VLOOKUP($B68,'I&amp;E Backsheet'!$D$11:$AB$187,K$11,0)),"",VLOOKUP($B68,'I&amp;E Backsheet'!$D$11:$AB$187,K$11,0))</f>
        <v>10930000</v>
      </c>
      <c r="L68" s="215">
        <f ca="1">IF(ISERROR(VLOOKUP($B68,'I&amp;E Backsheet'!$D$11:$AB$187,L$11,0)),"",VLOOKUP($B68,'I&amp;E Backsheet'!$D$11:$AB$187,L$11,0))</f>
        <v>10930000</v>
      </c>
      <c r="M68" s="321">
        <f ca="1">IF(ISERROR(VLOOKUP($B68,'I&amp;E Backsheet'!$D$11:$AB$187,M$11,0)),"",VLOOKUP($B68,'I&amp;E Backsheet'!$D$11:$AB$187,M$11,0))</f>
        <v>11228000</v>
      </c>
      <c r="N68" s="215">
        <f ca="1">IF(ISERROR(VLOOKUP($B68,'I&amp;E Backsheet'!$D$11:$AB$187,N$11,0)),"",VLOOKUP($B68,'I&amp;E Backsheet'!$D$11:$AB$187,N$11,0))</f>
        <v>8462000</v>
      </c>
      <c r="O68" s="334">
        <f t="shared" ca="1" si="6"/>
        <v>100000</v>
      </c>
      <c r="P68" s="215">
        <f t="shared" ca="1" si="2"/>
        <v>-2666000</v>
      </c>
      <c r="Q68" s="321">
        <f t="shared" ca="1" si="3"/>
        <v>100000</v>
      </c>
      <c r="R68" s="215">
        <f t="shared" ca="1" si="4"/>
        <v>0</v>
      </c>
    </row>
    <row r="69" spans="1:18" ht="60" customHeight="1">
      <c r="A69" s="3">
        <v>54</v>
      </c>
      <c r="B69" s="41" t="str">
        <f t="shared" ca="1" si="5"/>
        <v>E06000047</v>
      </c>
      <c r="C69" s="42" t="str">
        <f ca="1">IF($B69="","",VLOOKUP($B69,'Org list'!$J$9:$K$637,2,0))</f>
        <v>County Durham</v>
      </c>
      <c r="D69" s="223">
        <f ca="1">IF(ISERROR(VLOOKUP($B69,'Pooled Fund'!$A$3:$C$179,D$11,0)),"",VLOOKUP($B69,'Pooled Fund'!$A$3:$C$179,D$11,0))</f>
        <v>43735000</v>
      </c>
      <c r="E69" s="210">
        <f ca="1">IF(ISERROR(VLOOKUP($B69,'I&amp;E Backsheet'!$D$11:$AB$187,E$11,0)),"",VLOOKUP($B69,'I&amp;E Backsheet'!$D$11:$AB$187,E$11,0))</f>
        <v>10933750</v>
      </c>
      <c r="F69" s="210">
        <f ca="1">IF(ISERROR(VLOOKUP($B69,'I&amp;E Backsheet'!$D$11:$AB$187,F$11,0)),"",VLOOKUP($B69,'I&amp;E Backsheet'!$D$11:$AB$187,F$11,0))</f>
        <v>10933750</v>
      </c>
      <c r="G69" s="210">
        <f ca="1">IF(ISERROR(VLOOKUP($B69,'I&amp;E Backsheet'!$D$11:$AB$187,G$11,0)),"",VLOOKUP($B69,'I&amp;E Backsheet'!$D$11:$AB$187,G$11,0))</f>
        <v>10933750</v>
      </c>
      <c r="H69" s="262">
        <f ca="1">IF(ISERROR(VLOOKUP($B69,'I&amp;E Backsheet'!$D$11:$AB$187,H$11,0)),"",VLOOKUP($B69,'I&amp;E Backsheet'!$D$11:$AB$187,H$11,0))</f>
        <v>10933750</v>
      </c>
      <c r="I69" s="321">
        <f ca="1">IF(ISERROR(VLOOKUP($B69,'I&amp;E Backsheet'!$D$11:$AB$187,I$11,0)),"",VLOOKUP($B69,'I&amp;E Backsheet'!$D$11:$AB$187,I$11,0))</f>
        <v>10933750</v>
      </c>
      <c r="J69" s="214">
        <f ca="1">IF(ISERROR(VLOOKUP($B69,'I&amp;E Backsheet'!$D$11:$AB$187,J$11,0)),"",VLOOKUP($B69,'I&amp;E Backsheet'!$D$11:$AB$187,J$11,0))</f>
        <v>10933750</v>
      </c>
      <c r="K69" s="214">
        <f ca="1">IF(ISERROR(VLOOKUP($B69,'I&amp;E Backsheet'!$D$11:$AB$187,K$11,0)),"",VLOOKUP($B69,'I&amp;E Backsheet'!$D$11:$AB$187,K$11,0))</f>
        <v>10933750</v>
      </c>
      <c r="L69" s="215">
        <f ca="1">IF(ISERROR(VLOOKUP($B69,'I&amp;E Backsheet'!$D$11:$AB$187,L$11,0)),"",VLOOKUP($B69,'I&amp;E Backsheet'!$D$11:$AB$187,L$11,0))</f>
        <v>9333750</v>
      </c>
      <c r="M69" s="321">
        <f ca="1">IF(ISERROR(VLOOKUP($B69,'I&amp;E Backsheet'!$D$11:$AB$187,M$11,0)),"",VLOOKUP($B69,'I&amp;E Backsheet'!$D$11:$AB$187,M$11,0))</f>
        <v>10933750</v>
      </c>
      <c r="N69" s="215">
        <f ca="1">IF(ISERROR(VLOOKUP($B69,'I&amp;E Backsheet'!$D$11:$AB$187,N$11,0)),"",VLOOKUP($B69,'I&amp;E Backsheet'!$D$11:$AB$187,N$11,0))</f>
        <v>10933750</v>
      </c>
      <c r="O69" s="334">
        <f t="shared" ca="1" si="6"/>
        <v>0</v>
      </c>
      <c r="P69" s="215">
        <f t="shared" ca="1" si="2"/>
        <v>0</v>
      </c>
      <c r="Q69" s="321">
        <f t="shared" ca="1" si="3"/>
        <v>0</v>
      </c>
      <c r="R69" s="215">
        <f t="shared" ca="1" si="4"/>
        <v>0</v>
      </c>
    </row>
    <row r="70" spans="1:18" ht="60" customHeight="1">
      <c r="A70" s="3">
        <v>55</v>
      </c>
      <c r="B70" s="41" t="str">
        <f t="shared" ca="1" si="5"/>
        <v>E08000026</v>
      </c>
      <c r="C70" s="42" t="str">
        <f ca="1">IF($B70="","",VLOOKUP($B70,'Org list'!$J$9:$K$637,2,0))</f>
        <v>Coventry</v>
      </c>
      <c r="D70" s="223">
        <f ca="1">IF(ISERROR(VLOOKUP($B70,'Pooled Fund'!$A$3:$C$179,D$11,0)),"",VLOOKUP($B70,'Pooled Fund'!$A$3:$C$179,D$11,0))</f>
        <v>51979000</v>
      </c>
      <c r="E70" s="210">
        <f ca="1">IF(ISERROR(VLOOKUP($B70,'I&amp;E Backsheet'!$D$11:$AB$187,E$11,0)),"",VLOOKUP($B70,'I&amp;E Backsheet'!$D$11:$AB$187,E$11,0))</f>
        <v>12994750</v>
      </c>
      <c r="F70" s="210">
        <f ca="1">IF(ISERROR(VLOOKUP($B70,'I&amp;E Backsheet'!$D$11:$AB$187,F$11,0)),"",VLOOKUP($B70,'I&amp;E Backsheet'!$D$11:$AB$187,F$11,0))</f>
        <v>12994750</v>
      </c>
      <c r="G70" s="210">
        <f ca="1">IF(ISERROR(VLOOKUP($B70,'I&amp;E Backsheet'!$D$11:$AB$187,G$11,0)),"",VLOOKUP($B70,'I&amp;E Backsheet'!$D$11:$AB$187,G$11,0))</f>
        <v>12994750</v>
      </c>
      <c r="H70" s="262">
        <f ca="1">IF(ISERROR(VLOOKUP($B70,'I&amp;E Backsheet'!$D$11:$AB$187,H$11,0)),"",VLOOKUP($B70,'I&amp;E Backsheet'!$D$11:$AB$187,H$11,0))</f>
        <v>12994750</v>
      </c>
      <c r="I70" s="321">
        <f ca="1">IF(ISERROR(VLOOKUP($B70,'I&amp;E Backsheet'!$D$11:$AB$187,I$11,0)),"",VLOOKUP($B70,'I&amp;E Backsheet'!$D$11:$AB$187,I$11,0))</f>
        <v>12994750</v>
      </c>
      <c r="J70" s="214">
        <f ca="1">IF(ISERROR(VLOOKUP($B70,'I&amp;E Backsheet'!$D$11:$AB$187,J$11,0)),"",VLOOKUP($B70,'I&amp;E Backsheet'!$D$11:$AB$187,J$11,0))</f>
        <v>12994750</v>
      </c>
      <c r="K70" s="214">
        <f ca="1">IF(ISERROR(VLOOKUP($B70,'I&amp;E Backsheet'!$D$11:$AB$187,K$11,0)),"",VLOOKUP($B70,'I&amp;E Backsheet'!$D$11:$AB$187,K$11,0))</f>
        <v>12994750</v>
      </c>
      <c r="L70" s="215">
        <f ca="1">IF(ISERROR(VLOOKUP($B70,'I&amp;E Backsheet'!$D$11:$AB$187,L$11,0)),"",VLOOKUP($B70,'I&amp;E Backsheet'!$D$11:$AB$187,L$11,0))</f>
        <v>12994750</v>
      </c>
      <c r="M70" s="321">
        <f ca="1">IF(ISERROR(VLOOKUP($B70,'I&amp;E Backsheet'!$D$11:$AB$187,M$11,0)),"",VLOOKUP($B70,'I&amp;E Backsheet'!$D$11:$AB$187,M$11,0))</f>
        <v>12994750</v>
      </c>
      <c r="N70" s="215">
        <f ca="1">IF(ISERROR(VLOOKUP($B70,'I&amp;E Backsheet'!$D$11:$AB$187,N$11,0)),"",VLOOKUP($B70,'I&amp;E Backsheet'!$D$11:$AB$187,N$11,0))</f>
        <v>12994750</v>
      </c>
      <c r="O70" s="334">
        <f t="shared" ca="1" si="6"/>
        <v>0</v>
      </c>
      <c r="P70" s="215">
        <f t="shared" ca="1" si="2"/>
        <v>0</v>
      </c>
      <c r="Q70" s="321">
        <f t="shared" ca="1" si="3"/>
        <v>0</v>
      </c>
      <c r="R70" s="215">
        <f t="shared" ca="1" si="4"/>
        <v>0</v>
      </c>
    </row>
    <row r="71" spans="1:18" ht="60" customHeight="1">
      <c r="A71" s="3">
        <v>56</v>
      </c>
      <c r="B71" s="41" t="str">
        <f t="shared" ca="1" si="5"/>
        <v>E09000008</v>
      </c>
      <c r="C71" s="42" t="str">
        <f ca="1">IF($B71="","",VLOOKUP($B71,'Org list'!$J$9:$K$637,2,0))</f>
        <v>Croydon</v>
      </c>
      <c r="D71" s="223">
        <f ca="1">IF(ISERROR(VLOOKUP($B71,'Pooled Fund'!$A$3:$C$179,D$11,0)),"",VLOOKUP($B71,'Pooled Fund'!$A$3:$C$179,D$11,0))</f>
        <v>23388000</v>
      </c>
      <c r="E71" s="210">
        <f ca="1">IF(ISERROR(VLOOKUP($B71,'I&amp;E Backsheet'!$D$11:$AB$187,E$11,0)),"",VLOOKUP($B71,'I&amp;E Backsheet'!$D$11:$AB$187,E$11,0))</f>
        <v>5847000</v>
      </c>
      <c r="F71" s="210">
        <f ca="1">IF(ISERROR(VLOOKUP($B71,'I&amp;E Backsheet'!$D$11:$AB$187,F$11,0)),"",VLOOKUP($B71,'I&amp;E Backsheet'!$D$11:$AB$187,F$11,0))</f>
        <v>5847000</v>
      </c>
      <c r="G71" s="210">
        <f ca="1">IF(ISERROR(VLOOKUP($B71,'I&amp;E Backsheet'!$D$11:$AB$187,G$11,0)),"",VLOOKUP($B71,'I&amp;E Backsheet'!$D$11:$AB$187,G$11,0))</f>
        <v>5847000</v>
      </c>
      <c r="H71" s="262">
        <f ca="1">IF(ISERROR(VLOOKUP($B71,'I&amp;E Backsheet'!$D$11:$AB$187,H$11,0)),"",VLOOKUP($B71,'I&amp;E Backsheet'!$D$11:$AB$187,H$11,0))</f>
        <v>5847000</v>
      </c>
      <c r="I71" s="321">
        <f ca="1">IF(ISERROR(VLOOKUP($B71,'I&amp;E Backsheet'!$D$11:$AB$187,I$11,0)),"",VLOOKUP($B71,'I&amp;E Backsheet'!$D$11:$AB$187,I$11,0))</f>
        <v>5847000</v>
      </c>
      <c r="J71" s="214">
        <f ca="1">IF(ISERROR(VLOOKUP($B71,'I&amp;E Backsheet'!$D$11:$AB$187,J$11,0)),"",VLOOKUP($B71,'I&amp;E Backsheet'!$D$11:$AB$187,J$11,0))</f>
        <v>5847000</v>
      </c>
      <c r="K71" s="214">
        <f ca="1">IF(ISERROR(VLOOKUP($B71,'I&amp;E Backsheet'!$D$11:$AB$187,K$11,0)),"",VLOOKUP($B71,'I&amp;E Backsheet'!$D$11:$AB$187,K$11,0))</f>
        <v>5847000</v>
      </c>
      <c r="L71" s="215">
        <f ca="1">IF(ISERROR(VLOOKUP($B71,'I&amp;E Backsheet'!$D$11:$AB$187,L$11,0)),"",VLOOKUP($B71,'I&amp;E Backsheet'!$D$11:$AB$187,L$11,0))</f>
        <v>5847000</v>
      </c>
      <c r="M71" s="321">
        <f ca="1">IF(ISERROR(VLOOKUP($B71,'I&amp;E Backsheet'!$D$11:$AB$187,M$11,0)),"",VLOOKUP($B71,'I&amp;E Backsheet'!$D$11:$AB$187,M$11,0))</f>
        <v>5847000</v>
      </c>
      <c r="N71" s="215">
        <f ca="1">IF(ISERROR(VLOOKUP($B71,'I&amp;E Backsheet'!$D$11:$AB$187,N$11,0)),"",VLOOKUP($B71,'I&amp;E Backsheet'!$D$11:$AB$187,N$11,0))</f>
        <v>5847000</v>
      </c>
      <c r="O71" s="334">
        <f t="shared" ca="1" si="6"/>
        <v>0</v>
      </c>
      <c r="P71" s="215">
        <f t="shared" ca="1" si="2"/>
        <v>0</v>
      </c>
      <c r="Q71" s="321">
        <f t="shared" ca="1" si="3"/>
        <v>0</v>
      </c>
      <c r="R71" s="215">
        <f t="shared" ca="1" si="4"/>
        <v>0</v>
      </c>
    </row>
    <row r="72" spans="1:18" ht="60" customHeight="1">
      <c r="A72" s="3">
        <v>57</v>
      </c>
      <c r="B72" s="41" t="str">
        <f t="shared" ca="1" si="5"/>
        <v>E10000006</v>
      </c>
      <c r="C72" s="42" t="str">
        <f ca="1">IF($B72="","",VLOOKUP($B72,'Org list'!$J$9:$K$637,2,0))</f>
        <v>Cumbria</v>
      </c>
      <c r="D72" s="223">
        <f ca="1">IF(ISERROR(VLOOKUP($B72,'Pooled Fund'!$A$3:$C$179,D$11,0)),"",VLOOKUP($B72,'Pooled Fund'!$A$3:$C$179,D$11,0))</f>
        <v>40200000</v>
      </c>
      <c r="E72" s="210">
        <f ca="1">IF(ISERROR(VLOOKUP($B72,'I&amp;E Backsheet'!$D$11:$AB$187,E$11,0)),"",VLOOKUP($B72,'I&amp;E Backsheet'!$D$11:$AB$187,E$11,0))</f>
        <v>10050000</v>
      </c>
      <c r="F72" s="210">
        <f ca="1">IF(ISERROR(VLOOKUP($B72,'I&amp;E Backsheet'!$D$11:$AB$187,F$11,0)),"",VLOOKUP($B72,'I&amp;E Backsheet'!$D$11:$AB$187,F$11,0))</f>
        <v>10050000</v>
      </c>
      <c r="G72" s="210">
        <f ca="1">IF(ISERROR(VLOOKUP($B72,'I&amp;E Backsheet'!$D$11:$AB$187,G$11,0)),"",VLOOKUP($B72,'I&amp;E Backsheet'!$D$11:$AB$187,G$11,0))</f>
        <v>10050000</v>
      </c>
      <c r="H72" s="262">
        <f ca="1">IF(ISERROR(VLOOKUP($B72,'I&amp;E Backsheet'!$D$11:$AB$187,H$11,0)),"",VLOOKUP($B72,'I&amp;E Backsheet'!$D$11:$AB$187,H$11,0))</f>
        <v>10050000</v>
      </c>
      <c r="I72" s="321">
        <f ca="1">IF(ISERROR(VLOOKUP($B72,'I&amp;E Backsheet'!$D$11:$AB$187,I$11,0)),"",VLOOKUP($B72,'I&amp;E Backsheet'!$D$11:$AB$187,I$11,0))</f>
        <v>10050000</v>
      </c>
      <c r="J72" s="214">
        <f ca="1">IF(ISERROR(VLOOKUP($B72,'I&amp;E Backsheet'!$D$11:$AB$187,J$11,0)),"",VLOOKUP($B72,'I&amp;E Backsheet'!$D$11:$AB$187,J$11,0))</f>
        <v>10050000</v>
      </c>
      <c r="K72" s="214">
        <f ca="1">IF(ISERROR(VLOOKUP($B72,'I&amp;E Backsheet'!$D$11:$AB$187,K$11,0)),"",VLOOKUP($B72,'I&amp;E Backsheet'!$D$11:$AB$187,K$11,0))</f>
        <v>10050000</v>
      </c>
      <c r="L72" s="215">
        <f ca="1">IF(ISERROR(VLOOKUP($B72,'I&amp;E Backsheet'!$D$11:$AB$187,L$11,0)),"",VLOOKUP($B72,'I&amp;E Backsheet'!$D$11:$AB$187,L$11,0))</f>
        <v>10050000</v>
      </c>
      <c r="M72" s="321">
        <f ca="1">IF(ISERROR(VLOOKUP($B72,'I&amp;E Backsheet'!$D$11:$AB$187,M$11,0)),"",VLOOKUP($B72,'I&amp;E Backsheet'!$D$11:$AB$187,M$11,0))</f>
        <v>10050000</v>
      </c>
      <c r="N72" s="215">
        <f ca="1">IF(ISERROR(VLOOKUP($B72,'I&amp;E Backsheet'!$D$11:$AB$187,N$11,0)),"",VLOOKUP($B72,'I&amp;E Backsheet'!$D$11:$AB$187,N$11,0))</f>
        <v>10050000</v>
      </c>
      <c r="O72" s="334">
        <f t="shared" ca="1" si="6"/>
        <v>0</v>
      </c>
      <c r="P72" s="215">
        <f t="shared" ca="1" si="2"/>
        <v>0</v>
      </c>
      <c r="Q72" s="321">
        <f t="shared" ca="1" si="3"/>
        <v>0</v>
      </c>
      <c r="R72" s="215">
        <f t="shared" ca="1" si="4"/>
        <v>0</v>
      </c>
    </row>
    <row r="73" spans="1:18" ht="60" customHeight="1">
      <c r="A73" s="3">
        <v>58</v>
      </c>
      <c r="B73" s="41" t="str">
        <f t="shared" ca="1" si="5"/>
        <v>E06000005</v>
      </c>
      <c r="C73" s="42" t="str">
        <f ca="1">IF($B73="","",VLOOKUP($B73,'Org list'!$J$9:$K$637,2,0))</f>
        <v>Darlington</v>
      </c>
      <c r="D73" s="223">
        <f ca="1">IF(ISERROR(VLOOKUP($B73,'Pooled Fund'!$A$3:$C$179,D$11,0)),"",VLOOKUP($B73,'Pooled Fund'!$A$3:$C$179,D$11,0))</f>
        <v>9522000</v>
      </c>
      <c r="E73" s="210">
        <f ca="1">IF(ISERROR(VLOOKUP($B73,'I&amp;E Backsheet'!$D$11:$AB$187,E$11,0)),"",VLOOKUP($B73,'I&amp;E Backsheet'!$D$11:$AB$187,E$11,0))</f>
        <v>2380500</v>
      </c>
      <c r="F73" s="210">
        <f ca="1">IF(ISERROR(VLOOKUP($B73,'I&amp;E Backsheet'!$D$11:$AB$187,F$11,0)),"",VLOOKUP($B73,'I&amp;E Backsheet'!$D$11:$AB$187,F$11,0))</f>
        <v>2380500</v>
      </c>
      <c r="G73" s="210">
        <f ca="1">IF(ISERROR(VLOOKUP($B73,'I&amp;E Backsheet'!$D$11:$AB$187,G$11,0)),"",VLOOKUP($B73,'I&amp;E Backsheet'!$D$11:$AB$187,G$11,0))</f>
        <v>2380500</v>
      </c>
      <c r="H73" s="262">
        <f ca="1">IF(ISERROR(VLOOKUP($B73,'I&amp;E Backsheet'!$D$11:$AB$187,H$11,0)),"",VLOOKUP($B73,'I&amp;E Backsheet'!$D$11:$AB$187,H$11,0))</f>
        <v>2380500</v>
      </c>
      <c r="I73" s="321">
        <f ca="1">IF(ISERROR(VLOOKUP($B73,'I&amp;E Backsheet'!$D$11:$AB$187,I$11,0)),"",VLOOKUP($B73,'I&amp;E Backsheet'!$D$11:$AB$187,I$11,0))</f>
        <v>2380500</v>
      </c>
      <c r="J73" s="214">
        <f ca="1">IF(ISERROR(VLOOKUP($B73,'I&amp;E Backsheet'!$D$11:$AB$187,J$11,0)),"",VLOOKUP($B73,'I&amp;E Backsheet'!$D$11:$AB$187,J$11,0))</f>
        <v>2380500</v>
      </c>
      <c r="K73" s="214">
        <f ca="1">IF(ISERROR(VLOOKUP($B73,'I&amp;E Backsheet'!$D$11:$AB$187,K$11,0)),"",VLOOKUP($B73,'I&amp;E Backsheet'!$D$11:$AB$187,K$11,0))</f>
        <v>2380500</v>
      </c>
      <c r="L73" s="215">
        <f ca="1">IF(ISERROR(VLOOKUP($B73,'I&amp;E Backsheet'!$D$11:$AB$187,L$11,0)),"",VLOOKUP($B73,'I&amp;E Backsheet'!$D$11:$AB$187,L$11,0))</f>
        <v>2380500</v>
      </c>
      <c r="M73" s="321">
        <f ca="1">IF(ISERROR(VLOOKUP($B73,'I&amp;E Backsheet'!$D$11:$AB$187,M$11,0)),"",VLOOKUP($B73,'I&amp;E Backsheet'!$D$11:$AB$187,M$11,0))</f>
        <v>2380500</v>
      </c>
      <c r="N73" s="215">
        <f ca="1">IF(ISERROR(VLOOKUP($B73,'I&amp;E Backsheet'!$D$11:$AB$187,N$11,0)),"",VLOOKUP($B73,'I&amp;E Backsheet'!$D$11:$AB$187,N$11,0))</f>
        <v>2380500</v>
      </c>
      <c r="O73" s="334">
        <f t="shared" ca="1" si="6"/>
        <v>0</v>
      </c>
      <c r="P73" s="215">
        <f t="shared" ca="1" si="2"/>
        <v>0</v>
      </c>
      <c r="Q73" s="321">
        <f t="shared" ca="1" si="3"/>
        <v>0</v>
      </c>
      <c r="R73" s="215">
        <f t="shared" ca="1" si="4"/>
        <v>0</v>
      </c>
    </row>
    <row r="74" spans="1:18" ht="60" customHeight="1">
      <c r="A74" s="3">
        <v>59</v>
      </c>
      <c r="B74" s="41" t="str">
        <f t="shared" ca="1" si="5"/>
        <v>E06000015</v>
      </c>
      <c r="C74" s="42" t="str">
        <f ca="1">IF($B74="","",VLOOKUP($B74,'Org list'!$J$9:$K$637,2,0))</f>
        <v>Derby</v>
      </c>
      <c r="D74" s="223">
        <f ca="1">IF(ISERROR(VLOOKUP($B74,'Pooled Fund'!$A$3:$C$179,D$11,0)),"",VLOOKUP($B74,'Pooled Fund'!$A$3:$C$179,D$11,0))</f>
        <v>17403000</v>
      </c>
      <c r="E74" s="210">
        <f ca="1">IF(ISERROR(VLOOKUP($B74,'I&amp;E Backsheet'!$D$11:$AB$187,E$11,0)),"",VLOOKUP($B74,'I&amp;E Backsheet'!$D$11:$AB$187,E$11,0))</f>
        <v>4350750</v>
      </c>
      <c r="F74" s="210">
        <f ca="1">IF(ISERROR(VLOOKUP($B74,'I&amp;E Backsheet'!$D$11:$AB$187,F$11,0)),"",VLOOKUP($B74,'I&amp;E Backsheet'!$D$11:$AB$187,F$11,0))</f>
        <v>4350750</v>
      </c>
      <c r="G74" s="210">
        <f ca="1">IF(ISERROR(VLOOKUP($B74,'I&amp;E Backsheet'!$D$11:$AB$187,G$11,0)),"",VLOOKUP($B74,'I&amp;E Backsheet'!$D$11:$AB$187,G$11,0))</f>
        <v>4350750</v>
      </c>
      <c r="H74" s="262">
        <f ca="1">IF(ISERROR(VLOOKUP($B74,'I&amp;E Backsheet'!$D$11:$AB$187,H$11,0)),"",VLOOKUP($B74,'I&amp;E Backsheet'!$D$11:$AB$187,H$11,0))</f>
        <v>4350750</v>
      </c>
      <c r="I74" s="321">
        <f ca="1">IF(ISERROR(VLOOKUP($B74,'I&amp;E Backsheet'!$D$11:$AB$187,I$11,0)),"",VLOOKUP($B74,'I&amp;E Backsheet'!$D$11:$AB$187,I$11,0))</f>
        <v>4350750</v>
      </c>
      <c r="J74" s="214">
        <f ca="1">IF(ISERROR(VLOOKUP($B74,'I&amp;E Backsheet'!$D$11:$AB$187,J$11,0)),"",VLOOKUP($B74,'I&amp;E Backsheet'!$D$11:$AB$187,J$11,0))</f>
        <v>4350750</v>
      </c>
      <c r="K74" s="214">
        <f ca="1">IF(ISERROR(VLOOKUP($B74,'I&amp;E Backsheet'!$D$11:$AB$187,K$11,0)),"",VLOOKUP($B74,'I&amp;E Backsheet'!$D$11:$AB$187,K$11,0))</f>
        <v>4350750</v>
      </c>
      <c r="L74" s="215">
        <f ca="1">IF(ISERROR(VLOOKUP($B74,'I&amp;E Backsheet'!$D$11:$AB$187,L$11,0)),"",VLOOKUP($B74,'I&amp;E Backsheet'!$D$11:$AB$187,L$11,0))</f>
        <v>4350750</v>
      </c>
      <c r="M74" s="321">
        <f ca="1">IF(ISERROR(VLOOKUP($B74,'I&amp;E Backsheet'!$D$11:$AB$187,M$11,0)),"",VLOOKUP($B74,'I&amp;E Backsheet'!$D$11:$AB$187,M$11,0))</f>
        <v>4350750</v>
      </c>
      <c r="N74" s="215">
        <f ca="1">IF(ISERROR(VLOOKUP($B74,'I&amp;E Backsheet'!$D$11:$AB$187,N$11,0)),"",VLOOKUP($B74,'I&amp;E Backsheet'!$D$11:$AB$187,N$11,0))</f>
        <v>4350750</v>
      </c>
      <c r="O74" s="334">
        <f t="shared" ca="1" si="6"/>
        <v>0</v>
      </c>
      <c r="P74" s="215">
        <f t="shared" ca="1" si="2"/>
        <v>0</v>
      </c>
      <c r="Q74" s="321">
        <f t="shared" ca="1" si="3"/>
        <v>0</v>
      </c>
      <c r="R74" s="215">
        <f t="shared" ca="1" si="4"/>
        <v>0</v>
      </c>
    </row>
    <row r="75" spans="1:18" ht="60" customHeight="1">
      <c r="A75" s="3">
        <v>60</v>
      </c>
      <c r="B75" s="41" t="str">
        <f t="shared" ca="1" si="5"/>
        <v>E10000007</v>
      </c>
      <c r="C75" s="42" t="str">
        <f ca="1">IF($B75="","",VLOOKUP($B75,'Org list'!$J$9:$K$637,2,0))</f>
        <v>Derbyshire</v>
      </c>
      <c r="D75" s="223">
        <f ca="1">IF(ISERROR(VLOOKUP($B75,'Pooled Fund'!$A$3:$C$179,D$11,0)),"",VLOOKUP($B75,'Pooled Fund'!$A$3:$C$179,D$11,0))</f>
        <v>61489000</v>
      </c>
      <c r="E75" s="210">
        <f ca="1">IF(ISERROR(VLOOKUP($B75,'I&amp;E Backsheet'!$D$11:$AB$187,E$11,0)),"",VLOOKUP($B75,'I&amp;E Backsheet'!$D$11:$AB$187,E$11,0))</f>
        <v>15372000</v>
      </c>
      <c r="F75" s="210">
        <f ca="1">IF(ISERROR(VLOOKUP($B75,'I&amp;E Backsheet'!$D$11:$AB$187,F$11,0)),"",VLOOKUP($B75,'I&amp;E Backsheet'!$D$11:$AB$187,F$11,0))</f>
        <v>15372000</v>
      </c>
      <c r="G75" s="210">
        <f ca="1">IF(ISERROR(VLOOKUP($B75,'I&amp;E Backsheet'!$D$11:$AB$187,G$11,0)),"",VLOOKUP($B75,'I&amp;E Backsheet'!$D$11:$AB$187,G$11,0))</f>
        <v>15372000</v>
      </c>
      <c r="H75" s="262">
        <f ca="1">IF(ISERROR(VLOOKUP($B75,'I&amp;E Backsheet'!$D$11:$AB$187,H$11,0)),"",VLOOKUP($B75,'I&amp;E Backsheet'!$D$11:$AB$187,H$11,0))</f>
        <v>15372000</v>
      </c>
      <c r="I75" s="321">
        <f ca="1">IF(ISERROR(VLOOKUP($B75,'I&amp;E Backsheet'!$D$11:$AB$187,I$11,0)),"",VLOOKUP($B75,'I&amp;E Backsheet'!$D$11:$AB$187,I$11,0))</f>
        <v>15372000</v>
      </c>
      <c r="J75" s="214">
        <f ca="1">IF(ISERROR(VLOOKUP($B75,'I&amp;E Backsheet'!$D$11:$AB$187,J$11,0)),"",VLOOKUP($B75,'I&amp;E Backsheet'!$D$11:$AB$187,J$11,0))</f>
        <v>15372000</v>
      </c>
      <c r="K75" s="214">
        <f ca="1">IF(ISERROR(VLOOKUP($B75,'I&amp;E Backsheet'!$D$11:$AB$187,K$11,0)),"",VLOOKUP($B75,'I&amp;E Backsheet'!$D$11:$AB$187,K$11,0))</f>
        <v>15372000</v>
      </c>
      <c r="L75" s="215">
        <f ca="1">IF(ISERROR(VLOOKUP($B75,'I&amp;E Backsheet'!$D$11:$AB$187,L$11,0)),"",VLOOKUP($B75,'I&amp;E Backsheet'!$D$11:$AB$187,L$11,0))</f>
        <v>15372000</v>
      </c>
      <c r="M75" s="321">
        <f ca="1">IF(ISERROR(VLOOKUP($B75,'I&amp;E Backsheet'!$D$11:$AB$187,M$11,0)),"",VLOOKUP($B75,'I&amp;E Backsheet'!$D$11:$AB$187,M$11,0))</f>
        <v>15372000</v>
      </c>
      <c r="N75" s="215">
        <f ca="1">IF(ISERROR(VLOOKUP($B75,'I&amp;E Backsheet'!$D$11:$AB$187,N$11,0)),"",VLOOKUP($B75,'I&amp;E Backsheet'!$D$11:$AB$187,N$11,0))</f>
        <v>15372000</v>
      </c>
      <c r="O75" s="334">
        <f t="shared" ca="1" si="6"/>
        <v>0</v>
      </c>
      <c r="P75" s="215">
        <f t="shared" ca="1" si="2"/>
        <v>0</v>
      </c>
      <c r="Q75" s="321">
        <f t="shared" ca="1" si="3"/>
        <v>0</v>
      </c>
      <c r="R75" s="215">
        <f t="shared" ca="1" si="4"/>
        <v>0</v>
      </c>
    </row>
    <row r="76" spans="1:18" ht="60" customHeight="1">
      <c r="A76" s="3">
        <v>61</v>
      </c>
      <c r="B76" s="41" t="str">
        <f t="shared" ca="1" si="5"/>
        <v>E10000008</v>
      </c>
      <c r="C76" s="42" t="str">
        <f ca="1">IF($B76="","",VLOOKUP($B76,'Org list'!$J$9:$K$637,2,0))</f>
        <v>Devon</v>
      </c>
      <c r="D76" s="223">
        <f ca="1">IF(ISERROR(VLOOKUP($B76,'Pooled Fund'!$A$3:$C$179,D$11,0)),"",VLOOKUP($B76,'Pooled Fund'!$A$3:$C$179,D$11,0))</f>
        <v>59687000</v>
      </c>
      <c r="E76" s="210">
        <f ca="1">IF(ISERROR(VLOOKUP($B76,'I&amp;E Backsheet'!$D$11:$AB$187,E$11,0)),"",VLOOKUP($B76,'I&amp;E Backsheet'!$D$11:$AB$187,E$11,0))</f>
        <v>14959500</v>
      </c>
      <c r="F76" s="210">
        <f ca="1">IF(ISERROR(VLOOKUP($B76,'I&amp;E Backsheet'!$D$11:$AB$187,F$11,0)),"",VLOOKUP($B76,'I&amp;E Backsheet'!$D$11:$AB$187,F$11,0))</f>
        <v>14959500</v>
      </c>
      <c r="G76" s="210">
        <f ca="1">IF(ISERROR(VLOOKUP($B76,'I&amp;E Backsheet'!$D$11:$AB$187,G$11,0)),"",VLOOKUP($B76,'I&amp;E Backsheet'!$D$11:$AB$187,G$11,0))</f>
        <v>14959500</v>
      </c>
      <c r="H76" s="262">
        <f ca="1">IF(ISERROR(VLOOKUP($B76,'I&amp;E Backsheet'!$D$11:$AB$187,H$11,0)),"",VLOOKUP($B76,'I&amp;E Backsheet'!$D$11:$AB$187,H$11,0))</f>
        <v>14959500</v>
      </c>
      <c r="I76" s="321">
        <f ca="1">IF(ISERROR(VLOOKUP($B76,'I&amp;E Backsheet'!$D$11:$AB$187,I$11,0)),"",VLOOKUP($B76,'I&amp;E Backsheet'!$D$11:$AB$187,I$11,0))</f>
        <v>13931000</v>
      </c>
      <c r="J76" s="214">
        <f ca="1">IF(ISERROR(VLOOKUP($B76,'I&amp;E Backsheet'!$D$11:$AB$187,J$11,0)),"",VLOOKUP($B76,'I&amp;E Backsheet'!$D$11:$AB$187,J$11,0))</f>
        <v>13977666.666666666</v>
      </c>
      <c r="K76" s="214">
        <f ca="1">IF(ISERROR(VLOOKUP($B76,'I&amp;E Backsheet'!$D$11:$AB$187,K$11,0)),"",VLOOKUP($B76,'I&amp;E Backsheet'!$D$11:$AB$187,K$11,0))</f>
        <v>13977666.666666666</v>
      </c>
      <c r="L76" s="215">
        <f ca="1">IF(ISERROR(VLOOKUP($B76,'I&amp;E Backsheet'!$D$11:$AB$187,L$11,0)),"",VLOOKUP($B76,'I&amp;E Backsheet'!$D$11:$AB$187,L$11,0))</f>
        <v>15006667</v>
      </c>
      <c r="M76" s="321">
        <f ca="1">IF(ISERROR(VLOOKUP($B76,'I&amp;E Backsheet'!$D$11:$AB$187,M$11,0)),"",VLOOKUP($B76,'I&amp;E Backsheet'!$D$11:$AB$187,M$11,0))</f>
        <v>13931000</v>
      </c>
      <c r="N76" s="215">
        <f ca="1">IF(ISERROR(VLOOKUP($B76,'I&amp;E Backsheet'!$D$11:$AB$187,N$11,0)),"",VLOOKUP($B76,'I&amp;E Backsheet'!$D$11:$AB$187,N$11,0))</f>
        <v>13977666.666666666</v>
      </c>
      <c r="O76" s="334">
        <f t="shared" ca="1" si="6"/>
        <v>-1028500</v>
      </c>
      <c r="P76" s="215">
        <f t="shared" ca="1" si="2"/>
        <v>-981833.33333333395</v>
      </c>
      <c r="Q76" s="321">
        <f t="shared" ca="1" si="3"/>
        <v>0</v>
      </c>
      <c r="R76" s="215">
        <f t="shared" ca="1" si="4"/>
        <v>0</v>
      </c>
    </row>
    <row r="77" spans="1:18" ht="60" customHeight="1">
      <c r="A77" s="3">
        <v>62</v>
      </c>
      <c r="B77" s="41" t="str">
        <f t="shared" ca="1" si="5"/>
        <v>E08000017</v>
      </c>
      <c r="C77" s="42" t="str">
        <f ca="1">IF($B77="","",VLOOKUP($B77,'Org list'!$J$9:$K$637,2,0))</f>
        <v>Doncaster</v>
      </c>
      <c r="D77" s="223">
        <f ca="1">IF(ISERROR(VLOOKUP($B77,'Pooled Fund'!$A$3:$C$179,D$11,0)),"",VLOOKUP($B77,'Pooled Fund'!$A$3:$C$179,D$11,0))</f>
        <v>24163000</v>
      </c>
      <c r="E77" s="210">
        <f ca="1">IF(ISERROR(VLOOKUP($B77,'I&amp;E Backsheet'!$D$11:$AB$187,E$11,0)),"",VLOOKUP($B77,'I&amp;E Backsheet'!$D$11:$AB$187,E$11,0))</f>
        <v>6071750</v>
      </c>
      <c r="F77" s="210">
        <f ca="1">IF(ISERROR(VLOOKUP($B77,'I&amp;E Backsheet'!$D$11:$AB$187,F$11,0)),"",VLOOKUP($B77,'I&amp;E Backsheet'!$D$11:$AB$187,F$11,0))</f>
        <v>5894750</v>
      </c>
      <c r="G77" s="210">
        <f ca="1">IF(ISERROR(VLOOKUP($B77,'I&amp;E Backsheet'!$D$11:$AB$187,G$11,0)),"",VLOOKUP($B77,'I&amp;E Backsheet'!$D$11:$AB$187,G$11,0))</f>
        <v>6055250</v>
      </c>
      <c r="H77" s="262">
        <f ca="1">IF(ISERROR(VLOOKUP($B77,'I&amp;E Backsheet'!$D$11:$AB$187,H$11,0)),"",VLOOKUP($B77,'I&amp;E Backsheet'!$D$11:$AB$187,H$11,0))</f>
        <v>6142250</v>
      </c>
      <c r="I77" s="321">
        <f ca="1">IF(ISERROR(VLOOKUP($B77,'I&amp;E Backsheet'!$D$11:$AB$187,I$11,0)),"",VLOOKUP($B77,'I&amp;E Backsheet'!$D$11:$AB$187,I$11,0))</f>
        <v>6041000</v>
      </c>
      <c r="J77" s="214">
        <f ca="1">IF(ISERROR(VLOOKUP($B77,'I&amp;E Backsheet'!$D$11:$AB$187,J$11,0)),"",VLOOKUP($B77,'I&amp;E Backsheet'!$D$11:$AB$187,J$11,0))</f>
        <v>6041000</v>
      </c>
      <c r="K77" s="214">
        <f ca="1">IF(ISERROR(VLOOKUP($B77,'I&amp;E Backsheet'!$D$11:$AB$187,K$11,0)),"",VLOOKUP($B77,'I&amp;E Backsheet'!$D$11:$AB$187,K$11,0))</f>
        <v>6041000</v>
      </c>
      <c r="L77" s="215">
        <f ca="1">IF(ISERROR(VLOOKUP($B77,'I&amp;E Backsheet'!$D$11:$AB$187,L$11,0)),"",VLOOKUP($B77,'I&amp;E Backsheet'!$D$11:$AB$187,L$11,0))</f>
        <v>6041000</v>
      </c>
      <c r="M77" s="321">
        <f ca="1">IF(ISERROR(VLOOKUP($B77,'I&amp;E Backsheet'!$D$11:$AB$187,M$11,0)),"",VLOOKUP($B77,'I&amp;E Backsheet'!$D$11:$AB$187,M$11,0))</f>
        <v>6041000</v>
      </c>
      <c r="N77" s="215">
        <f ca="1">IF(ISERROR(VLOOKUP($B77,'I&amp;E Backsheet'!$D$11:$AB$187,N$11,0)),"",VLOOKUP($B77,'I&amp;E Backsheet'!$D$11:$AB$187,N$11,0))</f>
        <v>6041000</v>
      </c>
      <c r="O77" s="334">
        <f t="shared" ca="1" si="6"/>
        <v>-30750</v>
      </c>
      <c r="P77" s="215">
        <f t="shared" ca="1" si="2"/>
        <v>146250</v>
      </c>
      <c r="Q77" s="321">
        <f t="shared" ca="1" si="3"/>
        <v>0</v>
      </c>
      <c r="R77" s="215">
        <f t="shared" ca="1" si="4"/>
        <v>0</v>
      </c>
    </row>
    <row r="78" spans="1:18" ht="60" customHeight="1">
      <c r="A78" s="3">
        <v>63</v>
      </c>
      <c r="B78" s="41" t="str">
        <f t="shared" ca="1" si="5"/>
        <v>E10000009</v>
      </c>
      <c r="C78" s="42" t="str">
        <f ca="1">IF($B78="","",VLOOKUP($B78,'Org list'!$J$9:$K$637,2,0))</f>
        <v>Dorset</v>
      </c>
      <c r="D78" s="223">
        <f ca="1">IF(ISERROR(VLOOKUP($B78,'Pooled Fund'!$A$3:$C$179,D$11,0)),"",VLOOKUP($B78,'Pooled Fund'!$A$3:$C$179,D$11,0))</f>
        <v>33412000</v>
      </c>
      <c r="E78" s="210">
        <f ca="1">IF(ISERROR(VLOOKUP($B78,'I&amp;E Backsheet'!$D$11:$AB$187,E$11,0)),"",VLOOKUP($B78,'I&amp;E Backsheet'!$D$11:$AB$187,E$11,0))</f>
        <v>8353000</v>
      </c>
      <c r="F78" s="210">
        <f ca="1">IF(ISERROR(VLOOKUP($B78,'I&amp;E Backsheet'!$D$11:$AB$187,F$11,0)),"",VLOOKUP($B78,'I&amp;E Backsheet'!$D$11:$AB$187,F$11,0))</f>
        <v>8353000</v>
      </c>
      <c r="G78" s="210">
        <f ca="1">IF(ISERROR(VLOOKUP($B78,'I&amp;E Backsheet'!$D$11:$AB$187,G$11,0)),"",VLOOKUP($B78,'I&amp;E Backsheet'!$D$11:$AB$187,G$11,0))</f>
        <v>8353000</v>
      </c>
      <c r="H78" s="262">
        <f ca="1">IF(ISERROR(VLOOKUP($B78,'I&amp;E Backsheet'!$D$11:$AB$187,H$11,0)),"",VLOOKUP($B78,'I&amp;E Backsheet'!$D$11:$AB$187,H$11,0))</f>
        <v>8353000</v>
      </c>
      <c r="I78" s="321">
        <f ca="1">IF(ISERROR(VLOOKUP($B78,'I&amp;E Backsheet'!$D$11:$AB$187,I$11,0)),"",VLOOKUP($B78,'I&amp;E Backsheet'!$D$11:$AB$187,I$11,0))</f>
        <v>8592000</v>
      </c>
      <c r="J78" s="214">
        <f ca="1">IF(ISERROR(VLOOKUP($B78,'I&amp;E Backsheet'!$D$11:$AB$187,J$11,0)),"",VLOOKUP($B78,'I&amp;E Backsheet'!$D$11:$AB$187,J$11,0))</f>
        <v>8592000</v>
      </c>
      <c r="K78" s="214">
        <f ca="1">IF(ISERROR(VLOOKUP($B78,'I&amp;E Backsheet'!$D$11:$AB$187,K$11,0)),"",VLOOKUP($B78,'I&amp;E Backsheet'!$D$11:$AB$187,K$11,0))</f>
        <v>8592000</v>
      </c>
      <c r="L78" s="215">
        <f ca="1">IF(ISERROR(VLOOKUP($B78,'I&amp;E Backsheet'!$D$11:$AB$187,L$11,0)),"",VLOOKUP($B78,'I&amp;E Backsheet'!$D$11:$AB$187,L$11,0))</f>
        <v>8592000</v>
      </c>
      <c r="M78" s="321">
        <f ca="1">IF(ISERROR(VLOOKUP($B78,'I&amp;E Backsheet'!$D$11:$AB$187,M$11,0)),"",VLOOKUP($B78,'I&amp;E Backsheet'!$D$11:$AB$187,M$11,0))</f>
        <v>8592000</v>
      </c>
      <c r="N78" s="215">
        <f ca="1">IF(ISERROR(VLOOKUP($B78,'I&amp;E Backsheet'!$D$11:$AB$187,N$11,0)),"",VLOOKUP($B78,'I&amp;E Backsheet'!$D$11:$AB$187,N$11,0))</f>
        <v>8592000</v>
      </c>
      <c r="O78" s="334">
        <f t="shared" ca="1" si="6"/>
        <v>239000</v>
      </c>
      <c r="P78" s="215">
        <f t="shared" ca="1" si="2"/>
        <v>239000</v>
      </c>
      <c r="Q78" s="321">
        <f t="shared" ca="1" si="3"/>
        <v>0</v>
      </c>
      <c r="R78" s="215">
        <f t="shared" ca="1" si="4"/>
        <v>0</v>
      </c>
    </row>
    <row r="79" spans="1:18" ht="60" customHeight="1">
      <c r="A79" s="3">
        <v>64</v>
      </c>
      <c r="B79" s="41" t="str">
        <f t="shared" ref="B79:B110" ca="1" si="7">IF($A79&gt;$T$18-1,"",INDIRECT("'Comms by AT'!D"&amp;$A79+$T$15))</f>
        <v>E08000027</v>
      </c>
      <c r="C79" s="42" t="str">
        <f ca="1">IF($B79="","",VLOOKUP($B79,'Org list'!$J$9:$K$637,2,0))</f>
        <v>Dudley</v>
      </c>
      <c r="D79" s="223">
        <f ca="1">IF(ISERROR(VLOOKUP($B79,'Pooled Fund'!$A$3:$C$179,D$11,0)),"",VLOOKUP($B79,'Pooled Fund'!$A$3:$C$179,D$11,0))</f>
        <v>69548000</v>
      </c>
      <c r="E79" s="210">
        <f ca="1">IF(ISERROR(VLOOKUP($B79,'I&amp;E Backsheet'!$D$11:$AB$187,E$11,0)),"",VLOOKUP($B79,'I&amp;E Backsheet'!$D$11:$AB$187,E$11,0))</f>
        <v>14498060.458119394</v>
      </c>
      <c r="F79" s="210">
        <f ca="1">IF(ISERROR(VLOOKUP($B79,'I&amp;E Backsheet'!$D$11:$AB$187,F$11,0)),"",VLOOKUP($B79,'I&amp;E Backsheet'!$D$11:$AB$187,F$11,0))</f>
        <v>14498060.458119394</v>
      </c>
      <c r="G79" s="210">
        <f ca="1">IF(ISERROR(VLOOKUP($B79,'I&amp;E Backsheet'!$D$11:$AB$187,G$11,0)),"",VLOOKUP($B79,'I&amp;E Backsheet'!$D$11:$AB$187,G$11,0))</f>
        <v>14498060.458119394</v>
      </c>
      <c r="H79" s="262">
        <f ca="1">IF(ISERROR(VLOOKUP($B79,'I&amp;E Backsheet'!$D$11:$AB$187,H$11,0)),"",VLOOKUP($B79,'I&amp;E Backsheet'!$D$11:$AB$187,H$11,0))</f>
        <v>14737690.458119394</v>
      </c>
      <c r="I79" s="321">
        <f ca="1">IF(ISERROR(VLOOKUP($B79,'I&amp;E Backsheet'!$D$11:$AB$187,I$11,0)),"",VLOOKUP($B79,'I&amp;E Backsheet'!$D$11:$AB$187,I$11,0))</f>
        <v>14048482</v>
      </c>
      <c r="J79" s="214">
        <f ca="1">IF(ISERROR(VLOOKUP($B79,'I&amp;E Backsheet'!$D$11:$AB$187,J$11,0)),"",VLOOKUP($B79,'I&amp;E Backsheet'!$D$11:$AB$187,J$11,0))</f>
        <v>13019187</v>
      </c>
      <c r="K79" s="214">
        <f ca="1">IF(ISERROR(VLOOKUP($B79,'I&amp;E Backsheet'!$D$11:$AB$187,K$11,0)),"",VLOOKUP($B79,'I&amp;E Backsheet'!$D$11:$AB$187,K$11,0))</f>
        <v>13019187</v>
      </c>
      <c r="L79" s="215">
        <f ca="1">IF(ISERROR(VLOOKUP($B79,'I&amp;E Backsheet'!$D$11:$AB$187,L$11,0)),"",VLOOKUP($B79,'I&amp;E Backsheet'!$D$11:$AB$187,L$11,0))</f>
        <v>16346702</v>
      </c>
      <c r="M79" s="321">
        <f ca="1">IF(ISERROR(VLOOKUP($B79,'I&amp;E Backsheet'!$D$11:$AB$187,M$11,0)),"",VLOOKUP($B79,'I&amp;E Backsheet'!$D$11:$AB$187,M$11,0))</f>
        <v>14842287</v>
      </c>
      <c r="N79" s="215">
        <f ca="1">IF(ISERROR(VLOOKUP($B79,'I&amp;E Backsheet'!$D$11:$AB$187,N$11,0)),"",VLOOKUP($B79,'I&amp;E Backsheet'!$D$11:$AB$187,N$11,0))</f>
        <v>13252111</v>
      </c>
      <c r="O79" s="334">
        <f t="shared" ca="1" si="6"/>
        <v>344226.54188060574</v>
      </c>
      <c r="P79" s="215">
        <f t="shared" ca="1" si="2"/>
        <v>-1245949.4581193943</v>
      </c>
      <c r="Q79" s="321">
        <f t="shared" ca="1" si="3"/>
        <v>793805</v>
      </c>
      <c r="R79" s="215">
        <f t="shared" ca="1" si="4"/>
        <v>232924</v>
      </c>
    </row>
    <row r="80" spans="1:18" ht="60" customHeight="1">
      <c r="A80" s="3">
        <v>65</v>
      </c>
      <c r="B80" s="41" t="str">
        <f t="shared" ca="1" si="7"/>
        <v>E09000009</v>
      </c>
      <c r="C80" s="42" t="str">
        <f ca="1">IF($B80="","",VLOOKUP($B80,'Org list'!$J$9:$K$637,2,0))</f>
        <v>Ealing</v>
      </c>
      <c r="D80" s="223">
        <f ca="1">IF(ISERROR(VLOOKUP($B80,'Pooled Fund'!$A$3:$C$179,D$11,0)),"",VLOOKUP($B80,'Pooled Fund'!$A$3:$C$179,D$11,0))</f>
        <v>29216000</v>
      </c>
      <c r="E80" s="210">
        <f ca="1">IF(ISERROR(VLOOKUP($B80,'I&amp;E Backsheet'!$D$11:$AB$187,E$11,0)),"",VLOOKUP($B80,'I&amp;E Backsheet'!$D$11:$AB$187,E$11,0))</f>
        <v>6782214</v>
      </c>
      <c r="F80" s="210">
        <f ca="1">IF(ISERROR(VLOOKUP($B80,'I&amp;E Backsheet'!$D$11:$AB$187,F$11,0)),"",VLOOKUP($B80,'I&amp;E Backsheet'!$D$11:$AB$187,F$11,0))</f>
        <v>7477880</v>
      </c>
      <c r="G80" s="210">
        <f ca="1">IF(ISERROR(VLOOKUP($B80,'I&amp;E Backsheet'!$D$11:$AB$187,G$11,0)),"",VLOOKUP($B80,'I&amp;E Backsheet'!$D$11:$AB$187,G$11,0))</f>
        <v>7477880</v>
      </c>
      <c r="H80" s="262">
        <f ca="1">IF(ISERROR(VLOOKUP($B80,'I&amp;E Backsheet'!$D$11:$AB$187,H$11,0)),"",VLOOKUP($B80,'I&amp;E Backsheet'!$D$11:$AB$187,H$11,0))</f>
        <v>7477880</v>
      </c>
      <c r="I80" s="321">
        <f ca="1">IF(ISERROR(VLOOKUP($B80,'I&amp;E Backsheet'!$D$11:$AB$187,I$11,0)),"",VLOOKUP($B80,'I&amp;E Backsheet'!$D$11:$AB$187,I$11,0))</f>
        <v>6782214</v>
      </c>
      <c r="J80" s="214">
        <f ca="1">IF(ISERROR(VLOOKUP($B80,'I&amp;E Backsheet'!$D$11:$AB$187,J$11,0)),"",VLOOKUP($B80,'I&amp;E Backsheet'!$D$11:$AB$187,J$11,0))</f>
        <v>7477880</v>
      </c>
      <c r="K80" s="214">
        <f ca="1">IF(ISERROR(VLOOKUP($B80,'I&amp;E Backsheet'!$D$11:$AB$187,K$11,0)),"",VLOOKUP($B80,'I&amp;E Backsheet'!$D$11:$AB$187,K$11,0))</f>
        <v>7477880</v>
      </c>
      <c r="L80" s="215">
        <f ca="1">IF(ISERROR(VLOOKUP($B80,'I&amp;E Backsheet'!$D$11:$AB$187,L$11,0)),"",VLOOKUP($B80,'I&amp;E Backsheet'!$D$11:$AB$187,L$11,0))</f>
        <v>7477880</v>
      </c>
      <c r="M80" s="321">
        <f ca="1">IF(ISERROR(VLOOKUP($B80,'I&amp;E Backsheet'!$D$11:$AB$187,M$11,0)),"",VLOOKUP($B80,'I&amp;E Backsheet'!$D$11:$AB$187,M$11,0))</f>
        <v>6782214</v>
      </c>
      <c r="N80" s="215">
        <f ca="1">IF(ISERROR(VLOOKUP($B80,'I&amp;E Backsheet'!$D$11:$AB$187,N$11,0)),"",VLOOKUP($B80,'I&amp;E Backsheet'!$D$11:$AB$187,N$11,0))</f>
        <v>7747881</v>
      </c>
      <c r="O80" s="334">
        <f t="shared" ref="O80:O111" ca="1" si="8">IF(ISERROR(M80-E80),"",M80-E80)</f>
        <v>0</v>
      </c>
      <c r="P80" s="215">
        <f t="shared" ref="P80:P143" ca="1" si="9">IF(ISERROR(N80-F80),"",N80-F80)</f>
        <v>270001</v>
      </c>
      <c r="Q80" s="321">
        <f t="shared" ref="Q80:Q143" ca="1" si="10">IF(ISERROR(M80-I80),"",M80-I80)</f>
        <v>0</v>
      </c>
      <c r="R80" s="215">
        <f t="shared" ref="R80:R143" ca="1" si="11">IF(ISERROR(N80-J80),"",N80-J80)</f>
        <v>270001</v>
      </c>
    </row>
    <row r="81" spans="1:18" ht="60" customHeight="1">
      <c r="A81" s="3">
        <v>66</v>
      </c>
      <c r="B81" s="41" t="str">
        <f t="shared" ca="1" si="7"/>
        <v>E06000011</v>
      </c>
      <c r="C81" s="42" t="str">
        <f ca="1">IF($B81="","",VLOOKUP($B81,'Org list'!$J$9:$K$637,2,0))</f>
        <v>East Riding of Yorkshire</v>
      </c>
      <c r="D81" s="223">
        <f ca="1">IF(ISERROR(VLOOKUP($B81,'Pooled Fund'!$A$3:$C$179,D$11,0)),"",VLOOKUP($B81,'Pooled Fund'!$A$3:$C$179,D$11,0))</f>
        <v>22478000</v>
      </c>
      <c r="E81" s="210">
        <f ca="1">IF(ISERROR(VLOOKUP($B81,'I&amp;E Backsheet'!$D$11:$AB$187,E$11,0)),"",VLOOKUP($B81,'I&amp;E Backsheet'!$D$11:$AB$187,E$11,0))</f>
        <v>5619500</v>
      </c>
      <c r="F81" s="210">
        <f ca="1">IF(ISERROR(VLOOKUP($B81,'I&amp;E Backsheet'!$D$11:$AB$187,F$11,0)),"",VLOOKUP($B81,'I&amp;E Backsheet'!$D$11:$AB$187,F$11,0))</f>
        <v>5619500</v>
      </c>
      <c r="G81" s="210">
        <f ca="1">IF(ISERROR(VLOOKUP($B81,'I&amp;E Backsheet'!$D$11:$AB$187,G$11,0)),"",VLOOKUP($B81,'I&amp;E Backsheet'!$D$11:$AB$187,G$11,0))</f>
        <v>5619500</v>
      </c>
      <c r="H81" s="262">
        <f ca="1">IF(ISERROR(VLOOKUP($B81,'I&amp;E Backsheet'!$D$11:$AB$187,H$11,0)),"",VLOOKUP($B81,'I&amp;E Backsheet'!$D$11:$AB$187,H$11,0))</f>
        <v>5619500</v>
      </c>
      <c r="I81" s="321">
        <f ca="1">IF(ISERROR(VLOOKUP($B81,'I&amp;E Backsheet'!$D$11:$AB$187,I$11,0)),"",VLOOKUP($B81,'I&amp;E Backsheet'!$D$11:$AB$187,I$11,0))</f>
        <v>5619500</v>
      </c>
      <c r="J81" s="214">
        <f ca="1">IF(ISERROR(VLOOKUP($B81,'I&amp;E Backsheet'!$D$11:$AB$187,J$11,0)),"",VLOOKUP($B81,'I&amp;E Backsheet'!$D$11:$AB$187,J$11,0))</f>
        <v>5619500</v>
      </c>
      <c r="K81" s="214">
        <f ca="1">IF(ISERROR(VLOOKUP($B81,'I&amp;E Backsheet'!$D$11:$AB$187,K$11,0)),"",VLOOKUP($B81,'I&amp;E Backsheet'!$D$11:$AB$187,K$11,0))</f>
        <v>5619500</v>
      </c>
      <c r="L81" s="215">
        <f ca="1">IF(ISERROR(VLOOKUP($B81,'I&amp;E Backsheet'!$D$11:$AB$187,L$11,0)),"",VLOOKUP($B81,'I&amp;E Backsheet'!$D$11:$AB$187,L$11,0))</f>
        <v>5619500</v>
      </c>
      <c r="M81" s="321">
        <f ca="1">IF(ISERROR(VLOOKUP($B81,'I&amp;E Backsheet'!$D$11:$AB$187,M$11,0)),"",VLOOKUP($B81,'I&amp;E Backsheet'!$D$11:$AB$187,M$11,0))</f>
        <v>5619500</v>
      </c>
      <c r="N81" s="215">
        <f ca="1">IF(ISERROR(VLOOKUP($B81,'I&amp;E Backsheet'!$D$11:$AB$187,N$11,0)),"",VLOOKUP($B81,'I&amp;E Backsheet'!$D$11:$AB$187,N$11,0))</f>
        <v>5619500</v>
      </c>
      <c r="O81" s="334">
        <f t="shared" ca="1" si="8"/>
        <v>0</v>
      </c>
      <c r="P81" s="215">
        <f t="shared" ca="1" si="9"/>
        <v>0</v>
      </c>
      <c r="Q81" s="321">
        <f t="shared" ca="1" si="10"/>
        <v>0</v>
      </c>
      <c r="R81" s="215">
        <f t="shared" ca="1" si="11"/>
        <v>0</v>
      </c>
    </row>
    <row r="82" spans="1:18" ht="60" customHeight="1">
      <c r="A82" s="3">
        <v>67</v>
      </c>
      <c r="B82" s="41" t="str">
        <f t="shared" ca="1" si="7"/>
        <v>E10000011</v>
      </c>
      <c r="C82" s="42" t="str">
        <f ca="1">IF($B82="","",VLOOKUP($B82,'Org list'!$J$9:$K$637,2,0))</f>
        <v>East Sussex</v>
      </c>
      <c r="D82" s="223">
        <f ca="1">IF(ISERROR(VLOOKUP($B82,'Pooled Fund'!$A$3:$C$179,D$11,0)),"",VLOOKUP($B82,'Pooled Fund'!$A$3:$C$179,D$11,0))</f>
        <v>42214000</v>
      </c>
      <c r="E82" s="210">
        <f ca="1">IF(ISERROR(VLOOKUP($B82,'I&amp;E Backsheet'!$D$11:$AB$187,E$11,0)),"",VLOOKUP($B82,'I&amp;E Backsheet'!$D$11:$AB$187,E$11,0))</f>
        <v>21940479.499999996</v>
      </c>
      <c r="F82" s="210">
        <f ca="1">IF(ISERROR(VLOOKUP($B82,'I&amp;E Backsheet'!$D$11:$AB$187,F$11,0)),"",VLOOKUP($B82,'I&amp;E Backsheet'!$D$11:$AB$187,F$11,0))</f>
        <v>10856760.25</v>
      </c>
      <c r="G82" s="210">
        <f ca="1">IF(ISERROR(VLOOKUP($B82,'I&amp;E Backsheet'!$D$11:$AB$187,G$11,0)),"",VLOOKUP($B82,'I&amp;E Backsheet'!$D$11:$AB$187,G$11,0))</f>
        <v>9416760.25</v>
      </c>
      <c r="H82" s="262">
        <f ca="1">IF(ISERROR(VLOOKUP($B82,'I&amp;E Backsheet'!$D$11:$AB$187,H$11,0)),"",VLOOKUP($B82,'I&amp;E Backsheet'!$D$11:$AB$187,H$11,0))</f>
        <v>0</v>
      </c>
      <c r="I82" s="321">
        <f ca="1">IF(ISERROR(VLOOKUP($B82,'I&amp;E Backsheet'!$D$11:$AB$187,I$11,0)),"",VLOOKUP($B82,'I&amp;E Backsheet'!$D$11:$AB$187,I$11,0))</f>
        <v>21940479.499999996</v>
      </c>
      <c r="J82" s="214">
        <f ca="1">IF(ISERROR(VLOOKUP($B82,'I&amp;E Backsheet'!$D$11:$AB$187,J$11,0)),"",VLOOKUP($B82,'I&amp;E Backsheet'!$D$11:$AB$187,J$11,0))</f>
        <v>10856760.5</v>
      </c>
      <c r="K82" s="214">
        <f ca="1">IF(ISERROR(VLOOKUP($B82,'I&amp;E Backsheet'!$D$11:$AB$187,K$11,0)),"",VLOOKUP($B82,'I&amp;E Backsheet'!$D$11:$AB$187,K$11,0))</f>
        <v>9416760.25</v>
      </c>
      <c r="L82" s="215">
        <f ca="1">IF(ISERROR(VLOOKUP($B82,'I&amp;E Backsheet'!$D$11:$AB$187,L$11,0)),"",VLOOKUP($B82,'I&amp;E Backsheet'!$D$11:$AB$187,L$11,0))</f>
        <v>0</v>
      </c>
      <c r="M82" s="321">
        <f ca="1">IF(ISERROR(VLOOKUP($B82,'I&amp;E Backsheet'!$D$11:$AB$187,M$11,0)),"",VLOOKUP($B82,'I&amp;E Backsheet'!$D$11:$AB$187,M$11,0))</f>
        <v>21940479.499999996</v>
      </c>
      <c r="N82" s="215">
        <f ca="1">IF(ISERROR(VLOOKUP($B82,'I&amp;E Backsheet'!$D$11:$AB$187,N$11,0)),"",VLOOKUP($B82,'I&amp;E Backsheet'!$D$11:$AB$187,N$11,0))</f>
        <v>10856760.5</v>
      </c>
      <c r="O82" s="334">
        <f t="shared" ca="1" si="8"/>
        <v>0</v>
      </c>
      <c r="P82" s="215">
        <f t="shared" ca="1" si="9"/>
        <v>0.25</v>
      </c>
      <c r="Q82" s="321">
        <f t="shared" ca="1" si="10"/>
        <v>0</v>
      </c>
      <c r="R82" s="215">
        <f t="shared" ca="1" si="11"/>
        <v>0</v>
      </c>
    </row>
    <row r="83" spans="1:18" ht="60" customHeight="1">
      <c r="A83" s="3">
        <v>68</v>
      </c>
      <c r="B83" s="41" t="str">
        <f t="shared" ca="1" si="7"/>
        <v>E09000010</v>
      </c>
      <c r="C83" s="42" t="str">
        <f ca="1">IF($B83="","",VLOOKUP($B83,'Org list'!$J$9:$K$637,2,0))</f>
        <v>Enfield</v>
      </c>
      <c r="D83" s="223">
        <f ca="1">IF(ISERROR(VLOOKUP($B83,'Pooled Fund'!$A$3:$C$179,D$11,0)),"",VLOOKUP($B83,'Pooled Fund'!$A$3:$C$179,D$11,0))</f>
        <v>20586000</v>
      </c>
      <c r="E83" s="210">
        <f ca="1">IF(ISERROR(VLOOKUP($B83,'I&amp;E Backsheet'!$D$11:$AB$187,E$11,0)),"",VLOOKUP($B83,'I&amp;E Backsheet'!$D$11:$AB$187,E$11,0))</f>
        <v>6697500</v>
      </c>
      <c r="F83" s="210">
        <f ca="1">IF(ISERROR(VLOOKUP($B83,'I&amp;E Backsheet'!$D$11:$AB$187,F$11,0)),"",VLOOKUP($B83,'I&amp;E Backsheet'!$D$11:$AB$187,F$11,0))</f>
        <v>4629500</v>
      </c>
      <c r="G83" s="210">
        <f ca="1">IF(ISERROR(VLOOKUP($B83,'I&amp;E Backsheet'!$D$11:$AB$187,G$11,0)),"",VLOOKUP($B83,'I&amp;E Backsheet'!$D$11:$AB$187,G$11,0))</f>
        <v>4629500</v>
      </c>
      <c r="H83" s="262">
        <f ca="1">IF(ISERROR(VLOOKUP($B83,'I&amp;E Backsheet'!$D$11:$AB$187,H$11,0)),"",VLOOKUP($B83,'I&amp;E Backsheet'!$D$11:$AB$187,H$11,0))</f>
        <v>4629500</v>
      </c>
      <c r="I83" s="321">
        <f ca="1">IF(ISERROR(VLOOKUP($B83,'I&amp;E Backsheet'!$D$11:$AB$187,I$11,0)),"",VLOOKUP($B83,'I&amp;E Backsheet'!$D$11:$AB$187,I$11,0))</f>
        <v>6697500</v>
      </c>
      <c r="J83" s="214">
        <f ca="1">IF(ISERROR(VLOOKUP($B83,'I&amp;E Backsheet'!$D$11:$AB$187,J$11,0)),"",VLOOKUP($B83,'I&amp;E Backsheet'!$D$11:$AB$187,J$11,0))</f>
        <v>4629500</v>
      </c>
      <c r="K83" s="214">
        <f ca="1">IF(ISERROR(VLOOKUP($B83,'I&amp;E Backsheet'!$D$11:$AB$187,K$11,0)),"",VLOOKUP($B83,'I&amp;E Backsheet'!$D$11:$AB$187,K$11,0))</f>
        <v>4629500</v>
      </c>
      <c r="L83" s="215">
        <f ca="1">IF(ISERROR(VLOOKUP($B83,'I&amp;E Backsheet'!$D$11:$AB$187,L$11,0)),"",VLOOKUP($B83,'I&amp;E Backsheet'!$D$11:$AB$187,L$11,0))</f>
        <v>4629500</v>
      </c>
      <c r="M83" s="321">
        <f ca="1">IF(ISERROR(VLOOKUP($B83,'I&amp;E Backsheet'!$D$11:$AB$187,M$11,0)),"",VLOOKUP($B83,'I&amp;E Backsheet'!$D$11:$AB$187,M$11,0))</f>
        <v>6697500</v>
      </c>
      <c r="N83" s="215">
        <f ca="1">IF(ISERROR(VLOOKUP($B83,'I&amp;E Backsheet'!$D$11:$AB$187,N$11,0)),"",VLOOKUP($B83,'I&amp;E Backsheet'!$D$11:$AB$187,N$11,0))</f>
        <v>4629500</v>
      </c>
      <c r="O83" s="334">
        <f t="shared" ca="1" si="8"/>
        <v>0</v>
      </c>
      <c r="P83" s="215">
        <f t="shared" ca="1" si="9"/>
        <v>0</v>
      </c>
      <c r="Q83" s="321">
        <f t="shared" ca="1" si="10"/>
        <v>0</v>
      </c>
      <c r="R83" s="215">
        <f t="shared" ca="1" si="11"/>
        <v>0</v>
      </c>
    </row>
    <row r="84" spans="1:18" ht="60" customHeight="1">
      <c r="A84" s="3">
        <v>69</v>
      </c>
      <c r="B84" s="41" t="str">
        <f t="shared" ca="1" si="7"/>
        <v>E10000012</v>
      </c>
      <c r="C84" s="42" t="str">
        <f ca="1">IF($B84="","",VLOOKUP($B84,'Org list'!$J$9:$K$637,2,0))</f>
        <v>Essex</v>
      </c>
      <c r="D84" s="223">
        <f ca="1">IF(ISERROR(VLOOKUP($B84,'Pooled Fund'!$A$3:$C$179,D$11,0)),"",VLOOKUP($B84,'Pooled Fund'!$A$3:$C$179,D$11,0))</f>
        <v>102734000</v>
      </c>
      <c r="E84" s="210">
        <f ca="1">IF(ISERROR(VLOOKUP($B84,'I&amp;E Backsheet'!$D$11:$AB$187,E$11,0)),"",VLOOKUP($B84,'I&amp;E Backsheet'!$D$11:$AB$187,E$11,0))</f>
        <v>29582000</v>
      </c>
      <c r="F84" s="210">
        <f ca="1">IF(ISERROR(VLOOKUP($B84,'I&amp;E Backsheet'!$D$11:$AB$187,F$11,0)),"",VLOOKUP($B84,'I&amp;E Backsheet'!$D$11:$AB$187,F$11,0))</f>
        <v>24210000</v>
      </c>
      <c r="G84" s="210">
        <f ca="1">IF(ISERROR(VLOOKUP($B84,'I&amp;E Backsheet'!$D$11:$AB$187,G$11,0)),"",VLOOKUP($B84,'I&amp;E Backsheet'!$D$11:$AB$187,G$11,0))</f>
        <v>24642000</v>
      </c>
      <c r="H84" s="262">
        <f ca="1">IF(ISERROR(VLOOKUP($B84,'I&amp;E Backsheet'!$D$11:$AB$187,H$11,0)),"",VLOOKUP($B84,'I&amp;E Backsheet'!$D$11:$AB$187,H$11,0))</f>
        <v>24300000</v>
      </c>
      <c r="I84" s="321">
        <f ca="1">IF(ISERROR(VLOOKUP($B84,'I&amp;E Backsheet'!$D$11:$AB$187,I$11,0)),"",VLOOKUP($B84,'I&amp;E Backsheet'!$D$11:$AB$187,I$11,0))</f>
        <v>28758000</v>
      </c>
      <c r="J84" s="214">
        <f ca="1">IF(ISERROR(VLOOKUP($B84,'I&amp;E Backsheet'!$D$11:$AB$187,J$11,0)),"",VLOOKUP($B84,'I&amp;E Backsheet'!$D$11:$AB$187,J$11,0))</f>
        <v>23386000</v>
      </c>
      <c r="K84" s="214">
        <f ca="1">IF(ISERROR(VLOOKUP($B84,'I&amp;E Backsheet'!$D$11:$AB$187,K$11,0)),"",VLOOKUP($B84,'I&amp;E Backsheet'!$D$11:$AB$187,K$11,0))</f>
        <v>25573000</v>
      </c>
      <c r="L84" s="215">
        <f ca="1">IF(ISERROR(VLOOKUP($B84,'I&amp;E Backsheet'!$D$11:$AB$187,L$11,0)),"",VLOOKUP($B84,'I&amp;E Backsheet'!$D$11:$AB$187,L$11,0))</f>
        <v>25017000</v>
      </c>
      <c r="M84" s="321">
        <f ca="1">IF(ISERROR(VLOOKUP($B84,'I&amp;E Backsheet'!$D$11:$AB$187,M$11,0)),"",VLOOKUP($B84,'I&amp;E Backsheet'!$D$11:$AB$187,M$11,0))</f>
        <v>28758000</v>
      </c>
      <c r="N84" s="215">
        <f ca="1">IF(ISERROR(VLOOKUP($B84,'I&amp;E Backsheet'!$D$11:$AB$187,N$11,0)),"",VLOOKUP($B84,'I&amp;E Backsheet'!$D$11:$AB$187,N$11,0))</f>
        <v>23386000</v>
      </c>
      <c r="O84" s="334">
        <f t="shared" ca="1" si="8"/>
        <v>-824000</v>
      </c>
      <c r="P84" s="215">
        <f t="shared" ca="1" si="9"/>
        <v>-824000</v>
      </c>
      <c r="Q84" s="321">
        <f t="shared" ca="1" si="10"/>
        <v>0</v>
      </c>
      <c r="R84" s="215">
        <f t="shared" ca="1" si="11"/>
        <v>0</v>
      </c>
    </row>
    <row r="85" spans="1:18" ht="60" customHeight="1">
      <c r="A85" s="3">
        <v>70</v>
      </c>
      <c r="B85" s="41" t="str">
        <f t="shared" ca="1" si="7"/>
        <v>E08000037</v>
      </c>
      <c r="C85" s="42" t="str">
        <f ca="1">IF($B85="","",VLOOKUP($B85,'Org list'!$J$9:$K$637,2,0))</f>
        <v>Gateshead</v>
      </c>
      <c r="D85" s="223">
        <f ca="1">IF(ISERROR(VLOOKUP($B85,'Pooled Fund'!$A$3:$C$179,D$11,0)),"",VLOOKUP($B85,'Pooled Fund'!$A$3:$C$179,D$11,0))</f>
        <v>17214000</v>
      </c>
      <c r="E85" s="210">
        <f ca="1">IF(ISERROR(VLOOKUP($B85,'I&amp;E Backsheet'!$D$11:$AB$187,E$11,0)),"",VLOOKUP($B85,'I&amp;E Backsheet'!$D$11:$AB$187,E$11,0))</f>
        <v>4303500</v>
      </c>
      <c r="F85" s="210">
        <f ca="1">IF(ISERROR(VLOOKUP($B85,'I&amp;E Backsheet'!$D$11:$AB$187,F$11,0)),"",VLOOKUP($B85,'I&amp;E Backsheet'!$D$11:$AB$187,F$11,0))</f>
        <v>4303500</v>
      </c>
      <c r="G85" s="210">
        <f ca="1">IF(ISERROR(VLOOKUP($B85,'I&amp;E Backsheet'!$D$11:$AB$187,G$11,0)),"",VLOOKUP($B85,'I&amp;E Backsheet'!$D$11:$AB$187,G$11,0))</f>
        <v>4303500</v>
      </c>
      <c r="H85" s="262">
        <f ca="1">IF(ISERROR(VLOOKUP($B85,'I&amp;E Backsheet'!$D$11:$AB$187,H$11,0)),"",VLOOKUP($B85,'I&amp;E Backsheet'!$D$11:$AB$187,H$11,0))</f>
        <v>4303500</v>
      </c>
      <c r="I85" s="321">
        <f ca="1">IF(ISERROR(VLOOKUP($B85,'I&amp;E Backsheet'!$D$11:$AB$187,I$11,0)),"",VLOOKUP($B85,'I&amp;E Backsheet'!$D$11:$AB$187,I$11,0))</f>
        <v>4303500</v>
      </c>
      <c r="J85" s="214">
        <f ca="1">IF(ISERROR(VLOOKUP($B85,'I&amp;E Backsheet'!$D$11:$AB$187,J$11,0)),"",VLOOKUP($B85,'I&amp;E Backsheet'!$D$11:$AB$187,J$11,0))</f>
        <v>4303500</v>
      </c>
      <c r="K85" s="214">
        <f ca="1">IF(ISERROR(VLOOKUP($B85,'I&amp;E Backsheet'!$D$11:$AB$187,K$11,0)),"",VLOOKUP($B85,'I&amp;E Backsheet'!$D$11:$AB$187,K$11,0))</f>
        <v>4303500</v>
      </c>
      <c r="L85" s="215">
        <f ca="1">IF(ISERROR(VLOOKUP($B85,'I&amp;E Backsheet'!$D$11:$AB$187,L$11,0)),"",VLOOKUP($B85,'I&amp;E Backsheet'!$D$11:$AB$187,L$11,0))</f>
        <v>4303500</v>
      </c>
      <c r="M85" s="321">
        <f ca="1">IF(ISERROR(VLOOKUP($B85,'I&amp;E Backsheet'!$D$11:$AB$187,M$11,0)),"",VLOOKUP($B85,'I&amp;E Backsheet'!$D$11:$AB$187,M$11,0))</f>
        <v>4017583</v>
      </c>
      <c r="N85" s="215">
        <f ca="1">IF(ISERROR(VLOOKUP($B85,'I&amp;E Backsheet'!$D$11:$AB$187,N$11,0)),"",VLOOKUP($B85,'I&amp;E Backsheet'!$D$11:$AB$187,N$11,0))</f>
        <v>4009766</v>
      </c>
      <c r="O85" s="334">
        <f t="shared" ca="1" si="8"/>
        <v>-285917</v>
      </c>
      <c r="P85" s="215">
        <f t="shared" ca="1" si="9"/>
        <v>-293734</v>
      </c>
      <c r="Q85" s="321">
        <f t="shared" ca="1" si="10"/>
        <v>-285917</v>
      </c>
      <c r="R85" s="215">
        <f t="shared" ca="1" si="11"/>
        <v>-293734</v>
      </c>
    </row>
    <row r="86" spans="1:18" ht="60" customHeight="1">
      <c r="A86" s="3">
        <v>71</v>
      </c>
      <c r="B86" s="41" t="str">
        <f t="shared" ca="1" si="7"/>
        <v>E10000013</v>
      </c>
      <c r="C86" s="42" t="str">
        <f ca="1">IF($B86="","",VLOOKUP($B86,'Org list'!$J$9:$K$637,2,0))</f>
        <v>Gloucestershire</v>
      </c>
      <c r="D86" s="223">
        <f ca="1">IF(ISERROR(VLOOKUP($B86,'Pooled Fund'!$A$3:$C$179,D$11,0)),"",VLOOKUP($B86,'Pooled Fund'!$A$3:$C$179,D$11,0))</f>
        <v>39948000</v>
      </c>
      <c r="E86" s="210">
        <f ca="1">IF(ISERROR(VLOOKUP($B86,'I&amp;E Backsheet'!$D$11:$AB$187,E$11,0)),"",VLOOKUP($B86,'I&amp;E Backsheet'!$D$11:$AB$187,E$11,0))</f>
        <v>12956250</v>
      </c>
      <c r="F86" s="210">
        <f ca="1">IF(ISERROR(VLOOKUP($B86,'I&amp;E Backsheet'!$D$11:$AB$187,F$11,0)),"",VLOOKUP($B86,'I&amp;E Backsheet'!$D$11:$AB$187,F$11,0))</f>
        <v>8997250</v>
      </c>
      <c r="G86" s="210">
        <f ca="1">IF(ISERROR(VLOOKUP($B86,'I&amp;E Backsheet'!$D$11:$AB$187,G$11,0)),"",VLOOKUP($B86,'I&amp;E Backsheet'!$D$11:$AB$187,G$11,0))</f>
        <v>8997250</v>
      </c>
      <c r="H86" s="262">
        <f ca="1">IF(ISERROR(VLOOKUP($B86,'I&amp;E Backsheet'!$D$11:$AB$187,H$11,0)),"",VLOOKUP($B86,'I&amp;E Backsheet'!$D$11:$AB$187,H$11,0))</f>
        <v>8997250</v>
      </c>
      <c r="I86" s="321">
        <f ca="1">IF(ISERROR(VLOOKUP($B86,'I&amp;E Backsheet'!$D$11:$AB$187,I$11,0)),"",VLOOKUP($B86,'I&amp;E Backsheet'!$D$11:$AB$187,I$11,0))</f>
        <v>12956250</v>
      </c>
      <c r="J86" s="214">
        <f ca="1">IF(ISERROR(VLOOKUP($B86,'I&amp;E Backsheet'!$D$11:$AB$187,J$11,0)),"",VLOOKUP($B86,'I&amp;E Backsheet'!$D$11:$AB$187,J$11,0))</f>
        <v>8997250</v>
      </c>
      <c r="K86" s="214">
        <f ca="1">IF(ISERROR(VLOOKUP($B86,'I&amp;E Backsheet'!$D$11:$AB$187,K$11,0)),"",VLOOKUP($B86,'I&amp;E Backsheet'!$D$11:$AB$187,K$11,0))</f>
        <v>8997250</v>
      </c>
      <c r="L86" s="215">
        <f ca="1">IF(ISERROR(VLOOKUP($B86,'I&amp;E Backsheet'!$D$11:$AB$187,L$11,0)),"",VLOOKUP($B86,'I&amp;E Backsheet'!$D$11:$AB$187,L$11,0))</f>
        <v>8997250</v>
      </c>
      <c r="M86" s="321">
        <f ca="1">IF(ISERROR(VLOOKUP($B86,'I&amp;E Backsheet'!$D$11:$AB$187,M$11,0)),"",VLOOKUP($B86,'I&amp;E Backsheet'!$D$11:$AB$187,M$11,0))</f>
        <v>12956250</v>
      </c>
      <c r="N86" s="215">
        <f ca="1">IF(ISERROR(VLOOKUP($B86,'I&amp;E Backsheet'!$D$11:$AB$187,N$11,0)),"",VLOOKUP($B86,'I&amp;E Backsheet'!$D$11:$AB$187,N$11,0))</f>
        <v>8997250</v>
      </c>
      <c r="O86" s="334">
        <f t="shared" ca="1" si="8"/>
        <v>0</v>
      </c>
      <c r="P86" s="215">
        <f t="shared" ca="1" si="9"/>
        <v>0</v>
      </c>
      <c r="Q86" s="321">
        <f t="shared" ca="1" si="10"/>
        <v>0</v>
      </c>
      <c r="R86" s="215">
        <f t="shared" ca="1" si="11"/>
        <v>0</v>
      </c>
    </row>
    <row r="87" spans="1:18" ht="60" customHeight="1">
      <c r="A87" s="3">
        <v>72</v>
      </c>
      <c r="B87" s="41" t="str">
        <f t="shared" ca="1" si="7"/>
        <v>E09000011</v>
      </c>
      <c r="C87" s="42" t="str">
        <f ca="1">IF($B87="","",VLOOKUP($B87,'Org list'!$J$9:$K$637,2,0))</f>
        <v>Greenwich</v>
      </c>
      <c r="D87" s="223">
        <f ca="1">IF(ISERROR(VLOOKUP($B87,'Pooled Fund'!$A$3:$C$179,D$11,0)),"",VLOOKUP($B87,'Pooled Fund'!$A$3:$C$179,D$11,0))</f>
        <v>19771000</v>
      </c>
      <c r="E87" s="210">
        <f ca="1">IF(ISERROR(VLOOKUP($B87,'I&amp;E Backsheet'!$D$11:$AB$187,E$11,0)),"",VLOOKUP($B87,'I&amp;E Backsheet'!$D$11:$AB$187,E$11,0))</f>
        <v>4502497</v>
      </c>
      <c r="F87" s="210">
        <f ca="1">IF(ISERROR(VLOOKUP($B87,'I&amp;E Backsheet'!$D$11:$AB$187,F$11,0)),"",VLOOKUP($B87,'I&amp;E Backsheet'!$D$11:$AB$187,F$11,0))</f>
        <v>4502501</v>
      </c>
      <c r="G87" s="210">
        <f ca="1">IF(ISERROR(VLOOKUP($B87,'I&amp;E Backsheet'!$D$11:$AB$187,G$11,0)),"",VLOOKUP($B87,'I&amp;E Backsheet'!$D$11:$AB$187,G$11,0))</f>
        <v>4502501</v>
      </c>
      <c r="H87" s="262">
        <f ca="1">IF(ISERROR(VLOOKUP($B87,'I&amp;E Backsheet'!$D$11:$AB$187,H$11,0)),"",VLOOKUP($B87,'I&amp;E Backsheet'!$D$11:$AB$187,H$11,0))</f>
        <v>4502501</v>
      </c>
      <c r="I87" s="321">
        <f ca="1">IF(ISERROR(VLOOKUP($B87,'I&amp;E Backsheet'!$D$11:$AB$187,I$11,0)),"",VLOOKUP($B87,'I&amp;E Backsheet'!$D$11:$AB$187,I$11,0))</f>
        <v>4502497</v>
      </c>
      <c r="J87" s="214">
        <f ca="1">IF(ISERROR(VLOOKUP($B87,'I&amp;E Backsheet'!$D$11:$AB$187,J$11,0)),"",VLOOKUP($B87,'I&amp;E Backsheet'!$D$11:$AB$187,J$11,0))</f>
        <v>4352497</v>
      </c>
      <c r="K87" s="214">
        <f ca="1">IF(ISERROR(VLOOKUP($B87,'I&amp;E Backsheet'!$D$11:$AB$187,K$11,0)),"",VLOOKUP($B87,'I&amp;E Backsheet'!$D$11:$AB$187,K$11,0))</f>
        <v>4652497</v>
      </c>
      <c r="L87" s="215">
        <f ca="1">IF(ISERROR(VLOOKUP($B87,'I&amp;E Backsheet'!$D$11:$AB$187,L$11,0)),"",VLOOKUP($B87,'I&amp;E Backsheet'!$D$11:$AB$187,L$11,0))</f>
        <v>4502509</v>
      </c>
      <c r="M87" s="321">
        <f ca="1">IF(ISERROR(VLOOKUP($B87,'I&amp;E Backsheet'!$D$11:$AB$187,M$11,0)),"",VLOOKUP($B87,'I&amp;E Backsheet'!$D$11:$AB$187,M$11,0))</f>
        <v>4502497</v>
      </c>
      <c r="N87" s="215">
        <f ca="1">IF(ISERROR(VLOOKUP($B87,'I&amp;E Backsheet'!$D$11:$AB$187,N$11,0)),"",VLOOKUP($B87,'I&amp;E Backsheet'!$D$11:$AB$187,N$11,0))</f>
        <v>4502501</v>
      </c>
      <c r="O87" s="334">
        <f t="shared" ca="1" si="8"/>
        <v>0</v>
      </c>
      <c r="P87" s="215">
        <f t="shared" ca="1" si="9"/>
        <v>0</v>
      </c>
      <c r="Q87" s="321">
        <f t="shared" ca="1" si="10"/>
        <v>0</v>
      </c>
      <c r="R87" s="215">
        <f t="shared" ca="1" si="11"/>
        <v>150004</v>
      </c>
    </row>
    <row r="88" spans="1:18" ht="60" customHeight="1">
      <c r="A88" s="3">
        <v>73</v>
      </c>
      <c r="B88" s="41" t="str">
        <f t="shared" ca="1" si="7"/>
        <v>E09000012</v>
      </c>
      <c r="C88" s="42" t="str">
        <f ca="1">IF($B88="","",VLOOKUP($B88,'Org list'!$J$9:$K$637,2,0))</f>
        <v>Hackney</v>
      </c>
      <c r="D88" s="223">
        <f ca="1">IF(ISERROR(VLOOKUP($B88,'Pooled Fund'!$A$3:$C$179,D$11,0)),"",VLOOKUP($B88,'Pooled Fund'!$A$3:$C$179,D$11,0))</f>
        <v>21096000</v>
      </c>
      <c r="E88" s="210">
        <f ca="1">IF(ISERROR(VLOOKUP($B88,'I&amp;E Backsheet'!$D$11:$AB$187,E$11,0)),"",VLOOKUP($B88,'I&amp;E Backsheet'!$D$11:$AB$187,E$11,0))</f>
        <v>5274000</v>
      </c>
      <c r="F88" s="210">
        <f ca="1">IF(ISERROR(VLOOKUP($B88,'I&amp;E Backsheet'!$D$11:$AB$187,F$11,0)),"",VLOOKUP($B88,'I&amp;E Backsheet'!$D$11:$AB$187,F$11,0))</f>
        <v>5274000</v>
      </c>
      <c r="G88" s="210">
        <f ca="1">IF(ISERROR(VLOOKUP($B88,'I&amp;E Backsheet'!$D$11:$AB$187,G$11,0)),"",VLOOKUP($B88,'I&amp;E Backsheet'!$D$11:$AB$187,G$11,0))</f>
        <v>5274000</v>
      </c>
      <c r="H88" s="262">
        <f ca="1">IF(ISERROR(VLOOKUP($B88,'I&amp;E Backsheet'!$D$11:$AB$187,H$11,0)),"",VLOOKUP($B88,'I&amp;E Backsheet'!$D$11:$AB$187,H$11,0))</f>
        <v>5274000</v>
      </c>
      <c r="I88" s="321">
        <f ca="1">IF(ISERROR(VLOOKUP($B88,'I&amp;E Backsheet'!$D$11:$AB$187,I$11,0)),"",VLOOKUP($B88,'I&amp;E Backsheet'!$D$11:$AB$187,I$11,0))</f>
        <v>5274000</v>
      </c>
      <c r="J88" s="214">
        <f ca="1">IF(ISERROR(VLOOKUP($B88,'I&amp;E Backsheet'!$D$11:$AB$187,J$11,0)),"",VLOOKUP($B88,'I&amp;E Backsheet'!$D$11:$AB$187,J$11,0))</f>
        <v>5274000</v>
      </c>
      <c r="K88" s="214">
        <f ca="1">IF(ISERROR(VLOOKUP($B88,'I&amp;E Backsheet'!$D$11:$AB$187,K$11,0)),"",VLOOKUP($B88,'I&amp;E Backsheet'!$D$11:$AB$187,K$11,0))</f>
        <v>5274000</v>
      </c>
      <c r="L88" s="215">
        <f ca="1">IF(ISERROR(VLOOKUP($B88,'I&amp;E Backsheet'!$D$11:$AB$187,L$11,0)),"",VLOOKUP($B88,'I&amp;E Backsheet'!$D$11:$AB$187,L$11,0))</f>
        <v>5274000</v>
      </c>
      <c r="M88" s="321">
        <f ca="1">IF(ISERROR(VLOOKUP($B88,'I&amp;E Backsheet'!$D$11:$AB$187,M$11,0)),"",VLOOKUP($B88,'I&amp;E Backsheet'!$D$11:$AB$187,M$11,0))</f>
        <v>5027000</v>
      </c>
      <c r="N88" s="215">
        <f ca="1">IF(ISERROR(VLOOKUP($B88,'I&amp;E Backsheet'!$D$11:$AB$187,N$11,0)),"",VLOOKUP($B88,'I&amp;E Backsheet'!$D$11:$AB$187,N$11,0))</f>
        <v>5274000</v>
      </c>
      <c r="O88" s="334">
        <f t="shared" ca="1" si="8"/>
        <v>-247000</v>
      </c>
      <c r="P88" s="215">
        <f t="shared" ca="1" si="9"/>
        <v>0</v>
      </c>
      <c r="Q88" s="321">
        <f t="shared" ca="1" si="10"/>
        <v>-247000</v>
      </c>
      <c r="R88" s="215">
        <f t="shared" ca="1" si="11"/>
        <v>0</v>
      </c>
    </row>
    <row r="89" spans="1:18" ht="60" customHeight="1">
      <c r="A89" s="3">
        <v>74</v>
      </c>
      <c r="B89" s="41" t="str">
        <f t="shared" ca="1" si="7"/>
        <v>E06000006</v>
      </c>
      <c r="C89" s="42" t="str">
        <f ca="1">IF($B89="","",VLOOKUP($B89,'Org list'!$J$9:$K$637,2,0))</f>
        <v>Halton</v>
      </c>
      <c r="D89" s="223">
        <f ca="1">IF(ISERROR(VLOOKUP($B89,'Pooled Fund'!$A$3:$C$179,D$11,0)),"",VLOOKUP($B89,'Pooled Fund'!$A$3:$C$179,D$11,0))</f>
        <v>10594000</v>
      </c>
      <c r="E89" s="210">
        <f ca="1">IF(ISERROR(VLOOKUP($B89,'I&amp;E Backsheet'!$D$11:$AB$187,E$11,0)),"",VLOOKUP($B89,'I&amp;E Backsheet'!$D$11:$AB$187,E$11,0))</f>
        <v>3018054</v>
      </c>
      <c r="F89" s="210">
        <f ca="1">IF(ISERROR(VLOOKUP($B89,'I&amp;E Backsheet'!$D$11:$AB$187,F$11,0)),"",VLOOKUP($B89,'I&amp;E Backsheet'!$D$11:$AB$187,F$11,0))</f>
        <v>2230858</v>
      </c>
      <c r="G89" s="210">
        <f ca="1">IF(ISERROR(VLOOKUP($B89,'I&amp;E Backsheet'!$D$11:$AB$187,G$11,0)),"",VLOOKUP($B89,'I&amp;E Backsheet'!$D$11:$AB$187,G$11,0))</f>
        <v>2230858</v>
      </c>
      <c r="H89" s="262">
        <f ca="1">IF(ISERROR(VLOOKUP($B89,'I&amp;E Backsheet'!$D$11:$AB$187,H$11,0)),"",VLOOKUP($B89,'I&amp;E Backsheet'!$D$11:$AB$187,H$11,0))</f>
        <v>3114230</v>
      </c>
      <c r="I89" s="321">
        <f ca="1">IF(ISERROR(VLOOKUP($B89,'I&amp;E Backsheet'!$D$11:$AB$187,I$11,0)),"",VLOOKUP($B89,'I&amp;E Backsheet'!$D$11:$AB$187,I$11,0))</f>
        <v>2929054</v>
      </c>
      <c r="J89" s="214">
        <f ca="1">IF(ISERROR(VLOOKUP($B89,'I&amp;E Backsheet'!$D$11:$AB$187,J$11,0)),"",VLOOKUP($B89,'I&amp;E Backsheet'!$D$11:$AB$187,J$11,0))</f>
        <v>2497858</v>
      </c>
      <c r="K89" s="214">
        <f ca="1">IF(ISERROR(VLOOKUP($B89,'I&amp;E Backsheet'!$D$11:$AB$187,K$11,0)),"",VLOOKUP($B89,'I&amp;E Backsheet'!$D$11:$AB$187,K$11,0))</f>
        <v>2141858</v>
      </c>
      <c r="L89" s="215">
        <f ca="1">IF(ISERROR(VLOOKUP($B89,'I&amp;E Backsheet'!$D$11:$AB$187,L$11,0)),"",VLOOKUP($B89,'I&amp;E Backsheet'!$D$11:$AB$187,L$11,0))</f>
        <v>3025230</v>
      </c>
      <c r="M89" s="321">
        <f ca="1">IF(ISERROR(VLOOKUP($B89,'I&amp;E Backsheet'!$D$11:$AB$187,M$11,0)),"",VLOOKUP($B89,'I&amp;E Backsheet'!$D$11:$AB$187,M$11,0))</f>
        <v>2929054</v>
      </c>
      <c r="N89" s="215">
        <f ca="1">IF(ISERROR(VLOOKUP($B89,'I&amp;E Backsheet'!$D$11:$AB$187,N$11,0)),"",VLOOKUP($B89,'I&amp;E Backsheet'!$D$11:$AB$187,N$11,0))</f>
        <v>2497858</v>
      </c>
      <c r="O89" s="334">
        <f t="shared" ca="1" si="8"/>
        <v>-89000</v>
      </c>
      <c r="P89" s="215">
        <f t="shared" ca="1" si="9"/>
        <v>267000</v>
      </c>
      <c r="Q89" s="321">
        <f t="shared" ca="1" si="10"/>
        <v>0</v>
      </c>
      <c r="R89" s="215">
        <f t="shared" ca="1" si="11"/>
        <v>0</v>
      </c>
    </row>
    <row r="90" spans="1:18" ht="60" customHeight="1">
      <c r="A90" s="3">
        <v>75</v>
      </c>
      <c r="B90" s="41" t="str">
        <f t="shared" ca="1" si="7"/>
        <v>E09000013</v>
      </c>
      <c r="C90" s="42" t="str">
        <f ca="1">IF($B90="","",VLOOKUP($B90,'Org list'!$J$9:$K$637,2,0))</f>
        <v>Hammersmith and Fulham</v>
      </c>
      <c r="D90" s="223">
        <f ca="1">IF(ISERROR(VLOOKUP($B90,'Pooled Fund'!$A$3:$C$179,D$11,0)),"",VLOOKUP($B90,'Pooled Fund'!$A$3:$C$179,D$11,0))</f>
        <v>80155000</v>
      </c>
      <c r="E90" s="210">
        <f ca="1">IF(ISERROR(VLOOKUP($B90,'I&amp;E Backsheet'!$D$11:$AB$187,E$11,0)),"",VLOOKUP($B90,'I&amp;E Backsheet'!$D$11:$AB$187,E$11,0))</f>
        <v>9754153</v>
      </c>
      <c r="F90" s="210">
        <f ca="1">IF(ISERROR(VLOOKUP($B90,'I&amp;E Backsheet'!$D$11:$AB$187,F$11,0)),"",VLOOKUP($B90,'I&amp;E Backsheet'!$D$11:$AB$187,F$11,0))</f>
        <v>9754153</v>
      </c>
      <c r="G90" s="210">
        <f ca="1">IF(ISERROR(VLOOKUP($B90,'I&amp;E Backsheet'!$D$11:$AB$187,G$11,0)),"",VLOOKUP($B90,'I&amp;E Backsheet'!$D$11:$AB$187,G$11,0))</f>
        <v>10101906</v>
      </c>
      <c r="H90" s="262">
        <f ca="1">IF(ISERROR(VLOOKUP($B90,'I&amp;E Backsheet'!$D$11:$AB$187,H$11,0)),"",VLOOKUP($B90,'I&amp;E Backsheet'!$D$11:$AB$187,H$11,0))</f>
        <v>10101900</v>
      </c>
      <c r="I90" s="321">
        <f ca="1">IF(ISERROR(VLOOKUP($B90,'I&amp;E Backsheet'!$D$11:$AB$187,I$11,0)),"",VLOOKUP($B90,'I&amp;E Backsheet'!$D$11:$AB$187,I$11,0))</f>
        <v>9720543</v>
      </c>
      <c r="J90" s="214">
        <f ca="1">IF(ISERROR(VLOOKUP($B90,'I&amp;E Backsheet'!$D$11:$AB$187,J$11,0)),"",VLOOKUP($B90,'I&amp;E Backsheet'!$D$11:$AB$187,J$11,0))</f>
        <v>9720543</v>
      </c>
      <c r="K90" s="214">
        <f ca="1">IF(ISERROR(VLOOKUP($B90,'I&amp;E Backsheet'!$D$11:$AB$187,K$11,0)),"",VLOOKUP($B90,'I&amp;E Backsheet'!$D$11:$AB$187,K$11,0))</f>
        <v>10142046</v>
      </c>
      <c r="L90" s="215">
        <f ca="1">IF(ISERROR(VLOOKUP($B90,'I&amp;E Backsheet'!$D$11:$AB$187,L$11,0)),"",VLOOKUP($B90,'I&amp;E Backsheet'!$D$11:$AB$187,L$11,0))</f>
        <v>10142037</v>
      </c>
      <c r="M90" s="321">
        <f ca="1">IF(ISERROR(VLOOKUP($B90,'I&amp;E Backsheet'!$D$11:$AB$187,M$11,0)),"",VLOOKUP($B90,'I&amp;E Backsheet'!$D$11:$AB$187,M$11,0))</f>
        <v>9271122</v>
      </c>
      <c r="N90" s="215">
        <f ca="1">IF(ISERROR(VLOOKUP($B90,'I&amp;E Backsheet'!$D$11:$AB$187,N$11,0)),"",VLOOKUP($B90,'I&amp;E Backsheet'!$D$11:$AB$187,N$11,0))</f>
        <v>9269121</v>
      </c>
      <c r="O90" s="334">
        <f t="shared" ca="1" si="8"/>
        <v>-483031</v>
      </c>
      <c r="P90" s="215">
        <f t="shared" ca="1" si="9"/>
        <v>-485032</v>
      </c>
      <c r="Q90" s="321">
        <f t="shared" ca="1" si="10"/>
        <v>-449421</v>
      </c>
      <c r="R90" s="215">
        <f t="shared" ca="1" si="11"/>
        <v>-451422</v>
      </c>
    </row>
    <row r="91" spans="1:18" ht="60" customHeight="1">
      <c r="A91" s="3">
        <v>76</v>
      </c>
      <c r="B91" s="41" t="str">
        <f t="shared" ca="1" si="7"/>
        <v>E10000014</v>
      </c>
      <c r="C91" s="42" t="str">
        <f ca="1">IF($B91="","",VLOOKUP($B91,'Org list'!$J$9:$K$637,2,0))</f>
        <v>Hampshire</v>
      </c>
      <c r="D91" s="223">
        <f ca="1">IF(ISERROR(VLOOKUP($B91,'Pooled Fund'!$A$3:$C$179,D$11,0)),"",VLOOKUP($B91,'Pooled Fund'!$A$3:$C$179,D$11,0))</f>
        <v>80765000</v>
      </c>
      <c r="E91" s="210">
        <f ca="1">IF(ISERROR(VLOOKUP($B91,'I&amp;E Backsheet'!$D$11:$AB$187,E$11,0)),"",VLOOKUP($B91,'I&amp;E Backsheet'!$D$11:$AB$187,E$11,0))</f>
        <v>26147750</v>
      </c>
      <c r="F91" s="210">
        <f ca="1">IF(ISERROR(VLOOKUP($B91,'I&amp;E Backsheet'!$D$11:$AB$187,F$11,0)),"",VLOOKUP($B91,'I&amp;E Backsheet'!$D$11:$AB$187,F$11,0))</f>
        <v>18205750</v>
      </c>
      <c r="G91" s="210">
        <f ca="1">IF(ISERROR(VLOOKUP($B91,'I&amp;E Backsheet'!$D$11:$AB$187,G$11,0)),"",VLOOKUP($B91,'I&amp;E Backsheet'!$D$11:$AB$187,G$11,0))</f>
        <v>18205750</v>
      </c>
      <c r="H91" s="262">
        <f ca="1">IF(ISERROR(VLOOKUP($B91,'I&amp;E Backsheet'!$D$11:$AB$187,H$11,0)),"",VLOOKUP($B91,'I&amp;E Backsheet'!$D$11:$AB$187,H$11,0))</f>
        <v>18205750</v>
      </c>
      <c r="I91" s="321">
        <f ca="1">IF(ISERROR(VLOOKUP($B91,'I&amp;E Backsheet'!$D$11:$AB$187,I$11,0)),"",VLOOKUP($B91,'I&amp;E Backsheet'!$D$11:$AB$187,I$11,0))</f>
        <v>7942000</v>
      </c>
      <c r="J91" s="214">
        <f ca="1">IF(ISERROR(VLOOKUP($B91,'I&amp;E Backsheet'!$D$11:$AB$187,J$11,0)),"",VLOOKUP($B91,'I&amp;E Backsheet'!$D$11:$AB$187,J$11,0))</f>
        <v>36411500</v>
      </c>
      <c r="K91" s="214">
        <f ca="1">IF(ISERROR(VLOOKUP($B91,'I&amp;E Backsheet'!$D$11:$AB$187,K$11,0)),"",VLOOKUP($B91,'I&amp;E Backsheet'!$D$11:$AB$187,K$11,0))</f>
        <v>18205750</v>
      </c>
      <c r="L91" s="215">
        <f ca="1">IF(ISERROR(VLOOKUP($B91,'I&amp;E Backsheet'!$D$11:$AB$187,L$11,0)),"",VLOOKUP($B91,'I&amp;E Backsheet'!$D$11:$AB$187,L$11,0))</f>
        <v>18205750</v>
      </c>
      <c r="M91" s="321">
        <f ca="1">IF(ISERROR(VLOOKUP($B91,'I&amp;E Backsheet'!$D$11:$AB$187,M$11,0)),"",VLOOKUP($B91,'I&amp;E Backsheet'!$D$11:$AB$187,M$11,0))</f>
        <v>7942000</v>
      </c>
      <c r="N91" s="215">
        <f ca="1">IF(ISERROR(VLOOKUP($B91,'I&amp;E Backsheet'!$D$11:$AB$187,N$11,0)),"",VLOOKUP($B91,'I&amp;E Backsheet'!$D$11:$AB$187,N$11,0))</f>
        <v>36411500</v>
      </c>
      <c r="O91" s="334">
        <f t="shared" ca="1" si="8"/>
        <v>-18205750</v>
      </c>
      <c r="P91" s="215">
        <f t="shared" ca="1" si="9"/>
        <v>18205750</v>
      </c>
      <c r="Q91" s="321">
        <f t="shared" ca="1" si="10"/>
        <v>0</v>
      </c>
      <c r="R91" s="215">
        <f t="shared" ca="1" si="11"/>
        <v>0</v>
      </c>
    </row>
    <row r="92" spans="1:18" ht="60" customHeight="1">
      <c r="A92" s="3">
        <v>77</v>
      </c>
      <c r="B92" s="41" t="str">
        <f t="shared" ca="1" si="7"/>
        <v>E09000014</v>
      </c>
      <c r="C92" s="42" t="str">
        <f ca="1">IF($B92="","",VLOOKUP($B92,'Org list'!$J$9:$K$637,2,0))</f>
        <v>Haringey</v>
      </c>
      <c r="D92" s="223">
        <f ca="1">IF(ISERROR(VLOOKUP($B92,'Pooled Fund'!$A$3:$C$179,D$11,0)),"",VLOOKUP($B92,'Pooled Fund'!$A$3:$C$179,D$11,0))</f>
        <v>22074000</v>
      </c>
      <c r="E92" s="210">
        <f ca="1">IF(ISERROR(VLOOKUP($B92,'I&amp;E Backsheet'!$D$11:$AB$187,E$11,0)),"",VLOOKUP($B92,'I&amp;E Backsheet'!$D$11:$AB$187,E$11,0))</f>
        <v>5499800</v>
      </c>
      <c r="F92" s="210">
        <f ca="1">IF(ISERROR(VLOOKUP($B92,'I&amp;E Backsheet'!$D$11:$AB$187,F$11,0)),"",VLOOKUP($B92,'I&amp;E Backsheet'!$D$11:$AB$187,F$11,0))</f>
        <v>5499800</v>
      </c>
      <c r="G92" s="210">
        <f ca="1">IF(ISERROR(VLOOKUP($B92,'I&amp;E Backsheet'!$D$11:$AB$187,G$11,0)),"",VLOOKUP($B92,'I&amp;E Backsheet'!$D$11:$AB$187,G$11,0))</f>
        <v>5499800</v>
      </c>
      <c r="H92" s="262">
        <f ca="1">IF(ISERROR(VLOOKUP($B92,'I&amp;E Backsheet'!$D$11:$AB$187,H$11,0)),"",VLOOKUP($B92,'I&amp;E Backsheet'!$D$11:$AB$187,H$11,0))</f>
        <v>5499800</v>
      </c>
      <c r="I92" s="321">
        <f ca="1">IF(ISERROR(VLOOKUP($B92,'I&amp;E Backsheet'!$D$11:$AB$187,I$11,0)),"",VLOOKUP($B92,'I&amp;E Backsheet'!$D$11:$AB$187,I$11,0))</f>
        <v>5499800</v>
      </c>
      <c r="J92" s="214">
        <f ca="1">IF(ISERROR(VLOOKUP($B92,'I&amp;E Backsheet'!$D$11:$AB$187,J$11,0)),"",VLOOKUP($B92,'I&amp;E Backsheet'!$D$11:$AB$187,J$11,0))</f>
        <v>5499800</v>
      </c>
      <c r="K92" s="214">
        <f ca="1">IF(ISERROR(VLOOKUP($B92,'I&amp;E Backsheet'!$D$11:$AB$187,K$11,0)),"",VLOOKUP($B92,'I&amp;E Backsheet'!$D$11:$AB$187,K$11,0))</f>
        <v>5499800</v>
      </c>
      <c r="L92" s="215">
        <f ca="1">IF(ISERROR(VLOOKUP($B92,'I&amp;E Backsheet'!$D$11:$AB$187,L$11,0)),"",VLOOKUP($B92,'I&amp;E Backsheet'!$D$11:$AB$187,L$11,0))</f>
        <v>5499800</v>
      </c>
      <c r="M92" s="321">
        <f ca="1">IF(ISERROR(VLOOKUP($B92,'I&amp;E Backsheet'!$D$11:$AB$187,M$11,0)),"",VLOOKUP($B92,'I&amp;E Backsheet'!$D$11:$AB$187,M$11,0))</f>
        <v>5499800</v>
      </c>
      <c r="N92" s="215">
        <f ca="1">IF(ISERROR(VLOOKUP($B92,'I&amp;E Backsheet'!$D$11:$AB$187,N$11,0)),"",VLOOKUP($B92,'I&amp;E Backsheet'!$D$11:$AB$187,N$11,0))</f>
        <v>5499800</v>
      </c>
      <c r="O92" s="334">
        <f t="shared" ca="1" si="8"/>
        <v>0</v>
      </c>
      <c r="P92" s="215">
        <f t="shared" ca="1" si="9"/>
        <v>0</v>
      </c>
      <c r="Q92" s="321">
        <f t="shared" ca="1" si="10"/>
        <v>0</v>
      </c>
      <c r="R92" s="215">
        <f t="shared" ca="1" si="11"/>
        <v>0</v>
      </c>
    </row>
    <row r="93" spans="1:18" ht="60" customHeight="1">
      <c r="A93" s="3">
        <v>78</v>
      </c>
      <c r="B93" s="41" t="str">
        <f t="shared" ca="1" si="7"/>
        <v>E09000015</v>
      </c>
      <c r="C93" s="42" t="str">
        <f ca="1">IF($B93="","",VLOOKUP($B93,'Org list'!$J$9:$K$637,2,0))</f>
        <v>Harrow</v>
      </c>
      <c r="D93" s="223">
        <f ca="1">IF(ISERROR(VLOOKUP($B93,'Pooled Fund'!$A$3:$C$179,D$11,0)),"",VLOOKUP($B93,'Pooled Fund'!$A$3:$C$179,D$11,0))</f>
        <v>14373000</v>
      </c>
      <c r="E93" s="210">
        <f ca="1">IF(ISERROR(VLOOKUP($B93,'I&amp;E Backsheet'!$D$11:$AB$187,E$11,0)),"",VLOOKUP($B93,'I&amp;E Backsheet'!$D$11:$AB$187,E$11,0))</f>
        <v>3593250</v>
      </c>
      <c r="F93" s="210">
        <f ca="1">IF(ISERROR(VLOOKUP($B93,'I&amp;E Backsheet'!$D$11:$AB$187,F$11,0)),"",VLOOKUP($B93,'I&amp;E Backsheet'!$D$11:$AB$187,F$11,0))</f>
        <v>3593250</v>
      </c>
      <c r="G93" s="210">
        <f ca="1">IF(ISERROR(VLOOKUP($B93,'I&amp;E Backsheet'!$D$11:$AB$187,G$11,0)),"",VLOOKUP($B93,'I&amp;E Backsheet'!$D$11:$AB$187,G$11,0))</f>
        <v>3593250</v>
      </c>
      <c r="H93" s="262">
        <f ca="1">IF(ISERROR(VLOOKUP($B93,'I&amp;E Backsheet'!$D$11:$AB$187,H$11,0)),"",VLOOKUP($B93,'I&amp;E Backsheet'!$D$11:$AB$187,H$11,0))</f>
        <v>3593250</v>
      </c>
      <c r="I93" s="321">
        <f ca="1">IF(ISERROR(VLOOKUP($B93,'I&amp;E Backsheet'!$D$11:$AB$187,I$11,0)),"",VLOOKUP($B93,'I&amp;E Backsheet'!$D$11:$AB$187,I$11,0))</f>
        <v>3593250</v>
      </c>
      <c r="J93" s="214">
        <f ca="1">IF(ISERROR(VLOOKUP($B93,'I&amp;E Backsheet'!$D$11:$AB$187,J$11,0)),"",VLOOKUP($B93,'I&amp;E Backsheet'!$D$11:$AB$187,J$11,0))</f>
        <v>3593250</v>
      </c>
      <c r="K93" s="214">
        <f ca="1">IF(ISERROR(VLOOKUP($B93,'I&amp;E Backsheet'!$D$11:$AB$187,K$11,0)),"",VLOOKUP($B93,'I&amp;E Backsheet'!$D$11:$AB$187,K$11,0))</f>
        <v>3593250</v>
      </c>
      <c r="L93" s="215">
        <f ca="1">IF(ISERROR(VLOOKUP($B93,'I&amp;E Backsheet'!$D$11:$AB$187,L$11,0)),"",VLOOKUP($B93,'I&amp;E Backsheet'!$D$11:$AB$187,L$11,0))</f>
        <v>3593250</v>
      </c>
      <c r="M93" s="321">
        <f ca="1">IF(ISERROR(VLOOKUP($B93,'I&amp;E Backsheet'!$D$11:$AB$187,M$11,0)),"",VLOOKUP($B93,'I&amp;E Backsheet'!$D$11:$AB$187,M$11,0))</f>
        <v>3593250</v>
      </c>
      <c r="N93" s="215">
        <f ca="1">IF(ISERROR(VLOOKUP($B93,'I&amp;E Backsheet'!$D$11:$AB$187,N$11,0)),"",VLOOKUP($B93,'I&amp;E Backsheet'!$D$11:$AB$187,N$11,0))</f>
        <v>3593250</v>
      </c>
      <c r="O93" s="334">
        <f t="shared" ca="1" si="8"/>
        <v>0</v>
      </c>
      <c r="P93" s="215">
        <f t="shared" ca="1" si="9"/>
        <v>0</v>
      </c>
      <c r="Q93" s="321">
        <f t="shared" ca="1" si="10"/>
        <v>0</v>
      </c>
      <c r="R93" s="215">
        <f t="shared" ca="1" si="11"/>
        <v>0</v>
      </c>
    </row>
    <row r="94" spans="1:18" ht="60" customHeight="1">
      <c r="A94" s="3">
        <v>79</v>
      </c>
      <c r="B94" s="41" t="str">
        <f t="shared" ca="1" si="7"/>
        <v>E06000001</v>
      </c>
      <c r="C94" s="42" t="str">
        <f ca="1">IF($B94="","",VLOOKUP($B94,'Org list'!$J$9:$K$637,2,0))</f>
        <v>Hartlepool</v>
      </c>
      <c r="D94" s="223">
        <f ca="1">IF(ISERROR(VLOOKUP($B94,'Pooled Fund'!$A$3:$C$179,D$11,0)),"",VLOOKUP($B94,'Pooled Fund'!$A$3:$C$179,D$11,0))</f>
        <v>7476000</v>
      </c>
      <c r="E94" s="210">
        <f ca="1">IF(ISERROR(VLOOKUP($B94,'I&amp;E Backsheet'!$D$11:$AB$187,E$11,0)),"",VLOOKUP($B94,'I&amp;E Backsheet'!$D$11:$AB$187,E$11,0))</f>
        <v>2208000</v>
      </c>
      <c r="F94" s="210">
        <f ca="1">IF(ISERROR(VLOOKUP($B94,'I&amp;E Backsheet'!$D$11:$AB$187,F$11,0)),"",VLOOKUP($B94,'I&amp;E Backsheet'!$D$11:$AB$187,F$11,0))</f>
        <v>1942000</v>
      </c>
      <c r="G94" s="210">
        <f ca="1">IF(ISERROR(VLOOKUP($B94,'I&amp;E Backsheet'!$D$11:$AB$187,G$11,0)),"",VLOOKUP($B94,'I&amp;E Backsheet'!$D$11:$AB$187,G$11,0))</f>
        <v>1663000</v>
      </c>
      <c r="H94" s="262">
        <f ca="1">IF(ISERROR(VLOOKUP($B94,'I&amp;E Backsheet'!$D$11:$AB$187,H$11,0)),"",VLOOKUP($B94,'I&amp;E Backsheet'!$D$11:$AB$187,H$11,0))</f>
        <v>1663000</v>
      </c>
      <c r="I94" s="321">
        <f ca="1">IF(ISERROR(VLOOKUP($B94,'I&amp;E Backsheet'!$D$11:$AB$187,I$11,0)),"",VLOOKUP($B94,'I&amp;E Backsheet'!$D$11:$AB$187,I$11,0))</f>
        <v>1646000</v>
      </c>
      <c r="J94" s="214">
        <f ca="1">IF(ISERROR(VLOOKUP($B94,'I&amp;E Backsheet'!$D$11:$AB$187,J$11,0)),"",VLOOKUP($B94,'I&amp;E Backsheet'!$D$11:$AB$187,J$11,0))</f>
        <v>1379000</v>
      </c>
      <c r="K94" s="214">
        <f ca="1">IF(ISERROR(VLOOKUP($B94,'I&amp;E Backsheet'!$D$11:$AB$187,K$11,0)),"",VLOOKUP($B94,'I&amp;E Backsheet'!$D$11:$AB$187,K$11,0))</f>
        <v>1710000</v>
      </c>
      <c r="L94" s="215">
        <f ca="1">IF(ISERROR(VLOOKUP($B94,'I&amp;E Backsheet'!$D$11:$AB$187,L$11,0)),"",VLOOKUP($B94,'I&amp;E Backsheet'!$D$11:$AB$187,L$11,0))</f>
        <v>2741000</v>
      </c>
      <c r="M94" s="321">
        <f ca="1">IF(ISERROR(VLOOKUP($B94,'I&amp;E Backsheet'!$D$11:$AB$187,M$11,0)),"",VLOOKUP($B94,'I&amp;E Backsheet'!$D$11:$AB$187,M$11,0))</f>
        <v>1646000</v>
      </c>
      <c r="N94" s="215">
        <f ca="1">IF(ISERROR(VLOOKUP($B94,'I&amp;E Backsheet'!$D$11:$AB$187,N$11,0)),"",VLOOKUP($B94,'I&amp;E Backsheet'!$D$11:$AB$187,N$11,0))</f>
        <v>1379000</v>
      </c>
      <c r="O94" s="334">
        <f t="shared" ca="1" si="8"/>
        <v>-562000</v>
      </c>
      <c r="P94" s="215">
        <f t="shared" ca="1" si="9"/>
        <v>-563000</v>
      </c>
      <c r="Q94" s="321">
        <f t="shared" ca="1" si="10"/>
        <v>0</v>
      </c>
      <c r="R94" s="215">
        <f t="shared" ca="1" si="11"/>
        <v>0</v>
      </c>
    </row>
    <row r="95" spans="1:18" ht="60" customHeight="1">
      <c r="A95" s="3">
        <v>80</v>
      </c>
      <c r="B95" s="41" t="str">
        <f t="shared" ca="1" si="7"/>
        <v>E09000016</v>
      </c>
      <c r="C95" s="42" t="str">
        <f ca="1">IF($B95="","",VLOOKUP($B95,'Org list'!$J$9:$K$637,2,0))</f>
        <v>Havering</v>
      </c>
      <c r="D95" s="223">
        <f ca="1">IF(ISERROR(VLOOKUP($B95,'Pooled Fund'!$A$3:$C$179,D$11,0)),"",VLOOKUP($B95,'Pooled Fund'!$A$3:$C$179,D$11,0))</f>
        <v>18914000</v>
      </c>
      <c r="E95" s="210">
        <f ca="1">IF(ISERROR(VLOOKUP($B95,'I&amp;E Backsheet'!$D$11:$AB$187,E$11,0)),"",VLOOKUP($B95,'I&amp;E Backsheet'!$D$11:$AB$187,E$11,0))</f>
        <v>4728500</v>
      </c>
      <c r="F95" s="210">
        <f ca="1">IF(ISERROR(VLOOKUP($B95,'I&amp;E Backsheet'!$D$11:$AB$187,F$11,0)),"",VLOOKUP($B95,'I&amp;E Backsheet'!$D$11:$AB$187,F$11,0))</f>
        <v>4728500</v>
      </c>
      <c r="G95" s="210">
        <f ca="1">IF(ISERROR(VLOOKUP($B95,'I&amp;E Backsheet'!$D$11:$AB$187,G$11,0)),"",VLOOKUP($B95,'I&amp;E Backsheet'!$D$11:$AB$187,G$11,0))</f>
        <v>4728500</v>
      </c>
      <c r="H95" s="262">
        <f ca="1">IF(ISERROR(VLOOKUP($B95,'I&amp;E Backsheet'!$D$11:$AB$187,H$11,0)),"",VLOOKUP($B95,'I&amp;E Backsheet'!$D$11:$AB$187,H$11,0))</f>
        <v>4728500</v>
      </c>
      <c r="I95" s="321">
        <f ca="1">IF(ISERROR(VLOOKUP($B95,'I&amp;E Backsheet'!$D$11:$AB$187,I$11,0)),"",VLOOKUP($B95,'I&amp;E Backsheet'!$D$11:$AB$187,I$11,0))</f>
        <v>4728500</v>
      </c>
      <c r="J95" s="214">
        <f ca="1">IF(ISERROR(VLOOKUP($B95,'I&amp;E Backsheet'!$D$11:$AB$187,J$11,0)),"",VLOOKUP($B95,'I&amp;E Backsheet'!$D$11:$AB$187,J$11,0))</f>
        <v>4728500</v>
      </c>
      <c r="K95" s="214">
        <f ca="1">IF(ISERROR(VLOOKUP($B95,'I&amp;E Backsheet'!$D$11:$AB$187,K$11,0)),"",VLOOKUP($B95,'I&amp;E Backsheet'!$D$11:$AB$187,K$11,0))</f>
        <v>4728500</v>
      </c>
      <c r="L95" s="215">
        <f ca="1">IF(ISERROR(VLOOKUP($B95,'I&amp;E Backsheet'!$D$11:$AB$187,L$11,0)),"",VLOOKUP($B95,'I&amp;E Backsheet'!$D$11:$AB$187,L$11,0))</f>
        <v>4728500</v>
      </c>
      <c r="M95" s="321">
        <f ca="1">IF(ISERROR(VLOOKUP($B95,'I&amp;E Backsheet'!$D$11:$AB$187,M$11,0)),"",VLOOKUP($B95,'I&amp;E Backsheet'!$D$11:$AB$187,M$11,0))</f>
        <v>4728500</v>
      </c>
      <c r="N95" s="215">
        <f ca="1">IF(ISERROR(VLOOKUP($B95,'I&amp;E Backsheet'!$D$11:$AB$187,N$11,0)),"",VLOOKUP($B95,'I&amp;E Backsheet'!$D$11:$AB$187,N$11,0))</f>
        <v>4728500</v>
      </c>
      <c r="O95" s="334">
        <f t="shared" ca="1" si="8"/>
        <v>0</v>
      </c>
      <c r="P95" s="215">
        <f t="shared" ca="1" si="9"/>
        <v>0</v>
      </c>
      <c r="Q95" s="321">
        <f t="shared" ca="1" si="10"/>
        <v>0</v>
      </c>
      <c r="R95" s="215">
        <f t="shared" ca="1" si="11"/>
        <v>0</v>
      </c>
    </row>
    <row r="96" spans="1:18" ht="60" customHeight="1">
      <c r="A96" s="3">
        <v>81</v>
      </c>
      <c r="B96" s="41" t="str">
        <f t="shared" ca="1" si="7"/>
        <v>E06000019</v>
      </c>
      <c r="C96" s="42" t="str">
        <f ca="1">IF($B96="","",VLOOKUP($B96,'Org list'!$J$9:$K$637,2,0))</f>
        <v>Herefordshire, County of</v>
      </c>
      <c r="D96" s="223">
        <f ca="1">IF(ISERROR(VLOOKUP($B96,'Pooled Fund'!$A$3:$C$179,D$11,0)),"",VLOOKUP($B96,'Pooled Fund'!$A$3:$C$179,D$11,0))</f>
        <v>47590000</v>
      </c>
      <c r="E96" s="210">
        <f ca="1">IF(ISERROR(VLOOKUP($B96,'I&amp;E Backsheet'!$D$11:$AB$187,E$11,0)),"",VLOOKUP($B96,'I&amp;E Backsheet'!$D$11:$AB$187,E$11,0))</f>
        <v>10471500</v>
      </c>
      <c r="F96" s="210">
        <f ca="1">IF(ISERROR(VLOOKUP($B96,'I&amp;E Backsheet'!$D$11:$AB$187,F$11,0)),"",VLOOKUP($B96,'I&amp;E Backsheet'!$D$11:$AB$187,F$11,0))</f>
        <v>10095500</v>
      </c>
      <c r="G96" s="210">
        <f ca="1">IF(ISERROR(VLOOKUP($B96,'I&amp;E Backsheet'!$D$11:$AB$187,G$11,0)),"",VLOOKUP($B96,'I&amp;E Backsheet'!$D$11:$AB$187,G$11,0))</f>
        <v>9605500</v>
      </c>
      <c r="H96" s="262">
        <f ca="1">IF(ISERROR(VLOOKUP($B96,'I&amp;E Backsheet'!$D$11:$AB$187,H$11,0)),"",VLOOKUP($B96,'I&amp;E Backsheet'!$D$11:$AB$187,H$11,0))</f>
        <v>9605500</v>
      </c>
      <c r="I96" s="321">
        <f ca="1">IF(ISERROR(VLOOKUP($B96,'I&amp;E Backsheet'!$D$11:$AB$187,I$11,0)),"",VLOOKUP($B96,'I&amp;E Backsheet'!$D$11:$AB$187,I$11,0))</f>
        <v>10523900</v>
      </c>
      <c r="J96" s="214">
        <f ca="1">IF(ISERROR(VLOOKUP($B96,'I&amp;E Backsheet'!$D$11:$AB$187,J$11,0)),"",VLOOKUP($B96,'I&amp;E Backsheet'!$D$11:$AB$187,J$11,0))</f>
        <v>11517000</v>
      </c>
      <c r="K96" s="214">
        <f ca="1">IF(ISERROR(VLOOKUP($B96,'I&amp;E Backsheet'!$D$11:$AB$187,K$11,0)),"",VLOOKUP($B96,'I&amp;E Backsheet'!$D$11:$AB$187,K$11,0))</f>
        <v>9117000</v>
      </c>
      <c r="L96" s="215">
        <f ca="1">IF(ISERROR(VLOOKUP($B96,'I&amp;E Backsheet'!$D$11:$AB$187,L$11,0)),"",VLOOKUP($B96,'I&amp;E Backsheet'!$D$11:$AB$187,L$11,0))</f>
        <v>10421200</v>
      </c>
      <c r="M96" s="321">
        <f ca="1">IF(ISERROR(VLOOKUP($B96,'I&amp;E Backsheet'!$D$11:$AB$187,M$11,0)),"",VLOOKUP($B96,'I&amp;E Backsheet'!$D$11:$AB$187,M$11,0))</f>
        <v>10523900</v>
      </c>
      <c r="N96" s="215">
        <f ca="1">IF(ISERROR(VLOOKUP($B96,'I&amp;E Backsheet'!$D$11:$AB$187,N$11,0)),"",VLOOKUP($B96,'I&amp;E Backsheet'!$D$11:$AB$187,N$11,0))</f>
        <v>11517000</v>
      </c>
      <c r="O96" s="334">
        <f t="shared" ca="1" si="8"/>
        <v>52400</v>
      </c>
      <c r="P96" s="215">
        <f t="shared" ca="1" si="9"/>
        <v>1421500</v>
      </c>
      <c r="Q96" s="321">
        <f t="shared" ca="1" si="10"/>
        <v>0</v>
      </c>
      <c r="R96" s="215">
        <f t="shared" ca="1" si="11"/>
        <v>0</v>
      </c>
    </row>
    <row r="97" spans="1:18" ht="60" customHeight="1">
      <c r="A97" s="3">
        <v>82</v>
      </c>
      <c r="B97" s="41" t="str">
        <f t="shared" ca="1" si="7"/>
        <v>E10000015</v>
      </c>
      <c r="C97" s="42" t="str">
        <f ca="1">IF($B97="","",VLOOKUP($B97,'Org list'!$J$9:$K$637,2,0))</f>
        <v>Hertfordshire</v>
      </c>
      <c r="D97" s="223">
        <f ca="1">IF(ISERROR(VLOOKUP($B97,'Pooled Fund'!$A$3:$C$179,D$11,0)),"",VLOOKUP($B97,'Pooled Fund'!$A$3:$C$179,D$11,0))</f>
        <v>230468000</v>
      </c>
      <c r="E97" s="210">
        <f ca="1">IF(ISERROR(VLOOKUP($B97,'I&amp;E Backsheet'!$D$11:$AB$187,E$11,0)),"",VLOOKUP($B97,'I&amp;E Backsheet'!$D$11:$AB$187,E$11,0))</f>
        <v>7762000</v>
      </c>
      <c r="F97" s="210">
        <f ca="1">IF(ISERROR(VLOOKUP($B97,'I&amp;E Backsheet'!$D$11:$AB$187,F$11,0)),"",VLOOKUP($B97,'I&amp;E Backsheet'!$D$11:$AB$187,F$11,0))</f>
        <v>7762000</v>
      </c>
      <c r="G97" s="210">
        <f ca="1">IF(ISERROR(VLOOKUP($B97,'I&amp;E Backsheet'!$D$11:$AB$187,G$11,0)),"",VLOOKUP($B97,'I&amp;E Backsheet'!$D$11:$AB$187,G$11,0))</f>
        <v>7762000</v>
      </c>
      <c r="H97" s="262">
        <f ca="1">IF(ISERROR(VLOOKUP($B97,'I&amp;E Backsheet'!$D$11:$AB$187,H$11,0)),"",VLOOKUP($B97,'I&amp;E Backsheet'!$D$11:$AB$187,H$11,0))</f>
        <v>7762000</v>
      </c>
      <c r="I97" s="321">
        <f ca="1">IF(ISERROR(VLOOKUP($B97,'I&amp;E Backsheet'!$D$11:$AB$187,I$11,0)),"",VLOOKUP($B97,'I&amp;E Backsheet'!$D$11:$AB$187,I$11,0))</f>
        <v>0</v>
      </c>
      <c r="J97" s="214">
        <f ca="1">IF(ISERROR(VLOOKUP($B97,'I&amp;E Backsheet'!$D$11:$AB$187,J$11,0)),"",VLOOKUP($B97,'I&amp;E Backsheet'!$D$11:$AB$187,J$11,0))</f>
        <v>15533000</v>
      </c>
      <c r="K97" s="214">
        <f ca="1">IF(ISERROR(VLOOKUP($B97,'I&amp;E Backsheet'!$D$11:$AB$187,K$11,0)),"",VLOOKUP($B97,'I&amp;E Backsheet'!$D$11:$AB$187,K$11,0))</f>
        <v>7758000</v>
      </c>
      <c r="L97" s="215">
        <f ca="1">IF(ISERROR(VLOOKUP($B97,'I&amp;E Backsheet'!$D$11:$AB$187,L$11,0)),"",VLOOKUP($B97,'I&amp;E Backsheet'!$D$11:$AB$187,L$11,0))</f>
        <v>7758000</v>
      </c>
      <c r="M97" s="321">
        <f ca="1">IF(ISERROR(VLOOKUP($B97,'I&amp;E Backsheet'!$D$11:$AB$187,M$11,0)),"",VLOOKUP($B97,'I&amp;E Backsheet'!$D$11:$AB$187,M$11,0))</f>
        <v>0</v>
      </c>
      <c r="N97" s="215">
        <f ca="1">IF(ISERROR(VLOOKUP($B97,'I&amp;E Backsheet'!$D$11:$AB$187,N$11,0)),"",VLOOKUP($B97,'I&amp;E Backsheet'!$D$11:$AB$187,N$11,0))</f>
        <v>15533188</v>
      </c>
      <c r="O97" s="334">
        <f t="shared" ca="1" si="8"/>
        <v>-7762000</v>
      </c>
      <c r="P97" s="215">
        <f t="shared" ca="1" si="9"/>
        <v>7771188</v>
      </c>
      <c r="Q97" s="321">
        <f t="shared" ca="1" si="10"/>
        <v>0</v>
      </c>
      <c r="R97" s="215">
        <f t="shared" ca="1" si="11"/>
        <v>188</v>
      </c>
    </row>
    <row r="98" spans="1:18" ht="60" customHeight="1">
      <c r="A98" s="3">
        <v>83</v>
      </c>
      <c r="B98" s="41" t="str">
        <f t="shared" ca="1" si="7"/>
        <v>E09000017</v>
      </c>
      <c r="C98" s="42" t="str">
        <f ca="1">IF($B98="","",VLOOKUP($B98,'Org list'!$J$9:$K$637,2,0))</f>
        <v>Hillingdon</v>
      </c>
      <c r="D98" s="223">
        <f ca="1">IF(ISERROR(VLOOKUP($B98,'Pooled Fund'!$A$3:$C$179,D$11,0)),"",VLOOKUP($B98,'Pooled Fund'!$A$3:$C$179,D$11,0))</f>
        <v>17991000</v>
      </c>
      <c r="E98" s="210">
        <f ca="1">IF(ISERROR(VLOOKUP($B98,'I&amp;E Backsheet'!$D$11:$AB$187,E$11,0)),"",VLOOKUP($B98,'I&amp;E Backsheet'!$D$11:$AB$187,E$11,0))</f>
        <v>4566917</v>
      </c>
      <c r="F98" s="210">
        <f ca="1">IF(ISERROR(VLOOKUP($B98,'I&amp;E Backsheet'!$D$11:$AB$187,F$11,0)),"",VLOOKUP($B98,'I&amp;E Backsheet'!$D$11:$AB$187,F$11,0))</f>
        <v>4474694</v>
      </c>
      <c r="G98" s="210">
        <f ca="1">IF(ISERROR(VLOOKUP($B98,'I&amp;E Backsheet'!$D$11:$AB$187,G$11,0)),"",VLOOKUP($B98,'I&amp;E Backsheet'!$D$11:$AB$187,G$11,0))</f>
        <v>4474694</v>
      </c>
      <c r="H98" s="262">
        <f ca="1">IF(ISERROR(VLOOKUP($B98,'I&amp;E Backsheet'!$D$11:$AB$187,H$11,0)),"",VLOOKUP($B98,'I&amp;E Backsheet'!$D$11:$AB$187,H$11,0))</f>
        <v>4474694</v>
      </c>
      <c r="I98" s="321">
        <f ca="1">IF(ISERROR(VLOOKUP($B98,'I&amp;E Backsheet'!$D$11:$AB$187,I$11,0)),"",VLOOKUP($B98,'I&amp;E Backsheet'!$D$11:$AB$187,I$11,0))</f>
        <v>4566917</v>
      </c>
      <c r="J98" s="214">
        <f ca="1">IF(ISERROR(VLOOKUP($B98,'I&amp;E Backsheet'!$D$11:$AB$187,J$11,0)),"",VLOOKUP($B98,'I&amp;E Backsheet'!$D$11:$AB$187,J$11,0))</f>
        <v>4474694</v>
      </c>
      <c r="K98" s="214">
        <f ca="1">IF(ISERROR(VLOOKUP($B98,'I&amp;E Backsheet'!$D$11:$AB$187,K$11,0)),"",VLOOKUP($B98,'I&amp;E Backsheet'!$D$11:$AB$187,K$11,0))</f>
        <v>4474694</v>
      </c>
      <c r="L98" s="215">
        <f ca="1">IF(ISERROR(VLOOKUP($B98,'I&amp;E Backsheet'!$D$11:$AB$187,L$11,0)),"",VLOOKUP($B98,'I&amp;E Backsheet'!$D$11:$AB$187,L$11,0))</f>
        <v>4474694</v>
      </c>
      <c r="M98" s="321">
        <f ca="1">IF(ISERROR(VLOOKUP($B98,'I&amp;E Backsheet'!$D$11:$AB$187,M$11,0)),"",VLOOKUP($B98,'I&amp;E Backsheet'!$D$11:$AB$187,M$11,0))</f>
        <v>4496196</v>
      </c>
      <c r="N98" s="215">
        <f ca="1">IF(ISERROR(VLOOKUP($B98,'I&amp;E Backsheet'!$D$11:$AB$187,N$11,0)),"",VLOOKUP($B98,'I&amp;E Backsheet'!$D$11:$AB$187,N$11,0))</f>
        <v>4661000</v>
      </c>
      <c r="O98" s="334">
        <f t="shared" ca="1" si="8"/>
        <v>-70721</v>
      </c>
      <c r="P98" s="215">
        <f t="shared" ca="1" si="9"/>
        <v>186306</v>
      </c>
      <c r="Q98" s="321">
        <f t="shared" ca="1" si="10"/>
        <v>-70721</v>
      </c>
      <c r="R98" s="215">
        <f t="shared" ca="1" si="11"/>
        <v>186306</v>
      </c>
    </row>
    <row r="99" spans="1:18" ht="60" customHeight="1">
      <c r="A99" s="3">
        <v>84</v>
      </c>
      <c r="B99" s="41" t="str">
        <f t="shared" ca="1" si="7"/>
        <v>E09000018</v>
      </c>
      <c r="C99" s="42" t="str">
        <f ca="1">IF($B99="","",VLOOKUP($B99,'Org list'!$J$9:$K$637,2,0))</f>
        <v>Hounslow</v>
      </c>
      <c r="D99" s="223">
        <f ca="1">IF(ISERROR(VLOOKUP($B99,'Pooled Fund'!$A$3:$C$179,D$11,0)),"",VLOOKUP($B99,'Pooled Fund'!$A$3:$C$179,D$11,0))</f>
        <v>16898000</v>
      </c>
      <c r="E99" s="210">
        <f ca="1">IF(ISERROR(VLOOKUP($B99,'I&amp;E Backsheet'!$D$11:$AB$187,E$11,0)),"",VLOOKUP($B99,'I&amp;E Backsheet'!$D$11:$AB$187,E$11,0))</f>
        <v>4224500</v>
      </c>
      <c r="F99" s="210">
        <f ca="1">IF(ISERROR(VLOOKUP($B99,'I&amp;E Backsheet'!$D$11:$AB$187,F$11,0)),"",VLOOKUP($B99,'I&amp;E Backsheet'!$D$11:$AB$187,F$11,0))</f>
        <v>4224500</v>
      </c>
      <c r="G99" s="210">
        <f ca="1">IF(ISERROR(VLOOKUP($B99,'I&amp;E Backsheet'!$D$11:$AB$187,G$11,0)),"",VLOOKUP($B99,'I&amp;E Backsheet'!$D$11:$AB$187,G$11,0))</f>
        <v>4224500</v>
      </c>
      <c r="H99" s="262">
        <f ca="1">IF(ISERROR(VLOOKUP($B99,'I&amp;E Backsheet'!$D$11:$AB$187,H$11,0)),"",VLOOKUP($B99,'I&amp;E Backsheet'!$D$11:$AB$187,H$11,0))</f>
        <v>4224500</v>
      </c>
      <c r="I99" s="321">
        <f ca="1">IF(ISERROR(VLOOKUP($B99,'I&amp;E Backsheet'!$D$11:$AB$187,I$11,0)),"",VLOOKUP($B99,'I&amp;E Backsheet'!$D$11:$AB$187,I$11,0))</f>
        <v>0</v>
      </c>
      <c r="J99" s="214">
        <f ca="1">IF(ISERROR(VLOOKUP($B99,'I&amp;E Backsheet'!$D$11:$AB$187,J$11,0)),"",VLOOKUP($B99,'I&amp;E Backsheet'!$D$11:$AB$187,J$11,0))</f>
        <v>8449000</v>
      </c>
      <c r="K99" s="214">
        <f ca="1">IF(ISERROR(VLOOKUP($B99,'I&amp;E Backsheet'!$D$11:$AB$187,K$11,0)),"",VLOOKUP($B99,'I&amp;E Backsheet'!$D$11:$AB$187,K$11,0))</f>
        <v>4224500</v>
      </c>
      <c r="L99" s="215">
        <f ca="1">IF(ISERROR(VLOOKUP($B99,'I&amp;E Backsheet'!$D$11:$AB$187,L$11,0)),"",VLOOKUP($B99,'I&amp;E Backsheet'!$D$11:$AB$187,L$11,0))</f>
        <v>4224500</v>
      </c>
      <c r="M99" s="321">
        <f ca="1">IF(ISERROR(VLOOKUP($B99,'I&amp;E Backsheet'!$D$11:$AB$187,M$11,0)),"",VLOOKUP($B99,'I&amp;E Backsheet'!$D$11:$AB$187,M$11,0))</f>
        <v>0</v>
      </c>
      <c r="N99" s="215">
        <f ca="1">IF(ISERROR(VLOOKUP($B99,'I&amp;E Backsheet'!$D$11:$AB$187,N$11,0)),"",VLOOKUP($B99,'I&amp;E Backsheet'!$D$11:$AB$187,N$11,0))</f>
        <v>8449000</v>
      </c>
      <c r="O99" s="334">
        <f t="shared" ca="1" si="8"/>
        <v>-4224500</v>
      </c>
      <c r="P99" s="215">
        <f t="shared" ca="1" si="9"/>
        <v>4224500</v>
      </c>
      <c r="Q99" s="321">
        <f t="shared" ca="1" si="10"/>
        <v>0</v>
      </c>
      <c r="R99" s="215">
        <f t="shared" ca="1" si="11"/>
        <v>0</v>
      </c>
    </row>
    <row r="100" spans="1:18" ht="60" customHeight="1">
      <c r="A100" s="3">
        <v>85</v>
      </c>
      <c r="B100" s="41" t="str">
        <f t="shared" ca="1" si="7"/>
        <v>E06000046</v>
      </c>
      <c r="C100" s="42" t="str">
        <f ca="1">IF($B100="","",VLOOKUP($B100,'Org list'!$J$9:$K$637,2,0))</f>
        <v>Isle of Wight</v>
      </c>
      <c r="D100" s="223">
        <f ca="1">IF(ISERROR(VLOOKUP($B100,'Pooled Fund'!$A$3:$C$179,D$11,0)),"",VLOOKUP($B100,'Pooled Fund'!$A$3:$C$179,D$11,0))</f>
        <v>20607131.999999996</v>
      </c>
      <c r="E100" s="210">
        <f ca="1">IF(ISERROR(VLOOKUP($B100,'I&amp;E Backsheet'!$D$11:$AB$187,E$11,0)),"",VLOOKUP($B100,'I&amp;E Backsheet'!$D$11:$AB$187,E$11,0))</f>
        <v>22016754</v>
      </c>
      <c r="F100" s="210">
        <f ca="1">IF(ISERROR(VLOOKUP($B100,'I&amp;E Backsheet'!$D$11:$AB$187,F$11,0)),"",VLOOKUP($B100,'I&amp;E Backsheet'!$D$11:$AB$187,F$11,0))</f>
        <v>0</v>
      </c>
      <c r="G100" s="210">
        <f ca="1">IF(ISERROR(VLOOKUP($B100,'I&amp;E Backsheet'!$D$11:$AB$187,G$11,0)),"",VLOOKUP($B100,'I&amp;E Backsheet'!$D$11:$AB$187,G$11,0))</f>
        <v>0</v>
      </c>
      <c r="H100" s="262">
        <f ca="1">IF(ISERROR(VLOOKUP($B100,'I&amp;E Backsheet'!$D$11:$AB$187,H$11,0)),"",VLOOKUP($B100,'I&amp;E Backsheet'!$D$11:$AB$187,H$11,0))</f>
        <v>0</v>
      </c>
      <c r="I100" s="321">
        <f ca="1">IF(ISERROR(VLOOKUP($B100,'I&amp;E Backsheet'!$D$11:$AB$187,I$11,0)),"",VLOOKUP($B100,'I&amp;E Backsheet'!$D$11:$AB$187,I$11,0))</f>
        <v>22016754</v>
      </c>
      <c r="J100" s="214">
        <f ca="1">IF(ISERROR(VLOOKUP($B100,'I&amp;E Backsheet'!$D$11:$AB$187,J$11,0)),"",VLOOKUP($B100,'I&amp;E Backsheet'!$D$11:$AB$187,J$11,0))</f>
        <v>0</v>
      </c>
      <c r="K100" s="214">
        <f ca="1">IF(ISERROR(VLOOKUP($B100,'I&amp;E Backsheet'!$D$11:$AB$187,K$11,0)),"",VLOOKUP($B100,'I&amp;E Backsheet'!$D$11:$AB$187,K$11,0))</f>
        <v>0</v>
      </c>
      <c r="L100" s="215">
        <f ca="1">IF(ISERROR(VLOOKUP($B100,'I&amp;E Backsheet'!$D$11:$AB$187,L$11,0)),"",VLOOKUP($B100,'I&amp;E Backsheet'!$D$11:$AB$187,L$11,0))</f>
        <v>0</v>
      </c>
      <c r="M100" s="321">
        <f ca="1">IF(ISERROR(VLOOKUP($B100,'I&amp;E Backsheet'!$D$11:$AB$187,M$11,0)),"",VLOOKUP($B100,'I&amp;E Backsheet'!$D$11:$AB$187,M$11,0))</f>
        <v>22016754</v>
      </c>
      <c r="N100" s="215">
        <f ca="1">IF(ISERROR(VLOOKUP($B100,'I&amp;E Backsheet'!$D$11:$AB$187,N$11,0)),"",VLOOKUP($B100,'I&amp;E Backsheet'!$D$11:$AB$187,N$11,0))</f>
        <v>0</v>
      </c>
      <c r="O100" s="334">
        <f t="shared" ca="1" si="8"/>
        <v>0</v>
      </c>
      <c r="P100" s="215">
        <f t="shared" ca="1" si="9"/>
        <v>0</v>
      </c>
      <c r="Q100" s="321">
        <f t="shared" ca="1" si="10"/>
        <v>0</v>
      </c>
      <c r="R100" s="215">
        <f t="shared" ca="1" si="11"/>
        <v>0</v>
      </c>
    </row>
    <row r="101" spans="1:18" ht="60" customHeight="1">
      <c r="A101" s="3">
        <v>86</v>
      </c>
      <c r="B101" s="41" t="str">
        <f t="shared" ca="1" si="7"/>
        <v>E09000019</v>
      </c>
      <c r="C101" s="42" t="str">
        <f ca="1">IF($B101="","",VLOOKUP($B101,'Org list'!$J$9:$K$637,2,0))</f>
        <v>Islington</v>
      </c>
      <c r="D101" s="223">
        <f ca="1">IF(ISERROR(VLOOKUP($B101,'Pooled Fund'!$A$3:$C$179,D$11,0)),"",VLOOKUP($B101,'Pooled Fund'!$A$3:$C$179,D$11,0))</f>
        <v>18390000</v>
      </c>
      <c r="E101" s="210">
        <f ca="1">IF(ISERROR(VLOOKUP($B101,'I&amp;E Backsheet'!$D$11:$AB$187,E$11,0)),"",VLOOKUP($B101,'I&amp;E Backsheet'!$D$11:$AB$187,E$11,0))</f>
        <v>18390000</v>
      </c>
      <c r="F101" s="210">
        <f ca="1">IF(ISERROR(VLOOKUP($B101,'I&amp;E Backsheet'!$D$11:$AB$187,F$11,0)),"",VLOOKUP($B101,'I&amp;E Backsheet'!$D$11:$AB$187,F$11,0))</f>
        <v>0</v>
      </c>
      <c r="G101" s="210">
        <f ca="1">IF(ISERROR(VLOOKUP($B101,'I&amp;E Backsheet'!$D$11:$AB$187,G$11,0)),"",VLOOKUP($B101,'I&amp;E Backsheet'!$D$11:$AB$187,G$11,0))</f>
        <v>0</v>
      </c>
      <c r="H101" s="262">
        <f ca="1">IF(ISERROR(VLOOKUP($B101,'I&amp;E Backsheet'!$D$11:$AB$187,H$11,0)),"",VLOOKUP($B101,'I&amp;E Backsheet'!$D$11:$AB$187,H$11,0))</f>
        <v>0</v>
      </c>
      <c r="I101" s="321">
        <f ca="1">IF(ISERROR(VLOOKUP($B101,'I&amp;E Backsheet'!$D$11:$AB$187,I$11,0)),"",VLOOKUP($B101,'I&amp;E Backsheet'!$D$11:$AB$187,I$11,0))</f>
        <v>18390000</v>
      </c>
      <c r="J101" s="214">
        <f ca="1">IF(ISERROR(VLOOKUP($B101,'I&amp;E Backsheet'!$D$11:$AB$187,J$11,0)),"",VLOOKUP($B101,'I&amp;E Backsheet'!$D$11:$AB$187,J$11,0))</f>
        <v>0</v>
      </c>
      <c r="K101" s="214">
        <f ca="1">IF(ISERROR(VLOOKUP($B101,'I&amp;E Backsheet'!$D$11:$AB$187,K$11,0)),"",VLOOKUP($B101,'I&amp;E Backsheet'!$D$11:$AB$187,K$11,0))</f>
        <v>0</v>
      </c>
      <c r="L101" s="215">
        <f ca="1">IF(ISERROR(VLOOKUP($B101,'I&amp;E Backsheet'!$D$11:$AB$187,L$11,0)),"",VLOOKUP($B101,'I&amp;E Backsheet'!$D$11:$AB$187,L$11,0))</f>
        <v>0</v>
      </c>
      <c r="M101" s="321">
        <f ca="1">IF(ISERROR(VLOOKUP($B101,'I&amp;E Backsheet'!$D$11:$AB$187,M$11,0)),"",VLOOKUP($B101,'I&amp;E Backsheet'!$D$11:$AB$187,M$11,0))</f>
        <v>18390000</v>
      </c>
      <c r="N101" s="215">
        <f ca="1">IF(ISERROR(VLOOKUP($B101,'I&amp;E Backsheet'!$D$11:$AB$187,N$11,0)),"",VLOOKUP($B101,'I&amp;E Backsheet'!$D$11:$AB$187,N$11,0))</f>
        <v>0</v>
      </c>
      <c r="O101" s="334">
        <f t="shared" ca="1" si="8"/>
        <v>0</v>
      </c>
      <c r="P101" s="215">
        <f t="shared" ca="1" si="9"/>
        <v>0</v>
      </c>
      <c r="Q101" s="321">
        <f t="shared" ca="1" si="10"/>
        <v>0</v>
      </c>
      <c r="R101" s="215">
        <f t="shared" ca="1" si="11"/>
        <v>0</v>
      </c>
    </row>
    <row r="102" spans="1:18" ht="60" customHeight="1">
      <c r="A102" s="3">
        <v>87</v>
      </c>
      <c r="B102" s="41" t="str">
        <f t="shared" ca="1" si="7"/>
        <v>E09000020</v>
      </c>
      <c r="C102" s="42" t="str">
        <f ca="1">IF($B102="","",VLOOKUP($B102,'Org list'!$J$9:$K$637,2,0))</f>
        <v>Kensington and Chelsea</v>
      </c>
      <c r="D102" s="223">
        <f ca="1">IF(ISERROR(VLOOKUP($B102,'Pooled Fund'!$A$3:$C$179,D$11,0)),"",VLOOKUP($B102,'Pooled Fund'!$A$3:$C$179,D$11,0))</f>
        <v>49090000</v>
      </c>
      <c r="E102" s="210">
        <f ca="1">IF(ISERROR(VLOOKUP($B102,'I&amp;E Backsheet'!$D$11:$AB$187,E$11,0)),"",VLOOKUP($B102,'I&amp;E Backsheet'!$D$11:$AB$187,E$11,0))</f>
        <v>13018330</v>
      </c>
      <c r="F102" s="210">
        <f ca="1">IF(ISERROR(VLOOKUP($B102,'I&amp;E Backsheet'!$D$11:$AB$187,F$11,0)),"",VLOOKUP($B102,'I&amp;E Backsheet'!$D$11:$AB$187,F$11,0))</f>
        <v>13018330</v>
      </c>
      <c r="G102" s="210">
        <f ca="1">IF(ISERROR(VLOOKUP($B102,'I&amp;E Backsheet'!$D$11:$AB$187,G$11,0)),"",VLOOKUP($B102,'I&amp;E Backsheet'!$D$11:$AB$187,G$11,0))</f>
        <v>13841597</v>
      </c>
      <c r="H102" s="262">
        <f ca="1">IF(ISERROR(VLOOKUP($B102,'I&amp;E Backsheet'!$D$11:$AB$187,H$11,0)),"",VLOOKUP($B102,'I&amp;E Backsheet'!$D$11:$AB$187,H$11,0))</f>
        <v>13894116</v>
      </c>
      <c r="I102" s="321">
        <f ca="1">IF(ISERROR(VLOOKUP($B102,'I&amp;E Backsheet'!$D$11:$AB$187,I$11,0)),"",VLOOKUP($B102,'I&amp;E Backsheet'!$D$11:$AB$187,I$11,0))</f>
        <v>12669793</v>
      </c>
      <c r="J102" s="214">
        <f ca="1">IF(ISERROR(VLOOKUP($B102,'I&amp;E Backsheet'!$D$11:$AB$187,J$11,0)),"",VLOOKUP($B102,'I&amp;E Backsheet'!$D$11:$AB$187,J$11,0))</f>
        <v>12886270</v>
      </c>
      <c r="K102" s="214">
        <f ca="1">IF(ISERROR(VLOOKUP($B102,'I&amp;E Backsheet'!$D$11:$AB$187,K$11,0)),"",VLOOKUP($B102,'I&amp;E Backsheet'!$D$11:$AB$187,K$11,0))</f>
        <v>14333020</v>
      </c>
      <c r="L102" s="215">
        <f ca="1">IF(ISERROR(VLOOKUP($B102,'I&amp;E Backsheet'!$D$11:$AB$187,L$11,0)),"",VLOOKUP($B102,'I&amp;E Backsheet'!$D$11:$AB$187,L$11,0))</f>
        <v>14385538</v>
      </c>
      <c r="M102" s="321">
        <f ca="1">IF(ISERROR(VLOOKUP($B102,'I&amp;E Backsheet'!$D$11:$AB$187,M$11,0)),"",VLOOKUP($B102,'I&amp;E Backsheet'!$D$11:$AB$187,M$11,0))</f>
        <v>12640043</v>
      </c>
      <c r="N102" s="215">
        <f ca="1">IF(ISERROR(VLOOKUP($B102,'I&amp;E Backsheet'!$D$11:$AB$187,N$11,0)),"",VLOOKUP($B102,'I&amp;E Backsheet'!$D$11:$AB$187,N$11,0))</f>
        <v>12856520</v>
      </c>
      <c r="O102" s="334">
        <f t="shared" ca="1" si="8"/>
        <v>-378287</v>
      </c>
      <c r="P102" s="215">
        <f t="shared" ca="1" si="9"/>
        <v>-161810</v>
      </c>
      <c r="Q102" s="321">
        <f t="shared" ca="1" si="10"/>
        <v>-29750</v>
      </c>
      <c r="R102" s="215">
        <f t="shared" ca="1" si="11"/>
        <v>-29750</v>
      </c>
    </row>
    <row r="103" spans="1:18" ht="60" customHeight="1">
      <c r="A103" s="3">
        <v>88</v>
      </c>
      <c r="B103" s="41" t="str">
        <f t="shared" ca="1" si="7"/>
        <v>E10000016</v>
      </c>
      <c r="C103" s="42" t="str">
        <f ca="1">IF($B103="","",VLOOKUP($B103,'Org list'!$J$9:$K$637,2,0))</f>
        <v>Kent</v>
      </c>
      <c r="D103" s="223">
        <f ca="1">IF(ISERROR(VLOOKUP($B103,'Pooled Fund'!$A$3:$C$179,D$11,0)),"",VLOOKUP($B103,'Pooled Fund'!$A$3:$C$179,D$11,0))</f>
        <v>101404000</v>
      </c>
      <c r="E103" s="210">
        <f ca="1">IF(ISERROR(VLOOKUP($B103,'I&amp;E Backsheet'!$D$11:$AB$187,E$11,0)),"",VLOOKUP($B103,'I&amp;E Backsheet'!$D$11:$AB$187,E$11,0))</f>
        <v>33331000</v>
      </c>
      <c r="F103" s="210">
        <f ca="1">IF(ISERROR(VLOOKUP($B103,'I&amp;E Backsheet'!$D$11:$AB$187,F$11,0)),"",VLOOKUP($B103,'I&amp;E Backsheet'!$D$11:$AB$187,F$11,0))</f>
        <v>22691000</v>
      </c>
      <c r="G103" s="210">
        <f ca="1">IF(ISERROR(VLOOKUP($B103,'I&amp;E Backsheet'!$D$11:$AB$187,G$11,0)),"",VLOOKUP($B103,'I&amp;E Backsheet'!$D$11:$AB$187,G$11,0))</f>
        <v>22691000</v>
      </c>
      <c r="H103" s="262">
        <f ca="1">IF(ISERROR(VLOOKUP($B103,'I&amp;E Backsheet'!$D$11:$AB$187,H$11,0)),"",VLOOKUP($B103,'I&amp;E Backsheet'!$D$11:$AB$187,H$11,0))</f>
        <v>22691000</v>
      </c>
      <c r="I103" s="321">
        <f ca="1">IF(ISERROR(VLOOKUP($B103,'I&amp;E Backsheet'!$D$11:$AB$187,I$11,0)),"",VLOOKUP($B103,'I&amp;E Backsheet'!$D$11:$AB$187,I$11,0))</f>
        <v>33331000</v>
      </c>
      <c r="J103" s="214">
        <f ca="1">IF(ISERROR(VLOOKUP($B103,'I&amp;E Backsheet'!$D$11:$AB$187,J$11,0)),"",VLOOKUP($B103,'I&amp;E Backsheet'!$D$11:$AB$187,J$11,0))</f>
        <v>22691000</v>
      </c>
      <c r="K103" s="214">
        <f ca="1">IF(ISERROR(VLOOKUP($B103,'I&amp;E Backsheet'!$D$11:$AB$187,K$11,0)),"",VLOOKUP($B103,'I&amp;E Backsheet'!$D$11:$AB$187,K$11,0))</f>
        <v>22691000</v>
      </c>
      <c r="L103" s="215">
        <f ca="1">IF(ISERROR(VLOOKUP($B103,'I&amp;E Backsheet'!$D$11:$AB$187,L$11,0)),"",VLOOKUP($B103,'I&amp;E Backsheet'!$D$11:$AB$187,L$11,0))</f>
        <v>22691000</v>
      </c>
      <c r="M103" s="321">
        <f ca="1">IF(ISERROR(VLOOKUP($B103,'I&amp;E Backsheet'!$D$11:$AB$187,M$11,0)),"",VLOOKUP($B103,'I&amp;E Backsheet'!$D$11:$AB$187,M$11,0))</f>
        <v>33331000</v>
      </c>
      <c r="N103" s="215">
        <f ca="1">IF(ISERROR(VLOOKUP($B103,'I&amp;E Backsheet'!$D$11:$AB$187,N$11,0)),"",VLOOKUP($B103,'I&amp;E Backsheet'!$D$11:$AB$187,N$11,0))</f>
        <v>22691000</v>
      </c>
      <c r="O103" s="334">
        <f t="shared" ca="1" si="8"/>
        <v>0</v>
      </c>
      <c r="P103" s="215">
        <f t="shared" ca="1" si="9"/>
        <v>0</v>
      </c>
      <c r="Q103" s="321">
        <f t="shared" ca="1" si="10"/>
        <v>0</v>
      </c>
      <c r="R103" s="215">
        <f t="shared" ca="1" si="11"/>
        <v>0</v>
      </c>
    </row>
    <row r="104" spans="1:18" ht="60" customHeight="1">
      <c r="A104" s="3">
        <v>89</v>
      </c>
      <c r="B104" s="41" t="str">
        <f t="shared" ca="1" si="7"/>
        <v>E06000010</v>
      </c>
      <c r="C104" s="42" t="str">
        <f ca="1">IF($B104="","",VLOOKUP($B104,'Org list'!$J$9:$K$637,2,0))</f>
        <v>Kingston upon Hull, City of</v>
      </c>
      <c r="D104" s="223">
        <f ca="1">IF(ISERROR(VLOOKUP($B104,'Pooled Fund'!$A$3:$C$179,D$11,0)),"",VLOOKUP($B104,'Pooled Fund'!$A$3:$C$179,D$11,0))</f>
        <v>30826000</v>
      </c>
      <c r="E104" s="210">
        <f ca="1">IF(ISERROR(VLOOKUP($B104,'I&amp;E Backsheet'!$D$11:$AB$187,E$11,0)),"",VLOOKUP($B104,'I&amp;E Backsheet'!$D$11:$AB$187,E$11,0))</f>
        <v>6082016</v>
      </c>
      <c r="F104" s="210">
        <f ca="1">IF(ISERROR(VLOOKUP($B104,'I&amp;E Backsheet'!$D$11:$AB$187,F$11,0)),"",VLOOKUP($B104,'I&amp;E Backsheet'!$D$11:$AB$187,F$11,0))</f>
        <v>7146750</v>
      </c>
      <c r="G104" s="210">
        <f ca="1">IF(ISERROR(VLOOKUP($B104,'I&amp;E Backsheet'!$D$11:$AB$187,G$11,0)),"",VLOOKUP($B104,'I&amp;E Backsheet'!$D$11:$AB$187,G$11,0))</f>
        <v>7710250</v>
      </c>
      <c r="H104" s="262">
        <f ca="1">IF(ISERROR(VLOOKUP($B104,'I&amp;E Backsheet'!$D$11:$AB$187,H$11,0)),"",VLOOKUP($B104,'I&amp;E Backsheet'!$D$11:$AB$187,H$11,0))</f>
        <v>9886984</v>
      </c>
      <c r="I104" s="321">
        <f ca="1">IF(ISERROR(VLOOKUP($B104,'I&amp;E Backsheet'!$D$11:$AB$187,I$11,0)),"",VLOOKUP($B104,'I&amp;E Backsheet'!$D$11:$AB$187,I$11,0))</f>
        <v>6082016</v>
      </c>
      <c r="J104" s="214">
        <f ca="1">IF(ISERROR(VLOOKUP($B104,'I&amp;E Backsheet'!$D$11:$AB$187,J$11,0)),"",VLOOKUP($B104,'I&amp;E Backsheet'!$D$11:$AB$187,J$11,0))</f>
        <v>6317973</v>
      </c>
      <c r="K104" s="214">
        <f ca="1">IF(ISERROR(VLOOKUP($B104,'I&amp;E Backsheet'!$D$11:$AB$187,K$11,0)),"",VLOOKUP($B104,'I&amp;E Backsheet'!$D$11:$AB$187,K$11,0))</f>
        <v>8124638.5</v>
      </c>
      <c r="L104" s="215">
        <f ca="1">IF(ISERROR(VLOOKUP($B104,'I&amp;E Backsheet'!$D$11:$AB$187,L$11,0)),"",VLOOKUP($B104,'I&amp;E Backsheet'!$D$11:$AB$187,L$11,0))</f>
        <v>10632836.5</v>
      </c>
      <c r="M104" s="321">
        <f ca="1">IF(ISERROR(VLOOKUP($B104,'I&amp;E Backsheet'!$D$11:$AB$187,M$11,0)),"",VLOOKUP($B104,'I&amp;E Backsheet'!$D$11:$AB$187,M$11,0))</f>
        <v>6082016</v>
      </c>
      <c r="N104" s="215">
        <f ca="1">IF(ISERROR(VLOOKUP($B104,'I&amp;E Backsheet'!$D$11:$AB$187,N$11,0)),"",VLOOKUP($B104,'I&amp;E Backsheet'!$D$11:$AB$187,N$11,0))</f>
        <v>6317973</v>
      </c>
      <c r="O104" s="334">
        <f t="shared" ca="1" si="8"/>
        <v>0</v>
      </c>
      <c r="P104" s="215">
        <f t="shared" ca="1" si="9"/>
        <v>-828777</v>
      </c>
      <c r="Q104" s="321">
        <f t="shared" ca="1" si="10"/>
        <v>0</v>
      </c>
      <c r="R104" s="215">
        <f t="shared" ca="1" si="11"/>
        <v>0</v>
      </c>
    </row>
    <row r="105" spans="1:18" ht="60" customHeight="1">
      <c r="A105" s="3">
        <v>90</v>
      </c>
      <c r="B105" s="41" t="str">
        <f t="shared" ca="1" si="7"/>
        <v>E09000021</v>
      </c>
      <c r="C105" s="42" t="str">
        <f ca="1">IF($B105="","",VLOOKUP($B105,'Org list'!$J$9:$K$637,2,0))</f>
        <v>Kingston upon Thames</v>
      </c>
      <c r="D105" s="223">
        <f ca="1">IF(ISERROR(VLOOKUP($B105,'Pooled Fund'!$A$3:$C$179,D$11,0)),"",VLOOKUP($B105,'Pooled Fund'!$A$3:$C$179,D$11,0))</f>
        <v>10741000</v>
      </c>
      <c r="E105" s="210">
        <f ca="1">IF(ISERROR(VLOOKUP($B105,'I&amp;E Backsheet'!$D$11:$AB$187,E$11,0)),"",VLOOKUP($B105,'I&amp;E Backsheet'!$D$11:$AB$187,E$11,0))</f>
        <v>2685250</v>
      </c>
      <c r="F105" s="210">
        <f ca="1">IF(ISERROR(VLOOKUP($B105,'I&amp;E Backsheet'!$D$11:$AB$187,F$11,0)),"",VLOOKUP($B105,'I&amp;E Backsheet'!$D$11:$AB$187,F$11,0))</f>
        <v>2685250</v>
      </c>
      <c r="G105" s="210">
        <f ca="1">IF(ISERROR(VLOOKUP($B105,'I&amp;E Backsheet'!$D$11:$AB$187,G$11,0)),"",VLOOKUP($B105,'I&amp;E Backsheet'!$D$11:$AB$187,G$11,0))</f>
        <v>2685250</v>
      </c>
      <c r="H105" s="262">
        <f ca="1">IF(ISERROR(VLOOKUP($B105,'I&amp;E Backsheet'!$D$11:$AB$187,H$11,0)),"",VLOOKUP($B105,'I&amp;E Backsheet'!$D$11:$AB$187,H$11,0))</f>
        <v>2685250</v>
      </c>
      <c r="I105" s="321">
        <f ca="1">IF(ISERROR(VLOOKUP($B105,'I&amp;E Backsheet'!$D$11:$AB$187,I$11,0)),"",VLOOKUP($B105,'I&amp;E Backsheet'!$D$11:$AB$187,I$11,0))</f>
        <v>2685250</v>
      </c>
      <c r="J105" s="214">
        <f ca="1">IF(ISERROR(VLOOKUP($B105,'I&amp;E Backsheet'!$D$11:$AB$187,J$11,0)),"",VLOOKUP($B105,'I&amp;E Backsheet'!$D$11:$AB$187,J$11,0))</f>
        <v>2685250</v>
      </c>
      <c r="K105" s="214">
        <f ca="1">IF(ISERROR(VLOOKUP($B105,'I&amp;E Backsheet'!$D$11:$AB$187,K$11,0)),"",VLOOKUP($B105,'I&amp;E Backsheet'!$D$11:$AB$187,K$11,0))</f>
        <v>2685250</v>
      </c>
      <c r="L105" s="215">
        <f ca="1">IF(ISERROR(VLOOKUP($B105,'I&amp;E Backsheet'!$D$11:$AB$187,L$11,0)),"",VLOOKUP($B105,'I&amp;E Backsheet'!$D$11:$AB$187,L$11,0))</f>
        <v>2685250</v>
      </c>
      <c r="M105" s="321">
        <f ca="1">IF(ISERROR(VLOOKUP($B105,'I&amp;E Backsheet'!$D$11:$AB$187,M$11,0)),"",VLOOKUP($B105,'I&amp;E Backsheet'!$D$11:$AB$187,M$11,0))</f>
        <v>2685250</v>
      </c>
      <c r="N105" s="215">
        <f ca="1">IF(ISERROR(VLOOKUP($B105,'I&amp;E Backsheet'!$D$11:$AB$187,N$11,0)),"",VLOOKUP($B105,'I&amp;E Backsheet'!$D$11:$AB$187,N$11,0))</f>
        <v>2685250</v>
      </c>
      <c r="O105" s="334">
        <f t="shared" ca="1" si="8"/>
        <v>0</v>
      </c>
      <c r="P105" s="215">
        <f t="shared" ca="1" si="9"/>
        <v>0</v>
      </c>
      <c r="Q105" s="321">
        <f t="shared" ca="1" si="10"/>
        <v>0</v>
      </c>
      <c r="R105" s="215">
        <f t="shared" ca="1" si="11"/>
        <v>0</v>
      </c>
    </row>
    <row r="106" spans="1:18" ht="60" customHeight="1">
      <c r="A106" s="3">
        <v>91</v>
      </c>
      <c r="B106" s="41" t="str">
        <f t="shared" ca="1" si="7"/>
        <v>E08000034</v>
      </c>
      <c r="C106" s="42" t="str">
        <f ca="1">IF($B106="","",VLOOKUP($B106,'Org list'!$J$9:$K$637,2,0))</f>
        <v>Kirklees</v>
      </c>
      <c r="D106" s="223">
        <f ca="1">IF(ISERROR(VLOOKUP($B106,'Pooled Fund'!$A$3:$C$179,D$11,0)),"",VLOOKUP($B106,'Pooled Fund'!$A$3:$C$179,D$11,0))</f>
        <v>28953000</v>
      </c>
      <c r="E106" s="210">
        <f ca="1">IF(ISERROR(VLOOKUP($B106,'I&amp;E Backsheet'!$D$11:$AB$187,E$11,0)),"",VLOOKUP($B106,'I&amp;E Backsheet'!$D$11:$AB$187,E$11,0))</f>
        <v>7971000</v>
      </c>
      <c r="F106" s="210">
        <f ca="1">IF(ISERROR(VLOOKUP($B106,'I&amp;E Backsheet'!$D$11:$AB$187,F$11,0)),"",VLOOKUP($B106,'I&amp;E Backsheet'!$D$11:$AB$187,F$11,0))</f>
        <v>7678000</v>
      </c>
      <c r="G106" s="210">
        <f ca="1">IF(ISERROR(VLOOKUP($B106,'I&amp;E Backsheet'!$D$11:$AB$187,G$11,0)),"",VLOOKUP($B106,'I&amp;E Backsheet'!$D$11:$AB$187,G$11,0))</f>
        <v>6642000</v>
      </c>
      <c r="H106" s="262">
        <f ca="1">IF(ISERROR(VLOOKUP($B106,'I&amp;E Backsheet'!$D$11:$AB$187,H$11,0)),"",VLOOKUP($B106,'I&amp;E Backsheet'!$D$11:$AB$187,H$11,0))</f>
        <v>6662000</v>
      </c>
      <c r="I106" s="321">
        <f ca="1">IF(ISERROR(VLOOKUP($B106,'I&amp;E Backsheet'!$D$11:$AB$187,I$11,0)),"",VLOOKUP($B106,'I&amp;E Backsheet'!$D$11:$AB$187,I$11,0))</f>
        <v>7365000</v>
      </c>
      <c r="J106" s="214">
        <f ca="1">IF(ISERROR(VLOOKUP($B106,'I&amp;E Backsheet'!$D$11:$AB$187,J$11,0)),"",VLOOKUP($B106,'I&amp;E Backsheet'!$D$11:$AB$187,J$11,0))</f>
        <v>7069000</v>
      </c>
      <c r="K106" s="214">
        <f ca="1">IF(ISERROR(VLOOKUP($B106,'I&amp;E Backsheet'!$D$11:$AB$187,K$11,0)),"",VLOOKUP($B106,'I&amp;E Backsheet'!$D$11:$AB$187,K$11,0))</f>
        <v>7813550</v>
      </c>
      <c r="L106" s="215">
        <f ca="1">IF(ISERROR(VLOOKUP($B106,'I&amp;E Backsheet'!$D$11:$AB$187,L$11,0)),"",VLOOKUP($B106,'I&amp;E Backsheet'!$D$11:$AB$187,L$11,0))</f>
        <v>6662000</v>
      </c>
      <c r="M106" s="321">
        <f ca="1">IF(ISERROR(VLOOKUP($B106,'I&amp;E Backsheet'!$D$11:$AB$187,M$11,0)),"",VLOOKUP($B106,'I&amp;E Backsheet'!$D$11:$AB$187,M$11,0))</f>
        <v>7365000</v>
      </c>
      <c r="N106" s="215">
        <f ca="1">IF(ISERROR(VLOOKUP($B106,'I&amp;E Backsheet'!$D$11:$AB$187,N$11,0)),"",VLOOKUP($B106,'I&amp;E Backsheet'!$D$11:$AB$187,N$11,0))</f>
        <v>7069000</v>
      </c>
      <c r="O106" s="334">
        <f t="shared" ca="1" si="8"/>
        <v>-606000</v>
      </c>
      <c r="P106" s="215">
        <f t="shared" ca="1" si="9"/>
        <v>-609000</v>
      </c>
      <c r="Q106" s="321">
        <f t="shared" ca="1" si="10"/>
        <v>0</v>
      </c>
      <c r="R106" s="215">
        <f t="shared" ca="1" si="11"/>
        <v>0</v>
      </c>
    </row>
    <row r="107" spans="1:18" ht="60" customHeight="1">
      <c r="A107" s="3">
        <v>92</v>
      </c>
      <c r="B107" s="41" t="str">
        <f t="shared" ca="1" si="7"/>
        <v>E08000011</v>
      </c>
      <c r="C107" s="42" t="str">
        <f ca="1">IF($B107="","",VLOOKUP($B107,'Org list'!$J$9:$K$637,2,0))</f>
        <v>Knowsley</v>
      </c>
      <c r="D107" s="223">
        <f ca="1">IF(ISERROR(VLOOKUP($B107,'Pooled Fund'!$A$3:$C$179,D$11,0)),"",VLOOKUP($B107,'Pooled Fund'!$A$3:$C$179,D$11,0))</f>
        <v>15170000</v>
      </c>
      <c r="E107" s="210">
        <f ca="1">IF(ISERROR(VLOOKUP($B107,'I&amp;E Backsheet'!$D$11:$AB$187,E$11,0)),"",VLOOKUP($B107,'I&amp;E Backsheet'!$D$11:$AB$187,E$11,0))</f>
        <v>3693179</v>
      </c>
      <c r="F107" s="210">
        <f ca="1">IF(ISERROR(VLOOKUP($B107,'I&amp;E Backsheet'!$D$11:$AB$187,F$11,0)),"",VLOOKUP($B107,'I&amp;E Backsheet'!$D$11:$AB$187,F$11,0))</f>
        <v>3031500</v>
      </c>
      <c r="G107" s="210">
        <f ca="1">IF(ISERROR(VLOOKUP($B107,'I&amp;E Backsheet'!$D$11:$AB$187,G$11,0)),"",VLOOKUP($B107,'I&amp;E Backsheet'!$D$11:$AB$187,G$11,0))</f>
        <v>3634100</v>
      </c>
      <c r="H107" s="262">
        <f ca="1">IF(ISERROR(VLOOKUP($B107,'I&amp;E Backsheet'!$D$11:$AB$187,H$11,0)),"",VLOOKUP($B107,'I&amp;E Backsheet'!$D$11:$AB$187,H$11,0))</f>
        <v>4810900</v>
      </c>
      <c r="I107" s="321">
        <f ca="1">IF(ISERROR(VLOOKUP($B107,'I&amp;E Backsheet'!$D$11:$AB$187,I$11,0)),"",VLOOKUP($B107,'I&amp;E Backsheet'!$D$11:$AB$187,I$11,0))</f>
        <v>1745412</v>
      </c>
      <c r="J107" s="214">
        <f ca="1">IF(ISERROR(VLOOKUP($B107,'I&amp;E Backsheet'!$D$11:$AB$187,J$11,0)),"",VLOOKUP($B107,'I&amp;E Backsheet'!$D$11:$AB$187,J$11,0))</f>
        <v>6625240</v>
      </c>
      <c r="K107" s="214">
        <f ca="1">IF(ISERROR(VLOOKUP($B107,'I&amp;E Backsheet'!$D$11:$AB$187,K$11,0)),"",VLOOKUP($B107,'I&amp;E Backsheet'!$D$11:$AB$187,K$11,0))</f>
        <v>3291158</v>
      </c>
      <c r="L107" s="215">
        <f ca="1">IF(ISERROR(VLOOKUP($B107,'I&amp;E Backsheet'!$D$11:$AB$187,L$11,0)),"",VLOOKUP($B107,'I&amp;E Backsheet'!$D$11:$AB$187,L$11,0))</f>
        <v>3508190</v>
      </c>
      <c r="M107" s="321">
        <f ca="1">IF(ISERROR(VLOOKUP($B107,'I&amp;E Backsheet'!$D$11:$AB$187,M$11,0)),"",VLOOKUP($B107,'I&amp;E Backsheet'!$D$11:$AB$187,M$11,0))</f>
        <v>1745412</v>
      </c>
      <c r="N107" s="215">
        <f ca="1">IF(ISERROR(VLOOKUP($B107,'I&amp;E Backsheet'!$D$11:$AB$187,N$11,0)),"",VLOOKUP($B107,'I&amp;E Backsheet'!$D$11:$AB$187,N$11,0))</f>
        <v>6625240</v>
      </c>
      <c r="O107" s="334">
        <f t="shared" ca="1" si="8"/>
        <v>-1947767</v>
      </c>
      <c r="P107" s="215">
        <f t="shared" ca="1" si="9"/>
        <v>3593740</v>
      </c>
      <c r="Q107" s="321">
        <f t="shared" ca="1" si="10"/>
        <v>0</v>
      </c>
      <c r="R107" s="215">
        <f t="shared" ca="1" si="11"/>
        <v>0</v>
      </c>
    </row>
    <row r="108" spans="1:18" ht="60" customHeight="1">
      <c r="A108" s="3">
        <v>93</v>
      </c>
      <c r="B108" s="41" t="str">
        <f t="shared" ca="1" si="7"/>
        <v>E09000022</v>
      </c>
      <c r="C108" s="42" t="str">
        <f ca="1">IF($B108="","",VLOOKUP($B108,'Org list'!$J$9:$K$637,2,0))</f>
        <v>Lambeth</v>
      </c>
      <c r="D108" s="223">
        <f ca="1">IF(ISERROR(VLOOKUP($B108,'Pooled Fund'!$A$3:$C$179,D$11,0)),"",VLOOKUP($B108,'Pooled Fund'!$A$3:$C$179,D$11,0))</f>
        <v>23462000</v>
      </c>
      <c r="E108" s="210">
        <f ca="1">IF(ISERROR(VLOOKUP($B108,'I&amp;E Backsheet'!$D$11:$AB$187,E$11,0)),"",VLOOKUP($B108,'I&amp;E Backsheet'!$D$11:$AB$187,E$11,0))</f>
        <v>5866000</v>
      </c>
      <c r="F108" s="210">
        <f ca="1">IF(ISERROR(VLOOKUP($B108,'I&amp;E Backsheet'!$D$11:$AB$187,F$11,0)),"",VLOOKUP($B108,'I&amp;E Backsheet'!$D$11:$AB$187,F$11,0))</f>
        <v>5866000</v>
      </c>
      <c r="G108" s="210">
        <f ca="1">IF(ISERROR(VLOOKUP($B108,'I&amp;E Backsheet'!$D$11:$AB$187,G$11,0)),"",VLOOKUP($B108,'I&amp;E Backsheet'!$D$11:$AB$187,G$11,0))</f>
        <v>5866000</v>
      </c>
      <c r="H108" s="262">
        <f ca="1">IF(ISERROR(VLOOKUP($B108,'I&amp;E Backsheet'!$D$11:$AB$187,H$11,0)),"",VLOOKUP($B108,'I&amp;E Backsheet'!$D$11:$AB$187,H$11,0))</f>
        <v>5864000</v>
      </c>
      <c r="I108" s="321">
        <f ca="1">IF(ISERROR(VLOOKUP($B108,'I&amp;E Backsheet'!$D$11:$AB$187,I$11,0)),"",VLOOKUP($B108,'I&amp;E Backsheet'!$D$11:$AB$187,I$11,0))</f>
        <v>5866000</v>
      </c>
      <c r="J108" s="214">
        <f ca="1">IF(ISERROR(VLOOKUP($B108,'I&amp;E Backsheet'!$D$11:$AB$187,J$11,0)),"",VLOOKUP($B108,'I&amp;E Backsheet'!$D$11:$AB$187,J$11,0))</f>
        <v>5866000</v>
      </c>
      <c r="K108" s="214">
        <f ca="1">IF(ISERROR(VLOOKUP($B108,'I&amp;E Backsheet'!$D$11:$AB$187,K$11,0)),"",VLOOKUP($B108,'I&amp;E Backsheet'!$D$11:$AB$187,K$11,0))</f>
        <v>5866000</v>
      </c>
      <c r="L108" s="215">
        <f ca="1">IF(ISERROR(VLOOKUP($B108,'I&amp;E Backsheet'!$D$11:$AB$187,L$11,0)),"",VLOOKUP($B108,'I&amp;E Backsheet'!$D$11:$AB$187,L$11,0))</f>
        <v>5864000</v>
      </c>
      <c r="M108" s="321">
        <f ca="1">IF(ISERROR(VLOOKUP($B108,'I&amp;E Backsheet'!$D$11:$AB$187,M$11,0)),"",VLOOKUP($B108,'I&amp;E Backsheet'!$D$11:$AB$187,M$11,0))</f>
        <v>5866000</v>
      </c>
      <c r="N108" s="215">
        <f ca="1">IF(ISERROR(VLOOKUP($B108,'I&amp;E Backsheet'!$D$11:$AB$187,N$11,0)),"",VLOOKUP($B108,'I&amp;E Backsheet'!$D$11:$AB$187,N$11,0))</f>
        <v>5866000</v>
      </c>
      <c r="O108" s="334">
        <f t="shared" ca="1" si="8"/>
        <v>0</v>
      </c>
      <c r="P108" s="215">
        <f t="shared" ca="1" si="9"/>
        <v>0</v>
      </c>
      <c r="Q108" s="321">
        <f t="shared" ca="1" si="10"/>
        <v>0</v>
      </c>
      <c r="R108" s="215">
        <f t="shared" ca="1" si="11"/>
        <v>0</v>
      </c>
    </row>
    <row r="109" spans="1:18" ht="60" customHeight="1">
      <c r="A109" s="3">
        <v>94</v>
      </c>
      <c r="B109" s="41" t="str">
        <f t="shared" ca="1" si="7"/>
        <v>E10000017</v>
      </c>
      <c r="C109" s="42" t="str">
        <f ca="1">IF($B109="","",VLOOKUP($B109,'Org list'!$J$9:$K$637,2,0))</f>
        <v>Lancashire</v>
      </c>
      <c r="D109" s="223">
        <f ca="1">IF(ISERROR(VLOOKUP($B109,'Pooled Fund'!$A$3:$C$179,D$11,0)),"",VLOOKUP($B109,'Pooled Fund'!$A$3:$C$179,D$11,0))</f>
        <v>89219000</v>
      </c>
      <c r="E109" s="210">
        <f ca="1">IF(ISERROR(VLOOKUP($B109,'I&amp;E Backsheet'!$D$11:$AB$187,E$11,0)),"",VLOOKUP($B109,'I&amp;E Backsheet'!$D$11:$AB$187,E$11,0))</f>
        <v>26311333.25</v>
      </c>
      <c r="F109" s="210">
        <f ca="1">IF(ISERROR(VLOOKUP($B109,'I&amp;E Backsheet'!$D$11:$AB$187,F$11,0)),"",VLOOKUP($B109,'I&amp;E Backsheet'!$D$11:$AB$187,F$11,0))</f>
        <v>23017222.25</v>
      </c>
      <c r="G109" s="210">
        <f ca="1">IF(ISERROR(VLOOKUP($B109,'I&amp;E Backsheet'!$D$11:$AB$187,G$11,0)),"",VLOOKUP($B109,'I&amp;E Backsheet'!$D$11:$AB$187,G$11,0))</f>
        <v>19945222.25</v>
      </c>
      <c r="H109" s="262">
        <f ca="1">IF(ISERROR(VLOOKUP($B109,'I&amp;E Backsheet'!$D$11:$AB$187,H$11,0)),"",VLOOKUP($B109,'I&amp;E Backsheet'!$D$11:$AB$187,H$11,0))</f>
        <v>19945222.25</v>
      </c>
      <c r="I109" s="321">
        <f ca="1">IF(ISERROR(VLOOKUP($B109,'I&amp;E Backsheet'!$D$11:$AB$187,I$11,0)),"",VLOOKUP($B109,'I&amp;E Backsheet'!$D$11:$AB$187,I$11,0))</f>
        <v>26311333.25</v>
      </c>
      <c r="J109" s="214">
        <f ca="1">IF(ISERROR(VLOOKUP($B109,'I&amp;E Backsheet'!$D$11:$AB$187,J$11,0)),"",VLOOKUP($B109,'I&amp;E Backsheet'!$D$11:$AB$187,J$11,0))</f>
        <v>23017222.25</v>
      </c>
      <c r="K109" s="214">
        <f ca="1">IF(ISERROR(VLOOKUP($B109,'I&amp;E Backsheet'!$D$11:$AB$187,K$11,0)),"",VLOOKUP($B109,'I&amp;E Backsheet'!$D$11:$AB$187,K$11,0))</f>
        <v>19945222.25</v>
      </c>
      <c r="L109" s="215">
        <f ca="1">IF(ISERROR(VLOOKUP($B109,'I&amp;E Backsheet'!$D$11:$AB$187,L$11,0)),"",VLOOKUP($B109,'I&amp;E Backsheet'!$D$11:$AB$187,L$11,0))</f>
        <v>19945222.25</v>
      </c>
      <c r="M109" s="321">
        <f ca="1">IF(ISERROR(VLOOKUP($B109,'I&amp;E Backsheet'!$D$11:$AB$187,M$11,0)),"",VLOOKUP($B109,'I&amp;E Backsheet'!$D$11:$AB$187,M$11,0))</f>
        <v>26311333.25</v>
      </c>
      <c r="N109" s="215">
        <f ca="1">IF(ISERROR(VLOOKUP($B109,'I&amp;E Backsheet'!$D$11:$AB$187,N$11,0)),"",VLOOKUP($B109,'I&amp;E Backsheet'!$D$11:$AB$187,N$11,0))</f>
        <v>23017222</v>
      </c>
      <c r="O109" s="334">
        <f t="shared" ca="1" si="8"/>
        <v>0</v>
      </c>
      <c r="P109" s="215">
        <f t="shared" ca="1" si="9"/>
        <v>-0.25</v>
      </c>
      <c r="Q109" s="321">
        <f t="shared" ca="1" si="10"/>
        <v>0</v>
      </c>
      <c r="R109" s="215">
        <f t="shared" ca="1" si="11"/>
        <v>-0.25</v>
      </c>
    </row>
    <row r="110" spans="1:18" ht="60" customHeight="1">
      <c r="A110" s="3">
        <v>95</v>
      </c>
      <c r="B110" s="41" t="str">
        <f t="shared" ca="1" si="7"/>
        <v>E08000035</v>
      </c>
      <c r="C110" s="42" t="str">
        <f ca="1">IF($B110="","",VLOOKUP($B110,'Org list'!$J$9:$K$637,2,0))</f>
        <v>Leeds</v>
      </c>
      <c r="D110" s="223">
        <f ca="1">IF(ISERROR(VLOOKUP($B110,'Pooled Fund'!$A$3:$C$179,D$11,0)),"",VLOOKUP($B110,'Pooled Fund'!$A$3:$C$179,D$11,0))</f>
        <v>54923000</v>
      </c>
      <c r="E110" s="210">
        <f ca="1">IF(ISERROR(VLOOKUP($B110,'I&amp;E Backsheet'!$D$11:$AB$187,E$11,0)),"",VLOOKUP($B110,'I&amp;E Backsheet'!$D$11:$AB$187,E$11,0))</f>
        <v>13730750</v>
      </c>
      <c r="F110" s="210">
        <f ca="1">IF(ISERROR(VLOOKUP($B110,'I&amp;E Backsheet'!$D$11:$AB$187,F$11,0)),"",VLOOKUP($B110,'I&amp;E Backsheet'!$D$11:$AB$187,F$11,0))</f>
        <v>13730750</v>
      </c>
      <c r="G110" s="210">
        <f ca="1">IF(ISERROR(VLOOKUP($B110,'I&amp;E Backsheet'!$D$11:$AB$187,G$11,0)),"",VLOOKUP($B110,'I&amp;E Backsheet'!$D$11:$AB$187,G$11,0))</f>
        <v>13730750</v>
      </c>
      <c r="H110" s="262">
        <f ca="1">IF(ISERROR(VLOOKUP($B110,'I&amp;E Backsheet'!$D$11:$AB$187,H$11,0)),"",VLOOKUP($B110,'I&amp;E Backsheet'!$D$11:$AB$187,H$11,0))</f>
        <v>13730750</v>
      </c>
      <c r="I110" s="321">
        <f ca="1">IF(ISERROR(VLOOKUP($B110,'I&amp;E Backsheet'!$D$11:$AB$187,I$11,0)),"",VLOOKUP($B110,'I&amp;E Backsheet'!$D$11:$AB$187,I$11,0))</f>
        <v>13730750</v>
      </c>
      <c r="J110" s="214">
        <f ca="1">IF(ISERROR(VLOOKUP($B110,'I&amp;E Backsheet'!$D$11:$AB$187,J$11,0)),"",VLOOKUP($B110,'I&amp;E Backsheet'!$D$11:$AB$187,J$11,0))</f>
        <v>13730750</v>
      </c>
      <c r="K110" s="214">
        <f ca="1">IF(ISERROR(VLOOKUP($B110,'I&amp;E Backsheet'!$D$11:$AB$187,K$11,0)),"",VLOOKUP($B110,'I&amp;E Backsheet'!$D$11:$AB$187,K$11,0))</f>
        <v>13730750</v>
      </c>
      <c r="L110" s="215">
        <f ca="1">IF(ISERROR(VLOOKUP($B110,'I&amp;E Backsheet'!$D$11:$AB$187,L$11,0)),"",VLOOKUP($B110,'I&amp;E Backsheet'!$D$11:$AB$187,L$11,0))</f>
        <v>13730750</v>
      </c>
      <c r="M110" s="321">
        <f ca="1">IF(ISERROR(VLOOKUP($B110,'I&amp;E Backsheet'!$D$11:$AB$187,M$11,0)),"",VLOOKUP($B110,'I&amp;E Backsheet'!$D$11:$AB$187,M$11,0))</f>
        <v>13730750</v>
      </c>
      <c r="N110" s="215">
        <f ca="1">IF(ISERROR(VLOOKUP($B110,'I&amp;E Backsheet'!$D$11:$AB$187,N$11,0)),"",VLOOKUP($B110,'I&amp;E Backsheet'!$D$11:$AB$187,N$11,0))</f>
        <v>13730750</v>
      </c>
      <c r="O110" s="334">
        <f t="shared" ca="1" si="8"/>
        <v>0</v>
      </c>
      <c r="P110" s="215">
        <f t="shared" ca="1" si="9"/>
        <v>0</v>
      </c>
      <c r="Q110" s="321">
        <f t="shared" ca="1" si="10"/>
        <v>0</v>
      </c>
      <c r="R110" s="215">
        <f t="shared" ca="1" si="11"/>
        <v>0</v>
      </c>
    </row>
    <row r="111" spans="1:18" ht="60" customHeight="1">
      <c r="A111" s="3">
        <v>96</v>
      </c>
      <c r="B111" s="41" t="str">
        <f t="shared" ref="B111:B142" ca="1" si="12">IF($A111&gt;$T$18-1,"",INDIRECT("'Comms by AT'!D"&amp;$A111+$T$15))</f>
        <v>E06000016</v>
      </c>
      <c r="C111" s="42" t="str">
        <f ca="1">IF($B111="","",VLOOKUP($B111,'Org list'!$J$9:$K$637,2,0))</f>
        <v>Leicester</v>
      </c>
      <c r="D111" s="223">
        <f ca="1">IF(ISERROR(VLOOKUP($B111,'Pooled Fund'!$A$3:$C$179,D$11,0)),"",VLOOKUP($B111,'Pooled Fund'!$A$3:$C$179,D$11,0))</f>
        <v>23261000</v>
      </c>
      <c r="E111" s="210">
        <f ca="1">IF(ISERROR(VLOOKUP($B111,'I&amp;E Backsheet'!$D$11:$AB$187,E$11,0)),"",VLOOKUP($B111,'I&amp;E Backsheet'!$D$11:$AB$187,E$11,0))</f>
        <v>5815250</v>
      </c>
      <c r="F111" s="210">
        <f ca="1">IF(ISERROR(VLOOKUP($B111,'I&amp;E Backsheet'!$D$11:$AB$187,F$11,0)),"",VLOOKUP($B111,'I&amp;E Backsheet'!$D$11:$AB$187,F$11,0))</f>
        <v>5815250</v>
      </c>
      <c r="G111" s="210">
        <f ca="1">IF(ISERROR(VLOOKUP($B111,'I&amp;E Backsheet'!$D$11:$AB$187,G$11,0)),"",VLOOKUP($B111,'I&amp;E Backsheet'!$D$11:$AB$187,G$11,0))</f>
        <v>5815250</v>
      </c>
      <c r="H111" s="262">
        <f ca="1">IF(ISERROR(VLOOKUP($B111,'I&amp;E Backsheet'!$D$11:$AB$187,H$11,0)),"",VLOOKUP($B111,'I&amp;E Backsheet'!$D$11:$AB$187,H$11,0))</f>
        <v>5815250</v>
      </c>
      <c r="I111" s="321">
        <f ca="1">IF(ISERROR(VLOOKUP($B111,'I&amp;E Backsheet'!$D$11:$AB$187,I$11,0)),"",VLOOKUP($B111,'I&amp;E Backsheet'!$D$11:$AB$187,I$11,0))</f>
        <v>5815250</v>
      </c>
      <c r="J111" s="214">
        <f ca="1">IF(ISERROR(VLOOKUP($B111,'I&amp;E Backsheet'!$D$11:$AB$187,J$11,0)),"",VLOOKUP($B111,'I&amp;E Backsheet'!$D$11:$AB$187,J$11,0))</f>
        <v>5815250</v>
      </c>
      <c r="K111" s="214">
        <f ca="1">IF(ISERROR(VLOOKUP($B111,'I&amp;E Backsheet'!$D$11:$AB$187,K$11,0)),"",VLOOKUP($B111,'I&amp;E Backsheet'!$D$11:$AB$187,K$11,0))</f>
        <v>5815250</v>
      </c>
      <c r="L111" s="215">
        <f ca="1">IF(ISERROR(VLOOKUP($B111,'I&amp;E Backsheet'!$D$11:$AB$187,L$11,0)),"",VLOOKUP($B111,'I&amp;E Backsheet'!$D$11:$AB$187,L$11,0))</f>
        <v>5815250</v>
      </c>
      <c r="M111" s="321">
        <f ca="1">IF(ISERROR(VLOOKUP($B111,'I&amp;E Backsheet'!$D$11:$AB$187,M$11,0)),"",VLOOKUP($B111,'I&amp;E Backsheet'!$D$11:$AB$187,M$11,0))</f>
        <v>5815250</v>
      </c>
      <c r="N111" s="215">
        <f ca="1">IF(ISERROR(VLOOKUP($B111,'I&amp;E Backsheet'!$D$11:$AB$187,N$11,0)),"",VLOOKUP($B111,'I&amp;E Backsheet'!$D$11:$AB$187,N$11,0))</f>
        <v>5815250</v>
      </c>
      <c r="O111" s="334">
        <f t="shared" ca="1" si="8"/>
        <v>0</v>
      </c>
      <c r="P111" s="215">
        <f t="shared" ca="1" si="9"/>
        <v>0</v>
      </c>
      <c r="Q111" s="321">
        <f t="shared" ca="1" si="10"/>
        <v>0</v>
      </c>
      <c r="R111" s="215">
        <f t="shared" ca="1" si="11"/>
        <v>0</v>
      </c>
    </row>
    <row r="112" spans="1:18" ht="60" customHeight="1">
      <c r="A112" s="3">
        <v>97</v>
      </c>
      <c r="B112" s="41" t="str">
        <f t="shared" ca="1" si="12"/>
        <v>E10000018</v>
      </c>
      <c r="C112" s="42" t="str">
        <f ca="1">IF($B112="","",VLOOKUP($B112,'Org list'!$J$9:$K$637,2,0))</f>
        <v>Leicestershire</v>
      </c>
      <c r="D112" s="223">
        <f ca="1">IF(ISERROR(VLOOKUP($B112,'Pooled Fund'!$A$3:$C$179,D$11,0)),"",VLOOKUP($B112,'Pooled Fund'!$A$3:$C$179,D$11,0))</f>
        <v>38865900</v>
      </c>
      <c r="E112" s="210">
        <f ca="1">IF(ISERROR(VLOOKUP($B112,'I&amp;E Backsheet'!$D$11:$AB$187,E$11,0)),"",VLOOKUP($B112,'I&amp;E Backsheet'!$D$11:$AB$187,E$11,0))</f>
        <v>11016200</v>
      </c>
      <c r="F112" s="210">
        <f ca="1">IF(ISERROR(VLOOKUP($B112,'I&amp;E Backsheet'!$D$11:$AB$187,F$11,0)),"",VLOOKUP($B112,'I&amp;E Backsheet'!$D$11:$AB$187,F$11,0))</f>
        <v>9277200</v>
      </c>
      <c r="G112" s="210">
        <f ca="1">IF(ISERROR(VLOOKUP($B112,'I&amp;E Backsheet'!$D$11:$AB$187,G$11,0)),"",VLOOKUP($B112,'I&amp;E Backsheet'!$D$11:$AB$187,G$11,0))</f>
        <v>9277200</v>
      </c>
      <c r="H112" s="262">
        <f ca="1">IF(ISERROR(VLOOKUP($B112,'I&amp;E Backsheet'!$D$11:$AB$187,H$11,0)),"",VLOOKUP($B112,'I&amp;E Backsheet'!$D$11:$AB$187,H$11,0))</f>
        <v>9277200</v>
      </c>
      <c r="I112" s="321">
        <f ca="1">IF(ISERROR(VLOOKUP($B112,'I&amp;E Backsheet'!$D$11:$AB$187,I$11,0)),"",VLOOKUP($B112,'I&amp;E Backsheet'!$D$11:$AB$187,I$11,0))</f>
        <v>10129484.75</v>
      </c>
      <c r="J112" s="214">
        <f ca="1">IF(ISERROR(VLOOKUP($B112,'I&amp;E Backsheet'!$D$11:$AB$187,J$11,0)),"",VLOOKUP($B112,'I&amp;E Backsheet'!$D$11:$AB$187,J$11,0))</f>
        <v>9617372</v>
      </c>
      <c r="K112" s="214">
        <f ca="1">IF(ISERROR(VLOOKUP($B112,'I&amp;E Backsheet'!$D$11:$AB$187,K$11,0)),"",VLOOKUP($B112,'I&amp;E Backsheet'!$D$11:$AB$187,K$11,0))</f>
        <v>9117372</v>
      </c>
      <c r="L112" s="215">
        <f ca="1">IF(ISERROR(VLOOKUP($B112,'I&amp;E Backsheet'!$D$11:$AB$187,L$11,0)),"",VLOOKUP($B112,'I&amp;E Backsheet'!$D$11:$AB$187,L$11,0))</f>
        <v>9117371</v>
      </c>
      <c r="M112" s="321">
        <f ca="1">IF(ISERROR(VLOOKUP($B112,'I&amp;E Backsheet'!$D$11:$AB$187,M$11,0)),"",VLOOKUP($B112,'I&amp;E Backsheet'!$D$11:$AB$187,M$11,0))</f>
        <v>10129484.75</v>
      </c>
      <c r="N112" s="215">
        <f ca="1">IF(ISERROR(VLOOKUP($B112,'I&amp;E Backsheet'!$D$11:$AB$187,N$11,0)),"",VLOOKUP($B112,'I&amp;E Backsheet'!$D$11:$AB$187,N$11,0))</f>
        <v>9617372</v>
      </c>
      <c r="O112" s="334">
        <f t="shared" ref="O112:O143" ca="1" si="13">IF(ISERROR(M112-E112),"",M112-E112)</f>
        <v>-886715.25</v>
      </c>
      <c r="P112" s="215">
        <f t="shared" ca="1" si="9"/>
        <v>340172</v>
      </c>
      <c r="Q112" s="321">
        <f t="shared" ca="1" si="10"/>
        <v>0</v>
      </c>
      <c r="R112" s="215">
        <f t="shared" ca="1" si="11"/>
        <v>0</v>
      </c>
    </row>
    <row r="113" spans="1:18" ht="60" customHeight="1">
      <c r="A113" s="3">
        <v>98</v>
      </c>
      <c r="B113" s="41" t="str">
        <f t="shared" ca="1" si="12"/>
        <v>E09000023</v>
      </c>
      <c r="C113" s="42" t="str">
        <f ca="1">IF($B113="","",VLOOKUP($B113,'Org list'!$J$9:$K$637,2,0))</f>
        <v>Lewisham</v>
      </c>
      <c r="D113" s="223">
        <f ca="1">IF(ISERROR(VLOOKUP($B113,'Pooled Fund'!$A$3:$C$179,D$11,0)),"",VLOOKUP($B113,'Pooled Fund'!$A$3:$C$179,D$11,0))</f>
        <v>21842000</v>
      </c>
      <c r="E113" s="210">
        <f ca="1">IF(ISERROR(VLOOKUP($B113,'I&amp;E Backsheet'!$D$11:$AB$187,E$11,0)),"",VLOOKUP($B113,'I&amp;E Backsheet'!$D$11:$AB$187,E$11,0))</f>
        <v>0</v>
      </c>
      <c r="F113" s="210">
        <f ca="1">IF(ISERROR(VLOOKUP($B113,'I&amp;E Backsheet'!$D$11:$AB$187,F$11,0)),"",VLOOKUP($B113,'I&amp;E Backsheet'!$D$11:$AB$187,F$11,0))</f>
        <v>0</v>
      </c>
      <c r="G113" s="210">
        <f ca="1">IF(ISERROR(VLOOKUP($B113,'I&amp;E Backsheet'!$D$11:$AB$187,G$11,0)),"",VLOOKUP($B113,'I&amp;E Backsheet'!$D$11:$AB$187,G$11,0))</f>
        <v>10921000</v>
      </c>
      <c r="H113" s="262">
        <f ca="1">IF(ISERROR(VLOOKUP($B113,'I&amp;E Backsheet'!$D$11:$AB$187,H$11,0)),"",VLOOKUP($B113,'I&amp;E Backsheet'!$D$11:$AB$187,H$11,0))</f>
        <v>10921000</v>
      </c>
      <c r="I113" s="321">
        <f ca="1">IF(ISERROR(VLOOKUP($B113,'I&amp;E Backsheet'!$D$11:$AB$187,I$11,0)),"",VLOOKUP($B113,'I&amp;E Backsheet'!$D$11:$AB$187,I$11,0))</f>
        <v>0</v>
      </c>
      <c r="J113" s="214">
        <f ca="1">IF(ISERROR(VLOOKUP($B113,'I&amp;E Backsheet'!$D$11:$AB$187,J$11,0)),"",VLOOKUP($B113,'I&amp;E Backsheet'!$D$11:$AB$187,J$11,0))</f>
        <v>0</v>
      </c>
      <c r="K113" s="214">
        <f ca="1">IF(ISERROR(VLOOKUP($B113,'I&amp;E Backsheet'!$D$11:$AB$187,K$11,0)),"",VLOOKUP($B113,'I&amp;E Backsheet'!$D$11:$AB$187,K$11,0))</f>
        <v>10921000</v>
      </c>
      <c r="L113" s="215">
        <f ca="1">IF(ISERROR(VLOOKUP($B113,'I&amp;E Backsheet'!$D$11:$AB$187,L$11,0)),"",VLOOKUP($B113,'I&amp;E Backsheet'!$D$11:$AB$187,L$11,0))</f>
        <v>10921000</v>
      </c>
      <c r="M113" s="321">
        <f ca="1">IF(ISERROR(VLOOKUP($B113,'I&amp;E Backsheet'!$D$11:$AB$187,M$11,0)),"",VLOOKUP($B113,'I&amp;E Backsheet'!$D$11:$AB$187,M$11,0))</f>
        <v>0</v>
      </c>
      <c r="N113" s="215">
        <f ca="1">IF(ISERROR(VLOOKUP($B113,'I&amp;E Backsheet'!$D$11:$AB$187,N$11,0)),"",VLOOKUP($B113,'I&amp;E Backsheet'!$D$11:$AB$187,N$11,0))</f>
        <v>0</v>
      </c>
      <c r="O113" s="334">
        <f t="shared" ca="1" si="13"/>
        <v>0</v>
      </c>
      <c r="P113" s="215">
        <f t="shared" ca="1" si="9"/>
        <v>0</v>
      </c>
      <c r="Q113" s="321">
        <f t="shared" ca="1" si="10"/>
        <v>0</v>
      </c>
      <c r="R113" s="215">
        <f t="shared" ca="1" si="11"/>
        <v>0</v>
      </c>
    </row>
    <row r="114" spans="1:18" ht="60" customHeight="1">
      <c r="A114" s="3">
        <v>99</v>
      </c>
      <c r="B114" s="41" t="str">
        <f t="shared" ca="1" si="12"/>
        <v>E10000019</v>
      </c>
      <c r="C114" s="42" t="str">
        <f ca="1">IF($B114="","",VLOOKUP($B114,'Org list'!$J$9:$K$637,2,0))</f>
        <v>Lincolnshire</v>
      </c>
      <c r="D114" s="223">
        <f ca="1">IF(ISERROR(VLOOKUP($B114,'Pooled Fund'!$A$3:$C$179,D$11,0)),"",VLOOKUP($B114,'Pooled Fund'!$A$3:$C$179,D$11,0))</f>
        <v>197299000</v>
      </c>
      <c r="E114" s="210">
        <f ca="1">IF(ISERROR(VLOOKUP($B114,'I&amp;E Backsheet'!$D$11:$AB$187,E$11,0)),"",VLOOKUP($B114,'I&amp;E Backsheet'!$D$11:$AB$187,E$11,0))</f>
        <v>52999750</v>
      </c>
      <c r="F114" s="210">
        <f ca="1">IF(ISERROR(VLOOKUP($B114,'I&amp;E Backsheet'!$D$11:$AB$187,F$11,0)),"",VLOOKUP($B114,'I&amp;E Backsheet'!$D$11:$AB$187,F$11,0))</f>
        <v>48099750</v>
      </c>
      <c r="G114" s="210">
        <f ca="1">IF(ISERROR(VLOOKUP($B114,'I&amp;E Backsheet'!$D$11:$AB$187,G$11,0)),"",VLOOKUP($B114,'I&amp;E Backsheet'!$D$11:$AB$187,G$11,0))</f>
        <v>48099750</v>
      </c>
      <c r="H114" s="262">
        <f ca="1">IF(ISERROR(VLOOKUP($B114,'I&amp;E Backsheet'!$D$11:$AB$187,H$11,0)),"",VLOOKUP($B114,'I&amp;E Backsheet'!$D$11:$AB$187,H$11,0))</f>
        <v>48099750</v>
      </c>
      <c r="I114" s="321">
        <f ca="1">IF(ISERROR(VLOOKUP($B114,'I&amp;E Backsheet'!$D$11:$AB$187,I$11,0)),"",VLOOKUP($B114,'I&amp;E Backsheet'!$D$11:$AB$187,I$11,0))</f>
        <v>52999750</v>
      </c>
      <c r="J114" s="214">
        <f ca="1">IF(ISERROR(VLOOKUP($B114,'I&amp;E Backsheet'!$D$11:$AB$187,J$11,0)),"",VLOOKUP($B114,'I&amp;E Backsheet'!$D$11:$AB$187,J$11,0))</f>
        <v>48099750</v>
      </c>
      <c r="K114" s="214">
        <f ca="1">IF(ISERROR(VLOOKUP($B114,'I&amp;E Backsheet'!$D$11:$AB$187,K$11,0)),"",VLOOKUP($B114,'I&amp;E Backsheet'!$D$11:$AB$187,K$11,0))</f>
        <v>48099750</v>
      </c>
      <c r="L114" s="215">
        <f ca="1">IF(ISERROR(VLOOKUP($B114,'I&amp;E Backsheet'!$D$11:$AB$187,L$11,0)),"",VLOOKUP($B114,'I&amp;E Backsheet'!$D$11:$AB$187,L$11,0))</f>
        <v>48099750</v>
      </c>
      <c r="M114" s="321">
        <f ca="1">IF(ISERROR(VLOOKUP($B114,'I&amp;E Backsheet'!$D$11:$AB$187,M$11,0)),"",VLOOKUP($B114,'I&amp;E Backsheet'!$D$11:$AB$187,M$11,0))</f>
        <v>52999750</v>
      </c>
      <c r="N114" s="215">
        <f ca="1">IF(ISERROR(VLOOKUP($B114,'I&amp;E Backsheet'!$D$11:$AB$187,N$11,0)),"",VLOOKUP($B114,'I&amp;E Backsheet'!$D$11:$AB$187,N$11,0))</f>
        <v>48099750</v>
      </c>
      <c r="O114" s="334">
        <f t="shared" ca="1" si="13"/>
        <v>0</v>
      </c>
      <c r="P114" s="215">
        <f t="shared" ca="1" si="9"/>
        <v>0</v>
      </c>
      <c r="Q114" s="321">
        <f t="shared" ca="1" si="10"/>
        <v>0</v>
      </c>
      <c r="R114" s="215">
        <f t="shared" ca="1" si="11"/>
        <v>0</v>
      </c>
    </row>
    <row r="115" spans="1:18" ht="60" customHeight="1">
      <c r="A115" s="3">
        <v>100</v>
      </c>
      <c r="B115" s="41" t="str">
        <f t="shared" ca="1" si="12"/>
        <v>E08000012</v>
      </c>
      <c r="C115" s="42" t="str">
        <f ca="1">IF($B115="","",VLOOKUP($B115,'Org list'!$J$9:$K$637,2,0))</f>
        <v>Liverpool</v>
      </c>
      <c r="D115" s="223">
        <f ca="1">IF(ISERROR(VLOOKUP($B115,'Pooled Fund'!$A$3:$C$179,D$11,0)),"",VLOOKUP($B115,'Pooled Fund'!$A$3:$C$179,D$11,0))</f>
        <v>55676963</v>
      </c>
      <c r="E115" s="210">
        <f ca="1">IF(ISERROR(VLOOKUP($B115,'I&amp;E Backsheet'!$D$11:$AB$187,E$11,0)),"",VLOOKUP($B115,'I&amp;E Backsheet'!$D$11:$AB$187,E$11,0))</f>
        <v>13919241</v>
      </c>
      <c r="F115" s="210">
        <f ca="1">IF(ISERROR(VLOOKUP($B115,'I&amp;E Backsheet'!$D$11:$AB$187,F$11,0)),"",VLOOKUP($B115,'I&amp;E Backsheet'!$D$11:$AB$187,F$11,0))</f>
        <v>13919241</v>
      </c>
      <c r="G115" s="210">
        <f ca="1">IF(ISERROR(VLOOKUP($B115,'I&amp;E Backsheet'!$D$11:$AB$187,G$11,0)),"",VLOOKUP($B115,'I&amp;E Backsheet'!$D$11:$AB$187,G$11,0))</f>
        <v>13919241</v>
      </c>
      <c r="H115" s="262">
        <f ca="1">IF(ISERROR(VLOOKUP($B115,'I&amp;E Backsheet'!$D$11:$AB$187,H$11,0)),"",VLOOKUP($B115,'I&amp;E Backsheet'!$D$11:$AB$187,H$11,0))</f>
        <v>13919240</v>
      </c>
      <c r="I115" s="321">
        <f ca="1">IF(ISERROR(VLOOKUP($B115,'I&amp;E Backsheet'!$D$11:$AB$187,I$11,0)),"",VLOOKUP($B115,'I&amp;E Backsheet'!$D$11:$AB$187,I$11,0))</f>
        <v>13919241</v>
      </c>
      <c r="J115" s="214">
        <f ca="1">IF(ISERROR(VLOOKUP($B115,'I&amp;E Backsheet'!$D$11:$AB$187,J$11,0)),"",VLOOKUP($B115,'I&amp;E Backsheet'!$D$11:$AB$187,J$11,0))</f>
        <v>13919241</v>
      </c>
      <c r="K115" s="214">
        <f ca="1">IF(ISERROR(VLOOKUP($B115,'I&amp;E Backsheet'!$D$11:$AB$187,K$11,0)),"",VLOOKUP($B115,'I&amp;E Backsheet'!$D$11:$AB$187,K$11,0))</f>
        <v>18131937</v>
      </c>
      <c r="L115" s="215">
        <f ca="1">IF(ISERROR(VLOOKUP($B115,'I&amp;E Backsheet'!$D$11:$AB$187,L$11,0)),"",VLOOKUP($B115,'I&amp;E Backsheet'!$D$11:$AB$187,L$11,0))</f>
        <v>18131937</v>
      </c>
      <c r="M115" s="321">
        <f ca="1">IF(ISERROR(VLOOKUP($B115,'I&amp;E Backsheet'!$D$11:$AB$187,M$11,0)),"",VLOOKUP($B115,'I&amp;E Backsheet'!$D$11:$AB$187,M$11,0))</f>
        <v>13919241</v>
      </c>
      <c r="N115" s="215">
        <f ca="1">IF(ISERROR(VLOOKUP($B115,'I&amp;E Backsheet'!$D$11:$AB$187,N$11,0)),"",VLOOKUP($B115,'I&amp;E Backsheet'!$D$11:$AB$187,N$11,0))</f>
        <v>13919241</v>
      </c>
      <c r="O115" s="334">
        <f t="shared" ca="1" si="13"/>
        <v>0</v>
      </c>
      <c r="P115" s="215">
        <f t="shared" ca="1" si="9"/>
        <v>0</v>
      </c>
      <c r="Q115" s="321">
        <f t="shared" ca="1" si="10"/>
        <v>0</v>
      </c>
      <c r="R115" s="215">
        <f t="shared" ca="1" si="11"/>
        <v>0</v>
      </c>
    </row>
    <row r="116" spans="1:18" ht="60" customHeight="1">
      <c r="A116" s="3">
        <v>101</v>
      </c>
      <c r="B116" s="41" t="str">
        <f t="shared" ca="1" si="12"/>
        <v>E06000032</v>
      </c>
      <c r="C116" s="42" t="str">
        <f ca="1">IF($B116="","",VLOOKUP($B116,'Org list'!$J$9:$K$637,2,0))</f>
        <v>Luton</v>
      </c>
      <c r="D116" s="223">
        <f ca="1">IF(ISERROR(VLOOKUP($B116,'Pooled Fund'!$A$3:$C$179,D$11,0)),"",VLOOKUP($B116,'Pooled Fund'!$A$3:$C$179,D$11,0))</f>
        <v>13021000</v>
      </c>
      <c r="E116" s="210">
        <f ca="1">IF(ISERROR(VLOOKUP($B116,'I&amp;E Backsheet'!$D$11:$AB$187,E$11,0)),"",VLOOKUP($B116,'I&amp;E Backsheet'!$D$11:$AB$187,E$11,0))</f>
        <v>3255250</v>
      </c>
      <c r="F116" s="210">
        <f ca="1">IF(ISERROR(VLOOKUP($B116,'I&amp;E Backsheet'!$D$11:$AB$187,F$11,0)),"",VLOOKUP($B116,'I&amp;E Backsheet'!$D$11:$AB$187,F$11,0))</f>
        <v>3255250</v>
      </c>
      <c r="G116" s="210">
        <f ca="1">IF(ISERROR(VLOOKUP($B116,'I&amp;E Backsheet'!$D$11:$AB$187,G$11,0)),"",VLOOKUP($B116,'I&amp;E Backsheet'!$D$11:$AB$187,G$11,0))</f>
        <v>3255250</v>
      </c>
      <c r="H116" s="262">
        <f ca="1">IF(ISERROR(VLOOKUP($B116,'I&amp;E Backsheet'!$D$11:$AB$187,H$11,0)),"",VLOOKUP($B116,'I&amp;E Backsheet'!$D$11:$AB$187,H$11,0))</f>
        <v>3255250</v>
      </c>
      <c r="I116" s="321">
        <f ca="1">IF(ISERROR(VLOOKUP($B116,'I&amp;E Backsheet'!$D$11:$AB$187,I$11,0)),"",VLOOKUP($B116,'I&amp;E Backsheet'!$D$11:$AB$187,I$11,0))</f>
        <v>3255250</v>
      </c>
      <c r="J116" s="214">
        <f ca="1">IF(ISERROR(VLOOKUP($B116,'I&amp;E Backsheet'!$D$11:$AB$187,J$11,0)),"",VLOOKUP($B116,'I&amp;E Backsheet'!$D$11:$AB$187,J$11,0))</f>
        <v>3255250</v>
      </c>
      <c r="K116" s="214">
        <f ca="1">IF(ISERROR(VLOOKUP($B116,'I&amp;E Backsheet'!$D$11:$AB$187,K$11,0)),"",VLOOKUP($B116,'I&amp;E Backsheet'!$D$11:$AB$187,K$11,0))</f>
        <v>3255250</v>
      </c>
      <c r="L116" s="215">
        <f ca="1">IF(ISERROR(VLOOKUP($B116,'I&amp;E Backsheet'!$D$11:$AB$187,L$11,0)),"",VLOOKUP($B116,'I&amp;E Backsheet'!$D$11:$AB$187,L$11,0))</f>
        <v>3255250</v>
      </c>
      <c r="M116" s="321">
        <f ca="1">IF(ISERROR(VLOOKUP($B116,'I&amp;E Backsheet'!$D$11:$AB$187,M$11,0)),"",VLOOKUP($B116,'I&amp;E Backsheet'!$D$11:$AB$187,M$11,0))</f>
        <v>0</v>
      </c>
      <c r="N116" s="215">
        <f ca="1">IF(ISERROR(VLOOKUP($B116,'I&amp;E Backsheet'!$D$11:$AB$187,N$11,0)),"",VLOOKUP($B116,'I&amp;E Backsheet'!$D$11:$AB$187,N$11,0))</f>
        <v>0</v>
      </c>
      <c r="O116" s="334">
        <f t="shared" ca="1" si="13"/>
        <v>-3255250</v>
      </c>
      <c r="P116" s="215">
        <f t="shared" ca="1" si="9"/>
        <v>-3255250</v>
      </c>
      <c r="Q116" s="321">
        <f t="shared" ca="1" si="10"/>
        <v>-3255250</v>
      </c>
      <c r="R116" s="215">
        <f t="shared" ca="1" si="11"/>
        <v>-3255250</v>
      </c>
    </row>
    <row r="117" spans="1:18" ht="60" customHeight="1">
      <c r="A117" s="3">
        <v>102</v>
      </c>
      <c r="B117" s="41" t="str">
        <f t="shared" ca="1" si="12"/>
        <v>E08000003</v>
      </c>
      <c r="C117" s="42" t="str">
        <f ca="1">IF($B117="","",VLOOKUP($B117,'Org list'!$J$9:$K$637,2,0))</f>
        <v>Manchester</v>
      </c>
      <c r="D117" s="223">
        <f ca="1">IF(ISERROR(VLOOKUP($B117,'Pooled Fund'!$A$3:$C$179,D$11,0)),"",VLOOKUP($B117,'Pooled Fund'!$A$3:$C$179,D$11,0))</f>
        <v>42890000</v>
      </c>
      <c r="E117" s="210">
        <f ca="1">IF(ISERROR(VLOOKUP($B117,'I&amp;E Backsheet'!$D$11:$AB$187,E$11,0)),"",VLOOKUP($B117,'I&amp;E Backsheet'!$D$11:$AB$187,E$11,0))</f>
        <v>10965250</v>
      </c>
      <c r="F117" s="210">
        <f ca="1">IF(ISERROR(VLOOKUP($B117,'I&amp;E Backsheet'!$D$11:$AB$187,F$11,0)),"",VLOOKUP($B117,'I&amp;E Backsheet'!$D$11:$AB$187,F$11,0))</f>
        <v>10965250</v>
      </c>
      <c r="G117" s="210">
        <f ca="1">IF(ISERROR(VLOOKUP($B117,'I&amp;E Backsheet'!$D$11:$AB$187,G$11,0)),"",VLOOKUP($B117,'I&amp;E Backsheet'!$D$11:$AB$187,G$11,0))</f>
        <v>10965250</v>
      </c>
      <c r="H117" s="262">
        <f ca="1">IF(ISERROR(VLOOKUP($B117,'I&amp;E Backsheet'!$D$11:$AB$187,H$11,0)),"",VLOOKUP($B117,'I&amp;E Backsheet'!$D$11:$AB$187,H$11,0))</f>
        <v>10965250</v>
      </c>
      <c r="I117" s="321">
        <f ca="1">IF(ISERROR(VLOOKUP($B117,'I&amp;E Backsheet'!$D$11:$AB$187,I$11,0)),"",VLOOKUP($B117,'I&amp;E Backsheet'!$D$11:$AB$187,I$11,0))</f>
        <v>10965250</v>
      </c>
      <c r="J117" s="214">
        <f ca="1">IF(ISERROR(VLOOKUP($B117,'I&amp;E Backsheet'!$D$11:$AB$187,J$11,0)),"",VLOOKUP($B117,'I&amp;E Backsheet'!$D$11:$AB$187,J$11,0))</f>
        <v>10965250</v>
      </c>
      <c r="K117" s="214">
        <f ca="1">IF(ISERROR(VLOOKUP($B117,'I&amp;E Backsheet'!$D$11:$AB$187,K$11,0)),"",VLOOKUP($B117,'I&amp;E Backsheet'!$D$11:$AB$187,K$11,0))</f>
        <v>10965250</v>
      </c>
      <c r="L117" s="215">
        <f ca="1">IF(ISERROR(VLOOKUP($B117,'I&amp;E Backsheet'!$D$11:$AB$187,L$11,0)),"",VLOOKUP($B117,'I&amp;E Backsheet'!$D$11:$AB$187,L$11,0))</f>
        <v>10965250</v>
      </c>
      <c r="M117" s="321">
        <f ca="1">IF(ISERROR(VLOOKUP($B117,'I&amp;E Backsheet'!$D$11:$AB$187,M$11,0)),"",VLOOKUP($B117,'I&amp;E Backsheet'!$D$11:$AB$187,M$11,0))</f>
        <v>10965250</v>
      </c>
      <c r="N117" s="215">
        <f ca="1">IF(ISERROR(VLOOKUP($B117,'I&amp;E Backsheet'!$D$11:$AB$187,N$11,0)),"",VLOOKUP($B117,'I&amp;E Backsheet'!$D$11:$AB$187,N$11,0))</f>
        <v>10965250</v>
      </c>
      <c r="O117" s="334">
        <f t="shared" ca="1" si="13"/>
        <v>0</v>
      </c>
      <c r="P117" s="215">
        <f t="shared" ca="1" si="9"/>
        <v>0</v>
      </c>
      <c r="Q117" s="321">
        <f t="shared" ca="1" si="10"/>
        <v>0</v>
      </c>
      <c r="R117" s="215">
        <f t="shared" ca="1" si="11"/>
        <v>0</v>
      </c>
    </row>
    <row r="118" spans="1:18" ht="60" customHeight="1">
      <c r="A118" s="3">
        <v>103</v>
      </c>
      <c r="B118" s="41" t="str">
        <f t="shared" ca="1" si="12"/>
        <v>E06000035</v>
      </c>
      <c r="C118" s="42" t="str">
        <f ca="1">IF($B118="","",VLOOKUP($B118,'Org list'!$J$9:$K$637,2,0))</f>
        <v>Medway</v>
      </c>
      <c r="D118" s="223">
        <f ca="1">IF(ISERROR(VLOOKUP($B118,'Pooled Fund'!$A$3:$C$179,D$11,0)),"",VLOOKUP($B118,'Pooled Fund'!$A$3:$C$179,D$11,0))</f>
        <v>17632000</v>
      </c>
      <c r="E118" s="210">
        <f ca="1">IF(ISERROR(VLOOKUP($B118,'I&amp;E Backsheet'!$D$11:$AB$187,E$11,0)),"",VLOOKUP($B118,'I&amp;E Backsheet'!$D$11:$AB$187,E$11,0))</f>
        <v>4408000</v>
      </c>
      <c r="F118" s="210">
        <f ca="1">IF(ISERROR(VLOOKUP($B118,'I&amp;E Backsheet'!$D$11:$AB$187,F$11,0)),"",VLOOKUP($B118,'I&amp;E Backsheet'!$D$11:$AB$187,F$11,0))</f>
        <v>4408000</v>
      </c>
      <c r="G118" s="210">
        <f ca="1">IF(ISERROR(VLOOKUP($B118,'I&amp;E Backsheet'!$D$11:$AB$187,G$11,0)),"",VLOOKUP($B118,'I&amp;E Backsheet'!$D$11:$AB$187,G$11,0))</f>
        <v>4408000</v>
      </c>
      <c r="H118" s="262">
        <f ca="1">IF(ISERROR(VLOOKUP($B118,'I&amp;E Backsheet'!$D$11:$AB$187,H$11,0)),"",VLOOKUP($B118,'I&amp;E Backsheet'!$D$11:$AB$187,H$11,0))</f>
        <v>4408000</v>
      </c>
      <c r="I118" s="321">
        <f ca="1">IF(ISERROR(VLOOKUP($B118,'I&amp;E Backsheet'!$D$11:$AB$187,I$11,0)),"",VLOOKUP($B118,'I&amp;E Backsheet'!$D$11:$AB$187,I$11,0))</f>
        <v>4408000</v>
      </c>
      <c r="J118" s="214">
        <f ca="1">IF(ISERROR(VLOOKUP($B118,'I&amp;E Backsheet'!$D$11:$AB$187,J$11,0)),"",VLOOKUP($B118,'I&amp;E Backsheet'!$D$11:$AB$187,J$11,0))</f>
        <v>4408000</v>
      </c>
      <c r="K118" s="214">
        <f ca="1">IF(ISERROR(VLOOKUP($B118,'I&amp;E Backsheet'!$D$11:$AB$187,K$11,0)),"",VLOOKUP($B118,'I&amp;E Backsheet'!$D$11:$AB$187,K$11,0))</f>
        <v>4408000</v>
      </c>
      <c r="L118" s="215">
        <f ca="1">IF(ISERROR(VLOOKUP($B118,'I&amp;E Backsheet'!$D$11:$AB$187,L$11,0)),"",VLOOKUP($B118,'I&amp;E Backsheet'!$D$11:$AB$187,L$11,0))</f>
        <v>4408000</v>
      </c>
      <c r="M118" s="321">
        <f ca="1">IF(ISERROR(VLOOKUP($B118,'I&amp;E Backsheet'!$D$11:$AB$187,M$11,0)),"",VLOOKUP($B118,'I&amp;E Backsheet'!$D$11:$AB$187,M$11,0))</f>
        <v>4408000</v>
      </c>
      <c r="N118" s="215">
        <f ca="1">IF(ISERROR(VLOOKUP($B118,'I&amp;E Backsheet'!$D$11:$AB$187,N$11,0)),"",VLOOKUP($B118,'I&amp;E Backsheet'!$D$11:$AB$187,N$11,0))</f>
        <v>4408000</v>
      </c>
      <c r="O118" s="334">
        <f t="shared" ca="1" si="13"/>
        <v>0</v>
      </c>
      <c r="P118" s="215">
        <f t="shared" ca="1" si="9"/>
        <v>0</v>
      </c>
      <c r="Q118" s="321">
        <f t="shared" ca="1" si="10"/>
        <v>0</v>
      </c>
      <c r="R118" s="215">
        <f t="shared" ca="1" si="11"/>
        <v>0</v>
      </c>
    </row>
    <row r="119" spans="1:18" ht="60" customHeight="1">
      <c r="A119" s="3">
        <v>104</v>
      </c>
      <c r="B119" s="41" t="str">
        <f t="shared" ca="1" si="12"/>
        <v>E09000024</v>
      </c>
      <c r="C119" s="42" t="str">
        <f ca="1">IF($B119="","",VLOOKUP($B119,'Org list'!$J$9:$K$637,2,0))</f>
        <v>Merton</v>
      </c>
      <c r="D119" s="223">
        <f ca="1">IF(ISERROR(VLOOKUP($B119,'Pooled Fund'!$A$3:$C$179,D$11,0)),"",VLOOKUP($B119,'Pooled Fund'!$A$3:$C$179,D$11,0))</f>
        <v>12198000</v>
      </c>
      <c r="E119" s="210">
        <f ca="1">IF(ISERROR(VLOOKUP($B119,'I&amp;E Backsheet'!$D$11:$AB$187,E$11,0)),"",VLOOKUP($B119,'I&amp;E Backsheet'!$D$11:$AB$187,E$11,0))</f>
        <v>3049500</v>
      </c>
      <c r="F119" s="210">
        <f ca="1">IF(ISERROR(VLOOKUP($B119,'I&amp;E Backsheet'!$D$11:$AB$187,F$11,0)),"",VLOOKUP($B119,'I&amp;E Backsheet'!$D$11:$AB$187,F$11,0))</f>
        <v>3049500</v>
      </c>
      <c r="G119" s="210">
        <f ca="1">IF(ISERROR(VLOOKUP($B119,'I&amp;E Backsheet'!$D$11:$AB$187,G$11,0)),"",VLOOKUP($B119,'I&amp;E Backsheet'!$D$11:$AB$187,G$11,0))</f>
        <v>3049500</v>
      </c>
      <c r="H119" s="262">
        <f ca="1">IF(ISERROR(VLOOKUP($B119,'I&amp;E Backsheet'!$D$11:$AB$187,H$11,0)),"",VLOOKUP($B119,'I&amp;E Backsheet'!$D$11:$AB$187,H$11,0))</f>
        <v>3049500</v>
      </c>
      <c r="I119" s="321">
        <f ca="1">IF(ISERROR(VLOOKUP($B119,'I&amp;E Backsheet'!$D$11:$AB$187,I$11,0)),"",VLOOKUP($B119,'I&amp;E Backsheet'!$D$11:$AB$187,I$11,0))</f>
        <v>2044148</v>
      </c>
      <c r="J119" s="214">
        <f ca="1">IF(ISERROR(VLOOKUP($B119,'I&amp;E Backsheet'!$D$11:$AB$187,J$11,0)),"",VLOOKUP($B119,'I&amp;E Backsheet'!$D$11:$AB$187,J$11,0))</f>
        <v>2479757</v>
      </c>
      <c r="K119" s="214">
        <f ca="1">IF(ISERROR(VLOOKUP($B119,'I&amp;E Backsheet'!$D$11:$AB$187,K$11,0)),"",VLOOKUP($B119,'I&amp;E Backsheet'!$D$11:$AB$187,K$11,0))</f>
        <v>2902202</v>
      </c>
      <c r="L119" s="215">
        <f ca="1">IF(ISERROR(VLOOKUP($B119,'I&amp;E Backsheet'!$D$11:$AB$187,L$11,0)),"",VLOOKUP($B119,'I&amp;E Backsheet'!$D$11:$AB$187,L$11,0))</f>
        <v>3531302</v>
      </c>
      <c r="M119" s="321">
        <f ca="1">IF(ISERROR(VLOOKUP($B119,'I&amp;E Backsheet'!$D$11:$AB$187,M$11,0)),"",VLOOKUP($B119,'I&amp;E Backsheet'!$D$11:$AB$187,M$11,0))</f>
        <v>1959809</v>
      </c>
      <c r="N119" s="215">
        <f ca="1">IF(ISERROR(VLOOKUP($B119,'I&amp;E Backsheet'!$D$11:$AB$187,N$11,0)),"",VLOOKUP($B119,'I&amp;E Backsheet'!$D$11:$AB$187,N$11,0))</f>
        <v>2672724</v>
      </c>
      <c r="O119" s="334">
        <f t="shared" ca="1" si="13"/>
        <v>-1089691</v>
      </c>
      <c r="P119" s="215">
        <f t="shared" ca="1" si="9"/>
        <v>-376776</v>
      </c>
      <c r="Q119" s="321">
        <f t="shared" ca="1" si="10"/>
        <v>-84339</v>
      </c>
      <c r="R119" s="215">
        <f t="shared" ca="1" si="11"/>
        <v>192967</v>
      </c>
    </row>
    <row r="120" spans="1:18" ht="60" customHeight="1">
      <c r="A120" s="3">
        <v>105</v>
      </c>
      <c r="B120" s="41" t="str">
        <f t="shared" ca="1" si="12"/>
        <v>E06000002</v>
      </c>
      <c r="C120" s="42" t="str">
        <f ca="1">IF($B120="","",VLOOKUP($B120,'Org list'!$J$9:$K$637,2,0))</f>
        <v>Middlesbrough</v>
      </c>
      <c r="D120" s="223">
        <f ca="1">IF(ISERROR(VLOOKUP($B120,'Pooled Fund'!$A$3:$C$179,D$11,0)),"",VLOOKUP($B120,'Pooled Fund'!$A$3:$C$179,D$11,0))</f>
        <v>12035000</v>
      </c>
      <c r="E120" s="210">
        <f ca="1">IF(ISERROR(VLOOKUP($B120,'I&amp;E Backsheet'!$D$11:$AB$187,E$11,0)),"",VLOOKUP($B120,'I&amp;E Backsheet'!$D$11:$AB$187,E$11,0))</f>
        <v>3567000</v>
      </c>
      <c r="F120" s="210">
        <f ca="1">IF(ISERROR(VLOOKUP($B120,'I&amp;E Backsheet'!$D$11:$AB$187,F$11,0)),"",VLOOKUP($B120,'I&amp;E Backsheet'!$D$11:$AB$187,F$11,0))</f>
        <v>3104000</v>
      </c>
      <c r="G120" s="210">
        <f ca="1">IF(ISERROR(VLOOKUP($B120,'I&amp;E Backsheet'!$D$11:$AB$187,G$11,0)),"",VLOOKUP($B120,'I&amp;E Backsheet'!$D$11:$AB$187,G$11,0))</f>
        <v>2682000</v>
      </c>
      <c r="H120" s="262">
        <f ca="1">IF(ISERROR(VLOOKUP($B120,'I&amp;E Backsheet'!$D$11:$AB$187,H$11,0)),"",VLOOKUP($B120,'I&amp;E Backsheet'!$D$11:$AB$187,H$11,0))</f>
        <v>2682000</v>
      </c>
      <c r="I120" s="321">
        <f ca="1">IF(ISERROR(VLOOKUP($B120,'I&amp;E Backsheet'!$D$11:$AB$187,I$11,0)),"",VLOOKUP($B120,'I&amp;E Backsheet'!$D$11:$AB$187,I$11,0))</f>
        <v>3538000</v>
      </c>
      <c r="J120" s="214">
        <f ca="1">IF(ISERROR(VLOOKUP($B120,'I&amp;E Backsheet'!$D$11:$AB$187,J$11,0)),"",VLOOKUP($B120,'I&amp;E Backsheet'!$D$11:$AB$187,J$11,0))</f>
        <v>3133000</v>
      </c>
      <c r="K120" s="214">
        <f ca="1">IF(ISERROR(VLOOKUP($B120,'I&amp;E Backsheet'!$D$11:$AB$187,K$11,0)),"",VLOOKUP($B120,'I&amp;E Backsheet'!$D$11:$AB$187,K$11,0))</f>
        <v>2682000</v>
      </c>
      <c r="L120" s="215">
        <f ca="1">IF(ISERROR(VLOOKUP($B120,'I&amp;E Backsheet'!$D$11:$AB$187,L$11,0)),"",VLOOKUP($B120,'I&amp;E Backsheet'!$D$11:$AB$187,L$11,0))</f>
        <v>2682000</v>
      </c>
      <c r="M120" s="321">
        <f ca="1">IF(ISERROR(VLOOKUP($B120,'I&amp;E Backsheet'!$D$11:$AB$187,M$11,0)),"",VLOOKUP($B120,'I&amp;E Backsheet'!$D$11:$AB$187,M$11,0))</f>
        <v>3538000</v>
      </c>
      <c r="N120" s="215">
        <f ca="1">IF(ISERROR(VLOOKUP($B120,'I&amp;E Backsheet'!$D$11:$AB$187,N$11,0)),"",VLOOKUP($B120,'I&amp;E Backsheet'!$D$11:$AB$187,N$11,0))</f>
        <v>3133000</v>
      </c>
      <c r="O120" s="334">
        <f t="shared" ca="1" si="13"/>
        <v>-29000</v>
      </c>
      <c r="P120" s="215">
        <f t="shared" ca="1" si="9"/>
        <v>29000</v>
      </c>
      <c r="Q120" s="321">
        <f t="shared" ca="1" si="10"/>
        <v>0</v>
      </c>
      <c r="R120" s="215">
        <f t="shared" ca="1" si="11"/>
        <v>0</v>
      </c>
    </row>
    <row r="121" spans="1:18" ht="60" customHeight="1">
      <c r="A121" s="3">
        <v>106</v>
      </c>
      <c r="B121" s="41" t="str">
        <f t="shared" ca="1" si="12"/>
        <v>E06000042</v>
      </c>
      <c r="C121" s="42" t="str">
        <f ca="1">IF($B121="","",VLOOKUP($B121,'Org list'!$J$9:$K$637,2,0))</f>
        <v>Milton Keynes</v>
      </c>
      <c r="D121" s="223">
        <f ca="1">IF(ISERROR(VLOOKUP($B121,'Pooled Fund'!$A$3:$C$179,D$11,0)),"",VLOOKUP($B121,'Pooled Fund'!$A$3:$C$179,D$11,0))</f>
        <v>14438000</v>
      </c>
      <c r="E121" s="210">
        <f ca="1">IF(ISERROR(VLOOKUP($B121,'I&amp;E Backsheet'!$D$11:$AB$187,E$11,0)),"",VLOOKUP($B121,'I&amp;E Backsheet'!$D$11:$AB$187,E$11,0))</f>
        <v>3606000</v>
      </c>
      <c r="F121" s="210">
        <f ca="1">IF(ISERROR(VLOOKUP($B121,'I&amp;E Backsheet'!$D$11:$AB$187,F$11,0)),"",VLOOKUP($B121,'I&amp;E Backsheet'!$D$11:$AB$187,F$11,0))</f>
        <v>3606000</v>
      </c>
      <c r="G121" s="210">
        <f ca="1">IF(ISERROR(VLOOKUP($B121,'I&amp;E Backsheet'!$D$11:$AB$187,G$11,0)),"",VLOOKUP($B121,'I&amp;E Backsheet'!$D$11:$AB$187,G$11,0))</f>
        <v>3606000</v>
      </c>
      <c r="H121" s="262">
        <f ca="1">IF(ISERROR(VLOOKUP($B121,'I&amp;E Backsheet'!$D$11:$AB$187,H$11,0)),"",VLOOKUP($B121,'I&amp;E Backsheet'!$D$11:$AB$187,H$11,0))</f>
        <v>3606000</v>
      </c>
      <c r="I121" s="321">
        <f ca="1">IF(ISERROR(VLOOKUP($B121,'I&amp;E Backsheet'!$D$11:$AB$187,I$11,0)),"",VLOOKUP($B121,'I&amp;E Backsheet'!$D$11:$AB$187,I$11,0))</f>
        <v>3606000</v>
      </c>
      <c r="J121" s="214">
        <f ca="1">IF(ISERROR(VLOOKUP($B121,'I&amp;E Backsheet'!$D$11:$AB$187,J$11,0)),"",VLOOKUP($B121,'I&amp;E Backsheet'!$D$11:$AB$187,J$11,0))</f>
        <v>3606000</v>
      </c>
      <c r="K121" s="214">
        <f ca="1">IF(ISERROR(VLOOKUP($B121,'I&amp;E Backsheet'!$D$11:$AB$187,K$11,0)),"",VLOOKUP($B121,'I&amp;E Backsheet'!$D$11:$AB$187,K$11,0))</f>
        <v>3606000</v>
      </c>
      <c r="L121" s="215">
        <f ca="1">IF(ISERROR(VLOOKUP($B121,'I&amp;E Backsheet'!$D$11:$AB$187,L$11,0)),"",VLOOKUP($B121,'I&amp;E Backsheet'!$D$11:$AB$187,L$11,0))</f>
        <v>3606000</v>
      </c>
      <c r="M121" s="321">
        <f ca="1">IF(ISERROR(VLOOKUP($B121,'I&amp;E Backsheet'!$D$11:$AB$187,M$11,0)),"",VLOOKUP($B121,'I&amp;E Backsheet'!$D$11:$AB$187,M$11,0))</f>
        <v>3072210</v>
      </c>
      <c r="N121" s="215">
        <f ca="1">IF(ISERROR(VLOOKUP($B121,'I&amp;E Backsheet'!$D$11:$AB$187,N$11,0)),"",VLOOKUP($B121,'I&amp;E Backsheet'!$D$11:$AB$187,N$11,0))</f>
        <v>3330816</v>
      </c>
      <c r="O121" s="334">
        <f t="shared" ca="1" si="13"/>
        <v>-533790</v>
      </c>
      <c r="P121" s="215">
        <f t="shared" ca="1" si="9"/>
        <v>-275184</v>
      </c>
      <c r="Q121" s="321">
        <f t="shared" ca="1" si="10"/>
        <v>-533790</v>
      </c>
      <c r="R121" s="215">
        <f t="shared" ca="1" si="11"/>
        <v>-275184</v>
      </c>
    </row>
    <row r="122" spans="1:18" ht="60" customHeight="1">
      <c r="A122" s="3">
        <v>107</v>
      </c>
      <c r="B122" s="41" t="str">
        <f t="shared" ca="1" si="12"/>
        <v>E08000021</v>
      </c>
      <c r="C122" s="42" t="str">
        <f ca="1">IF($B122="","",VLOOKUP($B122,'Org list'!$J$9:$K$637,2,0))</f>
        <v>Newcastle upon Tyne</v>
      </c>
      <c r="D122" s="223">
        <f ca="1">IF(ISERROR(VLOOKUP($B122,'Pooled Fund'!$A$3:$C$179,D$11,0)),"",VLOOKUP($B122,'Pooled Fund'!$A$3:$C$179,D$11,0))</f>
        <v>21792000</v>
      </c>
      <c r="E122" s="210">
        <f ca="1">IF(ISERROR(VLOOKUP($B122,'I&amp;E Backsheet'!$D$11:$AB$187,E$11,0)),"",VLOOKUP($B122,'I&amp;E Backsheet'!$D$11:$AB$187,E$11,0))</f>
        <v>5448000</v>
      </c>
      <c r="F122" s="210">
        <f ca="1">IF(ISERROR(VLOOKUP($B122,'I&amp;E Backsheet'!$D$11:$AB$187,F$11,0)),"",VLOOKUP($B122,'I&amp;E Backsheet'!$D$11:$AB$187,F$11,0))</f>
        <v>5448000</v>
      </c>
      <c r="G122" s="210">
        <f ca="1">IF(ISERROR(VLOOKUP($B122,'I&amp;E Backsheet'!$D$11:$AB$187,G$11,0)),"",VLOOKUP($B122,'I&amp;E Backsheet'!$D$11:$AB$187,G$11,0))</f>
        <v>5448000</v>
      </c>
      <c r="H122" s="262">
        <f ca="1">IF(ISERROR(VLOOKUP($B122,'I&amp;E Backsheet'!$D$11:$AB$187,H$11,0)),"",VLOOKUP($B122,'I&amp;E Backsheet'!$D$11:$AB$187,H$11,0))</f>
        <v>5448000</v>
      </c>
      <c r="I122" s="321">
        <f ca="1">IF(ISERROR(VLOOKUP($B122,'I&amp;E Backsheet'!$D$11:$AB$187,I$11,0)),"",VLOOKUP($B122,'I&amp;E Backsheet'!$D$11:$AB$187,I$11,0))</f>
        <v>5448000</v>
      </c>
      <c r="J122" s="214">
        <f ca="1">IF(ISERROR(VLOOKUP($B122,'I&amp;E Backsheet'!$D$11:$AB$187,J$11,0)),"",VLOOKUP($B122,'I&amp;E Backsheet'!$D$11:$AB$187,J$11,0))</f>
        <v>5448000</v>
      </c>
      <c r="K122" s="214">
        <f ca="1">IF(ISERROR(VLOOKUP($B122,'I&amp;E Backsheet'!$D$11:$AB$187,K$11,0)),"",VLOOKUP($B122,'I&amp;E Backsheet'!$D$11:$AB$187,K$11,0))</f>
        <v>5448000</v>
      </c>
      <c r="L122" s="215">
        <f ca="1">IF(ISERROR(VLOOKUP($B122,'I&amp;E Backsheet'!$D$11:$AB$187,L$11,0)),"",VLOOKUP($B122,'I&amp;E Backsheet'!$D$11:$AB$187,L$11,0))</f>
        <v>5448000</v>
      </c>
      <c r="M122" s="321">
        <f ca="1">IF(ISERROR(VLOOKUP($B122,'I&amp;E Backsheet'!$D$11:$AB$187,M$11,0)),"",VLOOKUP($B122,'I&amp;E Backsheet'!$D$11:$AB$187,M$11,0))</f>
        <v>5238402</v>
      </c>
      <c r="N122" s="215">
        <f ca="1">IF(ISERROR(VLOOKUP($B122,'I&amp;E Backsheet'!$D$11:$AB$187,N$11,0)),"",VLOOKUP($B122,'I&amp;E Backsheet'!$D$11:$AB$187,N$11,0))</f>
        <v>5237088</v>
      </c>
      <c r="O122" s="334">
        <f t="shared" ca="1" si="13"/>
        <v>-209598</v>
      </c>
      <c r="P122" s="215">
        <f t="shared" ca="1" si="9"/>
        <v>-210912</v>
      </c>
      <c r="Q122" s="321">
        <f t="shared" ca="1" si="10"/>
        <v>-209598</v>
      </c>
      <c r="R122" s="215">
        <f t="shared" ca="1" si="11"/>
        <v>-210912</v>
      </c>
    </row>
    <row r="123" spans="1:18" ht="60" customHeight="1">
      <c r="A123" s="3">
        <v>108</v>
      </c>
      <c r="B123" s="41" t="str">
        <f t="shared" ca="1" si="12"/>
        <v>E09000025</v>
      </c>
      <c r="C123" s="42" t="str">
        <f ca="1">IF($B123="","",VLOOKUP($B123,'Org list'!$J$9:$K$637,2,0))</f>
        <v>Newham</v>
      </c>
      <c r="D123" s="223">
        <f ca="1">IF(ISERROR(VLOOKUP($B123,'Pooled Fund'!$A$3:$C$179,D$11,0)),"",VLOOKUP($B123,'Pooled Fund'!$A$3:$C$179,D$11,0))</f>
        <v>107357000</v>
      </c>
      <c r="E123" s="210">
        <f ca="1">IF(ISERROR(VLOOKUP($B123,'I&amp;E Backsheet'!$D$11:$AB$187,E$11,0)),"",VLOOKUP($B123,'I&amp;E Backsheet'!$D$11:$AB$187,E$11,0))</f>
        <v>29766600</v>
      </c>
      <c r="F123" s="210">
        <f ca="1">IF(ISERROR(VLOOKUP($B123,'I&amp;E Backsheet'!$D$11:$AB$187,F$11,0)),"",VLOOKUP($B123,'I&amp;E Backsheet'!$D$11:$AB$187,F$11,0))</f>
        <v>29766600</v>
      </c>
      <c r="G123" s="210">
        <f ca="1">IF(ISERROR(VLOOKUP($B123,'I&amp;E Backsheet'!$D$11:$AB$187,G$11,0)),"",VLOOKUP($B123,'I&amp;E Backsheet'!$D$11:$AB$187,G$11,0))</f>
        <v>29766600</v>
      </c>
      <c r="H123" s="262">
        <f ca="1">IF(ISERROR(VLOOKUP($B123,'I&amp;E Backsheet'!$D$11:$AB$187,H$11,0)),"",VLOOKUP($B123,'I&amp;E Backsheet'!$D$11:$AB$187,H$11,0))</f>
        <v>29766600</v>
      </c>
      <c r="I123" s="321">
        <f ca="1">IF(ISERROR(VLOOKUP($B123,'I&amp;E Backsheet'!$D$11:$AB$187,I$11,0)),"",VLOOKUP($B123,'I&amp;E Backsheet'!$D$11:$AB$187,I$11,0))</f>
        <v>29766600</v>
      </c>
      <c r="J123" s="214">
        <f ca="1">IF(ISERROR(VLOOKUP($B123,'I&amp;E Backsheet'!$D$11:$AB$187,J$11,0)),"",VLOOKUP($B123,'I&amp;E Backsheet'!$D$11:$AB$187,J$11,0))</f>
        <v>29766600</v>
      </c>
      <c r="K123" s="214">
        <f ca="1">IF(ISERROR(VLOOKUP($B123,'I&amp;E Backsheet'!$D$11:$AB$187,K$11,0)),"",VLOOKUP($B123,'I&amp;E Backsheet'!$D$11:$AB$187,K$11,0))</f>
        <v>29766600</v>
      </c>
      <c r="L123" s="215">
        <f ca="1">IF(ISERROR(VLOOKUP($B123,'I&amp;E Backsheet'!$D$11:$AB$187,L$11,0)),"",VLOOKUP($B123,'I&amp;E Backsheet'!$D$11:$AB$187,L$11,0))</f>
        <v>29766600</v>
      </c>
      <c r="M123" s="321">
        <f ca="1">IF(ISERROR(VLOOKUP($B123,'I&amp;E Backsheet'!$D$11:$AB$187,M$11,0)),"",VLOOKUP($B123,'I&amp;E Backsheet'!$D$11:$AB$187,M$11,0))</f>
        <v>29766600</v>
      </c>
      <c r="N123" s="215">
        <f ca="1">IF(ISERROR(VLOOKUP($B123,'I&amp;E Backsheet'!$D$11:$AB$187,N$11,0)),"",VLOOKUP($B123,'I&amp;E Backsheet'!$D$11:$AB$187,N$11,0))</f>
        <v>29766600</v>
      </c>
      <c r="O123" s="334">
        <f t="shared" ca="1" si="13"/>
        <v>0</v>
      </c>
      <c r="P123" s="215">
        <f t="shared" ca="1" si="9"/>
        <v>0</v>
      </c>
      <c r="Q123" s="321">
        <f t="shared" ca="1" si="10"/>
        <v>0</v>
      </c>
      <c r="R123" s="215">
        <f t="shared" ca="1" si="11"/>
        <v>0</v>
      </c>
    </row>
    <row r="124" spans="1:18" ht="60" customHeight="1">
      <c r="A124" s="3">
        <v>109</v>
      </c>
      <c r="B124" s="41" t="str">
        <f t="shared" ca="1" si="12"/>
        <v>E10000020</v>
      </c>
      <c r="C124" s="42" t="str">
        <f ca="1">IF($B124="","",VLOOKUP($B124,'Org list'!$J$9:$K$637,2,0))</f>
        <v>Norfolk</v>
      </c>
      <c r="D124" s="223">
        <f ca="1">IF(ISERROR(VLOOKUP($B124,'Pooled Fund'!$A$3:$C$179,D$11,0)),"",VLOOKUP($B124,'Pooled Fund'!$A$3:$C$179,D$11,0))</f>
        <v>62461000</v>
      </c>
      <c r="E124" s="210">
        <f ca="1">IF(ISERROR(VLOOKUP($B124,'I&amp;E Backsheet'!$D$11:$AB$187,E$11,0)),"",VLOOKUP($B124,'I&amp;E Backsheet'!$D$11:$AB$187,E$11,0))</f>
        <v>19293380</v>
      </c>
      <c r="F124" s="210">
        <f ca="1">IF(ISERROR(VLOOKUP($B124,'I&amp;E Backsheet'!$D$11:$AB$187,F$11,0)),"",VLOOKUP($B124,'I&amp;E Backsheet'!$D$11:$AB$187,F$11,0))</f>
        <v>13801260</v>
      </c>
      <c r="G124" s="210">
        <f ca="1">IF(ISERROR(VLOOKUP($B124,'I&amp;E Backsheet'!$D$11:$AB$187,G$11,0)),"",VLOOKUP($B124,'I&amp;E Backsheet'!$D$11:$AB$187,G$11,0))</f>
        <v>14683080</v>
      </c>
      <c r="H124" s="262">
        <f ca="1">IF(ISERROR(VLOOKUP($B124,'I&amp;E Backsheet'!$D$11:$AB$187,H$11,0)),"",VLOOKUP($B124,'I&amp;E Backsheet'!$D$11:$AB$187,H$11,0))</f>
        <v>14683080</v>
      </c>
      <c r="I124" s="321">
        <f ca="1">IF(ISERROR(VLOOKUP($B124,'I&amp;E Backsheet'!$D$11:$AB$187,I$11,0)),"",VLOOKUP($B124,'I&amp;E Backsheet'!$D$11:$AB$187,I$11,0))</f>
        <v>19599950</v>
      </c>
      <c r="J124" s="214">
        <f ca="1">IF(ISERROR(VLOOKUP($B124,'I&amp;E Backsheet'!$D$11:$AB$187,J$11,0)),"",VLOOKUP($B124,'I&amp;E Backsheet'!$D$11:$AB$187,J$11,0))</f>
        <v>13519950</v>
      </c>
      <c r="K124" s="214">
        <f ca="1">IF(ISERROR(VLOOKUP($B124,'I&amp;E Backsheet'!$D$11:$AB$187,K$11,0)),"",VLOOKUP($B124,'I&amp;E Backsheet'!$D$11:$AB$187,K$11,0))</f>
        <v>13519950</v>
      </c>
      <c r="L124" s="215">
        <f ca="1">IF(ISERROR(VLOOKUP($B124,'I&amp;E Backsheet'!$D$11:$AB$187,L$11,0)),"",VLOOKUP($B124,'I&amp;E Backsheet'!$D$11:$AB$187,L$11,0))</f>
        <v>13519950</v>
      </c>
      <c r="M124" s="321">
        <f ca="1">IF(ISERROR(VLOOKUP($B124,'I&amp;E Backsheet'!$D$11:$AB$187,M$11,0)),"",VLOOKUP($B124,'I&amp;E Backsheet'!$D$11:$AB$187,M$11,0))</f>
        <v>17272933</v>
      </c>
      <c r="N124" s="215">
        <f ca="1">IF(ISERROR(VLOOKUP($B124,'I&amp;E Backsheet'!$D$11:$AB$187,N$11,0)),"",VLOOKUP($B124,'I&amp;E Backsheet'!$D$11:$AB$187,N$11,0))</f>
        <v>15846950</v>
      </c>
      <c r="O124" s="334">
        <f t="shared" ca="1" si="13"/>
        <v>-2020447</v>
      </c>
      <c r="P124" s="215">
        <f t="shared" ca="1" si="9"/>
        <v>2045690</v>
      </c>
      <c r="Q124" s="321">
        <f t="shared" ca="1" si="10"/>
        <v>-2327017</v>
      </c>
      <c r="R124" s="215">
        <f t="shared" ca="1" si="11"/>
        <v>2327000</v>
      </c>
    </row>
    <row r="125" spans="1:18" ht="60" customHeight="1">
      <c r="A125" s="3">
        <v>110</v>
      </c>
      <c r="B125" s="41" t="str">
        <f t="shared" ca="1" si="12"/>
        <v>E06000012</v>
      </c>
      <c r="C125" s="42" t="str">
        <f ca="1">IF($B125="","",VLOOKUP($B125,'Org list'!$J$9:$K$637,2,0))</f>
        <v>North East Lincolnshire</v>
      </c>
      <c r="D125" s="223">
        <f ca="1">IF(ISERROR(VLOOKUP($B125,'Pooled Fund'!$A$3:$C$179,D$11,0)),"",VLOOKUP($B125,'Pooled Fund'!$A$3:$C$179,D$11,0))</f>
        <v>12828000</v>
      </c>
      <c r="E125" s="210">
        <f ca="1">IF(ISERROR(VLOOKUP($B125,'I&amp;E Backsheet'!$D$11:$AB$187,E$11,0)),"",VLOOKUP($B125,'I&amp;E Backsheet'!$D$11:$AB$187,E$11,0))</f>
        <v>3207000</v>
      </c>
      <c r="F125" s="210">
        <f ca="1">IF(ISERROR(VLOOKUP($B125,'I&amp;E Backsheet'!$D$11:$AB$187,F$11,0)),"",VLOOKUP($B125,'I&amp;E Backsheet'!$D$11:$AB$187,F$11,0))</f>
        <v>3207000</v>
      </c>
      <c r="G125" s="210">
        <f ca="1">IF(ISERROR(VLOOKUP($B125,'I&amp;E Backsheet'!$D$11:$AB$187,G$11,0)),"",VLOOKUP($B125,'I&amp;E Backsheet'!$D$11:$AB$187,G$11,0))</f>
        <v>3207000</v>
      </c>
      <c r="H125" s="262">
        <f ca="1">IF(ISERROR(VLOOKUP($B125,'I&amp;E Backsheet'!$D$11:$AB$187,H$11,0)),"",VLOOKUP($B125,'I&amp;E Backsheet'!$D$11:$AB$187,H$11,0))</f>
        <v>3207000</v>
      </c>
      <c r="I125" s="321">
        <f ca="1">IF(ISERROR(VLOOKUP($B125,'I&amp;E Backsheet'!$D$11:$AB$187,I$11,0)),"",VLOOKUP($B125,'I&amp;E Backsheet'!$D$11:$AB$187,I$11,0))</f>
        <v>3207000</v>
      </c>
      <c r="J125" s="214">
        <f ca="1">IF(ISERROR(VLOOKUP($B125,'I&amp;E Backsheet'!$D$11:$AB$187,J$11,0)),"",VLOOKUP($B125,'I&amp;E Backsheet'!$D$11:$AB$187,J$11,0))</f>
        <v>3207000</v>
      </c>
      <c r="K125" s="214">
        <f ca="1">IF(ISERROR(VLOOKUP($B125,'I&amp;E Backsheet'!$D$11:$AB$187,K$11,0)),"",VLOOKUP($B125,'I&amp;E Backsheet'!$D$11:$AB$187,K$11,0))</f>
        <v>3207000</v>
      </c>
      <c r="L125" s="215">
        <f ca="1">IF(ISERROR(VLOOKUP($B125,'I&amp;E Backsheet'!$D$11:$AB$187,L$11,0)),"",VLOOKUP($B125,'I&amp;E Backsheet'!$D$11:$AB$187,L$11,0))</f>
        <v>3207000</v>
      </c>
      <c r="M125" s="321">
        <f ca="1">IF(ISERROR(VLOOKUP($B125,'I&amp;E Backsheet'!$D$11:$AB$187,M$11,0)),"",VLOOKUP($B125,'I&amp;E Backsheet'!$D$11:$AB$187,M$11,0))</f>
        <v>3207000</v>
      </c>
      <c r="N125" s="215">
        <f ca="1">IF(ISERROR(VLOOKUP($B125,'I&amp;E Backsheet'!$D$11:$AB$187,N$11,0)),"",VLOOKUP($B125,'I&amp;E Backsheet'!$D$11:$AB$187,N$11,0))</f>
        <v>3207000</v>
      </c>
      <c r="O125" s="334">
        <f t="shared" ca="1" si="13"/>
        <v>0</v>
      </c>
      <c r="P125" s="215">
        <f t="shared" ca="1" si="9"/>
        <v>0</v>
      </c>
      <c r="Q125" s="321">
        <f t="shared" ca="1" si="10"/>
        <v>0</v>
      </c>
      <c r="R125" s="215">
        <f t="shared" ca="1" si="11"/>
        <v>0</v>
      </c>
    </row>
    <row r="126" spans="1:18" ht="60" customHeight="1">
      <c r="A126" s="3">
        <v>111</v>
      </c>
      <c r="B126" s="41" t="str">
        <f t="shared" ca="1" si="12"/>
        <v>E06000013</v>
      </c>
      <c r="C126" s="42" t="str">
        <f ca="1">IF($B126="","",VLOOKUP($B126,'Org list'!$J$9:$K$637,2,0))</f>
        <v>North Lincolnshire</v>
      </c>
      <c r="D126" s="223">
        <f ca="1">IF(ISERROR(VLOOKUP($B126,'Pooled Fund'!$A$3:$C$179,D$11,0)),"",VLOOKUP($B126,'Pooled Fund'!$A$3:$C$179,D$11,0))</f>
        <v>12370000</v>
      </c>
      <c r="E126" s="210">
        <f ca="1">IF(ISERROR(VLOOKUP($B126,'I&amp;E Backsheet'!$D$11:$AB$187,E$11,0)),"",VLOOKUP($B126,'I&amp;E Backsheet'!$D$11:$AB$187,E$11,0))</f>
        <v>3092000</v>
      </c>
      <c r="F126" s="210">
        <f ca="1">IF(ISERROR(VLOOKUP($B126,'I&amp;E Backsheet'!$D$11:$AB$187,F$11,0)),"",VLOOKUP($B126,'I&amp;E Backsheet'!$D$11:$AB$187,F$11,0))</f>
        <v>3092000</v>
      </c>
      <c r="G126" s="210">
        <f ca="1">IF(ISERROR(VLOOKUP($B126,'I&amp;E Backsheet'!$D$11:$AB$187,G$11,0)),"",VLOOKUP($B126,'I&amp;E Backsheet'!$D$11:$AB$187,G$11,0))</f>
        <v>3092000</v>
      </c>
      <c r="H126" s="262">
        <f ca="1">IF(ISERROR(VLOOKUP($B126,'I&amp;E Backsheet'!$D$11:$AB$187,H$11,0)),"",VLOOKUP($B126,'I&amp;E Backsheet'!$D$11:$AB$187,H$11,0))</f>
        <v>3094000</v>
      </c>
      <c r="I126" s="321">
        <f ca="1">IF(ISERROR(VLOOKUP($B126,'I&amp;E Backsheet'!$D$11:$AB$187,I$11,0)),"",VLOOKUP($B126,'I&amp;E Backsheet'!$D$11:$AB$187,I$11,0))</f>
        <v>3092000</v>
      </c>
      <c r="J126" s="214">
        <f ca="1">IF(ISERROR(VLOOKUP($B126,'I&amp;E Backsheet'!$D$11:$AB$187,J$11,0)),"",VLOOKUP($B126,'I&amp;E Backsheet'!$D$11:$AB$187,J$11,0))</f>
        <v>3092000</v>
      </c>
      <c r="K126" s="214">
        <f ca="1">IF(ISERROR(VLOOKUP($B126,'I&amp;E Backsheet'!$D$11:$AB$187,K$11,0)),"",VLOOKUP($B126,'I&amp;E Backsheet'!$D$11:$AB$187,K$11,0))</f>
        <v>3092000</v>
      </c>
      <c r="L126" s="215">
        <f ca="1">IF(ISERROR(VLOOKUP($B126,'I&amp;E Backsheet'!$D$11:$AB$187,L$11,0)),"",VLOOKUP($B126,'I&amp;E Backsheet'!$D$11:$AB$187,L$11,0))</f>
        <v>3094000</v>
      </c>
      <c r="M126" s="321">
        <f ca="1">IF(ISERROR(VLOOKUP($B126,'I&amp;E Backsheet'!$D$11:$AB$187,M$11,0)),"",VLOOKUP($B126,'I&amp;E Backsheet'!$D$11:$AB$187,M$11,0))</f>
        <v>3092000</v>
      </c>
      <c r="N126" s="215">
        <f ca="1">IF(ISERROR(VLOOKUP($B126,'I&amp;E Backsheet'!$D$11:$AB$187,N$11,0)),"",VLOOKUP($B126,'I&amp;E Backsheet'!$D$11:$AB$187,N$11,0))</f>
        <v>3092000</v>
      </c>
      <c r="O126" s="334">
        <f t="shared" ca="1" si="13"/>
        <v>0</v>
      </c>
      <c r="P126" s="215">
        <f t="shared" ca="1" si="9"/>
        <v>0</v>
      </c>
      <c r="Q126" s="321">
        <f t="shared" ca="1" si="10"/>
        <v>0</v>
      </c>
      <c r="R126" s="215">
        <f t="shared" ca="1" si="11"/>
        <v>0</v>
      </c>
    </row>
    <row r="127" spans="1:18" ht="60" customHeight="1">
      <c r="A127" s="3">
        <v>112</v>
      </c>
      <c r="B127" s="41" t="str">
        <f t="shared" ca="1" si="12"/>
        <v>E06000024</v>
      </c>
      <c r="C127" s="42" t="str">
        <f ca="1">IF($B127="","",VLOOKUP($B127,'Org list'!$J$9:$K$637,2,0))</f>
        <v>North Somerset</v>
      </c>
      <c r="D127" s="223">
        <f ca="1">IF(ISERROR(VLOOKUP($B127,'Pooled Fund'!$A$3:$C$179,D$11,0)),"",VLOOKUP($B127,'Pooled Fund'!$A$3:$C$179,D$11,0))</f>
        <v>14674000</v>
      </c>
      <c r="E127" s="210">
        <f ca="1">IF(ISERROR(VLOOKUP($B127,'I&amp;E Backsheet'!$D$11:$AB$187,E$11,0)),"",VLOOKUP($B127,'I&amp;E Backsheet'!$D$11:$AB$187,E$11,0))</f>
        <v>3669000</v>
      </c>
      <c r="F127" s="210">
        <f ca="1">IF(ISERROR(VLOOKUP($B127,'I&amp;E Backsheet'!$D$11:$AB$187,F$11,0)),"",VLOOKUP($B127,'I&amp;E Backsheet'!$D$11:$AB$187,F$11,0))</f>
        <v>3668000</v>
      </c>
      <c r="G127" s="210">
        <f ca="1">IF(ISERROR(VLOOKUP($B127,'I&amp;E Backsheet'!$D$11:$AB$187,G$11,0)),"",VLOOKUP($B127,'I&amp;E Backsheet'!$D$11:$AB$187,G$11,0))</f>
        <v>3668000</v>
      </c>
      <c r="H127" s="262">
        <f ca="1">IF(ISERROR(VLOOKUP($B127,'I&amp;E Backsheet'!$D$11:$AB$187,H$11,0)),"",VLOOKUP($B127,'I&amp;E Backsheet'!$D$11:$AB$187,H$11,0))</f>
        <v>3669000</v>
      </c>
      <c r="I127" s="321">
        <f ca="1">IF(ISERROR(VLOOKUP($B127,'I&amp;E Backsheet'!$D$11:$AB$187,I$11,0)),"",VLOOKUP($B127,'I&amp;E Backsheet'!$D$11:$AB$187,I$11,0))</f>
        <v>3669000</v>
      </c>
      <c r="J127" s="214">
        <f ca="1">IF(ISERROR(VLOOKUP($B127,'I&amp;E Backsheet'!$D$11:$AB$187,J$11,0)),"",VLOOKUP($B127,'I&amp;E Backsheet'!$D$11:$AB$187,J$11,0))</f>
        <v>3668000</v>
      </c>
      <c r="K127" s="214">
        <f ca="1">IF(ISERROR(VLOOKUP($B127,'I&amp;E Backsheet'!$D$11:$AB$187,K$11,0)),"",VLOOKUP($B127,'I&amp;E Backsheet'!$D$11:$AB$187,K$11,0))</f>
        <v>3668000</v>
      </c>
      <c r="L127" s="215">
        <f ca="1">IF(ISERROR(VLOOKUP($B127,'I&amp;E Backsheet'!$D$11:$AB$187,L$11,0)),"",VLOOKUP($B127,'I&amp;E Backsheet'!$D$11:$AB$187,L$11,0))</f>
        <v>3669000</v>
      </c>
      <c r="M127" s="321">
        <f ca="1">IF(ISERROR(VLOOKUP($B127,'I&amp;E Backsheet'!$D$11:$AB$187,M$11,0)),"",VLOOKUP($B127,'I&amp;E Backsheet'!$D$11:$AB$187,M$11,0))</f>
        <v>4447500</v>
      </c>
      <c r="N127" s="215">
        <f ca="1">IF(ISERROR(VLOOKUP($B127,'I&amp;E Backsheet'!$D$11:$AB$187,N$11,0)),"",VLOOKUP($B127,'I&amp;E Backsheet'!$D$11:$AB$187,N$11,0))</f>
        <v>4447500</v>
      </c>
      <c r="O127" s="334">
        <f t="shared" ca="1" si="13"/>
        <v>778500</v>
      </c>
      <c r="P127" s="215">
        <f t="shared" ca="1" si="9"/>
        <v>779500</v>
      </c>
      <c r="Q127" s="321">
        <f t="shared" ca="1" si="10"/>
        <v>778500</v>
      </c>
      <c r="R127" s="215">
        <f t="shared" ca="1" si="11"/>
        <v>779500</v>
      </c>
    </row>
    <row r="128" spans="1:18" ht="60" customHeight="1">
      <c r="A128" s="3">
        <v>113</v>
      </c>
      <c r="B128" s="41" t="str">
        <f t="shared" ca="1" si="12"/>
        <v>E08000022</v>
      </c>
      <c r="C128" s="42" t="str">
        <f ca="1">IF($B128="","",VLOOKUP($B128,'Org list'!$J$9:$K$637,2,0))</f>
        <v>North Tyneside</v>
      </c>
      <c r="D128" s="223">
        <f ca="1">IF(ISERROR(VLOOKUP($B128,'Pooled Fund'!$A$3:$C$179,D$11,0)),"",VLOOKUP($B128,'Pooled Fund'!$A$3:$C$179,D$11,0))</f>
        <v>16597000</v>
      </c>
      <c r="E128" s="210">
        <f ca="1">IF(ISERROR(VLOOKUP($B128,'I&amp;E Backsheet'!$D$11:$AB$187,E$11,0)),"",VLOOKUP($B128,'I&amp;E Backsheet'!$D$11:$AB$187,E$11,0))</f>
        <v>4449000</v>
      </c>
      <c r="F128" s="210">
        <f ca="1">IF(ISERROR(VLOOKUP($B128,'I&amp;E Backsheet'!$D$11:$AB$187,F$11,0)),"",VLOOKUP($B128,'I&amp;E Backsheet'!$D$11:$AB$187,F$11,0))</f>
        <v>4830000</v>
      </c>
      <c r="G128" s="210">
        <f ca="1">IF(ISERROR(VLOOKUP($B128,'I&amp;E Backsheet'!$D$11:$AB$187,G$11,0)),"",VLOOKUP($B128,'I&amp;E Backsheet'!$D$11:$AB$187,G$11,0))</f>
        <v>3659000</v>
      </c>
      <c r="H128" s="262">
        <f ca="1">IF(ISERROR(VLOOKUP($B128,'I&amp;E Backsheet'!$D$11:$AB$187,H$11,0)),"",VLOOKUP($B128,'I&amp;E Backsheet'!$D$11:$AB$187,H$11,0))</f>
        <v>3659000</v>
      </c>
      <c r="I128" s="321">
        <f ca="1">IF(ISERROR(VLOOKUP($B128,'I&amp;E Backsheet'!$D$11:$AB$187,I$11,0)),"",VLOOKUP($B128,'I&amp;E Backsheet'!$D$11:$AB$187,I$11,0))</f>
        <v>4449000</v>
      </c>
      <c r="J128" s="214">
        <f ca="1">IF(ISERROR(VLOOKUP($B128,'I&amp;E Backsheet'!$D$11:$AB$187,J$11,0)),"",VLOOKUP($B128,'I&amp;E Backsheet'!$D$11:$AB$187,J$11,0))</f>
        <v>4830000</v>
      </c>
      <c r="K128" s="214">
        <f ca="1">IF(ISERROR(VLOOKUP($B128,'I&amp;E Backsheet'!$D$11:$AB$187,K$11,0)),"",VLOOKUP($B128,'I&amp;E Backsheet'!$D$11:$AB$187,K$11,0))</f>
        <v>3659000</v>
      </c>
      <c r="L128" s="215">
        <f ca="1">IF(ISERROR(VLOOKUP($B128,'I&amp;E Backsheet'!$D$11:$AB$187,L$11,0)),"",VLOOKUP($B128,'I&amp;E Backsheet'!$D$11:$AB$187,L$11,0))</f>
        <v>3659000</v>
      </c>
      <c r="M128" s="321">
        <f ca="1">IF(ISERROR(VLOOKUP($B128,'I&amp;E Backsheet'!$D$11:$AB$187,M$11,0)),"",VLOOKUP($B128,'I&amp;E Backsheet'!$D$11:$AB$187,M$11,0))</f>
        <v>1933250</v>
      </c>
      <c r="N128" s="215">
        <f ca="1">IF(ISERROR(VLOOKUP($B128,'I&amp;E Backsheet'!$D$11:$AB$187,N$11,0)),"",VLOOKUP($B128,'I&amp;E Backsheet'!$D$11:$AB$187,N$11,0))</f>
        <v>7345750</v>
      </c>
      <c r="O128" s="334">
        <f t="shared" ca="1" si="13"/>
        <v>-2515750</v>
      </c>
      <c r="P128" s="215">
        <f t="shared" ca="1" si="9"/>
        <v>2515750</v>
      </c>
      <c r="Q128" s="321">
        <f t="shared" ca="1" si="10"/>
        <v>-2515750</v>
      </c>
      <c r="R128" s="215">
        <f t="shared" ca="1" si="11"/>
        <v>2515750</v>
      </c>
    </row>
    <row r="129" spans="1:18" ht="60" customHeight="1">
      <c r="A129" s="3">
        <v>114</v>
      </c>
      <c r="B129" s="41" t="str">
        <f t="shared" ca="1" si="12"/>
        <v>E10000023</v>
      </c>
      <c r="C129" s="42" t="str">
        <f ca="1">IF($B129="","",VLOOKUP($B129,'Org list'!$J$9:$K$637,2,0))</f>
        <v>North Yorkshire</v>
      </c>
      <c r="D129" s="223">
        <f ca="1">IF(ISERROR(VLOOKUP($B129,'Pooled Fund'!$A$3:$C$179,D$11,0)),"",VLOOKUP($B129,'Pooled Fund'!$A$3:$C$179,D$11,0))</f>
        <v>46727000</v>
      </c>
      <c r="E129" s="210">
        <f ca="1">IF(ISERROR(VLOOKUP($B129,'I&amp;E Backsheet'!$D$11:$AB$187,E$11,0)),"",VLOOKUP($B129,'I&amp;E Backsheet'!$D$11:$AB$187,E$11,0))</f>
        <v>11682000</v>
      </c>
      <c r="F129" s="210">
        <f ca="1">IF(ISERROR(VLOOKUP($B129,'I&amp;E Backsheet'!$D$11:$AB$187,F$11,0)),"",VLOOKUP($B129,'I&amp;E Backsheet'!$D$11:$AB$187,F$11,0))</f>
        <v>11682000</v>
      </c>
      <c r="G129" s="210">
        <f ca="1">IF(ISERROR(VLOOKUP($B129,'I&amp;E Backsheet'!$D$11:$AB$187,G$11,0)),"",VLOOKUP($B129,'I&amp;E Backsheet'!$D$11:$AB$187,G$11,0))</f>
        <v>11682000</v>
      </c>
      <c r="H129" s="262">
        <f ca="1">IF(ISERROR(VLOOKUP($B129,'I&amp;E Backsheet'!$D$11:$AB$187,H$11,0)),"",VLOOKUP($B129,'I&amp;E Backsheet'!$D$11:$AB$187,H$11,0))</f>
        <v>11681000</v>
      </c>
      <c r="I129" s="321">
        <f ca="1">IF(ISERROR(VLOOKUP($B129,'I&amp;E Backsheet'!$D$11:$AB$187,I$11,0)),"",VLOOKUP($B129,'I&amp;E Backsheet'!$D$11:$AB$187,I$11,0))</f>
        <v>11682000</v>
      </c>
      <c r="J129" s="214">
        <f ca="1">IF(ISERROR(VLOOKUP($B129,'I&amp;E Backsheet'!$D$11:$AB$187,J$11,0)),"",VLOOKUP($B129,'I&amp;E Backsheet'!$D$11:$AB$187,J$11,0))</f>
        <v>11682000</v>
      </c>
      <c r="K129" s="214">
        <f ca="1">IF(ISERROR(VLOOKUP($B129,'I&amp;E Backsheet'!$D$11:$AB$187,K$11,0)),"",VLOOKUP($B129,'I&amp;E Backsheet'!$D$11:$AB$187,K$11,0))</f>
        <v>11682000</v>
      </c>
      <c r="L129" s="215">
        <f ca="1">IF(ISERROR(VLOOKUP($B129,'I&amp;E Backsheet'!$D$11:$AB$187,L$11,0)),"",VLOOKUP($B129,'I&amp;E Backsheet'!$D$11:$AB$187,L$11,0))</f>
        <v>11681000</v>
      </c>
      <c r="M129" s="321">
        <f ca="1">IF(ISERROR(VLOOKUP($B129,'I&amp;E Backsheet'!$D$11:$AB$187,M$11,0)),"",VLOOKUP($B129,'I&amp;E Backsheet'!$D$11:$AB$187,M$11,0))</f>
        <v>11682000</v>
      </c>
      <c r="N129" s="215">
        <f ca="1">IF(ISERROR(VLOOKUP($B129,'I&amp;E Backsheet'!$D$11:$AB$187,N$11,0)),"",VLOOKUP($B129,'I&amp;E Backsheet'!$D$11:$AB$187,N$11,0))</f>
        <v>10715000</v>
      </c>
      <c r="O129" s="334">
        <f t="shared" ca="1" si="13"/>
        <v>0</v>
      </c>
      <c r="P129" s="215">
        <f t="shared" ca="1" si="9"/>
        <v>-967000</v>
      </c>
      <c r="Q129" s="321">
        <f t="shared" ca="1" si="10"/>
        <v>0</v>
      </c>
      <c r="R129" s="215">
        <f t="shared" ca="1" si="11"/>
        <v>-967000</v>
      </c>
    </row>
    <row r="130" spans="1:18" ht="60" customHeight="1">
      <c r="A130" s="3">
        <v>115</v>
      </c>
      <c r="B130" s="41" t="str">
        <f t="shared" ca="1" si="12"/>
        <v>E10000021</v>
      </c>
      <c r="C130" s="42" t="str">
        <f ca="1">IF($B130="","",VLOOKUP($B130,'Org list'!$J$9:$K$637,2,0))</f>
        <v>Northamptonshire</v>
      </c>
      <c r="D130" s="223">
        <f ca="1">IF(ISERROR(VLOOKUP($B130,'Pooled Fund'!$A$3:$C$179,D$11,0)),"",VLOOKUP($B130,'Pooled Fund'!$A$3:$C$179,D$11,0))</f>
        <v>59867000</v>
      </c>
      <c r="E130" s="210">
        <f ca="1">IF(ISERROR(VLOOKUP($B130,'I&amp;E Backsheet'!$D$11:$AB$187,E$11,0)),"",VLOOKUP($B130,'I&amp;E Backsheet'!$D$11:$AB$187,E$11,0))</f>
        <v>14611750</v>
      </c>
      <c r="F130" s="210">
        <f ca="1">IF(ISERROR(VLOOKUP($B130,'I&amp;E Backsheet'!$D$11:$AB$187,F$11,0)),"",VLOOKUP($B130,'I&amp;E Backsheet'!$D$11:$AB$187,F$11,0))</f>
        <v>14611750</v>
      </c>
      <c r="G130" s="210">
        <f ca="1">IF(ISERROR(VLOOKUP($B130,'I&amp;E Backsheet'!$D$11:$AB$187,G$11,0)),"",VLOOKUP($B130,'I&amp;E Backsheet'!$D$11:$AB$187,G$11,0))</f>
        <v>14611750</v>
      </c>
      <c r="H130" s="262">
        <f ca="1">IF(ISERROR(VLOOKUP($B130,'I&amp;E Backsheet'!$D$11:$AB$187,H$11,0)),"",VLOOKUP($B130,'I&amp;E Backsheet'!$D$11:$AB$187,H$11,0))</f>
        <v>14611750</v>
      </c>
      <c r="I130" s="321">
        <f ca="1">IF(ISERROR(VLOOKUP($B130,'I&amp;E Backsheet'!$D$11:$AB$187,I$11,0)),"",VLOOKUP($B130,'I&amp;E Backsheet'!$D$11:$AB$187,I$11,0))</f>
        <v>11678000</v>
      </c>
      <c r="J130" s="214">
        <f ca="1">IF(ISERROR(VLOOKUP($B130,'I&amp;E Backsheet'!$D$11:$AB$187,J$11,0)),"",VLOOKUP($B130,'I&amp;E Backsheet'!$D$11:$AB$187,J$11,0))</f>
        <v>18100500</v>
      </c>
      <c r="K130" s="214">
        <f ca="1">IF(ISERROR(VLOOKUP($B130,'I&amp;E Backsheet'!$D$11:$AB$187,K$11,0)),"",VLOOKUP($B130,'I&amp;E Backsheet'!$D$11:$AB$187,K$11,0))</f>
        <v>15125750</v>
      </c>
      <c r="L130" s="215">
        <f ca="1">IF(ISERROR(VLOOKUP($B130,'I&amp;E Backsheet'!$D$11:$AB$187,L$11,0)),"",VLOOKUP($B130,'I&amp;E Backsheet'!$D$11:$AB$187,L$11,0))</f>
        <v>15125750</v>
      </c>
      <c r="M130" s="321">
        <f ca="1">IF(ISERROR(VLOOKUP($B130,'I&amp;E Backsheet'!$D$11:$AB$187,M$11,0)),"",VLOOKUP($B130,'I&amp;E Backsheet'!$D$11:$AB$187,M$11,0))</f>
        <v>14017000</v>
      </c>
      <c r="N130" s="215">
        <f ca="1">IF(ISERROR(VLOOKUP($B130,'I&amp;E Backsheet'!$D$11:$AB$187,N$11,0)),"",VLOOKUP($B130,'I&amp;E Backsheet'!$D$11:$AB$187,N$11,0))</f>
        <v>15761500</v>
      </c>
      <c r="O130" s="334">
        <f t="shared" ca="1" si="13"/>
        <v>-594750</v>
      </c>
      <c r="P130" s="215">
        <f t="shared" ca="1" si="9"/>
        <v>1149750</v>
      </c>
      <c r="Q130" s="321">
        <f t="shared" ca="1" si="10"/>
        <v>2339000</v>
      </c>
      <c r="R130" s="215">
        <f t="shared" ca="1" si="11"/>
        <v>-2339000</v>
      </c>
    </row>
    <row r="131" spans="1:18" ht="60" customHeight="1">
      <c r="A131" s="3">
        <v>116</v>
      </c>
      <c r="B131" s="41" t="str">
        <f t="shared" ca="1" si="12"/>
        <v>E06000057</v>
      </c>
      <c r="C131" s="42" t="str">
        <f ca="1">IF($B131="","",VLOOKUP($B131,'Org list'!$J$9:$K$637,2,0))</f>
        <v>Northumberland</v>
      </c>
      <c r="D131" s="223">
        <f ca="1">IF(ISERROR(VLOOKUP($B131,'Pooled Fund'!$A$3:$C$179,D$11,0)),"",VLOOKUP($B131,'Pooled Fund'!$A$3:$C$179,D$11,0))</f>
        <v>24523000</v>
      </c>
      <c r="E131" s="210">
        <f ca="1">IF(ISERROR(VLOOKUP($B131,'I&amp;E Backsheet'!$D$11:$AB$187,E$11,0)),"",VLOOKUP($B131,'I&amp;E Backsheet'!$D$11:$AB$187,E$11,0))</f>
        <v>6130750</v>
      </c>
      <c r="F131" s="210">
        <f ca="1">IF(ISERROR(VLOOKUP($B131,'I&amp;E Backsheet'!$D$11:$AB$187,F$11,0)),"",VLOOKUP($B131,'I&amp;E Backsheet'!$D$11:$AB$187,F$11,0))</f>
        <v>6130750</v>
      </c>
      <c r="G131" s="210">
        <f ca="1">IF(ISERROR(VLOOKUP($B131,'I&amp;E Backsheet'!$D$11:$AB$187,G$11,0)),"",VLOOKUP($B131,'I&amp;E Backsheet'!$D$11:$AB$187,G$11,0))</f>
        <v>6130750</v>
      </c>
      <c r="H131" s="262">
        <f ca="1">IF(ISERROR(VLOOKUP($B131,'I&amp;E Backsheet'!$D$11:$AB$187,H$11,0)),"",VLOOKUP($B131,'I&amp;E Backsheet'!$D$11:$AB$187,H$11,0))</f>
        <v>6130750</v>
      </c>
      <c r="I131" s="321">
        <f ca="1">IF(ISERROR(VLOOKUP($B131,'I&amp;E Backsheet'!$D$11:$AB$187,I$11,0)),"",VLOOKUP($B131,'I&amp;E Backsheet'!$D$11:$AB$187,I$11,0))</f>
        <v>6130750</v>
      </c>
      <c r="J131" s="214">
        <f ca="1">IF(ISERROR(VLOOKUP($B131,'I&amp;E Backsheet'!$D$11:$AB$187,J$11,0)),"",VLOOKUP($B131,'I&amp;E Backsheet'!$D$11:$AB$187,J$11,0))</f>
        <v>6130750</v>
      </c>
      <c r="K131" s="214">
        <f ca="1">IF(ISERROR(VLOOKUP($B131,'I&amp;E Backsheet'!$D$11:$AB$187,K$11,0)),"",VLOOKUP($B131,'I&amp;E Backsheet'!$D$11:$AB$187,K$11,0))</f>
        <v>6130750</v>
      </c>
      <c r="L131" s="215">
        <f ca="1">IF(ISERROR(VLOOKUP($B131,'I&amp;E Backsheet'!$D$11:$AB$187,L$11,0)),"",VLOOKUP($B131,'I&amp;E Backsheet'!$D$11:$AB$187,L$11,0))</f>
        <v>6130750</v>
      </c>
      <c r="M131" s="321">
        <f ca="1">IF(ISERROR(VLOOKUP($B131,'I&amp;E Backsheet'!$D$11:$AB$187,M$11,0)),"",VLOOKUP($B131,'I&amp;E Backsheet'!$D$11:$AB$187,M$11,0))</f>
        <v>6130750</v>
      </c>
      <c r="N131" s="215">
        <f ca="1">IF(ISERROR(VLOOKUP($B131,'I&amp;E Backsheet'!$D$11:$AB$187,N$11,0)),"",VLOOKUP($B131,'I&amp;E Backsheet'!$D$11:$AB$187,N$11,0))</f>
        <v>6130750</v>
      </c>
      <c r="O131" s="334">
        <f t="shared" ca="1" si="13"/>
        <v>0</v>
      </c>
      <c r="P131" s="215">
        <f t="shared" ca="1" si="9"/>
        <v>0</v>
      </c>
      <c r="Q131" s="321">
        <f t="shared" ca="1" si="10"/>
        <v>0</v>
      </c>
      <c r="R131" s="215">
        <f t="shared" ca="1" si="11"/>
        <v>0</v>
      </c>
    </row>
    <row r="132" spans="1:18" ht="60" customHeight="1">
      <c r="A132" s="3">
        <v>117</v>
      </c>
      <c r="B132" s="41" t="str">
        <f t="shared" ca="1" si="12"/>
        <v>E06000018</v>
      </c>
      <c r="C132" s="42" t="str">
        <f ca="1">IF($B132="","",VLOOKUP($B132,'Org list'!$J$9:$K$637,2,0))</f>
        <v>Nottingham</v>
      </c>
      <c r="D132" s="223">
        <f ca="1">IF(ISERROR(VLOOKUP($B132,'Pooled Fund'!$A$3:$C$179,D$11,0)),"",VLOOKUP($B132,'Pooled Fund'!$A$3:$C$179,D$11,0))</f>
        <v>25845000</v>
      </c>
      <c r="E132" s="210">
        <f ca="1">IF(ISERROR(VLOOKUP($B132,'I&amp;E Backsheet'!$D$11:$AB$187,E$11,0)),"",VLOOKUP($B132,'I&amp;E Backsheet'!$D$11:$AB$187,E$11,0))</f>
        <v>6461250</v>
      </c>
      <c r="F132" s="210">
        <f ca="1">IF(ISERROR(VLOOKUP($B132,'I&amp;E Backsheet'!$D$11:$AB$187,F$11,0)),"",VLOOKUP($B132,'I&amp;E Backsheet'!$D$11:$AB$187,F$11,0))</f>
        <v>6461250</v>
      </c>
      <c r="G132" s="210">
        <f ca="1">IF(ISERROR(VLOOKUP($B132,'I&amp;E Backsheet'!$D$11:$AB$187,G$11,0)),"",VLOOKUP($B132,'I&amp;E Backsheet'!$D$11:$AB$187,G$11,0))</f>
        <v>6461250</v>
      </c>
      <c r="H132" s="262">
        <f ca="1">IF(ISERROR(VLOOKUP($B132,'I&amp;E Backsheet'!$D$11:$AB$187,H$11,0)),"",VLOOKUP($B132,'I&amp;E Backsheet'!$D$11:$AB$187,H$11,0))</f>
        <v>6461250</v>
      </c>
      <c r="I132" s="321">
        <f ca="1">IF(ISERROR(VLOOKUP($B132,'I&amp;E Backsheet'!$D$11:$AB$187,I$11,0)),"",VLOOKUP($B132,'I&amp;E Backsheet'!$D$11:$AB$187,I$11,0))</f>
        <v>6307780</v>
      </c>
      <c r="J132" s="214">
        <f ca="1">IF(ISERROR(VLOOKUP($B132,'I&amp;E Backsheet'!$D$11:$AB$187,J$11,0)),"",VLOOKUP($B132,'I&amp;E Backsheet'!$D$11:$AB$187,J$11,0))</f>
        <v>6461250</v>
      </c>
      <c r="K132" s="214">
        <f ca="1">IF(ISERROR(VLOOKUP($B132,'I&amp;E Backsheet'!$D$11:$AB$187,K$11,0)),"",VLOOKUP($B132,'I&amp;E Backsheet'!$D$11:$AB$187,K$11,0))</f>
        <v>6461250</v>
      </c>
      <c r="L132" s="215">
        <f ca="1">IF(ISERROR(VLOOKUP($B132,'I&amp;E Backsheet'!$D$11:$AB$187,L$11,0)),"",VLOOKUP($B132,'I&amp;E Backsheet'!$D$11:$AB$187,L$11,0))</f>
        <v>6461250</v>
      </c>
      <c r="M132" s="321">
        <f ca="1">IF(ISERROR(VLOOKUP($B132,'I&amp;E Backsheet'!$D$11:$AB$187,M$11,0)),"",VLOOKUP($B132,'I&amp;E Backsheet'!$D$11:$AB$187,M$11,0))</f>
        <v>6307780</v>
      </c>
      <c r="N132" s="215">
        <f ca="1">IF(ISERROR(VLOOKUP($B132,'I&amp;E Backsheet'!$D$11:$AB$187,N$11,0)),"",VLOOKUP($B132,'I&amp;E Backsheet'!$D$11:$AB$187,N$11,0))</f>
        <v>6461250</v>
      </c>
      <c r="O132" s="334">
        <f t="shared" ca="1" si="13"/>
        <v>-153470</v>
      </c>
      <c r="P132" s="215">
        <f t="shared" ca="1" si="9"/>
        <v>0</v>
      </c>
      <c r="Q132" s="321">
        <f t="shared" ca="1" si="10"/>
        <v>0</v>
      </c>
      <c r="R132" s="215">
        <f t="shared" ca="1" si="11"/>
        <v>0</v>
      </c>
    </row>
    <row r="133" spans="1:18" ht="60" customHeight="1">
      <c r="A133" s="3">
        <v>118</v>
      </c>
      <c r="B133" s="41" t="str">
        <f t="shared" ca="1" si="12"/>
        <v>E10000024</v>
      </c>
      <c r="C133" s="42" t="str">
        <f ca="1">IF($B133="","",VLOOKUP($B133,'Org list'!$J$9:$K$637,2,0))</f>
        <v>Nottinghamshire</v>
      </c>
      <c r="D133" s="223">
        <f ca="1">IF(ISERROR(VLOOKUP($B133,'Pooled Fund'!$A$3:$C$179,D$11,0)),"",VLOOKUP($B133,'Pooled Fund'!$A$3:$C$179,D$11,0))</f>
        <v>59303000</v>
      </c>
      <c r="E133" s="210">
        <f ca="1">IF(ISERROR(VLOOKUP($B133,'I&amp;E Backsheet'!$D$11:$AB$187,E$11,0)),"",VLOOKUP($B133,'I&amp;E Backsheet'!$D$11:$AB$187,E$11,0))</f>
        <v>16642000</v>
      </c>
      <c r="F133" s="210">
        <f ca="1">IF(ISERROR(VLOOKUP($B133,'I&amp;E Backsheet'!$D$11:$AB$187,F$11,0)),"",VLOOKUP($B133,'I&amp;E Backsheet'!$D$11:$AB$187,F$11,0))</f>
        <v>13438000</v>
      </c>
      <c r="G133" s="210">
        <f ca="1">IF(ISERROR(VLOOKUP($B133,'I&amp;E Backsheet'!$D$11:$AB$187,G$11,0)),"",VLOOKUP($B133,'I&amp;E Backsheet'!$D$11:$AB$187,G$11,0))</f>
        <v>13438000</v>
      </c>
      <c r="H133" s="262">
        <f ca="1">IF(ISERROR(VLOOKUP($B133,'I&amp;E Backsheet'!$D$11:$AB$187,H$11,0)),"",VLOOKUP($B133,'I&amp;E Backsheet'!$D$11:$AB$187,H$11,0))</f>
        <v>15402000</v>
      </c>
      <c r="I133" s="321">
        <f ca="1">IF(ISERROR(VLOOKUP($B133,'I&amp;E Backsheet'!$D$11:$AB$187,I$11,0)),"",VLOOKUP($B133,'I&amp;E Backsheet'!$D$11:$AB$187,I$11,0))</f>
        <v>16159385</v>
      </c>
      <c r="J133" s="214">
        <f ca="1">IF(ISERROR(VLOOKUP($B133,'I&amp;E Backsheet'!$D$11:$AB$187,J$11,0)),"",VLOOKUP($B133,'I&amp;E Backsheet'!$D$11:$AB$187,J$11,0))</f>
        <v>14531000</v>
      </c>
      <c r="K133" s="214">
        <f ca="1">IF(ISERROR(VLOOKUP($B133,'I&amp;E Backsheet'!$D$11:$AB$187,K$11,0)),"",VLOOKUP($B133,'I&amp;E Backsheet'!$D$11:$AB$187,K$11,0))</f>
        <v>12642150</v>
      </c>
      <c r="L133" s="215">
        <f ca="1">IF(ISERROR(VLOOKUP($B133,'I&amp;E Backsheet'!$D$11:$AB$187,L$11,0)),"",VLOOKUP($B133,'I&amp;E Backsheet'!$D$11:$AB$187,L$11,0))</f>
        <v>14621465</v>
      </c>
      <c r="M133" s="321">
        <f ca="1">IF(ISERROR(VLOOKUP($B133,'I&amp;E Backsheet'!$D$11:$AB$187,M$11,0)),"",VLOOKUP($B133,'I&amp;E Backsheet'!$D$11:$AB$187,M$11,0))</f>
        <v>15770948</v>
      </c>
      <c r="N133" s="215">
        <f ca="1">IF(ISERROR(VLOOKUP($B133,'I&amp;E Backsheet'!$D$11:$AB$187,N$11,0)),"",VLOOKUP($B133,'I&amp;E Backsheet'!$D$11:$AB$187,N$11,0))</f>
        <v>14531000</v>
      </c>
      <c r="O133" s="334">
        <f t="shared" ca="1" si="13"/>
        <v>-871052</v>
      </c>
      <c r="P133" s="215">
        <f t="shared" ca="1" si="9"/>
        <v>1093000</v>
      </c>
      <c r="Q133" s="321">
        <f t="shared" ca="1" si="10"/>
        <v>-388437</v>
      </c>
      <c r="R133" s="215">
        <f t="shared" ca="1" si="11"/>
        <v>0</v>
      </c>
    </row>
    <row r="134" spans="1:18" ht="60" customHeight="1">
      <c r="A134" s="3">
        <v>119</v>
      </c>
      <c r="B134" s="41" t="str">
        <f t="shared" ca="1" si="12"/>
        <v>E08000004</v>
      </c>
      <c r="C134" s="42" t="str">
        <f ca="1">IF($B134="","",VLOOKUP($B134,'Org list'!$J$9:$K$637,2,0))</f>
        <v>Oldham</v>
      </c>
      <c r="D134" s="223">
        <f ca="1">IF(ISERROR(VLOOKUP($B134,'Pooled Fund'!$A$3:$C$179,D$11,0)),"",VLOOKUP($B134,'Pooled Fund'!$A$3:$C$179,D$11,0))</f>
        <v>17585000</v>
      </c>
      <c r="E134" s="210">
        <f ca="1">IF(ISERROR(VLOOKUP($B134,'I&amp;E Backsheet'!$D$11:$AB$187,E$11,0)),"",VLOOKUP($B134,'I&amp;E Backsheet'!$D$11:$AB$187,E$11,0))</f>
        <v>4396250</v>
      </c>
      <c r="F134" s="210">
        <f ca="1">IF(ISERROR(VLOOKUP($B134,'I&amp;E Backsheet'!$D$11:$AB$187,F$11,0)),"",VLOOKUP($B134,'I&amp;E Backsheet'!$D$11:$AB$187,F$11,0))</f>
        <v>4396250</v>
      </c>
      <c r="G134" s="210">
        <f ca="1">IF(ISERROR(VLOOKUP($B134,'I&amp;E Backsheet'!$D$11:$AB$187,G$11,0)),"",VLOOKUP($B134,'I&amp;E Backsheet'!$D$11:$AB$187,G$11,0))</f>
        <v>4396250</v>
      </c>
      <c r="H134" s="262">
        <f ca="1">IF(ISERROR(VLOOKUP($B134,'I&amp;E Backsheet'!$D$11:$AB$187,H$11,0)),"",VLOOKUP($B134,'I&amp;E Backsheet'!$D$11:$AB$187,H$11,0))</f>
        <v>4396250</v>
      </c>
      <c r="I134" s="321">
        <f ca="1">IF(ISERROR(VLOOKUP($B134,'I&amp;E Backsheet'!$D$11:$AB$187,I$11,0)),"",VLOOKUP($B134,'I&amp;E Backsheet'!$D$11:$AB$187,I$11,0))</f>
        <v>4396250</v>
      </c>
      <c r="J134" s="214">
        <f ca="1">IF(ISERROR(VLOOKUP($B134,'I&amp;E Backsheet'!$D$11:$AB$187,J$11,0)),"",VLOOKUP($B134,'I&amp;E Backsheet'!$D$11:$AB$187,J$11,0))</f>
        <v>4396250</v>
      </c>
      <c r="K134" s="214">
        <f ca="1">IF(ISERROR(VLOOKUP($B134,'I&amp;E Backsheet'!$D$11:$AB$187,K$11,0)),"",VLOOKUP($B134,'I&amp;E Backsheet'!$D$11:$AB$187,K$11,0))</f>
        <v>4396250</v>
      </c>
      <c r="L134" s="215">
        <f ca="1">IF(ISERROR(VLOOKUP($B134,'I&amp;E Backsheet'!$D$11:$AB$187,L$11,0)),"",VLOOKUP($B134,'I&amp;E Backsheet'!$D$11:$AB$187,L$11,0))</f>
        <v>4396250</v>
      </c>
      <c r="M134" s="321">
        <f ca="1">IF(ISERROR(VLOOKUP($B134,'I&amp;E Backsheet'!$D$11:$AB$187,M$11,0)),"",VLOOKUP($B134,'I&amp;E Backsheet'!$D$11:$AB$187,M$11,0))</f>
        <v>4396250</v>
      </c>
      <c r="N134" s="215">
        <f ca="1">IF(ISERROR(VLOOKUP($B134,'I&amp;E Backsheet'!$D$11:$AB$187,N$11,0)),"",VLOOKUP($B134,'I&amp;E Backsheet'!$D$11:$AB$187,N$11,0))</f>
        <v>4396250</v>
      </c>
      <c r="O134" s="334">
        <f t="shared" ca="1" si="13"/>
        <v>0</v>
      </c>
      <c r="P134" s="215">
        <f t="shared" ca="1" si="9"/>
        <v>0</v>
      </c>
      <c r="Q134" s="321">
        <f t="shared" ca="1" si="10"/>
        <v>0</v>
      </c>
      <c r="R134" s="215">
        <f t="shared" ca="1" si="11"/>
        <v>0</v>
      </c>
    </row>
    <row r="135" spans="1:18" ht="60" customHeight="1">
      <c r="A135" s="3">
        <v>120</v>
      </c>
      <c r="B135" s="41" t="str">
        <f t="shared" ca="1" si="12"/>
        <v>E10000025</v>
      </c>
      <c r="C135" s="42" t="str">
        <f ca="1">IF($B135="","",VLOOKUP($B135,'Org list'!$J$9:$K$637,2,0))</f>
        <v>Oxfordshire</v>
      </c>
      <c r="D135" s="223">
        <f ca="1">IF(ISERROR(VLOOKUP($B135,'Pooled Fund'!$A$3:$C$179,D$11,0)),"",VLOOKUP($B135,'Pooled Fund'!$A$3:$C$179,D$11,0))</f>
        <v>37574000</v>
      </c>
      <c r="E135" s="210">
        <f ca="1">IF(ISERROR(VLOOKUP($B135,'I&amp;E Backsheet'!$D$11:$AB$187,E$11,0)),"",VLOOKUP($B135,'I&amp;E Backsheet'!$D$11:$AB$187,E$11,0))</f>
        <v>9393500</v>
      </c>
      <c r="F135" s="210">
        <f ca="1">IF(ISERROR(VLOOKUP($B135,'I&amp;E Backsheet'!$D$11:$AB$187,F$11,0)),"",VLOOKUP($B135,'I&amp;E Backsheet'!$D$11:$AB$187,F$11,0))</f>
        <v>9393500</v>
      </c>
      <c r="G135" s="210">
        <f ca="1">IF(ISERROR(VLOOKUP($B135,'I&amp;E Backsheet'!$D$11:$AB$187,G$11,0)),"",VLOOKUP($B135,'I&amp;E Backsheet'!$D$11:$AB$187,G$11,0))</f>
        <v>9393500</v>
      </c>
      <c r="H135" s="262">
        <f ca="1">IF(ISERROR(VLOOKUP($B135,'I&amp;E Backsheet'!$D$11:$AB$187,H$11,0)),"",VLOOKUP($B135,'I&amp;E Backsheet'!$D$11:$AB$187,H$11,0))</f>
        <v>9393500</v>
      </c>
      <c r="I135" s="321">
        <f ca="1">IF(ISERROR(VLOOKUP($B135,'I&amp;E Backsheet'!$D$11:$AB$187,I$11,0)),"",VLOOKUP($B135,'I&amp;E Backsheet'!$D$11:$AB$187,I$11,0))</f>
        <v>9393500</v>
      </c>
      <c r="J135" s="214">
        <f ca="1">IF(ISERROR(VLOOKUP($B135,'I&amp;E Backsheet'!$D$11:$AB$187,J$11,0)),"",VLOOKUP($B135,'I&amp;E Backsheet'!$D$11:$AB$187,J$11,0))</f>
        <v>9393500</v>
      </c>
      <c r="K135" s="214">
        <f ca="1">IF(ISERROR(VLOOKUP($B135,'I&amp;E Backsheet'!$D$11:$AB$187,K$11,0)),"",VLOOKUP($B135,'I&amp;E Backsheet'!$D$11:$AB$187,K$11,0))</f>
        <v>9393500</v>
      </c>
      <c r="L135" s="215">
        <f ca="1">IF(ISERROR(VLOOKUP($B135,'I&amp;E Backsheet'!$D$11:$AB$187,L$11,0)),"",VLOOKUP($B135,'I&amp;E Backsheet'!$D$11:$AB$187,L$11,0))</f>
        <v>9393500</v>
      </c>
      <c r="M135" s="321">
        <f ca="1">IF(ISERROR(VLOOKUP($B135,'I&amp;E Backsheet'!$D$11:$AB$187,M$11,0)),"",VLOOKUP($B135,'I&amp;E Backsheet'!$D$11:$AB$187,M$11,0))</f>
        <v>9393500</v>
      </c>
      <c r="N135" s="215">
        <f ca="1">IF(ISERROR(VLOOKUP($B135,'I&amp;E Backsheet'!$D$11:$AB$187,N$11,0)),"",VLOOKUP($B135,'I&amp;E Backsheet'!$D$11:$AB$187,N$11,0))</f>
        <v>9393500</v>
      </c>
      <c r="O135" s="334">
        <f t="shared" ca="1" si="13"/>
        <v>0</v>
      </c>
      <c r="P135" s="215">
        <f t="shared" ca="1" si="9"/>
        <v>0</v>
      </c>
      <c r="Q135" s="321">
        <f t="shared" ca="1" si="10"/>
        <v>0</v>
      </c>
      <c r="R135" s="215">
        <f t="shared" ca="1" si="11"/>
        <v>0</v>
      </c>
    </row>
    <row r="136" spans="1:18" ht="60" customHeight="1">
      <c r="A136" s="3">
        <v>121</v>
      </c>
      <c r="B136" s="41" t="str">
        <f t="shared" ca="1" si="12"/>
        <v>E06000031</v>
      </c>
      <c r="C136" s="42" t="str">
        <f ca="1">IF($B136="","",VLOOKUP($B136,'Org list'!$J$9:$K$637,2,0))</f>
        <v>Peterborough</v>
      </c>
      <c r="D136" s="223">
        <f ca="1">IF(ISERROR(VLOOKUP($B136,'Pooled Fund'!$A$3:$C$179,D$11,0)),"",VLOOKUP($B136,'Pooled Fund'!$A$3:$C$179,D$11,0))</f>
        <v>11999000</v>
      </c>
      <c r="E136" s="210">
        <f ca="1">IF(ISERROR(VLOOKUP($B136,'I&amp;E Backsheet'!$D$11:$AB$187,E$11,0)),"",VLOOKUP($B136,'I&amp;E Backsheet'!$D$11:$AB$187,E$11,0))</f>
        <v>3831500</v>
      </c>
      <c r="F136" s="210">
        <f ca="1">IF(ISERROR(VLOOKUP($B136,'I&amp;E Backsheet'!$D$11:$AB$187,F$11,0)),"",VLOOKUP($B136,'I&amp;E Backsheet'!$D$11:$AB$187,F$11,0))</f>
        <v>2579500</v>
      </c>
      <c r="G136" s="210">
        <f ca="1">IF(ISERROR(VLOOKUP($B136,'I&amp;E Backsheet'!$D$11:$AB$187,G$11,0)),"",VLOOKUP($B136,'I&amp;E Backsheet'!$D$11:$AB$187,G$11,0))</f>
        <v>2579500</v>
      </c>
      <c r="H136" s="262">
        <f ca="1">IF(ISERROR(VLOOKUP($B136,'I&amp;E Backsheet'!$D$11:$AB$187,H$11,0)),"",VLOOKUP($B136,'I&amp;E Backsheet'!$D$11:$AB$187,H$11,0))</f>
        <v>2579500</v>
      </c>
      <c r="I136" s="321">
        <f ca="1">IF(ISERROR(VLOOKUP($B136,'I&amp;E Backsheet'!$D$11:$AB$187,I$11,0)),"",VLOOKUP($B136,'I&amp;E Backsheet'!$D$11:$AB$187,I$11,0))</f>
        <v>3831500</v>
      </c>
      <c r="J136" s="214">
        <f ca="1">IF(ISERROR(VLOOKUP($B136,'I&amp;E Backsheet'!$D$11:$AB$187,J$11,0)),"",VLOOKUP($B136,'I&amp;E Backsheet'!$D$11:$AB$187,J$11,0))</f>
        <v>2579500</v>
      </c>
      <c r="K136" s="214">
        <f ca="1">IF(ISERROR(VLOOKUP($B136,'I&amp;E Backsheet'!$D$11:$AB$187,K$11,0)),"",VLOOKUP($B136,'I&amp;E Backsheet'!$D$11:$AB$187,K$11,0))</f>
        <v>2579500</v>
      </c>
      <c r="L136" s="215">
        <f ca="1">IF(ISERROR(VLOOKUP($B136,'I&amp;E Backsheet'!$D$11:$AB$187,L$11,0)),"",VLOOKUP($B136,'I&amp;E Backsheet'!$D$11:$AB$187,L$11,0))</f>
        <v>2579500</v>
      </c>
      <c r="M136" s="321">
        <f ca="1">IF(ISERROR(VLOOKUP($B136,'I&amp;E Backsheet'!$D$11:$AB$187,M$11,0)),"",VLOOKUP($B136,'I&amp;E Backsheet'!$D$11:$AB$187,M$11,0))</f>
        <v>3831500</v>
      </c>
      <c r="N136" s="215">
        <f ca="1">IF(ISERROR(VLOOKUP($B136,'I&amp;E Backsheet'!$D$11:$AB$187,N$11,0)),"",VLOOKUP($B136,'I&amp;E Backsheet'!$D$11:$AB$187,N$11,0))</f>
        <v>2579500</v>
      </c>
      <c r="O136" s="334">
        <f t="shared" ca="1" si="13"/>
        <v>0</v>
      </c>
      <c r="P136" s="215">
        <f t="shared" ca="1" si="9"/>
        <v>0</v>
      </c>
      <c r="Q136" s="321">
        <f t="shared" ca="1" si="10"/>
        <v>0</v>
      </c>
      <c r="R136" s="215">
        <f t="shared" ca="1" si="11"/>
        <v>0</v>
      </c>
    </row>
    <row r="137" spans="1:18" ht="60" customHeight="1">
      <c r="A137" s="3">
        <v>122</v>
      </c>
      <c r="B137" s="41" t="str">
        <f t="shared" ca="1" si="12"/>
        <v>E06000026</v>
      </c>
      <c r="C137" s="42" t="str">
        <f ca="1">IF($B137="","",VLOOKUP($B137,'Org list'!$J$9:$K$637,2,0))</f>
        <v>Plymouth</v>
      </c>
      <c r="D137" s="223">
        <f ca="1">IF(ISERROR(VLOOKUP($B137,'Pooled Fund'!$A$3:$C$179,D$11,0)),"",VLOOKUP($B137,'Pooled Fund'!$A$3:$C$179,D$11,0))</f>
        <v>17750000</v>
      </c>
      <c r="E137" s="210">
        <f ca="1">IF(ISERROR(VLOOKUP($B137,'I&amp;E Backsheet'!$D$11:$AB$187,E$11,0)),"",VLOOKUP($B137,'I&amp;E Backsheet'!$D$11:$AB$187,E$11,0))</f>
        <v>4370500</v>
      </c>
      <c r="F137" s="210">
        <f ca="1">IF(ISERROR(VLOOKUP($B137,'I&amp;E Backsheet'!$D$11:$AB$187,F$11,0)),"",VLOOKUP($B137,'I&amp;E Backsheet'!$D$11:$AB$187,F$11,0))</f>
        <v>4370500</v>
      </c>
      <c r="G137" s="210">
        <f ca="1">IF(ISERROR(VLOOKUP($B137,'I&amp;E Backsheet'!$D$11:$AB$187,G$11,0)),"",VLOOKUP($B137,'I&amp;E Backsheet'!$D$11:$AB$187,G$11,0))</f>
        <v>4504500</v>
      </c>
      <c r="H137" s="262">
        <f ca="1">IF(ISERROR(VLOOKUP($B137,'I&amp;E Backsheet'!$D$11:$AB$187,H$11,0)),"",VLOOKUP($B137,'I&amp;E Backsheet'!$D$11:$AB$187,H$11,0))</f>
        <v>4504500</v>
      </c>
      <c r="I137" s="321">
        <f ca="1">IF(ISERROR(VLOOKUP($B137,'I&amp;E Backsheet'!$D$11:$AB$187,I$11,0)),"",VLOOKUP($B137,'I&amp;E Backsheet'!$D$11:$AB$187,I$11,0))</f>
        <v>4370500</v>
      </c>
      <c r="J137" s="214">
        <f ca="1">IF(ISERROR(VLOOKUP($B137,'I&amp;E Backsheet'!$D$11:$AB$187,J$11,0)),"",VLOOKUP($B137,'I&amp;E Backsheet'!$D$11:$AB$187,J$11,0))</f>
        <v>4370500</v>
      </c>
      <c r="K137" s="214">
        <f ca="1">IF(ISERROR(VLOOKUP($B137,'I&amp;E Backsheet'!$D$11:$AB$187,K$11,0)),"",VLOOKUP($B137,'I&amp;E Backsheet'!$D$11:$AB$187,K$11,0))</f>
        <v>4504500</v>
      </c>
      <c r="L137" s="215">
        <f ca="1">IF(ISERROR(VLOOKUP($B137,'I&amp;E Backsheet'!$D$11:$AB$187,L$11,0)),"",VLOOKUP($B137,'I&amp;E Backsheet'!$D$11:$AB$187,L$11,0))</f>
        <v>4504500</v>
      </c>
      <c r="M137" s="321">
        <f ca="1">IF(ISERROR(VLOOKUP($B137,'I&amp;E Backsheet'!$D$11:$AB$187,M$11,0)),"",VLOOKUP($B137,'I&amp;E Backsheet'!$D$11:$AB$187,M$11,0))</f>
        <v>4370500</v>
      </c>
      <c r="N137" s="215">
        <f ca="1">IF(ISERROR(VLOOKUP($B137,'I&amp;E Backsheet'!$D$11:$AB$187,N$11,0)),"",VLOOKUP($B137,'I&amp;E Backsheet'!$D$11:$AB$187,N$11,0))</f>
        <v>4370500</v>
      </c>
      <c r="O137" s="334">
        <f t="shared" ca="1" si="13"/>
        <v>0</v>
      </c>
      <c r="P137" s="215">
        <f t="shared" ca="1" si="9"/>
        <v>0</v>
      </c>
      <c r="Q137" s="321">
        <f t="shared" ca="1" si="10"/>
        <v>0</v>
      </c>
      <c r="R137" s="215">
        <f t="shared" ca="1" si="11"/>
        <v>0</v>
      </c>
    </row>
    <row r="138" spans="1:18" ht="60" customHeight="1">
      <c r="A138" s="3">
        <v>123</v>
      </c>
      <c r="B138" s="41" t="str">
        <f t="shared" ca="1" si="12"/>
        <v>E06000044</v>
      </c>
      <c r="C138" s="42" t="str">
        <f ca="1">IF($B138="","",VLOOKUP($B138,'Org list'!$J$9:$K$637,2,0))</f>
        <v>Portsmouth</v>
      </c>
      <c r="D138" s="223">
        <f ca="1">IF(ISERROR(VLOOKUP($B138,'Pooled Fund'!$A$3:$C$179,D$11,0)),"",VLOOKUP($B138,'Pooled Fund'!$A$3:$C$179,D$11,0))</f>
        <v>16409000</v>
      </c>
      <c r="E138" s="210">
        <f ca="1">IF(ISERROR(VLOOKUP($B138,'I&amp;E Backsheet'!$D$11:$AB$187,E$11,0)),"",VLOOKUP($B138,'I&amp;E Backsheet'!$D$11:$AB$187,E$11,0))</f>
        <v>4139000</v>
      </c>
      <c r="F138" s="210">
        <f ca="1">IF(ISERROR(VLOOKUP($B138,'I&amp;E Backsheet'!$D$11:$AB$187,F$11,0)),"",VLOOKUP($B138,'I&amp;E Backsheet'!$D$11:$AB$187,F$11,0))</f>
        <v>4139000</v>
      </c>
      <c r="G138" s="210">
        <f ca="1">IF(ISERROR(VLOOKUP($B138,'I&amp;E Backsheet'!$D$11:$AB$187,G$11,0)),"",VLOOKUP($B138,'I&amp;E Backsheet'!$D$11:$AB$187,G$11,0))</f>
        <v>4139000</v>
      </c>
      <c r="H138" s="262">
        <f ca="1">IF(ISERROR(VLOOKUP($B138,'I&amp;E Backsheet'!$D$11:$AB$187,H$11,0)),"",VLOOKUP($B138,'I&amp;E Backsheet'!$D$11:$AB$187,H$11,0))</f>
        <v>4139000</v>
      </c>
      <c r="I138" s="321">
        <f ca="1">IF(ISERROR(VLOOKUP($B138,'I&amp;E Backsheet'!$D$11:$AB$187,I$11,0)),"",VLOOKUP($B138,'I&amp;E Backsheet'!$D$11:$AB$187,I$11,0))</f>
        <v>4139000</v>
      </c>
      <c r="J138" s="214">
        <f ca="1">IF(ISERROR(VLOOKUP($B138,'I&amp;E Backsheet'!$D$11:$AB$187,J$11,0)),"",VLOOKUP($B138,'I&amp;E Backsheet'!$D$11:$AB$187,J$11,0))</f>
        <v>4139000</v>
      </c>
      <c r="K138" s="214">
        <f ca="1">IF(ISERROR(VLOOKUP($B138,'I&amp;E Backsheet'!$D$11:$AB$187,K$11,0)),"",VLOOKUP($B138,'I&amp;E Backsheet'!$D$11:$AB$187,K$11,0))</f>
        <v>4139000</v>
      </c>
      <c r="L138" s="215">
        <f ca="1">IF(ISERROR(VLOOKUP($B138,'I&amp;E Backsheet'!$D$11:$AB$187,L$11,0)),"",VLOOKUP($B138,'I&amp;E Backsheet'!$D$11:$AB$187,L$11,0))</f>
        <v>4139000</v>
      </c>
      <c r="M138" s="321">
        <f ca="1">IF(ISERROR(VLOOKUP($B138,'I&amp;E Backsheet'!$D$11:$AB$187,M$11,0)),"",VLOOKUP($B138,'I&amp;E Backsheet'!$D$11:$AB$187,M$11,0))</f>
        <v>4139000</v>
      </c>
      <c r="N138" s="215">
        <f ca="1">IF(ISERROR(VLOOKUP($B138,'I&amp;E Backsheet'!$D$11:$AB$187,N$11,0)),"",VLOOKUP($B138,'I&amp;E Backsheet'!$D$11:$AB$187,N$11,0))</f>
        <v>3932000</v>
      </c>
      <c r="O138" s="334">
        <f t="shared" ca="1" si="13"/>
        <v>0</v>
      </c>
      <c r="P138" s="215">
        <f t="shared" ca="1" si="9"/>
        <v>-207000</v>
      </c>
      <c r="Q138" s="321">
        <f t="shared" ca="1" si="10"/>
        <v>0</v>
      </c>
      <c r="R138" s="215">
        <f t="shared" ca="1" si="11"/>
        <v>-207000</v>
      </c>
    </row>
    <row r="139" spans="1:18" ht="60" customHeight="1">
      <c r="A139" s="3">
        <v>124</v>
      </c>
      <c r="B139" s="41" t="str">
        <f t="shared" ca="1" si="12"/>
        <v>E06000038</v>
      </c>
      <c r="C139" s="42" t="str">
        <f ca="1">IF($B139="","",VLOOKUP($B139,'Org list'!$J$9:$K$637,2,0))</f>
        <v>Reading</v>
      </c>
      <c r="D139" s="223">
        <f ca="1">IF(ISERROR(VLOOKUP($B139,'Pooled Fund'!$A$3:$C$179,D$11,0)),"",VLOOKUP($B139,'Pooled Fund'!$A$3:$C$179,D$11,0))</f>
        <v>10196000</v>
      </c>
      <c r="E139" s="210">
        <f ca="1">IF(ISERROR(VLOOKUP($B139,'I&amp;E Backsheet'!$D$11:$AB$187,E$11,0)),"",VLOOKUP($B139,'I&amp;E Backsheet'!$D$11:$AB$187,E$11,0))</f>
        <v>2549000</v>
      </c>
      <c r="F139" s="210">
        <f ca="1">IF(ISERROR(VLOOKUP($B139,'I&amp;E Backsheet'!$D$11:$AB$187,F$11,0)),"",VLOOKUP($B139,'I&amp;E Backsheet'!$D$11:$AB$187,F$11,0))</f>
        <v>2549000</v>
      </c>
      <c r="G139" s="210">
        <f ca="1">IF(ISERROR(VLOOKUP($B139,'I&amp;E Backsheet'!$D$11:$AB$187,G$11,0)),"",VLOOKUP($B139,'I&amp;E Backsheet'!$D$11:$AB$187,G$11,0))</f>
        <v>2549000</v>
      </c>
      <c r="H139" s="262">
        <f ca="1">IF(ISERROR(VLOOKUP($B139,'I&amp;E Backsheet'!$D$11:$AB$187,H$11,0)),"",VLOOKUP($B139,'I&amp;E Backsheet'!$D$11:$AB$187,H$11,0))</f>
        <v>2549000</v>
      </c>
      <c r="I139" s="321">
        <f ca="1">IF(ISERROR(VLOOKUP($B139,'I&amp;E Backsheet'!$D$11:$AB$187,I$11,0)),"",VLOOKUP($B139,'I&amp;E Backsheet'!$D$11:$AB$187,I$11,0))</f>
        <v>2549000</v>
      </c>
      <c r="J139" s="214">
        <f ca="1">IF(ISERROR(VLOOKUP($B139,'I&amp;E Backsheet'!$D$11:$AB$187,J$11,0)),"",VLOOKUP($B139,'I&amp;E Backsheet'!$D$11:$AB$187,J$11,0))</f>
        <v>2549000</v>
      </c>
      <c r="K139" s="214">
        <f ca="1">IF(ISERROR(VLOOKUP($B139,'I&amp;E Backsheet'!$D$11:$AB$187,K$11,0)),"",VLOOKUP($B139,'I&amp;E Backsheet'!$D$11:$AB$187,K$11,0))</f>
        <v>2549000</v>
      </c>
      <c r="L139" s="215">
        <f ca="1">IF(ISERROR(VLOOKUP($B139,'I&amp;E Backsheet'!$D$11:$AB$187,L$11,0)),"",VLOOKUP($B139,'I&amp;E Backsheet'!$D$11:$AB$187,L$11,0))</f>
        <v>2549000</v>
      </c>
      <c r="M139" s="321">
        <f ca="1">IF(ISERROR(VLOOKUP($B139,'I&amp;E Backsheet'!$D$11:$AB$187,M$11,0)),"",VLOOKUP($B139,'I&amp;E Backsheet'!$D$11:$AB$187,M$11,0))</f>
        <v>2549000</v>
      </c>
      <c r="N139" s="215">
        <f ca="1">IF(ISERROR(VLOOKUP($B139,'I&amp;E Backsheet'!$D$11:$AB$187,N$11,0)),"",VLOOKUP($B139,'I&amp;E Backsheet'!$D$11:$AB$187,N$11,0))</f>
        <v>2549000</v>
      </c>
      <c r="O139" s="334">
        <f t="shared" ca="1" si="13"/>
        <v>0</v>
      </c>
      <c r="P139" s="215">
        <f t="shared" ca="1" si="9"/>
        <v>0</v>
      </c>
      <c r="Q139" s="321">
        <f t="shared" ca="1" si="10"/>
        <v>0</v>
      </c>
      <c r="R139" s="215">
        <f t="shared" ca="1" si="11"/>
        <v>0</v>
      </c>
    </row>
    <row r="140" spans="1:18" ht="60" customHeight="1">
      <c r="A140" s="3">
        <v>125</v>
      </c>
      <c r="B140" s="41" t="str">
        <f t="shared" ca="1" si="12"/>
        <v>E09000026</v>
      </c>
      <c r="C140" s="42" t="str">
        <f ca="1">IF($B140="","",VLOOKUP($B140,'Org list'!$J$9:$K$637,2,0))</f>
        <v>Redbridge</v>
      </c>
      <c r="D140" s="223">
        <f ca="1">IF(ISERROR(VLOOKUP($B140,'Pooled Fund'!$A$3:$C$179,D$11,0)),"",VLOOKUP($B140,'Pooled Fund'!$A$3:$C$179,D$11,0))</f>
        <v>17549000</v>
      </c>
      <c r="E140" s="210">
        <f ca="1">IF(ISERROR(VLOOKUP($B140,'I&amp;E Backsheet'!$D$11:$AB$187,E$11,0)),"",VLOOKUP($B140,'I&amp;E Backsheet'!$D$11:$AB$187,E$11,0))</f>
        <v>4387250</v>
      </c>
      <c r="F140" s="210">
        <f ca="1">IF(ISERROR(VLOOKUP($B140,'I&amp;E Backsheet'!$D$11:$AB$187,F$11,0)),"",VLOOKUP($B140,'I&amp;E Backsheet'!$D$11:$AB$187,F$11,0))</f>
        <v>4387250</v>
      </c>
      <c r="G140" s="210">
        <f ca="1">IF(ISERROR(VLOOKUP($B140,'I&amp;E Backsheet'!$D$11:$AB$187,G$11,0)),"",VLOOKUP($B140,'I&amp;E Backsheet'!$D$11:$AB$187,G$11,0))</f>
        <v>4387250</v>
      </c>
      <c r="H140" s="262">
        <f ca="1">IF(ISERROR(VLOOKUP($B140,'I&amp;E Backsheet'!$D$11:$AB$187,H$11,0)),"",VLOOKUP($B140,'I&amp;E Backsheet'!$D$11:$AB$187,H$11,0))</f>
        <v>4387250</v>
      </c>
      <c r="I140" s="321">
        <f ca="1">IF(ISERROR(VLOOKUP($B140,'I&amp;E Backsheet'!$D$11:$AB$187,I$11,0)),"",VLOOKUP($B140,'I&amp;E Backsheet'!$D$11:$AB$187,I$11,0))</f>
        <v>4387250</v>
      </c>
      <c r="J140" s="214">
        <f ca="1">IF(ISERROR(VLOOKUP($B140,'I&amp;E Backsheet'!$D$11:$AB$187,J$11,0)),"",VLOOKUP($B140,'I&amp;E Backsheet'!$D$11:$AB$187,J$11,0))</f>
        <v>4387250</v>
      </c>
      <c r="K140" s="214">
        <f ca="1">IF(ISERROR(VLOOKUP($B140,'I&amp;E Backsheet'!$D$11:$AB$187,K$11,0)),"",VLOOKUP($B140,'I&amp;E Backsheet'!$D$11:$AB$187,K$11,0))</f>
        <v>4387250</v>
      </c>
      <c r="L140" s="215">
        <f ca="1">IF(ISERROR(VLOOKUP($B140,'I&amp;E Backsheet'!$D$11:$AB$187,L$11,0)),"",VLOOKUP($B140,'I&amp;E Backsheet'!$D$11:$AB$187,L$11,0))</f>
        <v>4387250</v>
      </c>
      <c r="M140" s="321">
        <f ca="1">IF(ISERROR(VLOOKUP($B140,'I&amp;E Backsheet'!$D$11:$AB$187,M$11,0)),"",VLOOKUP($B140,'I&amp;E Backsheet'!$D$11:$AB$187,M$11,0))</f>
        <v>4728500</v>
      </c>
      <c r="N140" s="215">
        <f ca="1">IF(ISERROR(VLOOKUP($B140,'I&amp;E Backsheet'!$D$11:$AB$187,N$11,0)),"",VLOOKUP($B140,'I&amp;E Backsheet'!$D$11:$AB$187,N$11,0))</f>
        <v>4387250</v>
      </c>
      <c r="O140" s="334">
        <f t="shared" ca="1" si="13"/>
        <v>341250</v>
      </c>
      <c r="P140" s="215">
        <f t="shared" ca="1" si="9"/>
        <v>0</v>
      </c>
      <c r="Q140" s="321">
        <f t="shared" ca="1" si="10"/>
        <v>341250</v>
      </c>
      <c r="R140" s="215">
        <f t="shared" ca="1" si="11"/>
        <v>0</v>
      </c>
    </row>
    <row r="141" spans="1:18" ht="60" customHeight="1">
      <c r="A141" s="3">
        <v>126</v>
      </c>
      <c r="B141" s="41" t="str">
        <f t="shared" ca="1" si="12"/>
        <v>E06000003</v>
      </c>
      <c r="C141" s="42" t="str">
        <f ca="1">IF($B141="","",VLOOKUP($B141,'Org list'!$J$9:$K$637,2,0))</f>
        <v>Redcar and Cleveland</v>
      </c>
      <c r="D141" s="223">
        <f ca="1">IF(ISERROR(VLOOKUP($B141,'Pooled Fund'!$A$3:$C$179,D$11,0)),"",VLOOKUP($B141,'Pooled Fund'!$A$3:$C$179,D$11,0))</f>
        <v>11603000</v>
      </c>
      <c r="E141" s="210">
        <f ca="1">IF(ISERROR(VLOOKUP($B141,'I&amp;E Backsheet'!$D$11:$AB$187,E$11,0)),"",VLOOKUP($B141,'I&amp;E Backsheet'!$D$11:$AB$187,E$11,0))</f>
        <v>3390438</v>
      </c>
      <c r="F141" s="210">
        <f ca="1">IF(ISERROR(VLOOKUP($B141,'I&amp;E Backsheet'!$D$11:$AB$187,F$11,0)),"",VLOOKUP($B141,'I&amp;E Backsheet'!$D$11:$AB$187,F$11,0))</f>
        <v>3005437</v>
      </c>
      <c r="G141" s="210">
        <f ca="1">IF(ISERROR(VLOOKUP($B141,'I&amp;E Backsheet'!$D$11:$AB$187,G$11,0)),"",VLOOKUP($B141,'I&amp;E Backsheet'!$D$11:$AB$187,G$11,0))</f>
        <v>2604438</v>
      </c>
      <c r="H141" s="262">
        <f ca="1">IF(ISERROR(VLOOKUP($B141,'I&amp;E Backsheet'!$D$11:$AB$187,H$11,0)),"",VLOOKUP($B141,'I&amp;E Backsheet'!$D$11:$AB$187,H$11,0))</f>
        <v>2602687</v>
      </c>
      <c r="I141" s="321">
        <f ca="1">IF(ISERROR(VLOOKUP($B141,'I&amp;E Backsheet'!$D$11:$AB$187,I$11,0)),"",VLOOKUP($B141,'I&amp;E Backsheet'!$D$11:$AB$187,I$11,0))</f>
        <v>3360700</v>
      </c>
      <c r="J141" s="214">
        <f ca="1">IF(ISERROR(VLOOKUP($B141,'I&amp;E Backsheet'!$D$11:$AB$187,J$11,0)),"",VLOOKUP($B141,'I&amp;E Backsheet'!$D$11:$AB$187,J$11,0))</f>
        <v>3035200</v>
      </c>
      <c r="K141" s="214">
        <f ca="1">IF(ISERROR(VLOOKUP($B141,'I&amp;E Backsheet'!$D$11:$AB$187,K$11,0)),"",VLOOKUP($B141,'I&amp;E Backsheet'!$D$11:$AB$187,K$11,0))</f>
        <v>2604400</v>
      </c>
      <c r="L141" s="215">
        <f ca="1">IF(ISERROR(VLOOKUP($B141,'I&amp;E Backsheet'!$D$11:$AB$187,L$11,0)),"",VLOOKUP($B141,'I&amp;E Backsheet'!$D$11:$AB$187,L$11,0))</f>
        <v>2602700</v>
      </c>
      <c r="M141" s="321">
        <f ca="1">IF(ISERROR(VLOOKUP($B141,'I&amp;E Backsheet'!$D$11:$AB$187,M$11,0)),"",VLOOKUP($B141,'I&amp;E Backsheet'!$D$11:$AB$187,M$11,0))</f>
        <v>3360688</v>
      </c>
      <c r="N141" s="215">
        <f ca="1">IF(ISERROR(VLOOKUP($B141,'I&amp;E Backsheet'!$D$11:$AB$187,N$11,0)),"",VLOOKUP($B141,'I&amp;E Backsheet'!$D$11:$AB$187,N$11,0))</f>
        <v>3035187</v>
      </c>
      <c r="O141" s="334">
        <f t="shared" ca="1" si="13"/>
        <v>-29750</v>
      </c>
      <c r="P141" s="215">
        <f t="shared" ca="1" si="9"/>
        <v>29750</v>
      </c>
      <c r="Q141" s="321">
        <f t="shared" ca="1" si="10"/>
        <v>-12</v>
      </c>
      <c r="R141" s="215">
        <f t="shared" ca="1" si="11"/>
        <v>-13</v>
      </c>
    </row>
    <row r="142" spans="1:18" ht="60" customHeight="1">
      <c r="A142" s="3">
        <v>127</v>
      </c>
      <c r="B142" s="41" t="str">
        <f t="shared" ca="1" si="12"/>
        <v>E09000027</v>
      </c>
      <c r="C142" s="42" t="str">
        <f ca="1">IF($B142="","",VLOOKUP($B142,'Org list'!$J$9:$K$637,2,0))</f>
        <v>Richmond upon Thames</v>
      </c>
      <c r="D142" s="223">
        <f ca="1">IF(ISERROR(VLOOKUP($B142,'Pooled Fund'!$A$3:$C$179,D$11,0)),"",VLOOKUP($B142,'Pooled Fund'!$A$3:$C$179,D$11,0))</f>
        <v>11740000</v>
      </c>
      <c r="E142" s="210">
        <f ca="1">IF(ISERROR(VLOOKUP($B142,'I&amp;E Backsheet'!$D$11:$AB$187,E$11,0)),"",VLOOKUP($B142,'I&amp;E Backsheet'!$D$11:$AB$187,E$11,0))</f>
        <v>2935000</v>
      </c>
      <c r="F142" s="210">
        <f ca="1">IF(ISERROR(VLOOKUP($B142,'I&amp;E Backsheet'!$D$11:$AB$187,F$11,0)),"",VLOOKUP($B142,'I&amp;E Backsheet'!$D$11:$AB$187,F$11,0))</f>
        <v>2935000</v>
      </c>
      <c r="G142" s="210">
        <f ca="1">IF(ISERROR(VLOOKUP($B142,'I&amp;E Backsheet'!$D$11:$AB$187,G$11,0)),"",VLOOKUP($B142,'I&amp;E Backsheet'!$D$11:$AB$187,G$11,0))</f>
        <v>2935000</v>
      </c>
      <c r="H142" s="262">
        <f ca="1">IF(ISERROR(VLOOKUP($B142,'I&amp;E Backsheet'!$D$11:$AB$187,H$11,0)),"",VLOOKUP($B142,'I&amp;E Backsheet'!$D$11:$AB$187,H$11,0))</f>
        <v>2935000</v>
      </c>
      <c r="I142" s="321">
        <f ca="1">IF(ISERROR(VLOOKUP($B142,'I&amp;E Backsheet'!$D$11:$AB$187,I$11,0)),"",VLOOKUP($B142,'I&amp;E Backsheet'!$D$11:$AB$187,I$11,0))</f>
        <v>2935000</v>
      </c>
      <c r="J142" s="214">
        <f ca="1">IF(ISERROR(VLOOKUP($B142,'I&amp;E Backsheet'!$D$11:$AB$187,J$11,0)),"",VLOOKUP($B142,'I&amp;E Backsheet'!$D$11:$AB$187,J$11,0))</f>
        <v>2859667</v>
      </c>
      <c r="K142" s="214">
        <f ca="1">IF(ISERROR(VLOOKUP($B142,'I&amp;E Backsheet'!$D$11:$AB$187,K$11,0)),"",VLOOKUP($B142,'I&amp;E Backsheet'!$D$11:$AB$187,K$11,0))</f>
        <v>2859667</v>
      </c>
      <c r="L142" s="215">
        <f ca="1">IF(ISERROR(VLOOKUP($B142,'I&amp;E Backsheet'!$D$11:$AB$187,L$11,0)),"",VLOOKUP($B142,'I&amp;E Backsheet'!$D$11:$AB$187,L$11,0))</f>
        <v>2859666</v>
      </c>
      <c r="M142" s="321">
        <f ca="1">IF(ISERROR(VLOOKUP($B142,'I&amp;E Backsheet'!$D$11:$AB$187,M$11,0)),"",VLOOKUP($B142,'I&amp;E Backsheet'!$D$11:$AB$187,M$11,0))</f>
        <v>2935000</v>
      </c>
      <c r="N142" s="215">
        <f ca="1">IF(ISERROR(VLOOKUP($B142,'I&amp;E Backsheet'!$D$11:$AB$187,N$11,0)),"",VLOOKUP($B142,'I&amp;E Backsheet'!$D$11:$AB$187,N$11,0))</f>
        <v>2859667</v>
      </c>
      <c r="O142" s="334">
        <f t="shared" ca="1" si="13"/>
        <v>0</v>
      </c>
      <c r="P142" s="215">
        <f t="shared" ca="1" si="9"/>
        <v>-75333</v>
      </c>
      <c r="Q142" s="321">
        <f t="shared" ca="1" si="10"/>
        <v>0</v>
      </c>
      <c r="R142" s="215">
        <f t="shared" ca="1" si="11"/>
        <v>0</v>
      </c>
    </row>
    <row r="143" spans="1:18" ht="60" customHeight="1">
      <c r="A143" s="3">
        <v>128</v>
      </c>
      <c r="B143" s="41" t="str">
        <f t="shared" ref="B143:B174" ca="1" si="14">IF($A143&gt;$T$18-1,"",INDIRECT("'Comms by AT'!D"&amp;$A143+$T$15))</f>
        <v>E08000005</v>
      </c>
      <c r="C143" s="42" t="str">
        <f ca="1">IF($B143="","",VLOOKUP($B143,'Org list'!$J$9:$K$637,2,0))</f>
        <v>Rochdale</v>
      </c>
      <c r="D143" s="223">
        <f ca="1">IF(ISERROR(VLOOKUP($B143,'Pooled Fund'!$A$3:$C$179,D$11,0)),"",VLOOKUP($B143,'Pooled Fund'!$A$3:$C$179,D$11,0))</f>
        <v>18506000</v>
      </c>
      <c r="E143" s="210">
        <f ca="1">IF(ISERROR(VLOOKUP($B143,'I&amp;E Backsheet'!$D$11:$AB$187,E$11,0)),"",VLOOKUP($B143,'I&amp;E Backsheet'!$D$11:$AB$187,E$11,0))</f>
        <v>4626500</v>
      </c>
      <c r="F143" s="210">
        <f ca="1">IF(ISERROR(VLOOKUP($B143,'I&amp;E Backsheet'!$D$11:$AB$187,F$11,0)),"",VLOOKUP($B143,'I&amp;E Backsheet'!$D$11:$AB$187,F$11,0))</f>
        <v>4626500</v>
      </c>
      <c r="G143" s="210">
        <f ca="1">IF(ISERROR(VLOOKUP($B143,'I&amp;E Backsheet'!$D$11:$AB$187,G$11,0)),"",VLOOKUP($B143,'I&amp;E Backsheet'!$D$11:$AB$187,G$11,0))</f>
        <v>4626500</v>
      </c>
      <c r="H143" s="262">
        <f ca="1">IF(ISERROR(VLOOKUP($B143,'I&amp;E Backsheet'!$D$11:$AB$187,H$11,0)),"",VLOOKUP($B143,'I&amp;E Backsheet'!$D$11:$AB$187,H$11,0))</f>
        <v>4626500</v>
      </c>
      <c r="I143" s="321">
        <f ca="1">IF(ISERROR(VLOOKUP($B143,'I&amp;E Backsheet'!$D$11:$AB$187,I$11,0)),"",VLOOKUP($B143,'I&amp;E Backsheet'!$D$11:$AB$187,I$11,0))</f>
        <v>4412750</v>
      </c>
      <c r="J143" s="214">
        <f ca="1">IF(ISERROR(VLOOKUP($B143,'I&amp;E Backsheet'!$D$11:$AB$187,J$11,0)),"",VLOOKUP($B143,'I&amp;E Backsheet'!$D$11:$AB$187,J$11,0))</f>
        <v>4412750</v>
      </c>
      <c r="K143" s="214">
        <f ca="1">IF(ISERROR(VLOOKUP($B143,'I&amp;E Backsheet'!$D$11:$AB$187,K$11,0)),"",VLOOKUP($B143,'I&amp;E Backsheet'!$D$11:$AB$187,K$11,0))</f>
        <v>4412750</v>
      </c>
      <c r="L143" s="215">
        <f ca="1">IF(ISERROR(VLOOKUP($B143,'I&amp;E Backsheet'!$D$11:$AB$187,L$11,0)),"",VLOOKUP($B143,'I&amp;E Backsheet'!$D$11:$AB$187,L$11,0))</f>
        <v>4412750</v>
      </c>
      <c r="M143" s="321">
        <f ca="1">IF(ISERROR(VLOOKUP($B143,'I&amp;E Backsheet'!$D$11:$AB$187,M$11,0)),"",VLOOKUP($B143,'I&amp;E Backsheet'!$D$11:$AB$187,M$11,0))</f>
        <v>4352414</v>
      </c>
      <c r="N143" s="215">
        <f ca="1">IF(ISERROR(VLOOKUP($B143,'I&amp;E Backsheet'!$D$11:$AB$187,N$11,0)),"",VLOOKUP($B143,'I&amp;E Backsheet'!$D$11:$AB$187,N$11,0))</f>
        <v>5223473</v>
      </c>
      <c r="O143" s="334">
        <f t="shared" ca="1" si="13"/>
        <v>-274086</v>
      </c>
      <c r="P143" s="215">
        <f t="shared" ca="1" si="9"/>
        <v>596973</v>
      </c>
      <c r="Q143" s="321">
        <f t="shared" ca="1" si="10"/>
        <v>-60336</v>
      </c>
      <c r="R143" s="215">
        <f t="shared" ca="1" si="11"/>
        <v>810723</v>
      </c>
    </row>
    <row r="144" spans="1:18" ht="60" customHeight="1">
      <c r="A144" s="3">
        <v>129</v>
      </c>
      <c r="B144" s="41" t="str">
        <f t="shared" ca="1" si="14"/>
        <v>E08000018</v>
      </c>
      <c r="C144" s="42" t="str">
        <f ca="1">IF($B144="","",VLOOKUP($B144,'Org list'!$J$9:$K$637,2,0))</f>
        <v>Rotherham</v>
      </c>
      <c r="D144" s="223">
        <f ca="1">IF(ISERROR(VLOOKUP($B144,'Pooled Fund'!$A$3:$C$179,D$11,0)),"",VLOOKUP($B144,'Pooled Fund'!$A$3:$C$179,D$11,0))</f>
        <v>23316000</v>
      </c>
      <c r="E144" s="210">
        <f ca="1">IF(ISERROR(VLOOKUP($B144,'I&amp;E Backsheet'!$D$11:$AB$187,E$11,0)),"",VLOOKUP($B144,'I&amp;E Backsheet'!$D$11:$AB$187,E$11,0))</f>
        <v>5829000</v>
      </c>
      <c r="F144" s="210">
        <f ca="1">IF(ISERROR(VLOOKUP($B144,'I&amp;E Backsheet'!$D$11:$AB$187,F$11,0)),"",VLOOKUP($B144,'I&amp;E Backsheet'!$D$11:$AB$187,F$11,0))</f>
        <v>5829000</v>
      </c>
      <c r="G144" s="210">
        <f ca="1">IF(ISERROR(VLOOKUP($B144,'I&amp;E Backsheet'!$D$11:$AB$187,G$11,0)),"",VLOOKUP($B144,'I&amp;E Backsheet'!$D$11:$AB$187,G$11,0))</f>
        <v>5829000</v>
      </c>
      <c r="H144" s="262">
        <f ca="1">IF(ISERROR(VLOOKUP($B144,'I&amp;E Backsheet'!$D$11:$AB$187,H$11,0)),"",VLOOKUP($B144,'I&amp;E Backsheet'!$D$11:$AB$187,H$11,0))</f>
        <v>5829000</v>
      </c>
      <c r="I144" s="321">
        <f ca="1">IF(ISERROR(VLOOKUP($B144,'I&amp;E Backsheet'!$D$11:$AB$187,I$11,0)),"",VLOOKUP($B144,'I&amp;E Backsheet'!$D$11:$AB$187,I$11,0))</f>
        <v>5829000</v>
      </c>
      <c r="J144" s="214">
        <f ca="1">IF(ISERROR(VLOOKUP($B144,'I&amp;E Backsheet'!$D$11:$AB$187,J$11,0)),"",VLOOKUP($B144,'I&amp;E Backsheet'!$D$11:$AB$187,J$11,0))</f>
        <v>5829000</v>
      </c>
      <c r="K144" s="214">
        <f ca="1">IF(ISERROR(VLOOKUP($B144,'I&amp;E Backsheet'!$D$11:$AB$187,K$11,0)),"",VLOOKUP($B144,'I&amp;E Backsheet'!$D$11:$AB$187,K$11,0))</f>
        <v>5829000</v>
      </c>
      <c r="L144" s="215">
        <f ca="1">IF(ISERROR(VLOOKUP($B144,'I&amp;E Backsheet'!$D$11:$AB$187,L$11,0)),"",VLOOKUP($B144,'I&amp;E Backsheet'!$D$11:$AB$187,L$11,0))</f>
        <v>5829000</v>
      </c>
      <c r="M144" s="321">
        <f ca="1">IF(ISERROR(VLOOKUP($B144,'I&amp;E Backsheet'!$D$11:$AB$187,M$11,0)),"",VLOOKUP($B144,'I&amp;E Backsheet'!$D$11:$AB$187,M$11,0))</f>
        <v>5829000</v>
      </c>
      <c r="N144" s="215">
        <f ca="1">IF(ISERROR(VLOOKUP($B144,'I&amp;E Backsheet'!$D$11:$AB$187,N$11,0)),"",VLOOKUP($B144,'I&amp;E Backsheet'!$D$11:$AB$187,N$11,0))</f>
        <v>5829000</v>
      </c>
      <c r="O144" s="334">
        <f t="shared" ref="O144:O175" ca="1" si="15">IF(ISERROR(M144-E144),"",M144-E144)</f>
        <v>0</v>
      </c>
      <c r="P144" s="215">
        <f t="shared" ref="P144:P191" ca="1" si="16">IF(ISERROR(N144-F144),"",N144-F144)</f>
        <v>0</v>
      </c>
      <c r="Q144" s="321">
        <f t="shared" ref="Q144:Q191" ca="1" si="17">IF(ISERROR(M144-I144),"",M144-I144)</f>
        <v>0</v>
      </c>
      <c r="R144" s="215">
        <f t="shared" ref="R144:R191" ca="1" si="18">IF(ISERROR(N144-J144),"",N144-J144)</f>
        <v>0</v>
      </c>
    </row>
    <row r="145" spans="1:18" ht="60" customHeight="1">
      <c r="A145" s="3">
        <v>130</v>
      </c>
      <c r="B145" s="41" t="str">
        <f t="shared" ca="1" si="14"/>
        <v>E06000017</v>
      </c>
      <c r="C145" s="42" t="str">
        <f ca="1">IF($B145="","",VLOOKUP($B145,'Org list'!$J$9:$K$637,2,0))</f>
        <v>Rutland</v>
      </c>
      <c r="D145" s="223">
        <f ca="1">IF(ISERROR(VLOOKUP($B145,'Pooled Fund'!$A$3:$C$179,D$11,0)),"",VLOOKUP($B145,'Pooled Fund'!$A$3:$C$179,D$11,0))</f>
        <v>2226000</v>
      </c>
      <c r="E145" s="210">
        <f ca="1">IF(ISERROR(VLOOKUP($B145,'I&amp;E Backsheet'!$D$11:$AB$187,E$11,0)),"",VLOOKUP($B145,'I&amp;E Backsheet'!$D$11:$AB$187,E$11,0))</f>
        <v>556500</v>
      </c>
      <c r="F145" s="210">
        <f ca="1">IF(ISERROR(VLOOKUP($B145,'I&amp;E Backsheet'!$D$11:$AB$187,F$11,0)),"",VLOOKUP($B145,'I&amp;E Backsheet'!$D$11:$AB$187,F$11,0))</f>
        <v>556500</v>
      </c>
      <c r="G145" s="210">
        <f ca="1">IF(ISERROR(VLOOKUP($B145,'I&amp;E Backsheet'!$D$11:$AB$187,G$11,0)),"",VLOOKUP($B145,'I&amp;E Backsheet'!$D$11:$AB$187,G$11,0))</f>
        <v>556500</v>
      </c>
      <c r="H145" s="262">
        <f ca="1">IF(ISERROR(VLOOKUP($B145,'I&amp;E Backsheet'!$D$11:$AB$187,H$11,0)),"",VLOOKUP($B145,'I&amp;E Backsheet'!$D$11:$AB$187,H$11,0))</f>
        <v>556500</v>
      </c>
      <c r="I145" s="321">
        <f ca="1">IF(ISERROR(VLOOKUP($B145,'I&amp;E Backsheet'!$D$11:$AB$187,I$11,0)),"",VLOOKUP($B145,'I&amp;E Backsheet'!$D$11:$AB$187,I$11,0))</f>
        <v>554000</v>
      </c>
      <c r="J145" s="214">
        <f ca="1">IF(ISERROR(VLOOKUP($B145,'I&amp;E Backsheet'!$D$11:$AB$187,J$11,0)),"",VLOOKUP($B145,'I&amp;E Backsheet'!$D$11:$AB$187,J$11,0))</f>
        <v>555000</v>
      </c>
      <c r="K145" s="214">
        <f ca="1">IF(ISERROR(VLOOKUP($B145,'I&amp;E Backsheet'!$D$11:$AB$187,K$11,0)),"",VLOOKUP($B145,'I&amp;E Backsheet'!$D$11:$AB$187,K$11,0))</f>
        <v>559000</v>
      </c>
      <c r="L145" s="215">
        <f ca="1">IF(ISERROR(VLOOKUP($B145,'I&amp;E Backsheet'!$D$11:$AB$187,L$11,0)),"",VLOOKUP($B145,'I&amp;E Backsheet'!$D$11:$AB$187,L$11,0))</f>
        <v>558000</v>
      </c>
      <c r="M145" s="321">
        <f ca="1">IF(ISERROR(VLOOKUP($B145,'I&amp;E Backsheet'!$D$11:$AB$187,M$11,0)),"",VLOOKUP($B145,'I&amp;E Backsheet'!$D$11:$AB$187,M$11,0))</f>
        <v>554000</v>
      </c>
      <c r="N145" s="215">
        <f ca="1">IF(ISERROR(VLOOKUP($B145,'I&amp;E Backsheet'!$D$11:$AB$187,N$11,0)),"",VLOOKUP($B145,'I&amp;E Backsheet'!$D$11:$AB$187,N$11,0))</f>
        <v>555000</v>
      </c>
      <c r="O145" s="334">
        <f t="shared" ca="1" si="15"/>
        <v>-2500</v>
      </c>
      <c r="P145" s="215">
        <f t="shared" ca="1" si="16"/>
        <v>-1500</v>
      </c>
      <c r="Q145" s="321">
        <f t="shared" ca="1" si="17"/>
        <v>0</v>
      </c>
      <c r="R145" s="215">
        <f t="shared" ca="1" si="18"/>
        <v>0</v>
      </c>
    </row>
    <row r="146" spans="1:18" ht="60" customHeight="1">
      <c r="A146" s="3">
        <v>131</v>
      </c>
      <c r="B146" s="41" t="str">
        <f t="shared" ca="1" si="14"/>
        <v>E08000006</v>
      </c>
      <c r="C146" s="42" t="str">
        <f ca="1">IF($B146="","",VLOOKUP($B146,'Org list'!$J$9:$K$637,2,0))</f>
        <v>Salford</v>
      </c>
      <c r="D146" s="223">
        <f ca="1">IF(ISERROR(VLOOKUP($B146,'Pooled Fund'!$A$3:$C$179,D$11,0)),"",VLOOKUP($B146,'Pooled Fund'!$A$3:$C$179,D$11,0))</f>
        <v>102831000</v>
      </c>
      <c r="E146" s="210">
        <f ca="1">IF(ISERROR(VLOOKUP($B146,'I&amp;E Backsheet'!$D$11:$AB$187,E$11,0)),"",VLOOKUP($B146,'I&amp;E Backsheet'!$D$11:$AB$187,E$11,0))</f>
        <v>28092221.5153406</v>
      </c>
      <c r="F146" s="210">
        <f ca="1">IF(ISERROR(VLOOKUP($B146,'I&amp;E Backsheet'!$D$11:$AB$187,F$11,0)),"",VLOOKUP($B146,'I&amp;E Backsheet'!$D$11:$AB$187,F$11,0))</f>
        <v>28002511.0919406</v>
      </c>
      <c r="G146" s="210">
        <f ca="1">IF(ISERROR(VLOOKUP($B146,'I&amp;E Backsheet'!$D$11:$AB$187,G$11,0)),"",VLOOKUP($B146,'I&amp;E Backsheet'!$D$11:$AB$187,G$11,0))</f>
        <v>28002511.0919406</v>
      </c>
      <c r="H146" s="262">
        <f ca="1">IF(ISERROR(VLOOKUP($B146,'I&amp;E Backsheet'!$D$11:$AB$187,H$11,0)),"",VLOOKUP($B146,'I&amp;E Backsheet'!$D$11:$AB$187,H$11,0))</f>
        <v>28002511.0919406</v>
      </c>
      <c r="I146" s="321">
        <f ca="1">IF(ISERROR(VLOOKUP($B146,'I&amp;E Backsheet'!$D$11:$AB$187,I$11,0)),"",VLOOKUP($B146,'I&amp;E Backsheet'!$D$11:$AB$187,I$11,0))</f>
        <v>28045714.7653406</v>
      </c>
      <c r="J146" s="214">
        <f ca="1">IF(ISERROR(VLOOKUP($B146,'I&amp;E Backsheet'!$D$11:$AB$187,J$11,0)),"",VLOOKUP($B146,'I&amp;E Backsheet'!$D$11:$AB$187,J$11,0))</f>
        <v>29161755.032007132</v>
      </c>
      <c r="K146" s="214">
        <f ca="1">IF(ISERROR(VLOOKUP($B146,'I&amp;E Backsheet'!$D$11:$AB$187,K$11,0)),"",VLOOKUP($B146,'I&amp;E Backsheet'!$D$11:$AB$187,K$11,0))</f>
        <v>29161755.032007132</v>
      </c>
      <c r="L146" s="215">
        <f ca="1">IF(ISERROR(VLOOKUP($B146,'I&amp;E Backsheet'!$D$11:$AB$187,L$11,0)),"",VLOOKUP($B146,'I&amp;E Backsheet'!$D$11:$AB$187,L$11,0))</f>
        <v>29161755.032007132</v>
      </c>
      <c r="M146" s="321">
        <f ca="1">IF(ISERROR(VLOOKUP($B146,'I&amp;E Backsheet'!$D$11:$AB$187,M$11,0)),"",VLOOKUP($B146,'I&amp;E Backsheet'!$D$11:$AB$187,M$11,0))</f>
        <v>28045714.7653406</v>
      </c>
      <c r="N146" s="215">
        <f ca="1">IF(ISERROR(VLOOKUP($B146,'I&amp;E Backsheet'!$D$11:$AB$187,N$11,0)),"",VLOOKUP($B146,'I&amp;E Backsheet'!$D$11:$AB$187,N$11,0))</f>
        <v>29161755.032007132</v>
      </c>
      <c r="O146" s="334">
        <f t="shared" ca="1" si="15"/>
        <v>-46506.75</v>
      </c>
      <c r="P146" s="215">
        <f t="shared" ca="1" si="16"/>
        <v>1159243.9400665313</v>
      </c>
      <c r="Q146" s="321">
        <f t="shared" ca="1" si="17"/>
        <v>0</v>
      </c>
      <c r="R146" s="215">
        <f t="shared" ca="1" si="18"/>
        <v>0</v>
      </c>
    </row>
    <row r="147" spans="1:18" ht="60" customHeight="1">
      <c r="A147" s="3">
        <v>132</v>
      </c>
      <c r="B147" s="41" t="str">
        <f t="shared" ca="1" si="14"/>
        <v>E08000028</v>
      </c>
      <c r="C147" s="42" t="str">
        <f ca="1">IF($B147="","",VLOOKUP($B147,'Org list'!$J$9:$K$637,2,0))</f>
        <v>Sandwell</v>
      </c>
      <c r="D147" s="223">
        <f ca="1">IF(ISERROR(VLOOKUP($B147,'Pooled Fund'!$A$3:$C$179,D$11,0)),"",VLOOKUP($B147,'Pooled Fund'!$A$3:$C$179,D$11,0))</f>
        <v>25943000</v>
      </c>
      <c r="E147" s="210">
        <f ca="1">IF(ISERROR(VLOOKUP($B147,'I&amp;E Backsheet'!$D$11:$AB$187,E$11,0)),"",VLOOKUP($B147,'I&amp;E Backsheet'!$D$11:$AB$187,E$11,0))</f>
        <v>6485750</v>
      </c>
      <c r="F147" s="210">
        <f ca="1">IF(ISERROR(VLOOKUP($B147,'I&amp;E Backsheet'!$D$11:$AB$187,F$11,0)),"",VLOOKUP($B147,'I&amp;E Backsheet'!$D$11:$AB$187,F$11,0))</f>
        <v>6485750</v>
      </c>
      <c r="G147" s="210">
        <f ca="1">IF(ISERROR(VLOOKUP($B147,'I&amp;E Backsheet'!$D$11:$AB$187,G$11,0)),"",VLOOKUP($B147,'I&amp;E Backsheet'!$D$11:$AB$187,G$11,0))</f>
        <v>6485750</v>
      </c>
      <c r="H147" s="262">
        <f ca="1">IF(ISERROR(VLOOKUP($B147,'I&amp;E Backsheet'!$D$11:$AB$187,H$11,0)),"",VLOOKUP($B147,'I&amp;E Backsheet'!$D$11:$AB$187,H$11,0))</f>
        <v>7390750</v>
      </c>
      <c r="I147" s="321">
        <f ca="1">IF(ISERROR(VLOOKUP($B147,'I&amp;E Backsheet'!$D$11:$AB$187,I$11,0)),"",VLOOKUP($B147,'I&amp;E Backsheet'!$D$11:$AB$187,I$11,0))</f>
        <v>6485750</v>
      </c>
      <c r="J147" s="214">
        <f ca="1">IF(ISERROR(VLOOKUP($B147,'I&amp;E Backsheet'!$D$11:$AB$187,J$11,0)),"",VLOOKUP($B147,'I&amp;E Backsheet'!$D$11:$AB$187,J$11,0))</f>
        <v>6485750</v>
      </c>
      <c r="K147" s="214">
        <f ca="1">IF(ISERROR(VLOOKUP($B147,'I&amp;E Backsheet'!$D$11:$AB$187,K$11,0)),"",VLOOKUP($B147,'I&amp;E Backsheet'!$D$11:$AB$187,K$11,0))</f>
        <v>6485750</v>
      </c>
      <c r="L147" s="215">
        <f ca="1">IF(ISERROR(VLOOKUP($B147,'I&amp;E Backsheet'!$D$11:$AB$187,L$11,0)),"",VLOOKUP($B147,'I&amp;E Backsheet'!$D$11:$AB$187,L$11,0))</f>
        <v>7390750</v>
      </c>
      <c r="M147" s="321">
        <f ca="1">IF(ISERROR(VLOOKUP($B147,'I&amp;E Backsheet'!$D$11:$AB$187,M$11,0)),"",VLOOKUP($B147,'I&amp;E Backsheet'!$D$11:$AB$187,M$11,0))</f>
        <v>6485750</v>
      </c>
      <c r="N147" s="215">
        <f ca="1">IF(ISERROR(VLOOKUP($B147,'I&amp;E Backsheet'!$D$11:$AB$187,N$11,0)),"",VLOOKUP($B147,'I&amp;E Backsheet'!$D$11:$AB$187,N$11,0))</f>
        <v>6485750</v>
      </c>
      <c r="O147" s="334">
        <f t="shared" ca="1" si="15"/>
        <v>0</v>
      </c>
      <c r="P147" s="215">
        <f t="shared" ca="1" si="16"/>
        <v>0</v>
      </c>
      <c r="Q147" s="321">
        <f t="shared" ca="1" si="17"/>
        <v>0</v>
      </c>
      <c r="R147" s="215">
        <f t="shared" ca="1" si="18"/>
        <v>0</v>
      </c>
    </row>
    <row r="148" spans="1:18" ht="60" customHeight="1">
      <c r="A148" s="3">
        <v>133</v>
      </c>
      <c r="B148" s="41" t="str">
        <f t="shared" ca="1" si="14"/>
        <v>E08000014</v>
      </c>
      <c r="C148" s="42" t="str">
        <f ca="1">IF($B148="","",VLOOKUP($B148,'Org list'!$J$9:$K$637,2,0))</f>
        <v>Sefton</v>
      </c>
      <c r="D148" s="223">
        <f ca="1">IF(ISERROR(VLOOKUP($B148,'Pooled Fund'!$A$3:$C$179,D$11,0)),"",VLOOKUP($B148,'Pooled Fund'!$A$3:$C$179,D$11,0))</f>
        <v>24231000</v>
      </c>
      <c r="E148" s="210">
        <f ca="1">IF(ISERROR(VLOOKUP($B148,'I&amp;E Backsheet'!$D$11:$AB$187,E$11,0)),"",VLOOKUP($B148,'I&amp;E Backsheet'!$D$11:$AB$187,E$11,0))</f>
        <v>6057750</v>
      </c>
      <c r="F148" s="210">
        <f ca="1">IF(ISERROR(VLOOKUP($B148,'I&amp;E Backsheet'!$D$11:$AB$187,F$11,0)),"",VLOOKUP($B148,'I&amp;E Backsheet'!$D$11:$AB$187,F$11,0))</f>
        <v>6057750</v>
      </c>
      <c r="G148" s="210">
        <f ca="1">IF(ISERROR(VLOOKUP($B148,'I&amp;E Backsheet'!$D$11:$AB$187,G$11,0)),"",VLOOKUP($B148,'I&amp;E Backsheet'!$D$11:$AB$187,G$11,0))</f>
        <v>6057750</v>
      </c>
      <c r="H148" s="262">
        <f ca="1">IF(ISERROR(VLOOKUP($B148,'I&amp;E Backsheet'!$D$11:$AB$187,H$11,0)),"",VLOOKUP($B148,'I&amp;E Backsheet'!$D$11:$AB$187,H$11,0))</f>
        <v>6057750</v>
      </c>
      <c r="I148" s="321">
        <f ca="1">IF(ISERROR(VLOOKUP($B148,'I&amp;E Backsheet'!$D$11:$AB$187,I$11,0)),"",VLOOKUP($B148,'I&amp;E Backsheet'!$D$11:$AB$187,I$11,0))</f>
        <v>5605000</v>
      </c>
      <c r="J148" s="214">
        <f ca="1">IF(ISERROR(VLOOKUP($B148,'I&amp;E Backsheet'!$D$11:$AB$187,J$11,0)),"",VLOOKUP($B148,'I&amp;E Backsheet'!$D$11:$AB$187,J$11,0))</f>
        <v>5605000</v>
      </c>
      <c r="K148" s="214">
        <f ca="1">IF(ISERROR(VLOOKUP($B148,'I&amp;E Backsheet'!$D$11:$AB$187,K$11,0)),"",VLOOKUP($B148,'I&amp;E Backsheet'!$D$11:$AB$187,K$11,0))</f>
        <v>5605000</v>
      </c>
      <c r="L148" s="215">
        <f ca="1">IF(ISERROR(VLOOKUP($B148,'I&amp;E Backsheet'!$D$11:$AB$187,L$11,0)),"",VLOOKUP($B148,'I&amp;E Backsheet'!$D$11:$AB$187,L$11,0))</f>
        <v>5605000</v>
      </c>
      <c r="M148" s="321">
        <f ca="1">IF(ISERROR(VLOOKUP($B148,'I&amp;E Backsheet'!$D$11:$AB$187,M$11,0)),"",VLOOKUP($B148,'I&amp;E Backsheet'!$D$11:$AB$187,M$11,0))</f>
        <v>5605000</v>
      </c>
      <c r="N148" s="215">
        <f ca="1">IF(ISERROR(VLOOKUP($B148,'I&amp;E Backsheet'!$D$11:$AB$187,N$11,0)),"",VLOOKUP($B148,'I&amp;E Backsheet'!$D$11:$AB$187,N$11,0))</f>
        <v>5605000</v>
      </c>
      <c r="O148" s="334">
        <f t="shared" ca="1" si="15"/>
        <v>-452750</v>
      </c>
      <c r="P148" s="215">
        <f t="shared" ca="1" si="16"/>
        <v>-452750</v>
      </c>
      <c r="Q148" s="321">
        <f t="shared" ca="1" si="17"/>
        <v>0</v>
      </c>
      <c r="R148" s="215">
        <f t="shared" ca="1" si="18"/>
        <v>0</v>
      </c>
    </row>
    <row r="149" spans="1:18" ht="60" customHeight="1">
      <c r="A149" s="3">
        <v>134</v>
      </c>
      <c r="B149" s="41" t="str">
        <f t="shared" ca="1" si="14"/>
        <v>E08000019</v>
      </c>
      <c r="C149" s="42" t="str">
        <f ca="1">IF($B149="","",VLOOKUP($B149,'Org list'!$J$9:$K$637,2,0))</f>
        <v>Sheffield</v>
      </c>
      <c r="D149" s="223">
        <f ca="1">IF(ISERROR(VLOOKUP($B149,'Pooled Fund'!$A$3:$C$179,D$11,0)),"",VLOOKUP($B149,'Pooled Fund'!$A$3:$C$179,D$11,0))</f>
        <v>242955000</v>
      </c>
      <c r="E149" s="210">
        <f ca="1">IF(ISERROR(VLOOKUP($B149,'I&amp;E Backsheet'!$D$11:$AB$187,E$11,0)),"",VLOOKUP($B149,'I&amp;E Backsheet'!$D$11:$AB$187,E$11,0))</f>
        <v>67805000</v>
      </c>
      <c r="F149" s="210">
        <f ca="1">IF(ISERROR(VLOOKUP($B149,'I&amp;E Backsheet'!$D$11:$AB$187,F$11,0)),"",VLOOKUP($B149,'I&amp;E Backsheet'!$D$11:$AB$187,F$11,0))</f>
        <v>68659450</v>
      </c>
      <c r="G149" s="210">
        <f ca="1">IF(ISERROR(VLOOKUP($B149,'I&amp;E Backsheet'!$D$11:$AB$187,G$11,0)),"",VLOOKUP($B149,'I&amp;E Backsheet'!$D$11:$AB$187,G$11,0))</f>
        <v>66314050</v>
      </c>
      <c r="H149" s="262">
        <f ca="1">IF(ISERROR(VLOOKUP($B149,'I&amp;E Backsheet'!$D$11:$AB$187,H$11,0)),"",VLOOKUP($B149,'I&amp;E Backsheet'!$D$11:$AB$187,H$11,0))</f>
        <v>71246500</v>
      </c>
      <c r="I149" s="321">
        <f ca="1">IF(ISERROR(VLOOKUP($B149,'I&amp;E Backsheet'!$D$11:$AB$187,I$11,0)),"",VLOOKUP($B149,'I&amp;E Backsheet'!$D$11:$AB$187,I$11,0))</f>
        <v>68349000</v>
      </c>
      <c r="J149" s="214">
        <f ca="1">IF(ISERROR(VLOOKUP($B149,'I&amp;E Backsheet'!$D$11:$AB$187,J$11,0)),"",VLOOKUP($B149,'I&amp;E Backsheet'!$D$11:$AB$187,J$11,0))</f>
        <v>68749000</v>
      </c>
      <c r="K149" s="214">
        <f ca="1">IF(ISERROR(VLOOKUP($B149,'I&amp;E Backsheet'!$D$11:$AB$187,K$11,0)),"",VLOOKUP($B149,'I&amp;E Backsheet'!$D$11:$AB$187,K$11,0))</f>
        <v>68491000</v>
      </c>
      <c r="L149" s="215">
        <f ca="1">IF(ISERROR(VLOOKUP($B149,'I&amp;E Backsheet'!$D$11:$AB$187,L$11,0)),"",VLOOKUP($B149,'I&amp;E Backsheet'!$D$11:$AB$187,L$11,0))</f>
        <v>70022000</v>
      </c>
      <c r="M149" s="321">
        <f ca="1">IF(ISERROR(VLOOKUP($B149,'I&amp;E Backsheet'!$D$11:$AB$187,M$11,0)),"",VLOOKUP($B149,'I&amp;E Backsheet'!$D$11:$AB$187,M$11,0))</f>
        <v>68349000</v>
      </c>
      <c r="N149" s="215">
        <f ca="1">IF(ISERROR(VLOOKUP($B149,'I&amp;E Backsheet'!$D$11:$AB$187,N$11,0)),"",VLOOKUP($B149,'I&amp;E Backsheet'!$D$11:$AB$187,N$11,0))</f>
        <v>68749000</v>
      </c>
      <c r="O149" s="334">
        <f t="shared" ca="1" si="15"/>
        <v>544000</v>
      </c>
      <c r="P149" s="215">
        <f t="shared" ca="1" si="16"/>
        <v>89550</v>
      </c>
      <c r="Q149" s="321">
        <f t="shared" ca="1" si="17"/>
        <v>0</v>
      </c>
      <c r="R149" s="215">
        <f t="shared" ca="1" si="18"/>
        <v>0</v>
      </c>
    </row>
    <row r="150" spans="1:18" ht="60" customHeight="1">
      <c r="A150" s="3">
        <v>135</v>
      </c>
      <c r="B150" s="41" t="str">
        <f t="shared" ca="1" si="14"/>
        <v>E06000051</v>
      </c>
      <c r="C150" s="42" t="str">
        <f ca="1">IF($B150="","",VLOOKUP($B150,'Org list'!$J$9:$K$637,2,0))</f>
        <v>Shropshire</v>
      </c>
      <c r="D150" s="223">
        <f ca="1">IF(ISERROR(VLOOKUP($B150,'Pooled Fund'!$A$3:$C$179,D$11,0)),"",VLOOKUP($B150,'Pooled Fund'!$A$3:$C$179,D$11,0))</f>
        <v>21750000</v>
      </c>
      <c r="E150" s="210">
        <f ca="1">IF(ISERROR(VLOOKUP($B150,'I&amp;E Backsheet'!$D$11:$AB$187,E$11,0)),"",VLOOKUP($B150,'I&amp;E Backsheet'!$D$11:$AB$187,E$11,0))</f>
        <v>5437500</v>
      </c>
      <c r="F150" s="210">
        <f ca="1">IF(ISERROR(VLOOKUP($B150,'I&amp;E Backsheet'!$D$11:$AB$187,F$11,0)),"",VLOOKUP($B150,'I&amp;E Backsheet'!$D$11:$AB$187,F$11,0))</f>
        <v>5437500</v>
      </c>
      <c r="G150" s="210">
        <f ca="1">IF(ISERROR(VLOOKUP($B150,'I&amp;E Backsheet'!$D$11:$AB$187,G$11,0)),"",VLOOKUP($B150,'I&amp;E Backsheet'!$D$11:$AB$187,G$11,0))</f>
        <v>5437500</v>
      </c>
      <c r="H150" s="262">
        <f ca="1">IF(ISERROR(VLOOKUP($B150,'I&amp;E Backsheet'!$D$11:$AB$187,H$11,0)),"",VLOOKUP($B150,'I&amp;E Backsheet'!$D$11:$AB$187,H$11,0))</f>
        <v>5437500</v>
      </c>
      <c r="I150" s="321">
        <f ca="1">IF(ISERROR(VLOOKUP($B150,'I&amp;E Backsheet'!$D$11:$AB$187,I$11,0)),"",VLOOKUP($B150,'I&amp;E Backsheet'!$D$11:$AB$187,I$11,0))</f>
        <v>5682250</v>
      </c>
      <c r="J150" s="214">
        <f ca="1">IF(ISERROR(VLOOKUP($B150,'I&amp;E Backsheet'!$D$11:$AB$187,J$11,0)),"",VLOOKUP($B150,'I&amp;E Backsheet'!$D$11:$AB$187,J$11,0))</f>
        <v>4756128</v>
      </c>
      <c r="K150" s="214">
        <f ca="1">IF(ISERROR(VLOOKUP($B150,'I&amp;E Backsheet'!$D$11:$AB$187,K$11,0)),"",VLOOKUP($B150,'I&amp;E Backsheet'!$D$11:$AB$187,K$11,0))</f>
        <v>5476186</v>
      </c>
      <c r="L150" s="215">
        <f ca="1">IF(ISERROR(VLOOKUP($B150,'I&amp;E Backsheet'!$D$11:$AB$187,L$11,0)),"",VLOOKUP($B150,'I&amp;E Backsheet'!$D$11:$AB$187,L$11,0))</f>
        <v>5476186</v>
      </c>
      <c r="M150" s="321">
        <f ca="1">IF(ISERROR(VLOOKUP($B150,'I&amp;E Backsheet'!$D$11:$AB$187,M$11,0)),"",VLOOKUP($B150,'I&amp;E Backsheet'!$D$11:$AB$187,M$11,0))</f>
        <v>5682250</v>
      </c>
      <c r="N150" s="215">
        <f ca="1">IF(ISERROR(VLOOKUP($B150,'I&amp;E Backsheet'!$D$11:$AB$187,N$11,0)),"",VLOOKUP($B150,'I&amp;E Backsheet'!$D$11:$AB$187,N$11,0))</f>
        <v>4756128</v>
      </c>
      <c r="O150" s="334">
        <f t="shared" ca="1" si="15"/>
        <v>244750</v>
      </c>
      <c r="P150" s="215">
        <f t="shared" ca="1" si="16"/>
        <v>-681372</v>
      </c>
      <c r="Q150" s="321">
        <f t="shared" ca="1" si="17"/>
        <v>0</v>
      </c>
      <c r="R150" s="215">
        <f t="shared" ca="1" si="18"/>
        <v>0</v>
      </c>
    </row>
    <row r="151" spans="1:18" ht="60" customHeight="1">
      <c r="A151" s="3">
        <v>136</v>
      </c>
      <c r="B151" s="41" t="str">
        <f t="shared" ca="1" si="14"/>
        <v>E06000039</v>
      </c>
      <c r="C151" s="42" t="str">
        <f ca="1">IF($B151="","",VLOOKUP($B151,'Org list'!$J$9:$K$637,2,0))</f>
        <v>Slough</v>
      </c>
      <c r="D151" s="223">
        <f ca="1">IF(ISERROR(VLOOKUP($B151,'Pooled Fund'!$A$3:$C$179,D$11,0)),"",VLOOKUP($B151,'Pooled Fund'!$A$3:$C$179,D$11,0))</f>
        <v>8762000</v>
      </c>
      <c r="E151" s="210">
        <f ca="1">IF(ISERROR(VLOOKUP($B151,'I&amp;E Backsheet'!$D$11:$AB$187,E$11,0)),"",VLOOKUP($B151,'I&amp;E Backsheet'!$D$11:$AB$187,E$11,0))</f>
        <v>2191000</v>
      </c>
      <c r="F151" s="210">
        <f ca="1">IF(ISERROR(VLOOKUP($B151,'I&amp;E Backsheet'!$D$11:$AB$187,F$11,0)),"",VLOOKUP($B151,'I&amp;E Backsheet'!$D$11:$AB$187,F$11,0))</f>
        <v>2190000</v>
      </c>
      <c r="G151" s="210">
        <f ca="1">IF(ISERROR(VLOOKUP($B151,'I&amp;E Backsheet'!$D$11:$AB$187,G$11,0)),"",VLOOKUP($B151,'I&amp;E Backsheet'!$D$11:$AB$187,G$11,0))</f>
        <v>2191000</v>
      </c>
      <c r="H151" s="262">
        <f ca="1">IF(ISERROR(VLOOKUP($B151,'I&amp;E Backsheet'!$D$11:$AB$187,H$11,0)),"",VLOOKUP($B151,'I&amp;E Backsheet'!$D$11:$AB$187,H$11,0))</f>
        <v>2190000</v>
      </c>
      <c r="I151" s="321">
        <f ca="1">IF(ISERROR(VLOOKUP($B151,'I&amp;E Backsheet'!$D$11:$AB$187,I$11,0)),"",VLOOKUP($B151,'I&amp;E Backsheet'!$D$11:$AB$187,I$11,0))</f>
        <v>2191000</v>
      </c>
      <c r="J151" s="214">
        <f ca="1">IF(ISERROR(VLOOKUP($B151,'I&amp;E Backsheet'!$D$11:$AB$187,J$11,0)),"",VLOOKUP($B151,'I&amp;E Backsheet'!$D$11:$AB$187,J$11,0))</f>
        <v>2190000</v>
      </c>
      <c r="K151" s="214">
        <f ca="1">IF(ISERROR(VLOOKUP($B151,'I&amp;E Backsheet'!$D$11:$AB$187,K$11,0)),"",VLOOKUP($B151,'I&amp;E Backsheet'!$D$11:$AB$187,K$11,0))</f>
        <v>2191000</v>
      </c>
      <c r="L151" s="215">
        <f ca="1">IF(ISERROR(VLOOKUP($B151,'I&amp;E Backsheet'!$D$11:$AB$187,L$11,0)),"",VLOOKUP($B151,'I&amp;E Backsheet'!$D$11:$AB$187,L$11,0))</f>
        <v>2190000</v>
      </c>
      <c r="M151" s="321">
        <f ca="1">IF(ISERROR(VLOOKUP($B151,'I&amp;E Backsheet'!$D$11:$AB$187,M$11,0)),"",VLOOKUP($B151,'I&amp;E Backsheet'!$D$11:$AB$187,M$11,0))</f>
        <v>2191000</v>
      </c>
      <c r="N151" s="215">
        <f ca="1">IF(ISERROR(VLOOKUP($B151,'I&amp;E Backsheet'!$D$11:$AB$187,N$11,0)),"",VLOOKUP($B151,'I&amp;E Backsheet'!$D$11:$AB$187,N$11,0))</f>
        <v>2190000</v>
      </c>
      <c r="O151" s="334">
        <f t="shared" ca="1" si="15"/>
        <v>0</v>
      </c>
      <c r="P151" s="215">
        <f t="shared" ca="1" si="16"/>
        <v>0</v>
      </c>
      <c r="Q151" s="321">
        <f t="shared" ca="1" si="17"/>
        <v>0</v>
      </c>
      <c r="R151" s="215">
        <f t="shared" ca="1" si="18"/>
        <v>0</v>
      </c>
    </row>
    <row r="152" spans="1:18" ht="60" customHeight="1">
      <c r="A152" s="3">
        <v>137</v>
      </c>
      <c r="B152" s="41" t="str">
        <f t="shared" ca="1" si="14"/>
        <v>E08000029</v>
      </c>
      <c r="C152" s="42" t="str">
        <f ca="1">IF($B152="","",VLOOKUP($B152,'Org list'!$J$9:$K$637,2,0))</f>
        <v>Solihull</v>
      </c>
      <c r="D152" s="223">
        <f ca="1">IF(ISERROR(VLOOKUP($B152,'Pooled Fund'!$A$3:$C$179,D$11,0)),"",VLOOKUP($B152,'Pooled Fund'!$A$3:$C$179,D$11,0))</f>
        <v>15114000</v>
      </c>
      <c r="E152" s="210">
        <f ca="1">IF(ISERROR(VLOOKUP($B152,'I&amp;E Backsheet'!$D$11:$AB$187,E$11,0)),"",VLOOKUP($B152,'I&amp;E Backsheet'!$D$11:$AB$187,E$11,0))</f>
        <v>3778500</v>
      </c>
      <c r="F152" s="210">
        <f ca="1">IF(ISERROR(VLOOKUP($B152,'I&amp;E Backsheet'!$D$11:$AB$187,F$11,0)),"",VLOOKUP($B152,'I&amp;E Backsheet'!$D$11:$AB$187,F$11,0))</f>
        <v>3778500</v>
      </c>
      <c r="G152" s="210">
        <f ca="1">IF(ISERROR(VLOOKUP($B152,'I&amp;E Backsheet'!$D$11:$AB$187,G$11,0)),"",VLOOKUP($B152,'I&amp;E Backsheet'!$D$11:$AB$187,G$11,0))</f>
        <v>3778500</v>
      </c>
      <c r="H152" s="262">
        <f ca="1">IF(ISERROR(VLOOKUP($B152,'I&amp;E Backsheet'!$D$11:$AB$187,H$11,0)),"",VLOOKUP($B152,'I&amp;E Backsheet'!$D$11:$AB$187,H$11,0))</f>
        <v>3778500</v>
      </c>
      <c r="I152" s="321">
        <f ca="1">IF(ISERROR(VLOOKUP($B152,'I&amp;E Backsheet'!$D$11:$AB$187,I$11,0)),"",VLOOKUP($B152,'I&amp;E Backsheet'!$D$11:$AB$187,I$11,0))</f>
        <v>3778500</v>
      </c>
      <c r="J152" s="214">
        <f ca="1">IF(ISERROR(VLOOKUP($B152,'I&amp;E Backsheet'!$D$11:$AB$187,J$11,0)),"",VLOOKUP($B152,'I&amp;E Backsheet'!$D$11:$AB$187,J$11,0))</f>
        <v>3778500</v>
      </c>
      <c r="K152" s="214">
        <f ca="1">IF(ISERROR(VLOOKUP($B152,'I&amp;E Backsheet'!$D$11:$AB$187,K$11,0)),"",VLOOKUP($B152,'I&amp;E Backsheet'!$D$11:$AB$187,K$11,0))</f>
        <v>3778500</v>
      </c>
      <c r="L152" s="215">
        <f ca="1">IF(ISERROR(VLOOKUP($B152,'I&amp;E Backsheet'!$D$11:$AB$187,L$11,0)),"",VLOOKUP($B152,'I&amp;E Backsheet'!$D$11:$AB$187,L$11,0))</f>
        <v>3778500</v>
      </c>
      <c r="M152" s="321">
        <f ca="1">IF(ISERROR(VLOOKUP($B152,'I&amp;E Backsheet'!$D$11:$AB$187,M$11,0)),"",VLOOKUP($B152,'I&amp;E Backsheet'!$D$11:$AB$187,M$11,0))</f>
        <v>3778500</v>
      </c>
      <c r="N152" s="215">
        <f ca="1">IF(ISERROR(VLOOKUP($B152,'I&amp;E Backsheet'!$D$11:$AB$187,N$11,0)),"",VLOOKUP($B152,'I&amp;E Backsheet'!$D$11:$AB$187,N$11,0))</f>
        <v>3778500</v>
      </c>
      <c r="O152" s="334">
        <f t="shared" ca="1" si="15"/>
        <v>0</v>
      </c>
      <c r="P152" s="215">
        <f t="shared" ca="1" si="16"/>
        <v>0</v>
      </c>
      <c r="Q152" s="321">
        <f t="shared" ca="1" si="17"/>
        <v>0</v>
      </c>
      <c r="R152" s="215">
        <f t="shared" ca="1" si="18"/>
        <v>0</v>
      </c>
    </row>
    <row r="153" spans="1:18" ht="60" customHeight="1">
      <c r="A153" s="3">
        <v>138</v>
      </c>
      <c r="B153" s="41" t="str">
        <f t="shared" ca="1" si="14"/>
        <v>E10000027</v>
      </c>
      <c r="C153" s="42" t="str">
        <f ca="1">IF($B153="","",VLOOKUP($B153,'Org list'!$J$9:$K$637,2,0))</f>
        <v>Somerset</v>
      </c>
      <c r="D153" s="223">
        <f ca="1">IF(ISERROR(VLOOKUP($B153,'Pooled Fund'!$A$3:$C$179,D$11,0)),"",VLOOKUP($B153,'Pooled Fund'!$A$3:$C$179,D$11,0))</f>
        <v>41343000</v>
      </c>
      <c r="E153" s="210">
        <f ca="1">IF(ISERROR(VLOOKUP($B153,'I&amp;E Backsheet'!$D$11:$AB$187,E$11,0)),"",VLOOKUP($B153,'I&amp;E Backsheet'!$D$11:$AB$187,E$11,0))</f>
        <v>11914500</v>
      </c>
      <c r="F153" s="210">
        <f ca="1">IF(ISERROR(VLOOKUP($B153,'I&amp;E Backsheet'!$D$11:$AB$187,F$11,0)),"",VLOOKUP($B153,'I&amp;E Backsheet'!$D$11:$AB$187,F$11,0))</f>
        <v>9809500</v>
      </c>
      <c r="G153" s="210">
        <f ca="1">IF(ISERROR(VLOOKUP($B153,'I&amp;E Backsheet'!$D$11:$AB$187,G$11,0)),"",VLOOKUP($B153,'I&amp;E Backsheet'!$D$11:$AB$187,G$11,0))</f>
        <v>9809500</v>
      </c>
      <c r="H153" s="262">
        <f ca="1">IF(ISERROR(VLOOKUP($B153,'I&amp;E Backsheet'!$D$11:$AB$187,H$11,0)),"",VLOOKUP($B153,'I&amp;E Backsheet'!$D$11:$AB$187,H$11,0))</f>
        <v>9809500</v>
      </c>
      <c r="I153" s="321">
        <f ca="1">IF(ISERROR(VLOOKUP($B153,'I&amp;E Backsheet'!$D$11:$AB$187,I$11,0)),"",VLOOKUP($B153,'I&amp;E Backsheet'!$D$11:$AB$187,I$11,0))</f>
        <v>11914500</v>
      </c>
      <c r="J153" s="214">
        <f ca="1">IF(ISERROR(VLOOKUP($B153,'I&amp;E Backsheet'!$D$11:$AB$187,J$11,0)),"",VLOOKUP($B153,'I&amp;E Backsheet'!$D$11:$AB$187,J$11,0))</f>
        <v>9809500</v>
      </c>
      <c r="K153" s="214">
        <f ca="1">IF(ISERROR(VLOOKUP($B153,'I&amp;E Backsheet'!$D$11:$AB$187,K$11,0)),"",VLOOKUP($B153,'I&amp;E Backsheet'!$D$11:$AB$187,K$11,0))</f>
        <v>9809500</v>
      </c>
      <c r="L153" s="215">
        <f ca="1">IF(ISERROR(VLOOKUP($B153,'I&amp;E Backsheet'!$D$11:$AB$187,L$11,0)),"",VLOOKUP($B153,'I&amp;E Backsheet'!$D$11:$AB$187,L$11,0))</f>
        <v>9809500</v>
      </c>
      <c r="M153" s="321">
        <f ca="1">IF(ISERROR(VLOOKUP($B153,'I&amp;E Backsheet'!$D$11:$AB$187,M$11,0)),"",VLOOKUP($B153,'I&amp;E Backsheet'!$D$11:$AB$187,M$11,0))</f>
        <v>11914500</v>
      </c>
      <c r="N153" s="215">
        <f ca="1">IF(ISERROR(VLOOKUP($B153,'I&amp;E Backsheet'!$D$11:$AB$187,N$11,0)),"",VLOOKUP($B153,'I&amp;E Backsheet'!$D$11:$AB$187,N$11,0))</f>
        <v>9809500</v>
      </c>
      <c r="O153" s="334">
        <f t="shared" ca="1" si="15"/>
        <v>0</v>
      </c>
      <c r="P153" s="215">
        <f t="shared" ca="1" si="16"/>
        <v>0</v>
      </c>
      <c r="Q153" s="321">
        <f t="shared" ca="1" si="17"/>
        <v>0</v>
      </c>
      <c r="R153" s="215">
        <f t="shared" ca="1" si="18"/>
        <v>0</v>
      </c>
    </row>
    <row r="154" spans="1:18" ht="60" customHeight="1">
      <c r="A154" s="3">
        <v>139</v>
      </c>
      <c r="B154" s="41" t="str">
        <f t="shared" ca="1" si="14"/>
        <v>E06000025</v>
      </c>
      <c r="C154" s="42" t="str">
        <f ca="1">IF($B154="","",VLOOKUP($B154,'Org list'!$J$9:$K$637,2,0))</f>
        <v>South Gloucestershire</v>
      </c>
      <c r="D154" s="223">
        <f ca="1">IF(ISERROR(VLOOKUP($B154,'Pooled Fund'!$A$3:$C$179,D$11,0)),"",VLOOKUP($B154,'Pooled Fund'!$A$3:$C$179,D$11,0))</f>
        <v>16300000</v>
      </c>
      <c r="E154" s="210">
        <f ca="1">IF(ISERROR(VLOOKUP($B154,'I&amp;E Backsheet'!$D$11:$AB$187,E$11,0)),"",VLOOKUP($B154,'I&amp;E Backsheet'!$D$11:$AB$187,E$11,0))</f>
        <v>4075000</v>
      </c>
      <c r="F154" s="210">
        <f ca="1">IF(ISERROR(VLOOKUP($B154,'I&amp;E Backsheet'!$D$11:$AB$187,F$11,0)),"",VLOOKUP($B154,'I&amp;E Backsheet'!$D$11:$AB$187,F$11,0))</f>
        <v>4075000</v>
      </c>
      <c r="G154" s="210">
        <f ca="1">IF(ISERROR(VLOOKUP($B154,'I&amp;E Backsheet'!$D$11:$AB$187,G$11,0)),"",VLOOKUP($B154,'I&amp;E Backsheet'!$D$11:$AB$187,G$11,0))</f>
        <v>4075000</v>
      </c>
      <c r="H154" s="262">
        <f ca="1">IF(ISERROR(VLOOKUP($B154,'I&amp;E Backsheet'!$D$11:$AB$187,H$11,0)),"",VLOOKUP($B154,'I&amp;E Backsheet'!$D$11:$AB$187,H$11,0))</f>
        <v>4075000</v>
      </c>
      <c r="I154" s="321">
        <f ca="1">IF(ISERROR(VLOOKUP($B154,'I&amp;E Backsheet'!$D$11:$AB$187,I$11,0)),"",VLOOKUP($B154,'I&amp;E Backsheet'!$D$11:$AB$187,I$11,0))</f>
        <v>4187750</v>
      </c>
      <c r="J154" s="214">
        <f ca="1">IF(ISERROR(VLOOKUP($B154,'I&amp;E Backsheet'!$D$11:$AB$187,J$11,0)),"",VLOOKUP($B154,'I&amp;E Backsheet'!$D$11:$AB$187,J$11,0))</f>
        <v>4187750</v>
      </c>
      <c r="K154" s="214">
        <f ca="1">IF(ISERROR(VLOOKUP($B154,'I&amp;E Backsheet'!$D$11:$AB$187,K$11,0)),"",VLOOKUP($B154,'I&amp;E Backsheet'!$D$11:$AB$187,K$11,0))</f>
        <v>4187750</v>
      </c>
      <c r="L154" s="215">
        <f ca="1">IF(ISERROR(VLOOKUP($B154,'I&amp;E Backsheet'!$D$11:$AB$187,L$11,0)),"",VLOOKUP($B154,'I&amp;E Backsheet'!$D$11:$AB$187,L$11,0))</f>
        <v>4187750</v>
      </c>
      <c r="M154" s="321">
        <f ca="1">IF(ISERROR(VLOOKUP($B154,'I&amp;E Backsheet'!$D$11:$AB$187,M$11,0)),"",VLOOKUP($B154,'I&amp;E Backsheet'!$D$11:$AB$187,M$11,0))</f>
        <v>4187750</v>
      </c>
      <c r="N154" s="215">
        <f ca="1">IF(ISERROR(VLOOKUP($B154,'I&amp;E Backsheet'!$D$11:$AB$187,N$11,0)),"",VLOOKUP($B154,'I&amp;E Backsheet'!$D$11:$AB$187,N$11,0))</f>
        <v>4187750</v>
      </c>
      <c r="O154" s="334">
        <f t="shared" ca="1" si="15"/>
        <v>112750</v>
      </c>
      <c r="P154" s="215">
        <f t="shared" ca="1" si="16"/>
        <v>112750</v>
      </c>
      <c r="Q154" s="321">
        <f t="shared" ca="1" si="17"/>
        <v>0</v>
      </c>
      <c r="R154" s="215">
        <f t="shared" ca="1" si="18"/>
        <v>0</v>
      </c>
    </row>
    <row r="155" spans="1:18" ht="60" customHeight="1">
      <c r="A155" s="3">
        <v>140</v>
      </c>
      <c r="B155" s="41" t="str">
        <f t="shared" ca="1" si="14"/>
        <v>E08000023</v>
      </c>
      <c r="C155" s="42" t="str">
        <f ca="1">IF($B155="","",VLOOKUP($B155,'Org list'!$J$9:$K$637,2,0))</f>
        <v>South Tyneside</v>
      </c>
      <c r="D155" s="223">
        <f ca="1">IF(ISERROR(VLOOKUP($B155,'Pooled Fund'!$A$3:$C$179,D$11,0)),"",VLOOKUP($B155,'Pooled Fund'!$A$3:$C$179,D$11,0))</f>
        <v>21367000</v>
      </c>
      <c r="E155" s="210">
        <f ca="1">IF(ISERROR(VLOOKUP($B155,'I&amp;E Backsheet'!$D$11:$AB$187,E$11,0)),"",VLOOKUP($B155,'I&amp;E Backsheet'!$D$11:$AB$187,E$11,0))</f>
        <v>5361000</v>
      </c>
      <c r="F155" s="210">
        <f ca="1">IF(ISERROR(VLOOKUP($B155,'I&amp;E Backsheet'!$D$11:$AB$187,F$11,0)),"",VLOOKUP($B155,'I&amp;E Backsheet'!$D$11:$AB$187,F$11,0))</f>
        <v>5361000</v>
      </c>
      <c r="G155" s="210">
        <f ca="1">IF(ISERROR(VLOOKUP($B155,'I&amp;E Backsheet'!$D$11:$AB$187,G$11,0)),"",VLOOKUP($B155,'I&amp;E Backsheet'!$D$11:$AB$187,G$11,0))</f>
        <v>5361000</v>
      </c>
      <c r="H155" s="262">
        <f ca="1">IF(ISERROR(VLOOKUP($B155,'I&amp;E Backsheet'!$D$11:$AB$187,H$11,0)),"",VLOOKUP($B155,'I&amp;E Backsheet'!$D$11:$AB$187,H$11,0))</f>
        <v>5361000</v>
      </c>
      <c r="I155" s="321">
        <f ca="1">IF(ISERROR(VLOOKUP($B155,'I&amp;E Backsheet'!$D$11:$AB$187,I$11,0)),"",VLOOKUP($B155,'I&amp;E Backsheet'!$D$11:$AB$187,I$11,0))</f>
        <v>5361000</v>
      </c>
      <c r="J155" s="214">
        <f ca="1">IF(ISERROR(VLOOKUP($B155,'I&amp;E Backsheet'!$D$11:$AB$187,J$11,0)),"",VLOOKUP($B155,'I&amp;E Backsheet'!$D$11:$AB$187,J$11,0))</f>
        <v>5361000</v>
      </c>
      <c r="K155" s="214">
        <f ca="1">IF(ISERROR(VLOOKUP($B155,'I&amp;E Backsheet'!$D$11:$AB$187,K$11,0)),"",VLOOKUP($B155,'I&amp;E Backsheet'!$D$11:$AB$187,K$11,0))</f>
        <v>5361000</v>
      </c>
      <c r="L155" s="215">
        <f ca="1">IF(ISERROR(VLOOKUP($B155,'I&amp;E Backsheet'!$D$11:$AB$187,L$11,0)),"",VLOOKUP($B155,'I&amp;E Backsheet'!$D$11:$AB$187,L$11,0))</f>
        <v>5351000</v>
      </c>
      <c r="M155" s="321">
        <f ca="1">IF(ISERROR(VLOOKUP($B155,'I&amp;E Backsheet'!$D$11:$AB$187,M$11,0)),"",VLOOKUP($B155,'I&amp;E Backsheet'!$D$11:$AB$187,M$11,0))</f>
        <v>4229750</v>
      </c>
      <c r="N155" s="215">
        <f ca="1">IF(ISERROR(VLOOKUP($B155,'I&amp;E Backsheet'!$D$11:$AB$187,N$11,0)),"",VLOOKUP($B155,'I&amp;E Backsheet'!$D$11:$AB$187,N$11,0))</f>
        <v>4229750</v>
      </c>
      <c r="O155" s="334">
        <f t="shared" ca="1" si="15"/>
        <v>-1131250</v>
      </c>
      <c r="P155" s="215">
        <f t="shared" ca="1" si="16"/>
        <v>-1131250</v>
      </c>
      <c r="Q155" s="321">
        <f t="shared" ca="1" si="17"/>
        <v>-1131250</v>
      </c>
      <c r="R155" s="215">
        <f t="shared" ca="1" si="18"/>
        <v>-1131250</v>
      </c>
    </row>
    <row r="156" spans="1:18" ht="60" customHeight="1">
      <c r="A156" s="3">
        <v>141</v>
      </c>
      <c r="B156" s="41" t="str">
        <f t="shared" ca="1" si="14"/>
        <v>E06000045</v>
      </c>
      <c r="C156" s="42" t="str">
        <f ca="1">IF($B156="","",VLOOKUP($B156,'Org list'!$J$9:$K$637,2,0))</f>
        <v>Southampton</v>
      </c>
      <c r="D156" s="223">
        <f ca="1">IF(ISERROR(VLOOKUP($B156,'Pooled Fund'!$A$3:$C$179,D$11,0)),"",VLOOKUP($B156,'Pooled Fund'!$A$3:$C$179,D$11,0))</f>
        <v>132718000</v>
      </c>
      <c r="E156" s="210">
        <f ca="1">IF(ISERROR(VLOOKUP($B156,'I&amp;E Backsheet'!$D$11:$AB$187,E$11,0)),"",VLOOKUP($B156,'I&amp;E Backsheet'!$D$11:$AB$187,E$11,0))</f>
        <v>14497000</v>
      </c>
      <c r="F156" s="210">
        <f ca="1">IF(ISERROR(VLOOKUP($B156,'I&amp;E Backsheet'!$D$11:$AB$187,F$11,0)),"",VLOOKUP($B156,'I&amp;E Backsheet'!$D$11:$AB$187,F$11,0))</f>
        <v>14497000</v>
      </c>
      <c r="G156" s="210">
        <f ca="1">IF(ISERROR(VLOOKUP($B156,'I&amp;E Backsheet'!$D$11:$AB$187,G$11,0)),"",VLOOKUP($B156,'I&amp;E Backsheet'!$D$11:$AB$187,G$11,0))</f>
        <v>14497000</v>
      </c>
      <c r="H156" s="262">
        <f ca="1">IF(ISERROR(VLOOKUP($B156,'I&amp;E Backsheet'!$D$11:$AB$187,H$11,0)),"",VLOOKUP($B156,'I&amp;E Backsheet'!$D$11:$AB$187,H$11,0))</f>
        <v>14497000</v>
      </c>
      <c r="I156" s="321">
        <f ca="1">IF(ISERROR(VLOOKUP($B156,'I&amp;E Backsheet'!$D$11:$AB$187,I$11,0)),"",VLOOKUP($B156,'I&amp;E Backsheet'!$D$11:$AB$187,I$11,0))</f>
        <v>14368000</v>
      </c>
      <c r="J156" s="214">
        <f ca="1">IF(ISERROR(VLOOKUP($B156,'I&amp;E Backsheet'!$D$11:$AB$187,J$11,0)),"",VLOOKUP($B156,'I&amp;E Backsheet'!$D$11:$AB$187,J$11,0))</f>
        <v>15214000</v>
      </c>
      <c r="K156" s="214">
        <f ca="1">IF(ISERROR(VLOOKUP($B156,'I&amp;E Backsheet'!$D$11:$AB$187,K$11,0)),"",VLOOKUP($B156,'I&amp;E Backsheet'!$D$11:$AB$187,K$11,0))</f>
        <v>14685000</v>
      </c>
      <c r="L156" s="215">
        <f ca="1">IF(ISERROR(VLOOKUP($B156,'I&amp;E Backsheet'!$D$11:$AB$187,L$11,0)),"",VLOOKUP($B156,'I&amp;E Backsheet'!$D$11:$AB$187,L$11,0))</f>
        <v>14685000</v>
      </c>
      <c r="M156" s="321">
        <f ca="1">IF(ISERROR(VLOOKUP($B156,'I&amp;E Backsheet'!$D$11:$AB$187,M$11,0)),"",VLOOKUP($B156,'I&amp;E Backsheet'!$D$11:$AB$187,M$11,0))</f>
        <v>14368000</v>
      </c>
      <c r="N156" s="215">
        <f ca="1">IF(ISERROR(VLOOKUP($B156,'I&amp;E Backsheet'!$D$11:$AB$187,N$11,0)),"",VLOOKUP($B156,'I&amp;E Backsheet'!$D$11:$AB$187,N$11,0))</f>
        <v>15214000</v>
      </c>
      <c r="O156" s="334">
        <f t="shared" ca="1" si="15"/>
        <v>-129000</v>
      </c>
      <c r="P156" s="215">
        <f t="shared" ca="1" si="16"/>
        <v>717000</v>
      </c>
      <c r="Q156" s="321">
        <f t="shared" ca="1" si="17"/>
        <v>0</v>
      </c>
      <c r="R156" s="215">
        <f t="shared" ca="1" si="18"/>
        <v>0</v>
      </c>
    </row>
    <row r="157" spans="1:18" ht="60" customHeight="1">
      <c r="A157" s="3">
        <v>142</v>
      </c>
      <c r="B157" s="41" t="str">
        <f t="shared" ca="1" si="14"/>
        <v>E06000033</v>
      </c>
      <c r="C157" s="42" t="str">
        <f ca="1">IF($B157="","",VLOOKUP($B157,'Org list'!$J$9:$K$637,2,0))</f>
        <v>Southend-on-Sea</v>
      </c>
      <c r="D157" s="223">
        <f ca="1">IF(ISERROR(VLOOKUP($B157,'Pooled Fund'!$A$3:$C$179,D$11,0)),"",VLOOKUP($B157,'Pooled Fund'!$A$3:$C$179,D$11,0))</f>
        <v>12772000</v>
      </c>
      <c r="E157" s="210">
        <f ca="1">IF(ISERROR(VLOOKUP($B157,'I&amp;E Backsheet'!$D$11:$AB$187,E$11,0)),"",VLOOKUP($B157,'I&amp;E Backsheet'!$D$11:$AB$187,E$11,0))</f>
        <v>3193000</v>
      </c>
      <c r="F157" s="210">
        <f ca="1">IF(ISERROR(VLOOKUP($B157,'I&amp;E Backsheet'!$D$11:$AB$187,F$11,0)),"",VLOOKUP($B157,'I&amp;E Backsheet'!$D$11:$AB$187,F$11,0))</f>
        <v>3193000</v>
      </c>
      <c r="G157" s="210">
        <f ca="1">IF(ISERROR(VLOOKUP($B157,'I&amp;E Backsheet'!$D$11:$AB$187,G$11,0)),"",VLOOKUP($B157,'I&amp;E Backsheet'!$D$11:$AB$187,G$11,0))</f>
        <v>3193000</v>
      </c>
      <c r="H157" s="262">
        <f ca="1">IF(ISERROR(VLOOKUP($B157,'I&amp;E Backsheet'!$D$11:$AB$187,H$11,0)),"",VLOOKUP($B157,'I&amp;E Backsheet'!$D$11:$AB$187,H$11,0))</f>
        <v>3193000</v>
      </c>
      <c r="I157" s="321">
        <f ca="1">IF(ISERROR(VLOOKUP($B157,'I&amp;E Backsheet'!$D$11:$AB$187,I$11,0)),"",VLOOKUP($B157,'I&amp;E Backsheet'!$D$11:$AB$187,I$11,0))</f>
        <v>3193000</v>
      </c>
      <c r="J157" s="214">
        <f ca="1">IF(ISERROR(VLOOKUP($B157,'I&amp;E Backsheet'!$D$11:$AB$187,J$11,0)),"",VLOOKUP($B157,'I&amp;E Backsheet'!$D$11:$AB$187,J$11,0))</f>
        <v>3193000</v>
      </c>
      <c r="K157" s="214">
        <f ca="1">IF(ISERROR(VLOOKUP($B157,'I&amp;E Backsheet'!$D$11:$AB$187,K$11,0)),"",VLOOKUP($B157,'I&amp;E Backsheet'!$D$11:$AB$187,K$11,0))</f>
        <v>3193000</v>
      </c>
      <c r="L157" s="215">
        <f ca="1">IF(ISERROR(VLOOKUP($B157,'I&amp;E Backsheet'!$D$11:$AB$187,L$11,0)),"",VLOOKUP($B157,'I&amp;E Backsheet'!$D$11:$AB$187,L$11,0))</f>
        <v>3193000</v>
      </c>
      <c r="M157" s="321">
        <f ca="1">IF(ISERROR(VLOOKUP($B157,'I&amp;E Backsheet'!$D$11:$AB$187,M$11,0)),"",VLOOKUP($B157,'I&amp;E Backsheet'!$D$11:$AB$187,M$11,0))</f>
        <v>2948640</v>
      </c>
      <c r="N157" s="215">
        <f ca="1">IF(ISERROR(VLOOKUP($B157,'I&amp;E Backsheet'!$D$11:$AB$187,N$11,0)),"",VLOOKUP($B157,'I&amp;E Backsheet'!$D$11:$AB$187,N$11,0))</f>
        <v>3419480</v>
      </c>
      <c r="O157" s="334">
        <f t="shared" ca="1" si="15"/>
        <v>-244360</v>
      </c>
      <c r="P157" s="215">
        <f t="shared" ca="1" si="16"/>
        <v>226480</v>
      </c>
      <c r="Q157" s="321">
        <f t="shared" ca="1" si="17"/>
        <v>-244360</v>
      </c>
      <c r="R157" s="215">
        <f t="shared" ca="1" si="18"/>
        <v>226480</v>
      </c>
    </row>
    <row r="158" spans="1:18" ht="60" customHeight="1">
      <c r="A158" s="3">
        <v>143</v>
      </c>
      <c r="B158" s="41" t="str">
        <f t="shared" ca="1" si="14"/>
        <v>E09000028</v>
      </c>
      <c r="C158" s="42" t="str">
        <f ca="1">IF($B158="","",VLOOKUP($B158,'Org list'!$J$9:$K$637,2,0))</f>
        <v>Southwark</v>
      </c>
      <c r="D158" s="223">
        <f ca="1">IF(ISERROR(VLOOKUP($B158,'Pooled Fund'!$A$3:$C$179,D$11,0)),"",VLOOKUP($B158,'Pooled Fund'!$A$3:$C$179,D$11,0))</f>
        <v>21967000</v>
      </c>
      <c r="E158" s="210">
        <f ca="1">IF(ISERROR(VLOOKUP($B158,'I&amp;E Backsheet'!$D$11:$AB$187,E$11,0)),"",VLOOKUP($B158,'I&amp;E Backsheet'!$D$11:$AB$187,E$11,0))</f>
        <v>5491750</v>
      </c>
      <c r="F158" s="210">
        <f ca="1">IF(ISERROR(VLOOKUP($B158,'I&amp;E Backsheet'!$D$11:$AB$187,F$11,0)),"",VLOOKUP($B158,'I&amp;E Backsheet'!$D$11:$AB$187,F$11,0))</f>
        <v>5491750</v>
      </c>
      <c r="G158" s="210">
        <f ca="1">IF(ISERROR(VLOOKUP($B158,'I&amp;E Backsheet'!$D$11:$AB$187,G$11,0)),"",VLOOKUP($B158,'I&amp;E Backsheet'!$D$11:$AB$187,G$11,0))</f>
        <v>5491750</v>
      </c>
      <c r="H158" s="262">
        <f ca="1">IF(ISERROR(VLOOKUP($B158,'I&amp;E Backsheet'!$D$11:$AB$187,H$11,0)),"",VLOOKUP($B158,'I&amp;E Backsheet'!$D$11:$AB$187,H$11,0))</f>
        <v>5491750</v>
      </c>
      <c r="I158" s="321">
        <f ca="1">IF(ISERROR(VLOOKUP($B158,'I&amp;E Backsheet'!$D$11:$AB$187,I$11,0)),"",VLOOKUP($B158,'I&amp;E Backsheet'!$D$11:$AB$187,I$11,0))</f>
        <v>5491750</v>
      </c>
      <c r="J158" s="214">
        <f ca="1">IF(ISERROR(VLOOKUP($B158,'I&amp;E Backsheet'!$D$11:$AB$187,J$11,0)),"",VLOOKUP($B158,'I&amp;E Backsheet'!$D$11:$AB$187,J$11,0))</f>
        <v>5491750</v>
      </c>
      <c r="K158" s="214">
        <f ca="1">IF(ISERROR(VLOOKUP($B158,'I&amp;E Backsheet'!$D$11:$AB$187,K$11,0)),"",VLOOKUP($B158,'I&amp;E Backsheet'!$D$11:$AB$187,K$11,0))</f>
        <v>5491750</v>
      </c>
      <c r="L158" s="215">
        <f ca="1">IF(ISERROR(VLOOKUP($B158,'I&amp;E Backsheet'!$D$11:$AB$187,L$11,0)),"",VLOOKUP($B158,'I&amp;E Backsheet'!$D$11:$AB$187,L$11,0))</f>
        <v>5491750</v>
      </c>
      <c r="M158" s="321">
        <f ca="1">IF(ISERROR(VLOOKUP($B158,'I&amp;E Backsheet'!$D$11:$AB$187,M$11,0)),"",VLOOKUP($B158,'I&amp;E Backsheet'!$D$11:$AB$187,M$11,0))</f>
        <v>5491750</v>
      </c>
      <c r="N158" s="215">
        <f ca="1">IF(ISERROR(VLOOKUP($B158,'I&amp;E Backsheet'!$D$11:$AB$187,N$11,0)),"",VLOOKUP($B158,'I&amp;E Backsheet'!$D$11:$AB$187,N$11,0))</f>
        <v>5491750</v>
      </c>
      <c r="O158" s="334">
        <f t="shared" ca="1" si="15"/>
        <v>0</v>
      </c>
      <c r="P158" s="215">
        <f t="shared" ca="1" si="16"/>
        <v>0</v>
      </c>
      <c r="Q158" s="321">
        <f t="shared" ca="1" si="17"/>
        <v>0</v>
      </c>
      <c r="R158" s="215">
        <f t="shared" ca="1" si="18"/>
        <v>0</v>
      </c>
    </row>
    <row r="159" spans="1:18" ht="60" customHeight="1">
      <c r="A159" s="3">
        <v>144</v>
      </c>
      <c r="B159" s="41" t="str">
        <f t="shared" ca="1" si="14"/>
        <v>E08000013</v>
      </c>
      <c r="C159" s="42" t="str">
        <f ca="1">IF($B159="","",VLOOKUP($B159,'Org list'!$J$9:$K$637,2,0))</f>
        <v>St. Helens</v>
      </c>
      <c r="D159" s="223">
        <f ca="1">IF(ISERROR(VLOOKUP($B159,'Pooled Fund'!$A$3:$C$179,D$11,0)),"",VLOOKUP($B159,'Pooled Fund'!$A$3:$C$179,D$11,0))</f>
        <v>15982000</v>
      </c>
      <c r="E159" s="210">
        <f ca="1">IF(ISERROR(VLOOKUP($B159,'I&amp;E Backsheet'!$D$11:$AB$187,E$11,0)),"",VLOOKUP($B159,'I&amp;E Backsheet'!$D$11:$AB$187,E$11,0))</f>
        <v>3995500</v>
      </c>
      <c r="F159" s="210">
        <f ca="1">IF(ISERROR(VLOOKUP($B159,'I&amp;E Backsheet'!$D$11:$AB$187,F$11,0)),"",VLOOKUP($B159,'I&amp;E Backsheet'!$D$11:$AB$187,F$11,0))</f>
        <v>3995500</v>
      </c>
      <c r="G159" s="210">
        <f ca="1">IF(ISERROR(VLOOKUP($B159,'I&amp;E Backsheet'!$D$11:$AB$187,G$11,0)),"",VLOOKUP($B159,'I&amp;E Backsheet'!$D$11:$AB$187,G$11,0))</f>
        <v>3995500</v>
      </c>
      <c r="H159" s="262">
        <f ca="1">IF(ISERROR(VLOOKUP($B159,'I&amp;E Backsheet'!$D$11:$AB$187,H$11,0)),"",VLOOKUP($B159,'I&amp;E Backsheet'!$D$11:$AB$187,H$11,0))</f>
        <v>3995500</v>
      </c>
      <c r="I159" s="321">
        <f ca="1">IF(ISERROR(VLOOKUP($B159,'I&amp;E Backsheet'!$D$11:$AB$187,I$11,0)),"",VLOOKUP($B159,'I&amp;E Backsheet'!$D$11:$AB$187,I$11,0))</f>
        <v>3995500</v>
      </c>
      <c r="J159" s="214">
        <f ca="1">IF(ISERROR(VLOOKUP($B159,'I&amp;E Backsheet'!$D$11:$AB$187,J$11,0)),"",VLOOKUP($B159,'I&amp;E Backsheet'!$D$11:$AB$187,J$11,0))</f>
        <v>3995500</v>
      </c>
      <c r="K159" s="214">
        <f ca="1">IF(ISERROR(VLOOKUP($B159,'I&amp;E Backsheet'!$D$11:$AB$187,K$11,0)),"",VLOOKUP($B159,'I&amp;E Backsheet'!$D$11:$AB$187,K$11,0))</f>
        <v>3995500</v>
      </c>
      <c r="L159" s="215">
        <f ca="1">IF(ISERROR(VLOOKUP($B159,'I&amp;E Backsheet'!$D$11:$AB$187,L$11,0)),"",VLOOKUP($B159,'I&amp;E Backsheet'!$D$11:$AB$187,L$11,0))</f>
        <v>3995500</v>
      </c>
      <c r="M159" s="321">
        <f ca="1">IF(ISERROR(VLOOKUP($B159,'I&amp;E Backsheet'!$D$11:$AB$187,M$11,0)),"",VLOOKUP($B159,'I&amp;E Backsheet'!$D$11:$AB$187,M$11,0))</f>
        <v>3995500</v>
      </c>
      <c r="N159" s="215">
        <f ca="1">IF(ISERROR(VLOOKUP($B159,'I&amp;E Backsheet'!$D$11:$AB$187,N$11,0)),"",VLOOKUP($B159,'I&amp;E Backsheet'!$D$11:$AB$187,N$11,0))</f>
        <v>3995500</v>
      </c>
      <c r="O159" s="334">
        <f t="shared" ca="1" si="15"/>
        <v>0</v>
      </c>
      <c r="P159" s="215">
        <f t="shared" ca="1" si="16"/>
        <v>0</v>
      </c>
      <c r="Q159" s="321">
        <f t="shared" ca="1" si="17"/>
        <v>0</v>
      </c>
      <c r="R159" s="215">
        <f t="shared" ca="1" si="18"/>
        <v>0</v>
      </c>
    </row>
    <row r="160" spans="1:18" ht="60" customHeight="1">
      <c r="A160" s="3">
        <v>145</v>
      </c>
      <c r="B160" s="41" t="str">
        <f t="shared" ca="1" si="14"/>
        <v>E10000028</v>
      </c>
      <c r="C160" s="42" t="str">
        <f ca="1">IF($B160="","",VLOOKUP($B160,'Org list'!$J$9:$K$637,2,0))</f>
        <v>Staffordshire</v>
      </c>
      <c r="D160" s="223">
        <f ca="1">IF(ISERROR(VLOOKUP($B160,'Pooled Fund'!$A$3:$C$179,D$11,0)),"",VLOOKUP($B160,'Pooled Fund'!$A$3:$C$179,D$11,0))</f>
        <v>104737793.24912503</v>
      </c>
      <c r="E160" s="210">
        <f ca="1">IF(ISERROR(VLOOKUP($B160,'I&amp;E Backsheet'!$D$11:$AB$187,E$11,0)),"",VLOOKUP($B160,'I&amp;E Backsheet'!$D$11:$AB$187,E$11,0))</f>
        <v>98135573</v>
      </c>
      <c r="F160" s="210">
        <f ca="1">IF(ISERROR(VLOOKUP($B160,'I&amp;E Backsheet'!$D$11:$AB$187,F$11,0)),"",VLOOKUP($B160,'I&amp;E Backsheet'!$D$11:$AB$187,F$11,0))</f>
        <v>0</v>
      </c>
      <c r="G160" s="210">
        <f ca="1">IF(ISERROR(VLOOKUP($B160,'I&amp;E Backsheet'!$D$11:$AB$187,G$11,0)),"",VLOOKUP($B160,'I&amp;E Backsheet'!$D$11:$AB$187,G$11,0))</f>
        <v>0</v>
      </c>
      <c r="H160" s="262">
        <f ca="1">IF(ISERROR(VLOOKUP($B160,'I&amp;E Backsheet'!$D$11:$AB$187,H$11,0)),"",VLOOKUP($B160,'I&amp;E Backsheet'!$D$11:$AB$187,H$11,0))</f>
        <v>0</v>
      </c>
      <c r="I160" s="321">
        <f ca="1">IF(ISERROR(VLOOKUP($B160,'I&amp;E Backsheet'!$D$11:$AB$187,I$11,0)),"",VLOOKUP($B160,'I&amp;E Backsheet'!$D$11:$AB$187,I$11,0))</f>
        <v>98135573</v>
      </c>
      <c r="J160" s="214">
        <f ca="1">IF(ISERROR(VLOOKUP($B160,'I&amp;E Backsheet'!$D$11:$AB$187,J$11,0)),"",VLOOKUP($B160,'I&amp;E Backsheet'!$D$11:$AB$187,J$11,0))</f>
        <v>0</v>
      </c>
      <c r="K160" s="214">
        <f ca="1">IF(ISERROR(VLOOKUP($B160,'I&amp;E Backsheet'!$D$11:$AB$187,K$11,0)),"",VLOOKUP($B160,'I&amp;E Backsheet'!$D$11:$AB$187,K$11,0))</f>
        <v>0</v>
      </c>
      <c r="L160" s="215">
        <f ca="1">IF(ISERROR(VLOOKUP($B160,'I&amp;E Backsheet'!$D$11:$AB$187,L$11,0)),"",VLOOKUP($B160,'I&amp;E Backsheet'!$D$11:$AB$187,L$11,0))</f>
        <v>0</v>
      </c>
      <c r="M160" s="321">
        <f ca="1">IF(ISERROR(VLOOKUP($B160,'I&amp;E Backsheet'!$D$11:$AB$187,M$11,0)),"",VLOOKUP($B160,'I&amp;E Backsheet'!$D$11:$AB$187,M$11,0))</f>
        <v>98135573</v>
      </c>
      <c r="N160" s="215">
        <f ca="1">IF(ISERROR(VLOOKUP($B160,'I&amp;E Backsheet'!$D$11:$AB$187,N$11,0)),"",VLOOKUP($B160,'I&amp;E Backsheet'!$D$11:$AB$187,N$11,0))</f>
        <v>0</v>
      </c>
      <c r="O160" s="334">
        <f t="shared" ca="1" si="15"/>
        <v>0</v>
      </c>
      <c r="P160" s="215">
        <f t="shared" ca="1" si="16"/>
        <v>0</v>
      </c>
      <c r="Q160" s="321">
        <f t="shared" ca="1" si="17"/>
        <v>0</v>
      </c>
      <c r="R160" s="215">
        <f t="shared" ca="1" si="18"/>
        <v>0</v>
      </c>
    </row>
    <row r="161" spans="1:18" ht="60" customHeight="1">
      <c r="A161" s="3">
        <v>146</v>
      </c>
      <c r="B161" s="41" t="str">
        <f t="shared" ca="1" si="14"/>
        <v>E08000007</v>
      </c>
      <c r="C161" s="42" t="str">
        <f ca="1">IF($B161="","",VLOOKUP($B161,'Org list'!$J$9:$K$637,2,0))</f>
        <v>Stockport</v>
      </c>
      <c r="D161" s="223">
        <f ca="1">IF(ISERROR(VLOOKUP($B161,'Pooled Fund'!$A$3:$C$179,D$11,0)),"",VLOOKUP($B161,'Pooled Fund'!$A$3:$C$179,D$11,0))</f>
        <v>20321000</v>
      </c>
      <c r="E161" s="210">
        <f ca="1">IF(ISERROR(VLOOKUP($B161,'I&amp;E Backsheet'!$D$11:$AB$187,E$11,0)),"",VLOOKUP($B161,'I&amp;E Backsheet'!$D$11:$AB$187,E$11,0))</f>
        <v>4627500</v>
      </c>
      <c r="F161" s="210">
        <f ca="1">IF(ISERROR(VLOOKUP($B161,'I&amp;E Backsheet'!$D$11:$AB$187,F$11,0)),"",VLOOKUP($B161,'I&amp;E Backsheet'!$D$11:$AB$187,F$11,0))</f>
        <v>4627500</v>
      </c>
      <c r="G161" s="210">
        <f ca="1">IF(ISERROR(VLOOKUP($B161,'I&amp;E Backsheet'!$D$11:$AB$187,G$11,0)),"",VLOOKUP($B161,'I&amp;E Backsheet'!$D$11:$AB$187,G$11,0))</f>
        <v>4627500</v>
      </c>
      <c r="H161" s="262">
        <f ca="1">IF(ISERROR(VLOOKUP($B161,'I&amp;E Backsheet'!$D$11:$AB$187,H$11,0)),"",VLOOKUP($B161,'I&amp;E Backsheet'!$D$11:$AB$187,H$11,0))</f>
        <v>4627500</v>
      </c>
      <c r="I161" s="321">
        <f ca="1">IF(ISERROR(VLOOKUP($B161,'I&amp;E Backsheet'!$D$11:$AB$187,I$11,0)),"",VLOOKUP($B161,'I&amp;E Backsheet'!$D$11:$AB$187,I$11,0))</f>
        <v>4628000</v>
      </c>
      <c r="J161" s="214">
        <f ca="1">IF(ISERROR(VLOOKUP($B161,'I&amp;E Backsheet'!$D$11:$AB$187,J$11,0)),"",VLOOKUP($B161,'I&amp;E Backsheet'!$D$11:$AB$187,J$11,0))</f>
        <v>4627000</v>
      </c>
      <c r="K161" s="214">
        <f ca="1">IF(ISERROR(VLOOKUP($B161,'I&amp;E Backsheet'!$D$11:$AB$187,K$11,0)),"",VLOOKUP($B161,'I&amp;E Backsheet'!$D$11:$AB$187,K$11,0))</f>
        <v>4628000</v>
      </c>
      <c r="L161" s="215">
        <f ca="1">IF(ISERROR(VLOOKUP($B161,'I&amp;E Backsheet'!$D$11:$AB$187,L$11,0)),"",VLOOKUP($B161,'I&amp;E Backsheet'!$D$11:$AB$187,L$11,0))</f>
        <v>4627000</v>
      </c>
      <c r="M161" s="321">
        <f ca="1">IF(ISERROR(VLOOKUP($B161,'I&amp;E Backsheet'!$D$11:$AB$187,M$11,0)),"",VLOOKUP($B161,'I&amp;E Backsheet'!$D$11:$AB$187,M$11,0))</f>
        <v>4628000</v>
      </c>
      <c r="N161" s="215">
        <f ca="1">IF(ISERROR(VLOOKUP($B161,'I&amp;E Backsheet'!$D$11:$AB$187,N$11,0)),"",VLOOKUP($B161,'I&amp;E Backsheet'!$D$11:$AB$187,N$11,0))</f>
        <v>4627000</v>
      </c>
      <c r="O161" s="334">
        <f t="shared" ca="1" si="15"/>
        <v>500</v>
      </c>
      <c r="P161" s="215">
        <f t="shared" ca="1" si="16"/>
        <v>-500</v>
      </c>
      <c r="Q161" s="321">
        <f t="shared" ca="1" si="17"/>
        <v>0</v>
      </c>
      <c r="R161" s="215">
        <f t="shared" ca="1" si="18"/>
        <v>0</v>
      </c>
    </row>
    <row r="162" spans="1:18" ht="60" customHeight="1">
      <c r="A162" s="3">
        <v>147</v>
      </c>
      <c r="B162" s="41" t="str">
        <f t="shared" ca="1" si="14"/>
        <v>E06000004</v>
      </c>
      <c r="C162" s="42" t="str">
        <f ca="1">IF($B162="","",VLOOKUP($B162,'Org list'!$J$9:$K$637,2,0))</f>
        <v>Stockton-on-Tees</v>
      </c>
      <c r="D162" s="223">
        <f ca="1">IF(ISERROR(VLOOKUP($B162,'Pooled Fund'!$A$3:$C$179,D$11,0)),"",VLOOKUP($B162,'Pooled Fund'!$A$3:$C$179,D$11,0))</f>
        <v>14265000</v>
      </c>
      <c r="E162" s="210">
        <f ca="1">IF(ISERROR(VLOOKUP($B162,'I&amp;E Backsheet'!$D$11:$AB$187,E$11,0)),"",VLOOKUP($B162,'I&amp;E Backsheet'!$D$11:$AB$187,E$11,0))</f>
        <v>3315518.25</v>
      </c>
      <c r="F162" s="210">
        <f ca="1">IF(ISERROR(VLOOKUP($B162,'I&amp;E Backsheet'!$D$11:$AB$187,F$11,0)),"",VLOOKUP($B162,'I&amp;E Backsheet'!$D$11:$AB$187,F$11,0))</f>
        <v>3074518.25</v>
      </c>
      <c r="G162" s="210">
        <f ca="1">IF(ISERROR(VLOOKUP($B162,'I&amp;E Backsheet'!$D$11:$AB$187,G$11,0)),"",VLOOKUP($B162,'I&amp;E Backsheet'!$D$11:$AB$187,G$11,0))</f>
        <v>3683518.25</v>
      </c>
      <c r="H162" s="262">
        <f ca="1">IF(ISERROR(VLOOKUP($B162,'I&amp;E Backsheet'!$D$11:$AB$187,H$11,0)),"",VLOOKUP($B162,'I&amp;E Backsheet'!$D$11:$AB$187,H$11,0))</f>
        <v>4191445.25</v>
      </c>
      <c r="I162" s="321">
        <f ca="1">IF(ISERROR(VLOOKUP($B162,'I&amp;E Backsheet'!$D$11:$AB$187,I$11,0)),"",VLOOKUP($B162,'I&amp;E Backsheet'!$D$11:$AB$187,I$11,0))</f>
        <v>3315518.25</v>
      </c>
      <c r="J162" s="214">
        <f ca="1">IF(ISERROR(VLOOKUP($B162,'I&amp;E Backsheet'!$D$11:$AB$187,J$11,0)),"",VLOOKUP($B162,'I&amp;E Backsheet'!$D$11:$AB$187,J$11,0))</f>
        <v>3174518.25</v>
      </c>
      <c r="K162" s="214">
        <f ca="1">IF(ISERROR(VLOOKUP($B162,'I&amp;E Backsheet'!$D$11:$AB$187,K$11,0)),"",VLOOKUP($B162,'I&amp;E Backsheet'!$D$11:$AB$187,K$11,0))</f>
        <v>3683518.25</v>
      </c>
      <c r="L162" s="215">
        <f ca="1">IF(ISERROR(VLOOKUP($B162,'I&amp;E Backsheet'!$D$11:$AB$187,L$11,0)),"",VLOOKUP($B162,'I&amp;E Backsheet'!$D$11:$AB$187,L$11,0))</f>
        <v>4091445.25</v>
      </c>
      <c r="M162" s="321">
        <f ca="1">IF(ISERROR(VLOOKUP($B162,'I&amp;E Backsheet'!$D$11:$AB$187,M$11,0)),"",VLOOKUP($B162,'I&amp;E Backsheet'!$D$11:$AB$187,M$11,0))</f>
        <v>3315518.25</v>
      </c>
      <c r="N162" s="215">
        <f ca="1">IF(ISERROR(VLOOKUP($B162,'I&amp;E Backsheet'!$D$11:$AB$187,N$11,0)),"",VLOOKUP($B162,'I&amp;E Backsheet'!$D$11:$AB$187,N$11,0))</f>
        <v>3174518.25</v>
      </c>
      <c r="O162" s="334">
        <f t="shared" ca="1" si="15"/>
        <v>0</v>
      </c>
      <c r="P162" s="215">
        <f t="shared" ca="1" si="16"/>
        <v>100000</v>
      </c>
      <c r="Q162" s="321">
        <f t="shared" ca="1" si="17"/>
        <v>0</v>
      </c>
      <c r="R162" s="215">
        <f t="shared" ca="1" si="18"/>
        <v>0</v>
      </c>
    </row>
    <row r="163" spans="1:18" ht="60" customHeight="1">
      <c r="A163" s="3">
        <v>148</v>
      </c>
      <c r="B163" s="41" t="str">
        <f t="shared" ca="1" si="14"/>
        <v>E06000021</v>
      </c>
      <c r="C163" s="42" t="str">
        <f ca="1">IF($B163="","",VLOOKUP($B163,'Org list'!$J$9:$K$637,2,0))</f>
        <v>Stoke-on-Trent</v>
      </c>
      <c r="D163" s="223">
        <f ca="1">IF(ISERROR(VLOOKUP($B163,'Pooled Fund'!$A$3:$C$179,D$11,0)),"",VLOOKUP($B163,'Pooled Fund'!$A$3:$C$179,D$11,0))</f>
        <v>76204000</v>
      </c>
      <c r="E163" s="210">
        <f ca="1">IF(ISERROR(VLOOKUP($B163,'I&amp;E Backsheet'!$D$11:$AB$187,E$11,0)),"",VLOOKUP($B163,'I&amp;E Backsheet'!$D$11:$AB$187,E$11,0))</f>
        <v>19016250</v>
      </c>
      <c r="F163" s="210">
        <f ca="1">IF(ISERROR(VLOOKUP($B163,'I&amp;E Backsheet'!$D$11:$AB$187,F$11,0)),"",VLOOKUP($B163,'I&amp;E Backsheet'!$D$11:$AB$187,F$11,0))</f>
        <v>19016000</v>
      </c>
      <c r="G163" s="210">
        <f ca="1">IF(ISERROR(VLOOKUP($B163,'I&amp;E Backsheet'!$D$11:$AB$187,G$11,0)),"",VLOOKUP($B163,'I&amp;E Backsheet'!$D$11:$AB$187,G$11,0))</f>
        <v>19016000</v>
      </c>
      <c r="H163" s="262">
        <f ca="1">IF(ISERROR(VLOOKUP($B163,'I&amp;E Backsheet'!$D$11:$AB$187,H$11,0)),"",VLOOKUP($B163,'I&amp;E Backsheet'!$D$11:$AB$187,H$11,0))</f>
        <v>19017000</v>
      </c>
      <c r="I163" s="321">
        <f ca="1">IF(ISERROR(VLOOKUP($B163,'I&amp;E Backsheet'!$D$11:$AB$187,I$11,0)),"",VLOOKUP($B163,'I&amp;E Backsheet'!$D$11:$AB$187,I$11,0))</f>
        <v>19016250</v>
      </c>
      <c r="J163" s="214">
        <f ca="1">IF(ISERROR(VLOOKUP($B163,'I&amp;E Backsheet'!$D$11:$AB$187,J$11,0)),"",VLOOKUP($B163,'I&amp;E Backsheet'!$D$11:$AB$187,J$11,0))</f>
        <v>19016000</v>
      </c>
      <c r="K163" s="214">
        <f ca="1">IF(ISERROR(VLOOKUP($B163,'I&amp;E Backsheet'!$D$11:$AB$187,K$11,0)),"",VLOOKUP($B163,'I&amp;E Backsheet'!$D$11:$AB$187,K$11,0))</f>
        <v>19016000</v>
      </c>
      <c r="L163" s="215">
        <f ca="1">IF(ISERROR(VLOOKUP($B163,'I&amp;E Backsheet'!$D$11:$AB$187,L$11,0)),"",VLOOKUP($B163,'I&amp;E Backsheet'!$D$11:$AB$187,L$11,0))</f>
        <v>19017000</v>
      </c>
      <c r="M163" s="321">
        <f ca="1">IF(ISERROR(VLOOKUP($B163,'I&amp;E Backsheet'!$D$11:$AB$187,M$11,0)),"",VLOOKUP($B163,'I&amp;E Backsheet'!$D$11:$AB$187,M$11,0))</f>
        <v>19016000</v>
      </c>
      <c r="N163" s="215">
        <f ca="1">IF(ISERROR(VLOOKUP($B163,'I&amp;E Backsheet'!$D$11:$AB$187,N$11,0)),"",VLOOKUP($B163,'I&amp;E Backsheet'!$D$11:$AB$187,N$11,0))</f>
        <v>19016000</v>
      </c>
      <c r="O163" s="334">
        <f t="shared" ca="1" si="15"/>
        <v>-250</v>
      </c>
      <c r="P163" s="215">
        <f t="shared" ca="1" si="16"/>
        <v>0</v>
      </c>
      <c r="Q163" s="321">
        <f t="shared" ca="1" si="17"/>
        <v>-250</v>
      </c>
      <c r="R163" s="215">
        <f t="shared" ca="1" si="18"/>
        <v>0</v>
      </c>
    </row>
    <row r="164" spans="1:18" ht="60" customHeight="1">
      <c r="A164" s="3">
        <v>149</v>
      </c>
      <c r="B164" s="41" t="str">
        <f t="shared" ca="1" si="14"/>
        <v>E10000029</v>
      </c>
      <c r="C164" s="42" t="str">
        <f ca="1">IF($B164="","",VLOOKUP($B164,'Org list'!$J$9:$K$637,2,0))</f>
        <v>Suffolk</v>
      </c>
      <c r="D164" s="223">
        <f ca="1">IF(ISERROR(VLOOKUP($B164,'Pooled Fund'!$A$3:$C$179,D$11,0)),"",VLOOKUP($B164,'Pooled Fund'!$A$3:$C$179,D$11,0))</f>
        <v>50042000</v>
      </c>
      <c r="E164" s="210">
        <f ca="1">IF(ISERROR(VLOOKUP($B164,'I&amp;E Backsheet'!$D$11:$AB$187,E$11,0)),"",VLOOKUP($B164,'I&amp;E Backsheet'!$D$11:$AB$187,E$11,0))</f>
        <v>12510500</v>
      </c>
      <c r="F164" s="210">
        <f ca="1">IF(ISERROR(VLOOKUP($B164,'I&amp;E Backsheet'!$D$11:$AB$187,F$11,0)),"",VLOOKUP($B164,'I&amp;E Backsheet'!$D$11:$AB$187,F$11,0))</f>
        <v>12510500</v>
      </c>
      <c r="G164" s="210">
        <f ca="1">IF(ISERROR(VLOOKUP($B164,'I&amp;E Backsheet'!$D$11:$AB$187,G$11,0)),"",VLOOKUP($B164,'I&amp;E Backsheet'!$D$11:$AB$187,G$11,0))</f>
        <v>12510500</v>
      </c>
      <c r="H164" s="262">
        <f ca="1">IF(ISERROR(VLOOKUP($B164,'I&amp;E Backsheet'!$D$11:$AB$187,H$11,0)),"",VLOOKUP($B164,'I&amp;E Backsheet'!$D$11:$AB$187,H$11,0))</f>
        <v>12510500</v>
      </c>
      <c r="I164" s="321">
        <f ca="1">IF(ISERROR(VLOOKUP($B164,'I&amp;E Backsheet'!$D$11:$AB$187,I$11,0)),"",VLOOKUP($B164,'I&amp;E Backsheet'!$D$11:$AB$187,I$11,0))</f>
        <v>11170994</v>
      </c>
      <c r="J164" s="214">
        <f ca="1">IF(ISERROR(VLOOKUP($B164,'I&amp;E Backsheet'!$D$11:$AB$187,J$11,0)),"",VLOOKUP($B164,'I&amp;E Backsheet'!$D$11:$AB$187,J$11,0))</f>
        <v>12910986</v>
      </c>
      <c r="K164" s="214">
        <f ca="1">IF(ISERROR(VLOOKUP($B164,'I&amp;E Backsheet'!$D$11:$AB$187,K$11,0)),"",VLOOKUP($B164,'I&amp;E Backsheet'!$D$11:$AB$187,K$11,0))</f>
        <v>12979751</v>
      </c>
      <c r="L164" s="215">
        <f ca="1">IF(ISERROR(VLOOKUP($B164,'I&amp;E Backsheet'!$D$11:$AB$187,L$11,0)),"",VLOOKUP($B164,'I&amp;E Backsheet'!$D$11:$AB$187,L$11,0))</f>
        <v>12980269</v>
      </c>
      <c r="M164" s="321">
        <f ca="1">IF(ISERROR(VLOOKUP($B164,'I&amp;E Backsheet'!$D$11:$AB$187,M$11,0)),"",VLOOKUP($B164,'I&amp;E Backsheet'!$D$11:$AB$187,M$11,0))</f>
        <v>11170994</v>
      </c>
      <c r="N164" s="215">
        <f ca="1">IF(ISERROR(VLOOKUP($B164,'I&amp;E Backsheet'!$D$11:$AB$187,N$11,0)),"",VLOOKUP($B164,'I&amp;E Backsheet'!$D$11:$AB$187,N$11,0))</f>
        <v>12910986</v>
      </c>
      <c r="O164" s="334">
        <f t="shared" ca="1" si="15"/>
        <v>-1339506</v>
      </c>
      <c r="P164" s="215">
        <f t="shared" ca="1" si="16"/>
        <v>400486</v>
      </c>
      <c r="Q164" s="321">
        <f t="shared" ca="1" si="17"/>
        <v>0</v>
      </c>
      <c r="R164" s="215">
        <f t="shared" ca="1" si="18"/>
        <v>0</v>
      </c>
    </row>
    <row r="165" spans="1:18" ht="60" customHeight="1">
      <c r="A165" s="3">
        <v>150</v>
      </c>
      <c r="B165" s="41" t="str">
        <f t="shared" ca="1" si="14"/>
        <v>E08000024</v>
      </c>
      <c r="C165" s="42" t="str">
        <f ca="1">IF($B165="","",VLOOKUP($B165,'Org list'!$J$9:$K$637,2,0))</f>
        <v>Sunderland</v>
      </c>
      <c r="D165" s="223">
        <f ca="1">IF(ISERROR(VLOOKUP($B165,'Pooled Fund'!$A$3:$C$179,D$11,0)),"",VLOOKUP($B165,'Pooled Fund'!$A$3:$C$179,D$11,0))</f>
        <v>158469000</v>
      </c>
      <c r="E165" s="210">
        <f ca="1">IF(ISERROR(VLOOKUP($B165,'I&amp;E Backsheet'!$D$11:$AB$187,E$11,0)),"",VLOOKUP($B165,'I&amp;E Backsheet'!$D$11:$AB$187,E$11,0))</f>
        <v>38977276.25</v>
      </c>
      <c r="F165" s="210">
        <f ca="1">IF(ISERROR(VLOOKUP($B165,'I&amp;E Backsheet'!$D$11:$AB$187,F$11,0)),"",VLOOKUP($B165,'I&amp;E Backsheet'!$D$11:$AB$187,F$11,0))</f>
        <v>38977276.25</v>
      </c>
      <c r="G165" s="210">
        <f ca="1">IF(ISERROR(VLOOKUP($B165,'I&amp;E Backsheet'!$D$11:$AB$187,G$11,0)),"",VLOOKUP($B165,'I&amp;E Backsheet'!$D$11:$AB$187,G$11,0))</f>
        <v>38977276.25</v>
      </c>
      <c r="H165" s="262">
        <f ca="1">IF(ISERROR(VLOOKUP($B165,'I&amp;E Backsheet'!$D$11:$AB$187,H$11,0)),"",VLOOKUP($B165,'I&amp;E Backsheet'!$D$11:$AB$187,H$11,0))</f>
        <v>38977276.25</v>
      </c>
      <c r="I165" s="321">
        <f ca="1">IF(ISERROR(VLOOKUP($B165,'I&amp;E Backsheet'!$D$11:$AB$187,I$11,0)),"",VLOOKUP($B165,'I&amp;E Backsheet'!$D$11:$AB$187,I$11,0))</f>
        <v>38977276.25</v>
      </c>
      <c r="J165" s="214">
        <f ca="1">IF(ISERROR(VLOOKUP($B165,'I&amp;E Backsheet'!$D$11:$AB$187,J$11,0)),"",VLOOKUP($B165,'I&amp;E Backsheet'!$D$11:$AB$187,J$11,0))</f>
        <v>38971595.583333336</v>
      </c>
      <c r="K165" s="214">
        <f ca="1">IF(ISERROR(VLOOKUP($B165,'I&amp;E Backsheet'!$D$11:$AB$187,K$11,0)),"",VLOOKUP($B165,'I&amp;E Backsheet'!$D$11:$AB$187,K$11,0))</f>
        <v>38971595.583333336</v>
      </c>
      <c r="L165" s="215">
        <f ca="1">IF(ISERROR(VLOOKUP($B165,'I&amp;E Backsheet'!$D$11:$AB$187,L$11,0)),"",VLOOKUP($B165,'I&amp;E Backsheet'!$D$11:$AB$187,L$11,0))</f>
        <v>38971595.583333336</v>
      </c>
      <c r="M165" s="321">
        <f ca="1">IF(ISERROR(VLOOKUP($B165,'I&amp;E Backsheet'!$D$11:$AB$187,M$11,0)),"",VLOOKUP($B165,'I&amp;E Backsheet'!$D$11:$AB$187,M$11,0))</f>
        <v>38977276.25</v>
      </c>
      <c r="N165" s="215">
        <f ca="1">IF(ISERROR(VLOOKUP($B165,'I&amp;E Backsheet'!$D$11:$AB$187,N$11,0)),"",VLOOKUP($B165,'I&amp;E Backsheet'!$D$11:$AB$187,N$11,0))</f>
        <v>38971595.583333336</v>
      </c>
      <c r="O165" s="334">
        <f t="shared" ca="1" si="15"/>
        <v>0</v>
      </c>
      <c r="P165" s="215">
        <f t="shared" ca="1" si="16"/>
        <v>-5680.6666666641831</v>
      </c>
      <c r="Q165" s="321">
        <f t="shared" ca="1" si="17"/>
        <v>0</v>
      </c>
      <c r="R165" s="215">
        <f t="shared" ca="1" si="18"/>
        <v>0</v>
      </c>
    </row>
    <row r="166" spans="1:18" ht="60" customHeight="1">
      <c r="A166" s="3">
        <v>151</v>
      </c>
      <c r="B166" s="41" t="str">
        <f t="shared" ca="1" si="14"/>
        <v>E10000030</v>
      </c>
      <c r="C166" s="42" t="str">
        <f ca="1">IF($B166="","",VLOOKUP($B166,'Org list'!$J$9:$K$637,2,0))</f>
        <v>Surrey</v>
      </c>
      <c r="D166" s="223">
        <f ca="1">IF(ISERROR(VLOOKUP($B166,'Pooled Fund'!$A$3:$C$179,D$11,0)),"",VLOOKUP($B166,'Pooled Fund'!$A$3:$C$179,D$11,0))</f>
        <v>71422000</v>
      </c>
      <c r="E166" s="210">
        <f ca="1">IF(ISERROR(VLOOKUP($B166,'I&amp;E Backsheet'!$D$11:$AB$187,E$11,0)),"",VLOOKUP($B166,'I&amp;E Backsheet'!$D$11:$AB$187,E$11,0))</f>
        <v>22315750</v>
      </c>
      <c r="F166" s="210">
        <f ca="1">IF(ISERROR(VLOOKUP($B166,'I&amp;E Backsheet'!$D$11:$AB$187,F$11,0)),"",VLOOKUP($B166,'I&amp;E Backsheet'!$D$11:$AB$187,F$11,0))</f>
        <v>16368750</v>
      </c>
      <c r="G166" s="210">
        <f ca="1">IF(ISERROR(VLOOKUP($B166,'I&amp;E Backsheet'!$D$11:$AB$187,G$11,0)),"",VLOOKUP($B166,'I&amp;E Backsheet'!$D$11:$AB$187,G$11,0))</f>
        <v>16368750</v>
      </c>
      <c r="H166" s="262">
        <f ca="1">IF(ISERROR(VLOOKUP($B166,'I&amp;E Backsheet'!$D$11:$AB$187,H$11,0)),"",VLOOKUP($B166,'I&amp;E Backsheet'!$D$11:$AB$187,H$11,0))</f>
        <v>16368750</v>
      </c>
      <c r="I166" s="321">
        <f ca="1">IF(ISERROR(VLOOKUP($B166,'I&amp;E Backsheet'!$D$11:$AB$187,I$11,0)),"",VLOOKUP($B166,'I&amp;E Backsheet'!$D$11:$AB$187,I$11,0))</f>
        <v>0</v>
      </c>
      <c r="J166" s="214">
        <f ca="1">IF(ISERROR(VLOOKUP($B166,'I&amp;E Backsheet'!$D$11:$AB$187,J$11,0)),"",VLOOKUP($B166,'I&amp;E Backsheet'!$D$11:$AB$187,J$11,0))</f>
        <v>0</v>
      </c>
      <c r="K166" s="214">
        <f ca="1">IF(ISERROR(VLOOKUP($B166,'I&amp;E Backsheet'!$D$11:$AB$187,K$11,0)),"",VLOOKUP($B166,'I&amp;E Backsheet'!$D$11:$AB$187,K$11,0))</f>
        <v>16003250</v>
      </c>
      <c r="L166" s="215">
        <f ca="1">IF(ISERROR(VLOOKUP($B166,'I&amp;E Backsheet'!$D$11:$AB$187,L$11,0)),"",VLOOKUP($B166,'I&amp;E Backsheet'!$D$11:$AB$187,L$11,0))</f>
        <v>16003250</v>
      </c>
      <c r="M166" s="321">
        <f ca="1">IF(ISERROR(VLOOKUP($B166,'I&amp;E Backsheet'!$D$11:$AB$187,M$11,0)),"",VLOOKUP($B166,'I&amp;E Backsheet'!$D$11:$AB$187,M$11,0))</f>
        <v>21950250</v>
      </c>
      <c r="N166" s="215">
        <f ca="1">IF(ISERROR(VLOOKUP($B166,'I&amp;E Backsheet'!$D$11:$AB$187,N$11,0)),"",VLOOKUP($B166,'I&amp;E Backsheet'!$D$11:$AB$187,N$11,0))</f>
        <v>16003250</v>
      </c>
      <c r="O166" s="334">
        <f t="shared" ca="1" si="15"/>
        <v>-365500</v>
      </c>
      <c r="P166" s="215">
        <f t="shared" ca="1" si="16"/>
        <v>-365500</v>
      </c>
      <c r="Q166" s="321">
        <f t="shared" ca="1" si="17"/>
        <v>21950250</v>
      </c>
      <c r="R166" s="215">
        <f t="shared" ca="1" si="18"/>
        <v>16003250</v>
      </c>
    </row>
    <row r="167" spans="1:18" ht="60" customHeight="1">
      <c r="A167" s="3">
        <v>152</v>
      </c>
      <c r="B167" s="41" t="str">
        <f t="shared" ca="1" si="14"/>
        <v>E09000029</v>
      </c>
      <c r="C167" s="42" t="str">
        <f ca="1">IF($B167="","",VLOOKUP($B167,'Org list'!$J$9:$K$637,2,0))</f>
        <v>Sutton</v>
      </c>
      <c r="D167" s="223">
        <f ca="1">IF(ISERROR(VLOOKUP($B167,'Pooled Fund'!$A$3:$C$179,D$11,0)),"",VLOOKUP($B167,'Pooled Fund'!$A$3:$C$179,D$11,0))</f>
        <v>14657000</v>
      </c>
      <c r="E167" s="210">
        <f ca="1">IF(ISERROR(VLOOKUP($B167,'I&amp;E Backsheet'!$D$11:$AB$187,E$11,0)),"",VLOOKUP($B167,'I&amp;E Backsheet'!$D$11:$AB$187,E$11,0))</f>
        <v>3664250</v>
      </c>
      <c r="F167" s="210">
        <f ca="1">IF(ISERROR(VLOOKUP($B167,'I&amp;E Backsheet'!$D$11:$AB$187,F$11,0)),"",VLOOKUP($B167,'I&amp;E Backsheet'!$D$11:$AB$187,F$11,0))</f>
        <v>3664250</v>
      </c>
      <c r="G167" s="210">
        <f ca="1">IF(ISERROR(VLOOKUP($B167,'I&amp;E Backsheet'!$D$11:$AB$187,G$11,0)),"",VLOOKUP($B167,'I&amp;E Backsheet'!$D$11:$AB$187,G$11,0))</f>
        <v>3664250</v>
      </c>
      <c r="H167" s="262">
        <f ca="1">IF(ISERROR(VLOOKUP($B167,'I&amp;E Backsheet'!$D$11:$AB$187,H$11,0)),"",VLOOKUP($B167,'I&amp;E Backsheet'!$D$11:$AB$187,H$11,0))</f>
        <v>3664250</v>
      </c>
      <c r="I167" s="321">
        <f ca="1">IF(ISERROR(VLOOKUP($B167,'I&amp;E Backsheet'!$D$11:$AB$187,I$11,0)),"",VLOOKUP($B167,'I&amp;E Backsheet'!$D$11:$AB$187,I$11,0))</f>
        <v>3664250</v>
      </c>
      <c r="J167" s="214">
        <f ca="1">IF(ISERROR(VLOOKUP($B167,'I&amp;E Backsheet'!$D$11:$AB$187,J$11,0)),"",VLOOKUP($B167,'I&amp;E Backsheet'!$D$11:$AB$187,J$11,0))</f>
        <v>3664250</v>
      </c>
      <c r="K167" s="214">
        <f ca="1">IF(ISERROR(VLOOKUP($B167,'I&amp;E Backsheet'!$D$11:$AB$187,K$11,0)),"",VLOOKUP($B167,'I&amp;E Backsheet'!$D$11:$AB$187,K$11,0))</f>
        <v>3664250</v>
      </c>
      <c r="L167" s="215">
        <f ca="1">IF(ISERROR(VLOOKUP($B167,'I&amp;E Backsheet'!$D$11:$AB$187,L$11,0)),"",VLOOKUP($B167,'I&amp;E Backsheet'!$D$11:$AB$187,L$11,0))</f>
        <v>3664250</v>
      </c>
      <c r="M167" s="321">
        <f ca="1">IF(ISERROR(VLOOKUP($B167,'I&amp;E Backsheet'!$D$11:$AB$187,M$11,0)),"",VLOOKUP($B167,'I&amp;E Backsheet'!$D$11:$AB$187,M$11,0))</f>
        <v>3664250</v>
      </c>
      <c r="N167" s="215">
        <f ca="1">IF(ISERROR(VLOOKUP($B167,'I&amp;E Backsheet'!$D$11:$AB$187,N$11,0)),"",VLOOKUP($B167,'I&amp;E Backsheet'!$D$11:$AB$187,N$11,0))</f>
        <v>3664250</v>
      </c>
      <c r="O167" s="334">
        <f t="shared" ca="1" si="15"/>
        <v>0</v>
      </c>
      <c r="P167" s="215">
        <f t="shared" ca="1" si="16"/>
        <v>0</v>
      </c>
      <c r="Q167" s="321">
        <f t="shared" ca="1" si="17"/>
        <v>0</v>
      </c>
      <c r="R167" s="215">
        <f t="shared" ca="1" si="18"/>
        <v>0</v>
      </c>
    </row>
    <row r="168" spans="1:18" ht="60" customHeight="1">
      <c r="A168" s="3">
        <v>153</v>
      </c>
      <c r="B168" s="41" t="str">
        <f t="shared" ca="1" si="14"/>
        <v>E06000030</v>
      </c>
      <c r="C168" s="42" t="str">
        <f ca="1">IF($B168="","",VLOOKUP($B168,'Org list'!$J$9:$K$637,2,0))</f>
        <v>Swindon</v>
      </c>
      <c r="D168" s="223">
        <f ca="1">IF(ISERROR(VLOOKUP($B168,'Pooled Fund'!$A$3:$C$179,D$11,0)),"",VLOOKUP($B168,'Pooled Fund'!$A$3:$C$179,D$11,0))</f>
        <v>14444000</v>
      </c>
      <c r="E168" s="210">
        <f ca="1">IF(ISERROR(VLOOKUP($B168,'I&amp;E Backsheet'!$D$11:$AB$187,E$11,0)),"",VLOOKUP($B168,'I&amp;E Backsheet'!$D$11:$AB$187,E$11,0))</f>
        <v>3611000</v>
      </c>
      <c r="F168" s="210">
        <f ca="1">IF(ISERROR(VLOOKUP($B168,'I&amp;E Backsheet'!$D$11:$AB$187,F$11,0)),"",VLOOKUP($B168,'I&amp;E Backsheet'!$D$11:$AB$187,F$11,0))</f>
        <v>3611000</v>
      </c>
      <c r="G168" s="210">
        <f ca="1">IF(ISERROR(VLOOKUP($B168,'I&amp;E Backsheet'!$D$11:$AB$187,G$11,0)),"",VLOOKUP($B168,'I&amp;E Backsheet'!$D$11:$AB$187,G$11,0))</f>
        <v>3611000</v>
      </c>
      <c r="H168" s="262">
        <f ca="1">IF(ISERROR(VLOOKUP($B168,'I&amp;E Backsheet'!$D$11:$AB$187,H$11,0)),"",VLOOKUP($B168,'I&amp;E Backsheet'!$D$11:$AB$187,H$11,0))</f>
        <v>3611000</v>
      </c>
      <c r="I168" s="321">
        <f ca="1">IF(ISERROR(VLOOKUP($B168,'I&amp;E Backsheet'!$D$11:$AB$187,I$11,0)),"",VLOOKUP($B168,'I&amp;E Backsheet'!$D$11:$AB$187,I$11,0))</f>
        <v>3611000</v>
      </c>
      <c r="J168" s="214">
        <f ca="1">IF(ISERROR(VLOOKUP($B168,'I&amp;E Backsheet'!$D$11:$AB$187,J$11,0)),"",VLOOKUP($B168,'I&amp;E Backsheet'!$D$11:$AB$187,J$11,0))</f>
        <v>3611000</v>
      </c>
      <c r="K168" s="214">
        <f ca="1">IF(ISERROR(VLOOKUP($B168,'I&amp;E Backsheet'!$D$11:$AB$187,K$11,0)),"",VLOOKUP($B168,'I&amp;E Backsheet'!$D$11:$AB$187,K$11,0))</f>
        <v>3611000</v>
      </c>
      <c r="L168" s="215">
        <f ca="1">IF(ISERROR(VLOOKUP($B168,'I&amp;E Backsheet'!$D$11:$AB$187,L$11,0)),"",VLOOKUP($B168,'I&amp;E Backsheet'!$D$11:$AB$187,L$11,0))</f>
        <v>3611000</v>
      </c>
      <c r="M168" s="321">
        <f ca="1">IF(ISERROR(VLOOKUP($B168,'I&amp;E Backsheet'!$D$11:$AB$187,M$11,0)),"",VLOOKUP($B168,'I&amp;E Backsheet'!$D$11:$AB$187,M$11,0))</f>
        <v>3611000</v>
      </c>
      <c r="N168" s="215">
        <f ca="1">IF(ISERROR(VLOOKUP($B168,'I&amp;E Backsheet'!$D$11:$AB$187,N$11,0)),"",VLOOKUP($B168,'I&amp;E Backsheet'!$D$11:$AB$187,N$11,0))</f>
        <v>3611000</v>
      </c>
      <c r="O168" s="334">
        <f t="shared" ca="1" si="15"/>
        <v>0</v>
      </c>
      <c r="P168" s="215">
        <f t="shared" ca="1" si="16"/>
        <v>0</v>
      </c>
      <c r="Q168" s="321">
        <f t="shared" ca="1" si="17"/>
        <v>0</v>
      </c>
      <c r="R168" s="215">
        <f t="shared" ca="1" si="18"/>
        <v>0</v>
      </c>
    </row>
    <row r="169" spans="1:18" ht="60" customHeight="1">
      <c r="A169" s="3">
        <v>154</v>
      </c>
      <c r="B169" s="41" t="str">
        <f t="shared" ca="1" si="14"/>
        <v>E08000008</v>
      </c>
      <c r="C169" s="42" t="str">
        <f ca="1">IF($B169="","",VLOOKUP($B169,'Org list'!$J$9:$K$637,2,0))</f>
        <v>Tameside</v>
      </c>
      <c r="D169" s="223">
        <f ca="1">IF(ISERROR(VLOOKUP($B169,'Pooled Fund'!$A$3:$C$179,D$11,0)),"",VLOOKUP($B169,'Pooled Fund'!$A$3:$C$179,D$11,0))</f>
        <v>16941000</v>
      </c>
      <c r="E169" s="210">
        <f ca="1">IF(ISERROR(VLOOKUP($B169,'I&amp;E Backsheet'!$D$11:$AB$187,E$11,0)),"",VLOOKUP($B169,'I&amp;E Backsheet'!$D$11:$AB$187,E$11,0))</f>
        <v>3439000</v>
      </c>
      <c r="F169" s="210">
        <f ca="1">IF(ISERROR(VLOOKUP($B169,'I&amp;E Backsheet'!$D$11:$AB$187,F$11,0)),"",VLOOKUP($B169,'I&amp;E Backsheet'!$D$11:$AB$187,F$11,0))</f>
        <v>4205000</v>
      </c>
      <c r="G169" s="210">
        <f ca="1">IF(ISERROR(VLOOKUP($B169,'I&amp;E Backsheet'!$D$11:$AB$187,G$11,0)),"",VLOOKUP($B169,'I&amp;E Backsheet'!$D$11:$AB$187,G$11,0))</f>
        <v>4545000</v>
      </c>
      <c r="H169" s="262">
        <f ca="1">IF(ISERROR(VLOOKUP($B169,'I&amp;E Backsheet'!$D$11:$AB$187,H$11,0)),"",VLOOKUP($B169,'I&amp;E Backsheet'!$D$11:$AB$187,H$11,0))</f>
        <v>4752000</v>
      </c>
      <c r="I169" s="321">
        <f ca="1">IF(ISERROR(VLOOKUP($B169,'I&amp;E Backsheet'!$D$11:$AB$187,I$11,0)),"",VLOOKUP($B169,'I&amp;E Backsheet'!$D$11:$AB$187,I$11,0))</f>
        <v>3439000</v>
      </c>
      <c r="J169" s="214">
        <f ca="1">IF(ISERROR(VLOOKUP($B169,'I&amp;E Backsheet'!$D$11:$AB$187,J$11,0)),"",VLOOKUP($B169,'I&amp;E Backsheet'!$D$11:$AB$187,J$11,0))</f>
        <v>4205000</v>
      </c>
      <c r="K169" s="214">
        <f ca="1">IF(ISERROR(VLOOKUP($B169,'I&amp;E Backsheet'!$D$11:$AB$187,K$11,0)),"",VLOOKUP($B169,'I&amp;E Backsheet'!$D$11:$AB$187,K$11,0))</f>
        <v>4545000</v>
      </c>
      <c r="L169" s="215">
        <f ca="1">IF(ISERROR(VLOOKUP($B169,'I&amp;E Backsheet'!$D$11:$AB$187,L$11,0)),"",VLOOKUP($B169,'I&amp;E Backsheet'!$D$11:$AB$187,L$11,0))</f>
        <v>4752000</v>
      </c>
      <c r="M169" s="321">
        <f ca="1">IF(ISERROR(VLOOKUP($B169,'I&amp;E Backsheet'!$D$11:$AB$187,M$11,0)),"",VLOOKUP($B169,'I&amp;E Backsheet'!$D$11:$AB$187,M$11,0))</f>
        <v>3439000</v>
      </c>
      <c r="N169" s="215">
        <f ca="1">IF(ISERROR(VLOOKUP($B169,'I&amp;E Backsheet'!$D$11:$AB$187,N$11,0)),"",VLOOKUP($B169,'I&amp;E Backsheet'!$D$11:$AB$187,N$11,0))</f>
        <v>4205000</v>
      </c>
      <c r="O169" s="334">
        <f t="shared" ca="1" si="15"/>
        <v>0</v>
      </c>
      <c r="P169" s="215">
        <f t="shared" ca="1" si="16"/>
        <v>0</v>
      </c>
      <c r="Q169" s="321">
        <f t="shared" ca="1" si="17"/>
        <v>0</v>
      </c>
      <c r="R169" s="215">
        <f t="shared" ca="1" si="18"/>
        <v>0</v>
      </c>
    </row>
    <row r="170" spans="1:18" ht="60" customHeight="1">
      <c r="A170" s="3">
        <v>155</v>
      </c>
      <c r="B170" s="41" t="str">
        <f t="shared" ca="1" si="14"/>
        <v>E06000020</v>
      </c>
      <c r="C170" s="42" t="str">
        <f ca="1">IF($B170="","",VLOOKUP($B170,'Org list'!$J$9:$K$637,2,0))</f>
        <v>Telford and Wrekin</v>
      </c>
      <c r="D170" s="223">
        <f ca="1">IF(ISERROR(VLOOKUP($B170,'Pooled Fund'!$A$3:$C$179,D$11,0)),"",VLOOKUP($B170,'Pooled Fund'!$A$3:$C$179,D$11,0))</f>
        <v>12068000</v>
      </c>
      <c r="E170" s="210">
        <f ca="1">IF(ISERROR(VLOOKUP($B170,'I&amp;E Backsheet'!$D$11:$AB$187,E$11,0)),"",VLOOKUP($B170,'I&amp;E Backsheet'!$D$11:$AB$187,E$11,0))</f>
        <v>3027000</v>
      </c>
      <c r="F170" s="210">
        <f ca="1">IF(ISERROR(VLOOKUP($B170,'I&amp;E Backsheet'!$D$11:$AB$187,F$11,0)),"",VLOOKUP($B170,'I&amp;E Backsheet'!$D$11:$AB$187,F$11,0))</f>
        <v>3027000</v>
      </c>
      <c r="G170" s="210">
        <f ca="1">IF(ISERROR(VLOOKUP($B170,'I&amp;E Backsheet'!$D$11:$AB$187,G$11,0)),"",VLOOKUP($B170,'I&amp;E Backsheet'!$D$11:$AB$187,G$11,0))</f>
        <v>3027000</v>
      </c>
      <c r="H170" s="262">
        <f ca="1">IF(ISERROR(VLOOKUP($B170,'I&amp;E Backsheet'!$D$11:$AB$187,H$11,0)),"",VLOOKUP($B170,'I&amp;E Backsheet'!$D$11:$AB$187,H$11,0))</f>
        <v>3027000</v>
      </c>
      <c r="I170" s="321">
        <f ca="1">IF(ISERROR(VLOOKUP($B170,'I&amp;E Backsheet'!$D$11:$AB$187,I$11,0)),"",VLOOKUP($B170,'I&amp;E Backsheet'!$D$11:$AB$187,I$11,0))</f>
        <v>3132272.5</v>
      </c>
      <c r="J170" s="214">
        <f ca="1">IF(ISERROR(VLOOKUP($B170,'I&amp;E Backsheet'!$D$11:$AB$187,J$11,0)),"",VLOOKUP($B170,'I&amp;E Backsheet'!$D$11:$AB$187,J$11,0))</f>
        <v>3132272.5</v>
      </c>
      <c r="K170" s="214">
        <f ca="1">IF(ISERROR(VLOOKUP($B170,'I&amp;E Backsheet'!$D$11:$AB$187,K$11,0)),"",VLOOKUP($B170,'I&amp;E Backsheet'!$D$11:$AB$187,K$11,0))</f>
        <v>3132272.5</v>
      </c>
      <c r="L170" s="215">
        <f ca="1">IF(ISERROR(VLOOKUP($B170,'I&amp;E Backsheet'!$D$11:$AB$187,L$11,0)),"",VLOOKUP($B170,'I&amp;E Backsheet'!$D$11:$AB$187,L$11,0))</f>
        <v>3132272.5</v>
      </c>
      <c r="M170" s="321">
        <f ca="1">IF(ISERROR(VLOOKUP($B170,'I&amp;E Backsheet'!$D$11:$AB$187,M$11,0)),"",VLOOKUP($B170,'I&amp;E Backsheet'!$D$11:$AB$187,M$11,0))</f>
        <v>3132272.5</v>
      </c>
      <c r="N170" s="215">
        <f ca="1">IF(ISERROR(VLOOKUP($B170,'I&amp;E Backsheet'!$D$11:$AB$187,N$11,0)),"",VLOOKUP($B170,'I&amp;E Backsheet'!$D$11:$AB$187,N$11,0))</f>
        <v>3132272.5</v>
      </c>
      <c r="O170" s="334">
        <f t="shared" ca="1" si="15"/>
        <v>105272.5</v>
      </c>
      <c r="P170" s="215">
        <f t="shared" ca="1" si="16"/>
        <v>105272.5</v>
      </c>
      <c r="Q170" s="321">
        <f t="shared" ca="1" si="17"/>
        <v>0</v>
      </c>
      <c r="R170" s="215">
        <f t="shared" ca="1" si="18"/>
        <v>0</v>
      </c>
    </row>
    <row r="171" spans="1:18" ht="60" customHeight="1">
      <c r="A171" s="3">
        <v>156</v>
      </c>
      <c r="B171" s="41" t="str">
        <f t="shared" ca="1" si="14"/>
        <v>E06000034</v>
      </c>
      <c r="C171" s="42" t="str">
        <f ca="1">IF($B171="","",VLOOKUP($B171,'Org list'!$J$9:$K$637,2,0))</f>
        <v>Thurrock</v>
      </c>
      <c r="D171" s="223">
        <f ca="1">IF(ISERROR(VLOOKUP($B171,'Pooled Fund'!$A$3:$C$179,D$11,0)),"",VLOOKUP($B171,'Pooled Fund'!$A$3:$C$179,D$11,0))</f>
        <v>18019000</v>
      </c>
      <c r="E171" s="210">
        <f ca="1">IF(ISERROR(VLOOKUP($B171,'I&amp;E Backsheet'!$D$11:$AB$187,E$11,0)),"",VLOOKUP($B171,'I&amp;E Backsheet'!$D$11:$AB$187,E$11,0))</f>
        <v>4504750</v>
      </c>
      <c r="F171" s="210">
        <f ca="1">IF(ISERROR(VLOOKUP($B171,'I&amp;E Backsheet'!$D$11:$AB$187,F$11,0)),"",VLOOKUP($B171,'I&amp;E Backsheet'!$D$11:$AB$187,F$11,0))</f>
        <v>4504750</v>
      </c>
      <c r="G171" s="210">
        <f ca="1">IF(ISERROR(VLOOKUP($B171,'I&amp;E Backsheet'!$D$11:$AB$187,G$11,0)),"",VLOOKUP($B171,'I&amp;E Backsheet'!$D$11:$AB$187,G$11,0))</f>
        <v>4504750</v>
      </c>
      <c r="H171" s="262">
        <f ca="1">IF(ISERROR(VLOOKUP($B171,'I&amp;E Backsheet'!$D$11:$AB$187,H$11,0)),"",VLOOKUP($B171,'I&amp;E Backsheet'!$D$11:$AB$187,H$11,0))</f>
        <v>4504750</v>
      </c>
      <c r="I171" s="321">
        <f ca="1">IF(ISERROR(VLOOKUP($B171,'I&amp;E Backsheet'!$D$11:$AB$187,I$11,0)),"",VLOOKUP($B171,'I&amp;E Backsheet'!$D$11:$AB$187,I$11,0))</f>
        <v>4504750</v>
      </c>
      <c r="J171" s="214">
        <f ca="1">IF(ISERROR(VLOOKUP($B171,'I&amp;E Backsheet'!$D$11:$AB$187,J$11,0)),"",VLOOKUP($B171,'I&amp;E Backsheet'!$D$11:$AB$187,J$11,0))</f>
        <v>4504750</v>
      </c>
      <c r="K171" s="214">
        <f ca="1">IF(ISERROR(VLOOKUP($B171,'I&amp;E Backsheet'!$D$11:$AB$187,K$11,0)),"",VLOOKUP($B171,'I&amp;E Backsheet'!$D$11:$AB$187,K$11,0))</f>
        <v>4504750</v>
      </c>
      <c r="L171" s="215">
        <f ca="1">IF(ISERROR(VLOOKUP($B171,'I&amp;E Backsheet'!$D$11:$AB$187,L$11,0)),"",VLOOKUP($B171,'I&amp;E Backsheet'!$D$11:$AB$187,L$11,0))</f>
        <v>4504750</v>
      </c>
      <c r="M171" s="321">
        <f ca="1">IF(ISERROR(VLOOKUP($B171,'I&amp;E Backsheet'!$D$11:$AB$187,M$11,0)),"",VLOOKUP($B171,'I&amp;E Backsheet'!$D$11:$AB$187,M$11,0))</f>
        <v>3397017</v>
      </c>
      <c r="N171" s="215">
        <f ca="1">IF(ISERROR(VLOOKUP($B171,'I&amp;E Backsheet'!$D$11:$AB$187,N$11,0)),"",VLOOKUP($B171,'I&amp;E Backsheet'!$D$11:$AB$187,N$11,0))</f>
        <v>5532500</v>
      </c>
      <c r="O171" s="334">
        <f t="shared" ca="1" si="15"/>
        <v>-1107733</v>
      </c>
      <c r="P171" s="215">
        <f t="shared" ca="1" si="16"/>
        <v>1027750</v>
      </c>
      <c r="Q171" s="321">
        <f t="shared" ca="1" si="17"/>
        <v>-1107733</v>
      </c>
      <c r="R171" s="215">
        <f t="shared" ca="1" si="18"/>
        <v>1027750</v>
      </c>
    </row>
    <row r="172" spans="1:18" ht="60" customHeight="1">
      <c r="A172" s="3">
        <v>157</v>
      </c>
      <c r="B172" s="41" t="str">
        <f t="shared" ca="1" si="14"/>
        <v>E06000027</v>
      </c>
      <c r="C172" s="42" t="str">
        <f ca="1">IF($B172="","",VLOOKUP($B172,'Org list'!$J$9:$K$637,2,0))</f>
        <v>Torbay</v>
      </c>
      <c r="D172" s="223">
        <f ca="1">IF(ISERROR(VLOOKUP($B172,'Pooled Fund'!$A$3:$C$179,D$11,0)),"",VLOOKUP($B172,'Pooled Fund'!$A$3:$C$179,D$11,0))</f>
        <v>12014000</v>
      </c>
      <c r="E172" s="210">
        <f ca="1">IF(ISERROR(VLOOKUP($B172,'I&amp;E Backsheet'!$D$11:$AB$187,E$11,0)),"",VLOOKUP($B172,'I&amp;E Backsheet'!$D$11:$AB$187,E$11,0))</f>
        <v>3003500</v>
      </c>
      <c r="F172" s="210">
        <f ca="1">IF(ISERROR(VLOOKUP($B172,'I&amp;E Backsheet'!$D$11:$AB$187,F$11,0)),"",VLOOKUP($B172,'I&amp;E Backsheet'!$D$11:$AB$187,F$11,0))</f>
        <v>3003500</v>
      </c>
      <c r="G172" s="210">
        <f ca="1">IF(ISERROR(VLOOKUP($B172,'I&amp;E Backsheet'!$D$11:$AB$187,G$11,0)),"",VLOOKUP($B172,'I&amp;E Backsheet'!$D$11:$AB$187,G$11,0))</f>
        <v>3003500</v>
      </c>
      <c r="H172" s="262">
        <f ca="1">IF(ISERROR(VLOOKUP($B172,'I&amp;E Backsheet'!$D$11:$AB$187,H$11,0)),"",VLOOKUP($B172,'I&amp;E Backsheet'!$D$11:$AB$187,H$11,0))</f>
        <v>3003500</v>
      </c>
      <c r="I172" s="321">
        <f ca="1">IF(ISERROR(VLOOKUP($B172,'I&amp;E Backsheet'!$D$11:$AB$187,I$11,0)),"",VLOOKUP($B172,'I&amp;E Backsheet'!$D$11:$AB$187,I$11,0))</f>
        <v>3003500</v>
      </c>
      <c r="J172" s="214">
        <f ca="1">IF(ISERROR(VLOOKUP($B172,'I&amp;E Backsheet'!$D$11:$AB$187,J$11,0)),"",VLOOKUP($B172,'I&amp;E Backsheet'!$D$11:$AB$187,J$11,0))</f>
        <v>3003500</v>
      </c>
      <c r="K172" s="214">
        <f ca="1">IF(ISERROR(VLOOKUP($B172,'I&amp;E Backsheet'!$D$11:$AB$187,K$11,0)),"",VLOOKUP($B172,'I&amp;E Backsheet'!$D$11:$AB$187,K$11,0))</f>
        <v>3003500</v>
      </c>
      <c r="L172" s="215">
        <f ca="1">IF(ISERROR(VLOOKUP($B172,'I&amp;E Backsheet'!$D$11:$AB$187,L$11,0)),"",VLOOKUP($B172,'I&amp;E Backsheet'!$D$11:$AB$187,L$11,0))</f>
        <v>3003500</v>
      </c>
      <c r="M172" s="321">
        <f ca="1">IF(ISERROR(VLOOKUP($B172,'I&amp;E Backsheet'!$D$11:$AB$187,M$11,0)),"",VLOOKUP($B172,'I&amp;E Backsheet'!$D$11:$AB$187,M$11,0))</f>
        <v>3003500</v>
      </c>
      <c r="N172" s="215">
        <f ca="1">IF(ISERROR(VLOOKUP($B172,'I&amp;E Backsheet'!$D$11:$AB$187,N$11,0)),"",VLOOKUP($B172,'I&amp;E Backsheet'!$D$11:$AB$187,N$11,0))</f>
        <v>3003500</v>
      </c>
      <c r="O172" s="334">
        <f t="shared" ca="1" si="15"/>
        <v>0</v>
      </c>
      <c r="P172" s="215">
        <f t="shared" ca="1" si="16"/>
        <v>0</v>
      </c>
      <c r="Q172" s="321">
        <f t="shared" ca="1" si="17"/>
        <v>0</v>
      </c>
      <c r="R172" s="215">
        <f t="shared" ca="1" si="18"/>
        <v>0</v>
      </c>
    </row>
    <row r="173" spans="1:18" ht="60" customHeight="1">
      <c r="A173" s="3">
        <v>158</v>
      </c>
      <c r="B173" s="41" t="str">
        <f t="shared" ca="1" si="14"/>
        <v>E09000030</v>
      </c>
      <c r="C173" s="42" t="str">
        <f ca="1">IF($B173="","",VLOOKUP($B173,'Org list'!$J$9:$K$637,2,0))</f>
        <v>Tower Hamlets</v>
      </c>
      <c r="D173" s="223">
        <f ca="1">IF(ISERROR(VLOOKUP($B173,'Pooled Fund'!$A$3:$C$179,D$11,0)),"",VLOOKUP($B173,'Pooled Fund'!$A$3:$C$179,D$11,0))</f>
        <v>20550000</v>
      </c>
      <c r="E173" s="210">
        <f ca="1">IF(ISERROR(VLOOKUP($B173,'I&amp;E Backsheet'!$D$11:$AB$187,E$11,0)),"",VLOOKUP($B173,'I&amp;E Backsheet'!$D$11:$AB$187,E$11,0))</f>
        <v>5137500</v>
      </c>
      <c r="F173" s="210">
        <f ca="1">IF(ISERROR(VLOOKUP($B173,'I&amp;E Backsheet'!$D$11:$AB$187,F$11,0)),"",VLOOKUP($B173,'I&amp;E Backsheet'!$D$11:$AB$187,F$11,0))</f>
        <v>5137500</v>
      </c>
      <c r="G173" s="210">
        <f ca="1">IF(ISERROR(VLOOKUP($B173,'I&amp;E Backsheet'!$D$11:$AB$187,G$11,0)),"",VLOOKUP($B173,'I&amp;E Backsheet'!$D$11:$AB$187,G$11,0))</f>
        <v>5137500</v>
      </c>
      <c r="H173" s="262">
        <f ca="1">IF(ISERROR(VLOOKUP($B173,'I&amp;E Backsheet'!$D$11:$AB$187,H$11,0)),"",VLOOKUP($B173,'I&amp;E Backsheet'!$D$11:$AB$187,H$11,0))</f>
        <v>5137500</v>
      </c>
      <c r="I173" s="321">
        <f ca="1">IF(ISERROR(VLOOKUP($B173,'I&amp;E Backsheet'!$D$11:$AB$187,I$11,0)),"",VLOOKUP($B173,'I&amp;E Backsheet'!$D$11:$AB$187,I$11,0))</f>
        <v>5350500</v>
      </c>
      <c r="J173" s="214">
        <f ca="1">IF(ISERROR(VLOOKUP($B173,'I&amp;E Backsheet'!$D$11:$AB$187,J$11,0)),"",VLOOKUP($B173,'I&amp;E Backsheet'!$D$11:$AB$187,J$11,0))</f>
        <v>5350500</v>
      </c>
      <c r="K173" s="214">
        <f ca="1">IF(ISERROR(VLOOKUP($B173,'I&amp;E Backsheet'!$D$11:$AB$187,K$11,0)),"",VLOOKUP($B173,'I&amp;E Backsheet'!$D$11:$AB$187,K$11,0))</f>
        <v>5350500</v>
      </c>
      <c r="L173" s="215">
        <f ca="1">IF(ISERROR(VLOOKUP($B173,'I&amp;E Backsheet'!$D$11:$AB$187,L$11,0)),"",VLOOKUP($B173,'I&amp;E Backsheet'!$D$11:$AB$187,L$11,0))</f>
        <v>5350500</v>
      </c>
      <c r="M173" s="321">
        <f ca="1">IF(ISERROR(VLOOKUP($B173,'I&amp;E Backsheet'!$D$11:$AB$187,M$11,0)),"",VLOOKUP($B173,'I&amp;E Backsheet'!$D$11:$AB$187,M$11,0))</f>
        <v>5350500</v>
      </c>
      <c r="N173" s="215">
        <f ca="1">IF(ISERROR(VLOOKUP($B173,'I&amp;E Backsheet'!$D$11:$AB$187,N$11,0)),"",VLOOKUP($B173,'I&amp;E Backsheet'!$D$11:$AB$187,N$11,0))</f>
        <v>5350500</v>
      </c>
      <c r="O173" s="334">
        <f t="shared" ca="1" si="15"/>
        <v>213000</v>
      </c>
      <c r="P173" s="215">
        <f t="shared" ca="1" si="16"/>
        <v>213000</v>
      </c>
      <c r="Q173" s="321">
        <f t="shared" ca="1" si="17"/>
        <v>0</v>
      </c>
      <c r="R173" s="215">
        <f t="shared" ca="1" si="18"/>
        <v>0</v>
      </c>
    </row>
    <row r="174" spans="1:18" ht="60" customHeight="1">
      <c r="A174" s="3">
        <v>159</v>
      </c>
      <c r="B174" s="41" t="str">
        <f t="shared" ca="1" si="14"/>
        <v>E08000009</v>
      </c>
      <c r="C174" s="42" t="str">
        <f ca="1">IF($B174="","",VLOOKUP($B174,'Org list'!$J$9:$K$637,2,0))</f>
        <v>Trafford</v>
      </c>
      <c r="D174" s="223">
        <f ca="1">IF(ISERROR(VLOOKUP($B174,'Pooled Fund'!$A$3:$C$179,D$11,0)),"",VLOOKUP($B174,'Pooled Fund'!$A$3:$C$179,D$11,0))</f>
        <v>15544000</v>
      </c>
      <c r="E174" s="210">
        <f ca="1">IF(ISERROR(VLOOKUP($B174,'I&amp;E Backsheet'!$D$11:$AB$187,E$11,0)),"",VLOOKUP($B174,'I&amp;E Backsheet'!$D$11:$AB$187,E$11,0))</f>
        <v>3886000</v>
      </c>
      <c r="F174" s="210">
        <f ca="1">IF(ISERROR(VLOOKUP($B174,'I&amp;E Backsheet'!$D$11:$AB$187,F$11,0)),"",VLOOKUP($B174,'I&amp;E Backsheet'!$D$11:$AB$187,F$11,0))</f>
        <v>3886000</v>
      </c>
      <c r="G174" s="210">
        <f ca="1">IF(ISERROR(VLOOKUP($B174,'I&amp;E Backsheet'!$D$11:$AB$187,G$11,0)),"",VLOOKUP($B174,'I&amp;E Backsheet'!$D$11:$AB$187,G$11,0))</f>
        <v>3886000</v>
      </c>
      <c r="H174" s="262">
        <f ca="1">IF(ISERROR(VLOOKUP($B174,'I&amp;E Backsheet'!$D$11:$AB$187,H$11,0)),"",VLOOKUP($B174,'I&amp;E Backsheet'!$D$11:$AB$187,H$11,0))</f>
        <v>3886000</v>
      </c>
      <c r="I174" s="321">
        <f ca="1">IF(ISERROR(VLOOKUP($B174,'I&amp;E Backsheet'!$D$11:$AB$187,I$11,0)),"",VLOOKUP($B174,'I&amp;E Backsheet'!$D$11:$AB$187,I$11,0))</f>
        <v>3556170.25</v>
      </c>
      <c r="J174" s="214">
        <f ca="1">IF(ISERROR(VLOOKUP($B174,'I&amp;E Backsheet'!$D$11:$AB$187,J$11,0)),"",VLOOKUP($B174,'I&amp;E Backsheet'!$D$11:$AB$187,J$11,0))</f>
        <v>3556170.25</v>
      </c>
      <c r="K174" s="214">
        <f ca="1">IF(ISERROR(VLOOKUP($B174,'I&amp;E Backsheet'!$D$11:$AB$187,K$11,0)),"",VLOOKUP($B174,'I&amp;E Backsheet'!$D$11:$AB$187,K$11,0))</f>
        <v>3556170.25</v>
      </c>
      <c r="L174" s="215">
        <f ca="1">IF(ISERROR(VLOOKUP($B174,'I&amp;E Backsheet'!$D$11:$AB$187,L$11,0)),"",VLOOKUP($B174,'I&amp;E Backsheet'!$D$11:$AB$187,L$11,0))</f>
        <v>3556170.25</v>
      </c>
      <c r="M174" s="321">
        <f ca="1">IF(ISERROR(VLOOKUP($B174,'I&amp;E Backsheet'!$D$11:$AB$187,M$11,0)),"",VLOOKUP($B174,'I&amp;E Backsheet'!$D$11:$AB$187,M$11,0))</f>
        <v>3556170.25</v>
      </c>
      <c r="N174" s="215">
        <f ca="1">IF(ISERROR(VLOOKUP($B174,'I&amp;E Backsheet'!$D$11:$AB$187,N$11,0)),"",VLOOKUP($B174,'I&amp;E Backsheet'!$D$11:$AB$187,N$11,0))</f>
        <v>3556170</v>
      </c>
      <c r="O174" s="334">
        <f t="shared" ca="1" si="15"/>
        <v>-329829.75</v>
      </c>
      <c r="P174" s="215">
        <f t="shared" ca="1" si="16"/>
        <v>-329830</v>
      </c>
      <c r="Q174" s="321">
        <f t="shared" ca="1" si="17"/>
        <v>0</v>
      </c>
      <c r="R174" s="215">
        <f t="shared" ca="1" si="18"/>
        <v>-0.25</v>
      </c>
    </row>
    <row r="175" spans="1:18" ht="60" customHeight="1">
      <c r="A175" s="3">
        <v>160</v>
      </c>
      <c r="B175" s="41" t="str">
        <f t="shared" ref="B175:B191" ca="1" si="19">IF($A175&gt;$T$18-1,"",INDIRECT("'Comms by AT'!D"&amp;$A175+$T$15))</f>
        <v>E08000036</v>
      </c>
      <c r="C175" s="42" t="str">
        <f ca="1">IF($B175="","",VLOOKUP($B175,'Org list'!$J$9:$K$637,2,0))</f>
        <v>Wakefield</v>
      </c>
      <c r="D175" s="223">
        <f ca="1">IF(ISERROR(VLOOKUP($B175,'Pooled Fund'!$A$3:$C$179,D$11,0)),"",VLOOKUP($B175,'Pooled Fund'!$A$3:$C$179,D$11,0))</f>
        <v>41693000</v>
      </c>
      <c r="E175" s="210">
        <f ca="1">IF(ISERROR(VLOOKUP($B175,'I&amp;E Backsheet'!$D$11:$AB$187,E$11,0)),"",VLOOKUP($B175,'I&amp;E Backsheet'!$D$11:$AB$187,E$11,0))</f>
        <v>10423206.5</v>
      </c>
      <c r="F175" s="210">
        <f ca="1">IF(ISERROR(VLOOKUP($B175,'I&amp;E Backsheet'!$D$11:$AB$187,F$11,0)),"",VLOOKUP($B175,'I&amp;E Backsheet'!$D$11:$AB$187,F$11,0))</f>
        <v>10423206.5</v>
      </c>
      <c r="G175" s="210">
        <f ca="1">IF(ISERROR(VLOOKUP($B175,'I&amp;E Backsheet'!$D$11:$AB$187,G$11,0)),"",VLOOKUP($B175,'I&amp;E Backsheet'!$D$11:$AB$187,G$11,0))</f>
        <v>10423206.5</v>
      </c>
      <c r="H175" s="262">
        <f ca="1">IF(ISERROR(VLOOKUP($B175,'I&amp;E Backsheet'!$D$11:$AB$187,H$11,0)),"",VLOOKUP($B175,'I&amp;E Backsheet'!$D$11:$AB$187,H$11,0))</f>
        <v>10423206.5</v>
      </c>
      <c r="I175" s="321">
        <f ca="1">IF(ISERROR(VLOOKUP($B175,'I&amp;E Backsheet'!$D$11:$AB$187,I$11,0)),"",VLOOKUP($B175,'I&amp;E Backsheet'!$D$11:$AB$187,I$11,0))</f>
        <v>10113838.5</v>
      </c>
      <c r="J175" s="214">
        <f ca="1">IF(ISERROR(VLOOKUP($B175,'I&amp;E Backsheet'!$D$11:$AB$187,J$11,0)),"",VLOOKUP($B175,'I&amp;E Backsheet'!$D$11:$AB$187,J$11,0))</f>
        <v>10733491.499999996</v>
      </c>
      <c r="K175" s="214">
        <f ca="1">IF(ISERROR(VLOOKUP($B175,'I&amp;E Backsheet'!$D$11:$AB$187,K$11,0)),"",VLOOKUP($B175,'I&amp;E Backsheet'!$D$11:$AB$187,K$11,0))</f>
        <v>10247248</v>
      </c>
      <c r="L175" s="215">
        <f ca="1">IF(ISERROR(VLOOKUP($B175,'I&amp;E Backsheet'!$D$11:$AB$187,L$11,0)),"",VLOOKUP($B175,'I&amp;E Backsheet'!$D$11:$AB$187,L$11,0))</f>
        <v>10247248</v>
      </c>
      <c r="M175" s="321">
        <f ca="1">IF(ISERROR(VLOOKUP($B175,'I&amp;E Backsheet'!$D$11:$AB$187,M$11,0)),"",VLOOKUP($B175,'I&amp;E Backsheet'!$D$11:$AB$187,M$11,0))</f>
        <v>10113838.5</v>
      </c>
      <c r="N175" s="215">
        <f ca="1">IF(ISERROR(VLOOKUP($B175,'I&amp;E Backsheet'!$D$11:$AB$187,N$11,0)),"",VLOOKUP($B175,'I&amp;E Backsheet'!$D$11:$AB$187,N$11,0))</f>
        <v>10733491.499999996</v>
      </c>
      <c r="O175" s="334">
        <f t="shared" ca="1" si="15"/>
        <v>-309368</v>
      </c>
      <c r="P175" s="215">
        <f t="shared" ca="1" si="16"/>
        <v>310284.99999999627</v>
      </c>
      <c r="Q175" s="321">
        <f t="shared" ca="1" si="17"/>
        <v>0</v>
      </c>
      <c r="R175" s="215">
        <f t="shared" ca="1" si="18"/>
        <v>0</v>
      </c>
    </row>
    <row r="176" spans="1:18" ht="60" customHeight="1">
      <c r="A176" s="3">
        <v>161</v>
      </c>
      <c r="B176" s="41" t="str">
        <f t="shared" ca="1" si="19"/>
        <v>E08000030</v>
      </c>
      <c r="C176" s="42" t="str">
        <f ca="1">IF($B176="","",VLOOKUP($B176,'Org list'!$J$9:$K$637,2,0))</f>
        <v>Walsall</v>
      </c>
      <c r="D176" s="223">
        <f ca="1">IF(ISERROR(VLOOKUP($B176,'Pooled Fund'!$A$3:$C$179,D$11,0)),"",VLOOKUP($B176,'Pooled Fund'!$A$3:$C$179,D$11,0))</f>
        <v>23977000</v>
      </c>
      <c r="E176" s="210">
        <f ca="1">IF(ISERROR(VLOOKUP($B176,'I&amp;E Backsheet'!$D$11:$AB$187,E$11,0)),"",VLOOKUP($B176,'I&amp;E Backsheet'!$D$11:$AB$187,E$11,0))</f>
        <v>7815438</v>
      </c>
      <c r="F176" s="210">
        <f ca="1">IF(ISERROR(VLOOKUP($B176,'I&amp;E Backsheet'!$D$11:$AB$187,F$11,0)),"",VLOOKUP($B176,'I&amp;E Backsheet'!$D$11:$AB$187,F$11,0))</f>
        <v>5386883</v>
      </c>
      <c r="G176" s="210">
        <f ca="1">IF(ISERROR(VLOOKUP($B176,'I&amp;E Backsheet'!$D$11:$AB$187,G$11,0)),"",VLOOKUP($B176,'I&amp;E Backsheet'!$D$11:$AB$187,G$11,0))</f>
        <v>5386882</v>
      </c>
      <c r="H176" s="262">
        <f ca="1">IF(ISERROR(VLOOKUP($B176,'I&amp;E Backsheet'!$D$11:$AB$187,H$11,0)),"",VLOOKUP($B176,'I&amp;E Backsheet'!$D$11:$AB$187,H$11,0))</f>
        <v>5386882</v>
      </c>
      <c r="I176" s="321">
        <f ca="1">IF(ISERROR(VLOOKUP($B176,'I&amp;E Backsheet'!$D$11:$AB$187,I$11,0)),"",VLOOKUP($B176,'I&amp;E Backsheet'!$D$11:$AB$187,I$11,0))</f>
        <v>7815438</v>
      </c>
      <c r="J176" s="214">
        <f ca="1">IF(ISERROR(VLOOKUP($B176,'I&amp;E Backsheet'!$D$11:$AB$187,J$11,0)),"",VLOOKUP($B176,'I&amp;E Backsheet'!$D$11:$AB$187,J$11,0))</f>
        <v>5386883</v>
      </c>
      <c r="K176" s="214">
        <f ca="1">IF(ISERROR(VLOOKUP($B176,'I&amp;E Backsheet'!$D$11:$AB$187,K$11,0)),"",VLOOKUP($B176,'I&amp;E Backsheet'!$D$11:$AB$187,K$11,0))</f>
        <v>5386882</v>
      </c>
      <c r="L176" s="215">
        <f ca="1">IF(ISERROR(VLOOKUP($B176,'I&amp;E Backsheet'!$D$11:$AB$187,L$11,0)),"",VLOOKUP($B176,'I&amp;E Backsheet'!$D$11:$AB$187,L$11,0))</f>
        <v>5386882</v>
      </c>
      <c r="M176" s="321">
        <f ca="1">IF(ISERROR(VLOOKUP($B176,'I&amp;E Backsheet'!$D$11:$AB$187,M$11,0)),"",VLOOKUP($B176,'I&amp;E Backsheet'!$D$11:$AB$187,M$11,0))</f>
        <v>7815438</v>
      </c>
      <c r="N176" s="215">
        <f ca="1">IF(ISERROR(VLOOKUP($B176,'I&amp;E Backsheet'!$D$11:$AB$187,N$11,0)),"",VLOOKUP($B176,'I&amp;E Backsheet'!$D$11:$AB$187,N$11,0))</f>
        <v>5386883</v>
      </c>
      <c r="O176" s="334">
        <f t="shared" ref="O176:O191" ca="1" si="20">IF(ISERROR(M176-E176),"",M176-E176)</f>
        <v>0</v>
      </c>
      <c r="P176" s="215">
        <f t="shared" ca="1" si="16"/>
        <v>0</v>
      </c>
      <c r="Q176" s="321">
        <f t="shared" ca="1" si="17"/>
        <v>0</v>
      </c>
      <c r="R176" s="215">
        <f t="shared" ca="1" si="18"/>
        <v>0</v>
      </c>
    </row>
    <row r="177" spans="1:20" ht="60" customHeight="1">
      <c r="A177" s="3">
        <v>162</v>
      </c>
      <c r="B177" s="41" t="str">
        <f t="shared" ca="1" si="19"/>
        <v>E09000031</v>
      </c>
      <c r="C177" s="42" t="str">
        <f ca="1">IF($B177="","",VLOOKUP($B177,'Org list'!$J$9:$K$637,2,0))</f>
        <v>Waltham Forest</v>
      </c>
      <c r="D177" s="223">
        <f ca="1">IF(ISERROR(VLOOKUP($B177,'Pooled Fund'!$A$3:$C$179,D$11,0)),"",VLOOKUP($B177,'Pooled Fund'!$A$3:$C$179,D$11,0))</f>
        <v>18597000</v>
      </c>
      <c r="E177" s="210">
        <f ca="1">IF(ISERROR(VLOOKUP($B177,'I&amp;E Backsheet'!$D$11:$AB$187,E$11,0)),"",VLOOKUP($B177,'I&amp;E Backsheet'!$D$11:$AB$187,E$11,0))</f>
        <v>5136700</v>
      </c>
      <c r="F177" s="210">
        <f ca="1">IF(ISERROR(VLOOKUP($B177,'I&amp;E Backsheet'!$D$11:$AB$187,F$11,0)),"",VLOOKUP($B177,'I&amp;E Backsheet'!$D$11:$AB$187,F$11,0))</f>
        <v>4890800</v>
      </c>
      <c r="G177" s="210">
        <f ca="1">IF(ISERROR(VLOOKUP($B177,'I&amp;E Backsheet'!$D$11:$AB$187,G$11,0)),"",VLOOKUP($B177,'I&amp;E Backsheet'!$D$11:$AB$187,G$11,0))</f>
        <v>4284800</v>
      </c>
      <c r="H177" s="262">
        <f ca="1">IF(ISERROR(VLOOKUP($B177,'I&amp;E Backsheet'!$D$11:$AB$187,H$11,0)),"",VLOOKUP($B177,'I&amp;E Backsheet'!$D$11:$AB$187,H$11,0))</f>
        <v>4284700</v>
      </c>
      <c r="I177" s="321">
        <f ca="1">IF(ISERROR(VLOOKUP($B177,'I&amp;E Backsheet'!$D$11:$AB$187,I$11,0)),"",VLOOKUP($B177,'I&amp;E Backsheet'!$D$11:$AB$187,I$11,0))</f>
        <v>5136700</v>
      </c>
      <c r="J177" s="214">
        <f ca="1">IF(ISERROR(VLOOKUP($B177,'I&amp;E Backsheet'!$D$11:$AB$187,J$11,0)),"",VLOOKUP($B177,'I&amp;E Backsheet'!$D$11:$AB$187,J$11,0))</f>
        <v>4890800</v>
      </c>
      <c r="K177" s="214">
        <f ca="1">IF(ISERROR(VLOOKUP($B177,'I&amp;E Backsheet'!$D$11:$AB$187,K$11,0)),"",VLOOKUP($B177,'I&amp;E Backsheet'!$D$11:$AB$187,K$11,0))</f>
        <v>4284800</v>
      </c>
      <c r="L177" s="215">
        <f ca="1">IF(ISERROR(VLOOKUP($B177,'I&amp;E Backsheet'!$D$11:$AB$187,L$11,0)),"",VLOOKUP($B177,'I&amp;E Backsheet'!$D$11:$AB$187,L$11,0))</f>
        <v>4284700</v>
      </c>
      <c r="M177" s="321">
        <f ca="1">IF(ISERROR(VLOOKUP($B177,'I&amp;E Backsheet'!$D$11:$AB$187,M$11,0)),"",VLOOKUP($B177,'I&amp;E Backsheet'!$D$11:$AB$187,M$11,0))</f>
        <v>5136493</v>
      </c>
      <c r="N177" s="215">
        <f ca="1">IF(ISERROR(VLOOKUP($B177,'I&amp;E Backsheet'!$D$11:$AB$187,N$11,0)),"",VLOOKUP($B177,'I&amp;E Backsheet'!$D$11:$AB$187,N$11,0))</f>
        <v>4890750</v>
      </c>
      <c r="O177" s="334">
        <f t="shared" ca="1" si="20"/>
        <v>-207</v>
      </c>
      <c r="P177" s="215">
        <f t="shared" ca="1" si="16"/>
        <v>-50</v>
      </c>
      <c r="Q177" s="321">
        <f t="shared" ca="1" si="17"/>
        <v>-207</v>
      </c>
      <c r="R177" s="215">
        <f t="shared" ca="1" si="18"/>
        <v>-50</v>
      </c>
    </row>
    <row r="178" spans="1:20" ht="60" customHeight="1">
      <c r="A178" s="3">
        <v>163</v>
      </c>
      <c r="B178" s="41" t="str">
        <f t="shared" ca="1" si="19"/>
        <v>E09000032</v>
      </c>
      <c r="C178" s="42" t="str">
        <f ca="1">IF($B178="","",VLOOKUP($B178,'Org list'!$J$9:$K$637,2,0))</f>
        <v>Wandsworth</v>
      </c>
      <c r="D178" s="223">
        <f ca="1">IF(ISERROR(VLOOKUP($B178,'Pooled Fund'!$A$3:$C$179,D$11,0)),"",VLOOKUP($B178,'Pooled Fund'!$A$3:$C$179,D$11,0))</f>
        <v>21369000</v>
      </c>
      <c r="E178" s="210">
        <f ca="1">IF(ISERROR(VLOOKUP($B178,'I&amp;E Backsheet'!$D$11:$AB$187,E$11,0)),"",VLOOKUP($B178,'I&amp;E Backsheet'!$D$11:$AB$187,E$11,0))</f>
        <v>5432913</v>
      </c>
      <c r="F178" s="210">
        <f ca="1">IF(ISERROR(VLOOKUP($B178,'I&amp;E Backsheet'!$D$11:$AB$187,F$11,0)),"",VLOOKUP($B178,'I&amp;E Backsheet'!$D$11:$AB$187,F$11,0))</f>
        <v>5432913</v>
      </c>
      <c r="G178" s="210">
        <f ca="1">IF(ISERROR(VLOOKUP($B178,'I&amp;E Backsheet'!$D$11:$AB$187,G$11,0)),"",VLOOKUP($B178,'I&amp;E Backsheet'!$D$11:$AB$187,G$11,0))</f>
        <v>5432913</v>
      </c>
      <c r="H178" s="262">
        <f ca="1">IF(ISERROR(VLOOKUP($B178,'I&amp;E Backsheet'!$D$11:$AB$187,H$11,0)),"",VLOOKUP($B178,'I&amp;E Backsheet'!$D$11:$AB$187,H$11,0))</f>
        <v>5432914</v>
      </c>
      <c r="I178" s="321">
        <f ca="1">IF(ISERROR(VLOOKUP($B178,'I&amp;E Backsheet'!$D$11:$AB$187,I$11,0)),"",VLOOKUP($B178,'I&amp;E Backsheet'!$D$11:$AB$187,I$11,0))</f>
        <v>5432913</v>
      </c>
      <c r="J178" s="214">
        <f ca="1">IF(ISERROR(VLOOKUP($B178,'I&amp;E Backsheet'!$D$11:$AB$187,J$11,0)),"",VLOOKUP($B178,'I&amp;E Backsheet'!$D$11:$AB$187,J$11,0))</f>
        <v>5432913</v>
      </c>
      <c r="K178" s="214">
        <f ca="1">IF(ISERROR(VLOOKUP($B178,'I&amp;E Backsheet'!$D$11:$AB$187,K$11,0)),"",VLOOKUP($B178,'I&amp;E Backsheet'!$D$11:$AB$187,K$11,0))</f>
        <v>5432913</v>
      </c>
      <c r="L178" s="215">
        <f ca="1">IF(ISERROR(VLOOKUP($B178,'I&amp;E Backsheet'!$D$11:$AB$187,L$11,0)),"",VLOOKUP($B178,'I&amp;E Backsheet'!$D$11:$AB$187,L$11,0))</f>
        <v>5432914</v>
      </c>
      <c r="M178" s="321">
        <f ca="1">IF(ISERROR(VLOOKUP($B178,'I&amp;E Backsheet'!$D$11:$AB$187,M$11,0)),"",VLOOKUP($B178,'I&amp;E Backsheet'!$D$11:$AB$187,M$11,0))</f>
        <v>5432913</v>
      </c>
      <c r="N178" s="215">
        <f ca="1">IF(ISERROR(VLOOKUP($B178,'I&amp;E Backsheet'!$D$11:$AB$187,N$11,0)),"",VLOOKUP($B178,'I&amp;E Backsheet'!$D$11:$AB$187,N$11,0))</f>
        <v>5432913</v>
      </c>
      <c r="O178" s="334">
        <f t="shared" ca="1" si="20"/>
        <v>0</v>
      </c>
      <c r="P178" s="215">
        <f t="shared" ca="1" si="16"/>
        <v>0</v>
      </c>
      <c r="Q178" s="321">
        <f t="shared" ca="1" si="17"/>
        <v>0</v>
      </c>
      <c r="R178" s="215">
        <f t="shared" ca="1" si="18"/>
        <v>0</v>
      </c>
    </row>
    <row r="179" spans="1:20" ht="60" customHeight="1">
      <c r="A179" s="3">
        <v>164</v>
      </c>
      <c r="B179" s="41" t="str">
        <f t="shared" ca="1" si="19"/>
        <v>E06000007</v>
      </c>
      <c r="C179" s="42" t="str">
        <f ca="1">IF($B179="","",VLOOKUP($B179,'Org list'!$J$9:$K$637,2,0))</f>
        <v>Warrington</v>
      </c>
      <c r="D179" s="223">
        <f ca="1">IF(ISERROR(VLOOKUP($B179,'Pooled Fund'!$A$3:$C$179,D$11,0)),"",VLOOKUP($B179,'Pooled Fund'!$A$3:$C$179,D$11,0))</f>
        <v>27049000</v>
      </c>
      <c r="E179" s="210">
        <f ca="1">IF(ISERROR(VLOOKUP($B179,'I&amp;E Backsheet'!$D$11:$AB$187,E$11,0)),"",VLOOKUP($B179,'I&amp;E Backsheet'!$D$11:$AB$187,E$11,0))</f>
        <v>6209043</v>
      </c>
      <c r="F179" s="210">
        <f ca="1">IF(ISERROR(VLOOKUP($B179,'I&amp;E Backsheet'!$D$11:$AB$187,F$11,0)),"",VLOOKUP($B179,'I&amp;E Backsheet'!$D$11:$AB$187,F$11,0))</f>
        <v>6209043</v>
      </c>
      <c r="G179" s="210">
        <f ca="1">IF(ISERROR(VLOOKUP($B179,'I&amp;E Backsheet'!$D$11:$AB$187,G$11,0)),"",VLOOKUP($B179,'I&amp;E Backsheet'!$D$11:$AB$187,G$11,0))</f>
        <v>6209043</v>
      </c>
      <c r="H179" s="262">
        <f ca="1">IF(ISERROR(VLOOKUP($B179,'I&amp;E Backsheet'!$D$11:$AB$187,H$11,0)),"",VLOOKUP($B179,'I&amp;E Backsheet'!$D$11:$AB$187,H$11,0))</f>
        <v>6209042</v>
      </c>
      <c r="I179" s="321">
        <f ca="1">IF(ISERROR(VLOOKUP($B179,'I&amp;E Backsheet'!$D$11:$AB$187,I$11,0)),"",VLOOKUP($B179,'I&amp;E Backsheet'!$D$11:$AB$187,I$11,0))</f>
        <v>6209043</v>
      </c>
      <c r="J179" s="214">
        <f ca="1">IF(ISERROR(VLOOKUP($B179,'I&amp;E Backsheet'!$D$11:$AB$187,J$11,0)),"",VLOOKUP($B179,'I&amp;E Backsheet'!$D$11:$AB$187,J$11,0))</f>
        <v>6209043</v>
      </c>
      <c r="K179" s="214">
        <f ca="1">IF(ISERROR(VLOOKUP($B179,'I&amp;E Backsheet'!$D$11:$AB$187,K$11,0)),"",VLOOKUP($B179,'I&amp;E Backsheet'!$D$11:$AB$187,K$11,0))</f>
        <v>6209043</v>
      </c>
      <c r="L179" s="215">
        <f ca="1">IF(ISERROR(VLOOKUP($B179,'I&amp;E Backsheet'!$D$11:$AB$187,L$11,0)),"",VLOOKUP($B179,'I&amp;E Backsheet'!$D$11:$AB$187,L$11,0))</f>
        <v>6209043</v>
      </c>
      <c r="M179" s="321">
        <f ca="1">IF(ISERROR(VLOOKUP($B179,'I&amp;E Backsheet'!$D$11:$AB$187,M$11,0)),"",VLOOKUP($B179,'I&amp;E Backsheet'!$D$11:$AB$187,M$11,0))</f>
        <v>6209043</v>
      </c>
      <c r="N179" s="215">
        <f ca="1">IF(ISERROR(VLOOKUP($B179,'I&amp;E Backsheet'!$D$11:$AB$187,N$11,0)),"",VLOOKUP($B179,'I&amp;E Backsheet'!$D$11:$AB$187,N$11,0))</f>
        <v>6213021</v>
      </c>
      <c r="O179" s="334">
        <f t="shared" ca="1" si="20"/>
        <v>0</v>
      </c>
      <c r="P179" s="215">
        <f t="shared" ca="1" si="16"/>
        <v>3978</v>
      </c>
      <c r="Q179" s="321">
        <f t="shared" ca="1" si="17"/>
        <v>0</v>
      </c>
      <c r="R179" s="215">
        <f t="shared" ca="1" si="18"/>
        <v>3978</v>
      </c>
    </row>
    <row r="180" spans="1:20" ht="60" customHeight="1">
      <c r="A180" s="3">
        <v>165</v>
      </c>
      <c r="B180" s="41" t="str">
        <f t="shared" ca="1" si="19"/>
        <v>E10000031</v>
      </c>
      <c r="C180" s="42" t="str">
        <f ca="1">IF($B180="","",VLOOKUP($B180,'Org list'!$J$9:$K$637,2,0))</f>
        <v>Warwickshire</v>
      </c>
      <c r="D180" s="223">
        <f ca="1">IF(ISERROR(VLOOKUP($B180,'Pooled Fund'!$A$3:$C$179,D$11,0)),"",VLOOKUP($B180,'Pooled Fund'!$A$3:$C$179,D$11,0))</f>
        <v>36137000</v>
      </c>
      <c r="E180" s="210">
        <f ca="1">IF(ISERROR(VLOOKUP($B180,'I&amp;E Backsheet'!$D$11:$AB$187,E$11,0)),"",VLOOKUP($B180,'I&amp;E Backsheet'!$D$11:$AB$187,E$11,0))</f>
        <v>9035000</v>
      </c>
      <c r="F180" s="210">
        <f ca="1">IF(ISERROR(VLOOKUP($B180,'I&amp;E Backsheet'!$D$11:$AB$187,F$11,0)),"",VLOOKUP($B180,'I&amp;E Backsheet'!$D$11:$AB$187,F$11,0))</f>
        <v>9034000</v>
      </c>
      <c r="G180" s="210">
        <f ca="1">IF(ISERROR(VLOOKUP($B180,'I&amp;E Backsheet'!$D$11:$AB$187,G$11,0)),"",VLOOKUP($B180,'I&amp;E Backsheet'!$D$11:$AB$187,G$11,0))</f>
        <v>9034000</v>
      </c>
      <c r="H180" s="262">
        <f ca="1">IF(ISERROR(VLOOKUP($B180,'I&amp;E Backsheet'!$D$11:$AB$187,H$11,0)),"",VLOOKUP($B180,'I&amp;E Backsheet'!$D$11:$AB$187,H$11,0))</f>
        <v>9034000</v>
      </c>
      <c r="I180" s="321">
        <f ca="1">IF(ISERROR(VLOOKUP($B180,'I&amp;E Backsheet'!$D$11:$AB$187,I$11,0)),"",VLOOKUP($B180,'I&amp;E Backsheet'!$D$11:$AB$187,I$11,0))</f>
        <v>9035000</v>
      </c>
      <c r="J180" s="214">
        <f ca="1">IF(ISERROR(VLOOKUP($B180,'I&amp;E Backsheet'!$D$11:$AB$187,J$11,0)),"",VLOOKUP($B180,'I&amp;E Backsheet'!$D$11:$AB$187,J$11,0))</f>
        <v>9034000</v>
      </c>
      <c r="K180" s="214">
        <f ca="1">IF(ISERROR(VLOOKUP($B180,'I&amp;E Backsheet'!$D$11:$AB$187,K$11,0)),"",VLOOKUP($B180,'I&amp;E Backsheet'!$D$11:$AB$187,K$11,0))</f>
        <v>9034000</v>
      </c>
      <c r="L180" s="215">
        <f ca="1">IF(ISERROR(VLOOKUP($B180,'I&amp;E Backsheet'!$D$11:$AB$187,L$11,0)),"",VLOOKUP($B180,'I&amp;E Backsheet'!$D$11:$AB$187,L$11,0))</f>
        <v>9034000</v>
      </c>
      <c r="M180" s="321">
        <f ca="1">IF(ISERROR(VLOOKUP($B180,'I&amp;E Backsheet'!$D$11:$AB$187,M$11,0)),"",VLOOKUP($B180,'I&amp;E Backsheet'!$D$11:$AB$187,M$11,0))</f>
        <v>9035000</v>
      </c>
      <c r="N180" s="215">
        <f ca="1">IF(ISERROR(VLOOKUP($B180,'I&amp;E Backsheet'!$D$11:$AB$187,N$11,0)),"",VLOOKUP($B180,'I&amp;E Backsheet'!$D$11:$AB$187,N$11,0))</f>
        <v>9034000</v>
      </c>
      <c r="O180" s="334">
        <f t="shared" ca="1" si="20"/>
        <v>0</v>
      </c>
      <c r="P180" s="215">
        <f t="shared" ca="1" si="16"/>
        <v>0</v>
      </c>
      <c r="Q180" s="321">
        <f t="shared" ca="1" si="17"/>
        <v>0</v>
      </c>
      <c r="R180" s="215">
        <f t="shared" ca="1" si="18"/>
        <v>0</v>
      </c>
    </row>
    <row r="181" spans="1:20" ht="60" customHeight="1">
      <c r="A181" s="3">
        <v>166</v>
      </c>
      <c r="B181" s="41" t="str">
        <f t="shared" ca="1" si="19"/>
        <v>E06000037</v>
      </c>
      <c r="C181" s="42" t="str">
        <f ca="1">IF($B181="","",VLOOKUP($B181,'Org list'!$J$9:$K$637,2,0))</f>
        <v>West Berkshire</v>
      </c>
      <c r="D181" s="223">
        <f ca="1">IF(ISERROR(VLOOKUP($B181,'Pooled Fund'!$A$3:$C$179,D$11,0)),"",VLOOKUP($B181,'Pooled Fund'!$A$3:$C$179,D$11,0))</f>
        <v>9533000</v>
      </c>
      <c r="E181" s="210">
        <f ca="1">IF(ISERROR(VLOOKUP($B181,'I&amp;E Backsheet'!$D$11:$AB$187,E$11,0)),"",VLOOKUP($B181,'I&amp;E Backsheet'!$D$11:$AB$187,E$11,0))</f>
        <v>2383500</v>
      </c>
      <c r="F181" s="210">
        <f ca="1">IF(ISERROR(VLOOKUP($B181,'I&amp;E Backsheet'!$D$11:$AB$187,F$11,0)),"",VLOOKUP($B181,'I&amp;E Backsheet'!$D$11:$AB$187,F$11,0))</f>
        <v>2383000</v>
      </c>
      <c r="G181" s="210">
        <f ca="1">IF(ISERROR(VLOOKUP($B181,'I&amp;E Backsheet'!$D$11:$AB$187,G$11,0)),"",VLOOKUP($B181,'I&amp;E Backsheet'!$D$11:$AB$187,G$11,0))</f>
        <v>2383000</v>
      </c>
      <c r="H181" s="262">
        <f ca="1">IF(ISERROR(VLOOKUP($B181,'I&amp;E Backsheet'!$D$11:$AB$187,H$11,0)),"",VLOOKUP($B181,'I&amp;E Backsheet'!$D$11:$AB$187,H$11,0))</f>
        <v>2383500</v>
      </c>
      <c r="I181" s="321">
        <f ca="1">IF(ISERROR(VLOOKUP($B181,'I&amp;E Backsheet'!$D$11:$AB$187,I$11,0)),"",VLOOKUP($B181,'I&amp;E Backsheet'!$D$11:$AB$187,I$11,0))</f>
        <v>2383500</v>
      </c>
      <c r="J181" s="214">
        <f ca="1">IF(ISERROR(VLOOKUP($B181,'I&amp;E Backsheet'!$D$11:$AB$187,J$11,0)),"",VLOOKUP($B181,'I&amp;E Backsheet'!$D$11:$AB$187,J$11,0))</f>
        <v>2383000</v>
      </c>
      <c r="K181" s="214">
        <f ca="1">IF(ISERROR(VLOOKUP($B181,'I&amp;E Backsheet'!$D$11:$AB$187,K$11,0)),"",VLOOKUP($B181,'I&amp;E Backsheet'!$D$11:$AB$187,K$11,0))</f>
        <v>2383000</v>
      </c>
      <c r="L181" s="215">
        <f ca="1">IF(ISERROR(VLOOKUP($B181,'I&amp;E Backsheet'!$D$11:$AB$187,L$11,0)),"",VLOOKUP($B181,'I&amp;E Backsheet'!$D$11:$AB$187,L$11,0))</f>
        <v>2383500</v>
      </c>
      <c r="M181" s="321">
        <f ca="1">IF(ISERROR(VLOOKUP($B181,'I&amp;E Backsheet'!$D$11:$AB$187,M$11,0)),"",VLOOKUP($B181,'I&amp;E Backsheet'!$D$11:$AB$187,M$11,0))</f>
        <v>2383500</v>
      </c>
      <c r="N181" s="215">
        <f ca="1">IF(ISERROR(VLOOKUP($B181,'I&amp;E Backsheet'!$D$11:$AB$187,N$11,0)),"",VLOOKUP($B181,'I&amp;E Backsheet'!$D$11:$AB$187,N$11,0))</f>
        <v>2383000</v>
      </c>
      <c r="O181" s="334">
        <f t="shared" ca="1" si="20"/>
        <v>0</v>
      </c>
      <c r="P181" s="215">
        <f t="shared" ca="1" si="16"/>
        <v>0</v>
      </c>
      <c r="Q181" s="321">
        <f t="shared" ca="1" si="17"/>
        <v>0</v>
      </c>
      <c r="R181" s="215">
        <f t="shared" ca="1" si="18"/>
        <v>0</v>
      </c>
    </row>
    <row r="182" spans="1:20" ht="60" customHeight="1">
      <c r="A182" s="3">
        <v>167</v>
      </c>
      <c r="B182" s="41" t="str">
        <f t="shared" ca="1" si="19"/>
        <v>E10000032</v>
      </c>
      <c r="C182" s="42" t="str">
        <f ca="1">IF($B182="","",VLOOKUP($B182,'Org list'!$J$9:$K$637,2,0))</f>
        <v>West Sussex</v>
      </c>
      <c r="D182" s="223">
        <f ca="1">IF(ISERROR(VLOOKUP($B182,'Pooled Fund'!$A$3:$C$179,D$11,0)),"",VLOOKUP($B182,'Pooled Fund'!$A$3:$C$179,D$11,0))</f>
        <v>58609000</v>
      </c>
      <c r="E182" s="210">
        <f ca="1">IF(ISERROR(VLOOKUP($B182,'I&amp;E Backsheet'!$D$11:$AB$187,E$11,0)),"",VLOOKUP($B182,'I&amp;E Backsheet'!$D$11:$AB$187,E$11,0))</f>
        <v>14652250</v>
      </c>
      <c r="F182" s="210">
        <f ca="1">IF(ISERROR(VLOOKUP($B182,'I&amp;E Backsheet'!$D$11:$AB$187,F$11,0)),"",VLOOKUP($B182,'I&amp;E Backsheet'!$D$11:$AB$187,F$11,0))</f>
        <v>14652250</v>
      </c>
      <c r="G182" s="210">
        <f ca="1">IF(ISERROR(VLOOKUP($B182,'I&amp;E Backsheet'!$D$11:$AB$187,G$11,0)),"",VLOOKUP($B182,'I&amp;E Backsheet'!$D$11:$AB$187,G$11,0))</f>
        <v>14652250</v>
      </c>
      <c r="H182" s="262">
        <f ca="1">IF(ISERROR(VLOOKUP($B182,'I&amp;E Backsheet'!$D$11:$AB$187,H$11,0)),"",VLOOKUP($B182,'I&amp;E Backsheet'!$D$11:$AB$187,H$11,0))</f>
        <v>14652250</v>
      </c>
      <c r="I182" s="321">
        <f ca="1">IF(ISERROR(VLOOKUP($B182,'I&amp;E Backsheet'!$D$11:$AB$187,I$11,0)),"",VLOOKUP($B182,'I&amp;E Backsheet'!$D$11:$AB$187,I$11,0))</f>
        <v>14652250</v>
      </c>
      <c r="J182" s="214">
        <f ca="1">IF(ISERROR(VLOOKUP($B182,'I&amp;E Backsheet'!$D$11:$AB$187,J$11,0)),"",VLOOKUP($B182,'I&amp;E Backsheet'!$D$11:$AB$187,J$11,0))</f>
        <v>14652250</v>
      </c>
      <c r="K182" s="214">
        <f ca="1">IF(ISERROR(VLOOKUP($B182,'I&amp;E Backsheet'!$D$11:$AB$187,K$11,0)),"",VLOOKUP($B182,'I&amp;E Backsheet'!$D$11:$AB$187,K$11,0))</f>
        <v>14652250</v>
      </c>
      <c r="L182" s="215">
        <f ca="1">IF(ISERROR(VLOOKUP($B182,'I&amp;E Backsheet'!$D$11:$AB$187,L$11,0)),"",VLOOKUP($B182,'I&amp;E Backsheet'!$D$11:$AB$187,L$11,0))</f>
        <v>14652250</v>
      </c>
      <c r="M182" s="321">
        <f ca="1">IF(ISERROR(VLOOKUP($B182,'I&amp;E Backsheet'!$D$11:$AB$187,M$11,0)),"",VLOOKUP($B182,'I&amp;E Backsheet'!$D$11:$AB$187,M$11,0))</f>
        <v>14652250</v>
      </c>
      <c r="N182" s="215">
        <f ca="1">IF(ISERROR(VLOOKUP($B182,'I&amp;E Backsheet'!$D$11:$AB$187,N$11,0)),"",VLOOKUP($B182,'I&amp;E Backsheet'!$D$11:$AB$187,N$11,0))</f>
        <v>14652250</v>
      </c>
      <c r="O182" s="334">
        <f t="shared" ca="1" si="20"/>
        <v>0</v>
      </c>
      <c r="P182" s="215">
        <f t="shared" ca="1" si="16"/>
        <v>0</v>
      </c>
      <c r="Q182" s="321">
        <f t="shared" ca="1" si="17"/>
        <v>0</v>
      </c>
      <c r="R182" s="215">
        <f t="shared" ca="1" si="18"/>
        <v>0</v>
      </c>
    </row>
    <row r="183" spans="1:20" ht="60" customHeight="1">
      <c r="A183" s="3">
        <v>168</v>
      </c>
      <c r="B183" s="41" t="str">
        <f t="shared" ca="1" si="19"/>
        <v>E09000033</v>
      </c>
      <c r="C183" s="42" t="str">
        <f ca="1">IF($B183="","",VLOOKUP($B183,'Org list'!$J$9:$K$637,2,0))</f>
        <v>Westminster</v>
      </c>
      <c r="D183" s="223">
        <f ca="1">IF(ISERROR(VLOOKUP($B183,'Pooled Fund'!$A$3:$C$179,D$11,0)),"",VLOOKUP($B183,'Pooled Fund'!$A$3:$C$179,D$11,0))</f>
        <v>63847000</v>
      </c>
      <c r="E183" s="210">
        <f ca="1">IF(ISERROR(VLOOKUP($B183,'I&amp;E Backsheet'!$D$11:$AB$187,E$11,0)),"",VLOOKUP($B183,'I&amp;E Backsheet'!$D$11:$AB$187,E$11,0))</f>
        <v>14457990</v>
      </c>
      <c r="F183" s="210">
        <f ca="1">IF(ISERROR(VLOOKUP($B183,'I&amp;E Backsheet'!$D$11:$AB$187,F$11,0)),"",VLOOKUP($B183,'I&amp;E Backsheet'!$D$11:$AB$187,F$11,0))</f>
        <v>14457990</v>
      </c>
      <c r="G183" s="210">
        <f ca="1">IF(ISERROR(VLOOKUP($B183,'I&amp;E Backsheet'!$D$11:$AB$187,G$11,0)),"",VLOOKUP($B183,'I&amp;E Backsheet'!$D$11:$AB$187,G$11,0))</f>
        <v>15395837</v>
      </c>
      <c r="H183" s="262">
        <f ca="1">IF(ISERROR(VLOOKUP($B183,'I&amp;E Backsheet'!$D$11:$AB$187,H$11,0)),"",VLOOKUP($B183,'I&amp;E Backsheet'!$D$11:$AB$187,H$11,0))</f>
        <v>15460814</v>
      </c>
      <c r="I183" s="321">
        <f ca="1">IF(ISERROR(VLOOKUP($B183,'I&amp;E Backsheet'!$D$11:$AB$187,I$11,0)),"",VLOOKUP($B183,'I&amp;E Backsheet'!$D$11:$AB$187,I$11,0))</f>
        <v>14741503</v>
      </c>
      <c r="J183" s="214">
        <f ca="1">IF(ISERROR(VLOOKUP($B183,'I&amp;E Backsheet'!$D$11:$AB$187,J$11,0)),"",VLOOKUP($B183,'I&amp;E Backsheet'!$D$11:$AB$187,J$11,0))</f>
        <v>14741503</v>
      </c>
      <c r="K183" s="214">
        <f ca="1">IF(ISERROR(VLOOKUP($B183,'I&amp;E Backsheet'!$D$11:$AB$187,K$11,0)),"",VLOOKUP($B183,'I&amp;E Backsheet'!$D$11:$AB$187,K$11,0))</f>
        <v>15671552</v>
      </c>
      <c r="L183" s="215">
        <f ca="1">IF(ISERROR(VLOOKUP($B183,'I&amp;E Backsheet'!$D$11:$AB$187,L$11,0)),"",VLOOKUP($B183,'I&amp;E Backsheet'!$D$11:$AB$187,L$11,0))</f>
        <v>15736530</v>
      </c>
      <c r="M183" s="321">
        <f ca="1">IF(ISERROR(VLOOKUP($B183,'I&amp;E Backsheet'!$D$11:$AB$187,M$11,0)),"",VLOOKUP($B183,'I&amp;E Backsheet'!$D$11:$AB$187,M$11,0))</f>
        <v>14678153</v>
      </c>
      <c r="N183" s="215">
        <f ca="1">IF(ISERROR(VLOOKUP($B183,'I&amp;E Backsheet'!$D$11:$AB$187,N$11,0)),"",VLOOKUP($B183,'I&amp;E Backsheet'!$D$11:$AB$187,N$11,0))</f>
        <v>14678153</v>
      </c>
      <c r="O183" s="334">
        <f t="shared" ca="1" si="20"/>
        <v>220163</v>
      </c>
      <c r="P183" s="215">
        <f t="shared" ca="1" si="16"/>
        <v>220163</v>
      </c>
      <c r="Q183" s="321">
        <f t="shared" ca="1" si="17"/>
        <v>-63350</v>
      </c>
      <c r="R183" s="215">
        <f t="shared" ca="1" si="18"/>
        <v>-63350</v>
      </c>
    </row>
    <row r="184" spans="1:20" ht="60" customHeight="1">
      <c r="A184" s="3">
        <v>169</v>
      </c>
      <c r="B184" s="41" t="str">
        <f t="shared" ca="1" si="19"/>
        <v>E08000010</v>
      </c>
      <c r="C184" s="42" t="str">
        <f ca="1">IF($B184="","",VLOOKUP($B184,'Org list'!$J$9:$K$637,2,0))</f>
        <v>Wigan</v>
      </c>
      <c r="D184" s="223">
        <f ca="1">IF(ISERROR(VLOOKUP($B184,'Pooled Fund'!$A$3:$C$179,D$11,0)),"",VLOOKUP($B184,'Pooled Fund'!$A$3:$C$179,D$11,0))</f>
        <v>24944000</v>
      </c>
      <c r="E184" s="210">
        <f ca="1">IF(ISERROR(VLOOKUP($B184,'I&amp;E Backsheet'!$D$11:$AB$187,E$11,0)),"",VLOOKUP($B184,'I&amp;E Backsheet'!$D$11:$AB$187,E$11,0))</f>
        <v>7301544</v>
      </c>
      <c r="F184" s="210">
        <f ca="1">IF(ISERROR(VLOOKUP($B184,'I&amp;E Backsheet'!$D$11:$AB$187,F$11,0)),"",VLOOKUP($B184,'I&amp;E Backsheet'!$D$11:$AB$187,F$11,0))</f>
        <v>6472544</v>
      </c>
      <c r="G184" s="210">
        <f ca="1">IF(ISERROR(VLOOKUP($B184,'I&amp;E Backsheet'!$D$11:$AB$187,G$11,0)),"",VLOOKUP($B184,'I&amp;E Backsheet'!$D$11:$AB$187,G$11,0))</f>
        <v>5585544</v>
      </c>
      <c r="H184" s="262">
        <f ca="1">IF(ISERROR(VLOOKUP($B184,'I&amp;E Backsheet'!$D$11:$AB$187,H$11,0)),"",VLOOKUP($B184,'I&amp;E Backsheet'!$D$11:$AB$187,H$11,0))</f>
        <v>5584368</v>
      </c>
      <c r="I184" s="321">
        <f ca="1">IF(ISERROR(VLOOKUP($B184,'I&amp;E Backsheet'!$D$11:$AB$187,I$11,0)),"",VLOOKUP($B184,'I&amp;E Backsheet'!$D$11:$AB$187,I$11,0))</f>
        <v>7293349</v>
      </c>
      <c r="J184" s="214">
        <f ca="1">IF(ISERROR(VLOOKUP($B184,'I&amp;E Backsheet'!$D$11:$AB$187,J$11,0)),"",VLOOKUP($B184,'I&amp;E Backsheet'!$D$11:$AB$187,J$11,0))</f>
        <v>6476269</v>
      </c>
      <c r="K184" s="214">
        <f ca="1">IF(ISERROR(VLOOKUP($B184,'I&amp;E Backsheet'!$D$11:$AB$187,K$11,0)),"",VLOOKUP($B184,'I&amp;E Backsheet'!$D$11:$AB$187,K$11,0))</f>
        <v>5583349</v>
      </c>
      <c r="L184" s="215">
        <f ca="1">IF(ISERROR(VLOOKUP($B184,'I&amp;E Backsheet'!$D$11:$AB$187,L$11,0)),"",VLOOKUP($B184,'I&amp;E Backsheet'!$D$11:$AB$187,L$11,0))</f>
        <v>5591033</v>
      </c>
      <c r="M184" s="321">
        <f ca="1">IF(ISERROR(VLOOKUP($B184,'I&amp;E Backsheet'!$D$11:$AB$187,M$11,0)),"",VLOOKUP($B184,'I&amp;E Backsheet'!$D$11:$AB$187,M$11,0))</f>
        <v>7293349</v>
      </c>
      <c r="N184" s="215">
        <f ca="1">IF(ISERROR(VLOOKUP($B184,'I&amp;E Backsheet'!$D$11:$AB$187,N$11,0)),"",VLOOKUP($B184,'I&amp;E Backsheet'!$D$11:$AB$187,N$11,0))</f>
        <v>6476269</v>
      </c>
      <c r="O184" s="334">
        <f t="shared" ca="1" si="20"/>
        <v>-8195</v>
      </c>
      <c r="P184" s="215">
        <f t="shared" ca="1" si="16"/>
        <v>3725</v>
      </c>
      <c r="Q184" s="321">
        <f t="shared" ca="1" si="17"/>
        <v>0</v>
      </c>
      <c r="R184" s="215">
        <f t="shared" ca="1" si="18"/>
        <v>0</v>
      </c>
    </row>
    <row r="185" spans="1:20" ht="60" customHeight="1">
      <c r="A185" s="3">
        <v>170</v>
      </c>
      <c r="B185" s="41" t="str">
        <f t="shared" ca="1" si="19"/>
        <v>E06000054</v>
      </c>
      <c r="C185" s="42" t="str">
        <f ca="1">IF($B185="","",VLOOKUP($B185,'Org list'!$J$9:$K$637,2,0))</f>
        <v>Wiltshire</v>
      </c>
      <c r="D185" s="223">
        <f ca="1">IF(ISERROR(VLOOKUP($B185,'Pooled Fund'!$A$3:$C$179,D$11,0)),"",VLOOKUP($B185,'Pooled Fund'!$A$3:$C$179,D$11,0))</f>
        <v>31915000</v>
      </c>
      <c r="E185" s="210">
        <f ca="1">IF(ISERROR(VLOOKUP($B185,'I&amp;E Backsheet'!$D$11:$AB$187,E$11,0)),"",VLOOKUP($B185,'I&amp;E Backsheet'!$D$11:$AB$187,E$11,0))</f>
        <v>7978750</v>
      </c>
      <c r="F185" s="210">
        <f ca="1">IF(ISERROR(VLOOKUP($B185,'I&amp;E Backsheet'!$D$11:$AB$187,F$11,0)),"",VLOOKUP($B185,'I&amp;E Backsheet'!$D$11:$AB$187,F$11,0))</f>
        <v>7978750</v>
      </c>
      <c r="G185" s="210">
        <f ca="1">IF(ISERROR(VLOOKUP($B185,'I&amp;E Backsheet'!$D$11:$AB$187,G$11,0)),"",VLOOKUP($B185,'I&amp;E Backsheet'!$D$11:$AB$187,G$11,0))</f>
        <v>7978750</v>
      </c>
      <c r="H185" s="262">
        <f ca="1">IF(ISERROR(VLOOKUP($B185,'I&amp;E Backsheet'!$D$11:$AB$187,H$11,0)),"",VLOOKUP($B185,'I&amp;E Backsheet'!$D$11:$AB$187,H$11,0))</f>
        <v>7978750</v>
      </c>
      <c r="I185" s="321">
        <f ca="1">IF(ISERROR(VLOOKUP($B185,'I&amp;E Backsheet'!$D$11:$AB$187,I$11,0)),"",VLOOKUP($B185,'I&amp;E Backsheet'!$D$11:$AB$187,I$11,0))</f>
        <v>7978750</v>
      </c>
      <c r="J185" s="214">
        <f ca="1">IF(ISERROR(VLOOKUP($B185,'I&amp;E Backsheet'!$D$11:$AB$187,J$11,0)),"",VLOOKUP($B185,'I&amp;E Backsheet'!$D$11:$AB$187,J$11,0))</f>
        <v>7978750</v>
      </c>
      <c r="K185" s="214">
        <f ca="1">IF(ISERROR(VLOOKUP($B185,'I&amp;E Backsheet'!$D$11:$AB$187,K$11,0)),"",VLOOKUP($B185,'I&amp;E Backsheet'!$D$11:$AB$187,K$11,0))</f>
        <v>7978750</v>
      </c>
      <c r="L185" s="215">
        <f ca="1">IF(ISERROR(VLOOKUP($B185,'I&amp;E Backsheet'!$D$11:$AB$187,L$11,0)),"",VLOOKUP($B185,'I&amp;E Backsheet'!$D$11:$AB$187,L$11,0))</f>
        <v>7978750</v>
      </c>
      <c r="M185" s="321">
        <f ca="1">IF(ISERROR(VLOOKUP($B185,'I&amp;E Backsheet'!$D$11:$AB$187,M$11,0)),"",VLOOKUP($B185,'I&amp;E Backsheet'!$D$11:$AB$187,M$11,0))</f>
        <v>7978750</v>
      </c>
      <c r="N185" s="215">
        <f ca="1">IF(ISERROR(VLOOKUP($B185,'I&amp;E Backsheet'!$D$11:$AB$187,N$11,0)),"",VLOOKUP($B185,'I&amp;E Backsheet'!$D$11:$AB$187,N$11,0))</f>
        <v>7978750</v>
      </c>
      <c r="O185" s="334">
        <f t="shared" ca="1" si="20"/>
        <v>0</v>
      </c>
      <c r="P185" s="215">
        <f t="shared" ca="1" si="16"/>
        <v>0</v>
      </c>
      <c r="Q185" s="321">
        <f t="shared" ca="1" si="17"/>
        <v>0</v>
      </c>
      <c r="R185" s="215">
        <f t="shared" ca="1" si="18"/>
        <v>0</v>
      </c>
    </row>
    <row r="186" spans="1:20" ht="60" customHeight="1">
      <c r="A186" s="3">
        <v>171</v>
      </c>
      <c r="B186" s="41" t="str">
        <f t="shared" ca="1" si="19"/>
        <v>E06000040</v>
      </c>
      <c r="C186" s="42" t="str">
        <f ca="1">IF($B186="","",VLOOKUP($B186,'Org list'!$J$9:$K$637,2,0))</f>
        <v>Windsor and Maidenhead</v>
      </c>
      <c r="D186" s="223">
        <f ca="1">IF(ISERROR(VLOOKUP($B186,'Pooled Fund'!$A$3:$C$179,D$11,0)),"",VLOOKUP($B186,'Pooled Fund'!$A$3:$C$179,D$11,0))</f>
        <v>8485000</v>
      </c>
      <c r="E186" s="210">
        <f ca="1">IF(ISERROR(VLOOKUP($B186,'I&amp;E Backsheet'!$D$11:$AB$187,E$11,0)),"",VLOOKUP($B186,'I&amp;E Backsheet'!$D$11:$AB$187,E$11,0))</f>
        <v>2121250</v>
      </c>
      <c r="F186" s="210">
        <f ca="1">IF(ISERROR(VLOOKUP($B186,'I&amp;E Backsheet'!$D$11:$AB$187,F$11,0)),"",VLOOKUP($B186,'I&amp;E Backsheet'!$D$11:$AB$187,F$11,0))</f>
        <v>2121250</v>
      </c>
      <c r="G186" s="210">
        <f ca="1">IF(ISERROR(VLOOKUP($B186,'I&amp;E Backsheet'!$D$11:$AB$187,G$11,0)),"",VLOOKUP($B186,'I&amp;E Backsheet'!$D$11:$AB$187,G$11,0))</f>
        <v>2121250</v>
      </c>
      <c r="H186" s="262">
        <f ca="1">IF(ISERROR(VLOOKUP($B186,'I&amp;E Backsheet'!$D$11:$AB$187,H$11,0)),"",VLOOKUP($B186,'I&amp;E Backsheet'!$D$11:$AB$187,H$11,0))</f>
        <v>2121250</v>
      </c>
      <c r="I186" s="321">
        <f ca="1">IF(ISERROR(VLOOKUP($B186,'I&amp;E Backsheet'!$D$11:$AB$187,I$11,0)),"",VLOOKUP($B186,'I&amp;E Backsheet'!$D$11:$AB$187,I$11,0))</f>
        <v>2121375</v>
      </c>
      <c r="J186" s="214">
        <f ca="1">IF(ISERROR(VLOOKUP($B186,'I&amp;E Backsheet'!$D$11:$AB$187,J$11,0)),"",VLOOKUP($B186,'I&amp;E Backsheet'!$D$11:$AB$187,J$11,0))</f>
        <v>2121375</v>
      </c>
      <c r="K186" s="214">
        <f ca="1">IF(ISERROR(VLOOKUP($B186,'I&amp;E Backsheet'!$D$11:$AB$187,K$11,0)),"",VLOOKUP($B186,'I&amp;E Backsheet'!$D$11:$AB$187,K$11,0))</f>
        <v>2121375</v>
      </c>
      <c r="L186" s="215">
        <f ca="1">IF(ISERROR(VLOOKUP($B186,'I&amp;E Backsheet'!$D$11:$AB$187,L$11,0)),"",VLOOKUP($B186,'I&amp;E Backsheet'!$D$11:$AB$187,L$11,0))</f>
        <v>2121375</v>
      </c>
      <c r="M186" s="321">
        <f ca="1">IF(ISERROR(VLOOKUP($B186,'I&amp;E Backsheet'!$D$11:$AB$187,M$11,0)),"",VLOOKUP($B186,'I&amp;E Backsheet'!$D$11:$AB$187,M$11,0))</f>
        <v>2121375</v>
      </c>
      <c r="N186" s="215">
        <f ca="1">IF(ISERROR(VLOOKUP($B186,'I&amp;E Backsheet'!$D$11:$AB$187,N$11,0)),"",VLOOKUP($B186,'I&amp;E Backsheet'!$D$11:$AB$187,N$11,0))</f>
        <v>2074000</v>
      </c>
      <c r="O186" s="334">
        <f t="shared" ca="1" si="20"/>
        <v>125</v>
      </c>
      <c r="P186" s="215">
        <f t="shared" ca="1" si="16"/>
        <v>-47250</v>
      </c>
      <c r="Q186" s="321">
        <f t="shared" ca="1" si="17"/>
        <v>0</v>
      </c>
      <c r="R186" s="215">
        <f t="shared" ca="1" si="18"/>
        <v>-47375</v>
      </c>
    </row>
    <row r="187" spans="1:20" ht="60" customHeight="1">
      <c r="A187" s="3">
        <v>172</v>
      </c>
      <c r="B187" s="41" t="str">
        <f t="shared" ca="1" si="19"/>
        <v>E08000015</v>
      </c>
      <c r="C187" s="42" t="str">
        <f ca="1">IF($B187="","",VLOOKUP($B187,'Org list'!$J$9:$K$637,2,0))</f>
        <v>Wirral</v>
      </c>
      <c r="D187" s="223">
        <f ca="1">IF(ISERROR(VLOOKUP($B187,'Pooled Fund'!$A$3:$C$179,D$11,0)),"",VLOOKUP($B187,'Pooled Fund'!$A$3:$C$179,D$11,0))</f>
        <v>33368000</v>
      </c>
      <c r="E187" s="210">
        <f ca="1">IF(ISERROR(VLOOKUP($B187,'I&amp;E Backsheet'!$D$11:$AB$187,E$11,0)),"",VLOOKUP($B187,'I&amp;E Backsheet'!$D$11:$AB$187,E$11,0))</f>
        <v>8455267</v>
      </c>
      <c r="F187" s="210">
        <f ca="1">IF(ISERROR(VLOOKUP($B187,'I&amp;E Backsheet'!$D$11:$AB$187,F$11,0)),"",VLOOKUP($B187,'I&amp;E Backsheet'!$D$11:$AB$187,F$11,0))</f>
        <v>8455267</v>
      </c>
      <c r="G187" s="210">
        <f ca="1">IF(ISERROR(VLOOKUP($B187,'I&amp;E Backsheet'!$D$11:$AB$187,G$11,0)),"",VLOOKUP($B187,'I&amp;E Backsheet'!$D$11:$AB$187,G$11,0))</f>
        <v>8455266</v>
      </c>
      <c r="H187" s="262">
        <f ca="1">IF(ISERROR(VLOOKUP($B187,'I&amp;E Backsheet'!$D$11:$AB$187,H$11,0)),"",VLOOKUP($B187,'I&amp;E Backsheet'!$D$11:$AB$187,H$11,0))</f>
        <v>8455266</v>
      </c>
      <c r="I187" s="321">
        <f ca="1">IF(ISERROR(VLOOKUP($B187,'I&amp;E Backsheet'!$D$11:$AB$187,I$11,0)),"",VLOOKUP($B187,'I&amp;E Backsheet'!$D$11:$AB$187,I$11,0))</f>
        <v>8255267</v>
      </c>
      <c r="J187" s="214">
        <f ca="1">IF(ISERROR(VLOOKUP($B187,'I&amp;E Backsheet'!$D$11:$AB$187,J$11,0)),"",VLOOKUP($B187,'I&amp;E Backsheet'!$D$11:$AB$187,J$11,0))</f>
        <v>8255267</v>
      </c>
      <c r="K187" s="214">
        <f ca="1">IF(ISERROR(VLOOKUP($B187,'I&amp;E Backsheet'!$D$11:$AB$187,K$11,0)),"",VLOOKUP($B187,'I&amp;E Backsheet'!$D$11:$AB$187,K$11,0))</f>
        <v>8255266</v>
      </c>
      <c r="L187" s="215">
        <f ca="1">IF(ISERROR(VLOOKUP($B187,'I&amp;E Backsheet'!$D$11:$AB$187,L$11,0)),"",VLOOKUP($B187,'I&amp;E Backsheet'!$D$11:$AB$187,L$11,0))</f>
        <v>8255266</v>
      </c>
      <c r="M187" s="321">
        <f ca="1">IF(ISERROR(VLOOKUP($B187,'I&amp;E Backsheet'!$D$11:$AB$187,M$11,0)),"",VLOOKUP($B187,'I&amp;E Backsheet'!$D$11:$AB$187,M$11,0))</f>
        <v>0</v>
      </c>
      <c r="N187" s="215">
        <f ca="1">IF(ISERROR(VLOOKUP($B187,'I&amp;E Backsheet'!$D$11:$AB$187,N$11,0)),"",VLOOKUP($B187,'I&amp;E Backsheet'!$D$11:$AB$187,N$11,0))</f>
        <v>15108617</v>
      </c>
      <c r="O187" s="334">
        <f t="shared" ca="1" si="20"/>
        <v>-8455267</v>
      </c>
      <c r="P187" s="215">
        <f t="shared" ca="1" si="16"/>
        <v>6653350</v>
      </c>
      <c r="Q187" s="321">
        <f t="shared" ca="1" si="17"/>
        <v>-8255267</v>
      </c>
      <c r="R187" s="215">
        <f t="shared" ca="1" si="18"/>
        <v>6853350</v>
      </c>
    </row>
    <row r="188" spans="1:20" ht="60" customHeight="1">
      <c r="A188" s="3">
        <v>173</v>
      </c>
      <c r="B188" s="41" t="str">
        <f t="shared" ca="1" si="19"/>
        <v>E06000041</v>
      </c>
      <c r="C188" s="42" t="str">
        <f ca="1">IF($B188="","",VLOOKUP($B188,'Org list'!$J$9:$K$637,2,0))</f>
        <v>Wokingham</v>
      </c>
      <c r="D188" s="223">
        <f ca="1">IF(ISERROR(VLOOKUP($B188,'Pooled Fund'!$A$3:$C$179,D$11,0)),"",VLOOKUP($B188,'Pooled Fund'!$A$3:$C$179,D$11,0))</f>
        <v>9561000</v>
      </c>
      <c r="E188" s="210">
        <f ca="1">IF(ISERROR(VLOOKUP($B188,'I&amp;E Backsheet'!$D$11:$AB$187,E$11,0)),"",VLOOKUP($B188,'I&amp;E Backsheet'!$D$11:$AB$187,E$11,0))</f>
        <v>2390000</v>
      </c>
      <c r="F188" s="210">
        <f ca="1">IF(ISERROR(VLOOKUP($B188,'I&amp;E Backsheet'!$D$11:$AB$187,F$11,0)),"",VLOOKUP($B188,'I&amp;E Backsheet'!$D$11:$AB$187,F$11,0))</f>
        <v>2390000</v>
      </c>
      <c r="G188" s="210">
        <f ca="1">IF(ISERROR(VLOOKUP($B188,'I&amp;E Backsheet'!$D$11:$AB$187,G$11,0)),"",VLOOKUP($B188,'I&amp;E Backsheet'!$D$11:$AB$187,G$11,0))</f>
        <v>2390000</v>
      </c>
      <c r="H188" s="262">
        <f ca="1">IF(ISERROR(VLOOKUP($B188,'I&amp;E Backsheet'!$D$11:$AB$187,H$11,0)),"",VLOOKUP($B188,'I&amp;E Backsheet'!$D$11:$AB$187,H$11,0))</f>
        <v>2391000</v>
      </c>
      <c r="I188" s="321">
        <f ca="1">IF(ISERROR(VLOOKUP($B188,'I&amp;E Backsheet'!$D$11:$AB$187,I$11,0)),"",VLOOKUP($B188,'I&amp;E Backsheet'!$D$11:$AB$187,I$11,0))</f>
        <v>2390000</v>
      </c>
      <c r="J188" s="214">
        <f ca="1">IF(ISERROR(VLOOKUP($B188,'I&amp;E Backsheet'!$D$11:$AB$187,J$11,0)),"",VLOOKUP($B188,'I&amp;E Backsheet'!$D$11:$AB$187,J$11,0))</f>
        <v>2390000</v>
      </c>
      <c r="K188" s="214">
        <f ca="1">IF(ISERROR(VLOOKUP($B188,'I&amp;E Backsheet'!$D$11:$AB$187,K$11,0)),"",VLOOKUP($B188,'I&amp;E Backsheet'!$D$11:$AB$187,K$11,0))</f>
        <v>2390000</v>
      </c>
      <c r="L188" s="215">
        <f ca="1">IF(ISERROR(VLOOKUP($B188,'I&amp;E Backsheet'!$D$11:$AB$187,L$11,0)),"",VLOOKUP($B188,'I&amp;E Backsheet'!$D$11:$AB$187,L$11,0))</f>
        <v>2391000</v>
      </c>
      <c r="M188" s="321">
        <f ca="1">IF(ISERROR(VLOOKUP($B188,'I&amp;E Backsheet'!$D$11:$AB$187,M$11,0)),"",VLOOKUP($B188,'I&amp;E Backsheet'!$D$11:$AB$187,M$11,0))</f>
        <v>2390000</v>
      </c>
      <c r="N188" s="215">
        <f ca="1">IF(ISERROR(VLOOKUP($B188,'I&amp;E Backsheet'!$D$11:$AB$187,N$11,0)),"",VLOOKUP($B188,'I&amp;E Backsheet'!$D$11:$AB$187,N$11,0))</f>
        <v>2390000</v>
      </c>
      <c r="O188" s="334">
        <f t="shared" ca="1" si="20"/>
        <v>0</v>
      </c>
      <c r="P188" s="215">
        <f t="shared" ca="1" si="16"/>
        <v>0</v>
      </c>
      <c r="Q188" s="321">
        <f t="shared" ca="1" si="17"/>
        <v>0</v>
      </c>
      <c r="R188" s="215">
        <f t="shared" ca="1" si="18"/>
        <v>0</v>
      </c>
    </row>
    <row r="189" spans="1:20" ht="60" customHeight="1">
      <c r="A189" s="3">
        <v>174</v>
      </c>
      <c r="B189" s="41" t="str">
        <f t="shared" ca="1" si="19"/>
        <v>E08000031</v>
      </c>
      <c r="C189" s="42" t="str">
        <f ca="1">IF($B189="","",VLOOKUP($B189,'Org list'!$J$9:$K$637,2,0))</f>
        <v>Wolverhampton</v>
      </c>
      <c r="D189" s="223">
        <f ca="1">IF(ISERROR(VLOOKUP($B189,'Pooled Fund'!$A$3:$C$179,D$11,0)),"",VLOOKUP($B189,'Pooled Fund'!$A$3:$C$179,D$11,0))</f>
        <v>75112000</v>
      </c>
      <c r="E189" s="210">
        <f ca="1">IF(ISERROR(VLOOKUP($B189,'I&amp;E Backsheet'!$D$11:$AB$187,E$11,0)),"",VLOOKUP($B189,'I&amp;E Backsheet'!$D$11:$AB$187,E$11,0))</f>
        <v>16666826</v>
      </c>
      <c r="F189" s="210">
        <f ca="1">IF(ISERROR(VLOOKUP($B189,'I&amp;E Backsheet'!$D$11:$AB$187,F$11,0)),"",VLOOKUP($B189,'I&amp;E Backsheet'!$D$11:$AB$187,F$11,0))</f>
        <v>18237000</v>
      </c>
      <c r="G189" s="210">
        <f ca="1">IF(ISERROR(VLOOKUP($B189,'I&amp;E Backsheet'!$D$11:$AB$187,G$11,0)),"",VLOOKUP($B189,'I&amp;E Backsheet'!$D$11:$AB$187,G$11,0))</f>
        <v>18237000</v>
      </c>
      <c r="H189" s="262">
        <f ca="1">IF(ISERROR(VLOOKUP($B189,'I&amp;E Backsheet'!$D$11:$AB$187,H$11,0)),"",VLOOKUP($B189,'I&amp;E Backsheet'!$D$11:$AB$187,H$11,0))</f>
        <v>18237000</v>
      </c>
      <c r="I189" s="321">
        <f ca="1">IF(ISERROR(VLOOKUP($B189,'I&amp;E Backsheet'!$D$11:$AB$187,I$11,0)),"",VLOOKUP($B189,'I&amp;E Backsheet'!$D$11:$AB$187,I$11,0))</f>
        <v>16666826</v>
      </c>
      <c r="J189" s="214">
        <f ca="1">IF(ISERROR(VLOOKUP($B189,'I&amp;E Backsheet'!$D$11:$AB$187,J$11,0)),"",VLOOKUP($B189,'I&amp;E Backsheet'!$D$11:$AB$187,J$11,0))</f>
        <v>18237000</v>
      </c>
      <c r="K189" s="214">
        <f ca="1">IF(ISERROR(VLOOKUP($B189,'I&amp;E Backsheet'!$D$11:$AB$187,K$11,0)),"",VLOOKUP($B189,'I&amp;E Backsheet'!$D$11:$AB$187,K$11,0))</f>
        <v>18237000</v>
      </c>
      <c r="L189" s="215">
        <f ca="1">IF(ISERROR(VLOOKUP($B189,'I&amp;E Backsheet'!$D$11:$AB$187,L$11,0)),"",VLOOKUP($B189,'I&amp;E Backsheet'!$D$11:$AB$187,L$11,0))</f>
        <v>18237000</v>
      </c>
      <c r="M189" s="321">
        <f ca="1">IF(ISERROR(VLOOKUP($B189,'I&amp;E Backsheet'!$D$11:$AB$187,M$11,0)),"",VLOOKUP($B189,'I&amp;E Backsheet'!$D$11:$AB$187,M$11,0))</f>
        <v>16666826</v>
      </c>
      <c r="N189" s="215">
        <f ca="1">IF(ISERROR(VLOOKUP($B189,'I&amp;E Backsheet'!$D$11:$AB$187,N$11,0)),"",VLOOKUP($B189,'I&amp;E Backsheet'!$D$11:$AB$187,N$11,0))</f>
        <v>18237000</v>
      </c>
      <c r="O189" s="334">
        <f t="shared" ca="1" si="20"/>
        <v>0</v>
      </c>
      <c r="P189" s="215">
        <f t="shared" ca="1" si="16"/>
        <v>0</v>
      </c>
      <c r="Q189" s="321">
        <f t="shared" ca="1" si="17"/>
        <v>0</v>
      </c>
      <c r="R189" s="215">
        <f t="shared" ca="1" si="18"/>
        <v>0</v>
      </c>
    </row>
    <row r="190" spans="1:20" ht="60" customHeight="1">
      <c r="A190" s="3">
        <v>175</v>
      </c>
      <c r="B190" s="41" t="str">
        <f t="shared" ca="1" si="19"/>
        <v>E10000034</v>
      </c>
      <c r="C190" s="42" t="str">
        <f ca="1">IF($B190="","",VLOOKUP($B190,'Org list'!$J$9:$K$637,2,0))</f>
        <v>Worcestershire</v>
      </c>
      <c r="D190" s="223">
        <f ca="1">IF(ISERROR(VLOOKUP($B190,'Pooled Fund'!$A$3:$C$179,D$11,0)),"",VLOOKUP($B190,'Pooled Fund'!$A$3:$C$179,D$11,0))</f>
        <v>37193000</v>
      </c>
      <c r="E190" s="210">
        <f ca="1">IF(ISERROR(VLOOKUP($B190,'I&amp;E Backsheet'!$D$11:$AB$187,E$11,0)),"",VLOOKUP($B190,'I&amp;E Backsheet'!$D$11:$AB$187,E$11,0))</f>
        <v>11687750</v>
      </c>
      <c r="F190" s="210">
        <f ca="1">IF(ISERROR(VLOOKUP($B190,'I&amp;E Backsheet'!$D$11:$AB$187,F$11,0)),"",VLOOKUP($B190,'I&amp;E Backsheet'!$D$11:$AB$187,F$11,0))</f>
        <v>8501750</v>
      </c>
      <c r="G190" s="210">
        <f ca="1">IF(ISERROR(VLOOKUP($B190,'I&amp;E Backsheet'!$D$11:$AB$187,G$11,0)),"",VLOOKUP($B190,'I&amp;E Backsheet'!$D$11:$AB$187,G$11,0))</f>
        <v>8501750</v>
      </c>
      <c r="H190" s="262">
        <f ca="1">IF(ISERROR(VLOOKUP($B190,'I&amp;E Backsheet'!$D$11:$AB$187,H$11,0)),"",VLOOKUP($B190,'I&amp;E Backsheet'!$D$11:$AB$187,H$11,0))</f>
        <v>8501750</v>
      </c>
      <c r="I190" s="321">
        <f ca="1">IF(ISERROR(VLOOKUP($B190,'I&amp;E Backsheet'!$D$11:$AB$187,I$11,0)),"",VLOOKUP($B190,'I&amp;E Backsheet'!$D$11:$AB$187,I$11,0))</f>
        <v>11687750</v>
      </c>
      <c r="J190" s="214">
        <f ca="1">IF(ISERROR(VLOOKUP($B190,'I&amp;E Backsheet'!$D$11:$AB$187,J$11,0)),"",VLOOKUP($B190,'I&amp;E Backsheet'!$D$11:$AB$187,J$11,0))</f>
        <v>8501750</v>
      </c>
      <c r="K190" s="214">
        <f ca="1">IF(ISERROR(VLOOKUP($B190,'I&amp;E Backsheet'!$D$11:$AB$187,K$11,0)),"",VLOOKUP($B190,'I&amp;E Backsheet'!$D$11:$AB$187,K$11,0))</f>
        <v>8501750</v>
      </c>
      <c r="L190" s="215">
        <f ca="1">IF(ISERROR(VLOOKUP($B190,'I&amp;E Backsheet'!$D$11:$AB$187,L$11,0)),"",VLOOKUP($B190,'I&amp;E Backsheet'!$D$11:$AB$187,L$11,0))</f>
        <v>8501750</v>
      </c>
      <c r="M190" s="321">
        <f ca="1">IF(ISERROR(VLOOKUP($B190,'I&amp;E Backsheet'!$D$11:$AB$187,M$11,0)),"",VLOOKUP($B190,'I&amp;E Backsheet'!$D$11:$AB$187,M$11,0))</f>
        <v>3686000</v>
      </c>
      <c r="N190" s="215">
        <f ca="1">IF(ISERROR(VLOOKUP($B190,'I&amp;E Backsheet'!$D$11:$AB$187,N$11,0)),"",VLOOKUP($B190,'I&amp;E Backsheet'!$D$11:$AB$187,N$11,0))</f>
        <v>16753700</v>
      </c>
      <c r="O190" s="334">
        <f t="shared" ca="1" si="20"/>
        <v>-8001750</v>
      </c>
      <c r="P190" s="215">
        <f t="shared" ca="1" si="16"/>
        <v>8251950</v>
      </c>
      <c r="Q190" s="321">
        <f t="shared" ca="1" si="17"/>
        <v>-8001750</v>
      </c>
      <c r="R190" s="215">
        <f t="shared" ca="1" si="18"/>
        <v>8251950</v>
      </c>
    </row>
    <row r="191" spans="1:20" ht="60" customHeight="1" thickBot="1">
      <c r="A191" s="3">
        <v>176</v>
      </c>
      <c r="B191" s="45" t="str">
        <f t="shared" ca="1" si="19"/>
        <v>E06000014</v>
      </c>
      <c r="C191" s="46" t="str">
        <f ca="1">IF($B191="","",VLOOKUP($B191,'Org list'!$J$9:$K$637,2,0))</f>
        <v>York</v>
      </c>
      <c r="D191" s="220">
        <f ca="1">IF(ISERROR(VLOOKUP($B191,'Pooled Fund'!$A$3:$C$179,D$11,0)),"",VLOOKUP($B191,'Pooled Fund'!$A$3:$C$179,D$11,0))</f>
        <v>12127000</v>
      </c>
      <c r="E191" s="322">
        <f ca="1">IF(ISERROR(VLOOKUP($B191,'I&amp;E Backsheet'!$D$11:$AB$187,E$11,0)),"",VLOOKUP($B191,'I&amp;E Backsheet'!$D$11:$AB$187,E$11,0))</f>
        <v>3031750</v>
      </c>
      <c r="F191" s="217">
        <f ca="1">IF(ISERROR(VLOOKUP($B191,'I&amp;E Backsheet'!$D$11:$AB$187,F$11,0)),"",VLOOKUP($B191,'I&amp;E Backsheet'!$D$11:$AB$187,F$11,0))</f>
        <v>3031750</v>
      </c>
      <c r="G191" s="217">
        <f ca="1">IF(ISERROR(VLOOKUP($B191,'I&amp;E Backsheet'!$D$11:$AB$187,G$11,0)),"",VLOOKUP($B191,'I&amp;E Backsheet'!$D$11:$AB$187,G$11,0))</f>
        <v>3031750</v>
      </c>
      <c r="H191" s="219">
        <f ca="1">IF(ISERROR(VLOOKUP($B191,'I&amp;E Backsheet'!$D$11:$AB$187,H$11,0)),"",VLOOKUP($B191,'I&amp;E Backsheet'!$D$11:$AB$187,H$11,0))</f>
        <v>3031750</v>
      </c>
      <c r="I191" s="322">
        <f ca="1">IF(ISERROR(VLOOKUP($B191,'I&amp;E Backsheet'!$D$11:$AB$187,I$11,0)),"",VLOOKUP($B191,'I&amp;E Backsheet'!$D$11:$AB$187,I$11,0))</f>
        <v>5072000</v>
      </c>
      <c r="J191" s="218">
        <f ca="1">IF(ISERROR(VLOOKUP($B191,'I&amp;E Backsheet'!$D$11:$AB$187,J$11,0)),"",VLOOKUP($B191,'I&amp;E Backsheet'!$D$11:$AB$187,J$11,0))</f>
        <v>0</v>
      </c>
      <c r="K191" s="218">
        <f ca="1">IF(ISERROR(VLOOKUP($B191,'I&amp;E Backsheet'!$D$11:$AB$187,K$11,0)),"",VLOOKUP($B191,'I&amp;E Backsheet'!$D$11:$AB$187,K$11,0))</f>
        <v>0</v>
      </c>
      <c r="L191" s="219">
        <f ca="1">IF(ISERROR(VLOOKUP($B191,'I&amp;E Backsheet'!$D$11:$AB$187,L$11,0)),"",VLOOKUP($B191,'I&amp;E Backsheet'!$D$11:$AB$187,L$11,0))</f>
        <v>0</v>
      </c>
      <c r="M191" s="322">
        <f ca="1">IF(ISERROR(VLOOKUP($B191,'I&amp;E Backsheet'!$D$11:$AB$187,M$11,0)),"",VLOOKUP($B191,'I&amp;E Backsheet'!$D$11:$AB$187,M$11,0))</f>
        <v>5072000</v>
      </c>
      <c r="N191" s="219">
        <f ca="1">IF(ISERROR(VLOOKUP($B191,'I&amp;E Backsheet'!$D$11:$AB$187,N$11,0)),"",VLOOKUP($B191,'I&amp;E Backsheet'!$D$11:$AB$187,N$11,0))</f>
        <v>0</v>
      </c>
      <c r="O191" s="324">
        <f t="shared" ca="1" si="20"/>
        <v>2040250</v>
      </c>
      <c r="P191" s="219">
        <f t="shared" ca="1" si="16"/>
        <v>-3031750</v>
      </c>
      <c r="Q191" s="322">
        <f t="shared" ca="1" si="17"/>
        <v>0</v>
      </c>
      <c r="R191" s="219">
        <f t="shared" ca="1" si="18"/>
        <v>0</v>
      </c>
    </row>
    <row r="192" spans="1:20">
      <c r="B192" s="1"/>
      <c r="C192" s="1"/>
      <c r="D192" s="1"/>
      <c r="E192" s="1"/>
      <c r="F192" s="1"/>
      <c r="G192" s="1"/>
      <c r="H192" s="1"/>
      <c r="I192" s="1"/>
      <c r="J192" s="1"/>
      <c r="K192" s="1"/>
      <c r="L192" s="1"/>
      <c r="S192" s="132"/>
      <c r="T192" s="15"/>
    </row>
    <row r="193" spans="1:20" ht="15" customHeight="1">
      <c r="A193" s="2"/>
      <c r="B193" s="5" t="s">
        <v>21</v>
      </c>
      <c r="C193" s="2"/>
      <c r="D193" s="135"/>
      <c r="E193" s="2"/>
      <c r="F193" s="2"/>
      <c r="G193" s="2"/>
      <c r="H193" s="2"/>
      <c r="I193" s="2"/>
      <c r="J193" s="2"/>
      <c r="K193" s="2"/>
      <c r="L193" s="2"/>
      <c r="M193" s="2"/>
      <c r="N193" s="335"/>
      <c r="O193" s="335"/>
      <c r="P193" s="335"/>
      <c r="Q193" s="298"/>
      <c r="R193" s="298"/>
      <c r="S193" s="244"/>
      <c r="T193" s="15"/>
    </row>
    <row r="194" spans="1:20">
      <c r="C194" s="1"/>
      <c r="D194" s="1"/>
      <c r="E194" s="1"/>
      <c r="F194" s="1"/>
      <c r="G194" s="1"/>
      <c r="H194" s="1"/>
      <c r="I194" s="1"/>
      <c r="J194" s="1"/>
      <c r="K194" s="1"/>
      <c r="L194" s="1"/>
      <c r="S194" s="4"/>
      <c r="T194" s="15"/>
    </row>
    <row r="195" spans="1:20" ht="15" customHeight="1">
      <c r="B195" s="323" t="s">
        <v>1153</v>
      </c>
      <c r="C195" s="323"/>
      <c r="D195" s="323"/>
      <c r="E195" s="323"/>
      <c r="F195" s="323"/>
      <c r="G195" s="323"/>
      <c r="H195" s="323"/>
      <c r="I195" s="323"/>
      <c r="J195" s="323"/>
      <c r="K195" s="323"/>
      <c r="L195" s="323"/>
      <c r="M195" s="323"/>
      <c r="N195" s="323"/>
      <c r="O195" s="323"/>
      <c r="P195" s="323"/>
      <c r="Q195" s="323"/>
      <c r="R195" s="323"/>
    </row>
    <row r="196" spans="1:20">
      <c r="B196" s="323" t="s">
        <v>1155</v>
      </c>
      <c r="C196" s="323"/>
      <c r="D196" s="323"/>
      <c r="E196" s="323"/>
      <c r="F196" s="323"/>
      <c r="G196" s="323"/>
      <c r="H196" s="323"/>
      <c r="I196" s="323"/>
      <c r="J196" s="323"/>
      <c r="K196" s="323"/>
      <c r="L196" s="323"/>
      <c r="M196" s="323"/>
      <c r="N196" s="323"/>
      <c r="O196" s="323"/>
      <c r="P196" s="323"/>
      <c r="Q196" s="323"/>
      <c r="R196" s="323"/>
    </row>
    <row r="197" spans="1:20">
      <c r="B197" t="s">
        <v>1170</v>
      </c>
      <c r="C197" s="1"/>
      <c r="D197" s="1"/>
      <c r="E197" s="1"/>
      <c r="F197" s="1"/>
      <c r="G197" s="1"/>
      <c r="H197" s="1"/>
      <c r="I197" s="1"/>
      <c r="J197" s="1"/>
      <c r="K197" s="1"/>
      <c r="L197" s="1"/>
    </row>
    <row r="198" spans="1:20">
      <c r="C198" s="1"/>
      <c r="D198" s="1"/>
      <c r="E198" s="1"/>
      <c r="F198" s="1"/>
      <c r="G198" s="1"/>
      <c r="H198" s="1"/>
      <c r="I198" s="1"/>
      <c r="J198" s="1"/>
      <c r="K198" s="1"/>
      <c r="L198" s="1"/>
    </row>
    <row r="199" spans="1:20">
      <c r="C199" s="1"/>
      <c r="D199" s="1"/>
      <c r="E199" s="1"/>
      <c r="F199" s="1"/>
      <c r="G199" s="1"/>
      <c r="H199" s="1"/>
      <c r="I199" s="1"/>
      <c r="J199" s="1"/>
      <c r="K199" s="1"/>
      <c r="L199" s="1"/>
    </row>
  </sheetData>
  <mergeCells count="7">
    <mergeCell ref="A1:R3"/>
    <mergeCell ref="E13:H13"/>
    <mergeCell ref="I13:L13"/>
    <mergeCell ref="B4:R4"/>
    <mergeCell ref="M13:N13"/>
    <mergeCell ref="Q13:R13"/>
    <mergeCell ref="O13:P13"/>
  </mergeCells>
  <pageMargins left="0.23622047244094491" right="0.23622047244094491" top="0.35433070866141736" bottom="0.35433070866141736" header="0.31496062992125984" footer="0.31496062992125984"/>
  <pageSetup paperSize="9" scale="28" fitToHeight="6" orientation="landscape" r:id="rId1"/>
  <rowBreaks count="2" manualBreakCount="2">
    <brk id="70" max="14" man="1"/>
    <brk id="132"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Drop Down 1">
              <controlPr defaultSize="0" autoLine="0" autoPict="0">
                <anchor moveWithCells="1" sizeWithCells="1">
                  <from>
                    <xdr:col>6</xdr:col>
                    <xdr:colOff>638175</xdr:colOff>
                    <xdr:row>3</xdr:row>
                    <xdr:rowOff>133350</xdr:rowOff>
                  </from>
                  <to>
                    <xdr:col>10</xdr:col>
                    <xdr:colOff>704850</xdr:colOff>
                    <xdr:row>5</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pageSetUpPr fitToPage="1"/>
  </sheetPr>
  <dimension ref="A1:T199"/>
  <sheetViews>
    <sheetView showGridLines="0" zoomScale="70" zoomScaleNormal="70" zoomScaleSheetLayoutView="40" zoomScalePageLayoutView="30" workbookViewId="0">
      <selection sqref="A1:R3"/>
    </sheetView>
  </sheetViews>
  <sheetFormatPr defaultRowHeight="15"/>
  <cols>
    <col min="1" max="1" width="5.7109375" style="3" customWidth="1"/>
    <col min="2" max="2" width="25.7109375" customWidth="1"/>
    <col min="3" max="3" width="56.7109375" bestFit="1" customWidth="1"/>
    <col min="4" max="12" width="19.7109375" customWidth="1"/>
    <col min="13" max="18" width="19.85546875" style="4" customWidth="1"/>
    <col min="19" max="19" width="10" style="16" customWidth="1"/>
    <col min="20" max="20" width="0" hidden="1" customWidth="1"/>
  </cols>
  <sheetData>
    <row r="1" spans="1:20" ht="9.9499999999999993" customHeight="1">
      <c r="A1" s="523" t="s">
        <v>392</v>
      </c>
      <c r="B1" s="523"/>
      <c r="C1" s="523"/>
      <c r="D1" s="523"/>
      <c r="E1" s="523"/>
      <c r="F1" s="523"/>
      <c r="G1" s="523"/>
      <c r="H1" s="523"/>
      <c r="I1" s="523"/>
      <c r="J1" s="523"/>
      <c r="K1" s="523"/>
      <c r="L1" s="523"/>
      <c r="M1" s="523"/>
      <c r="N1" s="523"/>
      <c r="O1" s="523"/>
      <c r="P1" s="523"/>
      <c r="Q1" s="523"/>
      <c r="R1" s="523"/>
      <c r="S1" s="244"/>
    </row>
    <row r="2" spans="1:20" ht="9.9499999999999993" customHeight="1">
      <c r="A2" s="523"/>
      <c r="B2" s="523"/>
      <c r="C2" s="523"/>
      <c r="D2" s="523"/>
      <c r="E2" s="523"/>
      <c r="F2" s="523"/>
      <c r="G2" s="523"/>
      <c r="H2" s="523"/>
      <c r="I2" s="523"/>
      <c r="J2" s="523"/>
      <c r="K2" s="523"/>
      <c r="L2" s="523"/>
      <c r="M2" s="523"/>
      <c r="N2" s="523"/>
      <c r="O2" s="523"/>
      <c r="P2" s="523"/>
      <c r="Q2" s="523"/>
      <c r="R2" s="523"/>
      <c r="S2" s="244"/>
    </row>
    <row r="3" spans="1:20" ht="9.9499999999999993" customHeight="1">
      <c r="A3" s="523"/>
      <c r="B3" s="523"/>
      <c r="C3" s="523"/>
      <c r="D3" s="523"/>
      <c r="E3" s="523"/>
      <c r="F3" s="523"/>
      <c r="G3" s="523"/>
      <c r="H3" s="523"/>
      <c r="I3" s="523"/>
      <c r="J3" s="523"/>
      <c r="K3" s="523"/>
      <c r="L3" s="523"/>
      <c r="M3" s="523"/>
      <c r="N3" s="523"/>
      <c r="O3" s="523"/>
      <c r="P3" s="523"/>
      <c r="Q3" s="523"/>
      <c r="R3" s="523"/>
      <c r="S3" s="244"/>
    </row>
    <row r="4" spans="1:20" ht="15.75">
      <c r="A4" s="314"/>
      <c r="B4" s="526"/>
      <c r="C4" s="526"/>
      <c r="D4" s="526"/>
      <c r="E4" s="526"/>
      <c r="F4" s="526"/>
      <c r="G4" s="526"/>
      <c r="H4" s="526"/>
      <c r="I4" s="526"/>
      <c r="J4" s="526"/>
      <c r="K4" s="526"/>
      <c r="L4" s="526"/>
      <c r="M4" s="526"/>
      <c r="N4" s="526"/>
      <c r="O4" s="526"/>
      <c r="P4" s="526"/>
      <c r="Q4" s="526"/>
      <c r="R4" s="526"/>
      <c r="S4" s="317"/>
    </row>
    <row r="5" spans="1:20" ht="9.9499999999999993" customHeight="1">
      <c r="A5" s="2"/>
      <c r="B5" s="2"/>
      <c r="C5" s="2"/>
      <c r="D5" s="135"/>
      <c r="E5" s="2"/>
      <c r="F5" s="2"/>
      <c r="G5" s="2"/>
      <c r="H5" s="2"/>
      <c r="I5" s="2"/>
      <c r="J5" s="2"/>
      <c r="K5" s="2"/>
      <c r="L5" s="2"/>
      <c r="M5" s="2"/>
      <c r="N5" s="335"/>
      <c r="O5" s="298"/>
      <c r="P5" s="335"/>
      <c r="Q5" s="298"/>
      <c r="R5" s="335"/>
      <c r="S5" s="244"/>
    </row>
    <row r="6" spans="1:20" ht="15" customHeight="1">
      <c r="A6" s="2"/>
      <c r="B6" s="5" t="s">
        <v>1111</v>
      </c>
      <c r="C6" s="6"/>
      <c r="D6" s="6"/>
      <c r="E6" s="6"/>
      <c r="F6" s="6"/>
      <c r="G6" s="6"/>
      <c r="H6" s="2"/>
      <c r="I6" s="2"/>
      <c r="J6" s="2"/>
      <c r="K6" s="66" t="str">
        <f ca="1">'Org list'!J7</f>
        <v>HWB</v>
      </c>
      <c r="L6" s="2"/>
      <c r="M6" s="80"/>
      <c r="N6" s="80"/>
      <c r="O6" s="80"/>
      <c r="P6" s="80"/>
      <c r="Q6" s="67" t="s">
        <v>1</v>
      </c>
      <c r="R6" s="8" t="str">
        <f>Cover!B12</f>
        <v>Q2 2015/16</v>
      </c>
      <c r="S6" s="244"/>
    </row>
    <row r="7" spans="1:20" ht="9.9499999999999993" customHeight="1">
      <c r="A7" s="2"/>
      <c r="B7" s="2"/>
      <c r="C7" s="2"/>
      <c r="D7" s="135"/>
      <c r="E7" s="2"/>
      <c r="F7" s="2"/>
      <c r="G7" s="2"/>
      <c r="H7" s="2"/>
      <c r="I7" s="2"/>
      <c r="J7" s="2"/>
      <c r="K7" s="2"/>
      <c r="L7" s="2"/>
      <c r="M7" s="2"/>
      <c r="N7" s="335"/>
      <c r="O7" s="298"/>
      <c r="P7" s="335"/>
      <c r="Q7" s="298"/>
      <c r="R7" s="335"/>
      <c r="S7" s="244"/>
    </row>
    <row r="8" spans="1:20" ht="15" customHeight="1"/>
    <row r="9" spans="1:20" ht="15" customHeight="1">
      <c r="A9" s="2"/>
      <c r="B9" s="5" t="s">
        <v>26</v>
      </c>
      <c r="C9" s="5" t="str">
        <f ca="1">'Org list'!J6</f>
        <v>Health and Wellbeing Board</v>
      </c>
      <c r="D9" s="5"/>
      <c r="E9" s="2"/>
      <c r="F9" s="2"/>
      <c r="G9" s="2"/>
      <c r="H9" s="2"/>
      <c r="I9" s="2"/>
      <c r="J9" s="2"/>
      <c r="K9" s="2"/>
      <c r="L9" s="2"/>
      <c r="M9" s="2"/>
      <c r="N9" s="335"/>
      <c r="O9" s="298"/>
      <c r="P9" s="335"/>
      <c r="Q9" s="298"/>
      <c r="R9" s="335"/>
      <c r="S9" s="244"/>
    </row>
    <row r="10" spans="1:20" s="13" customFormat="1" ht="16.5" customHeight="1" thickBot="1">
      <c r="A10" s="10"/>
      <c r="B10" s="11"/>
      <c r="C10" s="11"/>
      <c r="D10" s="11"/>
      <c r="E10" s="10"/>
      <c r="F10" s="10"/>
      <c r="G10" s="10"/>
      <c r="H10" s="10"/>
      <c r="I10" s="10"/>
      <c r="J10" s="10"/>
      <c r="K10" s="10"/>
      <c r="L10" s="10"/>
      <c r="M10" s="12"/>
      <c r="N10" s="12"/>
      <c r="O10" s="12"/>
      <c r="P10" s="12"/>
      <c r="Q10" s="12"/>
      <c r="R10" s="12"/>
      <c r="S10" s="131"/>
    </row>
    <row r="11" spans="1:20" ht="15.75" hidden="1" thickBot="1">
      <c r="D11">
        <v>3</v>
      </c>
      <c r="E11">
        <v>22</v>
      </c>
      <c r="F11">
        <v>23</v>
      </c>
      <c r="G11">
        <v>24</v>
      </c>
      <c r="H11">
        <v>25</v>
      </c>
      <c r="I11">
        <v>9</v>
      </c>
      <c r="J11">
        <v>10</v>
      </c>
      <c r="K11">
        <v>11</v>
      </c>
      <c r="L11">
        <v>12</v>
      </c>
      <c r="M11" s="91">
        <v>13</v>
      </c>
      <c r="N11" s="91">
        <v>14</v>
      </c>
      <c r="O11" s="91"/>
      <c r="P11" s="91"/>
      <c r="Q11" s="91"/>
      <c r="R11" s="91"/>
    </row>
    <row r="12" spans="1:20" ht="15.75" hidden="1" thickBot="1">
      <c r="E12" s="34"/>
      <c r="F12" s="1"/>
      <c r="G12" s="1"/>
      <c r="H12" s="1"/>
      <c r="I12" s="1"/>
      <c r="J12" s="1"/>
      <c r="K12" s="1"/>
      <c r="L12" s="1"/>
    </row>
    <row r="13" spans="1:20" ht="30" customHeight="1" thickBot="1">
      <c r="B13" s="1"/>
      <c r="C13" s="1"/>
      <c r="D13" s="1"/>
      <c r="E13" s="550" t="s">
        <v>1399</v>
      </c>
      <c r="F13" s="551"/>
      <c r="G13" s="551"/>
      <c r="H13" s="552"/>
      <c r="I13" s="550" t="s">
        <v>1400</v>
      </c>
      <c r="J13" s="551"/>
      <c r="K13" s="551"/>
      <c r="L13" s="551"/>
      <c r="M13" s="550" t="s">
        <v>1401</v>
      </c>
      <c r="N13" s="552"/>
      <c r="O13" s="550" t="s">
        <v>1151</v>
      </c>
      <c r="P13" s="551"/>
      <c r="Q13" s="550" t="s">
        <v>1189</v>
      </c>
      <c r="R13" s="552"/>
    </row>
    <row r="14" spans="1:20" ht="15.75" thickBot="1">
      <c r="B14" s="35" t="s">
        <v>19</v>
      </c>
      <c r="C14" s="62" t="s">
        <v>20</v>
      </c>
      <c r="D14" s="93" t="s">
        <v>418</v>
      </c>
      <c r="E14" s="35" t="s">
        <v>394</v>
      </c>
      <c r="F14" s="63" t="s">
        <v>395</v>
      </c>
      <c r="G14" s="63" t="s">
        <v>396</v>
      </c>
      <c r="H14" s="36" t="s">
        <v>794</v>
      </c>
      <c r="I14" s="35" t="s">
        <v>394</v>
      </c>
      <c r="J14" s="63" t="s">
        <v>395</v>
      </c>
      <c r="K14" s="63" t="s">
        <v>396</v>
      </c>
      <c r="L14" s="63" t="s">
        <v>794</v>
      </c>
      <c r="M14" s="338" t="s">
        <v>394</v>
      </c>
      <c r="N14" s="36" t="s">
        <v>395</v>
      </c>
      <c r="O14" s="338" t="s">
        <v>394</v>
      </c>
      <c r="P14" s="36" t="s">
        <v>395</v>
      </c>
      <c r="Q14" s="339" t="s">
        <v>394</v>
      </c>
      <c r="R14" s="36" t="s">
        <v>395</v>
      </c>
    </row>
    <row r="15" spans="1:20" ht="60" customHeight="1">
      <c r="A15" s="3">
        <v>0</v>
      </c>
      <c r="B15" s="145" t="str">
        <f t="shared" ref="B15:B46" ca="1" si="0">IF($A15&gt;$T$18-1,"",INDIRECT("'Comms by AT'!D"&amp;$A15+$T$15))</f>
        <v>HWB</v>
      </c>
      <c r="C15" s="38" t="str">
        <f ca="1">IF($B15="","",VLOOKUP($B15,'Org list'!$J$9:$K$637,2,0))</f>
        <v>Health and Wellbeing Board</v>
      </c>
      <c r="D15" s="223">
        <f ca="1">IF(ISERROR(VLOOKUP($B15,'Pooled Fund'!$A$3:$D$179,D$11,0)),"",VLOOKUP($B15,'Pooled Fund'!$A$3:$D$179,D$11,0))</f>
        <v>5343098399.4264822</v>
      </c>
      <c r="E15" s="210">
        <f ca="1">IF(ISERROR(VLOOKUP($B15,'I&amp;E Backsheet'!$D$11:$AB$187,E$11,0)),"",VLOOKUP($B15,'I&amp;E Backsheet'!$D$11:$AB$187,E$11,0))</f>
        <v>1394196623.5624313</v>
      </c>
      <c r="F15" s="210">
        <f ca="1">IF(ISERROR(VLOOKUP($B15,'I&amp;E Backsheet'!$D$11:$AB$187,F$11,0)),"",VLOOKUP($B15,'I&amp;E Backsheet'!$D$11:$AB$187,F$11,0))</f>
        <v>1281495510.6027298</v>
      </c>
      <c r="G15" s="210">
        <f ca="1">IF(ISERROR(VLOOKUP($B15,'I&amp;E Backsheet'!$D$11:$AB$187,G$11,0)),"",VLOOKUP($B15,'I&amp;E Backsheet'!$D$11:$AB$187,G$11,0))</f>
        <v>1326363330.6609507</v>
      </c>
      <c r="H15" s="211">
        <f ca="1">IF(ISERROR(VLOOKUP($B15,'I&amp;E Backsheet'!$D$11:$AB$187,H$11,0)),"",VLOOKUP($B15,'I&amp;E Backsheet'!$D$11:$AB$187,H$11,0))</f>
        <v>1357453234.153069</v>
      </c>
      <c r="I15" s="210">
        <f ca="1">IF(ISERROR(VLOOKUP($B15,'I&amp;E Backsheet'!$D$11:$AB$187,I$11,0)),"",VLOOKUP($B15,'I&amp;E Backsheet'!$D$11:$AB$187,I$11,0))</f>
        <v>1343979630.5716238</v>
      </c>
      <c r="J15" s="210">
        <f ca="1">IF(ISERROR(VLOOKUP($B15,'I&amp;E Backsheet'!$D$11:$AB$187,J$11,0)),"",VLOOKUP($B15,'I&amp;E Backsheet'!$D$11:$AB$187,J$11,0))</f>
        <v>1270931617.9758749</v>
      </c>
      <c r="K15" s="210">
        <f ca="1">IF(ISERROR(VLOOKUP($B15,'I&amp;E Backsheet'!$D$11:$AB$187,K$11,0)),"",VLOOKUP($B15,'I&amp;E Backsheet'!$D$11:$AB$187,K$11,0))</f>
        <v>1347236949.2293036</v>
      </c>
      <c r="L15" s="211">
        <f ca="1">IF(ISERROR(VLOOKUP($B15,'I&amp;E Backsheet'!$D$11:$AB$187,L$11,0)),"",VLOOKUP($B15,'I&amp;E Backsheet'!$D$11:$AB$187,L$11,0))</f>
        <v>1406673810.4093037</v>
      </c>
      <c r="M15" s="210">
        <f ca="1">IF(ISERROR(VLOOKUP($B15,'I&amp;E Backsheet'!$D$11:$AB$187,M$11,0)),"",VLOOKUP($B15,'I&amp;E Backsheet'!$D$11:$AB$187,M$11,0))</f>
        <v>1256541422.1693945</v>
      </c>
      <c r="N15" s="210">
        <f ca="1">IF(ISERROR(VLOOKUP($B15,'I&amp;E Backsheet'!$D$11:$AB$187,N$11,0)),"",VLOOKUP($B15,'I&amp;E Backsheet'!$D$11:$AB$187,N$11,0))</f>
        <v>1218440284.7681403</v>
      </c>
      <c r="O15" s="333">
        <f ca="1">IF(ISERROR(E15-M15),"",E15-M15)</f>
        <v>137655201.39303684</v>
      </c>
      <c r="P15" s="211">
        <f ca="1">IF(ISERROR(F15-N15),"",F15-N15)</f>
        <v>63055225.834589481</v>
      </c>
      <c r="Q15" s="359">
        <f ca="1">IF(ISERROR(I15-M15),"",I15-M15)</f>
        <v>87438208.402229309</v>
      </c>
      <c r="R15" s="211">
        <f ca="1">IF(ISERROR(J15-N15),"",J15-N15)</f>
        <v>52491333.207734585</v>
      </c>
      <c r="T15" s="4">
        <f ca="1">MATCH($K$6,'Comms by AT'!$B:$B,0)</f>
        <v>4</v>
      </c>
    </row>
    <row r="16" spans="1:20" ht="60" customHeight="1">
      <c r="A16" s="3">
        <v>1</v>
      </c>
      <c r="B16" s="41" t="str">
        <f t="shared" ca="1" si="0"/>
        <v>Y54</v>
      </c>
      <c r="C16" s="42" t="str">
        <f ca="1">IF($B16="","",VLOOKUP($B16,'Org list'!$J$9:$K$637,2,0))</f>
        <v>North of England Commissioning Region</v>
      </c>
      <c r="D16" s="223">
        <f ca="1">IF(ISERROR(VLOOKUP($B16,'Pooled Fund'!$A$3:$D$179,D$11,0)),"",VLOOKUP($B16,'Pooled Fund'!$A$3:$D$179,D$11,0))</f>
        <v>1666430773.2673576</v>
      </c>
      <c r="E16" s="210">
        <f ca="1">IF(ISERROR(VLOOKUP($B16,'I&amp;E Backsheet'!$D$11:$AB$187,E$11,0)),"",VLOOKUP($B16,'I&amp;E Backsheet'!$D$11:$AB$187,E$11,0))</f>
        <v>414486797.85431182</v>
      </c>
      <c r="F16" s="210">
        <f ca="1">IF(ISERROR(VLOOKUP($B16,'I&amp;E Backsheet'!$D$11:$AB$187,F$11,0)),"",VLOOKUP($B16,'I&amp;E Backsheet'!$D$11:$AB$187,F$11,0))</f>
        <v>427036185.31127709</v>
      </c>
      <c r="G16" s="210">
        <f ca="1">IF(ISERROR(VLOOKUP($B16,'I&amp;E Backsheet'!$D$11:$AB$187,G$11,0)),"",VLOOKUP($B16,'I&amp;E Backsheet'!$D$11:$AB$187,G$11,0))</f>
        <v>461449003.36949801</v>
      </c>
      <c r="H16" s="262">
        <f ca="1">IF(ISERROR(VLOOKUP($B16,'I&amp;E Backsheet'!$D$11:$AB$187,H$11,0)),"",VLOOKUP($B16,'I&amp;E Backsheet'!$D$11:$AB$187,H$11,0))</f>
        <v>468677280.86161637</v>
      </c>
      <c r="I16" s="210">
        <f ca="1">IF(ISERROR(VLOOKUP($B16,'I&amp;E Backsheet'!$D$11:$AB$187,I$11,0)),"",VLOOKUP($B16,'I&amp;E Backsheet'!$D$11:$AB$187,I$11,0))</f>
        <v>398327018.02292782</v>
      </c>
      <c r="J16" s="210">
        <f ca="1">IF(ISERROR(VLOOKUP($B16,'I&amp;E Backsheet'!$D$11:$AB$187,J$11,0)),"",VLOOKUP($B16,'I&amp;E Backsheet'!$D$11:$AB$187,J$11,0))</f>
        <v>425463698.21934026</v>
      </c>
      <c r="K16" s="210">
        <f ca="1">IF(ISERROR(VLOOKUP($B16,'I&amp;E Backsheet'!$D$11:$AB$187,K$11,0)),"",VLOOKUP($B16,'I&amp;E Backsheet'!$D$11:$AB$187,K$11,0))</f>
        <v>464812932.4135586</v>
      </c>
      <c r="L16" s="262">
        <f ca="1">IF(ISERROR(VLOOKUP($B16,'I&amp;E Backsheet'!$D$11:$AB$187,L$11,0)),"",VLOOKUP($B16,'I&amp;E Backsheet'!$D$11:$AB$187,L$11,0))</f>
        <v>480988446.59355861</v>
      </c>
      <c r="M16" s="210">
        <f ca="1">IF(ISERROR(VLOOKUP($B16,'I&amp;E Backsheet'!$D$11:$AB$187,M$11,0)),"",VLOOKUP($B16,'I&amp;E Backsheet'!$D$11:$AB$187,M$11,0))</f>
        <v>386490828.78292781</v>
      </c>
      <c r="N16" s="210">
        <f ca="1">IF(ISERROR(VLOOKUP($B16,'I&amp;E Backsheet'!$D$11:$AB$187,N$11,0)),"",VLOOKUP($B16,'I&amp;E Backsheet'!$D$11:$AB$187,N$11,0))</f>
        <v>419368667.94600701</v>
      </c>
      <c r="O16" s="334">
        <f t="shared" ref="O16:O79" ca="1" si="1">IF(ISERROR(E16-M16),"",E16-M16)</f>
        <v>27995969.071384013</v>
      </c>
      <c r="P16" s="215">
        <f t="shared" ref="P16:P79" ca="1" si="2">IF(ISERROR(F16-N16),"",F16-N16)</f>
        <v>7667517.3652700782</v>
      </c>
      <c r="Q16" s="349">
        <f t="shared" ref="Q16:Q79" ca="1" si="3">IF(ISERROR(I16-M16),"",I16-M16)</f>
        <v>11836189.24000001</v>
      </c>
      <c r="R16" s="215">
        <f t="shared" ref="R16:R79" ca="1" si="4">IF(ISERROR(J16-N16),"",J16-N16)</f>
        <v>6095030.2733332515</v>
      </c>
      <c r="T16" s="4"/>
    </row>
    <row r="17" spans="1:20" ht="60" customHeight="1">
      <c r="A17" s="3">
        <v>2</v>
      </c>
      <c r="B17" s="41" t="str">
        <f t="shared" ca="1" si="0"/>
        <v>Y55</v>
      </c>
      <c r="C17" s="42" t="str">
        <f ca="1">IF($B17="","",VLOOKUP($B17,'Org list'!$J$9:$K$637,2,0))</f>
        <v>Midlands and East of England Commissioning Region</v>
      </c>
      <c r="D17" s="223">
        <f ca="1">IF(ISERROR(VLOOKUP($B17,'Pooled Fund'!$A$3:$D$179,D$11,0)),"",VLOOKUP($B17,'Pooled Fund'!$A$3:$D$179,D$11,0))</f>
        <v>1753020704.0191252</v>
      </c>
      <c r="E17" s="210">
        <f ca="1">IF(ISERROR(VLOOKUP($B17,'I&amp;E Backsheet'!$D$11:$AB$187,E$11,0)),"",VLOOKUP($B17,'I&amp;E Backsheet'!$D$11:$AB$187,E$11,0))</f>
        <v>533756454.45811939</v>
      </c>
      <c r="F17" s="210">
        <f ca="1">IF(ISERROR(VLOOKUP($B17,'I&amp;E Backsheet'!$D$11:$AB$187,F$11,0)),"",VLOOKUP($B17,'I&amp;E Backsheet'!$D$11:$AB$187,F$11,0))</f>
        <v>416743869.45811939</v>
      </c>
      <c r="G17" s="210">
        <f ca="1">IF(ISERROR(VLOOKUP($B17,'I&amp;E Backsheet'!$D$11:$AB$187,G$11,0)),"",VLOOKUP($B17,'I&amp;E Backsheet'!$D$11:$AB$187,G$11,0))</f>
        <v>418402587.45811939</v>
      </c>
      <c r="H17" s="262">
        <f ca="1">IF(ISERROR(VLOOKUP($B17,'I&amp;E Backsheet'!$D$11:$AB$187,H$11,0)),"",VLOOKUP($B17,'I&amp;E Backsheet'!$D$11:$AB$187,H$11,0))</f>
        <v>426962978.45811939</v>
      </c>
      <c r="I17" s="210">
        <f ca="1">IF(ISERROR(VLOOKUP($B17,'I&amp;E Backsheet'!$D$11:$AB$187,I$11,0)),"",VLOOKUP($B17,'I&amp;E Backsheet'!$D$11:$AB$187,I$11,0))</f>
        <v>524346598.50707352</v>
      </c>
      <c r="J17" s="210">
        <f ca="1">IF(ISERROR(VLOOKUP($B17,'I&amp;E Backsheet'!$D$11:$AB$187,J$11,0)),"",VLOOKUP($B17,'I&amp;E Backsheet'!$D$11:$AB$187,J$11,0))</f>
        <v>429213673.5</v>
      </c>
      <c r="K17" s="210">
        <f ca="1">IF(ISERROR(VLOOKUP($B17,'I&amp;E Backsheet'!$D$11:$AB$187,K$11,0)),"",VLOOKUP($B17,'I&amp;E Backsheet'!$D$11:$AB$187,K$11,0))</f>
        <v>430388393.5</v>
      </c>
      <c r="L17" s="262">
        <f ca="1">IF(ISERROR(VLOOKUP($B17,'I&amp;E Backsheet'!$D$11:$AB$187,L$11,0)),"",VLOOKUP($B17,'I&amp;E Backsheet'!$D$11:$AB$187,L$11,0))</f>
        <v>443790347.5</v>
      </c>
      <c r="M17" s="210">
        <f ca="1">IF(ISERROR(VLOOKUP($B17,'I&amp;E Backsheet'!$D$11:$AB$187,M$11,0)),"",VLOOKUP($B17,'I&amp;E Backsheet'!$D$11:$AB$187,M$11,0))</f>
        <v>434937223.27245617</v>
      </c>
      <c r="N17" s="210">
        <f ca="1">IF(ISERROR(VLOOKUP($B17,'I&amp;E Backsheet'!$D$11:$AB$187,N$11,0)),"",VLOOKUP($B17,'I&amp;E Backsheet'!$D$11:$AB$187,N$11,0))</f>
        <v>347390629.78754383</v>
      </c>
      <c r="O17" s="334">
        <f t="shared" ca="1" si="1"/>
        <v>98819231.185663223</v>
      </c>
      <c r="P17" s="215">
        <f t="shared" ca="1" si="2"/>
        <v>69353239.670575559</v>
      </c>
      <c r="Q17" s="349">
        <f t="shared" ca="1" si="3"/>
        <v>89409375.234617352</v>
      </c>
      <c r="R17" s="215">
        <f t="shared" ca="1" si="4"/>
        <v>81823043.712456167</v>
      </c>
      <c r="T17" s="4"/>
    </row>
    <row r="18" spans="1:20" ht="60" customHeight="1">
      <c r="A18" s="3">
        <v>3</v>
      </c>
      <c r="B18" s="41" t="str">
        <f t="shared" ca="1" si="0"/>
        <v>Y56</v>
      </c>
      <c r="C18" s="42" t="str">
        <f ca="1">IF($B18="","",VLOOKUP($B18,'Org list'!$J$9:$K$637,2,0))</f>
        <v>London Commissioning Region</v>
      </c>
      <c r="D18" s="223">
        <f ca="1">IF(ISERROR(VLOOKUP($B18,'Pooled Fund'!$A$3:$D$179,D$11,0)),"",VLOOKUP($B18,'Pooled Fund'!$A$3:$D$179,D$11,0))</f>
        <v>843716671</v>
      </c>
      <c r="E18" s="210">
        <f ca="1">IF(ISERROR(VLOOKUP($B18,'I&amp;E Backsheet'!$D$11:$AB$187,E$11,0)),"",VLOOKUP($B18,'I&amp;E Backsheet'!$D$11:$AB$187,E$11,0))</f>
        <v>201145078.25</v>
      </c>
      <c r="F18" s="210">
        <f ca="1">IF(ISERROR(VLOOKUP($B18,'I&amp;E Backsheet'!$D$11:$AB$187,F$11,0)),"",VLOOKUP($B18,'I&amp;E Backsheet'!$D$11:$AB$187,F$11,0))</f>
        <v>200286829.5</v>
      </c>
      <c r="G18" s="210">
        <f ca="1">IF(ISERROR(VLOOKUP($B18,'I&amp;E Backsheet'!$D$11:$AB$187,G$11,0)),"",VLOOKUP($B18,'I&amp;E Backsheet'!$D$11:$AB$187,G$11,0))</f>
        <v>205643696.5</v>
      </c>
      <c r="H18" s="262">
        <f ca="1">IF(ISERROR(VLOOKUP($B18,'I&amp;E Backsheet'!$D$11:$AB$187,H$11,0)),"",VLOOKUP($B18,'I&amp;E Backsheet'!$D$11:$AB$187,H$11,0))</f>
        <v>206525187.5</v>
      </c>
      <c r="I18" s="210">
        <f ca="1">IF(ISERROR(VLOOKUP($B18,'I&amp;E Backsheet'!$D$11:$AB$187,I$11,0)),"",VLOOKUP($B18,'I&amp;E Backsheet'!$D$11:$AB$187,I$11,0))</f>
        <v>195369935</v>
      </c>
      <c r="J18" s="210">
        <f ca="1">IF(ISERROR(VLOOKUP($B18,'I&amp;E Backsheet'!$D$11:$AB$187,J$11,0)),"",VLOOKUP($B18,'I&amp;E Backsheet'!$D$11:$AB$187,J$11,0))</f>
        <v>195004254</v>
      </c>
      <c r="K18" s="210">
        <f ca="1">IF(ISERROR(VLOOKUP($B18,'I&amp;E Backsheet'!$D$11:$AB$187,K$11,0)),"",VLOOKUP($B18,'I&amp;E Backsheet'!$D$11:$AB$187,K$11,0))</f>
        <v>205258049</v>
      </c>
      <c r="L18" s="262">
        <f ca="1">IF(ISERROR(VLOOKUP($B18,'I&amp;E Backsheet'!$D$11:$AB$187,L$11,0)),"",VLOOKUP($B18,'I&amp;E Backsheet'!$D$11:$AB$187,L$11,0))</f>
        <v>215059483</v>
      </c>
      <c r="M18" s="210">
        <f ca="1">IF(ISERROR(VLOOKUP($B18,'I&amp;E Backsheet'!$D$11:$AB$187,M$11,0)),"",VLOOKUP($B18,'I&amp;E Backsheet'!$D$11:$AB$187,M$11,0))</f>
        <v>193157524.34999999</v>
      </c>
      <c r="N18" s="210">
        <f ca="1">IF(ISERROR(VLOOKUP($B18,'I&amp;E Backsheet'!$D$11:$AB$187,N$11,0)),"",VLOOKUP($B18,'I&amp;E Backsheet'!$D$11:$AB$187,N$11,0))</f>
        <v>195380441</v>
      </c>
      <c r="O18" s="334">
        <f t="shared" ca="1" si="1"/>
        <v>7987553.900000006</v>
      </c>
      <c r="P18" s="215">
        <f t="shared" ca="1" si="2"/>
        <v>4906388.5</v>
      </c>
      <c r="Q18" s="349">
        <f t="shared" ca="1" si="3"/>
        <v>2212410.650000006</v>
      </c>
      <c r="R18" s="215">
        <f t="shared" ca="1" si="4"/>
        <v>-376187</v>
      </c>
      <c r="T18" s="4">
        <f ca="1">COUNTIF('Comms by AT'!$C:$C, $K$6)</f>
        <v>177</v>
      </c>
    </row>
    <row r="19" spans="1:20" ht="60" customHeight="1">
      <c r="A19" s="3">
        <v>4</v>
      </c>
      <c r="B19" s="41" t="str">
        <f t="shared" ca="1" si="0"/>
        <v>Y57</v>
      </c>
      <c r="C19" s="42" t="str">
        <f ca="1">IF($B19="","",VLOOKUP($B19,'Org list'!$J$9:$K$637,2,0))</f>
        <v>South of England Commissioning Region</v>
      </c>
      <c r="D19" s="223">
        <f ca="1">IF(ISERROR(VLOOKUP($B19,'Pooled Fund'!$A$3:$D$179,D$11,0)),"",VLOOKUP($B19,'Pooled Fund'!$A$3:$D$179,D$11,0))</f>
        <v>1079930251.1399999</v>
      </c>
      <c r="E19" s="210">
        <f ca="1">IF(ISERROR(VLOOKUP($B19,'I&amp;E Backsheet'!$D$11:$AB$187,E$11,0)),"",VLOOKUP($B19,'I&amp;E Backsheet'!$D$11:$AB$187,E$11,0))</f>
        <v>244808293</v>
      </c>
      <c r="F19" s="210">
        <f ca="1">IF(ISERROR(VLOOKUP($B19,'I&amp;E Backsheet'!$D$11:$AB$187,F$11,0)),"",VLOOKUP($B19,'I&amp;E Backsheet'!$D$11:$AB$187,F$11,0))</f>
        <v>237428626.33333334</v>
      </c>
      <c r="G19" s="210">
        <f ca="1">IF(ISERROR(VLOOKUP($B19,'I&amp;E Backsheet'!$D$11:$AB$187,G$11,0)),"",VLOOKUP($B19,'I&amp;E Backsheet'!$D$11:$AB$187,G$11,0))</f>
        <v>240868043.33333334</v>
      </c>
      <c r="H19" s="262">
        <f ca="1">IF(ISERROR(VLOOKUP($B19,'I&amp;E Backsheet'!$D$11:$AB$187,H$11,0)),"",VLOOKUP($B19,'I&amp;E Backsheet'!$D$11:$AB$187,H$11,0))</f>
        <v>255287787.33333334</v>
      </c>
      <c r="I19" s="210">
        <f ca="1">IF(ISERROR(VLOOKUP($B19,'I&amp;E Backsheet'!$D$11:$AB$187,I$11,0)),"",VLOOKUP($B19,'I&amp;E Backsheet'!$D$11:$AB$187,I$11,0))</f>
        <v>225936079.0416224</v>
      </c>
      <c r="J19" s="210">
        <f ca="1">IF(ISERROR(VLOOKUP($B19,'I&amp;E Backsheet'!$D$11:$AB$187,J$11,0)),"",VLOOKUP($B19,'I&amp;E Backsheet'!$D$11:$AB$187,J$11,0))</f>
        <v>221249992.2565347</v>
      </c>
      <c r="K19" s="210">
        <f ca="1">IF(ISERROR(VLOOKUP($B19,'I&amp;E Backsheet'!$D$11:$AB$187,K$11,0)),"",VLOOKUP($B19,'I&amp;E Backsheet'!$D$11:$AB$187,K$11,0))</f>
        <v>246777574.3157452</v>
      </c>
      <c r="L19" s="262">
        <f ca="1">IF(ISERROR(VLOOKUP($B19,'I&amp;E Backsheet'!$D$11:$AB$187,L$11,0)),"",VLOOKUP($B19,'I&amp;E Backsheet'!$D$11:$AB$187,L$11,0))</f>
        <v>266835533.3157452</v>
      </c>
      <c r="M19" s="210">
        <f ca="1">IF(ISERROR(VLOOKUP($B19,'I&amp;E Backsheet'!$D$11:$AB$187,M$11,0)),"",VLOOKUP($B19,'I&amp;E Backsheet'!$D$11:$AB$187,M$11,0))</f>
        <v>241955845.76401052</v>
      </c>
      <c r="N19" s="210">
        <f ca="1">IF(ISERROR(VLOOKUP($B19,'I&amp;E Backsheet'!$D$11:$AB$187,N$11,0)),"",VLOOKUP($B19,'I&amp;E Backsheet'!$D$11:$AB$187,N$11,0))</f>
        <v>256300546.03458947</v>
      </c>
      <c r="O19" s="334">
        <f t="shared" ca="1" si="1"/>
        <v>2852447.2359894812</v>
      </c>
      <c r="P19" s="215">
        <f t="shared" ca="1" si="2"/>
        <v>-18871919.701256126</v>
      </c>
      <c r="Q19" s="349">
        <f t="shared" ca="1" si="3"/>
        <v>-16019766.722388119</v>
      </c>
      <c r="R19" s="215">
        <f t="shared" ca="1" si="4"/>
        <v>-35050553.778054774</v>
      </c>
    </row>
    <row r="20" spans="1:20" ht="60" customHeight="1">
      <c r="A20" s="3">
        <v>5</v>
      </c>
      <c r="B20" s="41" t="str">
        <f t="shared" ca="1" si="0"/>
        <v>E12000001</v>
      </c>
      <c r="C20" s="42" t="str">
        <f ca="1">IF($B20="","",VLOOKUP($B20,'Org list'!$J$9:$K$637,2,0))</f>
        <v>North East GOR</v>
      </c>
      <c r="D20" s="223">
        <f ca="1">IF(ISERROR(VLOOKUP($B20,'Pooled Fund'!$A$3:$D$179,D$11,0)),"",VLOOKUP($B20,'Pooled Fund'!$A$3:$D$179,D$11,0))</f>
        <v>358598297.60000002</v>
      </c>
      <c r="E20" s="210">
        <f ca="1">IF(ISERROR(VLOOKUP($B20,'I&amp;E Backsheet'!$D$11:$AB$187,E$11,0)),"",VLOOKUP($B20,'I&amp;E Backsheet'!$D$11:$AB$187,E$11,0))</f>
        <v>87091246.5</v>
      </c>
      <c r="F20" s="210">
        <f ca="1">IF(ISERROR(VLOOKUP($B20,'I&amp;E Backsheet'!$D$11:$AB$187,F$11,0)),"",VLOOKUP($B20,'I&amp;E Backsheet'!$D$11:$AB$187,F$11,0))</f>
        <v>87560241.5</v>
      </c>
      <c r="G20" s="210">
        <f ca="1">IF(ISERROR(VLOOKUP($B20,'I&amp;E Backsheet'!$D$11:$AB$187,G$11,0)),"",VLOOKUP($B20,'I&amp;E Backsheet'!$D$11:$AB$187,G$11,0))</f>
        <v>90242346.5</v>
      </c>
      <c r="H20" s="262">
        <f ca="1">IF(ISERROR(VLOOKUP($B20,'I&amp;E Backsheet'!$D$11:$AB$187,H$11,0)),"",VLOOKUP($B20,'I&amp;E Backsheet'!$D$11:$AB$187,H$11,0))</f>
        <v>91221270.5</v>
      </c>
      <c r="I20" s="210">
        <f ca="1">IF(ISERROR(VLOOKUP($B20,'I&amp;E Backsheet'!$D$11:$AB$187,I$11,0)),"",VLOOKUP($B20,'I&amp;E Backsheet'!$D$11:$AB$187,I$11,0))</f>
        <v>86089540.5</v>
      </c>
      <c r="J20" s="210">
        <f ca="1">IF(ISERROR(VLOOKUP($B20,'I&amp;E Backsheet'!$D$11:$AB$187,J$11,0)),"",VLOOKUP($B20,'I&amp;E Backsheet'!$D$11:$AB$187,J$11,0))</f>
        <v>90060063.25</v>
      </c>
      <c r="K20" s="210">
        <f ca="1">IF(ISERROR(VLOOKUP($B20,'I&amp;E Backsheet'!$D$11:$AB$187,K$11,0)),"",VLOOKUP($B20,'I&amp;E Backsheet'!$D$11:$AB$187,K$11,0))</f>
        <v>90458949.25</v>
      </c>
      <c r="L20" s="262">
        <f ca="1">IF(ISERROR(VLOOKUP($B20,'I&amp;E Backsheet'!$D$11:$AB$187,L$11,0)),"",VLOOKUP($B20,'I&amp;E Backsheet'!$D$11:$AB$187,L$11,0))</f>
        <v>95318175.25</v>
      </c>
      <c r="M20" s="210">
        <f ca="1">IF(ISERROR(VLOOKUP($B20,'I&amp;E Backsheet'!$D$11:$AB$187,M$11,0)),"",VLOOKUP($B20,'I&amp;E Backsheet'!$D$11:$AB$187,M$11,0))</f>
        <v>82661203.25999999</v>
      </c>
      <c r="N20" s="210">
        <f ca="1">IF(ISERROR(VLOOKUP($B20,'I&amp;E Backsheet'!$D$11:$AB$187,N$11,0)),"",VLOOKUP($B20,'I&amp;E Backsheet'!$D$11:$AB$187,N$11,0))</f>
        <v>92081636.25</v>
      </c>
      <c r="O20" s="334">
        <f t="shared" ca="1" si="1"/>
        <v>4430043.2400000095</v>
      </c>
      <c r="P20" s="215">
        <f t="shared" ca="1" si="2"/>
        <v>-4521394.75</v>
      </c>
      <c r="Q20" s="349">
        <f t="shared" ca="1" si="3"/>
        <v>3428337.2400000095</v>
      </c>
      <c r="R20" s="215">
        <f t="shared" ca="1" si="4"/>
        <v>-2021573</v>
      </c>
    </row>
    <row r="21" spans="1:20" ht="60" customHeight="1">
      <c r="A21" s="3">
        <v>6</v>
      </c>
      <c r="B21" s="41" t="str">
        <f t="shared" ca="1" si="0"/>
        <v>E12000002</v>
      </c>
      <c r="C21" s="42" t="str">
        <f ca="1">IF($B21="","",VLOOKUP($B21,'Org list'!$J$9:$K$637,2,0))</f>
        <v>North West GOR</v>
      </c>
      <c r="D21" s="223">
        <f ca="1">IF(ISERROR(VLOOKUP($B21,'Pooled Fund'!$A$3:$D$179,D$11,0)),"",VLOOKUP($B21,'Pooled Fund'!$A$3:$D$179,D$11,0))</f>
        <v>681306246.05862045</v>
      </c>
      <c r="E21" s="210">
        <f ca="1">IF(ISERROR(VLOOKUP($B21,'I&amp;E Backsheet'!$D$11:$AB$187,E$11,0)),"",VLOOKUP($B21,'I&amp;E Backsheet'!$D$11:$AB$187,E$11,0))</f>
        <v>174422680.70212755</v>
      </c>
      <c r="F21" s="210">
        <f ca="1">IF(ISERROR(VLOOKUP($B21,'I&amp;E Backsheet'!$D$11:$AB$187,F$11,0)),"",VLOOKUP($B21,'I&amp;E Backsheet'!$D$11:$AB$187,F$11,0))</f>
        <v>183736781.15909281</v>
      </c>
      <c r="G21" s="210">
        <f ca="1">IF(ISERROR(VLOOKUP($B21,'I&amp;E Backsheet'!$D$11:$AB$187,G$11,0)),"",VLOOKUP($B21,'I&amp;E Backsheet'!$D$11:$AB$187,G$11,0))</f>
        <v>192656572.21731377</v>
      </c>
      <c r="H21" s="262">
        <f ca="1">IF(ISERROR(VLOOKUP($B21,'I&amp;E Backsheet'!$D$11:$AB$187,H$11,0)),"",VLOOKUP($B21,'I&amp;E Backsheet'!$D$11:$AB$187,H$11,0))</f>
        <v>207120577.70943215</v>
      </c>
      <c r="I21" s="210">
        <f ca="1">IF(ISERROR(VLOOKUP($B21,'I&amp;E Backsheet'!$D$11:$AB$187,I$11,0)),"",VLOOKUP($B21,'I&amp;E Backsheet'!$D$11:$AB$187,I$11,0))</f>
        <v>163540348.87074357</v>
      </c>
      <c r="J21" s="210">
        <f ca="1">IF(ISERROR(VLOOKUP($B21,'I&amp;E Backsheet'!$D$11:$AB$187,J$11,0)),"",VLOOKUP($B21,'I&amp;E Backsheet'!$D$11:$AB$187,J$11,0))</f>
        <v>180687933.31715608</v>
      </c>
      <c r="K21" s="210">
        <f ca="1">IF(ISERROR(VLOOKUP($B21,'I&amp;E Backsheet'!$D$11:$AB$187,K$11,0)),"",VLOOKUP($B21,'I&amp;E Backsheet'!$D$11:$AB$187,K$11,0))</f>
        <v>197985216.51137438</v>
      </c>
      <c r="L21" s="262">
        <f ca="1">IF(ISERROR(VLOOKUP($B21,'I&amp;E Backsheet'!$D$11:$AB$187,L$11,0)),"",VLOOKUP($B21,'I&amp;E Backsheet'!$D$11:$AB$187,L$11,0))</f>
        <v>215652198.19137439</v>
      </c>
      <c r="M21" s="210">
        <f ca="1">IF(ISERROR(VLOOKUP($B21,'I&amp;E Backsheet'!$D$11:$AB$187,M$11,0)),"",VLOOKUP($B21,'I&amp;E Backsheet'!$D$11:$AB$187,M$11,0))</f>
        <v>156601609.87074357</v>
      </c>
      <c r="N21" s="210">
        <f ca="1">IF(ISERROR(VLOOKUP($B21,'I&amp;E Backsheet'!$D$11:$AB$187,N$11,0)),"",VLOOKUP($B21,'I&amp;E Backsheet'!$D$11:$AB$187,N$11,0))</f>
        <v>173638330.04382274</v>
      </c>
      <c r="O21" s="334">
        <f t="shared" ca="1" si="1"/>
        <v>17821070.831383973</v>
      </c>
      <c r="P21" s="215">
        <f t="shared" ca="1" si="2"/>
        <v>10098451.115270078</v>
      </c>
      <c r="Q21" s="349">
        <f t="shared" ca="1" si="3"/>
        <v>6938739</v>
      </c>
      <c r="R21" s="215">
        <f t="shared" ca="1" si="4"/>
        <v>7049603.2733333409</v>
      </c>
    </row>
    <row r="22" spans="1:20" ht="60" customHeight="1">
      <c r="A22" s="3">
        <v>7</v>
      </c>
      <c r="B22" s="41" t="str">
        <f t="shared" ca="1" si="0"/>
        <v>E12000003</v>
      </c>
      <c r="C22" s="42" t="str">
        <f ca="1">IF($B22="","",VLOOKUP($B22,'Org list'!$J$9:$K$637,2,0))</f>
        <v>Yorkshire and The Humber GOR</v>
      </c>
      <c r="D22" s="223">
        <f ca="1">IF(ISERROR(VLOOKUP($B22,'Pooled Fund'!$A$3:$D$179,D$11,0)),"",VLOOKUP($B22,'Pooled Fund'!$A$3:$D$179,D$11,0))</f>
        <v>626526229.60873699</v>
      </c>
      <c r="E22" s="210">
        <f ca="1">IF(ISERROR(VLOOKUP($B22,'I&amp;E Backsheet'!$D$11:$AB$187,E$11,0)),"",VLOOKUP($B22,'I&amp;E Backsheet'!$D$11:$AB$187,E$11,0))</f>
        <v>152972870.65218425</v>
      </c>
      <c r="F22" s="210">
        <f ca="1">IF(ISERROR(VLOOKUP($B22,'I&amp;E Backsheet'!$D$11:$AB$187,F$11,0)),"",VLOOKUP($B22,'I&amp;E Backsheet'!$D$11:$AB$187,F$11,0))</f>
        <v>155739162.65218425</v>
      </c>
      <c r="G22" s="210">
        <f ca="1">IF(ISERROR(VLOOKUP($B22,'I&amp;E Backsheet'!$D$11:$AB$187,G$11,0)),"",VLOOKUP($B22,'I&amp;E Backsheet'!$D$11:$AB$187,G$11,0))</f>
        <v>178550084.65218425</v>
      </c>
      <c r="H22" s="262">
        <f ca="1">IF(ISERROR(VLOOKUP($B22,'I&amp;E Backsheet'!$D$11:$AB$187,H$11,0)),"",VLOOKUP($B22,'I&amp;E Backsheet'!$D$11:$AB$187,H$11,0))</f>
        <v>170335432.65218425</v>
      </c>
      <c r="I22" s="210">
        <f ca="1">IF(ISERROR(VLOOKUP($B22,'I&amp;E Backsheet'!$D$11:$AB$187,I$11,0)),"",VLOOKUP($B22,'I&amp;E Backsheet'!$D$11:$AB$187,I$11,0))</f>
        <v>148697128.65218425</v>
      </c>
      <c r="J22" s="210">
        <f ca="1">IF(ISERROR(VLOOKUP($B22,'I&amp;E Backsheet'!$D$11:$AB$187,J$11,0)),"",VLOOKUP($B22,'I&amp;E Backsheet'!$D$11:$AB$187,J$11,0))</f>
        <v>154715701.65218425</v>
      </c>
      <c r="K22" s="210">
        <f ca="1">IF(ISERROR(VLOOKUP($B22,'I&amp;E Backsheet'!$D$11:$AB$187,K$11,0)),"",VLOOKUP($B22,'I&amp;E Backsheet'!$D$11:$AB$187,K$11,0))</f>
        <v>176368766.65218425</v>
      </c>
      <c r="L22" s="262">
        <f ca="1">IF(ISERROR(VLOOKUP($B22,'I&amp;E Backsheet'!$D$11:$AB$187,L$11,0)),"",VLOOKUP($B22,'I&amp;E Backsheet'!$D$11:$AB$187,L$11,0))</f>
        <v>170018073.15218425</v>
      </c>
      <c r="M22" s="210">
        <f ca="1">IF(ISERROR(VLOOKUP($B22,'I&amp;E Backsheet'!$D$11:$AB$187,M$11,0)),"",VLOOKUP($B22,'I&amp;E Backsheet'!$D$11:$AB$187,M$11,0))</f>
        <v>147228015.65218425</v>
      </c>
      <c r="N22" s="210">
        <f ca="1">IF(ISERROR(VLOOKUP($B22,'I&amp;E Backsheet'!$D$11:$AB$187,N$11,0)),"",VLOOKUP($B22,'I&amp;E Backsheet'!$D$11:$AB$187,N$11,0))</f>
        <v>153648701.65218425</v>
      </c>
      <c r="O22" s="334">
        <f t="shared" ca="1" si="1"/>
        <v>5744855</v>
      </c>
      <c r="P22" s="215">
        <f t="shared" ca="1" si="2"/>
        <v>2090461</v>
      </c>
      <c r="Q22" s="349">
        <f t="shared" ca="1" si="3"/>
        <v>1469113</v>
      </c>
      <c r="R22" s="215">
        <f t="shared" ca="1" si="4"/>
        <v>1067000</v>
      </c>
    </row>
    <row r="23" spans="1:20" ht="60" customHeight="1">
      <c r="A23" s="3">
        <v>8</v>
      </c>
      <c r="B23" s="41" t="str">
        <f t="shared" ca="1" si="0"/>
        <v>E12000004</v>
      </c>
      <c r="C23" s="42" t="str">
        <f ca="1">IF($B23="","",VLOOKUP($B23,'Org list'!$J$9:$K$637,2,0))</f>
        <v>East Midlands GOR</v>
      </c>
      <c r="D23" s="223">
        <f ca="1">IF(ISERROR(VLOOKUP($B23,'Pooled Fund'!$A$3:$D$179,D$11,0)),"",VLOOKUP($B23,'Pooled Fund'!$A$3:$D$179,D$11,0))</f>
        <v>485558900</v>
      </c>
      <c r="E23" s="210">
        <f ca="1">IF(ISERROR(VLOOKUP($B23,'I&amp;E Backsheet'!$D$11:$AB$187,E$11,0)),"",VLOOKUP($B23,'I&amp;E Backsheet'!$D$11:$AB$187,E$11,0))</f>
        <v>125312400</v>
      </c>
      <c r="F23" s="210">
        <f ca="1">IF(ISERROR(VLOOKUP($B23,'I&amp;E Backsheet'!$D$11:$AB$187,F$11,0)),"",VLOOKUP($B23,'I&amp;E Backsheet'!$D$11:$AB$187,F$11,0))</f>
        <v>117669700</v>
      </c>
      <c r="G23" s="210">
        <f ca="1">IF(ISERROR(VLOOKUP($B23,'I&amp;E Backsheet'!$D$11:$AB$187,G$11,0)),"",VLOOKUP($B23,'I&amp;E Backsheet'!$D$11:$AB$187,G$11,0))</f>
        <v>118330600</v>
      </c>
      <c r="H23" s="262">
        <f ca="1">IF(ISERROR(VLOOKUP($B23,'I&amp;E Backsheet'!$D$11:$AB$187,H$11,0)),"",VLOOKUP($B23,'I&amp;E Backsheet'!$D$11:$AB$187,H$11,0))</f>
        <v>122426100</v>
      </c>
      <c r="I23" s="210">
        <f ca="1">IF(ISERROR(VLOOKUP($B23,'I&amp;E Backsheet'!$D$11:$AB$187,I$11,0)),"",VLOOKUP($B23,'I&amp;E Backsheet'!$D$11:$AB$187,I$11,0))</f>
        <v>120966661</v>
      </c>
      <c r="J23" s="210">
        <f ca="1">IF(ISERROR(VLOOKUP($B23,'I&amp;E Backsheet'!$D$11:$AB$187,J$11,0)),"",VLOOKUP($B23,'I&amp;E Backsheet'!$D$11:$AB$187,J$11,0))</f>
        <v>119538429</v>
      </c>
      <c r="K23" s="210">
        <f ca="1">IF(ISERROR(VLOOKUP($B23,'I&amp;E Backsheet'!$D$11:$AB$187,K$11,0)),"",VLOOKUP($B23,'I&amp;E Backsheet'!$D$11:$AB$187,K$11,0))</f>
        <v>118633589</v>
      </c>
      <c r="L23" s="262">
        <f ca="1">IF(ISERROR(VLOOKUP($B23,'I&amp;E Backsheet'!$D$11:$AB$187,L$11,0)),"",VLOOKUP($B23,'I&amp;E Backsheet'!$D$11:$AB$187,L$11,0))</f>
        <v>122763495</v>
      </c>
      <c r="M23" s="210">
        <f ca="1">IF(ISERROR(VLOOKUP($B23,'I&amp;E Backsheet'!$D$11:$AB$187,M$11,0)),"",VLOOKUP($B23,'I&amp;E Backsheet'!$D$11:$AB$187,M$11,0))</f>
        <v>119920660.5</v>
      </c>
      <c r="N23" s="210">
        <f ca="1">IF(ISERROR(VLOOKUP($B23,'I&amp;E Backsheet'!$D$11:$AB$187,N$11,0)),"",VLOOKUP($B23,'I&amp;E Backsheet'!$D$11:$AB$187,N$11,0))</f>
        <v>114967179</v>
      </c>
      <c r="O23" s="334">
        <f t="shared" ca="1" si="1"/>
        <v>5391739.5</v>
      </c>
      <c r="P23" s="215">
        <f t="shared" ca="1" si="2"/>
        <v>2702521</v>
      </c>
      <c r="Q23" s="349">
        <f t="shared" ca="1" si="3"/>
        <v>1046000.5</v>
      </c>
      <c r="R23" s="215">
        <f t="shared" ca="1" si="4"/>
        <v>4571250</v>
      </c>
    </row>
    <row r="24" spans="1:20" ht="60" customHeight="1">
      <c r="A24" s="3">
        <v>9</v>
      </c>
      <c r="B24" s="41" t="str">
        <f t="shared" ca="1" si="0"/>
        <v>E12000005</v>
      </c>
      <c r="C24" s="42" t="str">
        <f ca="1">IF($B24="","",VLOOKUP($B24,'Org list'!$J$9:$K$637,2,0))</f>
        <v>West Midlands GOR</v>
      </c>
      <c r="D24" s="223">
        <f ca="1">IF(ISERROR(VLOOKUP($B24,'Pooled Fund'!$A$3:$D$179,D$11,0)),"",VLOOKUP($B24,'Pooled Fund'!$A$3:$D$179,D$11,0))</f>
        <v>684876413.249125</v>
      </c>
      <c r="E24" s="210">
        <f ca="1">IF(ISERROR(VLOOKUP($B24,'I&amp;E Backsheet'!$D$11:$AB$187,E$11,0)),"",VLOOKUP($B24,'I&amp;E Backsheet'!$D$11:$AB$187,E$11,0))</f>
        <v>234239424.45811939</v>
      </c>
      <c r="F24" s="210">
        <f ca="1">IF(ISERROR(VLOOKUP($B24,'I&amp;E Backsheet'!$D$11:$AB$187,F$11,0)),"",VLOOKUP($B24,'I&amp;E Backsheet'!$D$11:$AB$187,F$11,0))</f>
        <v>137545659.45811939</v>
      </c>
      <c r="G24" s="210">
        <f ca="1">IF(ISERROR(VLOOKUP($B24,'I&amp;E Backsheet'!$D$11:$AB$187,G$11,0)),"",VLOOKUP($B24,'I&amp;E Backsheet'!$D$11:$AB$187,G$11,0))</f>
        <v>137505657.45811939</v>
      </c>
      <c r="H24" s="262">
        <f ca="1">IF(ISERROR(VLOOKUP($B24,'I&amp;E Backsheet'!$D$11:$AB$187,H$11,0)),"",VLOOKUP($B24,'I&amp;E Backsheet'!$D$11:$AB$187,H$11,0))</f>
        <v>140876548.45811939</v>
      </c>
      <c r="I24" s="210">
        <f ca="1">IF(ISERROR(VLOOKUP($B24,'I&amp;E Backsheet'!$D$11:$AB$187,I$11,0)),"",VLOOKUP($B24,'I&amp;E Backsheet'!$D$11:$AB$187,I$11,0))</f>
        <v>235634378.50707352</v>
      </c>
      <c r="J24" s="210">
        <f ca="1">IF(ISERROR(VLOOKUP($B24,'I&amp;E Backsheet'!$D$11:$AB$187,J$11,0)),"",VLOOKUP($B24,'I&amp;E Backsheet'!$D$11:$AB$187,J$11,0))</f>
        <v>138029552.5</v>
      </c>
      <c r="K24" s="210">
        <f ca="1">IF(ISERROR(VLOOKUP($B24,'I&amp;E Backsheet'!$D$11:$AB$187,K$11,0)),"",VLOOKUP($B24,'I&amp;E Backsheet'!$D$11:$AB$187,K$11,0))</f>
        <v>144105330.5</v>
      </c>
      <c r="L24" s="262">
        <f ca="1">IF(ISERROR(VLOOKUP($B24,'I&amp;E Backsheet'!$D$11:$AB$187,L$11,0)),"",VLOOKUP($B24,'I&amp;E Backsheet'!$D$11:$AB$187,L$11,0))</f>
        <v>149963317.5</v>
      </c>
      <c r="M24" s="210">
        <f ca="1">IF(ISERROR(VLOOKUP($B24,'I&amp;E Backsheet'!$D$11:$AB$187,M$11,0)),"",VLOOKUP($B24,'I&amp;E Backsheet'!$D$11:$AB$187,M$11,0))</f>
        <v>231209020.5</v>
      </c>
      <c r="N24" s="210">
        <f ca="1">IF(ISERROR(VLOOKUP($B24,'I&amp;E Backsheet'!$D$11:$AB$187,N$11,0)),"",VLOOKUP($B24,'I&amp;E Backsheet'!$D$11:$AB$187,N$11,0))</f>
        <v>138624530.45999998</v>
      </c>
      <c r="O24" s="334">
        <f t="shared" ca="1" si="1"/>
        <v>3030403.9581193924</v>
      </c>
      <c r="P24" s="215">
        <f t="shared" ca="1" si="2"/>
        <v>-1078871.0018805861</v>
      </c>
      <c r="Q24" s="349">
        <f t="shared" ca="1" si="3"/>
        <v>4425358.0070735216</v>
      </c>
      <c r="R24" s="215">
        <f t="shared" ca="1" si="4"/>
        <v>-594977.95999997854</v>
      </c>
    </row>
    <row r="25" spans="1:20" ht="60" customHeight="1">
      <c r="A25" s="3">
        <v>10</v>
      </c>
      <c r="B25" s="41" t="str">
        <f t="shared" ca="1" si="0"/>
        <v>E12000006</v>
      </c>
      <c r="C25" s="42" t="str">
        <f ca="1">IF($B25="","",VLOOKUP($B25,'Org list'!$J$9:$K$637,2,0))</f>
        <v>East of England GOR</v>
      </c>
      <c r="D25" s="223">
        <f ca="1">IF(ISERROR(VLOOKUP($B25,'Pooled Fund'!$A$3:$D$179,D$11,0)),"",VLOOKUP($B25,'Pooled Fund'!$A$3:$D$179,D$11,0))</f>
        <v>568161390.7700001</v>
      </c>
      <c r="E25" s="210">
        <f ca="1">IF(ISERROR(VLOOKUP($B25,'I&amp;E Backsheet'!$D$11:$AB$187,E$11,0)),"",VLOOKUP($B25,'I&amp;E Backsheet'!$D$11:$AB$187,E$11,0))</f>
        <v>170598630</v>
      </c>
      <c r="F25" s="210">
        <f ca="1">IF(ISERROR(VLOOKUP($B25,'I&amp;E Backsheet'!$D$11:$AB$187,F$11,0)),"",VLOOKUP($B25,'I&amp;E Backsheet'!$D$11:$AB$187,F$11,0))</f>
        <v>157922510</v>
      </c>
      <c r="G25" s="210">
        <f ca="1">IF(ISERROR(VLOOKUP($B25,'I&amp;E Backsheet'!$D$11:$AB$187,G$11,0)),"",VLOOKUP($B25,'I&amp;E Backsheet'!$D$11:$AB$187,G$11,0))</f>
        <v>158960330</v>
      </c>
      <c r="H25" s="262">
        <f ca="1">IF(ISERROR(VLOOKUP($B25,'I&amp;E Backsheet'!$D$11:$AB$187,H$11,0)),"",VLOOKUP($B25,'I&amp;E Backsheet'!$D$11:$AB$187,H$11,0))</f>
        <v>160054330</v>
      </c>
      <c r="I25" s="210">
        <f ca="1">IF(ISERROR(VLOOKUP($B25,'I&amp;E Backsheet'!$D$11:$AB$187,I$11,0)),"",VLOOKUP($B25,'I&amp;E Backsheet'!$D$11:$AB$187,I$11,0))</f>
        <v>164378309</v>
      </c>
      <c r="J25" s="210">
        <f ca="1">IF(ISERROR(VLOOKUP($B25,'I&amp;E Backsheet'!$D$11:$AB$187,J$11,0)),"",VLOOKUP($B25,'I&amp;E Backsheet'!$D$11:$AB$187,J$11,0))</f>
        <v>168214301</v>
      </c>
      <c r="K25" s="210">
        <f ca="1">IF(ISERROR(VLOOKUP($B25,'I&amp;E Backsheet'!$D$11:$AB$187,K$11,0)),"",VLOOKUP($B25,'I&amp;E Backsheet'!$D$11:$AB$187,K$11,0))</f>
        <v>164081066</v>
      </c>
      <c r="L25" s="262">
        <f ca="1">IF(ISERROR(VLOOKUP($B25,'I&amp;E Backsheet'!$D$11:$AB$187,L$11,0)),"",VLOOKUP($B25,'I&amp;E Backsheet'!$D$11:$AB$187,L$11,0))</f>
        <v>167006584</v>
      </c>
      <c r="M25" s="210">
        <f ca="1">IF(ISERROR(VLOOKUP($B25,'I&amp;E Backsheet'!$D$11:$AB$187,M$11,0)),"",VLOOKUP($B25,'I&amp;E Backsheet'!$D$11:$AB$187,M$11,0))</f>
        <v>80735332.272456139</v>
      </c>
      <c r="N25" s="210">
        <f ca="1">IF(ISERROR(VLOOKUP($B25,'I&amp;E Backsheet'!$D$11:$AB$187,N$11,0)),"",VLOOKUP($B25,'I&amp;E Backsheet'!$D$11:$AB$187,N$11,0))</f>
        <v>90468104.327543855</v>
      </c>
      <c r="O25" s="334">
        <f t="shared" ca="1" si="1"/>
        <v>89863297.727543861</v>
      </c>
      <c r="P25" s="215">
        <f t="shared" ca="1" si="2"/>
        <v>67454405.672456145</v>
      </c>
      <c r="Q25" s="349">
        <f t="shared" ca="1" si="3"/>
        <v>83642976.727543861</v>
      </c>
      <c r="R25" s="215">
        <f t="shared" ca="1" si="4"/>
        <v>77746196.672456145</v>
      </c>
    </row>
    <row r="26" spans="1:20" ht="60" customHeight="1">
      <c r="A26" s="3">
        <v>11</v>
      </c>
      <c r="B26" s="41" t="str">
        <f t="shared" ca="1" si="0"/>
        <v>E12000007</v>
      </c>
      <c r="C26" s="42" t="str">
        <f ca="1">IF($B26="","",VLOOKUP($B26,'Org list'!$J$9:$K$637,2,0))</f>
        <v>London GOR</v>
      </c>
      <c r="D26" s="223">
        <f ca="1">IF(ISERROR(VLOOKUP($B26,'Pooled Fund'!$A$3:$D$179,D$11,0)),"",VLOOKUP($B26,'Pooled Fund'!$A$3:$D$179,D$11,0))</f>
        <v>843716671</v>
      </c>
      <c r="E26" s="210">
        <f ca="1">IF(ISERROR(VLOOKUP($B26,'I&amp;E Backsheet'!$D$11:$AB$187,E$11,0)),"",VLOOKUP($B26,'I&amp;E Backsheet'!$D$11:$AB$187,E$11,0))</f>
        <v>201145078.25</v>
      </c>
      <c r="F26" s="210">
        <f ca="1">IF(ISERROR(VLOOKUP($B26,'I&amp;E Backsheet'!$D$11:$AB$187,F$11,0)),"",VLOOKUP($B26,'I&amp;E Backsheet'!$D$11:$AB$187,F$11,0))</f>
        <v>200286829.5</v>
      </c>
      <c r="G26" s="210">
        <f ca="1">IF(ISERROR(VLOOKUP($B26,'I&amp;E Backsheet'!$D$11:$AB$187,G$11,0)),"",VLOOKUP($B26,'I&amp;E Backsheet'!$D$11:$AB$187,G$11,0))</f>
        <v>205643696.5</v>
      </c>
      <c r="H26" s="262">
        <f ca="1">IF(ISERROR(VLOOKUP($B26,'I&amp;E Backsheet'!$D$11:$AB$187,H$11,0)),"",VLOOKUP($B26,'I&amp;E Backsheet'!$D$11:$AB$187,H$11,0))</f>
        <v>206525187.5</v>
      </c>
      <c r="I26" s="210">
        <f ca="1">IF(ISERROR(VLOOKUP($B26,'I&amp;E Backsheet'!$D$11:$AB$187,I$11,0)),"",VLOOKUP($B26,'I&amp;E Backsheet'!$D$11:$AB$187,I$11,0))</f>
        <v>195369935</v>
      </c>
      <c r="J26" s="210">
        <f ca="1">IF(ISERROR(VLOOKUP($B26,'I&amp;E Backsheet'!$D$11:$AB$187,J$11,0)),"",VLOOKUP($B26,'I&amp;E Backsheet'!$D$11:$AB$187,J$11,0))</f>
        <v>195004254</v>
      </c>
      <c r="K26" s="210">
        <f ca="1">IF(ISERROR(VLOOKUP($B26,'I&amp;E Backsheet'!$D$11:$AB$187,K$11,0)),"",VLOOKUP($B26,'I&amp;E Backsheet'!$D$11:$AB$187,K$11,0))</f>
        <v>205258049</v>
      </c>
      <c r="L26" s="262">
        <f ca="1">IF(ISERROR(VLOOKUP($B26,'I&amp;E Backsheet'!$D$11:$AB$187,L$11,0)),"",VLOOKUP($B26,'I&amp;E Backsheet'!$D$11:$AB$187,L$11,0))</f>
        <v>215059483</v>
      </c>
      <c r="M26" s="210">
        <f ca="1">IF(ISERROR(VLOOKUP($B26,'I&amp;E Backsheet'!$D$11:$AB$187,M$11,0)),"",VLOOKUP($B26,'I&amp;E Backsheet'!$D$11:$AB$187,M$11,0))</f>
        <v>193157524.34999999</v>
      </c>
      <c r="N26" s="210">
        <f ca="1">IF(ISERROR(VLOOKUP($B26,'I&amp;E Backsheet'!$D$11:$AB$187,N$11,0)),"",VLOOKUP($B26,'I&amp;E Backsheet'!$D$11:$AB$187,N$11,0))</f>
        <v>195380441</v>
      </c>
      <c r="O26" s="334">
        <f t="shared" ca="1" si="1"/>
        <v>7987553.900000006</v>
      </c>
      <c r="P26" s="215">
        <f t="shared" ca="1" si="2"/>
        <v>4906388.5</v>
      </c>
      <c r="Q26" s="349">
        <f t="shared" ca="1" si="3"/>
        <v>2212410.650000006</v>
      </c>
      <c r="R26" s="215">
        <f t="shared" ca="1" si="4"/>
        <v>-376187</v>
      </c>
    </row>
    <row r="27" spans="1:20" ht="60" customHeight="1">
      <c r="A27" s="3">
        <v>12</v>
      </c>
      <c r="B27" s="41" t="str">
        <f t="shared" ca="1" si="0"/>
        <v>E12000008</v>
      </c>
      <c r="C27" s="42" t="str">
        <f ca="1">IF($B27="","",VLOOKUP($B27,'Org list'!$J$9:$K$637,2,0))</f>
        <v>South East GOR</v>
      </c>
      <c r="D27" s="223">
        <f ca="1">IF(ISERROR(VLOOKUP($B27,'Pooled Fund'!$A$3:$D$179,D$11,0)),"",VLOOKUP($B27,'Pooled Fund'!$A$3:$D$179,D$11,0))</f>
        <v>697174285</v>
      </c>
      <c r="E27" s="210">
        <f ca="1">IF(ISERROR(VLOOKUP($B27,'I&amp;E Backsheet'!$D$11:$AB$187,E$11,0)),"",VLOOKUP($B27,'I&amp;E Backsheet'!$D$11:$AB$187,E$11,0))</f>
        <v>155733043</v>
      </c>
      <c r="F27" s="210">
        <f ca="1">IF(ISERROR(VLOOKUP($B27,'I&amp;E Backsheet'!$D$11:$AB$187,F$11,0)),"",VLOOKUP($B27,'I&amp;E Backsheet'!$D$11:$AB$187,F$11,0))</f>
        <v>149977043</v>
      </c>
      <c r="G27" s="210">
        <f ca="1">IF(ISERROR(VLOOKUP($B27,'I&amp;E Backsheet'!$D$11:$AB$187,G$11,0)),"",VLOOKUP($B27,'I&amp;E Backsheet'!$D$11:$AB$187,G$11,0))</f>
        <v>153229460</v>
      </c>
      <c r="H27" s="262">
        <f ca="1">IF(ISERROR(VLOOKUP($B27,'I&amp;E Backsheet'!$D$11:$AB$187,H$11,0)),"",VLOOKUP($B27,'I&amp;E Backsheet'!$D$11:$AB$187,H$11,0))</f>
        <v>166938204</v>
      </c>
      <c r="I27" s="210">
        <f ca="1">IF(ISERROR(VLOOKUP($B27,'I&amp;E Backsheet'!$D$11:$AB$187,I$11,0)),"",VLOOKUP($B27,'I&amp;E Backsheet'!$D$11:$AB$187,I$11,0))</f>
        <v>131112760.80921052</v>
      </c>
      <c r="J27" s="210">
        <f ca="1">IF(ISERROR(VLOOKUP($B27,'I&amp;E Backsheet'!$D$11:$AB$187,J$11,0)),"",VLOOKUP($B27,'I&amp;E Backsheet'!$D$11:$AB$187,J$11,0))</f>
        <v>130580740.19078948</v>
      </c>
      <c r="K27" s="210">
        <f ca="1">IF(ISERROR(VLOOKUP($B27,'I&amp;E Backsheet'!$D$11:$AB$187,K$11,0)),"",VLOOKUP($B27,'I&amp;E Backsheet'!$D$11:$AB$187,K$11,0))</f>
        <v>152439662.5</v>
      </c>
      <c r="L27" s="262">
        <f ca="1">IF(ISERROR(VLOOKUP($B27,'I&amp;E Backsheet'!$D$11:$AB$187,L$11,0)),"",VLOOKUP($B27,'I&amp;E Backsheet'!$D$11:$AB$187,L$11,0))</f>
        <v>170948163.5</v>
      </c>
      <c r="M27" s="210">
        <f ca="1">IF(ISERROR(VLOOKUP($B27,'I&amp;E Backsheet'!$D$11:$AB$187,M$11,0)),"",VLOOKUP($B27,'I&amp;E Backsheet'!$D$11:$AB$187,M$11,0))</f>
        <v>148078511.80921054</v>
      </c>
      <c r="N27" s="210">
        <f ca="1">IF(ISERROR(VLOOKUP($B27,'I&amp;E Backsheet'!$D$11:$AB$187,N$11,0)),"",VLOOKUP($B27,'I&amp;E Backsheet'!$D$11:$AB$187,N$11,0))</f>
        <v>166390151.19078946</v>
      </c>
      <c r="O27" s="334">
        <f t="shared" ca="1" si="1"/>
        <v>7654531.1907894611</v>
      </c>
      <c r="P27" s="215">
        <f t="shared" ca="1" si="2"/>
        <v>-16413108.190789461</v>
      </c>
      <c r="Q27" s="349">
        <f t="shared" ca="1" si="3"/>
        <v>-16965751.000000015</v>
      </c>
      <c r="R27" s="215">
        <f t="shared" ca="1" si="4"/>
        <v>-35809410.999999985</v>
      </c>
    </row>
    <row r="28" spans="1:20" ht="60" customHeight="1">
      <c r="A28" s="3">
        <v>13</v>
      </c>
      <c r="B28" s="41" t="str">
        <f t="shared" ca="1" si="0"/>
        <v>E12000009</v>
      </c>
      <c r="C28" s="42" t="str">
        <f ca="1">IF($B28="","",VLOOKUP($B28,'Org list'!$J$9:$K$637,2,0))</f>
        <v>South West GOR</v>
      </c>
      <c r="D28" s="223">
        <f ca="1">IF(ISERROR(VLOOKUP($B28,'Pooled Fund'!$A$3:$D$179,D$11,0)),"",VLOOKUP($B28,'Pooled Fund'!$A$3:$D$179,D$11,0))</f>
        <v>397179966.14000005</v>
      </c>
      <c r="E28" s="210">
        <f ca="1">IF(ISERROR(VLOOKUP($B28,'I&amp;E Backsheet'!$D$11:$AB$187,E$11,0)),"",VLOOKUP($B28,'I&amp;E Backsheet'!$D$11:$AB$187,E$11,0))</f>
        <v>92681250</v>
      </c>
      <c r="F28" s="210">
        <f ca="1">IF(ISERROR(VLOOKUP($B28,'I&amp;E Backsheet'!$D$11:$AB$187,F$11,0)),"",VLOOKUP($B28,'I&amp;E Backsheet'!$D$11:$AB$187,F$11,0))</f>
        <v>91057583.333333328</v>
      </c>
      <c r="G28" s="210">
        <f ca="1">IF(ISERROR(VLOOKUP($B28,'I&amp;E Backsheet'!$D$11:$AB$187,G$11,0)),"",VLOOKUP($B28,'I&amp;E Backsheet'!$D$11:$AB$187,G$11,0))</f>
        <v>91244583.333333328</v>
      </c>
      <c r="H28" s="262">
        <f ca="1">IF(ISERROR(VLOOKUP($B28,'I&amp;E Backsheet'!$D$11:$AB$187,H$11,0)),"",VLOOKUP($B28,'I&amp;E Backsheet'!$D$11:$AB$187,H$11,0))</f>
        <v>91955583.333333328</v>
      </c>
      <c r="I28" s="210">
        <f ca="1">IF(ISERROR(VLOOKUP($B28,'I&amp;E Backsheet'!$D$11:$AB$187,I$11,0)),"",VLOOKUP($B28,'I&amp;E Backsheet'!$D$11:$AB$187,I$11,0))</f>
        <v>98190568.232411876</v>
      </c>
      <c r="J28" s="210">
        <f ca="1">IF(ISERROR(VLOOKUP($B28,'I&amp;E Backsheet'!$D$11:$AB$187,J$11,0)),"",VLOOKUP($B28,'I&amp;E Backsheet'!$D$11:$AB$187,J$11,0))</f>
        <v>94100643.065745205</v>
      </c>
      <c r="K28" s="210">
        <f ca="1">IF(ISERROR(VLOOKUP($B28,'I&amp;E Backsheet'!$D$11:$AB$187,K$11,0)),"",VLOOKUP($B28,'I&amp;E Backsheet'!$D$11:$AB$187,K$11,0))</f>
        <v>97906319.815745205</v>
      </c>
      <c r="L28" s="262">
        <f ca="1">IF(ISERROR(VLOOKUP($B28,'I&amp;E Backsheet'!$D$11:$AB$187,L$11,0)),"",VLOOKUP($B28,'I&amp;E Backsheet'!$D$11:$AB$187,L$11,0))</f>
        <v>99944320.815745205</v>
      </c>
      <c r="M28" s="210">
        <f ca="1">IF(ISERROR(VLOOKUP($B28,'I&amp;E Backsheet'!$D$11:$AB$187,M$11,0)),"",VLOOKUP($B28,'I&amp;E Backsheet'!$D$11:$AB$187,M$11,0))</f>
        <v>96949543.954799995</v>
      </c>
      <c r="N28" s="210">
        <f ca="1">IF(ISERROR(VLOOKUP($B28,'I&amp;E Backsheet'!$D$11:$AB$187,N$11,0)),"",VLOOKUP($B28,'I&amp;E Backsheet'!$D$11:$AB$187,N$11,0))</f>
        <v>93241210.843800008</v>
      </c>
      <c r="O28" s="334">
        <f t="shared" ca="1" si="1"/>
        <v>-4268293.9547999948</v>
      </c>
      <c r="P28" s="215">
        <f t="shared" ca="1" si="2"/>
        <v>-2183627.5104666799</v>
      </c>
      <c r="Q28" s="349">
        <f t="shared" ca="1" si="3"/>
        <v>1241024.2776118815</v>
      </c>
      <c r="R28" s="215">
        <f t="shared" ca="1" si="4"/>
        <v>859432.22194519639</v>
      </c>
    </row>
    <row r="29" spans="1:20" ht="60" customHeight="1">
      <c r="A29" s="3">
        <v>14</v>
      </c>
      <c r="B29" s="41" t="str">
        <f t="shared" ca="1" si="0"/>
        <v>Q72</v>
      </c>
      <c r="C29" s="42" t="str">
        <f ca="1">IF($B29="","",VLOOKUP($B29,'Org list'!$J$9:$K$637,2,0))</f>
        <v>NHS England North (Yorkshire And Humber)</v>
      </c>
      <c r="D29" s="223">
        <f ca="1">IF(ISERROR(VLOOKUP($B29,'Pooled Fund'!$A$3:$D$179,D$11,0)),"",VLOOKUP($B29,'Pooled Fund'!$A$3:$D$179,D$11,0))</f>
        <v>626526229.60873699</v>
      </c>
      <c r="E29" s="210">
        <f ca="1">IF(ISERROR(VLOOKUP($B29,'I&amp;E Backsheet'!$D$11:$AB$187,E$11,0)),"",VLOOKUP($B29,'I&amp;E Backsheet'!$D$11:$AB$187,E$11,0))</f>
        <v>152972870.65218425</v>
      </c>
      <c r="F29" s="210">
        <f ca="1">IF(ISERROR(VLOOKUP($B29,'I&amp;E Backsheet'!$D$11:$AB$187,F$11,0)),"",VLOOKUP($B29,'I&amp;E Backsheet'!$D$11:$AB$187,F$11,0))</f>
        <v>155739162.65218425</v>
      </c>
      <c r="G29" s="210">
        <f ca="1">IF(ISERROR(VLOOKUP($B29,'I&amp;E Backsheet'!$D$11:$AB$187,G$11,0)),"",VLOOKUP($B29,'I&amp;E Backsheet'!$D$11:$AB$187,G$11,0))</f>
        <v>178550084.65218425</v>
      </c>
      <c r="H29" s="262">
        <f ca="1">IF(ISERROR(VLOOKUP($B29,'I&amp;E Backsheet'!$D$11:$AB$187,H$11,0)),"",VLOOKUP($B29,'I&amp;E Backsheet'!$D$11:$AB$187,H$11,0))</f>
        <v>170335432.65218425</v>
      </c>
      <c r="I29" s="210">
        <f ca="1">IF(ISERROR(VLOOKUP($B29,'I&amp;E Backsheet'!$D$11:$AB$187,I$11,0)),"",VLOOKUP($B29,'I&amp;E Backsheet'!$D$11:$AB$187,I$11,0))</f>
        <v>148697128.65218425</v>
      </c>
      <c r="J29" s="210">
        <f ca="1">IF(ISERROR(VLOOKUP($B29,'I&amp;E Backsheet'!$D$11:$AB$187,J$11,0)),"",VLOOKUP($B29,'I&amp;E Backsheet'!$D$11:$AB$187,J$11,0))</f>
        <v>154715701.65218425</v>
      </c>
      <c r="K29" s="210">
        <f ca="1">IF(ISERROR(VLOOKUP($B29,'I&amp;E Backsheet'!$D$11:$AB$187,K$11,0)),"",VLOOKUP($B29,'I&amp;E Backsheet'!$D$11:$AB$187,K$11,0))</f>
        <v>176368766.65218425</v>
      </c>
      <c r="L29" s="262">
        <f ca="1">IF(ISERROR(VLOOKUP($B29,'I&amp;E Backsheet'!$D$11:$AB$187,L$11,0)),"",VLOOKUP($B29,'I&amp;E Backsheet'!$D$11:$AB$187,L$11,0))</f>
        <v>170018073.15218425</v>
      </c>
      <c r="M29" s="210">
        <f ca="1">IF(ISERROR(VLOOKUP($B29,'I&amp;E Backsheet'!$D$11:$AB$187,M$11,0)),"",VLOOKUP($B29,'I&amp;E Backsheet'!$D$11:$AB$187,M$11,0))</f>
        <v>147228015.65218425</v>
      </c>
      <c r="N29" s="210">
        <f ca="1">IF(ISERROR(VLOOKUP($B29,'I&amp;E Backsheet'!$D$11:$AB$187,N$11,0)),"",VLOOKUP($B29,'I&amp;E Backsheet'!$D$11:$AB$187,N$11,0))</f>
        <v>153648701.65218425</v>
      </c>
      <c r="O29" s="334">
        <f t="shared" ca="1" si="1"/>
        <v>5744855</v>
      </c>
      <c r="P29" s="215">
        <f t="shared" ca="1" si="2"/>
        <v>2090461</v>
      </c>
      <c r="Q29" s="349">
        <f t="shared" ca="1" si="3"/>
        <v>1469113</v>
      </c>
      <c r="R29" s="215">
        <f t="shared" ca="1" si="4"/>
        <v>1067000</v>
      </c>
    </row>
    <row r="30" spans="1:20" ht="60" customHeight="1">
      <c r="A30" s="3">
        <v>15</v>
      </c>
      <c r="B30" s="41" t="str">
        <f t="shared" ca="1" si="0"/>
        <v>Q73</v>
      </c>
      <c r="C30" s="42" t="str">
        <f ca="1">IF($B30="","",VLOOKUP($B30,'Org list'!$J$9:$K$637,2,0))</f>
        <v>NHS England North (Lancashire And Greater Manchester)</v>
      </c>
      <c r="D30" s="223">
        <f ca="1">IF(ISERROR(VLOOKUP($B30,'Pooled Fund'!$A$3:$D$179,D$11,0)),"",VLOOKUP($B30,'Pooled Fund'!$A$3:$D$179,D$11,0))</f>
        <v>410830095.05862045</v>
      </c>
      <c r="E30" s="210">
        <f ca="1">IF(ISERROR(VLOOKUP($B30,'I&amp;E Backsheet'!$D$11:$AB$187,E$11,0)),"",VLOOKUP($B30,'I&amp;E Backsheet'!$D$11:$AB$187,E$11,0))</f>
        <v>108584200.70212755</v>
      </c>
      <c r="F30" s="210">
        <f ca="1">IF(ISERROR(VLOOKUP($B30,'I&amp;E Backsheet'!$D$11:$AB$187,F$11,0)),"",VLOOKUP($B30,'I&amp;E Backsheet'!$D$11:$AB$187,F$11,0))</f>
        <v>107132627.15909283</v>
      </c>
      <c r="G30" s="210">
        <f ca="1">IF(ISERROR(VLOOKUP($B30,'I&amp;E Backsheet'!$D$11:$AB$187,G$11,0)),"",VLOOKUP($B30,'I&amp;E Backsheet'!$D$11:$AB$187,G$11,0))</f>
        <v>106014066.21731377</v>
      </c>
      <c r="H30" s="262">
        <f ca="1">IF(ISERROR(VLOOKUP($B30,'I&amp;E Backsheet'!$D$11:$AB$187,H$11,0)),"",VLOOKUP($B30,'I&amp;E Backsheet'!$D$11:$AB$187,H$11,0))</f>
        <v>106626516.70943214</v>
      </c>
      <c r="I30" s="210">
        <f ca="1">IF(ISERROR(VLOOKUP($B30,'I&amp;E Backsheet'!$D$11:$AB$187,I$11,0)),"",VLOOKUP($B30,'I&amp;E Backsheet'!$D$11:$AB$187,I$11,0))</f>
        <v>99705692.870743573</v>
      </c>
      <c r="J30" s="210">
        <f ca="1">IF(ISERROR(VLOOKUP($B30,'I&amp;E Backsheet'!$D$11:$AB$187,J$11,0)),"",VLOOKUP($B30,'I&amp;E Backsheet'!$D$11:$AB$187,J$11,0))</f>
        <v>110039480.31715606</v>
      </c>
      <c r="K30" s="210">
        <f ca="1">IF(ISERROR(VLOOKUP($B30,'I&amp;E Backsheet'!$D$11:$AB$187,K$11,0)),"",VLOOKUP($B30,'I&amp;E Backsheet'!$D$11:$AB$187,K$11,0))</f>
        <v>108371384.51137437</v>
      </c>
      <c r="L30" s="262">
        <f ca="1">IF(ISERROR(VLOOKUP($B30,'I&amp;E Backsheet'!$D$11:$AB$187,L$11,0)),"",VLOOKUP($B30,'I&amp;E Backsheet'!$D$11:$AB$187,L$11,0))</f>
        <v>110947012.19137436</v>
      </c>
      <c r="M30" s="210">
        <f ca="1">IF(ISERROR(VLOOKUP($B30,'I&amp;E Backsheet'!$D$11:$AB$187,M$11,0)),"",VLOOKUP($B30,'I&amp;E Backsheet'!$D$11:$AB$187,M$11,0))</f>
        <v>98016793.870743573</v>
      </c>
      <c r="N30" s="210">
        <f ca="1">IF(ISERROR(VLOOKUP($B30,'I&amp;E Backsheet'!$D$11:$AB$187,N$11,0)),"",VLOOKUP($B30,'I&amp;E Backsheet'!$D$11:$AB$187,N$11,0))</f>
        <v>107820528.73382273</v>
      </c>
      <c r="O30" s="334">
        <f t="shared" ca="1" si="1"/>
        <v>10567406.831383973</v>
      </c>
      <c r="P30" s="215">
        <f t="shared" ca="1" si="2"/>
        <v>-687901.57472990453</v>
      </c>
      <c r="Q30" s="349">
        <f t="shared" ca="1" si="3"/>
        <v>1688899</v>
      </c>
      <c r="R30" s="215">
        <f t="shared" ca="1" si="4"/>
        <v>2218951.5833333284</v>
      </c>
    </row>
    <row r="31" spans="1:20" ht="60" customHeight="1">
      <c r="A31" s="3">
        <v>16</v>
      </c>
      <c r="B31" s="41" t="str">
        <f t="shared" ca="1" si="0"/>
        <v>Q74</v>
      </c>
      <c r="C31" s="42" t="str">
        <f ca="1">IF($B31="","",VLOOKUP($B31,'Org list'!$J$9:$K$637,2,0))</f>
        <v>NHS England North (Cumbria And North East)</v>
      </c>
      <c r="D31" s="223">
        <f ca="1">IF(ISERROR(VLOOKUP($B31,'Pooled Fund'!$A$3:$D$179,D$11,0)),"",VLOOKUP($B31,'Pooled Fund'!$A$3:$D$179,D$11,0))</f>
        <v>398798297.60000002</v>
      </c>
      <c r="E31" s="210">
        <f ca="1">IF(ISERROR(VLOOKUP($B31,'I&amp;E Backsheet'!$D$11:$AB$187,E$11,0)),"",VLOOKUP($B31,'I&amp;E Backsheet'!$D$11:$AB$187,E$11,0))</f>
        <v>98631246.5</v>
      </c>
      <c r="F31" s="210">
        <f ca="1">IF(ISERROR(VLOOKUP($B31,'I&amp;E Backsheet'!$D$11:$AB$187,F$11,0)),"",VLOOKUP($B31,'I&amp;E Backsheet'!$D$11:$AB$187,F$11,0))</f>
        <v>107849241.5</v>
      </c>
      <c r="G31" s="210">
        <f ca="1">IF(ISERROR(VLOOKUP($B31,'I&amp;E Backsheet'!$D$11:$AB$187,G$11,0)),"",VLOOKUP($B31,'I&amp;E Backsheet'!$D$11:$AB$187,G$11,0))</f>
        <v>119280346.5</v>
      </c>
      <c r="H31" s="262">
        <f ca="1">IF(ISERROR(VLOOKUP($B31,'I&amp;E Backsheet'!$D$11:$AB$187,H$11,0)),"",VLOOKUP($B31,'I&amp;E Backsheet'!$D$11:$AB$187,H$11,0))</f>
        <v>131421270.5</v>
      </c>
      <c r="I31" s="210">
        <f ca="1">IF(ISERROR(VLOOKUP($B31,'I&amp;E Backsheet'!$D$11:$AB$187,I$11,0)),"",VLOOKUP($B31,'I&amp;E Backsheet'!$D$11:$AB$187,I$11,0))</f>
        <v>97240540.5</v>
      </c>
      <c r="J31" s="210">
        <f ca="1">IF(ISERROR(VLOOKUP($B31,'I&amp;E Backsheet'!$D$11:$AB$187,J$11,0)),"",VLOOKUP($B31,'I&amp;E Backsheet'!$D$11:$AB$187,J$11,0))</f>
        <v>110349063.25</v>
      </c>
      <c r="K31" s="210">
        <f ca="1">IF(ISERROR(VLOOKUP($B31,'I&amp;E Backsheet'!$D$11:$AB$187,K$11,0)),"",VLOOKUP($B31,'I&amp;E Backsheet'!$D$11:$AB$187,K$11,0))</f>
        <v>119496949.25</v>
      </c>
      <c r="L31" s="262">
        <f ca="1">IF(ISERROR(VLOOKUP($B31,'I&amp;E Backsheet'!$D$11:$AB$187,L$11,0)),"",VLOOKUP($B31,'I&amp;E Backsheet'!$D$11:$AB$187,L$11,0))</f>
        <v>135518175.25</v>
      </c>
      <c r="M31" s="210">
        <f ca="1">IF(ISERROR(VLOOKUP($B31,'I&amp;E Backsheet'!$D$11:$AB$187,M$11,0)),"",VLOOKUP($B31,'I&amp;E Backsheet'!$D$11:$AB$187,M$11,0))</f>
        <v>93812203.25999999</v>
      </c>
      <c r="N31" s="210">
        <f ca="1">IF(ISERROR(VLOOKUP($B31,'I&amp;E Backsheet'!$D$11:$AB$187,N$11,0)),"",VLOOKUP($B31,'I&amp;E Backsheet'!$D$11:$AB$187,N$11,0))</f>
        <v>110998636.25</v>
      </c>
      <c r="O31" s="334">
        <f t="shared" ca="1" si="1"/>
        <v>4819043.2400000095</v>
      </c>
      <c r="P31" s="215">
        <f t="shared" ca="1" si="2"/>
        <v>-3149394.75</v>
      </c>
      <c r="Q31" s="349">
        <f t="shared" ca="1" si="3"/>
        <v>3428337.2400000095</v>
      </c>
      <c r="R31" s="215">
        <f t="shared" ca="1" si="4"/>
        <v>-649573</v>
      </c>
    </row>
    <row r="32" spans="1:20" ht="60" customHeight="1">
      <c r="A32" s="3">
        <v>17</v>
      </c>
      <c r="B32" s="41" t="str">
        <f t="shared" ca="1" si="0"/>
        <v>Q75</v>
      </c>
      <c r="C32" s="42" t="str">
        <f ca="1">IF($B32="","",VLOOKUP($B32,'Org list'!$J$9:$K$637,2,0))</f>
        <v>NHS England North (Cheshire And Merseyside)</v>
      </c>
      <c r="D32" s="223">
        <f ca="1">IF(ISERROR(VLOOKUP($B32,'Pooled Fund'!$A$3:$D$179,D$11,0)),"",VLOOKUP($B32,'Pooled Fund'!$A$3:$D$179,D$11,0))</f>
        <v>230276150.99999997</v>
      </c>
      <c r="E32" s="210">
        <f ca="1">IF(ISERROR(VLOOKUP($B32,'I&amp;E Backsheet'!$D$11:$AB$187,E$11,0)),"",VLOOKUP($B32,'I&amp;E Backsheet'!$D$11:$AB$187,E$11,0))</f>
        <v>54298480</v>
      </c>
      <c r="F32" s="210">
        <f ca="1">IF(ISERROR(VLOOKUP($B32,'I&amp;E Backsheet'!$D$11:$AB$187,F$11,0)),"",VLOOKUP($B32,'I&amp;E Backsheet'!$D$11:$AB$187,F$11,0))</f>
        <v>56315154</v>
      </c>
      <c r="G32" s="210">
        <f ca="1">IF(ISERROR(VLOOKUP($B32,'I&amp;E Backsheet'!$D$11:$AB$187,G$11,0)),"",VLOOKUP($B32,'I&amp;E Backsheet'!$D$11:$AB$187,G$11,0))</f>
        <v>57604506</v>
      </c>
      <c r="H32" s="262">
        <f ca="1">IF(ISERROR(VLOOKUP($B32,'I&amp;E Backsheet'!$D$11:$AB$187,H$11,0)),"",VLOOKUP($B32,'I&amp;E Backsheet'!$D$11:$AB$187,H$11,0))</f>
        <v>60294061</v>
      </c>
      <c r="I32" s="210">
        <f ca="1">IF(ISERROR(VLOOKUP($B32,'I&amp;E Backsheet'!$D$11:$AB$187,I$11,0)),"",VLOOKUP($B32,'I&amp;E Backsheet'!$D$11:$AB$187,I$11,0))</f>
        <v>52683656</v>
      </c>
      <c r="J32" s="210">
        <f ca="1">IF(ISERROR(VLOOKUP($B32,'I&amp;E Backsheet'!$D$11:$AB$187,J$11,0)),"",VLOOKUP($B32,'I&amp;E Backsheet'!$D$11:$AB$187,J$11,0))</f>
        <v>50359453</v>
      </c>
      <c r="K32" s="210">
        <f ca="1">IF(ISERROR(VLOOKUP($B32,'I&amp;E Backsheet'!$D$11:$AB$187,K$11,0)),"",VLOOKUP($B32,'I&amp;E Backsheet'!$D$11:$AB$187,K$11,0))</f>
        <v>60575832</v>
      </c>
      <c r="L32" s="262">
        <f ca="1">IF(ISERROR(VLOOKUP($B32,'I&amp;E Backsheet'!$D$11:$AB$187,L$11,0)),"",VLOOKUP($B32,'I&amp;E Backsheet'!$D$11:$AB$187,L$11,0))</f>
        <v>64505186</v>
      </c>
      <c r="M32" s="210">
        <f ca="1">IF(ISERROR(VLOOKUP($B32,'I&amp;E Backsheet'!$D$11:$AB$187,M$11,0)),"",VLOOKUP($B32,'I&amp;E Backsheet'!$D$11:$AB$187,M$11,0))</f>
        <v>47433816</v>
      </c>
      <c r="N32" s="210">
        <f ca="1">IF(ISERROR(VLOOKUP($B32,'I&amp;E Backsheet'!$D$11:$AB$187,N$11,0)),"",VLOOKUP($B32,'I&amp;E Backsheet'!$D$11:$AB$187,N$11,0))</f>
        <v>46900801.310000002</v>
      </c>
      <c r="O32" s="334">
        <f t="shared" ca="1" si="1"/>
        <v>6864664</v>
      </c>
      <c r="P32" s="215">
        <f t="shared" ca="1" si="2"/>
        <v>9414352.6899999976</v>
      </c>
      <c r="Q32" s="349">
        <f t="shared" ca="1" si="3"/>
        <v>5249840</v>
      </c>
      <c r="R32" s="215">
        <f t="shared" ca="1" si="4"/>
        <v>3458651.6899999976</v>
      </c>
    </row>
    <row r="33" spans="1:18" ht="60" customHeight="1">
      <c r="A33" s="3">
        <v>18</v>
      </c>
      <c r="B33" s="41" t="str">
        <f t="shared" ca="1" si="0"/>
        <v>Q76</v>
      </c>
      <c r="C33" s="42" t="str">
        <f ca="1">IF($B33="","",VLOOKUP($B33,'Org list'!$J$9:$K$637,2,0))</f>
        <v>NHS England Midlands And East (North Midlands)</v>
      </c>
      <c r="D33" s="223">
        <f ca="1">IF(ISERROR(VLOOKUP($B33,'Pooled Fund'!$A$3:$D$179,D$11,0)),"",VLOOKUP($B33,'Pooled Fund'!$A$3:$D$179,D$11,0))</f>
        <v>378799573.24912506</v>
      </c>
      <c r="E33" s="210">
        <f ca="1">IF(ISERROR(VLOOKUP($B33,'I&amp;E Backsheet'!$D$11:$AB$187,E$11,0)),"",VLOOKUP($B33,'I&amp;E Backsheet'!$D$11:$AB$187,E$11,0))</f>
        <v>167831323</v>
      </c>
      <c r="F33" s="210">
        <f ca="1">IF(ISERROR(VLOOKUP($B33,'I&amp;E Backsheet'!$D$11:$AB$187,F$11,0)),"",VLOOKUP($B33,'I&amp;E Backsheet'!$D$11:$AB$187,F$11,0))</f>
        <v>66863500</v>
      </c>
      <c r="G33" s="210">
        <f ca="1">IF(ISERROR(VLOOKUP($B33,'I&amp;E Backsheet'!$D$11:$AB$187,G$11,0)),"",VLOOKUP($B33,'I&amp;E Backsheet'!$D$11:$AB$187,G$11,0))</f>
        <v>67487500</v>
      </c>
      <c r="H33" s="262">
        <f ca="1">IF(ISERROR(VLOOKUP($B33,'I&amp;E Backsheet'!$D$11:$AB$187,H$11,0)),"",VLOOKUP($B33,'I&amp;E Backsheet'!$D$11:$AB$187,H$11,0))</f>
        <v>69534500</v>
      </c>
      <c r="I33" s="210">
        <f ca="1">IF(ISERROR(VLOOKUP($B33,'I&amp;E Backsheet'!$D$11:$AB$187,I$11,0)),"",VLOOKUP($B33,'I&amp;E Backsheet'!$D$11:$AB$187,I$11,0))</f>
        <v>163876350.5</v>
      </c>
      <c r="J33" s="210">
        <f ca="1">IF(ISERROR(VLOOKUP($B33,'I&amp;E Backsheet'!$D$11:$AB$187,J$11,0)),"",VLOOKUP($B33,'I&amp;E Backsheet'!$D$11:$AB$187,J$11,0))</f>
        <v>66129499.5</v>
      </c>
      <c r="K33" s="210">
        <f ca="1">IF(ISERROR(VLOOKUP($B33,'I&amp;E Backsheet'!$D$11:$AB$187,K$11,0)),"",VLOOKUP($B33,'I&amp;E Backsheet'!$D$11:$AB$187,K$11,0))</f>
        <v>67440656.5</v>
      </c>
      <c r="L33" s="262">
        <f ca="1">IF(ISERROR(VLOOKUP($B33,'I&amp;E Backsheet'!$D$11:$AB$187,L$11,0)),"",VLOOKUP($B33,'I&amp;E Backsheet'!$D$11:$AB$187,L$11,0))</f>
        <v>70134656.5</v>
      </c>
      <c r="M33" s="210">
        <f ca="1">IF(ISERROR(VLOOKUP($B33,'I&amp;E Backsheet'!$D$11:$AB$187,M$11,0)),"",VLOOKUP($B33,'I&amp;E Backsheet'!$D$11:$AB$187,M$11,0))</f>
        <v>160674600.5</v>
      </c>
      <c r="N33" s="210">
        <f ca="1">IF(ISERROR(VLOOKUP($B33,'I&amp;E Backsheet'!$D$11:$AB$187,N$11,0)),"",VLOOKUP($B33,'I&amp;E Backsheet'!$D$11:$AB$187,N$11,0))</f>
        <v>62649249.5</v>
      </c>
      <c r="O33" s="334">
        <f t="shared" ca="1" si="1"/>
        <v>7156722.5</v>
      </c>
      <c r="P33" s="215">
        <f t="shared" ca="1" si="2"/>
        <v>4214250.5</v>
      </c>
      <c r="Q33" s="349">
        <f t="shared" ca="1" si="3"/>
        <v>3201750</v>
      </c>
      <c r="R33" s="215">
        <f t="shared" ca="1" si="4"/>
        <v>3480250</v>
      </c>
    </row>
    <row r="34" spans="1:18" ht="60" customHeight="1">
      <c r="A34" s="3">
        <v>19</v>
      </c>
      <c r="B34" s="41" t="str">
        <f t="shared" ca="1" si="0"/>
        <v>Q77</v>
      </c>
      <c r="C34" s="42" t="str">
        <f ca="1">IF($B34="","",VLOOKUP($B34,'Org list'!$J$9:$K$637,2,0))</f>
        <v>NHS England Midlands And East (West Midlands)</v>
      </c>
      <c r="D34" s="223">
        <f ca="1">IF(ISERROR(VLOOKUP($B34,'Pooled Fund'!$A$3:$D$179,D$11,0)),"",VLOOKUP($B34,'Pooled Fund'!$A$3:$D$179,D$11,0))</f>
        <v>470116840</v>
      </c>
      <c r="E34" s="210">
        <f ca="1">IF(ISERROR(VLOOKUP($B34,'I&amp;E Backsheet'!$D$11:$AB$187,E$11,0)),"",VLOOKUP($B34,'I&amp;E Backsheet'!$D$11:$AB$187,E$11,0))</f>
        <v>108623101.45811939</v>
      </c>
      <c r="F34" s="210">
        <f ca="1">IF(ISERROR(VLOOKUP($B34,'I&amp;E Backsheet'!$D$11:$AB$187,F$11,0)),"",VLOOKUP($B34,'I&amp;E Backsheet'!$D$11:$AB$187,F$11,0))</f>
        <v>110065159.45811939</v>
      </c>
      <c r="G34" s="210">
        <f ca="1">IF(ISERROR(VLOOKUP($B34,'I&amp;E Backsheet'!$D$11:$AB$187,G$11,0)),"",VLOOKUP($B34,'I&amp;E Backsheet'!$D$11:$AB$187,G$11,0))</f>
        <v>110025157.45811939</v>
      </c>
      <c r="H34" s="262">
        <f ca="1">IF(ISERROR(VLOOKUP($B34,'I&amp;E Backsheet'!$D$11:$AB$187,H$11,0)),"",VLOOKUP($B34,'I&amp;E Backsheet'!$D$11:$AB$187,H$11,0))</f>
        <v>113395048.45811939</v>
      </c>
      <c r="I34" s="210">
        <f ca="1">IF(ISERROR(VLOOKUP($B34,'I&amp;E Backsheet'!$D$11:$AB$187,I$11,0)),"",VLOOKUP($B34,'I&amp;E Backsheet'!$D$11:$AB$187,I$11,0))</f>
        <v>111444028.00707351</v>
      </c>
      <c r="J34" s="210">
        <f ca="1">IF(ISERROR(VLOOKUP($B34,'I&amp;E Backsheet'!$D$11:$AB$187,J$11,0)),"",VLOOKUP($B34,'I&amp;E Backsheet'!$D$11:$AB$187,J$11,0))</f>
        <v>111590053</v>
      </c>
      <c r="K34" s="210">
        <f ca="1">IF(ISERROR(VLOOKUP($B34,'I&amp;E Backsheet'!$D$11:$AB$187,K$11,0)),"",VLOOKUP($B34,'I&amp;E Backsheet'!$D$11:$AB$187,K$11,0))</f>
        <v>116498674</v>
      </c>
      <c r="L34" s="262">
        <f ca="1">IF(ISERROR(VLOOKUP($B34,'I&amp;E Backsheet'!$D$11:$AB$187,L$11,0)),"",VLOOKUP($B34,'I&amp;E Backsheet'!$D$11:$AB$187,L$11,0))</f>
        <v>121996661</v>
      </c>
      <c r="M34" s="210">
        <f ca="1">IF(ISERROR(VLOOKUP($B34,'I&amp;E Backsheet'!$D$11:$AB$187,M$11,0)),"",VLOOKUP($B34,'I&amp;E Backsheet'!$D$11:$AB$187,M$11,0))</f>
        <v>109174420</v>
      </c>
      <c r="N34" s="210">
        <f ca="1">IF(ISERROR(VLOOKUP($B34,'I&amp;E Backsheet'!$D$11:$AB$187,N$11,0)),"",VLOOKUP($B34,'I&amp;E Backsheet'!$D$11:$AB$187,N$11,0))</f>
        <v>111094030.95999999</v>
      </c>
      <c r="O34" s="334">
        <f t="shared" ca="1" si="1"/>
        <v>-551318.5418806076</v>
      </c>
      <c r="P34" s="215">
        <f t="shared" ca="1" si="2"/>
        <v>-1028871.501880601</v>
      </c>
      <c r="Q34" s="349">
        <f t="shared" ca="1" si="3"/>
        <v>2269608.0070735067</v>
      </c>
      <c r="R34" s="215">
        <f t="shared" ca="1" si="4"/>
        <v>496022.04000000656</v>
      </c>
    </row>
    <row r="35" spans="1:18" ht="60" customHeight="1">
      <c r="A35" s="3">
        <v>20</v>
      </c>
      <c r="B35" s="41" t="str">
        <f t="shared" ca="1" si="0"/>
        <v>Q78</v>
      </c>
      <c r="C35" s="42" t="str">
        <f ca="1">IF($B35="","",VLOOKUP($B35,'Org list'!$J$9:$K$637,2,0))</f>
        <v>NHS England Midlands And East (Central Midlands)</v>
      </c>
      <c r="D35" s="223">
        <f ca="1">IF(ISERROR(VLOOKUP($B35,'Pooled Fund'!$A$3:$D$179,D$11,0)),"",VLOOKUP($B35,'Pooled Fund'!$A$3:$D$179,D$11,0))</f>
        <v>608407510.7700001</v>
      </c>
      <c r="E35" s="210">
        <f ca="1">IF(ISERROR(VLOOKUP($B35,'I&amp;E Backsheet'!$D$11:$AB$187,E$11,0)),"",VLOOKUP($B35,'I&amp;E Backsheet'!$D$11:$AB$187,E$11,0))</f>
        <v>174979650</v>
      </c>
      <c r="F35" s="210">
        <f ca="1">IF(ISERROR(VLOOKUP($B35,'I&amp;E Backsheet'!$D$11:$AB$187,F$11,0)),"",VLOOKUP($B35,'I&amp;E Backsheet'!$D$11:$AB$187,F$11,0))</f>
        <v>170168950</v>
      </c>
      <c r="G35" s="210">
        <f ca="1">IF(ISERROR(VLOOKUP($B35,'I&amp;E Backsheet'!$D$11:$AB$187,G$11,0)),"",VLOOKUP($B35,'I&amp;E Backsheet'!$D$11:$AB$187,G$11,0))</f>
        <v>170205850</v>
      </c>
      <c r="H35" s="262">
        <f ca="1">IF(ISERROR(VLOOKUP($B35,'I&amp;E Backsheet'!$D$11:$AB$187,H$11,0)),"",VLOOKUP($B35,'I&amp;E Backsheet'!$D$11:$AB$187,H$11,0))</f>
        <v>172255350</v>
      </c>
      <c r="I35" s="210">
        <f ca="1">IF(ISERROR(VLOOKUP($B35,'I&amp;E Backsheet'!$D$11:$AB$187,I$11,0)),"",VLOOKUP($B35,'I&amp;E Backsheet'!$D$11:$AB$187,I$11,0))</f>
        <v>176969776</v>
      </c>
      <c r="J35" s="210">
        <f ca="1">IF(ISERROR(VLOOKUP($B35,'I&amp;E Backsheet'!$D$11:$AB$187,J$11,0)),"",VLOOKUP($B35,'I&amp;E Backsheet'!$D$11:$AB$187,J$11,0))</f>
        <v>175784685</v>
      </c>
      <c r="K35" s="210">
        <f ca="1">IF(ISERROR(VLOOKUP($B35,'I&amp;E Backsheet'!$D$11:$AB$187,K$11,0)),"",VLOOKUP($B35,'I&amp;E Backsheet'!$D$11:$AB$187,K$11,0))</f>
        <v>175979862</v>
      </c>
      <c r="L35" s="262">
        <f ca="1">IF(ISERROR(VLOOKUP($B35,'I&amp;E Backsheet'!$D$11:$AB$187,L$11,0)),"",VLOOKUP($B35,'I&amp;E Backsheet'!$D$11:$AB$187,L$11,0))</f>
        <v>177764311</v>
      </c>
      <c r="M35" s="210">
        <f ca="1">IF(ISERROR(VLOOKUP($B35,'I&amp;E Backsheet'!$D$11:$AB$187,M$11,0)),"",VLOOKUP($B35,'I&amp;E Backsheet'!$D$11:$AB$187,M$11,0))</f>
        <v>94007738.772456139</v>
      </c>
      <c r="N35" s="210">
        <f ca="1">IF(ISERROR(VLOOKUP($B35,'I&amp;E Backsheet'!$D$11:$AB$187,N$11,0)),"",VLOOKUP($B35,'I&amp;E Backsheet'!$D$11:$AB$187,N$11,0))</f>
        <v>96346151.327543855</v>
      </c>
      <c r="O35" s="334">
        <f t="shared" ca="1" si="1"/>
        <v>80971911.227543861</v>
      </c>
      <c r="P35" s="215">
        <f t="shared" ca="1" si="2"/>
        <v>73822798.672456145</v>
      </c>
      <c r="Q35" s="349">
        <f t="shared" ca="1" si="3"/>
        <v>82962037.227543861</v>
      </c>
      <c r="R35" s="215">
        <f t="shared" ca="1" si="4"/>
        <v>79438533.672456145</v>
      </c>
    </row>
    <row r="36" spans="1:18" ht="60" customHeight="1">
      <c r="A36" s="3">
        <v>21</v>
      </c>
      <c r="B36" s="41" t="str">
        <f t="shared" ca="1" si="0"/>
        <v>Q79</v>
      </c>
      <c r="C36" s="42" t="str">
        <f ca="1">IF($B36="","",VLOOKUP($B36,'Org list'!$J$9:$K$637,2,0))</f>
        <v>NHS England Midlands And East (East)</v>
      </c>
      <c r="D36" s="223">
        <f ca="1">IF(ISERROR(VLOOKUP($B36,'Pooled Fund'!$A$3:$D$179,D$11,0)),"",VLOOKUP($B36,'Pooled Fund'!$A$3:$D$179,D$11,0))</f>
        <v>295696780</v>
      </c>
      <c r="E36" s="210">
        <f ca="1">IF(ISERROR(VLOOKUP($B36,'I&amp;E Backsheet'!$D$11:$AB$187,E$11,0)),"",VLOOKUP($B36,'I&amp;E Backsheet'!$D$11:$AB$187,E$11,0))</f>
        <v>82322380</v>
      </c>
      <c r="F36" s="210">
        <f ca="1">IF(ISERROR(VLOOKUP($B36,'I&amp;E Backsheet'!$D$11:$AB$187,F$11,0)),"",VLOOKUP($B36,'I&amp;E Backsheet'!$D$11:$AB$187,F$11,0))</f>
        <v>69646260</v>
      </c>
      <c r="G36" s="210">
        <f ca="1">IF(ISERROR(VLOOKUP($B36,'I&amp;E Backsheet'!$D$11:$AB$187,G$11,0)),"",VLOOKUP($B36,'I&amp;E Backsheet'!$D$11:$AB$187,G$11,0))</f>
        <v>70684080</v>
      </c>
      <c r="H36" s="262">
        <f ca="1">IF(ISERROR(VLOOKUP($B36,'I&amp;E Backsheet'!$D$11:$AB$187,H$11,0)),"",VLOOKUP($B36,'I&amp;E Backsheet'!$D$11:$AB$187,H$11,0))</f>
        <v>71778080</v>
      </c>
      <c r="I36" s="210">
        <f ca="1">IF(ISERROR(VLOOKUP($B36,'I&amp;E Backsheet'!$D$11:$AB$187,I$11,0)),"",VLOOKUP($B36,'I&amp;E Backsheet'!$D$11:$AB$187,I$11,0))</f>
        <v>72056444</v>
      </c>
      <c r="J36" s="210">
        <f ca="1">IF(ISERROR(VLOOKUP($B36,'I&amp;E Backsheet'!$D$11:$AB$187,J$11,0)),"",VLOOKUP($B36,'I&amp;E Backsheet'!$D$11:$AB$187,J$11,0))</f>
        <v>75709436</v>
      </c>
      <c r="K36" s="210">
        <f ca="1">IF(ISERROR(VLOOKUP($B36,'I&amp;E Backsheet'!$D$11:$AB$187,K$11,0)),"",VLOOKUP($B36,'I&amp;E Backsheet'!$D$11:$AB$187,K$11,0))</f>
        <v>70469201</v>
      </c>
      <c r="L36" s="262">
        <f ca="1">IF(ISERROR(VLOOKUP($B36,'I&amp;E Backsheet'!$D$11:$AB$187,L$11,0)),"",VLOOKUP($B36,'I&amp;E Backsheet'!$D$11:$AB$187,L$11,0))</f>
        <v>73894719</v>
      </c>
      <c r="M36" s="210">
        <f ca="1">IF(ISERROR(VLOOKUP($B36,'I&amp;E Backsheet'!$D$11:$AB$187,M$11,0)),"",VLOOKUP($B36,'I&amp;E Backsheet'!$D$11:$AB$187,M$11,0))</f>
        <v>71080464</v>
      </c>
      <c r="N36" s="210">
        <f ca="1">IF(ISERROR(VLOOKUP($B36,'I&amp;E Backsheet'!$D$11:$AB$187,N$11,0)),"",VLOOKUP($B36,'I&amp;E Backsheet'!$D$11:$AB$187,N$11,0))</f>
        <v>77301198</v>
      </c>
      <c r="O36" s="334">
        <f t="shared" ca="1" si="1"/>
        <v>11241916</v>
      </c>
      <c r="P36" s="215">
        <f t="shared" ca="1" si="2"/>
        <v>-7654938</v>
      </c>
      <c r="Q36" s="349">
        <f t="shared" ca="1" si="3"/>
        <v>975980</v>
      </c>
      <c r="R36" s="215">
        <f t="shared" ca="1" si="4"/>
        <v>-1591762</v>
      </c>
    </row>
    <row r="37" spans="1:18" ht="60" customHeight="1">
      <c r="A37" s="3">
        <v>22</v>
      </c>
      <c r="B37" s="41" t="str">
        <f t="shared" ca="1" si="0"/>
        <v>Q80</v>
      </c>
      <c r="C37" s="42" t="str">
        <f ca="1">IF($B37="","",VLOOKUP($B37,'Org list'!$J$9:$K$637,2,0))</f>
        <v>NHS England South (South West)</v>
      </c>
      <c r="D37" s="223">
        <f ca="1">IF(ISERROR(VLOOKUP($B37,'Pooled Fund'!$A$3:$D$179,D$11,0)),"",VLOOKUP($B37,'Pooled Fund'!$A$3:$D$179,D$11,0))</f>
        <v>238531584.13999999</v>
      </c>
      <c r="E37" s="210">
        <f ca="1">IF(ISERROR(VLOOKUP($B37,'I&amp;E Backsheet'!$D$11:$AB$187,E$11,0)),"",VLOOKUP($B37,'I&amp;E Backsheet'!$D$11:$AB$187,E$11,0))</f>
        <v>51809000</v>
      </c>
      <c r="F37" s="210">
        <f ca="1">IF(ISERROR(VLOOKUP($B37,'I&amp;E Backsheet'!$D$11:$AB$187,F$11,0)),"",VLOOKUP($B37,'I&amp;E Backsheet'!$D$11:$AB$187,F$11,0))</f>
        <v>51799000</v>
      </c>
      <c r="G37" s="210">
        <f ca="1">IF(ISERROR(VLOOKUP($B37,'I&amp;E Backsheet'!$D$11:$AB$187,G$11,0)),"",VLOOKUP($B37,'I&amp;E Backsheet'!$D$11:$AB$187,G$11,0))</f>
        <v>51986000</v>
      </c>
      <c r="H37" s="262">
        <f ca="1">IF(ISERROR(VLOOKUP($B37,'I&amp;E Backsheet'!$D$11:$AB$187,H$11,0)),"",VLOOKUP($B37,'I&amp;E Backsheet'!$D$11:$AB$187,H$11,0))</f>
        <v>52697000</v>
      </c>
      <c r="I37" s="210">
        <f ca="1">IF(ISERROR(VLOOKUP($B37,'I&amp;E Backsheet'!$D$11:$AB$187,I$11,0)),"",VLOOKUP($B37,'I&amp;E Backsheet'!$D$11:$AB$187,I$11,0))</f>
        <v>57182318.232411876</v>
      </c>
      <c r="J37" s="210">
        <f ca="1">IF(ISERROR(VLOOKUP($B37,'I&amp;E Backsheet'!$D$11:$AB$187,J$11,0)),"",VLOOKUP($B37,'I&amp;E Backsheet'!$D$11:$AB$187,J$11,0))</f>
        <v>54741390.732411876</v>
      </c>
      <c r="K37" s="210">
        <f ca="1">IF(ISERROR(VLOOKUP($B37,'I&amp;E Backsheet'!$D$11:$AB$187,K$11,0)),"",VLOOKUP($B37,'I&amp;E Backsheet'!$D$11:$AB$187,K$11,0))</f>
        <v>58547067.482411876</v>
      </c>
      <c r="L37" s="262">
        <f ca="1">IF(ISERROR(VLOOKUP($B37,'I&amp;E Backsheet'!$D$11:$AB$187,L$11,0)),"",VLOOKUP($B37,'I&amp;E Backsheet'!$D$11:$AB$187,L$11,0))</f>
        <v>60605067.482411876</v>
      </c>
      <c r="M37" s="210">
        <f ca="1">IF(ISERROR(VLOOKUP($B37,'I&amp;E Backsheet'!$D$11:$AB$187,M$11,0)),"",VLOOKUP($B37,'I&amp;E Backsheet'!$D$11:$AB$187,M$11,0))</f>
        <v>55941293.954799995</v>
      </c>
      <c r="N37" s="210">
        <f ca="1">IF(ISERROR(VLOOKUP($B37,'I&amp;E Backsheet'!$D$11:$AB$187,N$11,0)),"",VLOOKUP($B37,'I&amp;E Backsheet'!$D$11:$AB$187,N$11,0))</f>
        <v>53881958.843800001</v>
      </c>
      <c r="O37" s="334">
        <f t="shared" ca="1" si="1"/>
        <v>-4132293.9547999948</v>
      </c>
      <c r="P37" s="215">
        <f t="shared" ca="1" si="2"/>
        <v>-2082958.8438000008</v>
      </c>
      <c r="Q37" s="349">
        <f t="shared" ca="1" si="3"/>
        <v>1241024.2776118815</v>
      </c>
      <c r="R37" s="215">
        <f t="shared" ca="1" si="4"/>
        <v>859431.88861187547</v>
      </c>
    </row>
    <row r="38" spans="1:18" ht="60" customHeight="1">
      <c r="A38" s="3">
        <v>23</v>
      </c>
      <c r="B38" s="41" t="str">
        <f t="shared" ca="1" si="0"/>
        <v>Q81</v>
      </c>
      <c r="C38" s="42" t="str">
        <f ca="1">IF($B38="","",VLOOKUP($B38,'Org list'!$J$9:$K$637,2,0))</f>
        <v>NHS England South (South East)</v>
      </c>
      <c r="D38" s="223">
        <f ca="1">IF(ISERROR(VLOOKUP($B38,'Pooled Fund'!$A$3:$D$179,D$11,0)),"",VLOOKUP($B38,'Pooled Fund'!$A$3:$D$179,D$11,0))</f>
        <v>310940873</v>
      </c>
      <c r="E38" s="210">
        <f ca="1">IF(ISERROR(VLOOKUP($B38,'I&amp;E Backsheet'!$D$11:$AB$187,E$11,0)),"",VLOOKUP($B38,'I&amp;E Backsheet'!$D$11:$AB$187,E$11,0))</f>
        <v>76744563</v>
      </c>
      <c r="F38" s="210">
        <f ca="1">IF(ISERROR(VLOOKUP($B38,'I&amp;E Backsheet'!$D$11:$AB$187,F$11,0)),"",VLOOKUP($B38,'I&amp;E Backsheet'!$D$11:$AB$187,F$11,0))</f>
        <v>73637563</v>
      </c>
      <c r="G38" s="210">
        <f ca="1">IF(ISERROR(VLOOKUP($B38,'I&amp;E Backsheet'!$D$11:$AB$187,G$11,0)),"",VLOOKUP($B38,'I&amp;E Backsheet'!$D$11:$AB$187,G$11,0))</f>
        <v>73637563</v>
      </c>
      <c r="H38" s="262">
        <f ca="1">IF(ISERROR(VLOOKUP($B38,'I&amp;E Backsheet'!$D$11:$AB$187,H$11,0)),"",VLOOKUP($B38,'I&amp;E Backsheet'!$D$11:$AB$187,H$11,0))</f>
        <v>87346307</v>
      </c>
      <c r="I38" s="210">
        <f ca="1">IF(ISERROR(VLOOKUP($B38,'I&amp;E Backsheet'!$D$11:$AB$187,I$11,0)),"",VLOOKUP($B38,'I&amp;E Backsheet'!$D$11:$AB$187,I$11,0))</f>
        <v>56353543.809210524</v>
      </c>
      <c r="J38" s="210">
        <f ca="1">IF(ISERROR(VLOOKUP($B38,'I&amp;E Backsheet'!$D$11:$AB$187,J$11,0)),"",VLOOKUP($B38,'I&amp;E Backsheet'!$D$11:$AB$187,J$11,0))</f>
        <v>53926799.190789476</v>
      </c>
      <c r="K38" s="210">
        <f ca="1">IF(ISERROR(VLOOKUP($B38,'I&amp;E Backsheet'!$D$11:$AB$187,K$11,0)),"",VLOOKUP($B38,'I&amp;E Backsheet'!$D$11:$AB$187,K$11,0))</f>
        <v>71672098.5</v>
      </c>
      <c r="L38" s="262">
        <f ca="1">IF(ISERROR(VLOOKUP($B38,'I&amp;E Backsheet'!$D$11:$AB$187,L$11,0)),"",VLOOKUP($B38,'I&amp;E Backsheet'!$D$11:$AB$187,L$11,0))</f>
        <v>89692554.5</v>
      </c>
      <c r="M38" s="210">
        <f ca="1">IF(ISERROR(VLOOKUP($B38,'I&amp;E Backsheet'!$D$11:$AB$187,M$11,0)),"",VLOOKUP($B38,'I&amp;E Backsheet'!$D$11:$AB$187,M$11,0))</f>
        <v>73296607.809210524</v>
      </c>
      <c r="N38" s="210">
        <f ca="1">IF(ISERROR(VLOOKUP($B38,'I&amp;E Backsheet'!$D$11:$AB$187,N$11,0)),"",VLOOKUP($B38,'I&amp;E Backsheet'!$D$11:$AB$187,N$11,0))</f>
        <v>73457235.190789476</v>
      </c>
      <c r="O38" s="334">
        <f t="shared" ca="1" si="1"/>
        <v>3447955.190789476</v>
      </c>
      <c r="P38" s="215">
        <f t="shared" ca="1" si="2"/>
        <v>180327.80921052396</v>
      </c>
      <c r="Q38" s="349">
        <f t="shared" ca="1" si="3"/>
        <v>-16943064</v>
      </c>
      <c r="R38" s="215">
        <f t="shared" ca="1" si="4"/>
        <v>-19530436</v>
      </c>
    </row>
    <row r="39" spans="1:18" ht="60" customHeight="1">
      <c r="A39" s="3">
        <v>24</v>
      </c>
      <c r="B39" s="41" t="str">
        <f t="shared" ca="1" si="0"/>
        <v>Q82</v>
      </c>
      <c r="C39" s="42" t="str">
        <f ca="1">IF($B39="","",VLOOKUP($B39,'Org list'!$J$9:$K$637,2,0))</f>
        <v>NHS England South (South Central)</v>
      </c>
      <c r="D39" s="223">
        <f ca="1">IF(ISERROR(VLOOKUP($B39,'Pooled Fund'!$A$3:$D$179,D$11,0)),"",VLOOKUP($B39,'Pooled Fund'!$A$3:$D$179,D$11,0))</f>
        <v>219666662</v>
      </c>
      <c r="E39" s="210">
        <f ca="1">IF(ISERROR(VLOOKUP($B39,'I&amp;E Backsheet'!$D$11:$AB$187,E$11,0)),"",VLOOKUP($B39,'I&amp;E Backsheet'!$D$11:$AB$187,E$11,0))</f>
        <v>56490250</v>
      </c>
      <c r="F39" s="210">
        <f ca="1">IF(ISERROR(VLOOKUP($B39,'I&amp;E Backsheet'!$D$11:$AB$187,F$11,0)),"",VLOOKUP($B39,'I&amp;E Backsheet'!$D$11:$AB$187,F$11,0))</f>
        <v>54875083.333333336</v>
      </c>
      <c r="G39" s="210">
        <f ca="1">IF(ISERROR(VLOOKUP($B39,'I&amp;E Backsheet'!$D$11:$AB$187,G$11,0)),"",VLOOKUP($B39,'I&amp;E Backsheet'!$D$11:$AB$187,G$11,0))</f>
        <v>54876083.333333336</v>
      </c>
      <c r="H39" s="262">
        <f ca="1">IF(ISERROR(VLOOKUP($B39,'I&amp;E Backsheet'!$D$11:$AB$187,H$11,0)),"",VLOOKUP($B39,'I&amp;E Backsheet'!$D$11:$AB$187,H$11,0))</f>
        <v>54876583.333333336</v>
      </c>
      <c r="I39" s="210">
        <f ca="1">IF(ISERROR(VLOOKUP($B39,'I&amp;E Backsheet'!$D$11:$AB$187,I$11,0)),"",VLOOKUP($B39,'I&amp;E Backsheet'!$D$11:$AB$187,I$11,0))</f>
        <v>52520237</v>
      </c>
      <c r="J39" s="210">
        <f ca="1">IF(ISERROR(VLOOKUP($B39,'I&amp;E Backsheet'!$D$11:$AB$187,J$11,0)),"",VLOOKUP($B39,'I&amp;E Backsheet'!$D$11:$AB$187,J$11,0))</f>
        <v>54258821.333333336</v>
      </c>
      <c r="K39" s="210">
        <f ca="1">IF(ISERROR(VLOOKUP($B39,'I&amp;E Backsheet'!$D$11:$AB$187,K$11,0)),"",VLOOKUP($B39,'I&amp;E Backsheet'!$D$11:$AB$187,K$11,0))</f>
        <v>55879762.333333336</v>
      </c>
      <c r="L39" s="262">
        <f ca="1">IF(ISERROR(VLOOKUP($B39,'I&amp;E Backsheet'!$D$11:$AB$187,L$11,0)),"",VLOOKUP($B39,'I&amp;E Backsheet'!$D$11:$AB$187,L$11,0))</f>
        <v>55859764.333333336</v>
      </c>
      <c r="M39" s="210">
        <f ca="1">IF(ISERROR(VLOOKUP($B39,'I&amp;E Backsheet'!$D$11:$AB$187,M$11,0)),"",VLOOKUP($B39,'I&amp;E Backsheet'!$D$11:$AB$187,M$11,0))</f>
        <v>51842487</v>
      </c>
      <c r="N39" s="210">
        <f ca="1">IF(ISERROR(VLOOKUP($B39,'I&amp;E Backsheet'!$D$11:$AB$187,N$11,0)),"",VLOOKUP($B39,'I&amp;E Backsheet'!$D$11:$AB$187,N$11,0))</f>
        <v>53300836</v>
      </c>
      <c r="O39" s="334">
        <f t="shared" ca="1" si="1"/>
        <v>4647763</v>
      </c>
      <c r="P39" s="215">
        <f t="shared" ca="1" si="2"/>
        <v>1574247.3333333358</v>
      </c>
      <c r="Q39" s="349">
        <f t="shared" ca="1" si="3"/>
        <v>677750</v>
      </c>
      <c r="R39" s="215">
        <f t="shared" ca="1" si="4"/>
        <v>957985.33333333582</v>
      </c>
    </row>
    <row r="40" spans="1:18" ht="60" customHeight="1">
      <c r="A40" s="3">
        <v>25</v>
      </c>
      <c r="B40" s="41" t="str">
        <f t="shared" ca="1" si="0"/>
        <v>Q70</v>
      </c>
      <c r="C40" s="42" t="str">
        <f ca="1">IF($B40="","",VLOOKUP($B40,'Org list'!$J$9:$K$637,2,0))</f>
        <v>NHS England South (Wessex)</v>
      </c>
      <c r="D40" s="223">
        <f ca="1">IF(ISERROR(VLOOKUP($B40,'Pooled Fund'!$A$3:$D$179,D$11,0)),"",VLOOKUP($B40,'Pooled Fund'!$A$3:$D$179,D$11,0))</f>
        <v>310791132</v>
      </c>
      <c r="E40" s="210">
        <f ca="1">IF(ISERROR(VLOOKUP($B40,'I&amp;E Backsheet'!$D$11:$AB$187,E$11,0)),"",VLOOKUP($B40,'I&amp;E Backsheet'!$D$11:$AB$187,E$11,0))</f>
        <v>59764480</v>
      </c>
      <c r="F40" s="210">
        <f ca="1">IF(ISERROR(VLOOKUP($B40,'I&amp;E Backsheet'!$D$11:$AB$187,F$11,0)),"",VLOOKUP($B40,'I&amp;E Backsheet'!$D$11:$AB$187,F$11,0))</f>
        <v>57116980</v>
      </c>
      <c r="G40" s="210">
        <f ca="1">IF(ISERROR(VLOOKUP($B40,'I&amp;E Backsheet'!$D$11:$AB$187,G$11,0)),"",VLOOKUP($B40,'I&amp;E Backsheet'!$D$11:$AB$187,G$11,0))</f>
        <v>60368397</v>
      </c>
      <c r="H40" s="262">
        <f ca="1">IF(ISERROR(VLOOKUP($B40,'I&amp;E Backsheet'!$D$11:$AB$187,H$11,0)),"",VLOOKUP($B40,'I&amp;E Backsheet'!$D$11:$AB$187,H$11,0))</f>
        <v>60367897</v>
      </c>
      <c r="I40" s="210">
        <f ca="1">IF(ISERROR(VLOOKUP($B40,'I&amp;E Backsheet'!$D$11:$AB$187,I$11,0)),"",VLOOKUP($B40,'I&amp;E Backsheet'!$D$11:$AB$187,I$11,0))</f>
        <v>59879980</v>
      </c>
      <c r="J40" s="210">
        <f ca="1">IF(ISERROR(VLOOKUP($B40,'I&amp;E Backsheet'!$D$11:$AB$187,J$11,0)),"",VLOOKUP($B40,'I&amp;E Backsheet'!$D$11:$AB$187,J$11,0))</f>
        <v>58322981</v>
      </c>
      <c r="K40" s="210">
        <f ca="1">IF(ISERROR(VLOOKUP($B40,'I&amp;E Backsheet'!$D$11:$AB$187,K$11,0)),"",VLOOKUP($B40,'I&amp;E Backsheet'!$D$11:$AB$187,K$11,0))</f>
        <v>60678646</v>
      </c>
      <c r="L40" s="262">
        <f ca="1">IF(ISERROR(VLOOKUP($B40,'I&amp;E Backsheet'!$D$11:$AB$187,L$11,0)),"",VLOOKUP($B40,'I&amp;E Backsheet'!$D$11:$AB$187,L$11,0))</f>
        <v>60678147</v>
      </c>
      <c r="M40" s="210">
        <f ca="1">IF(ISERROR(VLOOKUP($B40,'I&amp;E Backsheet'!$D$11:$AB$187,M$11,0)),"",VLOOKUP($B40,'I&amp;E Backsheet'!$D$11:$AB$187,M$11,0))</f>
        <v>60875457</v>
      </c>
      <c r="N40" s="210">
        <f ca="1">IF(ISERROR(VLOOKUP($B40,'I&amp;E Backsheet'!$D$11:$AB$187,N$11,0)),"",VLOOKUP($B40,'I&amp;E Backsheet'!$D$11:$AB$187,N$11,0))</f>
        <v>75660516</v>
      </c>
      <c r="O40" s="334">
        <f t="shared" ca="1" si="1"/>
        <v>-1110977</v>
      </c>
      <c r="P40" s="215">
        <f t="shared" ca="1" si="2"/>
        <v>-18543536</v>
      </c>
      <c r="Q40" s="349">
        <f t="shared" ca="1" si="3"/>
        <v>-995477</v>
      </c>
      <c r="R40" s="215">
        <f t="shared" ca="1" si="4"/>
        <v>-17337535</v>
      </c>
    </row>
    <row r="41" spans="1:18" ht="60" customHeight="1">
      <c r="A41" s="3">
        <v>26</v>
      </c>
      <c r="B41" s="41" t="str">
        <f t="shared" ca="1" si="0"/>
        <v>Q71</v>
      </c>
      <c r="C41" s="42" t="str">
        <f ca="1">IF($B41="","",VLOOKUP($B41,'Org list'!$J$9:$K$637,2,0))</f>
        <v>NHS England London</v>
      </c>
      <c r="D41" s="223">
        <f ca="1">IF(ISERROR(VLOOKUP($B41,'Pooled Fund'!$A$3:$D$179,D$11,0)),"",VLOOKUP($B41,'Pooled Fund'!$A$3:$D$179,D$11,0))</f>
        <v>843716671</v>
      </c>
      <c r="E41" s="210">
        <f ca="1">IF(ISERROR(VLOOKUP($B41,'I&amp;E Backsheet'!$D$11:$AB$187,E$11,0)),"",VLOOKUP($B41,'I&amp;E Backsheet'!$D$11:$AB$187,E$11,0))</f>
        <v>201145078.25</v>
      </c>
      <c r="F41" s="210">
        <f ca="1">IF(ISERROR(VLOOKUP($B41,'I&amp;E Backsheet'!$D$11:$AB$187,F$11,0)),"",VLOOKUP($B41,'I&amp;E Backsheet'!$D$11:$AB$187,F$11,0))</f>
        <v>200286829.5</v>
      </c>
      <c r="G41" s="210">
        <f ca="1">IF(ISERROR(VLOOKUP($B41,'I&amp;E Backsheet'!$D$11:$AB$187,G$11,0)),"",VLOOKUP($B41,'I&amp;E Backsheet'!$D$11:$AB$187,G$11,0))</f>
        <v>205643696.5</v>
      </c>
      <c r="H41" s="262">
        <f ca="1">IF(ISERROR(VLOOKUP($B41,'I&amp;E Backsheet'!$D$11:$AB$187,H$11,0)),"",VLOOKUP($B41,'I&amp;E Backsheet'!$D$11:$AB$187,H$11,0))</f>
        <v>206525187.5</v>
      </c>
      <c r="I41" s="210">
        <f ca="1">IF(ISERROR(VLOOKUP($B41,'I&amp;E Backsheet'!$D$11:$AB$187,I$11,0)),"",VLOOKUP($B41,'I&amp;E Backsheet'!$D$11:$AB$187,I$11,0))</f>
        <v>195369935</v>
      </c>
      <c r="J41" s="210">
        <f ca="1">IF(ISERROR(VLOOKUP($B41,'I&amp;E Backsheet'!$D$11:$AB$187,J$11,0)),"",VLOOKUP($B41,'I&amp;E Backsheet'!$D$11:$AB$187,J$11,0))</f>
        <v>195004254</v>
      </c>
      <c r="K41" s="210">
        <f ca="1">IF(ISERROR(VLOOKUP($B41,'I&amp;E Backsheet'!$D$11:$AB$187,K$11,0)),"",VLOOKUP($B41,'I&amp;E Backsheet'!$D$11:$AB$187,K$11,0))</f>
        <v>205258049</v>
      </c>
      <c r="L41" s="262">
        <f ca="1">IF(ISERROR(VLOOKUP($B41,'I&amp;E Backsheet'!$D$11:$AB$187,L$11,0)),"",VLOOKUP($B41,'I&amp;E Backsheet'!$D$11:$AB$187,L$11,0))</f>
        <v>215059483</v>
      </c>
      <c r="M41" s="210">
        <f ca="1">IF(ISERROR(VLOOKUP($B41,'I&amp;E Backsheet'!$D$11:$AB$187,M$11,0)),"",VLOOKUP($B41,'I&amp;E Backsheet'!$D$11:$AB$187,M$11,0))</f>
        <v>193157524.34999999</v>
      </c>
      <c r="N41" s="210">
        <f ca="1">IF(ISERROR(VLOOKUP($B41,'I&amp;E Backsheet'!$D$11:$AB$187,N$11,0)),"",VLOOKUP($B41,'I&amp;E Backsheet'!$D$11:$AB$187,N$11,0))</f>
        <v>195380441</v>
      </c>
      <c r="O41" s="334">
        <f t="shared" ca="1" si="1"/>
        <v>7987553.900000006</v>
      </c>
      <c r="P41" s="215">
        <f t="shared" ca="1" si="2"/>
        <v>4906388.5</v>
      </c>
      <c r="Q41" s="349">
        <f t="shared" ca="1" si="3"/>
        <v>2212410.650000006</v>
      </c>
      <c r="R41" s="215">
        <f t="shared" ca="1" si="4"/>
        <v>-376187</v>
      </c>
    </row>
    <row r="42" spans="1:18" ht="60" customHeight="1">
      <c r="A42" s="3">
        <v>27</v>
      </c>
      <c r="B42" s="41" t="str">
        <f t="shared" ca="1" si="0"/>
        <v>E09000002</v>
      </c>
      <c r="C42" s="42" t="str">
        <f ca="1">IF($B42="","",VLOOKUP($B42,'Org list'!$J$9:$K$637,2,0))</f>
        <v>Barking and Dagenham</v>
      </c>
      <c r="D42" s="223">
        <f ca="1">IF(ISERROR(VLOOKUP($B42,'Pooled Fund'!$A$3:$D$179,D$11,0)),"",VLOOKUP($B42,'Pooled Fund'!$A$3:$D$179,D$11,0))</f>
        <v>21610000</v>
      </c>
      <c r="E42" s="210">
        <f ca="1">IF(ISERROR(VLOOKUP($B42,'I&amp;E Backsheet'!$D$11:$AB$187,E$11,0)),"",VLOOKUP($B42,'I&amp;E Backsheet'!$D$11:$AB$187,E$11,0))</f>
        <v>5324750</v>
      </c>
      <c r="F42" s="210">
        <f ca="1">IF(ISERROR(VLOOKUP($B42,'I&amp;E Backsheet'!$D$11:$AB$187,F$11,0)),"",VLOOKUP($B42,'I&amp;E Backsheet'!$D$11:$AB$187,F$11,0))</f>
        <v>5324750</v>
      </c>
      <c r="G42" s="210">
        <f ca="1">IF(ISERROR(VLOOKUP($B42,'I&amp;E Backsheet'!$D$11:$AB$187,G$11,0)),"",VLOOKUP($B42,'I&amp;E Backsheet'!$D$11:$AB$187,G$11,0))</f>
        <v>5324750</v>
      </c>
      <c r="H42" s="262">
        <f ca="1">IF(ISERROR(VLOOKUP($B42,'I&amp;E Backsheet'!$D$11:$AB$187,H$11,0)),"",VLOOKUP($B42,'I&amp;E Backsheet'!$D$11:$AB$187,H$11,0))</f>
        <v>5324750</v>
      </c>
      <c r="I42" s="210">
        <f ca="1">IF(ISERROR(VLOOKUP($B42,'I&amp;E Backsheet'!$D$11:$AB$187,I$11,0)),"",VLOOKUP($B42,'I&amp;E Backsheet'!$D$11:$AB$187,I$11,0))</f>
        <v>5324750</v>
      </c>
      <c r="J42" s="210">
        <f ca="1">IF(ISERROR(VLOOKUP($B42,'I&amp;E Backsheet'!$D$11:$AB$187,J$11,0)),"",VLOOKUP($B42,'I&amp;E Backsheet'!$D$11:$AB$187,J$11,0))</f>
        <v>5324750</v>
      </c>
      <c r="K42" s="210">
        <f ca="1">IF(ISERROR(VLOOKUP($B42,'I&amp;E Backsheet'!$D$11:$AB$187,K$11,0)),"",VLOOKUP($B42,'I&amp;E Backsheet'!$D$11:$AB$187,K$11,0))</f>
        <v>5324750</v>
      </c>
      <c r="L42" s="262">
        <f ca="1">IF(ISERROR(VLOOKUP($B42,'I&amp;E Backsheet'!$D$11:$AB$187,L$11,0)),"",VLOOKUP($B42,'I&amp;E Backsheet'!$D$11:$AB$187,L$11,0))</f>
        <v>5324750</v>
      </c>
      <c r="M42" s="210">
        <f ca="1">IF(ISERROR(VLOOKUP($B42,'I&amp;E Backsheet'!$D$11:$AB$187,M$11,0)),"",VLOOKUP($B42,'I&amp;E Backsheet'!$D$11:$AB$187,M$11,0))</f>
        <v>5324750</v>
      </c>
      <c r="N42" s="210">
        <f ca="1">IF(ISERROR(VLOOKUP($B42,'I&amp;E Backsheet'!$D$11:$AB$187,N$11,0)),"",VLOOKUP($B42,'I&amp;E Backsheet'!$D$11:$AB$187,N$11,0))</f>
        <v>4916836</v>
      </c>
      <c r="O42" s="334">
        <f t="shared" ca="1" si="1"/>
        <v>0</v>
      </c>
      <c r="P42" s="215">
        <f t="shared" ca="1" si="2"/>
        <v>407914</v>
      </c>
      <c r="Q42" s="349">
        <f t="shared" ca="1" si="3"/>
        <v>0</v>
      </c>
      <c r="R42" s="215">
        <f t="shared" ca="1" si="4"/>
        <v>407914</v>
      </c>
    </row>
    <row r="43" spans="1:18" ht="60" customHeight="1">
      <c r="A43" s="3">
        <v>28</v>
      </c>
      <c r="B43" s="41" t="str">
        <f t="shared" ca="1" si="0"/>
        <v>E09000003</v>
      </c>
      <c r="C43" s="42" t="str">
        <f ca="1">IF($B43="","",VLOOKUP($B43,'Org list'!$J$9:$K$637,2,0))</f>
        <v>Barnet</v>
      </c>
      <c r="D43" s="223">
        <f ca="1">IF(ISERROR(VLOOKUP($B43,'Pooled Fund'!$A$3:$D$179,D$11,0)),"",VLOOKUP($B43,'Pooled Fund'!$A$3:$D$179,D$11,0))</f>
        <v>23412000</v>
      </c>
      <c r="E43" s="210">
        <f ca="1">IF(ISERROR(VLOOKUP($B43,'I&amp;E Backsheet'!$D$11:$AB$187,E$11,0)),"",VLOOKUP($B43,'I&amp;E Backsheet'!$D$11:$AB$187,E$11,0))</f>
        <v>6105750</v>
      </c>
      <c r="F43" s="210">
        <f ca="1">IF(ISERROR(VLOOKUP($B43,'I&amp;E Backsheet'!$D$11:$AB$187,F$11,0)),"",VLOOKUP($B43,'I&amp;E Backsheet'!$D$11:$AB$187,F$11,0))</f>
        <v>5768750</v>
      </c>
      <c r="G43" s="210">
        <f ca="1">IF(ISERROR(VLOOKUP($B43,'I&amp;E Backsheet'!$D$11:$AB$187,G$11,0)),"",VLOOKUP($B43,'I&amp;E Backsheet'!$D$11:$AB$187,G$11,0))</f>
        <v>5768750</v>
      </c>
      <c r="H43" s="262">
        <f ca="1">IF(ISERROR(VLOOKUP($B43,'I&amp;E Backsheet'!$D$11:$AB$187,H$11,0)),"",VLOOKUP($B43,'I&amp;E Backsheet'!$D$11:$AB$187,H$11,0))</f>
        <v>5768750</v>
      </c>
      <c r="I43" s="210">
        <f ca="1">IF(ISERROR(VLOOKUP($B43,'I&amp;E Backsheet'!$D$11:$AB$187,I$11,0)),"",VLOOKUP($B43,'I&amp;E Backsheet'!$D$11:$AB$187,I$11,0))</f>
        <v>6151170</v>
      </c>
      <c r="J43" s="210">
        <f ca="1">IF(ISERROR(VLOOKUP($B43,'I&amp;E Backsheet'!$D$11:$AB$187,J$11,0)),"",VLOOKUP($B43,'I&amp;E Backsheet'!$D$11:$AB$187,J$11,0))</f>
        <v>5141143</v>
      </c>
      <c r="K43" s="210">
        <f ca="1">IF(ISERROR(VLOOKUP($B43,'I&amp;E Backsheet'!$D$11:$AB$187,K$11,0)),"",VLOOKUP($B43,'I&amp;E Backsheet'!$D$11:$AB$187,K$11,0))</f>
        <v>5957343</v>
      </c>
      <c r="L43" s="262">
        <f ca="1">IF(ISERROR(VLOOKUP($B43,'I&amp;E Backsheet'!$D$11:$AB$187,L$11,0)),"",VLOOKUP($B43,'I&amp;E Backsheet'!$D$11:$AB$187,L$11,0))</f>
        <v>5957344</v>
      </c>
      <c r="M43" s="210">
        <f ca="1">IF(ISERROR(VLOOKUP($B43,'I&amp;E Backsheet'!$D$11:$AB$187,M$11,0)),"",VLOOKUP($B43,'I&amp;E Backsheet'!$D$11:$AB$187,M$11,0))</f>
        <v>6151170</v>
      </c>
      <c r="N43" s="210">
        <f ca="1">IF(ISERROR(VLOOKUP($B43,'I&amp;E Backsheet'!$D$11:$AB$187,N$11,0)),"",VLOOKUP($B43,'I&amp;E Backsheet'!$D$11:$AB$187,N$11,0))</f>
        <v>5141143</v>
      </c>
      <c r="O43" s="334">
        <f t="shared" ca="1" si="1"/>
        <v>-45420</v>
      </c>
      <c r="P43" s="215">
        <f t="shared" ca="1" si="2"/>
        <v>627607</v>
      </c>
      <c r="Q43" s="349">
        <f t="shared" ca="1" si="3"/>
        <v>0</v>
      </c>
      <c r="R43" s="215">
        <f t="shared" ca="1" si="4"/>
        <v>0</v>
      </c>
    </row>
    <row r="44" spans="1:18" ht="60" customHeight="1">
      <c r="A44" s="3">
        <v>29</v>
      </c>
      <c r="B44" s="41" t="str">
        <f t="shared" ca="1" si="0"/>
        <v>E08000016</v>
      </c>
      <c r="C44" s="42" t="str">
        <f ca="1">IF($B44="","",VLOOKUP($B44,'Org list'!$J$9:$K$637,2,0))</f>
        <v>Barnsley</v>
      </c>
      <c r="D44" s="223">
        <f ca="1">IF(ISERROR(VLOOKUP($B44,'Pooled Fund'!$A$3:$D$179,D$11,0)),"",VLOOKUP($B44,'Pooled Fund'!$A$3:$D$179,D$11,0))</f>
        <v>20374000</v>
      </c>
      <c r="E44" s="210">
        <f ca="1">IF(ISERROR(VLOOKUP($B44,'I&amp;E Backsheet'!$D$11:$AB$187,E$11,0)),"",VLOOKUP($B44,'I&amp;E Backsheet'!$D$11:$AB$187,E$11,0))</f>
        <v>4882898</v>
      </c>
      <c r="F44" s="210">
        <f ca="1">IF(ISERROR(VLOOKUP($B44,'I&amp;E Backsheet'!$D$11:$AB$187,F$11,0)),"",VLOOKUP($B44,'I&amp;E Backsheet'!$D$11:$AB$187,F$11,0))</f>
        <v>4727778</v>
      </c>
      <c r="G44" s="210">
        <f ca="1">IF(ISERROR(VLOOKUP($B44,'I&amp;E Backsheet'!$D$11:$AB$187,G$11,0)),"",VLOOKUP($B44,'I&amp;E Backsheet'!$D$11:$AB$187,G$11,0))</f>
        <v>5381498</v>
      </c>
      <c r="H44" s="262">
        <f ca="1">IF(ISERROR(VLOOKUP($B44,'I&amp;E Backsheet'!$D$11:$AB$187,H$11,0)),"",VLOOKUP($B44,'I&amp;E Backsheet'!$D$11:$AB$187,H$11,0))</f>
        <v>5381826</v>
      </c>
      <c r="I44" s="210">
        <f ca="1">IF(ISERROR(VLOOKUP($B44,'I&amp;E Backsheet'!$D$11:$AB$187,I$11,0)),"",VLOOKUP($B44,'I&amp;E Backsheet'!$D$11:$AB$187,I$11,0))</f>
        <v>4599250</v>
      </c>
      <c r="J44" s="210">
        <f ca="1">IF(ISERROR(VLOOKUP($B44,'I&amp;E Backsheet'!$D$11:$AB$187,J$11,0)),"",VLOOKUP($B44,'I&amp;E Backsheet'!$D$11:$AB$187,J$11,0))</f>
        <v>4599250</v>
      </c>
      <c r="K44" s="210">
        <f ca="1">IF(ISERROR(VLOOKUP($B44,'I&amp;E Backsheet'!$D$11:$AB$187,K$11,0)),"",VLOOKUP($B44,'I&amp;E Backsheet'!$D$11:$AB$187,K$11,0))</f>
        <v>4599250</v>
      </c>
      <c r="L44" s="262">
        <f ca="1">IF(ISERROR(VLOOKUP($B44,'I&amp;E Backsheet'!$D$11:$AB$187,L$11,0)),"",VLOOKUP($B44,'I&amp;E Backsheet'!$D$11:$AB$187,L$11,0))</f>
        <v>4599250</v>
      </c>
      <c r="M44" s="210">
        <f ca="1">IF(ISERROR(VLOOKUP($B44,'I&amp;E Backsheet'!$D$11:$AB$187,M$11,0)),"",VLOOKUP($B44,'I&amp;E Backsheet'!$D$11:$AB$187,M$11,0))</f>
        <v>4599250</v>
      </c>
      <c r="N44" s="210">
        <f ca="1">IF(ISERROR(VLOOKUP($B44,'I&amp;E Backsheet'!$D$11:$AB$187,N$11,0)),"",VLOOKUP($B44,'I&amp;E Backsheet'!$D$11:$AB$187,N$11,0))</f>
        <v>4599250</v>
      </c>
      <c r="O44" s="334">
        <f t="shared" ca="1" si="1"/>
        <v>283648</v>
      </c>
      <c r="P44" s="215">
        <f t="shared" ca="1" si="2"/>
        <v>128528</v>
      </c>
      <c r="Q44" s="349">
        <f t="shared" ca="1" si="3"/>
        <v>0</v>
      </c>
      <c r="R44" s="215">
        <f t="shared" ca="1" si="4"/>
        <v>0</v>
      </c>
    </row>
    <row r="45" spans="1:18" ht="60" customHeight="1">
      <c r="A45" s="3">
        <v>30</v>
      </c>
      <c r="B45" s="41" t="str">
        <f t="shared" ca="1" si="0"/>
        <v>E06000022</v>
      </c>
      <c r="C45" s="42" t="str">
        <f ca="1">IF($B45="","",VLOOKUP($B45,'Org list'!$J$9:$K$637,2,0))</f>
        <v>Bath and North East Somerset</v>
      </c>
      <c r="D45" s="223">
        <f ca="1">IF(ISERROR(VLOOKUP($B45,'Pooled Fund'!$A$3:$D$179,D$11,0)),"",VLOOKUP($B45,'Pooled Fund'!$A$3:$D$179,D$11,0))</f>
        <v>12049382</v>
      </c>
      <c r="E45" s="210">
        <f ca="1">IF(ISERROR(VLOOKUP($B45,'I&amp;E Backsheet'!$D$11:$AB$187,E$11,0)),"",VLOOKUP($B45,'I&amp;E Backsheet'!$D$11:$AB$187,E$11,0))</f>
        <v>3012250</v>
      </c>
      <c r="F45" s="210">
        <f ca="1">IF(ISERROR(VLOOKUP($B45,'I&amp;E Backsheet'!$D$11:$AB$187,F$11,0)),"",VLOOKUP($B45,'I&amp;E Backsheet'!$D$11:$AB$187,F$11,0))</f>
        <v>3012250</v>
      </c>
      <c r="G45" s="210">
        <f ca="1">IF(ISERROR(VLOOKUP($B45,'I&amp;E Backsheet'!$D$11:$AB$187,G$11,0)),"",VLOOKUP($B45,'I&amp;E Backsheet'!$D$11:$AB$187,G$11,0))</f>
        <v>3012250</v>
      </c>
      <c r="H45" s="262">
        <f ca="1">IF(ISERROR(VLOOKUP($B45,'I&amp;E Backsheet'!$D$11:$AB$187,H$11,0)),"",VLOOKUP($B45,'I&amp;E Backsheet'!$D$11:$AB$187,H$11,0))</f>
        <v>3012250</v>
      </c>
      <c r="I45" s="210">
        <f ca="1">IF(ISERROR(VLOOKUP($B45,'I&amp;E Backsheet'!$D$11:$AB$187,I$11,0)),"",VLOOKUP($B45,'I&amp;E Backsheet'!$D$11:$AB$187,I$11,0))</f>
        <v>2903750</v>
      </c>
      <c r="J45" s="210">
        <f ca="1">IF(ISERROR(VLOOKUP($B45,'I&amp;E Backsheet'!$D$11:$AB$187,J$11,0)),"",VLOOKUP($B45,'I&amp;E Backsheet'!$D$11:$AB$187,J$11,0))</f>
        <v>2868419</v>
      </c>
      <c r="K45" s="210">
        <f ca="1">IF(ISERROR(VLOOKUP($B45,'I&amp;E Backsheet'!$D$11:$AB$187,K$11,0)),"",VLOOKUP($B45,'I&amp;E Backsheet'!$D$11:$AB$187,K$11,0))</f>
        <v>2868419</v>
      </c>
      <c r="L45" s="262">
        <f ca="1">IF(ISERROR(VLOOKUP($B45,'I&amp;E Backsheet'!$D$11:$AB$187,L$11,0)),"",VLOOKUP($B45,'I&amp;E Backsheet'!$D$11:$AB$187,L$11,0))</f>
        <v>2848420</v>
      </c>
      <c r="M45" s="210">
        <f ca="1">IF(ISERROR(VLOOKUP($B45,'I&amp;E Backsheet'!$D$11:$AB$187,M$11,0)),"",VLOOKUP($B45,'I&amp;E Backsheet'!$D$11:$AB$187,M$11,0))</f>
        <v>2903750</v>
      </c>
      <c r="N45" s="210">
        <f ca="1">IF(ISERROR(VLOOKUP($B45,'I&amp;E Backsheet'!$D$11:$AB$187,N$11,0)),"",VLOOKUP($B45,'I&amp;E Backsheet'!$D$11:$AB$187,N$11,0))</f>
        <v>2868419</v>
      </c>
      <c r="O45" s="334">
        <f t="shared" ca="1" si="1"/>
        <v>108500</v>
      </c>
      <c r="P45" s="215">
        <f t="shared" ca="1" si="2"/>
        <v>143831</v>
      </c>
      <c r="Q45" s="349">
        <f t="shared" ca="1" si="3"/>
        <v>0</v>
      </c>
      <c r="R45" s="215">
        <f t="shared" ca="1" si="4"/>
        <v>0</v>
      </c>
    </row>
    <row r="46" spans="1:18" ht="60" customHeight="1">
      <c r="A46" s="3">
        <v>31</v>
      </c>
      <c r="B46" s="41" t="str">
        <f t="shared" ca="1" si="0"/>
        <v>E06000055</v>
      </c>
      <c r="C46" s="42" t="str">
        <f ca="1">IF($B46="","",VLOOKUP($B46,'Org list'!$J$9:$K$637,2,0))</f>
        <v>Bedford</v>
      </c>
      <c r="D46" s="223">
        <f ca="1">IF(ISERROR(VLOOKUP($B46,'Pooled Fund'!$A$3:$D$179,D$11,0)),"",VLOOKUP($B46,'Pooled Fund'!$A$3:$D$179,D$11,0))</f>
        <v>10269000</v>
      </c>
      <c r="E46" s="210">
        <f ca="1">IF(ISERROR(VLOOKUP($B46,'I&amp;E Backsheet'!$D$11:$AB$187,E$11,0)),"",VLOOKUP($B46,'I&amp;E Backsheet'!$D$11:$AB$187,E$11,0))</f>
        <v>2567250</v>
      </c>
      <c r="F46" s="210">
        <f ca="1">IF(ISERROR(VLOOKUP($B46,'I&amp;E Backsheet'!$D$11:$AB$187,F$11,0)),"",VLOOKUP($B46,'I&amp;E Backsheet'!$D$11:$AB$187,F$11,0))</f>
        <v>2567250</v>
      </c>
      <c r="G46" s="210">
        <f ca="1">IF(ISERROR(VLOOKUP($B46,'I&amp;E Backsheet'!$D$11:$AB$187,G$11,0)),"",VLOOKUP($B46,'I&amp;E Backsheet'!$D$11:$AB$187,G$11,0))</f>
        <v>2567250</v>
      </c>
      <c r="H46" s="262">
        <f ca="1">IF(ISERROR(VLOOKUP($B46,'I&amp;E Backsheet'!$D$11:$AB$187,H$11,0)),"",VLOOKUP($B46,'I&amp;E Backsheet'!$D$11:$AB$187,H$11,0))</f>
        <v>2567250</v>
      </c>
      <c r="I46" s="210">
        <f ca="1">IF(ISERROR(VLOOKUP($B46,'I&amp;E Backsheet'!$D$11:$AB$187,I$11,0)),"",VLOOKUP($B46,'I&amp;E Backsheet'!$D$11:$AB$187,I$11,0))</f>
        <v>1947000</v>
      </c>
      <c r="J46" s="210">
        <f ca="1">IF(ISERROR(VLOOKUP($B46,'I&amp;E Backsheet'!$D$11:$AB$187,J$11,0)),"",VLOOKUP($B46,'I&amp;E Backsheet'!$D$11:$AB$187,J$11,0))</f>
        <v>2130000</v>
      </c>
      <c r="K46" s="210">
        <f ca="1">IF(ISERROR(VLOOKUP($B46,'I&amp;E Backsheet'!$D$11:$AB$187,K$11,0)),"",VLOOKUP($B46,'I&amp;E Backsheet'!$D$11:$AB$187,K$11,0))</f>
        <v>3237000</v>
      </c>
      <c r="L46" s="262">
        <f ca="1">IF(ISERROR(VLOOKUP($B46,'I&amp;E Backsheet'!$D$11:$AB$187,L$11,0)),"",VLOOKUP($B46,'I&amp;E Backsheet'!$D$11:$AB$187,L$11,0))</f>
        <v>2737000</v>
      </c>
      <c r="M46" s="210">
        <f ca="1">IF(ISERROR(VLOOKUP($B46,'I&amp;E Backsheet'!$D$11:$AB$187,M$11,0)),"",VLOOKUP($B46,'I&amp;E Backsheet'!$D$11:$AB$187,M$11,0))</f>
        <v>1947000</v>
      </c>
      <c r="N46" s="210">
        <f ca="1">IF(ISERROR(VLOOKUP($B46,'I&amp;E Backsheet'!$D$11:$AB$187,N$11,0)),"",VLOOKUP($B46,'I&amp;E Backsheet'!$D$11:$AB$187,N$11,0))</f>
        <v>2130000</v>
      </c>
      <c r="O46" s="334">
        <f t="shared" ca="1" si="1"/>
        <v>620250</v>
      </c>
      <c r="P46" s="215">
        <f t="shared" ca="1" si="2"/>
        <v>437250</v>
      </c>
      <c r="Q46" s="349">
        <f t="shared" ca="1" si="3"/>
        <v>0</v>
      </c>
      <c r="R46" s="215">
        <f t="shared" ca="1" si="4"/>
        <v>0</v>
      </c>
    </row>
    <row r="47" spans="1:18" ht="60" customHeight="1">
      <c r="A47" s="3">
        <v>32</v>
      </c>
      <c r="B47" s="41" t="str">
        <f t="shared" ref="B47:B78" ca="1" si="5">IF($A47&gt;$T$18-1,"",INDIRECT("'Comms by AT'!D"&amp;$A47+$T$15))</f>
        <v>E09000004</v>
      </c>
      <c r="C47" s="42" t="str">
        <f ca="1">IF($B47="","",VLOOKUP($B47,'Org list'!$J$9:$K$637,2,0))</f>
        <v>Bexley</v>
      </c>
      <c r="D47" s="223">
        <f ca="1">IF(ISERROR(VLOOKUP($B47,'Pooled Fund'!$A$3:$D$179,D$11,0)),"",VLOOKUP($B47,'Pooled Fund'!$A$3:$D$179,D$11,0))</f>
        <v>17521000</v>
      </c>
      <c r="E47" s="210">
        <f ca="1">IF(ISERROR(VLOOKUP($B47,'I&amp;E Backsheet'!$D$11:$AB$187,E$11,0)),"",VLOOKUP($B47,'I&amp;E Backsheet'!$D$11:$AB$187,E$11,0))</f>
        <v>4336000</v>
      </c>
      <c r="F47" s="210">
        <f ca="1">IF(ISERROR(VLOOKUP($B47,'I&amp;E Backsheet'!$D$11:$AB$187,F$11,0)),"",VLOOKUP($B47,'I&amp;E Backsheet'!$D$11:$AB$187,F$11,0))</f>
        <v>4336000</v>
      </c>
      <c r="G47" s="210">
        <f ca="1">IF(ISERROR(VLOOKUP($B47,'I&amp;E Backsheet'!$D$11:$AB$187,G$11,0)),"",VLOOKUP($B47,'I&amp;E Backsheet'!$D$11:$AB$187,G$11,0))</f>
        <v>4336000</v>
      </c>
      <c r="H47" s="262">
        <f ca="1">IF(ISERROR(VLOOKUP($B47,'I&amp;E Backsheet'!$D$11:$AB$187,H$11,0)),"",VLOOKUP($B47,'I&amp;E Backsheet'!$D$11:$AB$187,H$11,0))</f>
        <v>4327000</v>
      </c>
      <c r="I47" s="210">
        <f ca="1">IF(ISERROR(VLOOKUP($B47,'I&amp;E Backsheet'!$D$11:$AB$187,I$11,0)),"",VLOOKUP($B47,'I&amp;E Backsheet'!$D$11:$AB$187,I$11,0))</f>
        <v>4336000</v>
      </c>
      <c r="J47" s="210">
        <f ca="1">IF(ISERROR(VLOOKUP($B47,'I&amp;E Backsheet'!$D$11:$AB$187,J$11,0)),"",VLOOKUP($B47,'I&amp;E Backsheet'!$D$11:$AB$187,J$11,0))</f>
        <v>4187750</v>
      </c>
      <c r="K47" s="210">
        <f ca="1">IF(ISERROR(VLOOKUP($B47,'I&amp;E Backsheet'!$D$11:$AB$187,K$11,0)),"",VLOOKUP($B47,'I&amp;E Backsheet'!$D$11:$AB$187,K$11,0))</f>
        <v>4187750</v>
      </c>
      <c r="L47" s="262">
        <f ca="1">IF(ISERROR(VLOOKUP($B47,'I&amp;E Backsheet'!$D$11:$AB$187,L$11,0)),"",VLOOKUP($B47,'I&amp;E Backsheet'!$D$11:$AB$187,L$11,0))</f>
        <v>4203750</v>
      </c>
      <c r="M47" s="210">
        <f ca="1">IF(ISERROR(VLOOKUP($B47,'I&amp;E Backsheet'!$D$11:$AB$187,M$11,0)),"",VLOOKUP($B47,'I&amp;E Backsheet'!$D$11:$AB$187,M$11,0))</f>
        <v>4187750</v>
      </c>
      <c r="N47" s="210">
        <f ca="1">IF(ISERROR(VLOOKUP($B47,'I&amp;E Backsheet'!$D$11:$AB$187,N$11,0)),"",VLOOKUP($B47,'I&amp;E Backsheet'!$D$11:$AB$187,N$11,0))</f>
        <v>4187750</v>
      </c>
      <c r="O47" s="334">
        <f t="shared" ca="1" si="1"/>
        <v>148250</v>
      </c>
      <c r="P47" s="215">
        <f t="shared" ca="1" si="2"/>
        <v>148250</v>
      </c>
      <c r="Q47" s="349">
        <f t="shared" ca="1" si="3"/>
        <v>148250</v>
      </c>
      <c r="R47" s="215">
        <f t="shared" ca="1" si="4"/>
        <v>0</v>
      </c>
    </row>
    <row r="48" spans="1:18" ht="60" customHeight="1">
      <c r="A48" s="3">
        <v>33</v>
      </c>
      <c r="B48" s="41" t="str">
        <f t="shared" ca="1" si="5"/>
        <v>E08000025</v>
      </c>
      <c r="C48" s="42" t="str">
        <f ca="1">IF($B48="","",VLOOKUP($B48,'Org list'!$J$9:$K$637,2,0))</f>
        <v>Birmingham</v>
      </c>
      <c r="D48" s="223">
        <f ca="1">IF(ISERROR(VLOOKUP($B48,'Pooled Fund'!$A$3:$D$179,D$11,0)),"",VLOOKUP($B48,'Pooled Fund'!$A$3:$D$179,D$11,0))</f>
        <v>87524000</v>
      </c>
      <c r="E48" s="210">
        <f ca="1">IF(ISERROR(VLOOKUP($B48,'I&amp;E Backsheet'!$D$11:$AB$187,E$11,0)),"",VLOOKUP($B48,'I&amp;E Backsheet'!$D$11:$AB$187,E$11,0))</f>
        <v>20331000</v>
      </c>
      <c r="F48" s="210">
        <f ca="1">IF(ISERROR(VLOOKUP($B48,'I&amp;E Backsheet'!$D$11:$AB$187,F$11,0)),"",VLOOKUP($B48,'I&amp;E Backsheet'!$D$11:$AB$187,F$11,0))</f>
        <v>20331000</v>
      </c>
      <c r="G48" s="210">
        <f ca="1">IF(ISERROR(VLOOKUP($B48,'I&amp;E Backsheet'!$D$11:$AB$187,G$11,0)),"",VLOOKUP($B48,'I&amp;E Backsheet'!$D$11:$AB$187,G$11,0))</f>
        <v>20331000</v>
      </c>
      <c r="H48" s="262">
        <f ca="1">IF(ISERROR(VLOOKUP($B48,'I&amp;E Backsheet'!$D$11:$AB$187,H$11,0)),"",VLOOKUP($B48,'I&amp;E Backsheet'!$D$11:$AB$187,H$11,0))</f>
        <v>20331000</v>
      </c>
      <c r="I48" s="210">
        <f ca="1">IF(ISERROR(VLOOKUP($B48,'I&amp;E Backsheet'!$D$11:$AB$187,I$11,0)),"",VLOOKUP($B48,'I&amp;E Backsheet'!$D$11:$AB$187,I$11,0))</f>
        <v>23207000.227073502</v>
      </c>
      <c r="J48" s="210">
        <f ca="1">IF(ISERROR(VLOOKUP($B48,'I&amp;E Backsheet'!$D$11:$AB$187,J$11,0)),"",VLOOKUP($B48,'I&amp;E Backsheet'!$D$11:$AB$187,J$11,0))</f>
        <v>23215000</v>
      </c>
      <c r="K48" s="210">
        <f ca="1">IF(ISERROR(VLOOKUP($B48,'I&amp;E Backsheet'!$D$11:$AB$187,K$11,0)),"",VLOOKUP($B48,'I&amp;E Backsheet'!$D$11:$AB$187,K$11,0))</f>
        <v>26815500</v>
      </c>
      <c r="L48" s="262">
        <f ca="1">IF(ISERROR(VLOOKUP($B48,'I&amp;E Backsheet'!$D$11:$AB$187,L$11,0)),"",VLOOKUP($B48,'I&amp;E Backsheet'!$D$11:$AB$187,L$11,0))</f>
        <v>26828500</v>
      </c>
      <c r="M48" s="210">
        <f ca="1">IF(ISERROR(VLOOKUP($B48,'I&amp;E Backsheet'!$D$11:$AB$187,M$11,0)),"",VLOOKUP($B48,'I&amp;E Backsheet'!$D$11:$AB$187,M$11,0))</f>
        <v>23207000</v>
      </c>
      <c r="N48" s="210">
        <f ca="1">IF(ISERROR(VLOOKUP($B48,'I&amp;E Backsheet'!$D$11:$AB$187,N$11,0)),"",VLOOKUP($B48,'I&amp;E Backsheet'!$D$11:$AB$187,N$11,0))</f>
        <v>22924000</v>
      </c>
      <c r="O48" s="334">
        <f t="shared" ca="1" si="1"/>
        <v>-2876000</v>
      </c>
      <c r="P48" s="215">
        <f t="shared" ca="1" si="2"/>
        <v>-2593000</v>
      </c>
      <c r="Q48" s="349">
        <f t="shared" ca="1" si="3"/>
        <v>0.22707350179553032</v>
      </c>
      <c r="R48" s="215">
        <f t="shared" ca="1" si="4"/>
        <v>291000</v>
      </c>
    </row>
    <row r="49" spans="1:18" ht="60" customHeight="1">
      <c r="A49" s="3">
        <v>34</v>
      </c>
      <c r="B49" s="41" t="str">
        <f t="shared" ca="1" si="5"/>
        <v>E06000008</v>
      </c>
      <c r="C49" s="42" t="str">
        <f ca="1">IF($B49="","",VLOOKUP($B49,'Org list'!$J$9:$K$637,2,0))</f>
        <v>Blackburn with Darwen</v>
      </c>
      <c r="D49" s="223">
        <f ca="1">IF(ISERROR(VLOOKUP($B49,'Pooled Fund'!$A$3:$D$179,D$11,0)),"",VLOOKUP($B49,'Pooled Fund'!$A$3:$D$179,D$11,0))</f>
        <v>12038000</v>
      </c>
      <c r="E49" s="210">
        <f ca="1">IF(ISERROR(VLOOKUP($B49,'I&amp;E Backsheet'!$D$11:$AB$187,E$11,0)),"",VLOOKUP($B49,'I&amp;E Backsheet'!$D$11:$AB$187,E$11,0))</f>
        <v>3004169</v>
      </c>
      <c r="F49" s="210">
        <f ca="1">IF(ISERROR(VLOOKUP($B49,'I&amp;E Backsheet'!$D$11:$AB$187,F$11,0)),"",VLOOKUP($B49,'I&amp;E Backsheet'!$D$11:$AB$187,F$11,0))</f>
        <v>3011277</v>
      </c>
      <c r="G49" s="210">
        <f ca="1">IF(ISERROR(VLOOKUP($B49,'I&amp;E Backsheet'!$D$11:$AB$187,G$11,0)),"",VLOOKUP($B49,'I&amp;E Backsheet'!$D$11:$AB$187,G$11,0))</f>
        <v>3011277</v>
      </c>
      <c r="H49" s="262">
        <f ca="1">IF(ISERROR(VLOOKUP($B49,'I&amp;E Backsheet'!$D$11:$AB$187,H$11,0)),"",VLOOKUP($B49,'I&amp;E Backsheet'!$D$11:$AB$187,H$11,0))</f>
        <v>3011277</v>
      </c>
      <c r="I49" s="210">
        <f ca="1">IF(ISERROR(VLOOKUP($B49,'I&amp;E Backsheet'!$D$11:$AB$187,I$11,0)),"",VLOOKUP($B49,'I&amp;E Backsheet'!$D$11:$AB$187,I$11,0))</f>
        <v>2349298</v>
      </c>
      <c r="J49" s="210">
        <f ca="1">IF(ISERROR(VLOOKUP($B49,'I&amp;E Backsheet'!$D$11:$AB$187,J$11,0)),"",VLOOKUP($B49,'I&amp;E Backsheet'!$D$11:$AB$187,J$11,0))</f>
        <v>3198856</v>
      </c>
      <c r="K49" s="210">
        <f ca="1">IF(ISERROR(VLOOKUP($B49,'I&amp;E Backsheet'!$D$11:$AB$187,K$11,0)),"",VLOOKUP($B49,'I&amp;E Backsheet'!$D$11:$AB$187,K$11,0))</f>
        <v>3086248</v>
      </c>
      <c r="L49" s="262">
        <f ca="1">IF(ISERROR(VLOOKUP($B49,'I&amp;E Backsheet'!$D$11:$AB$187,L$11,0)),"",VLOOKUP($B49,'I&amp;E Backsheet'!$D$11:$AB$187,L$11,0))</f>
        <v>3403598</v>
      </c>
      <c r="M49" s="210">
        <f ca="1">IF(ISERROR(VLOOKUP($B49,'I&amp;E Backsheet'!$D$11:$AB$187,M$11,0)),"",VLOOKUP($B49,'I&amp;E Backsheet'!$D$11:$AB$187,M$11,0))</f>
        <v>2349298</v>
      </c>
      <c r="N49" s="210">
        <f ca="1">IF(ISERROR(VLOOKUP($B49,'I&amp;E Backsheet'!$D$11:$AB$187,N$11,0)),"",VLOOKUP($B49,'I&amp;E Backsheet'!$D$11:$AB$187,N$11,0))</f>
        <v>3237400</v>
      </c>
      <c r="O49" s="334">
        <f t="shared" ca="1" si="1"/>
        <v>654871</v>
      </c>
      <c r="P49" s="215">
        <f t="shared" ca="1" si="2"/>
        <v>-226123</v>
      </c>
      <c r="Q49" s="349">
        <f t="shared" ca="1" si="3"/>
        <v>0</v>
      </c>
      <c r="R49" s="215">
        <f t="shared" ca="1" si="4"/>
        <v>-38544</v>
      </c>
    </row>
    <row r="50" spans="1:18" ht="60" customHeight="1">
      <c r="A50" s="3">
        <v>35</v>
      </c>
      <c r="B50" s="41" t="str">
        <f t="shared" ca="1" si="5"/>
        <v>E06000009</v>
      </c>
      <c r="C50" s="42" t="str">
        <f ca="1">IF($B50="","",VLOOKUP($B50,'Org list'!$J$9:$K$637,2,0))</f>
        <v>Blackpool</v>
      </c>
      <c r="D50" s="223">
        <f ca="1">IF(ISERROR(VLOOKUP($B50,'Pooled Fund'!$A$3:$D$179,D$11,0)),"",VLOOKUP($B50,'Pooled Fund'!$A$3:$D$179,D$11,0))</f>
        <v>15230000</v>
      </c>
      <c r="E50" s="210">
        <f ca="1">IF(ISERROR(VLOOKUP($B50,'I&amp;E Backsheet'!$D$11:$AB$187,E$11,0)),"",VLOOKUP($B50,'I&amp;E Backsheet'!$D$11:$AB$187,E$11,0))</f>
        <v>3807500</v>
      </c>
      <c r="F50" s="210">
        <f ca="1">IF(ISERROR(VLOOKUP($B50,'I&amp;E Backsheet'!$D$11:$AB$187,F$11,0)),"",VLOOKUP($B50,'I&amp;E Backsheet'!$D$11:$AB$187,F$11,0))</f>
        <v>3807500</v>
      </c>
      <c r="G50" s="210">
        <f ca="1">IF(ISERROR(VLOOKUP($B50,'I&amp;E Backsheet'!$D$11:$AB$187,G$11,0)),"",VLOOKUP($B50,'I&amp;E Backsheet'!$D$11:$AB$187,G$11,0))</f>
        <v>3807500</v>
      </c>
      <c r="H50" s="262">
        <f ca="1">IF(ISERROR(VLOOKUP($B50,'I&amp;E Backsheet'!$D$11:$AB$187,H$11,0)),"",VLOOKUP($B50,'I&amp;E Backsheet'!$D$11:$AB$187,H$11,0))</f>
        <v>3807500</v>
      </c>
      <c r="I50" s="210">
        <f ca="1">IF(ISERROR(VLOOKUP($B50,'I&amp;E Backsheet'!$D$11:$AB$187,I$11,0)),"",VLOOKUP($B50,'I&amp;E Backsheet'!$D$11:$AB$187,I$11,0))</f>
        <v>0</v>
      </c>
      <c r="J50" s="210">
        <f ca="1">IF(ISERROR(VLOOKUP($B50,'I&amp;E Backsheet'!$D$11:$AB$187,J$11,0)),"",VLOOKUP($B50,'I&amp;E Backsheet'!$D$11:$AB$187,J$11,0))</f>
        <v>7615000</v>
      </c>
      <c r="K50" s="210">
        <f ca="1">IF(ISERROR(VLOOKUP($B50,'I&amp;E Backsheet'!$D$11:$AB$187,K$11,0)),"",VLOOKUP($B50,'I&amp;E Backsheet'!$D$11:$AB$187,K$11,0))</f>
        <v>3807500</v>
      </c>
      <c r="L50" s="262">
        <f ca="1">IF(ISERROR(VLOOKUP($B50,'I&amp;E Backsheet'!$D$11:$AB$187,L$11,0)),"",VLOOKUP($B50,'I&amp;E Backsheet'!$D$11:$AB$187,L$11,0))</f>
        <v>3807500</v>
      </c>
      <c r="M50" s="210">
        <f ca="1">IF(ISERROR(VLOOKUP($B50,'I&amp;E Backsheet'!$D$11:$AB$187,M$11,0)),"",VLOOKUP($B50,'I&amp;E Backsheet'!$D$11:$AB$187,M$11,0))</f>
        <v>0</v>
      </c>
      <c r="N50" s="210">
        <f ca="1">IF(ISERROR(VLOOKUP($B50,'I&amp;E Backsheet'!$D$11:$AB$187,N$11,0)),"",VLOOKUP($B50,'I&amp;E Backsheet'!$D$11:$AB$187,N$11,0))</f>
        <v>7615000</v>
      </c>
      <c r="O50" s="334">
        <f t="shared" ca="1" si="1"/>
        <v>3807500</v>
      </c>
      <c r="P50" s="215">
        <f t="shared" ca="1" si="2"/>
        <v>-3807500</v>
      </c>
      <c r="Q50" s="349">
        <f t="shared" ca="1" si="3"/>
        <v>0</v>
      </c>
      <c r="R50" s="215">
        <f t="shared" ca="1" si="4"/>
        <v>0</v>
      </c>
    </row>
    <row r="51" spans="1:18" ht="60" customHeight="1">
      <c r="A51" s="3">
        <v>36</v>
      </c>
      <c r="B51" s="41" t="str">
        <f t="shared" ca="1" si="5"/>
        <v>E08000001</v>
      </c>
      <c r="C51" s="42" t="str">
        <f ca="1">IF($B51="","",VLOOKUP($B51,'Org list'!$J$9:$K$637,2,0))</f>
        <v>Bolton</v>
      </c>
      <c r="D51" s="223">
        <f ca="1">IF(ISERROR(VLOOKUP($B51,'Pooled Fund'!$A$3:$D$179,D$11,0)),"",VLOOKUP($B51,'Pooled Fund'!$A$3:$D$179,D$11,0))</f>
        <v>21697000</v>
      </c>
      <c r="E51" s="210">
        <f ca="1">IF(ISERROR(VLOOKUP($B51,'I&amp;E Backsheet'!$D$11:$AB$187,E$11,0)),"",VLOOKUP($B51,'I&amp;E Backsheet'!$D$11:$AB$187,E$11,0))</f>
        <v>7698863</v>
      </c>
      <c r="F51" s="210">
        <f ca="1">IF(ISERROR(VLOOKUP($B51,'I&amp;E Backsheet'!$D$11:$AB$187,F$11,0)),"",VLOOKUP($B51,'I&amp;E Backsheet'!$D$11:$AB$187,F$11,0))</f>
        <v>7698863</v>
      </c>
      <c r="G51" s="210">
        <f ca="1">IF(ISERROR(VLOOKUP($B51,'I&amp;E Backsheet'!$D$11:$AB$187,G$11,0)),"",VLOOKUP($B51,'I&amp;E Backsheet'!$D$11:$AB$187,G$11,0))</f>
        <v>7698863</v>
      </c>
      <c r="H51" s="262">
        <f ca="1">IF(ISERROR(VLOOKUP($B51,'I&amp;E Backsheet'!$D$11:$AB$187,H$11,0)),"",VLOOKUP($B51,'I&amp;E Backsheet'!$D$11:$AB$187,H$11,0))</f>
        <v>7698863</v>
      </c>
      <c r="I51" s="210">
        <f ca="1">IF(ISERROR(VLOOKUP($B51,'I&amp;E Backsheet'!$D$11:$AB$187,I$11,0)),"",VLOOKUP($B51,'I&amp;E Backsheet'!$D$11:$AB$187,I$11,0))</f>
        <v>6175058.7438722793</v>
      </c>
      <c r="J51" s="210">
        <f ca="1">IF(ISERROR(VLOOKUP($B51,'I&amp;E Backsheet'!$D$11:$AB$187,J$11,0)),"",VLOOKUP($B51,'I&amp;E Backsheet'!$D$11:$AB$187,J$11,0))</f>
        <v>6927879.5990539547</v>
      </c>
      <c r="K51" s="210">
        <f ca="1">IF(ISERROR(VLOOKUP($B51,'I&amp;E Backsheet'!$D$11:$AB$187,K$11,0)),"",VLOOKUP($B51,'I&amp;E Backsheet'!$D$11:$AB$187,K$11,0))</f>
        <v>8091254.5937915333</v>
      </c>
      <c r="L51" s="262">
        <f ca="1">IF(ISERROR(VLOOKUP($B51,'I&amp;E Backsheet'!$D$11:$AB$187,L$11,0)),"",VLOOKUP($B51,'I&amp;E Backsheet'!$D$11:$AB$187,L$11,0))</f>
        <v>8057267.0937915314</v>
      </c>
      <c r="M51" s="210">
        <f ca="1">IF(ISERROR(VLOOKUP($B51,'I&amp;E Backsheet'!$D$11:$AB$187,M$11,0)),"",VLOOKUP($B51,'I&amp;E Backsheet'!$D$11:$AB$187,M$11,0))</f>
        <v>6175058.7438722793</v>
      </c>
      <c r="N51" s="210">
        <f ca="1">IF(ISERROR(VLOOKUP($B51,'I&amp;E Backsheet'!$D$11:$AB$187,N$11,0)),"",VLOOKUP($B51,'I&amp;E Backsheet'!$D$11:$AB$187,N$11,0))</f>
        <v>6927879.5990539547</v>
      </c>
      <c r="O51" s="334">
        <f t="shared" ca="1" si="1"/>
        <v>1523804.2561277207</v>
      </c>
      <c r="P51" s="215">
        <f t="shared" ca="1" si="2"/>
        <v>770983.40094604529</v>
      </c>
      <c r="Q51" s="349">
        <f t="shared" ca="1" si="3"/>
        <v>0</v>
      </c>
      <c r="R51" s="215">
        <f t="shared" ca="1" si="4"/>
        <v>0</v>
      </c>
    </row>
    <row r="52" spans="1:18" ht="60" customHeight="1">
      <c r="A52" s="3">
        <v>37</v>
      </c>
      <c r="B52" s="41" t="str">
        <f t="shared" ca="1" si="5"/>
        <v>E06000028 &amp; E06000029</v>
      </c>
      <c r="C52" s="42" t="str">
        <f ca="1">IF($B52="","",VLOOKUP($B52,'Org list'!$J$9:$K$637,2,0))</f>
        <v>Bournemouth &amp; Poole</v>
      </c>
      <c r="D52" s="223">
        <f ca="1">IF(ISERROR(VLOOKUP($B52,'Pooled Fund'!$A$3:$D$179,D$11,0)),"",VLOOKUP($B52,'Pooled Fund'!$A$3:$D$179,D$11,0))</f>
        <v>26880000</v>
      </c>
      <c r="E52" s="210">
        <f ca="1">IF(ISERROR(VLOOKUP($B52,'I&amp;E Backsheet'!$D$11:$AB$187,E$11,0)),"",VLOOKUP($B52,'I&amp;E Backsheet'!$D$11:$AB$187,E$11,0))</f>
        <v>6720000</v>
      </c>
      <c r="F52" s="210">
        <f ca="1">IF(ISERROR(VLOOKUP($B52,'I&amp;E Backsheet'!$D$11:$AB$187,F$11,0)),"",VLOOKUP($B52,'I&amp;E Backsheet'!$D$11:$AB$187,F$11,0))</f>
        <v>6720000</v>
      </c>
      <c r="G52" s="210">
        <f ca="1">IF(ISERROR(VLOOKUP($B52,'I&amp;E Backsheet'!$D$11:$AB$187,G$11,0)),"",VLOOKUP($B52,'I&amp;E Backsheet'!$D$11:$AB$187,G$11,0))</f>
        <v>6720000</v>
      </c>
      <c r="H52" s="262">
        <f ca="1">IF(ISERROR(VLOOKUP($B52,'I&amp;E Backsheet'!$D$11:$AB$187,H$11,0)),"",VLOOKUP($B52,'I&amp;E Backsheet'!$D$11:$AB$187,H$11,0))</f>
        <v>6720000</v>
      </c>
      <c r="I52" s="210">
        <f ca="1">IF(ISERROR(VLOOKUP($B52,'I&amp;E Backsheet'!$D$11:$AB$187,I$11,0)),"",VLOOKUP($B52,'I&amp;E Backsheet'!$D$11:$AB$187,I$11,0))</f>
        <v>6725500</v>
      </c>
      <c r="J52" s="210">
        <f ca="1">IF(ISERROR(VLOOKUP($B52,'I&amp;E Backsheet'!$D$11:$AB$187,J$11,0)),"",VLOOKUP($B52,'I&amp;E Backsheet'!$D$11:$AB$187,J$11,0))</f>
        <v>6725500</v>
      </c>
      <c r="K52" s="210">
        <f ca="1">IF(ISERROR(VLOOKUP($B52,'I&amp;E Backsheet'!$D$11:$AB$187,K$11,0)),"",VLOOKUP($B52,'I&amp;E Backsheet'!$D$11:$AB$187,K$11,0))</f>
        <v>6725500</v>
      </c>
      <c r="L52" s="262">
        <f ca="1">IF(ISERROR(VLOOKUP($B52,'I&amp;E Backsheet'!$D$11:$AB$187,L$11,0)),"",VLOOKUP($B52,'I&amp;E Backsheet'!$D$11:$AB$187,L$11,0))</f>
        <v>6725500</v>
      </c>
      <c r="M52" s="210">
        <f ca="1">IF(ISERROR(VLOOKUP($B52,'I&amp;E Backsheet'!$D$11:$AB$187,M$11,0)),"",VLOOKUP($B52,'I&amp;E Backsheet'!$D$11:$AB$187,M$11,0))</f>
        <v>6725500</v>
      </c>
      <c r="N52" s="210">
        <f ca="1">IF(ISERROR(VLOOKUP($B52,'I&amp;E Backsheet'!$D$11:$AB$187,N$11,0)),"",VLOOKUP($B52,'I&amp;E Backsheet'!$D$11:$AB$187,N$11,0))</f>
        <v>6725500</v>
      </c>
      <c r="O52" s="334">
        <f t="shared" ca="1" si="1"/>
        <v>-5500</v>
      </c>
      <c r="P52" s="215">
        <f t="shared" ca="1" si="2"/>
        <v>-5500</v>
      </c>
      <c r="Q52" s="349">
        <f t="shared" ca="1" si="3"/>
        <v>0</v>
      </c>
      <c r="R52" s="215">
        <f t="shared" ca="1" si="4"/>
        <v>0</v>
      </c>
    </row>
    <row r="53" spans="1:18" ht="60" customHeight="1">
      <c r="A53" s="3">
        <v>38</v>
      </c>
      <c r="B53" s="41" t="str">
        <f t="shared" ca="1" si="5"/>
        <v>E06000036</v>
      </c>
      <c r="C53" s="42" t="str">
        <f ca="1">IF($B53="","",VLOOKUP($B53,'Org list'!$J$9:$K$637,2,0))</f>
        <v>Bracknell Forest</v>
      </c>
      <c r="D53" s="223">
        <f ca="1">IF(ISERROR(VLOOKUP($B53,'Pooled Fund'!$A$3:$D$179,D$11,0)),"",VLOOKUP($B53,'Pooled Fund'!$A$3:$D$179,D$11,0))</f>
        <v>8383000</v>
      </c>
      <c r="E53" s="210">
        <f ca="1">IF(ISERROR(VLOOKUP($B53,'I&amp;E Backsheet'!$D$11:$AB$187,E$11,0)),"",VLOOKUP($B53,'I&amp;E Backsheet'!$D$11:$AB$187,E$11,0))</f>
        <v>2102000</v>
      </c>
      <c r="F53" s="210">
        <f ca="1">IF(ISERROR(VLOOKUP($B53,'I&amp;E Backsheet'!$D$11:$AB$187,F$11,0)),"",VLOOKUP($B53,'I&amp;E Backsheet'!$D$11:$AB$187,F$11,0))</f>
        <v>2102000</v>
      </c>
      <c r="G53" s="210">
        <f ca="1">IF(ISERROR(VLOOKUP($B53,'I&amp;E Backsheet'!$D$11:$AB$187,G$11,0)),"",VLOOKUP($B53,'I&amp;E Backsheet'!$D$11:$AB$187,G$11,0))</f>
        <v>2102000</v>
      </c>
      <c r="H53" s="262">
        <f ca="1">IF(ISERROR(VLOOKUP($B53,'I&amp;E Backsheet'!$D$11:$AB$187,H$11,0)),"",VLOOKUP($B53,'I&amp;E Backsheet'!$D$11:$AB$187,H$11,0))</f>
        <v>2102000</v>
      </c>
      <c r="I53" s="210">
        <f ca="1">IF(ISERROR(VLOOKUP($B53,'I&amp;E Backsheet'!$D$11:$AB$187,I$11,0)),"",VLOOKUP($B53,'I&amp;E Backsheet'!$D$11:$AB$187,I$11,0))</f>
        <v>870090</v>
      </c>
      <c r="J53" s="210">
        <f ca="1">IF(ISERROR(VLOOKUP($B53,'I&amp;E Backsheet'!$D$11:$AB$187,J$11,0)),"",VLOOKUP($B53,'I&amp;E Backsheet'!$D$11:$AB$187,J$11,0))</f>
        <v>2763034</v>
      </c>
      <c r="K53" s="210">
        <f ca="1">IF(ISERROR(VLOOKUP($B53,'I&amp;E Backsheet'!$D$11:$AB$187,K$11,0)),"",VLOOKUP($B53,'I&amp;E Backsheet'!$D$11:$AB$187,K$11,0))</f>
        <v>2201026</v>
      </c>
      <c r="L53" s="262">
        <f ca="1">IF(ISERROR(VLOOKUP($B53,'I&amp;E Backsheet'!$D$11:$AB$187,L$11,0)),"",VLOOKUP($B53,'I&amp;E Backsheet'!$D$11:$AB$187,L$11,0))</f>
        <v>2201027</v>
      </c>
      <c r="M53" s="210">
        <f ca="1">IF(ISERROR(VLOOKUP($B53,'I&amp;E Backsheet'!$D$11:$AB$187,M$11,0)),"",VLOOKUP($B53,'I&amp;E Backsheet'!$D$11:$AB$187,M$11,0))</f>
        <v>870090</v>
      </c>
      <c r="N53" s="210">
        <f ca="1">IF(ISERROR(VLOOKUP($B53,'I&amp;E Backsheet'!$D$11:$AB$187,N$11,0)),"",VLOOKUP($B53,'I&amp;E Backsheet'!$D$11:$AB$187,N$11,0))</f>
        <v>2763034</v>
      </c>
      <c r="O53" s="334">
        <f t="shared" ca="1" si="1"/>
        <v>1231910</v>
      </c>
      <c r="P53" s="215">
        <f t="shared" ca="1" si="2"/>
        <v>-661034</v>
      </c>
      <c r="Q53" s="349">
        <f t="shared" ca="1" si="3"/>
        <v>0</v>
      </c>
      <c r="R53" s="215">
        <f t="shared" ca="1" si="4"/>
        <v>0</v>
      </c>
    </row>
    <row r="54" spans="1:18" ht="60" customHeight="1">
      <c r="A54" s="3">
        <v>39</v>
      </c>
      <c r="B54" s="41" t="str">
        <f t="shared" ca="1" si="5"/>
        <v>E08000032</v>
      </c>
      <c r="C54" s="42" t="str">
        <f ca="1">IF($B54="","",VLOOKUP($B54,'Org list'!$J$9:$K$637,2,0))</f>
        <v>Bradford</v>
      </c>
      <c r="D54" s="223">
        <f ca="1">IF(ISERROR(VLOOKUP($B54,'Pooled Fund'!$A$3:$D$179,D$11,0)),"",VLOOKUP($B54,'Pooled Fund'!$A$3:$D$179,D$11,0))</f>
        <v>37345000</v>
      </c>
      <c r="E54" s="210">
        <f ca="1">IF(ISERROR(VLOOKUP($B54,'I&amp;E Backsheet'!$D$11:$AB$187,E$11,0)),"",VLOOKUP($B54,'I&amp;E Backsheet'!$D$11:$AB$187,E$11,0))</f>
        <v>9034000</v>
      </c>
      <c r="F54" s="210">
        <f ca="1">IF(ISERROR(VLOOKUP($B54,'I&amp;E Backsheet'!$D$11:$AB$187,F$11,0)),"",VLOOKUP($B54,'I&amp;E Backsheet'!$D$11:$AB$187,F$11,0))</f>
        <v>9479000</v>
      </c>
      <c r="G54" s="210">
        <f ca="1">IF(ISERROR(VLOOKUP($B54,'I&amp;E Backsheet'!$D$11:$AB$187,G$11,0)),"",VLOOKUP($B54,'I&amp;E Backsheet'!$D$11:$AB$187,G$11,0))</f>
        <v>9311000</v>
      </c>
      <c r="H54" s="262">
        <f ca="1">IF(ISERROR(VLOOKUP($B54,'I&amp;E Backsheet'!$D$11:$AB$187,H$11,0)),"",VLOOKUP($B54,'I&amp;E Backsheet'!$D$11:$AB$187,H$11,0))</f>
        <v>9521000</v>
      </c>
      <c r="I54" s="210">
        <f ca="1">IF(ISERROR(VLOOKUP($B54,'I&amp;E Backsheet'!$D$11:$AB$187,I$11,0)),"",VLOOKUP($B54,'I&amp;E Backsheet'!$D$11:$AB$187,I$11,0))</f>
        <v>8540000</v>
      </c>
      <c r="J54" s="210">
        <f ca="1">IF(ISERROR(VLOOKUP($B54,'I&amp;E Backsheet'!$D$11:$AB$187,J$11,0)),"",VLOOKUP($B54,'I&amp;E Backsheet'!$D$11:$AB$187,J$11,0))</f>
        <v>8435000</v>
      </c>
      <c r="K54" s="210">
        <f ca="1">IF(ISERROR(VLOOKUP($B54,'I&amp;E Backsheet'!$D$11:$AB$187,K$11,0)),"",VLOOKUP($B54,'I&amp;E Backsheet'!$D$11:$AB$187,K$11,0))</f>
        <v>9316000</v>
      </c>
      <c r="L54" s="262">
        <f ca="1">IF(ISERROR(VLOOKUP($B54,'I&amp;E Backsheet'!$D$11:$AB$187,L$11,0)),"",VLOOKUP($B54,'I&amp;E Backsheet'!$D$11:$AB$187,L$11,0))</f>
        <v>10057000</v>
      </c>
      <c r="M54" s="210">
        <f ca="1">IF(ISERROR(VLOOKUP($B54,'I&amp;E Backsheet'!$D$11:$AB$187,M$11,0)),"",VLOOKUP($B54,'I&amp;E Backsheet'!$D$11:$AB$187,M$11,0))</f>
        <v>8540000</v>
      </c>
      <c r="N54" s="210">
        <f ca="1">IF(ISERROR(VLOOKUP($B54,'I&amp;E Backsheet'!$D$11:$AB$187,N$11,0)),"",VLOOKUP($B54,'I&amp;E Backsheet'!$D$11:$AB$187,N$11,0))</f>
        <v>8435000</v>
      </c>
      <c r="O54" s="334">
        <f t="shared" ca="1" si="1"/>
        <v>494000</v>
      </c>
      <c r="P54" s="215">
        <f t="shared" ca="1" si="2"/>
        <v>1044000</v>
      </c>
      <c r="Q54" s="349">
        <f t="shared" ca="1" si="3"/>
        <v>0</v>
      </c>
      <c r="R54" s="215">
        <f t="shared" ca="1" si="4"/>
        <v>0</v>
      </c>
    </row>
    <row r="55" spans="1:18" ht="60" customHeight="1">
      <c r="A55" s="3">
        <v>40</v>
      </c>
      <c r="B55" s="41" t="str">
        <f t="shared" ca="1" si="5"/>
        <v>E09000005</v>
      </c>
      <c r="C55" s="42" t="str">
        <f ca="1">IF($B55="","",VLOOKUP($B55,'Org list'!$J$9:$K$637,2,0))</f>
        <v>Brent</v>
      </c>
      <c r="D55" s="223">
        <f ca="1">IF(ISERROR(VLOOKUP($B55,'Pooled Fund'!$A$3:$D$179,D$11,0)),"",VLOOKUP($B55,'Pooled Fund'!$A$3:$D$179,D$11,0))</f>
        <v>22432000</v>
      </c>
      <c r="E55" s="210">
        <f ca="1">IF(ISERROR(VLOOKUP($B55,'I&amp;E Backsheet'!$D$11:$AB$187,E$11,0)),"",VLOOKUP($B55,'I&amp;E Backsheet'!$D$11:$AB$187,E$11,0))</f>
        <v>7558000</v>
      </c>
      <c r="F55" s="210">
        <f ca="1">IF(ISERROR(VLOOKUP($B55,'I&amp;E Backsheet'!$D$11:$AB$187,F$11,0)),"",VLOOKUP($B55,'I&amp;E Backsheet'!$D$11:$AB$187,F$11,0))</f>
        <v>4958000</v>
      </c>
      <c r="G55" s="210">
        <f ca="1">IF(ISERROR(VLOOKUP($B55,'I&amp;E Backsheet'!$D$11:$AB$187,G$11,0)),"",VLOOKUP($B55,'I&amp;E Backsheet'!$D$11:$AB$187,G$11,0))</f>
        <v>4958000</v>
      </c>
      <c r="H55" s="262">
        <f ca="1">IF(ISERROR(VLOOKUP($B55,'I&amp;E Backsheet'!$D$11:$AB$187,H$11,0)),"",VLOOKUP($B55,'I&amp;E Backsheet'!$D$11:$AB$187,H$11,0))</f>
        <v>4958000</v>
      </c>
      <c r="I55" s="210">
        <f ca="1">IF(ISERROR(VLOOKUP($B55,'I&amp;E Backsheet'!$D$11:$AB$187,I$11,0)),"",VLOOKUP($B55,'I&amp;E Backsheet'!$D$11:$AB$187,I$11,0))</f>
        <v>7558000</v>
      </c>
      <c r="J55" s="210">
        <f ca="1">IF(ISERROR(VLOOKUP($B55,'I&amp;E Backsheet'!$D$11:$AB$187,J$11,0)),"",VLOOKUP($B55,'I&amp;E Backsheet'!$D$11:$AB$187,J$11,0))</f>
        <v>4958000</v>
      </c>
      <c r="K55" s="210">
        <f ca="1">IF(ISERROR(VLOOKUP($B55,'I&amp;E Backsheet'!$D$11:$AB$187,K$11,0)),"",VLOOKUP($B55,'I&amp;E Backsheet'!$D$11:$AB$187,K$11,0))</f>
        <v>4958000</v>
      </c>
      <c r="L55" s="262">
        <f ca="1">IF(ISERROR(VLOOKUP($B55,'I&amp;E Backsheet'!$D$11:$AB$187,L$11,0)),"",VLOOKUP($B55,'I&amp;E Backsheet'!$D$11:$AB$187,L$11,0))</f>
        <v>4958000</v>
      </c>
      <c r="M55" s="210">
        <f ca="1">IF(ISERROR(VLOOKUP($B55,'I&amp;E Backsheet'!$D$11:$AB$187,M$11,0)),"",VLOOKUP($B55,'I&amp;E Backsheet'!$D$11:$AB$187,M$11,0))</f>
        <v>7558000</v>
      </c>
      <c r="N55" s="210">
        <f ca="1">IF(ISERROR(VLOOKUP($B55,'I&amp;E Backsheet'!$D$11:$AB$187,N$11,0)),"",VLOOKUP($B55,'I&amp;E Backsheet'!$D$11:$AB$187,N$11,0))</f>
        <v>4958000</v>
      </c>
      <c r="O55" s="334">
        <f t="shared" ca="1" si="1"/>
        <v>0</v>
      </c>
      <c r="P55" s="215">
        <f t="shared" ca="1" si="2"/>
        <v>0</v>
      </c>
      <c r="Q55" s="349">
        <f t="shared" ca="1" si="3"/>
        <v>0</v>
      </c>
      <c r="R55" s="215">
        <f t="shared" ca="1" si="4"/>
        <v>0</v>
      </c>
    </row>
    <row r="56" spans="1:18" ht="60" customHeight="1">
      <c r="A56" s="3">
        <v>41</v>
      </c>
      <c r="B56" s="41" t="str">
        <f t="shared" ca="1" si="5"/>
        <v>E06000043</v>
      </c>
      <c r="C56" s="42" t="str">
        <f ca="1">IF($B56="","",VLOOKUP($B56,'Org list'!$J$9:$K$637,2,0))</f>
        <v>Brighton and Hove</v>
      </c>
      <c r="D56" s="223">
        <f ca="1">IF(ISERROR(VLOOKUP($B56,'Pooled Fund'!$A$3:$D$179,D$11,0)),"",VLOOKUP($B56,'Pooled Fund'!$A$3:$D$179,D$11,0))</f>
        <v>19660000</v>
      </c>
      <c r="E56" s="210">
        <f ca="1">IF(ISERROR(VLOOKUP($B56,'I&amp;E Backsheet'!$D$11:$AB$187,E$11,0)),"",VLOOKUP($B56,'I&amp;E Backsheet'!$D$11:$AB$187,E$11,0))</f>
        <v>5021249</v>
      </c>
      <c r="F56" s="210">
        <f ca="1">IF(ISERROR(VLOOKUP($B56,'I&amp;E Backsheet'!$D$11:$AB$187,F$11,0)),"",VLOOKUP($B56,'I&amp;E Backsheet'!$D$11:$AB$187,F$11,0))</f>
        <v>5021249</v>
      </c>
      <c r="G56" s="210">
        <f ca="1">IF(ISERROR(VLOOKUP($B56,'I&amp;E Backsheet'!$D$11:$AB$187,G$11,0)),"",VLOOKUP($B56,'I&amp;E Backsheet'!$D$11:$AB$187,G$11,0))</f>
        <v>5021249</v>
      </c>
      <c r="H56" s="262">
        <f ca="1">IF(ISERROR(VLOOKUP($B56,'I&amp;E Backsheet'!$D$11:$AB$187,H$11,0)),"",VLOOKUP($B56,'I&amp;E Backsheet'!$D$11:$AB$187,H$11,0))</f>
        <v>5021249</v>
      </c>
      <c r="I56" s="210">
        <f ca="1">IF(ISERROR(VLOOKUP($B56,'I&amp;E Backsheet'!$D$11:$AB$187,I$11,0)),"",VLOOKUP($B56,'I&amp;E Backsheet'!$D$11:$AB$187,I$11,0))</f>
        <v>4160039</v>
      </c>
      <c r="J56" s="210">
        <f ca="1">IF(ISERROR(VLOOKUP($B56,'I&amp;E Backsheet'!$D$11:$AB$187,J$11,0)),"",VLOOKUP($B56,'I&amp;E Backsheet'!$D$11:$AB$187,J$11,0))</f>
        <v>4843003</v>
      </c>
      <c r="K56" s="210">
        <f ca="1">IF(ISERROR(VLOOKUP($B56,'I&amp;E Backsheet'!$D$11:$AB$187,K$11,0)),"",VLOOKUP($B56,'I&amp;E Backsheet'!$D$11:$AB$187,K$11,0))</f>
        <v>5371249</v>
      </c>
      <c r="L56" s="262">
        <f ca="1">IF(ISERROR(VLOOKUP($B56,'I&amp;E Backsheet'!$D$11:$AB$187,L$11,0)),"",VLOOKUP($B56,'I&amp;E Backsheet'!$D$11:$AB$187,L$11,0))</f>
        <v>5710705</v>
      </c>
      <c r="M56" s="210">
        <f ca="1">IF(ISERROR(VLOOKUP($B56,'I&amp;E Backsheet'!$D$11:$AB$187,M$11,0)),"",VLOOKUP($B56,'I&amp;E Backsheet'!$D$11:$AB$187,M$11,0))</f>
        <v>4160039</v>
      </c>
      <c r="N56" s="210">
        <f ca="1">IF(ISERROR(VLOOKUP($B56,'I&amp;E Backsheet'!$D$11:$AB$187,N$11,0)),"",VLOOKUP($B56,'I&amp;E Backsheet'!$D$11:$AB$187,N$11,0))</f>
        <v>4843003</v>
      </c>
      <c r="O56" s="334">
        <f t="shared" ca="1" si="1"/>
        <v>861210</v>
      </c>
      <c r="P56" s="215">
        <f t="shared" ca="1" si="2"/>
        <v>178246</v>
      </c>
      <c r="Q56" s="349">
        <f t="shared" ca="1" si="3"/>
        <v>0</v>
      </c>
      <c r="R56" s="215">
        <f t="shared" ca="1" si="4"/>
        <v>0</v>
      </c>
    </row>
    <row r="57" spans="1:18" ht="60" customHeight="1">
      <c r="A57" s="3">
        <v>42</v>
      </c>
      <c r="B57" s="41" t="str">
        <f t="shared" ca="1" si="5"/>
        <v>E06000023</v>
      </c>
      <c r="C57" s="42" t="str">
        <f ca="1">IF($B57="","",VLOOKUP($B57,'Org list'!$J$9:$K$637,2,0))</f>
        <v>Bristol, City of</v>
      </c>
      <c r="D57" s="223">
        <f ca="1">IF(ISERROR(VLOOKUP($B57,'Pooled Fund'!$A$3:$D$179,D$11,0)),"",VLOOKUP($B57,'Pooled Fund'!$A$3:$D$179,D$11,0))</f>
        <v>30392000</v>
      </c>
      <c r="E57" s="210">
        <f ca="1">IF(ISERROR(VLOOKUP($B57,'I&amp;E Backsheet'!$D$11:$AB$187,E$11,0)),"",VLOOKUP($B57,'I&amp;E Backsheet'!$D$11:$AB$187,E$11,0))</f>
        <v>0</v>
      </c>
      <c r="F57" s="210">
        <f ca="1">IF(ISERROR(VLOOKUP($B57,'I&amp;E Backsheet'!$D$11:$AB$187,F$11,0)),"",VLOOKUP($B57,'I&amp;E Backsheet'!$D$11:$AB$187,F$11,0))</f>
        <v>0</v>
      </c>
      <c r="G57" s="210">
        <f ca="1">IF(ISERROR(VLOOKUP($B57,'I&amp;E Backsheet'!$D$11:$AB$187,G$11,0)),"",VLOOKUP($B57,'I&amp;E Backsheet'!$D$11:$AB$187,G$11,0))</f>
        <v>0</v>
      </c>
      <c r="H57" s="262">
        <f ca="1">IF(ISERROR(VLOOKUP($B57,'I&amp;E Backsheet'!$D$11:$AB$187,H$11,0)),"",VLOOKUP($B57,'I&amp;E Backsheet'!$D$11:$AB$187,H$11,0))</f>
        <v>0</v>
      </c>
      <c r="I57" s="210">
        <f ca="1">IF(ISERROR(VLOOKUP($B57,'I&amp;E Backsheet'!$D$11:$AB$187,I$11,0)),"",VLOOKUP($B57,'I&amp;E Backsheet'!$D$11:$AB$187,I$11,0))</f>
        <v>6589818.2324118773</v>
      </c>
      <c r="J57" s="210">
        <f ca="1">IF(ISERROR(VLOOKUP($B57,'I&amp;E Backsheet'!$D$11:$AB$187,J$11,0)),"",VLOOKUP($B57,'I&amp;E Backsheet'!$D$11:$AB$187,J$11,0))</f>
        <v>6589818.2324118773</v>
      </c>
      <c r="K57" s="210">
        <f ca="1">IF(ISERROR(VLOOKUP($B57,'I&amp;E Backsheet'!$D$11:$AB$187,K$11,0)),"",VLOOKUP($B57,'I&amp;E Backsheet'!$D$11:$AB$187,K$11,0))</f>
        <v>6589818.2324118773</v>
      </c>
      <c r="L57" s="262">
        <f ca="1">IF(ISERROR(VLOOKUP($B57,'I&amp;E Backsheet'!$D$11:$AB$187,L$11,0)),"",VLOOKUP($B57,'I&amp;E Backsheet'!$D$11:$AB$187,L$11,0))</f>
        <v>6589818.2324118773</v>
      </c>
      <c r="M57" s="210">
        <f ca="1">IF(ISERROR(VLOOKUP($B57,'I&amp;E Backsheet'!$D$11:$AB$187,M$11,0)),"",VLOOKUP($B57,'I&amp;E Backsheet'!$D$11:$AB$187,M$11,0))</f>
        <v>5693793.9547999995</v>
      </c>
      <c r="N57" s="210">
        <f ca="1">IF(ISERROR(VLOOKUP($B57,'I&amp;E Backsheet'!$D$11:$AB$187,N$11,0)),"",VLOOKUP($B57,'I&amp;E Backsheet'!$D$11:$AB$187,N$11,0))</f>
        <v>6075386.3438000008</v>
      </c>
      <c r="O57" s="334">
        <f t="shared" ca="1" si="1"/>
        <v>-5693793.9547999995</v>
      </c>
      <c r="P57" s="215">
        <f t="shared" ca="1" si="2"/>
        <v>-6075386.3438000008</v>
      </c>
      <c r="Q57" s="349">
        <f t="shared" ca="1" si="3"/>
        <v>896024.27761187777</v>
      </c>
      <c r="R57" s="215">
        <f t="shared" ca="1" si="4"/>
        <v>514431.88861187641</v>
      </c>
    </row>
    <row r="58" spans="1:18" ht="60" customHeight="1">
      <c r="A58" s="3">
        <v>43</v>
      </c>
      <c r="B58" s="41" t="str">
        <f t="shared" ca="1" si="5"/>
        <v>E09000006</v>
      </c>
      <c r="C58" s="42" t="str">
        <f ca="1">IF($B58="","",VLOOKUP($B58,'Org list'!$J$9:$K$637,2,0))</f>
        <v>Bromley</v>
      </c>
      <c r="D58" s="223">
        <f ca="1">IF(ISERROR(VLOOKUP($B58,'Pooled Fund'!$A$3:$D$179,D$11,0)),"",VLOOKUP($B58,'Pooled Fund'!$A$3:$D$179,D$11,0))</f>
        <v>20837000</v>
      </c>
      <c r="E58" s="210">
        <f ca="1">IF(ISERROR(VLOOKUP($B58,'I&amp;E Backsheet'!$D$11:$AB$187,E$11,0)),"",VLOOKUP($B58,'I&amp;E Backsheet'!$D$11:$AB$187,E$11,0))</f>
        <v>5209250</v>
      </c>
      <c r="F58" s="210">
        <f ca="1">IF(ISERROR(VLOOKUP($B58,'I&amp;E Backsheet'!$D$11:$AB$187,F$11,0)),"",VLOOKUP($B58,'I&amp;E Backsheet'!$D$11:$AB$187,F$11,0))</f>
        <v>5209250</v>
      </c>
      <c r="G58" s="210">
        <f ca="1">IF(ISERROR(VLOOKUP($B58,'I&amp;E Backsheet'!$D$11:$AB$187,G$11,0)),"",VLOOKUP($B58,'I&amp;E Backsheet'!$D$11:$AB$187,G$11,0))</f>
        <v>5209250</v>
      </c>
      <c r="H58" s="262">
        <f ca="1">IF(ISERROR(VLOOKUP($B58,'I&amp;E Backsheet'!$D$11:$AB$187,H$11,0)),"",VLOOKUP($B58,'I&amp;E Backsheet'!$D$11:$AB$187,H$11,0))</f>
        <v>5209250</v>
      </c>
      <c r="I58" s="210">
        <f ca="1">IF(ISERROR(VLOOKUP($B58,'I&amp;E Backsheet'!$D$11:$AB$187,I$11,0)),"",VLOOKUP($B58,'I&amp;E Backsheet'!$D$11:$AB$187,I$11,0))</f>
        <v>3329000</v>
      </c>
      <c r="J58" s="210">
        <f ca="1">IF(ISERROR(VLOOKUP($B58,'I&amp;E Backsheet'!$D$11:$AB$187,J$11,0)),"",VLOOKUP($B58,'I&amp;E Backsheet'!$D$11:$AB$187,J$11,0))</f>
        <v>4119000</v>
      </c>
      <c r="K58" s="210">
        <f ca="1">IF(ISERROR(VLOOKUP($B58,'I&amp;E Backsheet'!$D$11:$AB$187,K$11,0)),"",VLOOKUP($B58,'I&amp;E Backsheet'!$D$11:$AB$187,K$11,0))</f>
        <v>4303000</v>
      </c>
      <c r="L58" s="262">
        <f ca="1">IF(ISERROR(VLOOKUP($B58,'I&amp;E Backsheet'!$D$11:$AB$187,L$11,0)),"",VLOOKUP($B58,'I&amp;E Backsheet'!$D$11:$AB$187,L$11,0))</f>
        <v>9086000</v>
      </c>
      <c r="M58" s="210">
        <f ca="1">IF(ISERROR(VLOOKUP($B58,'I&amp;E Backsheet'!$D$11:$AB$187,M$11,0)),"",VLOOKUP($B58,'I&amp;E Backsheet'!$D$11:$AB$187,M$11,0))</f>
        <v>3329000</v>
      </c>
      <c r="N58" s="210">
        <f ca="1">IF(ISERROR(VLOOKUP($B58,'I&amp;E Backsheet'!$D$11:$AB$187,N$11,0)),"",VLOOKUP($B58,'I&amp;E Backsheet'!$D$11:$AB$187,N$11,0))</f>
        <v>4119000</v>
      </c>
      <c r="O58" s="334">
        <f t="shared" ca="1" si="1"/>
        <v>1880250</v>
      </c>
      <c r="P58" s="215">
        <f t="shared" ca="1" si="2"/>
        <v>1090250</v>
      </c>
      <c r="Q58" s="349">
        <f t="shared" ca="1" si="3"/>
        <v>0</v>
      </c>
      <c r="R58" s="215">
        <f t="shared" ca="1" si="4"/>
        <v>0</v>
      </c>
    </row>
    <row r="59" spans="1:18" ht="60" customHeight="1">
      <c r="A59" s="3">
        <v>44</v>
      </c>
      <c r="B59" s="41" t="str">
        <f t="shared" ca="1" si="5"/>
        <v>E10000002</v>
      </c>
      <c r="C59" s="42" t="str">
        <f ca="1">IF($B59="","",VLOOKUP($B59,'Org list'!$J$9:$K$637,2,0))</f>
        <v>Buckinghamshire</v>
      </c>
      <c r="D59" s="223">
        <f ca="1">IF(ISERROR(VLOOKUP($B59,'Pooled Fund'!$A$3:$D$179,D$11,0)),"",VLOOKUP($B59,'Pooled Fund'!$A$3:$D$179,D$11,0))</f>
        <v>28817000</v>
      </c>
      <c r="E59" s="210">
        <f ca="1">IF(ISERROR(VLOOKUP($B59,'I&amp;E Backsheet'!$D$11:$AB$187,E$11,0)),"",VLOOKUP($B59,'I&amp;E Backsheet'!$D$11:$AB$187,E$11,0))</f>
        <v>7204250</v>
      </c>
      <c r="F59" s="210">
        <f ca="1">IF(ISERROR(VLOOKUP($B59,'I&amp;E Backsheet'!$D$11:$AB$187,F$11,0)),"",VLOOKUP($B59,'I&amp;E Backsheet'!$D$11:$AB$187,F$11,0))</f>
        <v>7204250</v>
      </c>
      <c r="G59" s="210">
        <f ca="1">IF(ISERROR(VLOOKUP($B59,'I&amp;E Backsheet'!$D$11:$AB$187,G$11,0)),"",VLOOKUP($B59,'I&amp;E Backsheet'!$D$11:$AB$187,G$11,0))</f>
        <v>7204250</v>
      </c>
      <c r="H59" s="262">
        <f ca="1">IF(ISERROR(VLOOKUP($B59,'I&amp;E Backsheet'!$D$11:$AB$187,H$11,0)),"",VLOOKUP($B59,'I&amp;E Backsheet'!$D$11:$AB$187,H$11,0))</f>
        <v>7204250</v>
      </c>
      <c r="I59" s="210">
        <f ca="1">IF(ISERROR(VLOOKUP($B59,'I&amp;E Backsheet'!$D$11:$AB$187,I$11,0)),"",VLOOKUP($B59,'I&amp;E Backsheet'!$D$11:$AB$187,I$11,0))</f>
        <v>6869500</v>
      </c>
      <c r="J59" s="210">
        <f ca="1">IF(ISERROR(VLOOKUP($B59,'I&amp;E Backsheet'!$D$11:$AB$187,J$11,0)),"",VLOOKUP($B59,'I&amp;E Backsheet'!$D$11:$AB$187,J$11,0))</f>
        <v>6869500</v>
      </c>
      <c r="K59" s="210">
        <f ca="1">IF(ISERROR(VLOOKUP($B59,'I&amp;E Backsheet'!$D$11:$AB$187,K$11,0)),"",VLOOKUP($B59,'I&amp;E Backsheet'!$D$11:$AB$187,K$11,0))</f>
        <v>6869500</v>
      </c>
      <c r="L59" s="262">
        <f ca="1">IF(ISERROR(VLOOKUP($B59,'I&amp;E Backsheet'!$D$11:$AB$187,L$11,0)),"",VLOOKUP($B59,'I&amp;E Backsheet'!$D$11:$AB$187,L$11,0))</f>
        <v>6869500</v>
      </c>
      <c r="M59" s="210">
        <f ca="1">IF(ISERROR(VLOOKUP($B59,'I&amp;E Backsheet'!$D$11:$AB$187,M$11,0)),"",VLOOKUP($B59,'I&amp;E Backsheet'!$D$11:$AB$187,M$11,0))</f>
        <v>6869500</v>
      </c>
      <c r="N59" s="210">
        <f ca="1">IF(ISERROR(VLOOKUP($B59,'I&amp;E Backsheet'!$D$11:$AB$187,N$11,0)),"",VLOOKUP($B59,'I&amp;E Backsheet'!$D$11:$AB$187,N$11,0))</f>
        <v>6869500</v>
      </c>
      <c r="O59" s="334">
        <f t="shared" ca="1" si="1"/>
        <v>334750</v>
      </c>
      <c r="P59" s="215">
        <f t="shared" ca="1" si="2"/>
        <v>334750</v>
      </c>
      <c r="Q59" s="349">
        <f t="shared" ca="1" si="3"/>
        <v>0</v>
      </c>
      <c r="R59" s="215">
        <f t="shared" ca="1" si="4"/>
        <v>0</v>
      </c>
    </row>
    <row r="60" spans="1:18" ht="60" customHeight="1">
      <c r="A60" s="3">
        <v>45</v>
      </c>
      <c r="B60" s="41" t="str">
        <f t="shared" ca="1" si="5"/>
        <v>E08000002</v>
      </c>
      <c r="C60" s="42" t="str">
        <f ca="1">IF($B60="","",VLOOKUP($B60,'Org list'!$J$9:$K$637,2,0))</f>
        <v>Bury</v>
      </c>
      <c r="D60" s="223">
        <f ca="1">IF(ISERROR(VLOOKUP($B60,'Pooled Fund'!$A$3:$D$179,D$11,0)),"",VLOOKUP($B60,'Pooled Fund'!$A$3:$D$179,D$11,0))</f>
        <v>13084500</v>
      </c>
      <c r="E60" s="210">
        <f ca="1">IF(ISERROR(VLOOKUP($B60,'I&amp;E Backsheet'!$D$11:$AB$187,E$11,0)),"",VLOOKUP($B60,'I&amp;E Backsheet'!$D$11:$AB$187,E$11,0))</f>
        <v>3271125</v>
      </c>
      <c r="F60" s="210">
        <f ca="1">IF(ISERROR(VLOOKUP($B60,'I&amp;E Backsheet'!$D$11:$AB$187,F$11,0)),"",VLOOKUP($B60,'I&amp;E Backsheet'!$D$11:$AB$187,F$11,0))</f>
        <v>3271125</v>
      </c>
      <c r="G60" s="210">
        <f ca="1">IF(ISERROR(VLOOKUP($B60,'I&amp;E Backsheet'!$D$11:$AB$187,G$11,0)),"",VLOOKUP($B60,'I&amp;E Backsheet'!$D$11:$AB$187,G$11,0))</f>
        <v>3271125</v>
      </c>
      <c r="H60" s="262">
        <f ca="1">IF(ISERROR(VLOOKUP($B60,'I&amp;E Backsheet'!$D$11:$AB$187,H$11,0)),"",VLOOKUP($B60,'I&amp;E Backsheet'!$D$11:$AB$187,H$11,0))</f>
        <v>3271125</v>
      </c>
      <c r="I60" s="210">
        <f ca="1">IF(ISERROR(VLOOKUP($B60,'I&amp;E Backsheet'!$D$11:$AB$187,I$11,0)),"",VLOOKUP($B60,'I&amp;E Backsheet'!$D$11:$AB$187,I$11,0))</f>
        <v>3271125</v>
      </c>
      <c r="J60" s="210">
        <f ca="1">IF(ISERROR(VLOOKUP($B60,'I&amp;E Backsheet'!$D$11:$AB$187,J$11,0)),"",VLOOKUP($B60,'I&amp;E Backsheet'!$D$11:$AB$187,J$11,0))</f>
        <v>3271125</v>
      </c>
      <c r="K60" s="210">
        <f ca="1">IF(ISERROR(VLOOKUP($B60,'I&amp;E Backsheet'!$D$11:$AB$187,K$11,0)),"",VLOOKUP($B60,'I&amp;E Backsheet'!$D$11:$AB$187,K$11,0))</f>
        <v>3271125</v>
      </c>
      <c r="L60" s="262">
        <f ca="1">IF(ISERROR(VLOOKUP($B60,'I&amp;E Backsheet'!$D$11:$AB$187,L$11,0)),"",VLOOKUP($B60,'I&amp;E Backsheet'!$D$11:$AB$187,L$11,0))</f>
        <v>3271125</v>
      </c>
      <c r="M60" s="210">
        <f ca="1">IF(ISERROR(VLOOKUP($B60,'I&amp;E Backsheet'!$D$11:$AB$187,M$11,0)),"",VLOOKUP($B60,'I&amp;E Backsheet'!$D$11:$AB$187,M$11,0))</f>
        <v>1892623</v>
      </c>
      <c r="N60" s="210">
        <f ca="1">IF(ISERROR(VLOOKUP($B60,'I&amp;E Backsheet'!$D$11:$AB$187,N$11,0)),"",VLOOKUP($B60,'I&amp;E Backsheet'!$D$11:$AB$187,N$11,0))</f>
        <v>1892623</v>
      </c>
      <c r="O60" s="334">
        <f t="shared" ca="1" si="1"/>
        <v>1378502</v>
      </c>
      <c r="P60" s="215">
        <f t="shared" ca="1" si="2"/>
        <v>1378502</v>
      </c>
      <c r="Q60" s="349">
        <f t="shared" ca="1" si="3"/>
        <v>1378502</v>
      </c>
      <c r="R60" s="215">
        <f t="shared" ca="1" si="4"/>
        <v>1378502</v>
      </c>
    </row>
    <row r="61" spans="1:18" ht="60" customHeight="1">
      <c r="A61" s="3">
        <v>46</v>
      </c>
      <c r="B61" s="41" t="str">
        <f t="shared" ca="1" si="5"/>
        <v>E08000033</v>
      </c>
      <c r="C61" s="42" t="str">
        <f ca="1">IF($B61="","",VLOOKUP($B61,'Org list'!$J$9:$K$637,2,0))</f>
        <v>Calderdale</v>
      </c>
      <c r="D61" s="223">
        <f ca="1">IF(ISERROR(VLOOKUP($B61,'Pooled Fund'!$A$3:$D$179,D$11,0)),"",VLOOKUP($B61,'Pooled Fund'!$A$3:$D$179,D$11,0))</f>
        <v>15449000</v>
      </c>
      <c r="E61" s="210">
        <f ca="1">IF(ISERROR(VLOOKUP($B61,'I&amp;E Backsheet'!$D$11:$AB$187,E$11,0)),"",VLOOKUP($B61,'I&amp;E Backsheet'!$D$11:$AB$187,E$11,0))</f>
        <v>3545022</v>
      </c>
      <c r="F61" s="210">
        <f ca="1">IF(ISERROR(VLOOKUP($B61,'I&amp;E Backsheet'!$D$11:$AB$187,F$11,0)),"",VLOOKUP($B61,'I&amp;E Backsheet'!$D$11:$AB$187,F$11,0))</f>
        <v>3862250</v>
      </c>
      <c r="G61" s="210">
        <f ca="1">IF(ISERROR(VLOOKUP($B61,'I&amp;E Backsheet'!$D$11:$AB$187,G$11,0)),"",VLOOKUP($B61,'I&amp;E Backsheet'!$D$11:$AB$187,G$11,0))</f>
        <v>3862250</v>
      </c>
      <c r="H61" s="262">
        <f ca="1">IF(ISERROR(VLOOKUP($B61,'I&amp;E Backsheet'!$D$11:$AB$187,H$11,0)),"",VLOOKUP($B61,'I&amp;E Backsheet'!$D$11:$AB$187,H$11,0))</f>
        <v>4179478</v>
      </c>
      <c r="I61" s="210">
        <f ca="1">IF(ISERROR(VLOOKUP($B61,'I&amp;E Backsheet'!$D$11:$AB$187,I$11,0)),"",VLOOKUP($B61,'I&amp;E Backsheet'!$D$11:$AB$187,I$11,0))</f>
        <v>3545022</v>
      </c>
      <c r="J61" s="210">
        <f ca="1">IF(ISERROR(VLOOKUP($B61,'I&amp;E Backsheet'!$D$11:$AB$187,J$11,0)),"",VLOOKUP($B61,'I&amp;E Backsheet'!$D$11:$AB$187,J$11,0))</f>
        <v>3888740</v>
      </c>
      <c r="K61" s="210">
        <f ca="1">IF(ISERROR(VLOOKUP($B61,'I&amp;E Backsheet'!$D$11:$AB$187,K$11,0)),"",VLOOKUP($B61,'I&amp;E Backsheet'!$D$11:$AB$187,K$11,0))</f>
        <v>3862250</v>
      </c>
      <c r="L61" s="262">
        <f ca="1">IF(ISERROR(VLOOKUP($B61,'I&amp;E Backsheet'!$D$11:$AB$187,L$11,0)),"",VLOOKUP($B61,'I&amp;E Backsheet'!$D$11:$AB$187,L$11,0))</f>
        <v>4158676</v>
      </c>
      <c r="M61" s="210">
        <f ca="1">IF(ISERROR(VLOOKUP($B61,'I&amp;E Backsheet'!$D$11:$AB$187,M$11,0)),"",VLOOKUP($B61,'I&amp;E Backsheet'!$D$11:$AB$187,M$11,0))</f>
        <v>3239189</v>
      </c>
      <c r="N61" s="210">
        <f ca="1">IF(ISERROR(VLOOKUP($B61,'I&amp;E Backsheet'!$D$11:$AB$187,N$11,0)),"",VLOOKUP($B61,'I&amp;E Backsheet'!$D$11:$AB$187,N$11,0))</f>
        <v>3888740</v>
      </c>
      <c r="O61" s="334">
        <f t="shared" ca="1" si="1"/>
        <v>305833</v>
      </c>
      <c r="P61" s="215">
        <f t="shared" ca="1" si="2"/>
        <v>-26490</v>
      </c>
      <c r="Q61" s="349">
        <f t="shared" ca="1" si="3"/>
        <v>305833</v>
      </c>
      <c r="R61" s="215">
        <f t="shared" ca="1" si="4"/>
        <v>0</v>
      </c>
    </row>
    <row r="62" spans="1:18" ht="60" customHeight="1">
      <c r="A62" s="3">
        <v>47</v>
      </c>
      <c r="B62" s="41" t="str">
        <f t="shared" ca="1" si="5"/>
        <v>E10000003</v>
      </c>
      <c r="C62" s="42" t="str">
        <f ca="1">IF($B62="","",VLOOKUP($B62,'Org list'!$J$9:$K$637,2,0))</f>
        <v>Cambridgeshire</v>
      </c>
      <c r="D62" s="223">
        <f ca="1">IF(ISERROR(VLOOKUP($B62,'Pooled Fund'!$A$3:$D$179,D$11,0)),"",VLOOKUP($B62,'Pooled Fund'!$A$3:$D$179,D$11,0))</f>
        <v>37669000</v>
      </c>
      <c r="E62" s="210">
        <f ca="1">IF(ISERROR(VLOOKUP($B62,'I&amp;E Backsheet'!$D$11:$AB$187,E$11,0)),"",VLOOKUP($B62,'I&amp;E Backsheet'!$D$11:$AB$187,E$11,0))</f>
        <v>10651250</v>
      </c>
      <c r="F62" s="210">
        <f ca="1">IF(ISERROR(VLOOKUP($B62,'I&amp;E Backsheet'!$D$11:$AB$187,F$11,0)),"",VLOOKUP($B62,'I&amp;E Backsheet'!$D$11:$AB$187,F$11,0))</f>
        <v>8727250</v>
      </c>
      <c r="G62" s="210">
        <f ca="1">IF(ISERROR(VLOOKUP($B62,'I&amp;E Backsheet'!$D$11:$AB$187,G$11,0)),"",VLOOKUP($B62,'I&amp;E Backsheet'!$D$11:$AB$187,G$11,0))</f>
        <v>8727250</v>
      </c>
      <c r="H62" s="262">
        <f ca="1">IF(ISERROR(VLOOKUP($B62,'I&amp;E Backsheet'!$D$11:$AB$187,H$11,0)),"",VLOOKUP($B62,'I&amp;E Backsheet'!$D$11:$AB$187,H$11,0))</f>
        <v>8727250</v>
      </c>
      <c r="I62" s="210">
        <f ca="1">IF(ISERROR(VLOOKUP($B62,'I&amp;E Backsheet'!$D$11:$AB$187,I$11,0)),"",VLOOKUP($B62,'I&amp;E Backsheet'!$D$11:$AB$187,I$11,0))</f>
        <v>10651250</v>
      </c>
      <c r="J62" s="210">
        <f ca="1">IF(ISERROR(VLOOKUP($B62,'I&amp;E Backsheet'!$D$11:$AB$187,J$11,0)),"",VLOOKUP($B62,'I&amp;E Backsheet'!$D$11:$AB$187,J$11,0))</f>
        <v>8727250</v>
      </c>
      <c r="K62" s="210">
        <f ca="1">IF(ISERROR(VLOOKUP($B62,'I&amp;E Backsheet'!$D$11:$AB$187,K$11,0)),"",VLOOKUP($B62,'I&amp;E Backsheet'!$D$11:$AB$187,K$11,0))</f>
        <v>8727250</v>
      </c>
      <c r="L62" s="262">
        <f ca="1">IF(ISERROR(VLOOKUP($B62,'I&amp;E Backsheet'!$D$11:$AB$187,L$11,0)),"",VLOOKUP($B62,'I&amp;E Backsheet'!$D$11:$AB$187,L$11,0))</f>
        <v>8727250</v>
      </c>
      <c r="M62" s="210">
        <f ca="1">IF(ISERROR(VLOOKUP($B62,'I&amp;E Backsheet'!$D$11:$AB$187,M$11,0)),"",VLOOKUP($B62,'I&amp;E Backsheet'!$D$11:$AB$187,M$11,0))</f>
        <v>10454107</v>
      </c>
      <c r="N62" s="210">
        <f ca="1">IF(ISERROR(VLOOKUP($B62,'I&amp;E Backsheet'!$D$11:$AB$187,N$11,0)),"",VLOOKUP($B62,'I&amp;E Backsheet'!$D$11:$AB$187,N$11,0))</f>
        <v>8530260</v>
      </c>
      <c r="O62" s="334">
        <f t="shared" ca="1" si="1"/>
        <v>197143</v>
      </c>
      <c r="P62" s="215">
        <f t="shared" ca="1" si="2"/>
        <v>196990</v>
      </c>
      <c r="Q62" s="349">
        <f t="shared" ca="1" si="3"/>
        <v>197143</v>
      </c>
      <c r="R62" s="215">
        <f t="shared" ca="1" si="4"/>
        <v>196990</v>
      </c>
    </row>
    <row r="63" spans="1:18" ht="60" customHeight="1">
      <c r="A63" s="3">
        <v>48</v>
      </c>
      <c r="B63" s="41" t="str">
        <f t="shared" ca="1" si="5"/>
        <v>E09000007</v>
      </c>
      <c r="C63" s="42" t="str">
        <f ca="1">IF($B63="","",VLOOKUP($B63,'Org list'!$J$9:$K$637,2,0))</f>
        <v>Camden</v>
      </c>
      <c r="D63" s="223">
        <f ca="1">IF(ISERROR(VLOOKUP($B63,'Pooled Fund'!$A$3:$D$179,D$11,0)),"",VLOOKUP($B63,'Pooled Fund'!$A$3:$D$179,D$11,0))</f>
        <v>19314000</v>
      </c>
      <c r="E63" s="210">
        <f ca="1">IF(ISERROR(VLOOKUP($B63,'I&amp;E Backsheet'!$D$11:$AB$187,E$11,0)),"",VLOOKUP($B63,'I&amp;E Backsheet'!$D$11:$AB$187,E$11,0))</f>
        <v>4828500</v>
      </c>
      <c r="F63" s="210">
        <f ca="1">IF(ISERROR(VLOOKUP($B63,'I&amp;E Backsheet'!$D$11:$AB$187,F$11,0)),"",VLOOKUP($B63,'I&amp;E Backsheet'!$D$11:$AB$187,F$11,0))</f>
        <v>4828500</v>
      </c>
      <c r="G63" s="210">
        <f ca="1">IF(ISERROR(VLOOKUP($B63,'I&amp;E Backsheet'!$D$11:$AB$187,G$11,0)),"",VLOOKUP($B63,'I&amp;E Backsheet'!$D$11:$AB$187,G$11,0))</f>
        <v>4828500</v>
      </c>
      <c r="H63" s="262">
        <f ca="1">IF(ISERROR(VLOOKUP($B63,'I&amp;E Backsheet'!$D$11:$AB$187,H$11,0)),"",VLOOKUP($B63,'I&amp;E Backsheet'!$D$11:$AB$187,H$11,0))</f>
        <v>4828500</v>
      </c>
      <c r="I63" s="210">
        <f ca="1">IF(ISERROR(VLOOKUP($B63,'I&amp;E Backsheet'!$D$11:$AB$187,I$11,0)),"",VLOOKUP($B63,'I&amp;E Backsheet'!$D$11:$AB$187,I$11,0))</f>
        <v>3934750</v>
      </c>
      <c r="J63" s="210">
        <f ca="1">IF(ISERROR(VLOOKUP($B63,'I&amp;E Backsheet'!$D$11:$AB$187,J$11,0)),"",VLOOKUP($B63,'I&amp;E Backsheet'!$D$11:$AB$187,J$11,0))</f>
        <v>3934750</v>
      </c>
      <c r="K63" s="210">
        <f ca="1">IF(ISERROR(VLOOKUP($B63,'I&amp;E Backsheet'!$D$11:$AB$187,K$11,0)),"",VLOOKUP($B63,'I&amp;E Backsheet'!$D$11:$AB$187,K$11,0))</f>
        <v>3934750</v>
      </c>
      <c r="L63" s="262">
        <f ca="1">IF(ISERROR(VLOOKUP($B63,'I&amp;E Backsheet'!$D$11:$AB$187,L$11,0)),"",VLOOKUP($B63,'I&amp;E Backsheet'!$D$11:$AB$187,L$11,0))</f>
        <v>3934750</v>
      </c>
      <c r="M63" s="210">
        <f ca="1">IF(ISERROR(VLOOKUP($B63,'I&amp;E Backsheet'!$D$11:$AB$187,M$11,0)),"",VLOOKUP($B63,'I&amp;E Backsheet'!$D$11:$AB$187,M$11,0))</f>
        <v>3203500</v>
      </c>
      <c r="N63" s="210">
        <f ca="1">IF(ISERROR(VLOOKUP($B63,'I&amp;E Backsheet'!$D$11:$AB$187,N$11,0)),"",VLOOKUP($B63,'I&amp;E Backsheet'!$D$11:$AB$187,N$11,0))</f>
        <v>3102500</v>
      </c>
      <c r="O63" s="334">
        <f t="shared" ca="1" si="1"/>
        <v>1625000</v>
      </c>
      <c r="P63" s="215">
        <f t="shared" ca="1" si="2"/>
        <v>1726000</v>
      </c>
      <c r="Q63" s="349">
        <f t="shared" ca="1" si="3"/>
        <v>731250</v>
      </c>
      <c r="R63" s="215">
        <f t="shared" ca="1" si="4"/>
        <v>832250</v>
      </c>
    </row>
    <row r="64" spans="1:18" ht="60" customHeight="1">
      <c r="A64" s="3">
        <v>49</v>
      </c>
      <c r="B64" s="41" t="str">
        <f t="shared" ca="1" si="5"/>
        <v>E06000056</v>
      </c>
      <c r="C64" s="42" t="str">
        <f ca="1">IF($B64="","",VLOOKUP($B64,'Org list'!$J$9:$K$637,2,0))</f>
        <v>Central Bedfordshire</v>
      </c>
      <c r="D64" s="223">
        <f ca="1">IF(ISERROR(VLOOKUP($B64,'Pooled Fund'!$A$3:$D$179,D$11,0)),"",VLOOKUP($B64,'Pooled Fund'!$A$3:$D$179,D$11,0))</f>
        <v>18707000</v>
      </c>
      <c r="E64" s="210">
        <f ca="1">IF(ISERROR(VLOOKUP($B64,'I&amp;E Backsheet'!$D$11:$AB$187,E$11,0)),"",VLOOKUP($B64,'I&amp;E Backsheet'!$D$11:$AB$187,E$11,0))</f>
        <v>0</v>
      </c>
      <c r="F64" s="210">
        <f ca="1">IF(ISERROR(VLOOKUP($B64,'I&amp;E Backsheet'!$D$11:$AB$187,F$11,0)),"",VLOOKUP($B64,'I&amp;E Backsheet'!$D$11:$AB$187,F$11,0))</f>
        <v>0</v>
      </c>
      <c r="G64" s="210">
        <f ca="1">IF(ISERROR(VLOOKUP($B64,'I&amp;E Backsheet'!$D$11:$AB$187,G$11,0)),"",VLOOKUP($B64,'I&amp;E Backsheet'!$D$11:$AB$187,G$11,0))</f>
        <v>0</v>
      </c>
      <c r="H64" s="262">
        <f ca="1">IF(ISERROR(VLOOKUP($B64,'I&amp;E Backsheet'!$D$11:$AB$187,H$11,0)),"",VLOOKUP($B64,'I&amp;E Backsheet'!$D$11:$AB$187,H$11,0))</f>
        <v>0</v>
      </c>
      <c r="I64" s="210">
        <f ca="1">IF(ISERROR(VLOOKUP($B64,'I&amp;E Backsheet'!$D$11:$AB$187,I$11,0)),"",VLOOKUP($B64,'I&amp;E Backsheet'!$D$11:$AB$187,I$11,0))</f>
        <v>4665865</v>
      </c>
      <c r="J64" s="210">
        <f ca="1">IF(ISERROR(VLOOKUP($B64,'I&amp;E Backsheet'!$D$11:$AB$187,J$11,0)),"",VLOOKUP($B64,'I&amp;E Backsheet'!$D$11:$AB$187,J$11,0))</f>
        <v>4665865</v>
      </c>
      <c r="K64" s="210">
        <f ca="1">IF(ISERROR(VLOOKUP($B64,'I&amp;E Backsheet'!$D$11:$AB$187,K$11,0)),"",VLOOKUP($B64,'I&amp;E Backsheet'!$D$11:$AB$187,K$11,0))</f>
        <v>4665865</v>
      </c>
      <c r="L64" s="262">
        <f ca="1">IF(ISERROR(VLOOKUP($B64,'I&amp;E Backsheet'!$D$11:$AB$187,L$11,0)),"",VLOOKUP($B64,'I&amp;E Backsheet'!$D$11:$AB$187,L$11,0))</f>
        <v>4665865</v>
      </c>
      <c r="M64" s="210">
        <f ca="1">IF(ISERROR(VLOOKUP($B64,'I&amp;E Backsheet'!$D$11:$AB$187,M$11,0)),"",VLOOKUP($B64,'I&amp;E Backsheet'!$D$11:$AB$187,M$11,0))</f>
        <v>4534000</v>
      </c>
      <c r="N64" s="210">
        <f ca="1">IF(ISERROR(VLOOKUP($B64,'I&amp;E Backsheet'!$D$11:$AB$187,N$11,0)),"",VLOOKUP($B64,'I&amp;E Backsheet'!$D$11:$AB$187,N$11,0))</f>
        <v>4797730</v>
      </c>
      <c r="O64" s="334">
        <f t="shared" ca="1" si="1"/>
        <v>-4534000</v>
      </c>
      <c r="P64" s="215">
        <f t="shared" ca="1" si="2"/>
        <v>-4797730</v>
      </c>
      <c r="Q64" s="349">
        <f t="shared" ca="1" si="3"/>
        <v>131865</v>
      </c>
      <c r="R64" s="215">
        <f t="shared" ca="1" si="4"/>
        <v>-131865</v>
      </c>
    </row>
    <row r="65" spans="1:18" ht="60" customHeight="1">
      <c r="A65" s="3">
        <v>50</v>
      </c>
      <c r="B65" s="41" t="str">
        <f t="shared" ca="1" si="5"/>
        <v>E06000049</v>
      </c>
      <c r="C65" s="42" t="str">
        <f ca="1">IF($B65="","",VLOOKUP($B65,'Org list'!$J$9:$K$637,2,0))</f>
        <v>Cheshire East</v>
      </c>
      <c r="D65" s="223">
        <f ca="1">IF(ISERROR(VLOOKUP($B65,'Pooled Fund'!$A$3:$D$179,D$11,0)),"",VLOOKUP($B65,'Pooled Fund'!$A$3:$D$179,D$11,0))</f>
        <v>23891000</v>
      </c>
      <c r="E65" s="210">
        <f ca="1">IF(ISERROR(VLOOKUP($B65,'I&amp;E Backsheet'!$D$11:$AB$187,E$11,0)),"",VLOOKUP($B65,'I&amp;E Backsheet'!$D$11:$AB$187,E$11,0))</f>
        <v>5166055</v>
      </c>
      <c r="F65" s="210">
        <f ca="1">IF(ISERROR(VLOOKUP($B65,'I&amp;E Backsheet'!$D$11:$AB$187,F$11,0)),"",VLOOKUP($B65,'I&amp;E Backsheet'!$D$11:$AB$187,F$11,0))</f>
        <v>6048852</v>
      </c>
      <c r="G65" s="210">
        <f ca="1">IF(ISERROR(VLOOKUP($B65,'I&amp;E Backsheet'!$D$11:$AB$187,G$11,0)),"",VLOOKUP($B65,'I&amp;E Backsheet'!$D$11:$AB$187,G$11,0))</f>
        <v>6257952</v>
      </c>
      <c r="H65" s="262">
        <f ca="1">IF(ISERROR(VLOOKUP($B65,'I&amp;E Backsheet'!$D$11:$AB$187,H$11,0)),"",VLOOKUP($B65,'I&amp;E Backsheet'!$D$11:$AB$187,H$11,0))</f>
        <v>6418142</v>
      </c>
      <c r="I65" s="210">
        <f ca="1">IF(ISERROR(VLOOKUP($B65,'I&amp;E Backsheet'!$D$11:$AB$187,I$11,0)),"",VLOOKUP($B65,'I&amp;E Backsheet'!$D$11:$AB$187,I$11,0))</f>
        <v>5166055</v>
      </c>
      <c r="J65" s="210">
        <f ca="1">IF(ISERROR(VLOOKUP($B65,'I&amp;E Backsheet'!$D$11:$AB$187,J$11,0)),"",VLOOKUP($B65,'I&amp;E Backsheet'!$D$11:$AB$187,J$11,0))</f>
        <v>6048852</v>
      </c>
      <c r="K65" s="210">
        <f ca="1">IF(ISERROR(VLOOKUP($B65,'I&amp;E Backsheet'!$D$11:$AB$187,K$11,0)),"",VLOOKUP($B65,'I&amp;E Backsheet'!$D$11:$AB$187,K$11,0))</f>
        <v>6257952</v>
      </c>
      <c r="L65" s="262">
        <f ca="1">IF(ISERROR(VLOOKUP($B65,'I&amp;E Backsheet'!$D$11:$AB$187,L$11,0)),"",VLOOKUP($B65,'I&amp;E Backsheet'!$D$11:$AB$187,L$11,0))</f>
        <v>6418142</v>
      </c>
      <c r="M65" s="210">
        <f ca="1">IF(ISERROR(VLOOKUP($B65,'I&amp;E Backsheet'!$D$11:$AB$187,M$11,0)),"",VLOOKUP($B65,'I&amp;E Backsheet'!$D$11:$AB$187,M$11,0))</f>
        <v>4998243</v>
      </c>
      <c r="N65" s="210">
        <f ca="1">IF(ISERROR(VLOOKUP($B65,'I&amp;E Backsheet'!$D$11:$AB$187,N$11,0)),"",VLOOKUP($B65,'I&amp;E Backsheet'!$D$11:$AB$187,N$11,0))</f>
        <v>5205328.3099999996</v>
      </c>
      <c r="O65" s="334">
        <f t="shared" ca="1" si="1"/>
        <v>167812</v>
      </c>
      <c r="P65" s="215">
        <f t="shared" ca="1" si="2"/>
        <v>843523.69000000041</v>
      </c>
      <c r="Q65" s="349">
        <f t="shared" ca="1" si="3"/>
        <v>167812</v>
      </c>
      <c r="R65" s="215">
        <f t="shared" ca="1" si="4"/>
        <v>843523.69000000041</v>
      </c>
    </row>
    <row r="66" spans="1:18" ht="60" customHeight="1">
      <c r="A66" s="3">
        <v>51</v>
      </c>
      <c r="B66" s="41" t="str">
        <f t="shared" ca="1" si="5"/>
        <v>E06000050</v>
      </c>
      <c r="C66" s="42" t="str">
        <f ca="1">IF($B66="","",VLOOKUP($B66,'Org list'!$J$9:$K$637,2,0))</f>
        <v>Cheshire West and Chester</v>
      </c>
      <c r="D66" s="223">
        <f ca="1">IF(ISERROR(VLOOKUP($B66,'Pooled Fund'!$A$3:$D$179,D$11,0)),"",VLOOKUP($B66,'Pooled Fund'!$A$3:$D$179,D$11,0))</f>
        <v>24309000</v>
      </c>
      <c r="E66" s="210">
        <f ca="1">IF(ISERROR(VLOOKUP($B66,'I&amp;E Backsheet'!$D$11:$AB$187,E$11,0)),"",VLOOKUP($B66,'I&amp;E Backsheet'!$D$11:$AB$187,E$11,0))</f>
        <v>6077000</v>
      </c>
      <c r="F66" s="210">
        <f ca="1">IF(ISERROR(VLOOKUP($B66,'I&amp;E Backsheet'!$D$11:$AB$187,F$11,0)),"",VLOOKUP($B66,'I&amp;E Backsheet'!$D$11:$AB$187,F$11,0))</f>
        <v>6077000</v>
      </c>
      <c r="G66" s="210">
        <f ca="1">IF(ISERROR(VLOOKUP($B66,'I&amp;E Backsheet'!$D$11:$AB$187,G$11,0)),"",VLOOKUP($B66,'I&amp;E Backsheet'!$D$11:$AB$187,G$11,0))</f>
        <v>6077000</v>
      </c>
      <c r="H66" s="262">
        <f ca="1">IF(ISERROR(VLOOKUP($B66,'I&amp;E Backsheet'!$D$11:$AB$187,H$11,0)),"",VLOOKUP($B66,'I&amp;E Backsheet'!$D$11:$AB$187,H$11,0))</f>
        <v>6078000</v>
      </c>
      <c r="I66" s="210">
        <f ca="1">IF(ISERROR(VLOOKUP($B66,'I&amp;E Backsheet'!$D$11:$AB$187,I$11,0)),"",VLOOKUP($B66,'I&amp;E Backsheet'!$D$11:$AB$187,I$11,0))</f>
        <v>5263000</v>
      </c>
      <c r="J66" s="210">
        <f ca="1">IF(ISERROR(VLOOKUP($B66,'I&amp;E Backsheet'!$D$11:$AB$187,J$11,0)),"",VLOOKUP($B66,'I&amp;E Backsheet'!$D$11:$AB$187,J$11,0))</f>
        <v>5312000</v>
      </c>
      <c r="K66" s="210">
        <f ca="1">IF(ISERROR(VLOOKUP($B66,'I&amp;E Backsheet'!$D$11:$AB$187,K$11,0)),"",VLOOKUP($B66,'I&amp;E Backsheet'!$D$11:$AB$187,K$11,0))</f>
        <v>5925000</v>
      </c>
      <c r="L66" s="262">
        <f ca="1">IF(ISERROR(VLOOKUP($B66,'I&amp;E Backsheet'!$D$11:$AB$187,L$11,0)),"",VLOOKUP($B66,'I&amp;E Backsheet'!$D$11:$AB$187,L$11,0))</f>
        <v>6399000</v>
      </c>
      <c r="M66" s="210">
        <f ca="1">IF(ISERROR(VLOOKUP($B66,'I&amp;E Backsheet'!$D$11:$AB$187,M$11,0)),"",VLOOKUP($B66,'I&amp;E Backsheet'!$D$11:$AB$187,M$11,0))</f>
        <v>5263000</v>
      </c>
      <c r="N66" s="210">
        <f ca="1">IF(ISERROR(VLOOKUP($B66,'I&amp;E Backsheet'!$D$11:$AB$187,N$11,0)),"",VLOOKUP($B66,'I&amp;E Backsheet'!$D$11:$AB$187,N$11,0))</f>
        <v>5312000</v>
      </c>
      <c r="O66" s="334">
        <f t="shared" ca="1" si="1"/>
        <v>814000</v>
      </c>
      <c r="P66" s="215">
        <f t="shared" ca="1" si="2"/>
        <v>765000</v>
      </c>
      <c r="Q66" s="349">
        <f t="shared" ca="1" si="3"/>
        <v>0</v>
      </c>
      <c r="R66" s="215">
        <f t="shared" ca="1" si="4"/>
        <v>0</v>
      </c>
    </row>
    <row r="67" spans="1:18" ht="60" customHeight="1">
      <c r="A67" s="3">
        <v>52</v>
      </c>
      <c r="B67" s="41" t="str">
        <f t="shared" ca="1" si="5"/>
        <v>E09000001</v>
      </c>
      <c r="C67" s="42" t="str">
        <f ca="1">IF($B67="","",VLOOKUP($B67,'Org list'!$J$9:$K$637,2,0))</f>
        <v>City of London</v>
      </c>
      <c r="D67" s="223">
        <f ca="1">IF(ISERROR(VLOOKUP($B67,'Pooled Fund'!$A$3:$D$179,D$11,0)),"",VLOOKUP($B67,'Pooled Fund'!$A$3:$D$179,D$11,0))</f>
        <v>777000</v>
      </c>
      <c r="E67" s="210">
        <f ca="1">IF(ISERROR(VLOOKUP($B67,'I&amp;E Backsheet'!$D$11:$AB$187,E$11,0)),"",VLOOKUP($B67,'I&amp;E Backsheet'!$D$11:$AB$187,E$11,0))</f>
        <v>194000</v>
      </c>
      <c r="F67" s="210">
        <f ca="1">IF(ISERROR(VLOOKUP($B67,'I&amp;E Backsheet'!$D$11:$AB$187,F$11,0)),"",VLOOKUP($B67,'I&amp;E Backsheet'!$D$11:$AB$187,F$11,0))</f>
        <v>194000</v>
      </c>
      <c r="G67" s="210">
        <f ca="1">IF(ISERROR(VLOOKUP($B67,'I&amp;E Backsheet'!$D$11:$AB$187,G$11,0)),"",VLOOKUP($B67,'I&amp;E Backsheet'!$D$11:$AB$187,G$11,0))</f>
        <v>194000</v>
      </c>
      <c r="H67" s="262">
        <f ca="1">IF(ISERROR(VLOOKUP($B67,'I&amp;E Backsheet'!$D$11:$AB$187,H$11,0)),"",VLOOKUP($B67,'I&amp;E Backsheet'!$D$11:$AB$187,H$11,0))</f>
        <v>194000</v>
      </c>
      <c r="I67" s="210">
        <f ca="1">IF(ISERROR(VLOOKUP($B67,'I&amp;E Backsheet'!$D$11:$AB$187,I$11,0)),"",VLOOKUP($B67,'I&amp;E Backsheet'!$D$11:$AB$187,I$11,0))</f>
        <v>121250</v>
      </c>
      <c r="J67" s="210">
        <f ca="1">IF(ISERROR(VLOOKUP($B67,'I&amp;E Backsheet'!$D$11:$AB$187,J$11,0)),"",VLOOKUP($B67,'I&amp;E Backsheet'!$D$11:$AB$187,J$11,0))</f>
        <v>218250</v>
      </c>
      <c r="K67" s="210">
        <f ca="1">IF(ISERROR(VLOOKUP($B67,'I&amp;E Backsheet'!$D$11:$AB$187,K$11,0)),"",VLOOKUP($B67,'I&amp;E Backsheet'!$D$11:$AB$187,K$11,0))</f>
        <v>218250</v>
      </c>
      <c r="L67" s="262">
        <f ca="1">IF(ISERROR(VLOOKUP($B67,'I&amp;E Backsheet'!$D$11:$AB$187,L$11,0)),"",VLOOKUP($B67,'I&amp;E Backsheet'!$D$11:$AB$187,L$11,0))</f>
        <v>218250</v>
      </c>
      <c r="M67" s="210">
        <f ca="1">IF(ISERROR(VLOOKUP($B67,'I&amp;E Backsheet'!$D$11:$AB$187,M$11,0)),"",VLOOKUP($B67,'I&amp;E Backsheet'!$D$11:$AB$187,M$11,0))</f>
        <v>121250</v>
      </c>
      <c r="N67" s="210">
        <f ca="1">IF(ISERROR(VLOOKUP($B67,'I&amp;E Backsheet'!$D$11:$AB$187,N$11,0)),"",VLOOKUP($B67,'I&amp;E Backsheet'!$D$11:$AB$187,N$11,0))</f>
        <v>121250</v>
      </c>
      <c r="O67" s="334">
        <f t="shared" ca="1" si="1"/>
        <v>72750</v>
      </c>
      <c r="P67" s="215">
        <f t="shared" ca="1" si="2"/>
        <v>72750</v>
      </c>
      <c r="Q67" s="349">
        <f t="shared" ca="1" si="3"/>
        <v>0</v>
      </c>
      <c r="R67" s="215">
        <f t="shared" ca="1" si="4"/>
        <v>97000</v>
      </c>
    </row>
    <row r="68" spans="1:18" ht="60" customHeight="1">
      <c r="A68" s="3">
        <v>53</v>
      </c>
      <c r="B68" s="41" t="str">
        <f t="shared" ca="1" si="5"/>
        <v>E06000052</v>
      </c>
      <c r="C68" s="42" t="str">
        <f ca="1">IF($B68="","",VLOOKUP($B68,'Org list'!$J$9:$K$637,2,0))</f>
        <v>Cornwall &amp; Scilly</v>
      </c>
      <c r="D68" s="223">
        <f ca="1">IF(ISERROR(VLOOKUP($B68,'Pooled Fund'!$A$3:$D$179,D$11,0)),"",VLOOKUP($B68,'Pooled Fund'!$A$3:$D$179,D$11,0))</f>
        <v>44512000</v>
      </c>
      <c r="E68" s="210">
        <f ca="1">IF(ISERROR(VLOOKUP($B68,'I&amp;E Backsheet'!$D$11:$AB$187,E$11,0)),"",VLOOKUP($B68,'I&amp;E Backsheet'!$D$11:$AB$187,E$11,0))</f>
        <v>11128000</v>
      </c>
      <c r="F68" s="210">
        <f ca="1">IF(ISERROR(VLOOKUP($B68,'I&amp;E Backsheet'!$D$11:$AB$187,F$11,0)),"",VLOOKUP($B68,'I&amp;E Backsheet'!$D$11:$AB$187,F$11,0))</f>
        <v>11128000</v>
      </c>
      <c r="G68" s="210">
        <f ca="1">IF(ISERROR(VLOOKUP($B68,'I&amp;E Backsheet'!$D$11:$AB$187,G$11,0)),"",VLOOKUP($B68,'I&amp;E Backsheet'!$D$11:$AB$187,G$11,0))</f>
        <v>11128000</v>
      </c>
      <c r="H68" s="262">
        <f ca="1">IF(ISERROR(VLOOKUP($B68,'I&amp;E Backsheet'!$D$11:$AB$187,H$11,0)),"",VLOOKUP($B68,'I&amp;E Backsheet'!$D$11:$AB$187,H$11,0))</f>
        <v>11128000</v>
      </c>
      <c r="I68" s="210">
        <f ca="1">IF(ISERROR(VLOOKUP($B68,'I&amp;E Backsheet'!$D$11:$AB$187,I$11,0)),"",VLOOKUP($B68,'I&amp;E Backsheet'!$D$11:$AB$187,I$11,0))</f>
        <v>11228000</v>
      </c>
      <c r="J68" s="210">
        <f ca="1">IF(ISERROR(VLOOKUP($B68,'I&amp;E Backsheet'!$D$11:$AB$187,J$11,0)),"",VLOOKUP($B68,'I&amp;E Backsheet'!$D$11:$AB$187,J$11,0))</f>
        <v>8462000</v>
      </c>
      <c r="K68" s="210">
        <f ca="1">IF(ISERROR(VLOOKUP($B68,'I&amp;E Backsheet'!$D$11:$AB$187,K$11,0)),"",VLOOKUP($B68,'I&amp;E Backsheet'!$D$11:$AB$187,K$11,0))</f>
        <v>10930000</v>
      </c>
      <c r="L68" s="262">
        <f ca="1">IF(ISERROR(VLOOKUP($B68,'I&amp;E Backsheet'!$D$11:$AB$187,L$11,0)),"",VLOOKUP($B68,'I&amp;E Backsheet'!$D$11:$AB$187,L$11,0))</f>
        <v>10930000</v>
      </c>
      <c r="M68" s="210">
        <f ca="1">IF(ISERROR(VLOOKUP($B68,'I&amp;E Backsheet'!$D$11:$AB$187,M$11,0)),"",VLOOKUP($B68,'I&amp;E Backsheet'!$D$11:$AB$187,M$11,0))</f>
        <v>11228000</v>
      </c>
      <c r="N68" s="210">
        <f ca="1">IF(ISERROR(VLOOKUP($B68,'I&amp;E Backsheet'!$D$11:$AB$187,N$11,0)),"",VLOOKUP($B68,'I&amp;E Backsheet'!$D$11:$AB$187,N$11,0))</f>
        <v>8462000</v>
      </c>
      <c r="O68" s="334">
        <f t="shared" ca="1" si="1"/>
        <v>-100000</v>
      </c>
      <c r="P68" s="215">
        <f t="shared" ca="1" si="2"/>
        <v>2666000</v>
      </c>
      <c r="Q68" s="349">
        <f t="shared" ca="1" si="3"/>
        <v>0</v>
      </c>
      <c r="R68" s="215">
        <f t="shared" ca="1" si="4"/>
        <v>0</v>
      </c>
    </row>
    <row r="69" spans="1:18" ht="60" customHeight="1">
      <c r="A69" s="3">
        <v>54</v>
      </c>
      <c r="B69" s="41" t="str">
        <f t="shared" ca="1" si="5"/>
        <v>E06000047</v>
      </c>
      <c r="C69" s="42" t="str">
        <f ca="1">IF($B69="","",VLOOKUP($B69,'Org list'!$J$9:$K$637,2,0))</f>
        <v>County Durham</v>
      </c>
      <c r="D69" s="223">
        <f ca="1">IF(ISERROR(VLOOKUP($B69,'Pooled Fund'!$A$3:$D$179,D$11,0)),"",VLOOKUP($B69,'Pooled Fund'!$A$3:$D$179,D$11,0))</f>
        <v>43735000</v>
      </c>
      <c r="E69" s="210">
        <f ca="1">IF(ISERROR(VLOOKUP($B69,'I&amp;E Backsheet'!$D$11:$AB$187,E$11,0)),"",VLOOKUP($B69,'I&amp;E Backsheet'!$D$11:$AB$187,E$11,0))</f>
        <v>10933750</v>
      </c>
      <c r="F69" s="210">
        <f ca="1">IF(ISERROR(VLOOKUP($B69,'I&amp;E Backsheet'!$D$11:$AB$187,F$11,0)),"",VLOOKUP($B69,'I&amp;E Backsheet'!$D$11:$AB$187,F$11,0))</f>
        <v>10933750</v>
      </c>
      <c r="G69" s="210">
        <f ca="1">IF(ISERROR(VLOOKUP($B69,'I&amp;E Backsheet'!$D$11:$AB$187,G$11,0)),"",VLOOKUP($B69,'I&amp;E Backsheet'!$D$11:$AB$187,G$11,0))</f>
        <v>10933750</v>
      </c>
      <c r="H69" s="262">
        <f ca="1">IF(ISERROR(VLOOKUP($B69,'I&amp;E Backsheet'!$D$11:$AB$187,H$11,0)),"",VLOOKUP($B69,'I&amp;E Backsheet'!$D$11:$AB$187,H$11,0))</f>
        <v>10933750</v>
      </c>
      <c r="I69" s="210">
        <f ca="1">IF(ISERROR(VLOOKUP($B69,'I&amp;E Backsheet'!$D$11:$AB$187,I$11,0)),"",VLOOKUP($B69,'I&amp;E Backsheet'!$D$11:$AB$187,I$11,0))</f>
        <v>10933750</v>
      </c>
      <c r="J69" s="210">
        <f ca="1">IF(ISERROR(VLOOKUP($B69,'I&amp;E Backsheet'!$D$11:$AB$187,J$11,0)),"",VLOOKUP($B69,'I&amp;E Backsheet'!$D$11:$AB$187,J$11,0))</f>
        <v>10933750</v>
      </c>
      <c r="K69" s="210">
        <f ca="1">IF(ISERROR(VLOOKUP($B69,'I&amp;E Backsheet'!$D$11:$AB$187,K$11,0)),"",VLOOKUP($B69,'I&amp;E Backsheet'!$D$11:$AB$187,K$11,0))</f>
        <v>10933750</v>
      </c>
      <c r="L69" s="262">
        <f ca="1">IF(ISERROR(VLOOKUP($B69,'I&amp;E Backsheet'!$D$11:$AB$187,L$11,0)),"",VLOOKUP($B69,'I&amp;E Backsheet'!$D$11:$AB$187,L$11,0))</f>
        <v>10933750</v>
      </c>
      <c r="M69" s="210">
        <f ca="1">IF(ISERROR(VLOOKUP($B69,'I&amp;E Backsheet'!$D$11:$AB$187,M$11,0)),"",VLOOKUP($B69,'I&amp;E Backsheet'!$D$11:$AB$187,M$11,0))</f>
        <v>10933750</v>
      </c>
      <c r="N69" s="210">
        <f ca="1">IF(ISERROR(VLOOKUP($B69,'I&amp;E Backsheet'!$D$11:$AB$187,N$11,0)),"",VLOOKUP($B69,'I&amp;E Backsheet'!$D$11:$AB$187,N$11,0))</f>
        <v>10933750</v>
      </c>
      <c r="O69" s="334">
        <f t="shared" ca="1" si="1"/>
        <v>0</v>
      </c>
      <c r="P69" s="215">
        <f t="shared" ca="1" si="2"/>
        <v>0</v>
      </c>
      <c r="Q69" s="349">
        <f t="shared" ca="1" si="3"/>
        <v>0</v>
      </c>
      <c r="R69" s="215">
        <f t="shared" ca="1" si="4"/>
        <v>0</v>
      </c>
    </row>
    <row r="70" spans="1:18" ht="60" customHeight="1">
      <c r="A70" s="3">
        <v>55</v>
      </c>
      <c r="B70" s="41" t="str">
        <f t="shared" ca="1" si="5"/>
        <v>E08000026</v>
      </c>
      <c r="C70" s="42" t="str">
        <f ca="1">IF($B70="","",VLOOKUP($B70,'Org list'!$J$9:$K$637,2,0))</f>
        <v>Coventry</v>
      </c>
      <c r="D70" s="223">
        <f ca="1">IF(ISERROR(VLOOKUP($B70,'Pooled Fund'!$A$3:$D$179,D$11,0)),"",VLOOKUP($B70,'Pooled Fund'!$A$3:$D$179,D$11,0))</f>
        <v>51979000</v>
      </c>
      <c r="E70" s="210">
        <f ca="1">IF(ISERROR(VLOOKUP($B70,'I&amp;E Backsheet'!$D$11:$AB$187,E$11,0)),"",VLOOKUP($B70,'I&amp;E Backsheet'!$D$11:$AB$187,E$11,0))</f>
        <v>12994750</v>
      </c>
      <c r="F70" s="210">
        <f ca="1">IF(ISERROR(VLOOKUP($B70,'I&amp;E Backsheet'!$D$11:$AB$187,F$11,0)),"",VLOOKUP($B70,'I&amp;E Backsheet'!$D$11:$AB$187,F$11,0))</f>
        <v>12994750</v>
      </c>
      <c r="G70" s="210">
        <f ca="1">IF(ISERROR(VLOOKUP($B70,'I&amp;E Backsheet'!$D$11:$AB$187,G$11,0)),"",VLOOKUP($B70,'I&amp;E Backsheet'!$D$11:$AB$187,G$11,0))</f>
        <v>12994750</v>
      </c>
      <c r="H70" s="262">
        <f ca="1">IF(ISERROR(VLOOKUP($B70,'I&amp;E Backsheet'!$D$11:$AB$187,H$11,0)),"",VLOOKUP($B70,'I&amp;E Backsheet'!$D$11:$AB$187,H$11,0))</f>
        <v>12994750</v>
      </c>
      <c r="I70" s="210">
        <f ca="1">IF(ISERROR(VLOOKUP($B70,'I&amp;E Backsheet'!$D$11:$AB$187,I$11,0)),"",VLOOKUP($B70,'I&amp;E Backsheet'!$D$11:$AB$187,I$11,0))</f>
        <v>12994750</v>
      </c>
      <c r="J70" s="210">
        <f ca="1">IF(ISERROR(VLOOKUP($B70,'I&amp;E Backsheet'!$D$11:$AB$187,J$11,0)),"",VLOOKUP($B70,'I&amp;E Backsheet'!$D$11:$AB$187,J$11,0))</f>
        <v>12994750</v>
      </c>
      <c r="K70" s="210">
        <f ca="1">IF(ISERROR(VLOOKUP($B70,'I&amp;E Backsheet'!$D$11:$AB$187,K$11,0)),"",VLOOKUP($B70,'I&amp;E Backsheet'!$D$11:$AB$187,K$11,0))</f>
        <v>12994750</v>
      </c>
      <c r="L70" s="262">
        <f ca="1">IF(ISERROR(VLOOKUP($B70,'I&amp;E Backsheet'!$D$11:$AB$187,L$11,0)),"",VLOOKUP($B70,'I&amp;E Backsheet'!$D$11:$AB$187,L$11,0))</f>
        <v>12340750</v>
      </c>
      <c r="M70" s="210">
        <f ca="1">IF(ISERROR(VLOOKUP($B70,'I&amp;E Backsheet'!$D$11:$AB$187,M$11,0)),"",VLOOKUP($B70,'I&amp;E Backsheet'!$D$11:$AB$187,M$11,0))</f>
        <v>10623777</v>
      </c>
      <c r="N70" s="210">
        <f ca="1">IF(ISERROR(VLOOKUP($B70,'I&amp;E Backsheet'!$D$11:$AB$187,N$11,0)),"",VLOOKUP($B70,'I&amp;E Backsheet'!$D$11:$AB$187,N$11,0))</f>
        <v>13981223</v>
      </c>
      <c r="O70" s="334">
        <f t="shared" ca="1" si="1"/>
        <v>2370973</v>
      </c>
      <c r="P70" s="215">
        <f t="shared" ca="1" si="2"/>
        <v>-986473</v>
      </c>
      <c r="Q70" s="349">
        <f t="shared" ca="1" si="3"/>
        <v>2370973</v>
      </c>
      <c r="R70" s="215">
        <f t="shared" ca="1" si="4"/>
        <v>-986473</v>
      </c>
    </row>
    <row r="71" spans="1:18" ht="60" customHeight="1">
      <c r="A71" s="3">
        <v>56</v>
      </c>
      <c r="B71" s="41" t="str">
        <f t="shared" ca="1" si="5"/>
        <v>E09000008</v>
      </c>
      <c r="C71" s="42" t="str">
        <f ca="1">IF($B71="","",VLOOKUP($B71,'Org list'!$J$9:$K$637,2,0))</f>
        <v>Croydon</v>
      </c>
      <c r="D71" s="223">
        <f ca="1">IF(ISERROR(VLOOKUP($B71,'Pooled Fund'!$A$3:$D$179,D$11,0)),"",VLOOKUP($B71,'Pooled Fund'!$A$3:$D$179,D$11,0))</f>
        <v>23388000</v>
      </c>
      <c r="E71" s="210">
        <f ca="1">IF(ISERROR(VLOOKUP($B71,'I&amp;E Backsheet'!$D$11:$AB$187,E$11,0)),"",VLOOKUP($B71,'I&amp;E Backsheet'!$D$11:$AB$187,E$11,0))</f>
        <v>5847000</v>
      </c>
      <c r="F71" s="210">
        <f ca="1">IF(ISERROR(VLOOKUP($B71,'I&amp;E Backsheet'!$D$11:$AB$187,F$11,0)),"",VLOOKUP($B71,'I&amp;E Backsheet'!$D$11:$AB$187,F$11,0))</f>
        <v>5847000</v>
      </c>
      <c r="G71" s="210">
        <f ca="1">IF(ISERROR(VLOOKUP($B71,'I&amp;E Backsheet'!$D$11:$AB$187,G$11,0)),"",VLOOKUP($B71,'I&amp;E Backsheet'!$D$11:$AB$187,G$11,0))</f>
        <v>5847000</v>
      </c>
      <c r="H71" s="262">
        <f ca="1">IF(ISERROR(VLOOKUP($B71,'I&amp;E Backsheet'!$D$11:$AB$187,H$11,0)),"",VLOOKUP($B71,'I&amp;E Backsheet'!$D$11:$AB$187,H$11,0))</f>
        <v>5847000</v>
      </c>
      <c r="I71" s="210">
        <f ca="1">IF(ISERROR(VLOOKUP($B71,'I&amp;E Backsheet'!$D$11:$AB$187,I$11,0)),"",VLOOKUP($B71,'I&amp;E Backsheet'!$D$11:$AB$187,I$11,0))</f>
        <v>5546000</v>
      </c>
      <c r="J71" s="210">
        <f ca="1">IF(ISERROR(VLOOKUP($B71,'I&amp;E Backsheet'!$D$11:$AB$187,J$11,0)),"",VLOOKUP($B71,'I&amp;E Backsheet'!$D$11:$AB$187,J$11,0))</f>
        <v>4928000</v>
      </c>
      <c r="K71" s="210">
        <f ca="1">IF(ISERROR(VLOOKUP($B71,'I&amp;E Backsheet'!$D$11:$AB$187,K$11,0)),"",VLOOKUP($B71,'I&amp;E Backsheet'!$D$11:$AB$187,K$11,0))</f>
        <v>6457000</v>
      </c>
      <c r="L71" s="262">
        <f ca="1">IF(ISERROR(VLOOKUP($B71,'I&amp;E Backsheet'!$D$11:$AB$187,L$11,0)),"",VLOOKUP($B71,'I&amp;E Backsheet'!$D$11:$AB$187,L$11,0))</f>
        <v>6457000</v>
      </c>
      <c r="M71" s="210">
        <f ca="1">IF(ISERROR(VLOOKUP($B71,'I&amp;E Backsheet'!$D$11:$AB$187,M$11,0)),"",VLOOKUP($B71,'I&amp;E Backsheet'!$D$11:$AB$187,M$11,0))</f>
        <v>5546000</v>
      </c>
      <c r="N71" s="210">
        <f ca="1">IF(ISERROR(VLOOKUP($B71,'I&amp;E Backsheet'!$D$11:$AB$187,N$11,0)),"",VLOOKUP($B71,'I&amp;E Backsheet'!$D$11:$AB$187,N$11,0))</f>
        <v>4928000</v>
      </c>
      <c r="O71" s="334">
        <f t="shared" ca="1" si="1"/>
        <v>301000</v>
      </c>
      <c r="P71" s="215">
        <f t="shared" ca="1" si="2"/>
        <v>919000</v>
      </c>
      <c r="Q71" s="349">
        <f t="shared" ca="1" si="3"/>
        <v>0</v>
      </c>
      <c r="R71" s="215">
        <f t="shared" ca="1" si="4"/>
        <v>0</v>
      </c>
    </row>
    <row r="72" spans="1:18" ht="60" customHeight="1">
      <c r="A72" s="3">
        <v>57</v>
      </c>
      <c r="B72" s="41" t="str">
        <f t="shared" ca="1" si="5"/>
        <v>E10000006</v>
      </c>
      <c r="C72" s="42" t="str">
        <f ca="1">IF($B72="","",VLOOKUP($B72,'Org list'!$J$9:$K$637,2,0))</f>
        <v>Cumbria</v>
      </c>
      <c r="D72" s="223">
        <f ca="1">IF(ISERROR(VLOOKUP($B72,'Pooled Fund'!$A$3:$D$179,D$11,0)),"",VLOOKUP($B72,'Pooled Fund'!$A$3:$D$179,D$11,0))</f>
        <v>40200000</v>
      </c>
      <c r="E72" s="210">
        <f ca="1">IF(ISERROR(VLOOKUP($B72,'I&amp;E Backsheet'!$D$11:$AB$187,E$11,0)),"",VLOOKUP($B72,'I&amp;E Backsheet'!$D$11:$AB$187,E$11,0))</f>
        <v>11540000</v>
      </c>
      <c r="F72" s="210">
        <f ca="1">IF(ISERROR(VLOOKUP($B72,'I&amp;E Backsheet'!$D$11:$AB$187,F$11,0)),"",VLOOKUP($B72,'I&amp;E Backsheet'!$D$11:$AB$187,F$11,0))</f>
        <v>20289000</v>
      </c>
      <c r="G72" s="210">
        <f ca="1">IF(ISERROR(VLOOKUP($B72,'I&amp;E Backsheet'!$D$11:$AB$187,G$11,0)),"",VLOOKUP($B72,'I&amp;E Backsheet'!$D$11:$AB$187,G$11,0))</f>
        <v>29038000</v>
      </c>
      <c r="H72" s="262">
        <f ca="1">IF(ISERROR(VLOOKUP($B72,'I&amp;E Backsheet'!$D$11:$AB$187,H$11,0)),"",VLOOKUP($B72,'I&amp;E Backsheet'!$D$11:$AB$187,H$11,0))</f>
        <v>40200000</v>
      </c>
      <c r="I72" s="210">
        <f ca="1">IF(ISERROR(VLOOKUP($B72,'I&amp;E Backsheet'!$D$11:$AB$187,I$11,0)),"",VLOOKUP($B72,'I&amp;E Backsheet'!$D$11:$AB$187,I$11,0))</f>
        <v>11151000</v>
      </c>
      <c r="J72" s="210">
        <f ca="1">IF(ISERROR(VLOOKUP($B72,'I&amp;E Backsheet'!$D$11:$AB$187,J$11,0)),"",VLOOKUP($B72,'I&amp;E Backsheet'!$D$11:$AB$187,J$11,0))</f>
        <v>20289000</v>
      </c>
      <c r="K72" s="210">
        <f ca="1">IF(ISERROR(VLOOKUP($B72,'I&amp;E Backsheet'!$D$11:$AB$187,K$11,0)),"",VLOOKUP($B72,'I&amp;E Backsheet'!$D$11:$AB$187,K$11,0))</f>
        <v>29038000</v>
      </c>
      <c r="L72" s="262">
        <f ca="1">IF(ISERROR(VLOOKUP($B72,'I&amp;E Backsheet'!$D$11:$AB$187,L$11,0)),"",VLOOKUP($B72,'I&amp;E Backsheet'!$D$11:$AB$187,L$11,0))</f>
        <v>40200000</v>
      </c>
      <c r="M72" s="210">
        <f ca="1">IF(ISERROR(VLOOKUP($B72,'I&amp;E Backsheet'!$D$11:$AB$187,M$11,0)),"",VLOOKUP($B72,'I&amp;E Backsheet'!$D$11:$AB$187,M$11,0))</f>
        <v>11151000</v>
      </c>
      <c r="N72" s="210">
        <f ca="1">IF(ISERROR(VLOOKUP($B72,'I&amp;E Backsheet'!$D$11:$AB$187,N$11,0)),"",VLOOKUP($B72,'I&amp;E Backsheet'!$D$11:$AB$187,N$11,0))</f>
        <v>18917000</v>
      </c>
      <c r="O72" s="334">
        <f t="shared" ca="1" si="1"/>
        <v>389000</v>
      </c>
      <c r="P72" s="215">
        <f t="shared" ca="1" si="2"/>
        <v>1372000</v>
      </c>
      <c r="Q72" s="349">
        <f t="shared" ca="1" si="3"/>
        <v>0</v>
      </c>
      <c r="R72" s="215">
        <f t="shared" ca="1" si="4"/>
        <v>1372000</v>
      </c>
    </row>
    <row r="73" spans="1:18" ht="60" customHeight="1">
      <c r="A73" s="3">
        <v>58</v>
      </c>
      <c r="B73" s="41" t="str">
        <f t="shared" ca="1" si="5"/>
        <v>E06000005</v>
      </c>
      <c r="C73" s="42" t="str">
        <f ca="1">IF($B73="","",VLOOKUP($B73,'Org list'!$J$9:$K$637,2,0))</f>
        <v>Darlington</v>
      </c>
      <c r="D73" s="223">
        <f ca="1">IF(ISERROR(VLOOKUP($B73,'Pooled Fund'!$A$3:$D$179,D$11,0)),"",VLOOKUP($B73,'Pooled Fund'!$A$3:$D$179,D$11,0))</f>
        <v>9522418</v>
      </c>
      <c r="E73" s="210">
        <f ca="1">IF(ISERROR(VLOOKUP($B73,'I&amp;E Backsheet'!$D$11:$AB$187,E$11,0)),"",VLOOKUP($B73,'I&amp;E Backsheet'!$D$11:$AB$187,E$11,0))</f>
        <v>2380500</v>
      </c>
      <c r="F73" s="210">
        <f ca="1">IF(ISERROR(VLOOKUP($B73,'I&amp;E Backsheet'!$D$11:$AB$187,F$11,0)),"",VLOOKUP($B73,'I&amp;E Backsheet'!$D$11:$AB$187,F$11,0))</f>
        <v>2380500</v>
      </c>
      <c r="G73" s="210">
        <f ca="1">IF(ISERROR(VLOOKUP($B73,'I&amp;E Backsheet'!$D$11:$AB$187,G$11,0)),"",VLOOKUP($B73,'I&amp;E Backsheet'!$D$11:$AB$187,G$11,0))</f>
        <v>2380500</v>
      </c>
      <c r="H73" s="262">
        <f ca="1">IF(ISERROR(VLOOKUP($B73,'I&amp;E Backsheet'!$D$11:$AB$187,H$11,0)),"",VLOOKUP($B73,'I&amp;E Backsheet'!$D$11:$AB$187,H$11,0))</f>
        <v>2380500</v>
      </c>
      <c r="I73" s="210">
        <f ca="1">IF(ISERROR(VLOOKUP($B73,'I&amp;E Backsheet'!$D$11:$AB$187,I$11,0)),"",VLOOKUP($B73,'I&amp;E Backsheet'!$D$11:$AB$187,I$11,0))</f>
        <v>2380500</v>
      </c>
      <c r="J73" s="210">
        <f ca="1">IF(ISERROR(VLOOKUP($B73,'I&amp;E Backsheet'!$D$11:$AB$187,J$11,0)),"",VLOOKUP($B73,'I&amp;E Backsheet'!$D$11:$AB$187,J$11,0))</f>
        <v>2380500</v>
      </c>
      <c r="K73" s="210">
        <f ca="1">IF(ISERROR(VLOOKUP($B73,'I&amp;E Backsheet'!$D$11:$AB$187,K$11,0)),"",VLOOKUP($B73,'I&amp;E Backsheet'!$D$11:$AB$187,K$11,0))</f>
        <v>2380500</v>
      </c>
      <c r="L73" s="262">
        <f ca="1">IF(ISERROR(VLOOKUP($B73,'I&amp;E Backsheet'!$D$11:$AB$187,L$11,0)),"",VLOOKUP($B73,'I&amp;E Backsheet'!$D$11:$AB$187,L$11,0))</f>
        <v>2380500</v>
      </c>
      <c r="M73" s="210">
        <f ca="1">IF(ISERROR(VLOOKUP($B73,'I&amp;E Backsheet'!$D$11:$AB$187,M$11,0)),"",VLOOKUP($B73,'I&amp;E Backsheet'!$D$11:$AB$187,M$11,0))</f>
        <v>1873120</v>
      </c>
      <c r="N73" s="210">
        <f ca="1">IF(ISERROR(VLOOKUP($B73,'I&amp;E Backsheet'!$D$11:$AB$187,N$11,0)),"",VLOOKUP($B73,'I&amp;E Backsheet'!$D$11:$AB$187,N$11,0))</f>
        <v>1745832</v>
      </c>
      <c r="O73" s="334">
        <f t="shared" ca="1" si="1"/>
        <v>507380</v>
      </c>
      <c r="P73" s="215">
        <f t="shared" ca="1" si="2"/>
        <v>634668</v>
      </c>
      <c r="Q73" s="349">
        <f t="shared" ca="1" si="3"/>
        <v>507380</v>
      </c>
      <c r="R73" s="215">
        <f t="shared" ca="1" si="4"/>
        <v>634668</v>
      </c>
    </row>
    <row r="74" spans="1:18" ht="60" customHeight="1">
      <c r="A74" s="3">
        <v>59</v>
      </c>
      <c r="B74" s="41" t="str">
        <f t="shared" ca="1" si="5"/>
        <v>E06000015</v>
      </c>
      <c r="C74" s="42" t="str">
        <f ca="1">IF($B74="","",VLOOKUP($B74,'Org list'!$J$9:$K$637,2,0))</f>
        <v>Derby</v>
      </c>
      <c r="D74" s="223">
        <f ca="1">IF(ISERROR(VLOOKUP($B74,'Pooled Fund'!$A$3:$D$179,D$11,0)),"",VLOOKUP($B74,'Pooled Fund'!$A$3:$D$179,D$11,0))</f>
        <v>17403000</v>
      </c>
      <c r="E74" s="210">
        <f ca="1">IF(ISERROR(VLOOKUP($B74,'I&amp;E Backsheet'!$D$11:$AB$187,E$11,0)),"",VLOOKUP($B74,'I&amp;E Backsheet'!$D$11:$AB$187,E$11,0))</f>
        <v>4350750</v>
      </c>
      <c r="F74" s="210">
        <f ca="1">IF(ISERROR(VLOOKUP($B74,'I&amp;E Backsheet'!$D$11:$AB$187,F$11,0)),"",VLOOKUP($B74,'I&amp;E Backsheet'!$D$11:$AB$187,F$11,0))</f>
        <v>4350750</v>
      </c>
      <c r="G74" s="210">
        <f ca="1">IF(ISERROR(VLOOKUP($B74,'I&amp;E Backsheet'!$D$11:$AB$187,G$11,0)),"",VLOOKUP($B74,'I&amp;E Backsheet'!$D$11:$AB$187,G$11,0))</f>
        <v>4350750</v>
      </c>
      <c r="H74" s="262">
        <f ca="1">IF(ISERROR(VLOOKUP($B74,'I&amp;E Backsheet'!$D$11:$AB$187,H$11,0)),"",VLOOKUP($B74,'I&amp;E Backsheet'!$D$11:$AB$187,H$11,0))</f>
        <v>4350750</v>
      </c>
      <c r="I74" s="210">
        <f ca="1">IF(ISERROR(VLOOKUP($B74,'I&amp;E Backsheet'!$D$11:$AB$187,I$11,0)),"",VLOOKUP($B74,'I&amp;E Backsheet'!$D$11:$AB$187,I$11,0))</f>
        <v>4350750</v>
      </c>
      <c r="J74" s="210">
        <f ca="1">IF(ISERROR(VLOOKUP($B74,'I&amp;E Backsheet'!$D$11:$AB$187,J$11,0)),"",VLOOKUP($B74,'I&amp;E Backsheet'!$D$11:$AB$187,J$11,0))</f>
        <v>4350750</v>
      </c>
      <c r="K74" s="210">
        <f ca="1">IF(ISERROR(VLOOKUP($B74,'I&amp;E Backsheet'!$D$11:$AB$187,K$11,0)),"",VLOOKUP($B74,'I&amp;E Backsheet'!$D$11:$AB$187,K$11,0))</f>
        <v>4350750</v>
      </c>
      <c r="L74" s="262">
        <f ca="1">IF(ISERROR(VLOOKUP($B74,'I&amp;E Backsheet'!$D$11:$AB$187,L$11,0)),"",VLOOKUP($B74,'I&amp;E Backsheet'!$D$11:$AB$187,L$11,0))</f>
        <v>4350750</v>
      </c>
      <c r="M74" s="210">
        <f ca="1">IF(ISERROR(VLOOKUP($B74,'I&amp;E Backsheet'!$D$11:$AB$187,M$11,0)),"",VLOOKUP($B74,'I&amp;E Backsheet'!$D$11:$AB$187,M$11,0))</f>
        <v>4350750</v>
      </c>
      <c r="N74" s="210">
        <f ca="1">IF(ISERROR(VLOOKUP($B74,'I&amp;E Backsheet'!$D$11:$AB$187,N$11,0)),"",VLOOKUP($B74,'I&amp;E Backsheet'!$D$11:$AB$187,N$11,0))</f>
        <v>4350750</v>
      </c>
      <c r="O74" s="334">
        <f t="shared" ca="1" si="1"/>
        <v>0</v>
      </c>
      <c r="P74" s="215">
        <f t="shared" ca="1" si="2"/>
        <v>0</v>
      </c>
      <c r="Q74" s="349">
        <f t="shared" ca="1" si="3"/>
        <v>0</v>
      </c>
      <c r="R74" s="215">
        <f t="shared" ca="1" si="4"/>
        <v>0</v>
      </c>
    </row>
    <row r="75" spans="1:18" ht="60" customHeight="1">
      <c r="A75" s="3">
        <v>60</v>
      </c>
      <c r="B75" s="41" t="str">
        <f t="shared" ca="1" si="5"/>
        <v>E10000007</v>
      </c>
      <c r="C75" s="42" t="str">
        <f ca="1">IF($B75="","",VLOOKUP($B75,'Org list'!$J$9:$K$637,2,0))</f>
        <v>Derbyshire</v>
      </c>
      <c r="D75" s="223">
        <f ca="1">IF(ISERROR(VLOOKUP($B75,'Pooled Fund'!$A$3:$D$179,D$11,0)),"",VLOOKUP($B75,'Pooled Fund'!$A$3:$D$179,D$11,0))</f>
        <v>61489000</v>
      </c>
      <c r="E75" s="210">
        <f ca="1">IF(ISERROR(VLOOKUP($B75,'I&amp;E Backsheet'!$D$11:$AB$187,E$11,0)),"",VLOOKUP($B75,'I&amp;E Backsheet'!$D$11:$AB$187,E$11,0))</f>
        <v>15372000</v>
      </c>
      <c r="F75" s="210">
        <f ca="1">IF(ISERROR(VLOOKUP($B75,'I&amp;E Backsheet'!$D$11:$AB$187,F$11,0)),"",VLOOKUP($B75,'I&amp;E Backsheet'!$D$11:$AB$187,F$11,0))</f>
        <v>15372000</v>
      </c>
      <c r="G75" s="210">
        <f ca="1">IF(ISERROR(VLOOKUP($B75,'I&amp;E Backsheet'!$D$11:$AB$187,G$11,0)),"",VLOOKUP($B75,'I&amp;E Backsheet'!$D$11:$AB$187,G$11,0))</f>
        <v>15372000</v>
      </c>
      <c r="H75" s="262">
        <f ca="1">IF(ISERROR(VLOOKUP($B75,'I&amp;E Backsheet'!$D$11:$AB$187,H$11,0)),"",VLOOKUP($B75,'I&amp;E Backsheet'!$D$11:$AB$187,H$11,0))</f>
        <v>15372000</v>
      </c>
      <c r="I75" s="210">
        <f ca="1">IF(ISERROR(VLOOKUP($B75,'I&amp;E Backsheet'!$D$11:$AB$187,I$11,0)),"",VLOOKUP($B75,'I&amp;E Backsheet'!$D$11:$AB$187,I$11,0))</f>
        <v>14500000</v>
      </c>
      <c r="J75" s="210">
        <f ca="1">IF(ISERROR(VLOOKUP($B75,'I&amp;E Backsheet'!$D$11:$AB$187,J$11,0)),"",VLOOKUP($B75,'I&amp;E Backsheet'!$D$11:$AB$187,J$11,0))</f>
        <v>15500000</v>
      </c>
      <c r="K75" s="210">
        <f ca="1">IF(ISERROR(VLOOKUP($B75,'I&amp;E Backsheet'!$D$11:$AB$187,K$11,0)),"",VLOOKUP($B75,'I&amp;E Backsheet'!$D$11:$AB$187,K$11,0))</f>
        <v>15500000</v>
      </c>
      <c r="L75" s="262">
        <f ca="1">IF(ISERROR(VLOOKUP($B75,'I&amp;E Backsheet'!$D$11:$AB$187,L$11,0)),"",VLOOKUP($B75,'I&amp;E Backsheet'!$D$11:$AB$187,L$11,0))</f>
        <v>15500000</v>
      </c>
      <c r="M75" s="210">
        <f ca="1">IF(ISERROR(VLOOKUP($B75,'I&amp;E Backsheet'!$D$11:$AB$187,M$11,0)),"",VLOOKUP($B75,'I&amp;E Backsheet'!$D$11:$AB$187,M$11,0))</f>
        <v>13500000</v>
      </c>
      <c r="N75" s="210">
        <f ca="1">IF(ISERROR(VLOOKUP($B75,'I&amp;E Backsheet'!$D$11:$AB$187,N$11,0)),"",VLOOKUP($B75,'I&amp;E Backsheet'!$D$11:$AB$187,N$11,0))</f>
        <v>11230000</v>
      </c>
      <c r="O75" s="334">
        <f t="shared" ca="1" si="1"/>
        <v>1872000</v>
      </c>
      <c r="P75" s="215">
        <f t="shared" ca="1" si="2"/>
        <v>4142000</v>
      </c>
      <c r="Q75" s="349">
        <f t="shared" ca="1" si="3"/>
        <v>1000000</v>
      </c>
      <c r="R75" s="215">
        <f t="shared" ca="1" si="4"/>
        <v>4270000</v>
      </c>
    </row>
    <row r="76" spans="1:18" ht="60" customHeight="1">
      <c r="A76" s="3">
        <v>61</v>
      </c>
      <c r="B76" s="41" t="str">
        <f t="shared" ca="1" si="5"/>
        <v>E10000008</v>
      </c>
      <c r="C76" s="42" t="str">
        <f ca="1">IF($B76="","",VLOOKUP($B76,'Org list'!$J$9:$K$637,2,0))</f>
        <v>Devon</v>
      </c>
      <c r="D76" s="223">
        <f ca="1">IF(ISERROR(VLOOKUP($B76,'Pooled Fund'!$A$3:$D$179,D$11,0)),"",VLOOKUP($B76,'Pooled Fund'!$A$3:$D$179,D$11,0))</f>
        <v>59686584.140000008</v>
      </c>
      <c r="E76" s="210">
        <f ca="1">IF(ISERROR(VLOOKUP($B76,'I&amp;E Backsheet'!$D$11:$AB$187,E$11,0)),"",VLOOKUP($B76,'I&amp;E Backsheet'!$D$11:$AB$187,E$11,0))</f>
        <v>14941000</v>
      </c>
      <c r="F76" s="210">
        <f ca="1">IF(ISERROR(VLOOKUP($B76,'I&amp;E Backsheet'!$D$11:$AB$187,F$11,0)),"",VLOOKUP($B76,'I&amp;E Backsheet'!$D$11:$AB$187,F$11,0))</f>
        <v>14932000</v>
      </c>
      <c r="G76" s="210">
        <f ca="1">IF(ISERROR(VLOOKUP($B76,'I&amp;E Backsheet'!$D$11:$AB$187,G$11,0)),"",VLOOKUP($B76,'I&amp;E Backsheet'!$D$11:$AB$187,G$11,0))</f>
        <v>14985000</v>
      </c>
      <c r="H76" s="262">
        <f ca="1">IF(ISERROR(VLOOKUP($B76,'I&amp;E Backsheet'!$D$11:$AB$187,H$11,0)),"",VLOOKUP($B76,'I&amp;E Backsheet'!$D$11:$AB$187,H$11,0))</f>
        <v>14980000</v>
      </c>
      <c r="I76" s="210">
        <f ca="1">IF(ISERROR(VLOOKUP($B76,'I&amp;E Backsheet'!$D$11:$AB$187,I$11,0)),"",VLOOKUP($B76,'I&amp;E Backsheet'!$D$11:$AB$187,I$11,0))</f>
        <v>12846000</v>
      </c>
      <c r="J76" s="210">
        <f ca="1">IF(ISERROR(VLOOKUP($B76,'I&amp;E Backsheet'!$D$11:$AB$187,J$11,0)),"",VLOOKUP($B76,'I&amp;E Backsheet'!$D$11:$AB$187,J$11,0))</f>
        <v>12993000</v>
      </c>
      <c r="K76" s="210">
        <f ca="1">IF(ISERROR(VLOOKUP($B76,'I&amp;E Backsheet'!$D$11:$AB$187,K$11,0)),"",VLOOKUP($B76,'I&amp;E Backsheet'!$D$11:$AB$187,K$11,0))</f>
        <v>13966000</v>
      </c>
      <c r="L76" s="262">
        <f ca="1">IF(ISERROR(VLOOKUP($B76,'I&amp;E Backsheet'!$D$11:$AB$187,L$11,0)),"",VLOOKUP($B76,'I&amp;E Backsheet'!$D$11:$AB$187,L$11,0))</f>
        <v>15309000</v>
      </c>
      <c r="M76" s="210">
        <f ca="1">IF(ISERROR(VLOOKUP($B76,'I&amp;E Backsheet'!$D$11:$AB$187,M$11,0)),"",VLOOKUP($B76,'I&amp;E Backsheet'!$D$11:$AB$187,M$11,0))</f>
        <v>12846000</v>
      </c>
      <c r="N76" s="210">
        <f ca="1">IF(ISERROR(VLOOKUP($B76,'I&amp;E Backsheet'!$D$11:$AB$187,N$11,0)),"",VLOOKUP($B76,'I&amp;E Backsheet'!$D$11:$AB$187,N$11,0))</f>
        <v>12993000</v>
      </c>
      <c r="O76" s="334">
        <f t="shared" ca="1" si="1"/>
        <v>2095000</v>
      </c>
      <c r="P76" s="215">
        <f t="shared" ca="1" si="2"/>
        <v>1939000</v>
      </c>
      <c r="Q76" s="349">
        <f t="shared" ca="1" si="3"/>
        <v>0</v>
      </c>
      <c r="R76" s="215">
        <f t="shared" ca="1" si="4"/>
        <v>0</v>
      </c>
    </row>
    <row r="77" spans="1:18" ht="60" customHeight="1">
      <c r="A77" s="3">
        <v>62</v>
      </c>
      <c r="B77" s="41" t="str">
        <f t="shared" ca="1" si="5"/>
        <v>E08000017</v>
      </c>
      <c r="C77" s="42" t="str">
        <f ca="1">IF($B77="","",VLOOKUP($B77,'Org list'!$J$9:$K$637,2,0))</f>
        <v>Doncaster</v>
      </c>
      <c r="D77" s="223">
        <f ca="1">IF(ISERROR(VLOOKUP($B77,'Pooled Fund'!$A$3:$D$179,D$11,0)),"",VLOOKUP($B77,'Pooled Fund'!$A$3:$D$179,D$11,0))</f>
        <v>24163000</v>
      </c>
      <c r="E77" s="210">
        <f ca="1">IF(ISERROR(VLOOKUP($B77,'I&amp;E Backsheet'!$D$11:$AB$187,E$11,0)),"",VLOOKUP($B77,'I&amp;E Backsheet'!$D$11:$AB$187,E$11,0))</f>
        <v>6071750</v>
      </c>
      <c r="F77" s="210">
        <f ca="1">IF(ISERROR(VLOOKUP($B77,'I&amp;E Backsheet'!$D$11:$AB$187,F$11,0)),"",VLOOKUP($B77,'I&amp;E Backsheet'!$D$11:$AB$187,F$11,0))</f>
        <v>5894750</v>
      </c>
      <c r="G77" s="210">
        <f ca="1">IF(ISERROR(VLOOKUP($B77,'I&amp;E Backsheet'!$D$11:$AB$187,G$11,0)),"",VLOOKUP($B77,'I&amp;E Backsheet'!$D$11:$AB$187,G$11,0))</f>
        <v>6055250</v>
      </c>
      <c r="H77" s="262">
        <f ca="1">IF(ISERROR(VLOOKUP($B77,'I&amp;E Backsheet'!$D$11:$AB$187,H$11,0)),"",VLOOKUP($B77,'I&amp;E Backsheet'!$D$11:$AB$187,H$11,0))</f>
        <v>6142250</v>
      </c>
      <c r="I77" s="210">
        <f ca="1">IF(ISERROR(VLOOKUP($B77,'I&amp;E Backsheet'!$D$11:$AB$187,I$11,0)),"",VLOOKUP($B77,'I&amp;E Backsheet'!$D$11:$AB$187,I$11,0))</f>
        <v>5431000</v>
      </c>
      <c r="J77" s="210">
        <f ca="1">IF(ISERROR(VLOOKUP($B77,'I&amp;E Backsheet'!$D$11:$AB$187,J$11,0)),"",VLOOKUP($B77,'I&amp;E Backsheet'!$D$11:$AB$187,J$11,0))</f>
        <v>6412000</v>
      </c>
      <c r="K77" s="210">
        <f ca="1">IF(ISERROR(VLOOKUP($B77,'I&amp;E Backsheet'!$D$11:$AB$187,K$11,0)),"",VLOOKUP($B77,'I&amp;E Backsheet'!$D$11:$AB$187,K$11,0))</f>
        <v>6041000</v>
      </c>
      <c r="L77" s="262">
        <f ca="1">IF(ISERROR(VLOOKUP($B77,'I&amp;E Backsheet'!$D$11:$AB$187,L$11,0)),"",VLOOKUP($B77,'I&amp;E Backsheet'!$D$11:$AB$187,L$11,0))</f>
        <v>6280000</v>
      </c>
      <c r="M77" s="210">
        <f ca="1">IF(ISERROR(VLOOKUP($B77,'I&amp;E Backsheet'!$D$11:$AB$187,M$11,0)),"",VLOOKUP($B77,'I&amp;E Backsheet'!$D$11:$AB$187,M$11,0))</f>
        <v>5431000</v>
      </c>
      <c r="N77" s="210">
        <f ca="1">IF(ISERROR(VLOOKUP($B77,'I&amp;E Backsheet'!$D$11:$AB$187,N$11,0)),"",VLOOKUP($B77,'I&amp;E Backsheet'!$D$11:$AB$187,N$11,0))</f>
        <v>6412000</v>
      </c>
      <c r="O77" s="334">
        <f t="shared" ca="1" si="1"/>
        <v>640750</v>
      </c>
      <c r="P77" s="215">
        <f t="shared" ca="1" si="2"/>
        <v>-517250</v>
      </c>
      <c r="Q77" s="349">
        <f t="shared" ca="1" si="3"/>
        <v>0</v>
      </c>
      <c r="R77" s="215">
        <f t="shared" ca="1" si="4"/>
        <v>0</v>
      </c>
    </row>
    <row r="78" spans="1:18" ht="60" customHeight="1">
      <c r="A78" s="3">
        <v>63</v>
      </c>
      <c r="B78" s="41" t="str">
        <f t="shared" ca="1" si="5"/>
        <v>E10000009</v>
      </c>
      <c r="C78" s="42" t="str">
        <f ca="1">IF($B78="","",VLOOKUP($B78,'Org list'!$J$9:$K$637,2,0))</f>
        <v>Dorset</v>
      </c>
      <c r="D78" s="223">
        <f ca="1">IF(ISERROR(VLOOKUP($B78,'Pooled Fund'!$A$3:$D$179,D$11,0)),"",VLOOKUP($B78,'Pooled Fund'!$A$3:$D$179,D$11,0))</f>
        <v>33412000</v>
      </c>
      <c r="E78" s="210">
        <f ca="1">IF(ISERROR(VLOOKUP($B78,'I&amp;E Backsheet'!$D$11:$AB$187,E$11,0)),"",VLOOKUP($B78,'I&amp;E Backsheet'!$D$11:$AB$187,E$11,0))</f>
        <v>8353000</v>
      </c>
      <c r="F78" s="210">
        <f ca="1">IF(ISERROR(VLOOKUP($B78,'I&amp;E Backsheet'!$D$11:$AB$187,F$11,0)),"",VLOOKUP($B78,'I&amp;E Backsheet'!$D$11:$AB$187,F$11,0))</f>
        <v>8353000</v>
      </c>
      <c r="G78" s="210">
        <f ca="1">IF(ISERROR(VLOOKUP($B78,'I&amp;E Backsheet'!$D$11:$AB$187,G$11,0)),"",VLOOKUP($B78,'I&amp;E Backsheet'!$D$11:$AB$187,G$11,0))</f>
        <v>8353000</v>
      </c>
      <c r="H78" s="262">
        <f ca="1">IF(ISERROR(VLOOKUP($B78,'I&amp;E Backsheet'!$D$11:$AB$187,H$11,0)),"",VLOOKUP($B78,'I&amp;E Backsheet'!$D$11:$AB$187,H$11,0))</f>
        <v>8353000</v>
      </c>
      <c r="I78" s="210">
        <f ca="1">IF(ISERROR(VLOOKUP($B78,'I&amp;E Backsheet'!$D$11:$AB$187,I$11,0)),"",VLOOKUP($B78,'I&amp;E Backsheet'!$D$11:$AB$187,I$11,0))</f>
        <v>8592000</v>
      </c>
      <c r="J78" s="210">
        <f ca="1">IF(ISERROR(VLOOKUP($B78,'I&amp;E Backsheet'!$D$11:$AB$187,J$11,0)),"",VLOOKUP($B78,'I&amp;E Backsheet'!$D$11:$AB$187,J$11,0))</f>
        <v>8592000</v>
      </c>
      <c r="K78" s="210">
        <f ca="1">IF(ISERROR(VLOOKUP($B78,'I&amp;E Backsheet'!$D$11:$AB$187,K$11,0)),"",VLOOKUP($B78,'I&amp;E Backsheet'!$D$11:$AB$187,K$11,0))</f>
        <v>8592000</v>
      </c>
      <c r="L78" s="262">
        <f ca="1">IF(ISERROR(VLOOKUP($B78,'I&amp;E Backsheet'!$D$11:$AB$187,L$11,0)),"",VLOOKUP($B78,'I&amp;E Backsheet'!$D$11:$AB$187,L$11,0))</f>
        <v>8592000</v>
      </c>
      <c r="M78" s="210">
        <f ca="1">IF(ISERROR(VLOOKUP($B78,'I&amp;E Backsheet'!$D$11:$AB$187,M$11,0)),"",VLOOKUP($B78,'I&amp;E Backsheet'!$D$11:$AB$187,M$11,0))</f>
        <v>8592000</v>
      </c>
      <c r="N78" s="210">
        <f ca="1">IF(ISERROR(VLOOKUP($B78,'I&amp;E Backsheet'!$D$11:$AB$187,N$11,0)),"",VLOOKUP($B78,'I&amp;E Backsheet'!$D$11:$AB$187,N$11,0))</f>
        <v>8592000</v>
      </c>
      <c r="O78" s="334">
        <f t="shared" ca="1" si="1"/>
        <v>-239000</v>
      </c>
      <c r="P78" s="215">
        <f t="shared" ca="1" si="2"/>
        <v>-239000</v>
      </c>
      <c r="Q78" s="349">
        <f t="shared" ca="1" si="3"/>
        <v>0</v>
      </c>
      <c r="R78" s="215">
        <f t="shared" ca="1" si="4"/>
        <v>0</v>
      </c>
    </row>
    <row r="79" spans="1:18" ht="60" customHeight="1">
      <c r="A79" s="3">
        <v>64</v>
      </c>
      <c r="B79" s="41" t="str">
        <f t="shared" ref="B79:B110" ca="1" si="6">IF($A79&gt;$T$18-1,"",INDIRECT("'Comms by AT'!D"&amp;$A79+$T$15))</f>
        <v>E08000027</v>
      </c>
      <c r="C79" s="42" t="str">
        <f ca="1">IF($B79="","",VLOOKUP($B79,'Org list'!$J$9:$K$637,2,0))</f>
        <v>Dudley</v>
      </c>
      <c r="D79" s="223">
        <f ca="1">IF(ISERROR(VLOOKUP($B79,'Pooled Fund'!$A$3:$D$179,D$11,0)),"",VLOOKUP($B79,'Pooled Fund'!$A$3:$D$179,D$11,0))</f>
        <v>69548000</v>
      </c>
      <c r="E79" s="210">
        <f ca="1">IF(ISERROR(VLOOKUP($B79,'I&amp;E Backsheet'!$D$11:$AB$187,E$11,0)),"",VLOOKUP($B79,'I&amp;E Backsheet'!$D$11:$AB$187,E$11,0))</f>
        <v>14498060.458119394</v>
      </c>
      <c r="F79" s="210">
        <f ca="1">IF(ISERROR(VLOOKUP($B79,'I&amp;E Backsheet'!$D$11:$AB$187,F$11,0)),"",VLOOKUP($B79,'I&amp;E Backsheet'!$D$11:$AB$187,F$11,0))</f>
        <v>14498060.458119394</v>
      </c>
      <c r="G79" s="210">
        <f ca="1">IF(ISERROR(VLOOKUP($B79,'I&amp;E Backsheet'!$D$11:$AB$187,G$11,0)),"",VLOOKUP($B79,'I&amp;E Backsheet'!$D$11:$AB$187,G$11,0))</f>
        <v>14498060.458119394</v>
      </c>
      <c r="H79" s="262">
        <f ca="1">IF(ISERROR(VLOOKUP($B79,'I&amp;E Backsheet'!$D$11:$AB$187,H$11,0)),"",VLOOKUP($B79,'I&amp;E Backsheet'!$D$11:$AB$187,H$11,0))</f>
        <v>14737690.458119394</v>
      </c>
      <c r="I79" s="210">
        <f ca="1">IF(ISERROR(VLOOKUP($B79,'I&amp;E Backsheet'!$D$11:$AB$187,I$11,0)),"",VLOOKUP($B79,'I&amp;E Backsheet'!$D$11:$AB$187,I$11,0))</f>
        <v>14842286.780000001</v>
      </c>
      <c r="J79" s="210">
        <f ca="1">IF(ISERROR(VLOOKUP($B79,'I&amp;E Backsheet'!$D$11:$AB$187,J$11,0)),"",VLOOKUP($B79,'I&amp;E Backsheet'!$D$11:$AB$187,J$11,0))</f>
        <v>13252111</v>
      </c>
      <c r="K79" s="210">
        <f ca="1">IF(ISERROR(VLOOKUP($B79,'I&amp;E Backsheet'!$D$11:$AB$187,K$11,0)),"",VLOOKUP($B79,'I&amp;E Backsheet'!$D$11:$AB$187,K$11,0))</f>
        <v>13610852</v>
      </c>
      <c r="L79" s="262">
        <f ca="1">IF(ISERROR(VLOOKUP($B79,'I&amp;E Backsheet'!$D$11:$AB$187,L$11,0)),"",VLOOKUP($B79,'I&amp;E Backsheet'!$D$11:$AB$187,L$11,0))</f>
        <v>16992980</v>
      </c>
      <c r="M79" s="210">
        <f ca="1">IF(ISERROR(VLOOKUP($B79,'I&amp;E Backsheet'!$D$11:$AB$187,M$11,0)),"",VLOOKUP($B79,'I&amp;E Backsheet'!$D$11:$AB$187,M$11,0))</f>
        <v>14842287</v>
      </c>
      <c r="N79" s="210">
        <f ca="1">IF(ISERROR(VLOOKUP($B79,'I&amp;E Backsheet'!$D$11:$AB$187,N$11,0)),"",VLOOKUP($B79,'I&amp;E Backsheet'!$D$11:$AB$187,N$11,0))</f>
        <v>13252111</v>
      </c>
      <c r="O79" s="334">
        <f t="shared" ca="1" si="1"/>
        <v>-344226.54188060574</v>
      </c>
      <c r="P79" s="215">
        <f t="shared" ca="1" si="2"/>
        <v>1245949.4581193943</v>
      </c>
      <c r="Q79" s="349">
        <f t="shared" ca="1" si="3"/>
        <v>-0.2199999988079071</v>
      </c>
      <c r="R79" s="215">
        <f t="shared" ca="1" si="4"/>
        <v>0</v>
      </c>
    </row>
    <row r="80" spans="1:18" ht="60" customHeight="1">
      <c r="A80" s="3">
        <v>65</v>
      </c>
      <c r="B80" s="41" t="str">
        <f t="shared" ca="1" si="6"/>
        <v>E09000009</v>
      </c>
      <c r="C80" s="42" t="str">
        <f ca="1">IF($B80="","",VLOOKUP($B80,'Org list'!$J$9:$K$637,2,0))</f>
        <v>Ealing</v>
      </c>
      <c r="D80" s="223">
        <f ca="1">IF(ISERROR(VLOOKUP($B80,'Pooled Fund'!$A$3:$D$179,D$11,0)),"",VLOOKUP($B80,'Pooled Fund'!$A$3:$D$179,D$11,0))</f>
        <v>29215000</v>
      </c>
      <c r="E80" s="210">
        <f ca="1">IF(ISERROR(VLOOKUP($B80,'I&amp;E Backsheet'!$D$11:$AB$187,E$11,0)),"",VLOOKUP($B80,'I&amp;E Backsheet'!$D$11:$AB$187,E$11,0))</f>
        <v>6120551.75</v>
      </c>
      <c r="F80" s="210">
        <f ca="1">IF(ISERROR(VLOOKUP($B80,'I&amp;E Backsheet'!$D$11:$AB$187,F$11,0)),"",VLOOKUP($B80,'I&amp;E Backsheet'!$D$11:$AB$187,F$11,0))</f>
        <v>7691522</v>
      </c>
      <c r="G80" s="210">
        <f ca="1">IF(ISERROR(VLOOKUP($B80,'I&amp;E Backsheet'!$D$11:$AB$187,G$11,0)),"",VLOOKUP($B80,'I&amp;E Backsheet'!$D$11:$AB$187,G$11,0))</f>
        <v>7691522</v>
      </c>
      <c r="H80" s="262">
        <f ca="1">IF(ISERROR(VLOOKUP($B80,'I&amp;E Backsheet'!$D$11:$AB$187,H$11,0)),"",VLOOKUP($B80,'I&amp;E Backsheet'!$D$11:$AB$187,H$11,0))</f>
        <v>7691522</v>
      </c>
      <c r="I80" s="210">
        <f ca="1">IF(ISERROR(VLOOKUP($B80,'I&amp;E Backsheet'!$D$11:$AB$187,I$11,0)),"",VLOOKUP($B80,'I&amp;E Backsheet'!$D$11:$AB$187,I$11,0))</f>
        <v>5936863</v>
      </c>
      <c r="J80" s="210">
        <f ca="1">IF(ISERROR(VLOOKUP($B80,'I&amp;E Backsheet'!$D$11:$AB$187,J$11,0)),"",VLOOKUP($B80,'I&amp;E Backsheet'!$D$11:$AB$187,J$11,0))</f>
        <v>6568805</v>
      </c>
      <c r="K80" s="210">
        <f ca="1">IF(ISERROR(VLOOKUP($B80,'I&amp;E Backsheet'!$D$11:$AB$187,K$11,0)),"",VLOOKUP($B80,'I&amp;E Backsheet'!$D$11:$AB$187,K$11,0))</f>
        <v>8393339</v>
      </c>
      <c r="L80" s="262">
        <f ca="1">IF(ISERROR(VLOOKUP($B80,'I&amp;E Backsheet'!$D$11:$AB$187,L$11,0)),"",VLOOKUP($B80,'I&amp;E Backsheet'!$D$11:$AB$187,L$11,0))</f>
        <v>8393940</v>
      </c>
      <c r="M80" s="210">
        <f ca="1">IF(ISERROR(VLOOKUP($B80,'I&amp;E Backsheet'!$D$11:$AB$187,M$11,0)),"",VLOOKUP($B80,'I&amp;E Backsheet'!$D$11:$AB$187,M$11,0))</f>
        <v>5936862.3499999996</v>
      </c>
      <c r="N80" s="210">
        <f ca="1">IF(ISERROR(VLOOKUP($B80,'I&amp;E Backsheet'!$D$11:$AB$187,N$11,0)),"",VLOOKUP($B80,'I&amp;E Backsheet'!$D$11:$AB$187,N$11,0))</f>
        <v>7802805</v>
      </c>
      <c r="O80" s="334">
        <f t="shared" ref="O80:O143" ca="1" si="7">IF(ISERROR(E80-M80),"",E80-M80)</f>
        <v>183689.40000000037</v>
      </c>
      <c r="P80" s="215">
        <f t="shared" ref="P80:P143" ca="1" si="8">IF(ISERROR(F80-N80),"",F80-N80)</f>
        <v>-111283</v>
      </c>
      <c r="Q80" s="349">
        <f t="shared" ref="Q80:Q143" ca="1" si="9">IF(ISERROR(I80-M80),"",I80-M80)</f>
        <v>0.65000000037252903</v>
      </c>
      <c r="R80" s="215">
        <f t="shared" ref="R80:R143" ca="1" si="10">IF(ISERROR(J80-N80),"",J80-N80)</f>
        <v>-1234000</v>
      </c>
    </row>
    <row r="81" spans="1:18" ht="60" customHeight="1">
      <c r="A81" s="3">
        <v>66</v>
      </c>
      <c r="B81" s="41" t="str">
        <f t="shared" ca="1" si="6"/>
        <v>E06000011</v>
      </c>
      <c r="C81" s="42" t="str">
        <f ca="1">IF($B81="","",VLOOKUP($B81,'Org list'!$J$9:$K$637,2,0))</f>
        <v>East Riding of Yorkshire</v>
      </c>
      <c r="D81" s="223">
        <f ca="1">IF(ISERROR(VLOOKUP($B81,'Pooled Fund'!$A$3:$D$179,D$11,0)),"",VLOOKUP($B81,'Pooled Fund'!$A$3:$D$179,D$11,0))</f>
        <v>22477724.608736988</v>
      </c>
      <c r="E81" s="210">
        <f ca="1">IF(ISERROR(VLOOKUP($B81,'I&amp;E Backsheet'!$D$11:$AB$187,E$11,0)),"",VLOOKUP($B81,'I&amp;E Backsheet'!$D$11:$AB$187,E$11,0))</f>
        <v>5619431.152184247</v>
      </c>
      <c r="F81" s="210">
        <f ca="1">IF(ISERROR(VLOOKUP($B81,'I&amp;E Backsheet'!$D$11:$AB$187,F$11,0)),"",VLOOKUP($B81,'I&amp;E Backsheet'!$D$11:$AB$187,F$11,0))</f>
        <v>5619431.152184247</v>
      </c>
      <c r="G81" s="210">
        <f ca="1">IF(ISERROR(VLOOKUP($B81,'I&amp;E Backsheet'!$D$11:$AB$187,G$11,0)),"",VLOOKUP($B81,'I&amp;E Backsheet'!$D$11:$AB$187,G$11,0))</f>
        <v>5619431.152184247</v>
      </c>
      <c r="H81" s="262">
        <f ca="1">IF(ISERROR(VLOOKUP($B81,'I&amp;E Backsheet'!$D$11:$AB$187,H$11,0)),"",VLOOKUP($B81,'I&amp;E Backsheet'!$D$11:$AB$187,H$11,0))</f>
        <v>5619431.152184247</v>
      </c>
      <c r="I81" s="210">
        <f ca="1">IF(ISERROR(VLOOKUP($B81,'I&amp;E Backsheet'!$D$11:$AB$187,I$11,0)),"",VLOOKUP($B81,'I&amp;E Backsheet'!$D$11:$AB$187,I$11,0))</f>
        <v>5619431.152184247</v>
      </c>
      <c r="J81" s="210">
        <f ca="1">IF(ISERROR(VLOOKUP($B81,'I&amp;E Backsheet'!$D$11:$AB$187,J$11,0)),"",VLOOKUP($B81,'I&amp;E Backsheet'!$D$11:$AB$187,J$11,0))</f>
        <v>5619431.152184247</v>
      </c>
      <c r="K81" s="210">
        <f ca="1">IF(ISERROR(VLOOKUP($B81,'I&amp;E Backsheet'!$D$11:$AB$187,K$11,0)),"",VLOOKUP($B81,'I&amp;E Backsheet'!$D$11:$AB$187,K$11,0))</f>
        <v>5619431.152184247</v>
      </c>
      <c r="L81" s="262">
        <f ca="1">IF(ISERROR(VLOOKUP($B81,'I&amp;E Backsheet'!$D$11:$AB$187,L$11,0)),"",VLOOKUP($B81,'I&amp;E Backsheet'!$D$11:$AB$187,L$11,0))</f>
        <v>5619431.152184247</v>
      </c>
      <c r="M81" s="210">
        <f ca="1">IF(ISERROR(VLOOKUP($B81,'I&amp;E Backsheet'!$D$11:$AB$187,M$11,0)),"",VLOOKUP($B81,'I&amp;E Backsheet'!$D$11:$AB$187,M$11,0))</f>
        <v>5619431.152184247</v>
      </c>
      <c r="N81" s="210">
        <f ca="1">IF(ISERROR(VLOOKUP($B81,'I&amp;E Backsheet'!$D$11:$AB$187,N$11,0)),"",VLOOKUP($B81,'I&amp;E Backsheet'!$D$11:$AB$187,N$11,0))</f>
        <v>5619431.152184247</v>
      </c>
      <c r="O81" s="334">
        <f t="shared" ca="1" si="7"/>
        <v>0</v>
      </c>
      <c r="P81" s="215">
        <f t="shared" ca="1" si="8"/>
        <v>0</v>
      </c>
      <c r="Q81" s="349">
        <f t="shared" ca="1" si="9"/>
        <v>0</v>
      </c>
      <c r="R81" s="215">
        <f t="shared" ca="1" si="10"/>
        <v>0</v>
      </c>
    </row>
    <row r="82" spans="1:18" ht="60" customHeight="1">
      <c r="A82" s="3">
        <v>67</v>
      </c>
      <c r="B82" s="41" t="str">
        <f t="shared" ca="1" si="6"/>
        <v>E10000011</v>
      </c>
      <c r="C82" s="42" t="str">
        <f ca="1">IF($B82="","",VLOOKUP($B82,'Org list'!$J$9:$K$637,2,0))</f>
        <v>East Sussex</v>
      </c>
      <c r="D82" s="223">
        <f ca="1">IF(ISERROR(VLOOKUP($B82,'Pooled Fund'!$A$3:$D$179,D$11,0)),"",VLOOKUP($B82,'Pooled Fund'!$A$3:$D$179,D$11,0))</f>
        <v>42214000</v>
      </c>
      <c r="E82" s="210">
        <f ca="1">IF(ISERROR(VLOOKUP($B82,'I&amp;E Backsheet'!$D$11:$AB$187,E$11,0)),"",VLOOKUP($B82,'I&amp;E Backsheet'!$D$11:$AB$187,E$11,0))</f>
        <v>9456500</v>
      </c>
      <c r="F82" s="210">
        <f ca="1">IF(ISERROR(VLOOKUP($B82,'I&amp;E Backsheet'!$D$11:$AB$187,F$11,0)),"",VLOOKUP($B82,'I&amp;E Backsheet'!$D$11:$AB$187,F$11,0))</f>
        <v>6349500</v>
      </c>
      <c r="G82" s="210">
        <f ca="1">IF(ISERROR(VLOOKUP($B82,'I&amp;E Backsheet'!$D$11:$AB$187,G$11,0)),"",VLOOKUP($B82,'I&amp;E Backsheet'!$D$11:$AB$187,G$11,0))</f>
        <v>6349500</v>
      </c>
      <c r="H82" s="262">
        <f ca="1">IF(ISERROR(VLOOKUP($B82,'I&amp;E Backsheet'!$D$11:$AB$187,H$11,0)),"",VLOOKUP($B82,'I&amp;E Backsheet'!$D$11:$AB$187,H$11,0))</f>
        <v>20058500</v>
      </c>
      <c r="I82" s="210">
        <f ca="1">IF(ISERROR(VLOOKUP($B82,'I&amp;E Backsheet'!$D$11:$AB$187,I$11,0)),"",VLOOKUP($B82,'I&amp;E Backsheet'!$D$11:$AB$187,I$11,0))</f>
        <v>7782254.8092105258</v>
      </c>
      <c r="J82" s="210">
        <f ca="1">IF(ISERROR(VLOOKUP($B82,'I&amp;E Backsheet'!$D$11:$AB$187,J$11,0)),"",VLOOKUP($B82,'I&amp;E Backsheet'!$D$11:$AB$187,J$11,0))</f>
        <v>4672546.1907894742</v>
      </c>
      <c r="K82" s="210">
        <f ca="1">IF(ISERROR(VLOOKUP($B82,'I&amp;E Backsheet'!$D$11:$AB$187,K$11,0)),"",VLOOKUP($B82,'I&amp;E Backsheet'!$D$11:$AB$187,K$11,0))</f>
        <v>6039099.5</v>
      </c>
      <c r="L82" s="262">
        <f ca="1">IF(ISERROR(VLOOKUP($B82,'I&amp;E Backsheet'!$D$11:$AB$187,L$11,0)),"",VLOOKUP($B82,'I&amp;E Backsheet'!$D$11:$AB$187,L$11,0))</f>
        <v>23720099.5</v>
      </c>
      <c r="M82" s="210">
        <f ca="1">IF(ISERROR(VLOOKUP($B82,'I&amp;E Backsheet'!$D$11:$AB$187,M$11,0)),"",VLOOKUP($B82,'I&amp;E Backsheet'!$D$11:$AB$187,M$11,0))</f>
        <v>7782254.8092105258</v>
      </c>
      <c r="N82" s="210">
        <f ca="1">IF(ISERROR(VLOOKUP($B82,'I&amp;E Backsheet'!$D$11:$AB$187,N$11,0)),"",VLOOKUP($B82,'I&amp;E Backsheet'!$D$11:$AB$187,N$11,0))</f>
        <v>4672546.1907894742</v>
      </c>
      <c r="O82" s="334">
        <f t="shared" ca="1" si="7"/>
        <v>1674245.1907894742</v>
      </c>
      <c r="P82" s="215">
        <f t="shared" ca="1" si="8"/>
        <v>1676953.8092105258</v>
      </c>
      <c r="Q82" s="349">
        <f t="shared" ca="1" si="9"/>
        <v>0</v>
      </c>
      <c r="R82" s="215">
        <f t="shared" ca="1" si="10"/>
        <v>0</v>
      </c>
    </row>
    <row r="83" spans="1:18" ht="60" customHeight="1">
      <c r="A83" s="3">
        <v>68</v>
      </c>
      <c r="B83" s="41" t="str">
        <f t="shared" ca="1" si="6"/>
        <v>E09000010</v>
      </c>
      <c r="C83" s="42" t="str">
        <f ca="1">IF($B83="","",VLOOKUP($B83,'Org list'!$J$9:$K$637,2,0))</f>
        <v>Enfield</v>
      </c>
      <c r="D83" s="223">
        <f ca="1">IF(ISERROR(VLOOKUP($B83,'Pooled Fund'!$A$3:$D$179,D$11,0)),"",VLOOKUP($B83,'Pooled Fund'!$A$3:$D$179,D$11,0))</f>
        <v>20586000</v>
      </c>
      <c r="E83" s="210">
        <f ca="1">IF(ISERROR(VLOOKUP($B83,'I&amp;E Backsheet'!$D$11:$AB$187,E$11,0)),"",VLOOKUP($B83,'I&amp;E Backsheet'!$D$11:$AB$187,E$11,0))</f>
        <v>5146500</v>
      </c>
      <c r="F83" s="210">
        <f ca="1">IF(ISERROR(VLOOKUP($B83,'I&amp;E Backsheet'!$D$11:$AB$187,F$11,0)),"",VLOOKUP($B83,'I&amp;E Backsheet'!$D$11:$AB$187,F$11,0))</f>
        <v>5146500</v>
      </c>
      <c r="G83" s="210">
        <f ca="1">IF(ISERROR(VLOOKUP($B83,'I&amp;E Backsheet'!$D$11:$AB$187,G$11,0)),"",VLOOKUP($B83,'I&amp;E Backsheet'!$D$11:$AB$187,G$11,0))</f>
        <v>5146500</v>
      </c>
      <c r="H83" s="262">
        <f ca="1">IF(ISERROR(VLOOKUP($B83,'I&amp;E Backsheet'!$D$11:$AB$187,H$11,0)),"",VLOOKUP($B83,'I&amp;E Backsheet'!$D$11:$AB$187,H$11,0))</f>
        <v>5146500</v>
      </c>
      <c r="I83" s="210">
        <f ca="1">IF(ISERROR(VLOOKUP($B83,'I&amp;E Backsheet'!$D$11:$AB$187,I$11,0)),"",VLOOKUP($B83,'I&amp;E Backsheet'!$D$11:$AB$187,I$11,0))</f>
        <v>4896500</v>
      </c>
      <c r="J83" s="210">
        <f ca="1">IF(ISERROR(VLOOKUP($B83,'I&amp;E Backsheet'!$D$11:$AB$187,J$11,0)),"",VLOOKUP($B83,'I&amp;E Backsheet'!$D$11:$AB$187,J$11,0))</f>
        <v>4896500</v>
      </c>
      <c r="K83" s="210">
        <f ca="1">IF(ISERROR(VLOOKUP($B83,'I&amp;E Backsheet'!$D$11:$AB$187,K$11,0)),"",VLOOKUP($B83,'I&amp;E Backsheet'!$D$11:$AB$187,K$11,0))</f>
        <v>5396500</v>
      </c>
      <c r="L83" s="262">
        <f ca="1">IF(ISERROR(VLOOKUP($B83,'I&amp;E Backsheet'!$D$11:$AB$187,L$11,0)),"",VLOOKUP($B83,'I&amp;E Backsheet'!$D$11:$AB$187,L$11,0))</f>
        <v>5396500</v>
      </c>
      <c r="M83" s="210">
        <f ca="1">IF(ISERROR(VLOOKUP($B83,'I&amp;E Backsheet'!$D$11:$AB$187,M$11,0)),"",VLOOKUP($B83,'I&amp;E Backsheet'!$D$11:$AB$187,M$11,0))</f>
        <v>4892750</v>
      </c>
      <c r="N83" s="210">
        <f ca="1">IF(ISERROR(VLOOKUP($B83,'I&amp;E Backsheet'!$D$11:$AB$187,N$11,0)),"",VLOOKUP($B83,'I&amp;E Backsheet'!$D$11:$AB$187,N$11,0))</f>
        <v>4896500</v>
      </c>
      <c r="O83" s="334">
        <f t="shared" ca="1" si="7"/>
        <v>253750</v>
      </c>
      <c r="P83" s="215">
        <f t="shared" ca="1" si="8"/>
        <v>250000</v>
      </c>
      <c r="Q83" s="349">
        <f t="shared" ca="1" si="9"/>
        <v>3750</v>
      </c>
      <c r="R83" s="215">
        <f t="shared" ca="1" si="10"/>
        <v>0</v>
      </c>
    </row>
    <row r="84" spans="1:18" ht="60" customHeight="1">
      <c r="A84" s="3">
        <v>69</v>
      </c>
      <c r="B84" s="41" t="str">
        <f t="shared" ca="1" si="6"/>
        <v>E10000012</v>
      </c>
      <c r="C84" s="42" t="str">
        <f ca="1">IF($B84="","",VLOOKUP($B84,'Org list'!$J$9:$K$637,2,0))</f>
        <v>Essex</v>
      </c>
      <c r="D84" s="223">
        <f ca="1">IF(ISERROR(VLOOKUP($B84,'Pooled Fund'!$A$3:$D$179,D$11,0)),"",VLOOKUP($B84,'Pooled Fund'!$A$3:$D$179,D$11,0))</f>
        <v>102734000</v>
      </c>
      <c r="E84" s="210">
        <f ca="1">IF(ISERROR(VLOOKUP($B84,'I&amp;E Backsheet'!$D$11:$AB$187,E$11,0)),"",VLOOKUP($B84,'I&amp;E Backsheet'!$D$11:$AB$187,E$11,0))</f>
        <v>29591000</v>
      </c>
      <c r="F84" s="210">
        <f ca="1">IF(ISERROR(VLOOKUP($B84,'I&amp;E Backsheet'!$D$11:$AB$187,F$11,0)),"",VLOOKUP($B84,'I&amp;E Backsheet'!$D$11:$AB$187,F$11,0))</f>
        <v>24330000</v>
      </c>
      <c r="G84" s="210">
        <f ca="1">IF(ISERROR(VLOOKUP($B84,'I&amp;E Backsheet'!$D$11:$AB$187,G$11,0)),"",VLOOKUP($B84,'I&amp;E Backsheet'!$D$11:$AB$187,G$11,0))</f>
        <v>24486000</v>
      </c>
      <c r="H84" s="262">
        <f ca="1">IF(ISERROR(VLOOKUP($B84,'I&amp;E Backsheet'!$D$11:$AB$187,H$11,0)),"",VLOOKUP($B84,'I&amp;E Backsheet'!$D$11:$AB$187,H$11,0))</f>
        <v>24327000</v>
      </c>
      <c r="I84" s="210">
        <f ca="1">IF(ISERROR(VLOOKUP($B84,'I&amp;E Backsheet'!$D$11:$AB$187,I$11,0)),"",VLOOKUP($B84,'I&amp;E Backsheet'!$D$11:$AB$187,I$11,0))</f>
        <v>22685000</v>
      </c>
      <c r="J84" s="210">
        <f ca="1">IF(ISERROR(VLOOKUP($B84,'I&amp;E Backsheet'!$D$11:$AB$187,J$11,0)),"",VLOOKUP($B84,'I&amp;E Backsheet'!$D$11:$AB$187,J$11,0))</f>
        <v>30274000</v>
      </c>
      <c r="K84" s="210">
        <f ca="1">IF(ISERROR(VLOOKUP($B84,'I&amp;E Backsheet'!$D$11:$AB$187,K$11,0)),"",VLOOKUP($B84,'I&amp;E Backsheet'!$D$11:$AB$187,K$11,0))</f>
        <v>24965000</v>
      </c>
      <c r="L84" s="262">
        <f ca="1">IF(ISERROR(VLOOKUP($B84,'I&amp;E Backsheet'!$D$11:$AB$187,L$11,0)),"",VLOOKUP($B84,'I&amp;E Backsheet'!$D$11:$AB$187,L$11,0))</f>
        <v>24810000</v>
      </c>
      <c r="M84" s="210">
        <f ca="1">IF(ISERROR(VLOOKUP($B84,'I&amp;E Backsheet'!$D$11:$AB$187,M$11,0)),"",VLOOKUP($B84,'I&amp;E Backsheet'!$D$11:$AB$187,M$11,0))</f>
        <v>22685000</v>
      </c>
      <c r="N84" s="210">
        <f ca="1">IF(ISERROR(VLOOKUP($B84,'I&amp;E Backsheet'!$D$11:$AB$187,N$11,0)),"",VLOOKUP($B84,'I&amp;E Backsheet'!$D$11:$AB$187,N$11,0))</f>
        <v>30274000</v>
      </c>
      <c r="O84" s="334">
        <f t="shared" ca="1" si="7"/>
        <v>6906000</v>
      </c>
      <c r="P84" s="215">
        <f t="shared" ca="1" si="8"/>
        <v>-5944000</v>
      </c>
      <c r="Q84" s="349">
        <f t="shared" ca="1" si="9"/>
        <v>0</v>
      </c>
      <c r="R84" s="215">
        <f t="shared" ca="1" si="10"/>
        <v>0</v>
      </c>
    </row>
    <row r="85" spans="1:18" ht="60" customHeight="1">
      <c r="A85" s="3">
        <v>70</v>
      </c>
      <c r="B85" s="41" t="str">
        <f t="shared" ca="1" si="6"/>
        <v>E08000037</v>
      </c>
      <c r="C85" s="42" t="str">
        <f ca="1">IF($B85="","",VLOOKUP($B85,'Org list'!$J$9:$K$637,2,0))</f>
        <v>Gateshead</v>
      </c>
      <c r="D85" s="223">
        <f ca="1">IF(ISERROR(VLOOKUP($B85,'Pooled Fund'!$A$3:$D$179,D$11,0)),"",VLOOKUP($B85,'Pooled Fund'!$A$3:$D$179,D$11,0))</f>
        <v>17214000</v>
      </c>
      <c r="E85" s="210">
        <f ca="1">IF(ISERROR(VLOOKUP($B85,'I&amp;E Backsheet'!$D$11:$AB$187,E$11,0)),"",VLOOKUP($B85,'I&amp;E Backsheet'!$D$11:$AB$187,E$11,0))</f>
        <v>4303500</v>
      </c>
      <c r="F85" s="210">
        <f ca="1">IF(ISERROR(VLOOKUP($B85,'I&amp;E Backsheet'!$D$11:$AB$187,F$11,0)),"",VLOOKUP($B85,'I&amp;E Backsheet'!$D$11:$AB$187,F$11,0))</f>
        <v>4303500</v>
      </c>
      <c r="G85" s="210">
        <f ca="1">IF(ISERROR(VLOOKUP($B85,'I&amp;E Backsheet'!$D$11:$AB$187,G$11,0)),"",VLOOKUP($B85,'I&amp;E Backsheet'!$D$11:$AB$187,G$11,0))</f>
        <v>4303500</v>
      </c>
      <c r="H85" s="262">
        <f ca="1">IF(ISERROR(VLOOKUP($B85,'I&amp;E Backsheet'!$D$11:$AB$187,H$11,0)),"",VLOOKUP($B85,'I&amp;E Backsheet'!$D$11:$AB$187,H$11,0))</f>
        <v>4303500</v>
      </c>
      <c r="I85" s="210">
        <f ca="1">IF(ISERROR(VLOOKUP($B85,'I&amp;E Backsheet'!$D$11:$AB$187,I$11,0)),"",VLOOKUP($B85,'I&amp;E Backsheet'!$D$11:$AB$187,I$11,0))</f>
        <v>4303500</v>
      </c>
      <c r="J85" s="210">
        <f ca="1">IF(ISERROR(VLOOKUP($B85,'I&amp;E Backsheet'!$D$11:$AB$187,J$11,0)),"",VLOOKUP($B85,'I&amp;E Backsheet'!$D$11:$AB$187,J$11,0))</f>
        <v>4303500</v>
      </c>
      <c r="K85" s="210">
        <f ca="1">IF(ISERROR(VLOOKUP($B85,'I&amp;E Backsheet'!$D$11:$AB$187,K$11,0)),"",VLOOKUP($B85,'I&amp;E Backsheet'!$D$11:$AB$187,K$11,0))</f>
        <v>4303500</v>
      </c>
      <c r="L85" s="262">
        <f ca="1">IF(ISERROR(VLOOKUP($B85,'I&amp;E Backsheet'!$D$11:$AB$187,L$11,0)),"",VLOOKUP($B85,'I&amp;E Backsheet'!$D$11:$AB$187,L$11,0))</f>
        <v>4303500</v>
      </c>
      <c r="M85" s="210">
        <f ca="1">IF(ISERROR(VLOOKUP($B85,'I&amp;E Backsheet'!$D$11:$AB$187,M$11,0)),"",VLOOKUP($B85,'I&amp;E Backsheet'!$D$11:$AB$187,M$11,0))</f>
        <v>4017583</v>
      </c>
      <c r="N85" s="210">
        <f ca="1">IF(ISERROR(VLOOKUP($B85,'I&amp;E Backsheet'!$D$11:$AB$187,N$11,0)),"",VLOOKUP($B85,'I&amp;E Backsheet'!$D$11:$AB$187,N$11,0))</f>
        <v>4009766</v>
      </c>
      <c r="O85" s="334">
        <f t="shared" ca="1" si="7"/>
        <v>285917</v>
      </c>
      <c r="P85" s="215">
        <f t="shared" ca="1" si="8"/>
        <v>293734</v>
      </c>
      <c r="Q85" s="349">
        <f t="shared" ca="1" si="9"/>
        <v>285917</v>
      </c>
      <c r="R85" s="215">
        <f t="shared" ca="1" si="10"/>
        <v>293734</v>
      </c>
    </row>
    <row r="86" spans="1:18" ht="60" customHeight="1">
      <c r="A86" s="3">
        <v>71</v>
      </c>
      <c r="B86" s="41" t="str">
        <f t="shared" ca="1" si="6"/>
        <v>E10000013</v>
      </c>
      <c r="C86" s="42" t="str">
        <f ca="1">IF($B86="","",VLOOKUP($B86,'Org list'!$J$9:$K$637,2,0))</f>
        <v>Gloucestershire</v>
      </c>
      <c r="D86" s="223">
        <f ca="1">IF(ISERROR(VLOOKUP($B86,'Pooled Fund'!$A$3:$D$179,D$11,0)),"",VLOOKUP($B86,'Pooled Fund'!$A$3:$D$179,D$11,0))</f>
        <v>39948000</v>
      </c>
      <c r="E86" s="210">
        <f ca="1">IF(ISERROR(VLOOKUP($B86,'I&amp;E Backsheet'!$D$11:$AB$187,E$11,0)),"",VLOOKUP($B86,'I&amp;E Backsheet'!$D$11:$AB$187,E$11,0))</f>
        <v>11197250</v>
      </c>
      <c r="F86" s="210">
        <f ca="1">IF(ISERROR(VLOOKUP($B86,'I&amp;E Backsheet'!$D$11:$AB$187,F$11,0)),"",VLOOKUP($B86,'I&amp;E Backsheet'!$D$11:$AB$187,F$11,0))</f>
        <v>9583583.333333334</v>
      </c>
      <c r="G86" s="210">
        <f ca="1">IF(ISERROR(VLOOKUP($B86,'I&amp;E Backsheet'!$D$11:$AB$187,G$11,0)),"",VLOOKUP($B86,'I&amp;E Backsheet'!$D$11:$AB$187,G$11,0))</f>
        <v>9583583.333333334</v>
      </c>
      <c r="H86" s="262">
        <f ca="1">IF(ISERROR(VLOOKUP($B86,'I&amp;E Backsheet'!$D$11:$AB$187,H$11,0)),"",VLOOKUP($B86,'I&amp;E Backsheet'!$D$11:$AB$187,H$11,0))</f>
        <v>9583583.333333334</v>
      </c>
      <c r="I86" s="210">
        <f ca="1">IF(ISERROR(VLOOKUP($B86,'I&amp;E Backsheet'!$D$11:$AB$187,I$11,0)),"",VLOOKUP($B86,'I&amp;E Backsheet'!$D$11:$AB$187,I$11,0))</f>
        <v>11197250</v>
      </c>
      <c r="J86" s="210">
        <f ca="1">IF(ISERROR(VLOOKUP($B86,'I&amp;E Backsheet'!$D$11:$AB$187,J$11,0)),"",VLOOKUP($B86,'I&amp;E Backsheet'!$D$11:$AB$187,J$11,0))</f>
        <v>9583583.333333334</v>
      </c>
      <c r="K86" s="210">
        <f ca="1">IF(ISERROR(VLOOKUP($B86,'I&amp;E Backsheet'!$D$11:$AB$187,K$11,0)),"",VLOOKUP($B86,'I&amp;E Backsheet'!$D$11:$AB$187,K$11,0))</f>
        <v>9583583.333333334</v>
      </c>
      <c r="L86" s="262">
        <f ca="1">IF(ISERROR(VLOOKUP($B86,'I&amp;E Backsheet'!$D$11:$AB$187,L$11,0)),"",VLOOKUP($B86,'I&amp;E Backsheet'!$D$11:$AB$187,L$11,0))</f>
        <v>9583583.333333334</v>
      </c>
      <c r="M86" s="210">
        <f ca="1">IF(ISERROR(VLOOKUP($B86,'I&amp;E Backsheet'!$D$11:$AB$187,M$11,0)),"",VLOOKUP($B86,'I&amp;E Backsheet'!$D$11:$AB$187,M$11,0))</f>
        <v>11197250</v>
      </c>
      <c r="N86" s="210">
        <f ca="1">IF(ISERROR(VLOOKUP($B86,'I&amp;E Backsheet'!$D$11:$AB$187,N$11,0)),"",VLOOKUP($B86,'I&amp;E Backsheet'!$D$11:$AB$187,N$11,0))</f>
        <v>9583583</v>
      </c>
      <c r="O86" s="334">
        <f t="shared" ca="1" si="7"/>
        <v>0</v>
      </c>
      <c r="P86" s="215">
        <f t="shared" ca="1" si="8"/>
        <v>0.33333333395421505</v>
      </c>
      <c r="Q86" s="349">
        <f t="shared" ca="1" si="9"/>
        <v>0</v>
      </c>
      <c r="R86" s="215">
        <f t="shared" ca="1" si="10"/>
        <v>0.33333333395421505</v>
      </c>
    </row>
    <row r="87" spans="1:18" ht="60" customHeight="1">
      <c r="A87" s="3">
        <v>72</v>
      </c>
      <c r="B87" s="41" t="str">
        <f t="shared" ca="1" si="6"/>
        <v>E09000011</v>
      </c>
      <c r="C87" s="42" t="str">
        <f ca="1">IF($B87="","",VLOOKUP($B87,'Org list'!$J$9:$K$637,2,0))</f>
        <v>Greenwich</v>
      </c>
      <c r="D87" s="223">
        <f ca="1">IF(ISERROR(VLOOKUP($B87,'Pooled Fund'!$A$3:$D$179,D$11,0)),"",VLOOKUP($B87,'Pooled Fund'!$A$3:$D$179,D$11,0))</f>
        <v>19771000</v>
      </c>
      <c r="E87" s="210">
        <f ca="1">IF(ISERROR(VLOOKUP($B87,'I&amp;E Backsheet'!$D$11:$AB$187,E$11,0)),"",VLOOKUP($B87,'I&amp;E Backsheet'!$D$11:$AB$187,E$11,0))</f>
        <v>4502497</v>
      </c>
      <c r="F87" s="210">
        <f ca="1">IF(ISERROR(VLOOKUP($B87,'I&amp;E Backsheet'!$D$11:$AB$187,F$11,0)),"",VLOOKUP($B87,'I&amp;E Backsheet'!$D$11:$AB$187,F$11,0))</f>
        <v>4502501</v>
      </c>
      <c r="G87" s="210">
        <f ca="1">IF(ISERROR(VLOOKUP($B87,'I&amp;E Backsheet'!$D$11:$AB$187,G$11,0)),"",VLOOKUP($B87,'I&amp;E Backsheet'!$D$11:$AB$187,G$11,0))</f>
        <v>4502501</v>
      </c>
      <c r="H87" s="262">
        <f ca="1">IF(ISERROR(VLOOKUP($B87,'I&amp;E Backsheet'!$D$11:$AB$187,H$11,0)),"",VLOOKUP($B87,'I&amp;E Backsheet'!$D$11:$AB$187,H$11,0))</f>
        <v>4502501</v>
      </c>
      <c r="I87" s="210">
        <f ca="1">IF(ISERROR(VLOOKUP($B87,'I&amp;E Backsheet'!$D$11:$AB$187,I$11,0)),"",VLOOKUP($B87,'I&amp;E Backsheet'!$D$11:$AB$187,I$11,0))</f>
        <v>4502497</v>
      </c>
      <c r="J87" s="210">
        <f ca="1">IF(ISERROR(VLOOKUP($B87,'I&amp;E Backsheet'!$D$11:$AB$187,J$11,0)),"",VLOOKUP($B87,'I&amp;E Backsheet'!$D$11:$AB$187,J$11,0))</f>
        <v>4652497</v>
      </c>
      <c r="K87" s="210">
        <f ca="1">IF(ISERROR(VLOOKUP($B87,'I&amp;E Backsheet'!$D$11:$AB$187,K$11,0)),"",VLOOKUP($B87,'I&amp;E Backsheet'!$D$11:$AB$187,K$11,0))</f>
        <v>4352505</v>
      </c>
      <c r="L87" s="262">
        <f ca="1">IF(ISERROR(VLOOKUP($B87,'I&amp;E Backsheet'!$D$11:$AB$187,L$11,0)),"",VLOOKUP($B87,'I&amp;E Backsheet'!$D$11:$AB$187,L$11,0))</f>
        <v>4502501</v>
      </c>
      <c r="M87" s="210">
        <f ca="1">IF(ISERROR(VLOOKUP($B87,'I&amp;E Backsheet'!$D$11:$AB$187,M$11,0)),"",VLOOKUP($B87,'I&amp;E Backsheet'!$D$11:$AB$187,M$11,0))</f>
        <v>4352497</v>
      </c>
      <c r="N87" s="210">
        <f ca="1">IF(ISERROR(VLOOKUP($B87,'I&amp;E Backsheet'!$D$11:$AB$187,N$11,0)),"",VLOOKUP($B87,'I&amp;E Backsheet'!$D$11:$AB$187,N$11,0))</f>
        <v>4652497</v>
      </c>
      <c r="O87" s="334">
        <f t="shared" ca="1" si="7"/>
        <v>150000</v>
      </c>
      <c r="P87" s="215">
        <f t="shared" ca="1" si="8"/>
        <v>-149996</v>
      </c>
      <c r="Q87" s="349">
        <f t="shared" ca="1" si="9"/>
        <v>150000</v>
      </c>
      <c r="R87" s="215">
        <f t="shared" ca="1" si="10"/>
        <v>0</v>
      </c>
    </row>
    <row r="88" spans="1:18" ht="60" customHeight="1">
      <c r="A88" s="3">
        <v>73</v>
      </c>
      <c r="B88" s="41" t="str">
        <f t="shared" ca="1" si="6"/>
        <v>E09000012</v>
      </c>
      <c r="C88" s="42" t="str">
        <f ca="1">IF($B88="","",VLOOKUP($B88,'Org list'!$J$9:$K$637,2,0))</f>
        <v>Hackney</v>
      </c>
      <c r="D88" s="223">
        <f ca="1">IF(ISERROR(VLOOKUP($B88,'Pooled Fund'!$A$3:$D$179,D$11,0)),"",VLOOKUP($B88,'Pooled Fund'!$A$3:$D$179,D$11,0))</f>
        <v>21096000</v>
      </c>
      <c r="E88" s="210">
        <f ca="1">IF(ISERROR(VLOOKUP($B88,'I&amp;E Backsheet'!$D$11:$AB$187,E$11,0)),"",VLOOKUP($B88,'I&amp;E Backsheet'!$D$11:$AB$187,E$11,0))</f>
        <v>5274000</v>
      </c>
      <c r="F88" s="210">
        <f ca="1">IF(ISERROR(VLOOKUP($B88,'I&amp;E Backsheet'!$D$11:$AB$187,F$11,0)),"",VLOOKUP($B88,'I&amp;E Backsheet'!$D$11:$AB$187,F$11,0))</f>
        <v>5274000</v>
      </c>
      <c r="G88" s="210">
        <f ca="1">IF(ISERROR(VLOOKUP($B88,'I&amp;E Backsheet'!$D$11:$AB$187,G$11,0)),"",VLOOKUP($B88,'I&amp;E Backsheet'!$D$11:$AB$187,G$11,0))</f>
        <v>5274000</v>
      </c>
      <c r="H88" s="262">
        <f ca="1">IF(ISERROR(VLOOKUP($B88,'I&amp;E Backsheet'!$D$11:$AB$187,H$11,0)),"",VLOOKUP($B88,'I&amp;E Backsheet'!$D$11:$AB$187,H$11,0))</f>
        <v>5274000</v>
      </c>
      <c r="I88" s="210">
        <f ca="1">IF(ISERROR(VLOOKUP($B88,'I&amp;E Backsheet'!$D$11:$AB$187,I$11,0)),"",VLOOKUP($B88,'I&amp;E Backsheet'!$D$11:$AB$187,I$11,0))</f>
        <v>5027000</v>
      </c>
      <c r="J88" s="210">
        <f ca="1">IF(ISERROR(VLOOKUP($B88,'I&amp;E Backsheet'!$D$11:$AB$187,J$11,0)),"",VLOOKUP($B88,'I&amp;E Backsheet'!$D$11:$AB$187,J$11,0))</f>
        <v>5285272</v>
      </c>
      <c r="K88" s="210">
        <f ca="1">IF(ISERROR(VLOOKUP($B88,'I&amp;E Backsheet'!$D$11:$AB$187,K$11,0)),"",VLOOKUP($B88,'I&amp;E Backsheet'!$D$11:$AB$187,K$11,0))</f>
        <v>5252636</v>
      </c>
      <c r="L88" s="262">
        <f ca="1">IF(ISERROR(VLOOKUP($B88,'I&amp;E Backsheet'!$D$11:$AB$187,L$11,0)),"",VLOOKUP($B88,'I&amp;E Backsheet'!$D$11:$AB$187,L$11,0))</f>
        <v>5252637</v>
      </c>
      <c r="M88" s="210">
        <f ca="1">IF(ISERROR(VLOOKUP($B88,'I&amp;E Backsheet'!$D$11:$AB$187,M$11,0)),"",VLOOKUP($B88,'I&amp;E Backsheet'!$D$11:$AB$187,M$11,0))</f>
        <v>5027000</v>
      </c>
      <c r="N88" s="210">
        <f ca="1">IF(ISERROR(VLOOKUP($B88,'I&amp;E Backsheet'!$D$11:$AB$187,N$11,0)),"",VLOOKUP($B88,'I&amp;E Backsheet'!$D$11:$AB$187,N$11,0))</f>
        <v>5285272</v>
      </c>
      <c r="O88" s="334">
        <f t="shared" ca="1" si="7"/>
        <v>247000</v>
      </c>
      <c r="P88" s="215">
        <f t="shared" ca="1" si="8"/>
        <v>-11272</v>
      </c>
      <c r="Q88" s="349">
        <f t="shared" ca="1" si="9"/>
        <v>0</v>
      </c>
      <c r="R88" s="215">
        <f t="shared" ca="1" si="10"/>
        <v>0</v>
      </c>
    </row>
    <row r="89" spans="1:18" ht="60" customHeight="1">
      <c r="A89" s="3">
        <v>74</v>
      </c>
      <c r="B89" s="41" t="str">
        <f t="shared" ca="1" si="6"/>
        <v>E06000006</v>
      </c>
      <c r="C89" s="42" t="str">
        <f ca="1">IF($B89="","",VLOOKUP($B89,'Org list'!$J$9:$K$637,2,0))</f>
        <v>Halton</v>
      </c>
      <c r="D89" s="223">
        <f ca="1">IF(ISERROR(VLOOKUP($B89,'Pooled Fund'!$A$3:$D$179,D$11,0)),"",VLOOKUP($B89,'Pooled Fund'!$A$3:$D$179,D$11,0))</f>
        <v>10594000</v>
      </c>
      <c r="E89" s="210">
        <f ca="1">IF(ISERROR(VLOOKUP($B89,'I&amp;E Backsheet'!$D$11:$AB$187,E$11,0)),"",VLOOKUP($B89,'I&amp;E Backsheet'!$D$11:$AB$187,E$11,0))</f>
        <v>1551624</v>
      </c>
      <c r="F89" s="210">
        <f ca="1">IF(ISERROR(VLOOKUP($B89,'I&amp;E Backsheet'!$D$11:$AB$187,F$11,0)),"",VLOOKUP($B89,'I&amp;E Backsheet'!$D$11:$AB$187,F$11,0))</f>
        <v>2648501</v>
      </c>
      <c r="G89" s="210">
        <f ca="1">IF(ISERROR(VLOOKUP($B89,'I&amp;E Backsheet'!$D$11:$AB$187,G$11,0)),"",VLOOKUP($B89,'I&amp;E Backsheet'!$D$11:$AB$187,G$11,0))</f>
        <v>2424154</v>
      </c>
      <c r="H89" s="262">
        <f ca="1">IF(ISERROR(VLOOKUP($B89,'I&amp;E Backsheet'!$D$11:$AB$187,H$11,0)),"",VLOOKUP($B89,'I&amp;E Backsheet'!$D$11:$AB$187,H$11,0))</f>
        <v>3969721</v>
      </c>
      <c r="I89" s="210">
        <f ca="1">IF(ISERROR(VLOOKUP($B89,'I&amp;E Backsheet'!$D$11:$AB$187,I$11,0)),"",VLOOKUP($B89,'I&amp;E Backsheet'!$D$11:$AB$187,I$11,0))</f>
        <v>1268955</v>
      </c>
      <c r="J89" s="210">
        <f ca="1">IF(ISERROR(VLOOKUP($B89,'I&amp;E Backsheet'!$D$11:$AB$187,J$11,0)),"",VLOOKUP($B89,'I&amp;E Backsheet'!$D$11:$AB$187,J$11,0))</f>
        <v>1931465</v>
      </c>
      <c r="K89" s="210">
        <f ca="1">IF(ISERROR(VLOOKUP($B89,'I&amp;E Backsheet'!$D$11:$AB$187,K$11,0)),"",VLOOKUP($B89,'I&amp;E Backsheet'!$D$11:$AB$187,K$11,0))</f>
        <v>2507442</v>
      </c>
      <c r="L89" s="262">
        <f ca="1">IF(ISERROR(VLOOKUP($B89,'I&amp;E Backsheet'!$D$11:$AB$187,L$11,0)),"",VLOOKUP($B89,'I&amp;E Backsheet'!$D$11:$AB$187,L$11,0))</f>
        <v>4886138</v>
      </c>
      <c r="M89" s="210">
        <f ca="1">IF(ISERROR(VLOOKUP($B89,'I&amp;E Backsheet'!$D$11:$AB$187,M$11,0)),"",VLOOKUP($B89,'I&amp;E Backsheet'!$D$11:$AB$187,M$11,0))</f>
        <v>1062515</v>
      </c>
      <c r="N89" s="210">
        <f ca="1">IF(ISERROR(VLOOKUP($B89,'I&amp;E Backsheet'!$D$11:$AB$187,N$11,0)),"",VLOOKUP($B89,'I&amp;E Backsheet'!$D$11:$AB$187,N$11,0))</f>
        <v>1944596</v>
      </c>
      <c r="O89" s="334">
        <f t="shared" ca="1" si="7"/>
        <v>489109</v>
      </c>
      <c r="P89" s="215">
        <f t="shared" ca="1" si="8"/>
        <v>703905</v>
      </c>
      <c r="Q89" s="349">
        <f t="shared" ca="1" si="9"/>
        <v>206440</v>
      </c>
      <c r="R89" s="215">
        <f t="shared" ca="1" si="10"/>
        <v>-13131</v>
      </c>
    </row>
    <row r="90" spans="1:18" ht="60" customHeight="1">
      <c r="A90" s="3">
        <v>75</v>
      </c>
      <c r="B90" s="41" t="str">
        <f t="shared" ca="1" si="6"/>
        <v>E09000013</v>
      </c>
      <c r="C90" s="42" t="str">
        <f ca="1">IF($B90="","",VLOOKUP($B90,'Org list'!$J$9:$K$637,2,0))</f>
        <v>Hammersmith and Fulham</v>
      </c>
      <c r="D90" s="223">
        <f ca="1">IF(ISERROR(VLOOKUP($B90,'Pooled Fund'!$A$3:$D$179,D$11,0)),"",VLOOKUP($B90,'Pooled Fund'!$A$3:$D$179,D$11,0))</f>
        <v>80155000</v>
      </c>
      <c r="E90" s="210">
        <f ca="1">IF(ISERROR(VLOOKUP($B90,'I&amp;E Backsheet'!$D$11:$AB$187,E$11,0)),"",VLOOKUP($B90,'I&amp;E Backsheet'!$D$11:$AB$187,E$11,0))</f>
        <v>9754153</v>
      </c>
      <c r="F90" s="210">
        <f ca="1">IF(ISERROR(VLOOKUP($B90,'I&amp;E Backsheet'!$D$11:$AB$187,F$11,0)),"",VLOOKUP($B90,'I&amp;E Backsheet'!$D$11:$AB$187,F$11,0))</f>
        <v>9754153</v>
      </c>
      <c r="G90" s="210">
        <f ca="1">IF(ISERROR(VLOOKUP($B90,'I&amp;E Backsheet'!$D$11:$AB$187,G$11,0)),"",VLOOKUP($B90,'I&amp;E Backsheet'!$D$11:$AB$187,G$11,0))</f>
        <v>10101906</v>
      </c>
      <c r="H90" s="262">
        <f ca="1">IF(ISERROR(VLOOKUP($B90,'I&amp;E Backsheet'!$D$11:$AB$187,H$11,0)),"",VLOOKUP($B90,'I&amp;E Backsheet'!$D$11:$AB$187,H$11,0))</f>
        <v>10101900</v>
      </c>
      <c r="I90" s="210">
        <f ca="1">IF(ISERROR(VLOOKUP($B90,'I&amp;E Backsheet'!$D$11:$AB$187,I$11,0)),"",VLOOKUP($B90,'I&amp;E Backsheet'!$D$11:$AB$187,I$11,0))</f>
        <v>9720543</v>
      </c>
      <c r="J90" s="210">
        <f ca="1">IF(ISERROR(VLOOKUP($B90,'I&amp;E Backsheet'!$D$11:$AB$187,J$11,0)),"",VLOOKUP($B90,'I&amp;E Backsheet'!$D$11:$AB$187,J$11,0))</f>
        <v>9720543</v>
      </c>
      <c r="K90" s="210">
        <f ca="1">IF(ISERROR(VLOOKUP($B90,'I&amp;E Backsheet'!$D$11:$AB$187,K$11,0)),"",VLOOKUP($B90,'I&amp;E Backsheet'!$D$11:$AB$187,K$11,0))</f>
        <v>10142046</v>
      </c>
      <c r="L90" s="262">
        <f ca="1">IF(ISERROR(VLOOKUP($B90,'I&amp;E Backsheet'!$D$11:$AB$187,L$11,0)),"",VLOOKUP($B90,'I&amp;E Backsheet'!$D$11:$AB$187,L$11,0))</f>
        <v>10142037</v>
      </c>
      <c r="M90" s="210">
        <f ca="1">IF(ISERROR(VLOOKUP($B90,'I&amp;E Backsheet'!$D$11:$AB$187,M$11,0)),"",VLOOKUP($B90,'I&amp;E Backsheet'!$D$11:$AB$187,M$11,0))</f>
        <v>9271122</v>
      </c>
      <c r="N90" s="210">
        <f ca="1">IF(ISERROR(VLOOKUP($B90,'I&amp;E Backsheet'!$D$11:$AB$187,N$11,0)),"",VLOOKUP($B90,'I&amp;E Backsheet'!$D$11:$AB$187,N$11,0))</f>
        <v>9269121</v>
      </c>
      <c r="O90" s="334">
        <f t="shared" ca="1" si="7"/>
        <v>483031</v>
      </c>
      <c r="P90" s="215">
        <f t="shared" ca="1" si="8"/>
        <v>485032</v>
      </c>
      <c r="Q90" s="349">
        <f t="shared" ca="1" si="9"/>
        <v>449421</v>
      </c>
      <c r="R90" s="215">
        <f t="shared" ca="1" si="10"/>
        <v>451422</v>
      </c>
    </row>
    <row r="91" spans="1:18" ht="60" customHeight="1">
      <c r="A91" s="3">
        <v>76</v>
      </c>
      <c r="B91" s="41" t="str">
        <f t="shared" ca="1" si="6"/>
        <v>E10000014</v>
      </c>
      <c r="C91" s="42" t="str">
        <f ca="1">IF($B91="","",VLOOKUP($B91,'Org list'!$J$9:$K$637,2,0))</f>
        <v>Hampshire</v>
      </c>
      <c r="D91" s="223">
        <f ca="1">IF(ISERROR(VLOOKUP($B91,'Pooled Fund'!$A$3:$D$179,D$11,0)),"",VLOOKUP($B91,'Pooled Fund'!$A$3:$D$179,D$11,0))</f>
        <v>80765000</v>
      </c>
      <c r="E91" s="210">
        <f ca="1">IF(ISERROR(VLOOKUP($B91,'I&amp;E Backsheet'!$D$11:$AB$187,E$11,0)),"",VLOOKUP($B91,'I&amp;E Backsheet'!$D$11:$AB$187,E$11,0))</f>
        <v>20853250</v>
      </c>
      <c r="F91" s="210">
        <f ca="1">IF(ISERROR(VLOOKUP($B91,'I&amp;E Backsheet'!$D$11:$AB$187,F$11,0)),"",VLOOKUP($B91,'I&amp;E Backsheet'!$D$11:$AB$187,F$11,0))</f>
        <v>18205750</v>
      </c>
      <c r="G91" s="210">
        <f ca="1">IF(ISERROR(VLOOKUP($B91,'I&amp;E Backsheet'!$D$11:$AB$187,G$11,0)),"",VLOOKUP($B91,'I&amp;E Backsheet'!$D$11:$AB$187,G$11,0))</f>
        <v>20853250</v>
      </c>
      <c r="H91" s="262">
        <f ca="1">IF(ISERROR(VLOOKUP($B91,'I&amp;E Backsheet'!$D$11:$AB$187,H$11,0)),"",VLOOKUP($B91,'I&amp;E Backsheet'!$D$11:$AB$187,H$11,0))</f>
        <v>20852750</v>
      </c>
      <c r="I91" s="210">
        <f ca="1">IF(ISERROR(VLOOKUP($B91,'I&amp;E Backsheet'!$D$11:$AB$187,I$11,0)),"",VLOOKUP($B91,'I&amp;E Backsheet'!$D$11:$AB$187,I$11,0))</f>
        <v>20853250</v>
      </c>
      <c r="J91" s="210">
        <f ca="1">IF(ISERROR(VLOOKUP($B91,'I&amp;E Backsheet'!$D$11:$AB$187,J$11,0)),"",VLOOKUP($B91,'I&amp;E Backsheet'!$D$11:$AB$187,J$11,0))</f>
        <v>18205750</v>
      </c>
      <c r="K91" s="210">
        <f ca="1">IF(ISERROR(VLOOKUP($B91,'I&amp;E Backsheet'!$D$11:$AB$187,K$11,0)),"",VLOOKUP($B91,'I&amp;E Backsheet'!$D$11:$AB$187,K$11,0))</f>
        <v>20853250</v>
      </c>
      <c r="L91" s="262">
        <f ca="1">IF(ISERROR(VLOOKUP($B91,'I&amp;E Backsheet'!$D$11:$AB$187,L$11,0)),"",VLOOKUP($B91,'I&amp;E Backsheet'!$D$11:$AB$187,L$11,0))</f>
        <v>20852750</v>
      </c>
      <c r="M91" s="210">
        <f ca="1">IF(ISERROR(VLOOKUP($B91,'I&amp;E Backsheet'!$D$11:$AB$187,M$11,0)),"",VLOOKUP($B91,'I&amp;E Backsheet'!$D$11:$AB$187,M$11,0))</f>
        <v>20853250</v>
      </c>
      <c r="N91" s="210">
        <f ca="1">IF(ISERROR(VLOOKUP($B91,'I&amp;E Backsheet'!$D$11:$AB$187,N$11,0)),"",VLOOKUP($B91,'I&amp;E Backsheet'!$D$11:$AB$187,N$11,0))</f>
        <v>36411500</v>
      </c>
      <c r="O91" s="334">
        <f t="shared" ca="1" si="7"/>
        <v>0</v>
      </c>
      <c r="P91" s="215">
        <f t="shared" ca="1" si="8"/>
        <v>-18205750</v>
      </c>
      <c r="Q91" s="349">
        <f t="shared" ca="1" si="9"/>
        <v>0</v>
      </c>
      <c r="R91" s="215">
        <f t="shared" ca="1" si="10"/>
        <v>-18205750</v>
      </c>
    </row>
    <row r="92" spans="1:18" ht="60" customHeight="1">
      <c r="A92" s="3">
        <v>77</v>
      </c>
      <c r="B92" s="41" t="str">
        <f t="shared" ca="1" si="6"/>
        <v>E09000014</v>
      </c>
      <c r="C92" s="42" t="str">
        <f ca="1">IF($B92="","",VLOOKUP($B92,'Org list'!$J$9:$K$637,2,0))</f>
        <v>Haringey</v>
      </c>
      <c r="D92" s="223">
        <f ca="1">IF(ISERROR(VLOOKUP($B92,'Pooled Fund'!$A$3:$D$179,D$11,0)),"",VLOOKUP($B92,'Pooled Fund'!$A$3:$D$179,D$11,0))</f>
        <v>22074000</v>
      </c>
      <c r="E92" s="210">
        <f ca="1">IF(ISERROR(VLOOKUP($B92,'I&amp;E Backsheet'!$D$11:$AB$187,E$11,0)),"",VLOOKUP($B92,'I&amp;E Backsheet'!$D$11:$AB$187,E$11,0))</f>
        <v>5499800</v>
      </c>
      <c r="F92" s="210">
        <f ca="1">IF(ISERROR(VLOOKUP($B92,'I&amp;E Backsheet'!$D$11:$AB$187,F$11,0)),"",VLOOKUP($B92,'I&amp;E Backsheet'!$D$11:$AB$187,F$11,0))</f>
        <v>5499800</v>
      </c>
      <c r="G92" s="210">
        <f ca="1">IF(ISERROR(VLOOKUP($B92,'I&amp;E Backsheet'!$D$11:$AB$187,G$11,0)),"",VLOOKUP($B92,'I&amp;E Backsheet'!$D$11:$AB$187,G$11,0))</f>
        <v>5499800</v>
      </c>
      <c r="H92" s="262">
        <f ca="1">IF(ISERROR(VLOOKUP($B92,'I&amp;E Backsheet'!$D$11:$AB$187,H$11,0)),"",VLOOKUP($B92,'I&amp;E Backsheet'!$D$11:$AB$187,H$11,0))</f>
        <v>5499800</v>
      </c>
      <c r="I92" s="210">
        <f ca="1">IF(ISERROR(VLOOKUP($B92,'I&amp;E Backsheet'!$D$11:$AB$187,I$11,0)),"",VLOOKUP($B92,'I&amp;E Backsheet'!$D$11:$AB$187,I$11,0))</f>
        <v>4140283</v>
      </c>
      <c r="J92" s="210">
        <f ca="1">IF(ISERROR(VLOOKUP($B92,'I&amp;E Backsheet'!$D$11:$AB$187,J$11,0)),"",VLOOKUP($B92,'I&amp;E Backsheet'!$D$11:$AB$187,J$11,0))</f>
        <v>4832325</v>
      </c>
      <c r="K92" s="210">
        <f ca="1">IF(ISERROR(VLOOKUP($B92,'I&amp;E Backsheet'!$D$11:$AB$187,K$11,0)),"",VLOOKUP($B92,'I&amp;E Backsheet'!$D$11:$AB$187,K$11,0))</f>
        <v>6239355</v>
      </c>
      <c r="L92" s="262">
        <f ca="1">IF(ISERROR(VLOOKUP($B92,'I&amp;E Backsheet'!$D$11:$AB$187,L$11,0)),"",VLOOKUP($B92,'I&amp;E Backsheet'!$D$11:$AB$187,L$11,0))</f>
        <v>6428660</v>
      </c>
      <c r="M92" s="210">
        <f ca="1">IF(ISERROR(VLOOKUP($B92,'I&amp;E Backsheet'!$D$11:$AB$187,M$11,0)),"",VLOOKUP($B92,'I&amp;E Backsheet'!$D$11:$AB$187,M$11,0))</f>
        <v>4140283</v>
      </c>
      <c r="N92" s="210">
        <f ca="1">IF(ISERROR(VLOOKUP($B92,'I&amp;E Backsheet'!$D$11:$AB$187,N$11,0)),"",VLOOKUP($B92,'I&amp;E Backsheet'!$D$11:$AB$187,N$11,0))</f>
        <v>4832325</v>
      </c>
      <c r="O92" s="334">
        <f t="shared" ca="1" si="7"/>
        <v>1359517</v>
      </c>
      <c r="P92" s="215">
        <f t="shared" ca="1" si="8"/>
        <v>667475</v>
      </c>
      <c r="Q92" s="349">
        <f t="shared" ca="1" si="9"/>
        <v>0</v>
      </c>
      <c r="R92" s="215">
        <f t="shared" ca="1" si="10"/>
        <v>0</v>
      </c>
    </row>
    <row r="93" spans="1:18" ht="60" customHeight="1">
      <c r="A93" s="3">
        <v>78</v>
      </c>
      <c r="B93" s="41" t="str">
        <f t="shared" ca="1" si="6"/>
        <v>E09000015</v>
      </c>
      <c r="C93" s="42" t="str">
        <f ca="1">IF($B93="","",VLOOKUP($B93,'Org list'!$J$9:$K$637,2,0))</f>
        <v>Harrow</v>
      </c>
      <c r="D93" s="223">
        <f ca="1">IF(ISERROR(VLOOKUP($B93,'Pooled Fund'!$A$3:$D$179,D$11,0)),"",VLOOKUP($B93,'Pooled Fund'!$A$3:$D$179,D$11,0))</f>
        <v>14373000</v>
      </c>
      <c r="E93" s="210">
        <f ca="1">IF(ISERROR(VLOOKUP($B93,'I&amp;E Backsheet'!$D$11:$AB$187,E$11,0)),"",VLOOKUP($B93,'I&amp;E Backsheet'!$D$11:$AB$187,E$11,0))</f>
        <v>3593250</v>
      </c>
      <c r="F93" s="210">
        <f ca="1">IF(ISERROR(VLOOKUP($B93,'I&amp;E Backsheet'!$D$11:$AB$187,F$11,0)),"",VLOOKUP($B93,'I&amp;E Backsheet'!$D$11:$AB$187,F$11,0))</f>
        <v>3593250</v>
      </c>
      <c r="G93" s="210">
        <f ca="1">IF(ISERROR(VLOOKUP($B93,'I&amp;E Backsheet'!$D$11:$AB$187,G$11,0)),"",VLOOKUP($B93,'I&amp;E Backsheet'!$D$11:$AB$187,G$11,0))</f>
        <v>3593250</v>
      </c>
      <c r="H93" s="262">
        <f ca="1">IF(ISERROR(VLOOKUP($B93,'I&amp;E Backsheet'!$D$11:$AB$187,H$11,0)),"",VLOOKUP($B93,'I&amp;E Backsheet'!$D$11:$AB$187,H$11,0))</f>
        <v>3593250</v>
      </c>
      <c r="I93" s="210">
        <f ca="1">IF(ISERROR(VLOOKUP($B93,'I&amp;E Backsheet'!$D$11:$AB$187,I$11,0)),"",VLOOKUP($B93,'I&amp;E Backsheet'!$D$11:$AB$187,I$11,0))</f>
        <v>3593250</v>
      </c>
      <c r="J93" s="210">
        <f ca="1">IF(ISERROR(VLOOKUP($B93,'I&amp;E Backsheet'!$D$11:$AB$187,J$11,0)),"",VLOOKUP($B93,'I&amp;E Backsheet'!$D$11:$AB$187,J$11,0))</f>
        <v>3593250</v>
      </c>
      <c r="K93" s="210">
        <f ca="1">IF(ISERROR(VLOOKUP($B93,'I&amp;E Backsheet'!$D$11:$AB$187,K$11,0)),"",VLOOKUP($B93,'I&amp;E Backsheet'!$D$11:$AB$187,K$11,0))</f>
        <v>3593250</v>
      </c>
      <c r="L93" s="262">
        <f ca="1">IF(ISERROR(VLOOKUP($B93,'I&amp;E Backsheet'!$D$11:$AB$187,L$11,0)),"",VLOOKUP($B93,'I&amp;E Backsheet'!$D$11:$AB$187,L$11,0))</f>
        <v>3593250</v>
      </c>
      <c r="M93" s="210">
        <f ca="1">IF(ISERROR(VLOOKUP($B93,'I&amp;E Backsheet'!$D$11:$AB$187,M$11,0)),"",VLOOKUP($B93,'I&amp;E Backsheet'!$D$11:$AB$187,M$11,0))</f>
        <v>3593250</v>
      </c>
      <c r="N93" s="210">
        <f ca="1">IF(ISERROR(VLOOKUP($B93,'I&amp;E Backsheet'!$D$11:$AB$187,N$11,0)),"",VLOOKUP($B93,'I&amp;E Backsheet'!$D$11:$AB$187,N$11,0))</f>
        <v>3593250</v>
      </c>
      <c r="O93" s="334">
        <f t="shared" ca="1" si="7"/>
        <v>0</v>
      </c>
      <c r="P93" s="215">
        <f t="shared" ca="1" si="8"/>
        <v>0</v>
      </c>
      <c r="Q93" s="349">
        <f t="shared" ca="1" si="9"/>
        <v>0</v>
      </c>
      <c r="R93" s="215">
        <f t="shared" ca="1" si="10"/>
        <v>0</v>
      </c>
    </row>
    <row r="94" spans="1:18" ht="60" customHeight="1">
      <c r="A94" s="3">
        <v>79</v>
      </c>
      <c r="B94" s="41" t="str">
        <f t="shared" ca="1" si="6"/>
        <v>E06000001</v>
      </c>
      <c r="C94" s="42" t="str">
        <f ca="1">IF($B94="","",VLOOKUP($B94,'Org list'!$J$9:$K$637,2,0))</f>
        <v>Hartlepool</v>
      </c>
      <c r="D94" s="223">
        <f ca="1">IF(ISERROR(VLOOKUP($B94,'Pooled Fund'!$A$3:$D$179,D$11,0)),"",VLOOKUP($B94,'Pooled Fund'!$A$3:$D$179,D$11,0))</f>
        <v>7476000</v>
      </c>
      <c r="E94" s="210">
        <f ca="1">IF(ISERROR(VLOOKUP($B94,'I&amp;E Backsheet'!$D$11:$AB$187,E$11,0)),"",VLOOKUP($B94,'I&amp;E Backsheet'!$D$11:$AB$187,E$11,0))</f>
        <v>1869000</v>
      </c>
      <c r="F94" s="210">
        <f ca="1">IF(ISERROR(VLOOKUP($B94,'I&amp;E Backsheet'!$D$11:$AB$187,F$11,0)),"",VLOOKUP($B94,'I&amp;E Backsheet'!$D$11:$AB$187,F$11,0))</f>
        <v>1869000</v>
      </c>
      <c r="G94" s="210">
        <f ca="1">IF(ISERROR(VLOOKUP($B94,'I&amp;E Backsheet'!$D$11:$AB$187,G$11,0)),"",VLOOKUP($B94,'I&amp;E Backsheet'!$D$11:$AB$187,G$11,0))</f>
        <v>1869000</v>
      </c>
      <c r="H94" s="262">
        <f ca="1">IF(ISERROR(VLOOKUP($B94,'I&amp;E Backsheet'!$D$11:$AB$187,H$11,0)),"",VLOOKUP($B94,'I&amp;E Backsheet'!$D$11:$AB$187,H$11,0))</f>
        <v>1869000</v>
      </c>
      <c r="I94" s="210">
        <f ca="1">IF(ISERROR(VLOOKUP($B94,'I&amp;E Backsheet'!$D$11:$AB$187,I$11,0)),"",VLOOKUP($B94,'I&amp;E Backsheet'!$D$11:$AB$187,I$11,0))</f>
        <v>1195000</v>
      </c>
      <c r="J94" s="210">
        <f ca="1">IF(ISERROR(VLOOKUP($B94,'I&amp;E Backsheet'!$D$11:$AB$187,J$11,0)),"",VLOOKUP($B94,'I&amp;E Backsheet'!$D$11:$AB$187,J$11,0))</f>
        <v>1684000</v>
      </c>
      <c r="K94" s="210">
        <f ca="1">IF(ISERROR(VLOOKUP($B94,'I&amp;E Backsheet'!$D$11:$AB$187,K$11,0)),"",VLOOKUP($B94,'I&amp;E Backsheet'!$D$11:$AB$187,K$11,0))</f>
        <v>1604000</v>
      </c>
      <c r="L94" s="262">
        <f ca="1">IF(ISERROR(VLOOKUP($B94,'I&amp;E Backsheet'!$D$11:$AB$187,L$11,0)),"",VLOOKUP($B94,'I&amp;E Backsheet'!$D$11:$AB$187,L$11,0))</f>
        <v>2993000</v>
      </c>
      <c r="M94" s="210">
        <f ca="1">IF(ISERROR(VLOOKUP($B94,'I&amp;E Backsheet'!$D$11:$AB$187,M$11,0)),"",VLOOKUP($B94,'I&amp;E Backsheet'!$D$11:$AB$187,M$11,0))</f>
        <v>1195000</v>
      </c>
      <c r="N94" s="210">
        <f ca="1">IF(ISERROR(VLOOKUP($B94,'I&amp;E Backsheet'!$D$11:$AB$187,N$11,0)),"",VLOOKUP($B94,'I&amp;E Backsheet'!$D$11:$AB$187,N$11,0))</f>
        <v>1684000</v>
      </c>
      <c r="O94" s="334">
        <f t="shared" ca="1" si="7"/>
        <v>674000</v>
      </c>
      <c r="P94" s="215">
        <f t="shared" ca="1" si="8"/>
        <v>185000</v>
      </c>
      <c r="Q94" s="349">
        <f t="shared" ca="1" si="9"/>
        <v>0</v>
      </c>
      <c r="R94" s="215">
        <f t="shared" ca="1" si="10"/>
        <v>0</v>
      </c>
    </row>
    <row r="95" spans="1:18" ht="60" customHeight="1">
      <c r="A95" s="3">
        <v>80</v>
      </c>
      <c r="B95" s="41" t="str">
        <f t="shared" ca="1" si="6"/>
        <v>E09000016</v>
      </c>
      <c r="C95" s="42" t="str">
        <f ca="1">IF($B95="","",VLOOKUP($B95,'Org list'!$J$9:$K$637,2,0))</f>
        <v>Havering</v>
      </c>
      <c r="D95" s="223">
        <f ca="1">IF(ISERROR(VLOOKUP($B95,'Pooled Fund'!$A$3:$D$179,D$11,0)),"",VLOOKUP($B95,'Pooled Fund'!$A$3:$D$179,D$11,0))</f>
        <v>18914000</v>
      </c>
      <c r="E95" s="210">
        <f ca="1">IF(ISERROR(VLOOKUP($B95,'I&amp;E Backsheet'!$D$11:$AB$187,E$11,0)),"",VLOOKUP($B95,'I&amp;E Backsheet'!$D$11:$AB$187,E$11,0))</f>
        <v>4728500</v>
      </c>
      <c r="F95" s="210">
        <f ca="1">IF(ISERROR(VLOOKUP($B95,'I&amp;E Backsheet'!$D$11:$AB$187,F$11,0)),"",VLOOKUP($B95,'I&amp;E Backsheet'!$D$11:$AB$187,F$11,0))</f>
        <v>4728500</v>
      </c>
      <c r="G95" s="210">
        <f ca="1">IF(ISERROR(VLOOKUP($B95,'I&amp;E Backsheet'!$D$11:$AB$187,G$11,0)),"",VLOOKUP($B95,'I&amp;E Backsheet'!$D$11:$AB$187,G$11,0))</f>
        <v>4728500</v>
      </c>
      <c r="H95" s="262">
        <f ca="1">IF(ISERROR(VLOOKUP($B95,'I&amp;E Backsheet'!$D$11:$AB$187,H$11,0)),"",VLOOKUP($B95,'I&amp;E Backsheet'!$D$11:$AB$187,H$11,0))</f>
        <v>4728500</v>
      </c>
      <c r="I95" s="210">
        <f ca="1">IF(ISERROR(VLOOKUP($B95,'I&amp;E Backsheet'!$D$11:$AB$187,I$11,0)),"",VLOOKUP($B95,'I&amp;E Backsheet'!$D$11:$AB$187,I$11,0))</f>
        <v>4728500</v>
      </c>
      <c r="J95" s="210">
        <f ca="1">IF(ISERROR(VLOOKUP($B95,'I&amp;E Backsheet'!$D$11:$AB$187,J$11,0)),"",VLOOKUP($B95,'I&amp;E Backsheet'!$D$11:$AB$187,J$11,0))</f>
        <v>4277000</v>
      </c>
      <c r="K95" s="210">
        <f ca="1">IF(ISERROR(VLOOKUP($B95,'I&amp;E Backsheet'!$D$11:$AB$187,K$11,0)),"",VLOOKUP($B95,'I&amp;E Backsheet'!$D$11:$AB$187,K$11,0))</f>
        <v>4728500</v>
      </c>
      <c r="L95" s="262">
        <f ca="1">IF(ISERROR(VLOOKUP($B95,'I&amp;E Backsheet'!$D$11:$AB$187,L$11,0)),"",VLOOKUP($B95,'I&amp;E Backsheet'!$D$11:$AB$187,L$11,0))</f>
        <v>5180000</v>
      </c>
      <c r="M95" s="210">
        <f ca="1">IF(ISERROR(VLOOKUP($B95,'I&amp;E Backsheet'!$D$11:$AB$187,M$11,0)),"",VLOOKUP($B95,'I&amp;E Backsheet'!$D$11:$AB$187,M$11,0))</f>
        <v>4534000</v>
      </c>
      <c r="N95" s="210">
        <f ca="1">IF(ISERROR(VLOOKUP($B95,'I&amp;E Backsheet'!$D$11:$AB$187,N$11,0)),"",VLOOKUP($B95,'I&amp;E Backsheet'!$D$11:$AB$187,N$11,0))</f>
        <v>4277000</v>
      </c>
      <c r="O95" s="334">
        <f t="shared" ca="1" si="7"/>
        <v>194500</v>
      </c>
      <c r="P95" s="215">
        <f t="shared" ca="1" si="8"/>
        <v>451500</v>
      </c>
      <c r="Q95" s="349">
        <f t="shared" ca="1" si="9"/>
        <v>194500</v>
      </c>
      <c r="R95" s="215">
        <f t="shared" ca="1" si="10"/>
        <v>0</v>
      </c>
    </row>
    <row r="96" spans="1:18" ht="60" customHeight="1">
      <c r="A96" s="3">
        <v>81</v>
      </c>
      <c r="B96" s="41" t="str">
        <f t="shared" ca="1" si="6"/>
        <v>E06000019</v>
      </c>
      <c r="C96" s="42" t="str">
        <f ca="1">IF($B96="","",VLOOKUP($B96,'Org list'!$J$9:$K$637,2,0))</f>
        <v>Herefordshire, County of</v>
      </c>
      <c r="D96" s="223">
        <f ca="1">IF(ISERROR(VLOOKUP($B96,'Pooled Fund'!$A$3:$D$179,D$11,0)),"",VLOOKUP($B96,'Pooled Fund'!$A$3:$D$179,D$11,0))</f>
        <v>47590000</v>
      </c>
      <c r="E96" s="210">
        <f ca="1">IF(ISERROR(VLOOKUP($B96,'I&amp;E Backsheet'!$D$11:$AB$187,E$11,0)),"",VLOOKUP($B96,'I&amp;E Backsheet'!$D$11:$AB$187,E$11,0))</f>
        <v>9944500</v>
      </c>
      <c r="F96" s="210">
        <f ca="1">IF(ISERROR(VLOOKUP($B96,'I&amp;E Backsheet'!$D$11:$AB$187,F$11,0)),"",VLOOKUP($B96,'I&amp;E Backsheet'!$D$11:$AB$187,F$11,0))</f>
        <v>9944500</v>
      </c>
      <c r="G96" s="210">
        <f ca="1">IF(ISERROR(VLOOKUP($B96,'I&amp;E Backsheet'!$D$11:$AB$187,G$11,0)),"",VLOOKUP($B96,'I&amp;E Backsheet'!$D$11:$AB$187,G$11,0))</f>
        <v>9944500</v>
      </c>
      <c r="H96" s="262">
        <f ca="1">IF(ISERROR(VLOOKUP($B96,'I&amp;E Backsheet'!$D$11:$AB$187,H$11,0)),"",VLOOKUP($B96,'I&amp;E Backsheet'!$D$11:$AB$187,H$11,0))</f>
        <v>9944500</v>
      </c>
      <c r="I96" s="210">
        <f ca="1">IF(ISERROR(VLOOKUP($B96,'I&amp;E Backsheet'!$D$11:$AB$187,I$11,0)),"",VLOOKUP($B96,'I&amp;E Backsheet'!$D$11:$AB$187,I$11,0))</f>
        <v>9880700</v>
      </c>
      <c r="J96" s="210">
        <f ca="1">IF(ISERROR(VLOOKUP($B96,'I&amp;E Backsheet'!$D$11:$AB$187,J$11,0)),"",VLOOKUP($B96,'I&amp;E Backsheet'!$D$11:$AB$187,J$11,0))</f>
        <v>10084400</v>
      </c>
      <c r="K96" s="210">
        <f ca="1">IF(ISERROR(VLOOKUP($B96,'I&amp;E Backsheet'!$D$11:$AB$187,K$11,0)),"",VLOOKUP($B96,'I&amp;E Backsheet'!$D$11:$AB$187,K$11,0))</f>
        <v>10638200</v>
      </c>
      <c r="L96" s="262">
        <f ca="1">IF(ISERROR(VLOOKUP($B96,'I&amp;E Backsheet'!$D$11:$AB$187,L$11,0)),"",VLOOKUP($B96,'I&amp;E Backsheet'!$D$11:$AB$187,L$11,0))</f>
        <v>10975900</v>
      </c>
      <c r="M96" s="210">
        <f ca="1">IF(ISERROR(VLOOKUP($B96,'I&amp;E Backsheet'!$D$11:$AB$187,M$11,0)),"",VLOOKUP($B96,'I&amp;E Backsheet'!$D$11:$AB$187,M$11,0))</f>
        <v>9880700</v>
      </c>
      <c r="N96" s="210">
        <f ca="1">IF(ISERROR(VLOOKUP($B96,'I&amp;E Backsheet'!$D$11:$AB$187,N$11,0)),"",VLOOKUP($B96,'I&amp;E Backsheet'!$D$11:$AB$187,N$11,0))</f>
        <v>10084400</v>
      </c>
      <c r="O96" s="334">
        <f t="shared" ca="1" si="7"/>
        <v>63800</v>
      </c>
      <c r="P96" s="215">
        <f t="shared" ca="1" si="8"/>
        <v>-139900</v>
      </c>
      <c r="Q96" s="349">
        <f t="shared" ca="1" si="9"/>
        <v>0</v>
      </c>
      <c r="R96" s="215">
        <f t="shared" ca="1" si="10"/>
        <v>0</v>
      </c>
    </row>
    <row r="97" spans="1:18" ht="60" customHeight="1">
      <c r="A97" s="3">
        <v>82</v>
      </c>
      <c r="B97" s="41" t="str">
        <f t="shared" ca="1" si="6"/>
        <v>E10000015</v>
      </c>
      <c r="C97" s="42" t="str">
        <f ca="1">IF($B97="","",VLOOKUP($B97,'Org list'!$J$9:$K$637,2,0))</f>
        <v>Hertfordshire</v>
      </c>
      <c r="D97" s="223">
        <f ca="1">IF(ISERROR(VLOOKUP($B97,'Pooled Fund'!$A$3:$D$179,D$11,0)),"",VLOOKUP($B97,'Pooled Fund'!$A$3:$D$179,D$11,0))</f>
        <v>230467610.77000001</v>
      </c>
      <c r="E97" s="210">
        <f ca="1">IF(ISERROR(VLOOKUP($B97,'I&amp;E Backsheet'!$D$11:$AB$187,E$11,0)),"",VLOOKUP($B97,'I&amp;E Backsheet'!$D$11:$AB$187,E$11,0))</f>
        <v>82453750</v>
      </c>
      <c r="F97" s="210">
        <f ca="1">IF(ISERROR(VLOOKUP($B97,'I&amp;E Backsheet'!$D$11:$AB$187,F$11,0)),"",VLOOKUP($B97,'I&amp;E Backsheet'!$D$11:$AB$187,F$11,0))</f>
        <v>82453750</v>
      </c>
      <c r="G97" s="210">
        <f ca="1">IF(ISERROR(VLOOKUP($B97,'I&amp;E Backsheet'!$D$11:$AB$187,G$11,0)),"",VLOOKUP($B97,'I&amp;E Backsheet'!$D$11:$AB$187,G$11,0))</f>
        <v>82453750</v>
      </c>
      <c r="H97" s="262">
        <f ca="1">IF(ISERROR(VLOOKUP($B97,'I&amp;E Backsheet'!$D$11:$AB$187,H$11,0)),"",VLOOKUP($B97,'I&amp;E Backsheet'!$D$11:$AB$187,H$11,0))</f>
        <v>82453750</v>
      </c>
      <c r="I97" s="210">
        <f ca="1">IF(ISERROR(VLOOKUP($B97,'I&amp;E Backsheet'!$D$11:$AB$187,I$11,0)),"",VLOOKUP($B97,'I&amp;E Backsheet'!$D$11:$AB$187,I$11,0))</f>
        <v>82453750</v>
      </c>
      <c r="J97" s="210">
        <f ca="1">IF(ISERROR(VLOOKUP($B97,'I&amp;E Backsheet'!$D$11:$AB$187,J$11,0)),"",VLOOKUP($B97,'I&amp;E Backsheet'!$D$11:$AB$187,J$11,0))</f>
        <v>82453750</v>
      </c>
      <c r="K97" s="210">
        <f ca="1">IF(ISERROR(VLOOKUP($B97,'I&amp;E Backsheet'!$D$11:$AB$187,K$11,0)),"",VLOOKUP($B97,'I&amp;E Backsheet'!$D$11:$AB$187,K$11,0))</f>
        <v>82453750</v>
      </c>
      <c r="L97" s="262">
        <f ca="1">IF(ISERROR(VLOOKUP($B97,'I&amp;E Backsheet'!$D$11:$AB$187,L$11,0)),"",VLOOKUP($B97,'I&amp;E Backsheet'!$D$11:$AB$187,L$11,0))</f>
        <v>82453750</v>
      </c>
      <c r="M97" s="210">
        <f ca="1">IF(ISERROR(VLOOKUP($B97,'I&amp;E Backsheet'!$D$11:$AB$187,M$11,0)),"",VLOOKUP($B97,'I&amp;E Backsheet'!$D$11:$AB$187,M$11,0))</f>
        <v>3173868.2724561403</v>
      </c>
      <c r="N97" s="210">
        <f ca="1">IF(ISERROR(VLOOKUP($B97,'I&amp;E Backsheet'!$D$11:$AB$187,N$11,0)),"",VLOOKUP($B97,'I&amp;E Backsheet'!$D$11:$AB$187,N$11,0))</f>
        <v>6239176.3275438603</v>
      </c>
      <c r="O97" s="334">
        <f t="shared" ca="1" si="7"/>
        <v>79279881.727543861</v>
      </c>
      <c r="P97" s="215">
        <f t="shared" ca="1" si="8"/>
        <v>76214573.672456145</v>
      </c>
      <c r="Q97" s="349">
        <f t="shared" ca="1" si="9"/>
        <v>79279881.727543861</v>
      </c>
      <c r="R97" s="215">
        <f t="shared" ca="1" si="10"/>
        <v>76214573.672456145</v>
      </c>
    </row>
    <row r="98" spans="1:18" ht="60" customHeight="1">
      <c r="A98" s="3">
        <v>83</v>
      </c>
      <c r="B98" s="41" t="str">
        <f t="shared" ca="1" si="6"/>
        <v>E09000017</v>
      </c>
      <c r="C98" s="42" t="str">
        <f ca="1">IF($B98="","",VLOOKUP($B98,'Org list'!$J$9:$K$637,2,0))</f>
        <v>Hillingdon</v>
      </c>
      <c r="D98" s="223">
        <f ca="1">IF(ISERROR(VLOOKUP($B98,'Pooled Fund'!$A$3:$D$179,D$11,0)),"",VLOOKUP($B98,'Pooled Fund'!$A$3:$D$179,D$11,0))</f>
        <v>17991000</v>
      </c>
      <c r="E98" s="210">
        <f ca="1">IF(ISERROR(VLOOKUP($B98,'I&amp;E Backsheet'!$D$11:$AB$187,E$11,0)),"",VLOOKUP($B98,'I&amp;E Backsheet'!$D$11:$AB$187,E$11,0))</f>
        <v>4566917</v>
      </c>
      <c r="F98" s="210">
        <f ca="1">IF(ISERROR(VLOOKUP($B98,'I&amp;E Backsheet'!$D$11:$AB$187,F$11,0)),"",VLOOKUP($B98,'I&amp;E Backsheet'!$D$11:$AB$187,F$11,0))</f>
        <v>4474694</v>
      </c>
      <c r="G98" s="210">
        <f ca="1">IF(ISERROR(VLOOKUP($B98,'I&amp;E Backsheet'!$D$11:$AB$187,G$11,0)),"",VLOOKUP($B98,'I&amp;E Backsheet'!$D$11:$AB$187,G$11,0))</f>
        <v>4474694</v>
      </c>
      <c r="H98" s="262">
        <f ca="1">IF(ISERROR(VLOOKUP($B98,'I&amp;E Backsheet'!$D$11:$AB$187,H$11,0)),"",VLOOKUP($B98,'I&amp;E Backsheet'!$D$11:$AB$187,H$11,0))</f>
        <v>4474694</v>
      </c>
      <c r="I98" s="210">
        <f ca="1">IF(ISERROR(VLOOKUP($B98,'I&amp;E Backsheet'!$D$11:$AB$187,I$11,0)),"",VLOOKUP($B98,'I&amp;E Backsheet'!$D$11:$AB$187,I$11,0))</f>
        <v>4496196</v>
      </c>
      <c r="J98" s="210">
        <f ca="1">IF(ISERROR(VLOOKUP($B98,'I&amp;E Backsheet'!$D$11:$AB$187,J$11,0)),"",VLOOKUP($B98,'I&amp;E Backsheet'!$D$11:$AB$187,J$11,0))</f>
        <v>4661000</v>
      </c>
      <c r="K98" s="210">
        <f ca="1">IF(ISERROR(VLOOKUP($B98,'I&amp;E Backsheet'!$D$11:$AB$187,K$11,0)),"",VLOOKUP($B98,'I&amp;E Backsheet'!$D$11:$AB$187,K$11,0))</f>
        <v>4822257</v>
      </c>
      <c r="L98" s="262">
        <f ca="1">IF(ISERROR(VLOOKUP($B98,'I&amp;E Backsheet'!$D$11:$AB$187,L$11,0)),"",VLOOKUP($B98,'I&amp;E Backsheet'!$D$11:$AB$187,L$11,0))</f>
        <v>4822257</v>
      </c>
      <c r="M98" s="210">
        <f ca="1">IF(ISERROR(VLOOKUP($B98,'I&amp;E Backsheet'!$D$11:$AB$187,M$11,0)),"",VLOOKUP($B98,'I&amp;E Backsheet'!$D$11:$AB$187,M$11,0))</f>
        <v>4496196</v>
      </c>
      <c r="N98" s="210">
        <f ca="1">IF(ISERROR(VLOOKUP($B98,'I&amp;E Backsheet'!$D$11:$AB$187,N$11,0)),"",VLOOKUP($B98,'I&amp;E Backsheet'!$D$11:$AB$187,N$11,0))</f>
        <v>4661000</v>
      </c>
      <c r="O98" s="334">
        <f t="shared" ca="1" si="7"/>
        <v>70721</v>
      </c>
      <c r="P98" s="215">
        <f t="shared" ca="1" si="8"/>
        <v>-186306</v>
      </c>
      <c r="Q98" s="349">
        <f t="shared" ca="1" si="9"/>
        <v>0</v>
      </c>
      <c r="R98" s="215">
        <f t="shared" ca="1" si="10"/>
        <v>0</v>
      </c>
    </row>
    <row r="99" spans="1:18" ht="60" customHeight="1">
      <c r="A99" s="3">
        <v>84</v>
      </c>
      <c r="B99" s="41" t="str">
        <f t="shared" ca="1" si="6"/>
        <v>E09000018</v>
      </c>
      <c r="C99" s="42" t="str">
        <f ca="1">IF($B99="","",VLOOKUP($B99,'Org list'!$J$9:$K$637,2,0))</f>
        <v>Hounslow</v>
      </c>
      <c r="D99" s="223">
        <f ca="1">IF(ISERROR(VLOOKUP($B99,'Pooled Fund'!$A$3:$D$179,D$11,0)),"",VLOOKUP($B99,'Pooled Fund'!$A$3:$D$179,D$11,0))</f>
        <v>16898000</v>
      </c>
      <c r="E99" s="210">
        <f ca="1">IF(ISERROR(VLOOKUP($B99,'I&amp;E Backsheet'!$D$11:$AB$187,E$11,0)),"",VLOOKUP($B99,'I&amp;E Backsheet'!$D$11:$AB$187,E$11,0))</f>
        <v>4224500</v>
      </c>
      <c r="F99" s="210">
        <f ca="1">IF(ISERROR(VLOOKUP($B99,'I&amp;E Backsheet'!$D$11:$AB$187,F$11,0)),"",VLOOKUP($B99,'I&amp;E Backsheet'!$D$11:$AB$187,F$11,0))</f>
        <v>4224500</v>
      </c>
      <c r="G99" s="210">
        <f ca="1">IF(ISERROR(VLOOKUP($B99,'I&amp;E Backsheet'!$D$11:$AB$187,G$11,0)),"",VLOOKUP($B99,'I&amp;E Backsheet'!$D$11:$AB$187,G$11,0))</f>
        <v>4224500</v>
      </c>
      <c r="H99" s="262">
        <f ca="1">IF(ISERROR(VLOOKUP($B99,'I&amp;E Backsheet'!$D$11:$AB$187,H$11,0)),"",VLOOKUP($B99,'I&amp;E Backsheet'!$D$11:$AB$187,H$11,0))</f>
        <v>4224500</v>
      </c>
      <c r="I99" s="210">
        <f ca="1">IF(ISERROR(VLOOKUP($B99,'I&amp;E Backsheet'!$D$11:$AB$187,I$11,0)),"",VLOOKUP($B99,'I&amp;E Backsheet'!$D$11:$AB$187,I$11,0))</f>
        <v>4224500</v>
      </c>
      <c r="J99" s="210">
        <f ca="1">IF(ISERROR(VLOOKUP($B99,'I&amp;E Backsheet'!$D$11:$AB$187,J$11,0)),"",VLOOKUP($B99,'I&amp;E Backsheet'!$D$11:$AB$187,J$11,0))</f>
        <v>4224500</v>
      </c>
      <c r="K99" s="210">
        <f ca="1">IF(ISERROR(VLOOKUP($B99,'I&amp;E Backsheet'!$D$11:$AB$187,K$11,0)),"",VLOOKUP($B99,'I&amp;E Backsheet'!$D$11:$AB$187,K$11,0))</f>
        <v>4224500</v>
      </c>
      <c r="L99" s="262">
        <f ca="1">IF(ISERROR(VLOOKUP($B99,'I&amp;E Backsheet'!$D$11:$AB$187,L$11,0)),"",VLOOKUP($B99,'I&amp;E Backsheet'!$D$11:$AB$187,L$11,0))</f>
        <v>4224500</v>
      </c>
      <c r="M99" s="210">
        <f ca="1">IF(ISERROR(VLOOKUP($B99,'I&amp;E Backsheet'!$D$11:$AB$187,M$11,0)),"",VLOOKUP($B99,'I&amp;E Backsheet'!$D$11:$AB$187,M$11,0))</f>
        <v>4224500</v>
      </c>
      <c r="N99" s="210">
        <f ca="1">IF(ISERROR(VLOOKUP($B99,'I&amp;E Backsheet'!$D$11:$AB$187,N$11,0)),"",VLOOKUP($B99,'I&amp;E Backsheet'!$D$11:$AB$187,N$11,0))</f>
        <v>4224500</v>
      </c>
      <c r="O99" s="334">
        <f t="shared" ca="1" si="7"/>
        <v>0</v>
      </c>
      <c r="P99" s="215">
        <f t="shared" ca="1" si="8"/>
        <v>0</v>
      </c>
      <c r="Q99" s="349">
        <f t="shared" ca="1" si="9"/>
        <v>0</v>
      </c>
      <c r="R99" s="215">
        <f t="shared" ca="1" si="10"/>
        <v>0</v>
      </c>
    </row>
    <row r="100" spans="1:18" ht="60" customHeight="1">
      <c r="A100" s="3">
        <v>85</v>
      </c>
      <c r="B100" s="41" t="str">
        <f t="shared" ca="1" si="6"/>
        <v>E06000046</v>
      </c>
      <c r="C100" s="42" t="str">
        <f ca="1">IF($B100="","",VLOOKUP($B100,'Org list'!$J$9:$K$637,2,0))</f>
        <v>Isle of Wight</v>
      </c>
      <c r="D100" s="223">
        <f ca="1">IF(ISERROR(VLOOKUP($B100,'Pooled Fund'!$A$3:$D$179,D$11,0)),"",VLOOKUP($B100,'Pooled Fund'!$A$3:$D$179,D$11,0))</f>
        <v>20607131.999999996</v>
      </c>
      <c r="E100" s="210">
        <f ca="1">IF(ISERROR(VLOOKUP($B100,'I&amp;E Backsheet'!$D$11:$AB$187,E$11,0)),"",VLOOKUP($B100,'I&amp;E Backsheet'!$D$11:$AB$187,E$11,0))</f>
        <v>5202230</v>
      </c>
      <c r="F100" s="210">
        <f ca="1">IF(ISERROR(VLOOKUP($B100,'I&amp;E Backsheet'!$D$11:$AB$187,F$11,0)),"",VLOOKUP($B100,'I&amp;E Backsheet'!$D$11:$AB$187,F$11,0))</f>
        <v>5202230</v>
      </c>
      <c r="G100" s="210">
        <f ca="1">IF(ISERROR(VLOOKUP($B100,'I&amp;E Backsheet'!$D$11:$AB$187,G$11,0)),"",VLOOKUP($B100,'I&amp;E Backsheet'!$D$11:$AB$187,G$11,0))</f>
        <v>5806147</v>
      </c>
      <c r="H100" s="262">
        <f ca="1">IF(ISERROR(VLOOKUP($B100,'I&amp;E Backsheet'!$D$11:$AB$187,H$11,0)),"",VLOOKUP($B100,'I&amp;E Backsheet'!$D$11:$AB$187,H$11,0))</f>
        <v>5806147</v>
      </c>
      <c r="I100" s="210">
        <f ca="1">IF(ISERROR(VLOOKUP($B100,'I&amp;E Backsheet'!$D$11:$AB$187,I$11,0)),"",VLOOKUP($B100,'I&amp;E Backsheet'!$D$11:$AB$187,I$11,0))</f>
        <v>5202230</v>
      </c>
      <c r="J100" s="210">
        <f ca="1">IF(ISERROR(VLOOKUP($B100,'I&amp;E Backsheet'!$D$11:$AB$187,J$11,0)),"",VLOOKUP($B100,'I&amp;E Backsheet'!$D$11:$AB$187,J$11,0))</f>
        <v>5446731</v>
      </c>
      <c r="K100" s="210">
        <f ca="1">IF(ISERROR(VLOOKUP($B100,'I&amp;E Backsheet'!$D$11:$AB$187,K$11,0)),"",VLOOKUP($B100,'I&amp;E Backsheet'!$D$11:$AB$187,K$11,0))</f>
        <v>5683896</v>
      </c>
      <c r="L100" s="262">
        <f ca="1">IF(ISERROR(VLOOKUP($B100,'I&amp;E Backsheet'!$D$11:$AB$187,L$11,0)),"",VLOOKUP($B100,'I&amp;E Backsheet'!$D$11:$AB$187,L$11,0))</f>
        <v>5683897</v>
      </c>
      <c r="M100" s="210">
        <f ca="1">IF(ISERROR(VLOOKUP($B100,'I&amp;E Backsheet'!$D$11:$AB$187,M$11,0)),"",VLOOKUP($B100,'I&amp;E Backsheet'!$D$11:$AB$187,M$11,0))</f>
        <v>5400707</v>
      </c>
      <c r="N100" s="210">
        <f ca="1">IF(ISERROR(VLOOKUP($B100,'I&amp;E Backsheet'!$D$11:$AB$187,N$11,0)),"",VLOOKUP($B100,'I&amp;E Backsheet'!$D$11:$AB$187,N$11,0))</f>
        <v>4785516</v>
      </c>
      <c r="O100" s="334">
        <f t="shared" ca="1" si="7"/>
        <v>-198477</v>
      </c>
      <c r="P100" s="215">
        <f t="shared" ca="1" si="8"/>
        <v>416714</v>
      </c>
      <c r="Q100" s="349">
        <f t="shared" ca="1" si="9"/>
        <v>-198477</v>
      </c>
      <c r="R100" s="215">
        <f t="shared" ca="1" si="10"/>
        <v>661215</v>
      </c>
    </row>
    <row r="101" spans="1:18" ht="60" customHeight="1">
      <c r="A101" s="3">
        <v>86</v>
      </c>
      <c r="B101" s="41" t="str">
        <f t="shared" ca="1" si="6"/>
        <v>E09000019</v>
      </c>
      <c r="C101" s="42" t="str">
        <f ca="1">IF($B101="","",VLOOKUP($B101,'Org list'!$J$9:$K$637,2,0))</f>
        <v>Islington</v>
      </c>
      <c r="D101" s="223">
        <f ca="1">IF(ISERROR(VLOOKUP($B101,'Pooled Fund'!$A$3:$D$179,D$11,0)),"",VLOOKUP($B101,'Pooled Fund'!$A$3:$D$179,D$11,0))</f>
        <v>18388000</v>
      </c>
      <c r="E101" s="210">
        <f ca="1">IF(ISERROR(VLOOKUP($B101,'I&amp;E Backsheet'!$D$11:$AB$187,E$11,0)),"",VLOOKUP($B101,'I&amp;E Backsheet'!$D$11:$AB$187,E$11,0))</f>
        <v>4497000</v>
      </c>
      <c r="F101" s="210">
        <f ca="1">IF(ISERROR(VLOOKUP($B101,'I&amp;E Backsheet'!$D$11:$AB$187,F$11,0)),"",VLOOKUP($B101,'I&amp;E Backsheet'!$D$11:$AB$187,F$11,0))</f>
        <v>4897000</v>
      </c>
      <c r="G101" s="210">
        <f ca="1">IF(ISERROR(VLOOKUP($B101,'I&amp;E Backsheet'!$D$11:$AB$187,G$11,0)),"",VLOOKUP($B101,'I&amp;E Backsheet'!$D$11:$AB$187,G$11,0))</f>
        <v>4497000</v>
      </c>
      <c r="H101" s="262">
        <f ca="1">IF(ISERROR(VLOOKUP($B101,'I&amp;E Backsheet'!$D$11:$AB$187,H$11,0)),"",VLOOKUP($B101,'I&amp;E Backsheet'!$D$11:$AB$187,H$11,0))</f>
        <v>4497000</v>
      </c>
      <c r="I101" s="210">
        <f ca="1">IF(ISERROR(VLOOKUP($B101,'I&amp;E Backsheet'!$D$11:$AB$187,I$11,0)),"",VLOOKUP($B101,'I&amp;E Backsheet'!$D$11:$AB$187,I$11,0))</f>
        <v>4497000</v>
      </c>
      <c r="J101" s="210">
        <f ca="1">IF(ISERROR(VLOOKUP($B101,'I&amp;E Backsheet'!$D$11:$AB$187,J$11,0)),"",VLOOKUP($B101,'I&amp;E Backsheet'!$D$11:$AB$187,J$11,0))</f>
        <v>4897000</v>
      </c>
      <c r="K101" s="210">
        <f ca="1">IF(ISERROR(VLOOKUP($B101,'I&amp;E Backsheet'!$D$11:$AB$187,K$11,0)),"",VLOOKUP($B101,'I&amp;E Backsheet'!$D$11:$AB$187,K$11,0))</f>
        <v>4497000</v>
      </c>
      <c r="L101" s="262">
        <f ca="1">IF(ISERROR(VLOOKUP($B101,'I&amp;E Backsheet'!$D$11:$AB$187,L$11,0)),"",VLOOKUP($B101,'I&amp;E Backsheet'!$D$11:$AB$187,L$11,0))</f>
        <v>4497000</v>
      </c>
      <c r="M101" s="210">
        <f ca="1">IF(ISERROR(VLOOKUP($B101,'I&amp;E Backsheet'!$D$11:$AB$187,M$11,0)),"",VLOOKUP($B101,'I&amp;E Backsheet'!$D$11:$AB$187,M$11,0))</f>
        <v>4503450</v>
      </c>
      <c r="N101" s="210">
        <f ca="1">IF(ISERROR(VLOOKUP($B101,'I&amp;E Backsheet'!$D$11:$AB$187,N$11,0)),"",VLOOKUP($B101,'I&amp;E Backsheet'!$D$11:$AB$187,N$11,0))</f>
        <v>4675160</v>
      </c>
      <c r="O101" s="334">
        <f t="shared" ca="1" si="7"/>
        <v>-6450</v>
      </c>
      <c r="P101" s="215">
        <f t="shared" ca="1" si="8"/>
        <v>221840</v>
      </c>
      <c r="Q101" s="349">
        <f t="shared" ca="1" si="9"/>
        <v>-6450</v>
      </c>
      <c r="R101" s="215">
        <f t="shared" ca="1" si="10"/>
        <v>221840</v>
      </c>
    </row>
    <row r="102" spans="1:18" ht="60" customHeight="1">
      <c r="A102" s="3">
        <v>87</v>
      </c>
      <c r="B102" s="41" t="str">
        <f t="shared" ca="1" si="6"/>
        <v>E09000020</v>
      </c>
      <c r="C102" s="42" t="str">
        <f ca="1">IF($B102="","",VLOOKUP($B102,'Org list'!$J$9:$K$637,2,0))</f>
        <v>Kensington and Chelsea</v>
      </c>
      <c r="D102" s="223">
        <f ca="1">IF(ISERROR(VLOOKUP($B102,'Pooled Fund'!$A$3:$D$179,D$11,0)),"",VLOOKUP($B102,'Pooled Fund'!$A$3:$D$179,D$11,0))</f>
        <v>49110220</v>
      </c>
      <c r="E102" s="210">
        <f ca="1">IF(ISERROR(VLOOKUP($B102,'I&amp;E Backsheet'!$D$11:$AB$187,E$11,0)),"",VLOOKUP($B102,'I&amp;E Backsheet'!$D$11:$AB$187,E$11,0))</f>
        <v>13018330</v>
      </c>
      <c r="F102" s="210">
        <f ca="1">IF(ISERROR(VLOOKUP($B102,'I&amp;E Backsheet'!$D$11:$AB$187,F$11,0)),"",VLOOKUP($B102,'I&amp;E Backsheet'!$D$11:$AB$187,F$11,0))</f>
        <v>13018330</v>
      </c>
      <c r="G102" s="210">
        <f ca="1">IF(ISERROR(VLOOKUP($B102,'I&amp;E Backsheet'!$D$11:$AB$187,G$11,0)),"",VLOOKUP($B102,'I&amp;E Backsheet'!$D$11:$AB$187,G$11,0))</f>
        <v>13841597</v>
      </c>
      <c r="H102" s="262">
        <f ca="1">IF(ISERROR(VLOOKUP($B102,'I&amp;E Backsheet'!$D$11:$AB$187,H$11,0)),"",VLOOKUP($B102,'I&amp;E Backsheet'!$D$11:$AB$187,H$11,0))</f>
        <v>13894116</v>
      </c>
      <c r="I102" s="210">
        <f ca="1">IF(ISERROR(VLOOKUP($B102,'I&amp;E Backsheet'!$D$11:$AB$187,I$11,0)),"",VLOOKUP($B102,'I&amp;E Backsheet'!$D$11:$AB$187,I$11,0))</f>
        <v>12669793</v>
      </c>
      <c r="J102" s="210">
        <f ca="1">IF(ISERROR(VLOOKUP($B102,'I&amp;E Backsheet'!$D$11:$AB$187,J$11,0)),"",VLOOKUP($B102,'I&amp;E Backsheet'!$D$11:$AB$187,J$11,0))</f>
        <v>12886270</v>
      </c>
      <c r="K102" s="210">
        <f ca="1">IF(ISERROR(VLOOKUP($B102,'I&amp;E Backsheet'!$D$11:$AB$187,K$11,0)),"",VLOOKUP($B102,'I&amp;E Backsheet'!$D$11:$AB$187,K$11,0))</f>
        <v>14333020</v>
      </c>
      <c r="L102" s="262">
        <f ca="1">IF(ISERROR(VLOOKUP($B102,'I&amp;E Backsheet'!$D$11:$AB$187,L$11,0)),"",VLOOKUP($B102,'I&amp;E Backsheet'!$D$11:$AB$187,L$11,0))</f>
        <v>14385538</v>
      </c>
      <c r="M102" s="210">
        <f ca="1">IF(ISERROR(VLOOKUP($B102,'I&amp;E Backsheet'!$D$11:$AB$187,M$11,0)),"",VLOOKUP($B102,'I&amp;E Backsheet'!$D$11:$AB$187,M$11,0))</f>
        <v>12640043</v>
      </c>
      <c r="N102" s="210">
        <f ca="1">IF(ISERROR(VLOOKUP($B102,'I&amp;E Backsheet'!$D$11:$AB$187,N$11,0)),"",VLOOKUP($B102,'I&amp;E Backsheet'!$D$11:$AB$187,N$11,0))</f>
        <v>12856520</v>
      </c>
      <c r="O102" s="334">
        <f t="shared" ca="1" si="7"/>
        <v>378287</v>
      </c>
      <c r="P102" s="215">
        <f t="shared" ca="1" si="8"/>
        <v>161810</v>
      </c>
      <c r="Q102" s="349">
        <f t="shared" ca="1" si="9"/>
        <v>29750</v>
      </c>
      <c r="R102" s="215">
        <f t="shared" ca="1" si="10"/>
        <v>29750</v>
      </c>
    </row>
    <row r="103" spans="1:18" ht="60" customHeight="1">
      <c r="A103" s="3">
        <v>88</v>
      </c>
      <c r="B103" s="41" t="str">
        <f t="shared" ca="1" si="6"/>
        <v>E10000016</v>
      </c>
      <c r="C103" s="42" t="str">
        <f ca="1">IF($B103="","",VLOOKUP($B103,'Org list'!$J$9:$K$637,2,0))</f>
        <v>Kent</v>
      </c>
      <c r="D103" s="223">
        <f ca="1">IF(ISERROR(VLOOKUP($B103,'Pooled Fund'!$A$3:$D$179,D$11,0)),"",VLOOKUP($B103,'Pooled Fund'!$A$3:$D$179,D$11,0))</f>
        <v>101404000</v>
      </c>
      <c r="E103" s="210">
        <f ca="1">IF(ISERROR(VLOOKUP($B103,'I&amp;E Backsheet'!$D$11:$AB$187,E$11,0)),"",VLOOKUP($B103,'I&amp;E Backsheet'!$D$11:$AB$187,E$11,0))</f>
        <v>25351000</v>
      </c>
      <c r="F103" s="210">
        <f ca="1">IF(ISERROR(VLOOKUP($B103,'I&amp;E Backsheet'!$D$11:$AB$187,F$11,0)),"",VLOOKUP($B103,'I&amp;E Backsheet'!$D$11:$AB$187,F$11,0))</f>
        <v>25351000</v>
      </c>
      <c r="G103" s="210">
        <f ca="1">IF(ISERROR(VLOOKUP($B103,'I&amp;E Backsheet'!$D$11:$AB$187,G$11,0)),"",VLOOKUP($B103,'I&amp;E Backsheet'!$D$11:$AB$187,G$11,0))</f>
        <v>25351000</v>
      </c>
      <c r="H103" s="262">
        <f ca="1">IF(ISERROR(VLOOKUP($B103,'I&amp;E Backsheet'!$D$11:$AB$187,H$11,0)),"",VLOOKUP($B103,'I&amp;E Backsheet'!$D$11:$AB$187,H$11,0))</f>
        <v>25351000</v>
      </c>
      <c r="I103" s="210">
        <f ca="1">IF(ISERROR(VLOOKUP($B103,'I&amp;E Backsheet'!$D$11:$AB$187,I$11,0)),"",VLOOKUP($B103,'I&amp;E Backsheet'!$D$11:$AB$187,I$11,0))</f>
        <v>25351000</v>
      </c>
      <c r="J103" s="210">
        <f ca="1">IF(ISERROR(VLOOKUP($B103,'I&amp;E Backsheet'!$D$11:$AB$187,J$11,0)),"",VLOOKUP($B103,'I&amp;E Backsheet'!$D$11:$AB$187,J$11,0))</f>
        <v>25351000</v>
      </c>
      <c r="K103" s="210">
        <f ca="1">IF(ISERROR(VLOOKUP($B103,'I&amp;E Backsheet'!$D$11:$AB$187,K$11,0)),"",VLOOKUP($B103,'I&amp;E Backsheet'!$D$11:$AB$187,K$11,0))</f>
        <v>25351000</v>
      </c>
      <c r="L103" s="262">
        <f ca="1">IF(ISERROR(VLOOKUP($B103,'I&amp;E Backsheet'!$D$11:$AB$187,L$11,0)),"",VLOOKUP($B103,'I&amp;E Backsheet'!$D$11:$AB$187,L$11,0))</f>
        <v>25351000</v>
      </c>
      <c r="M103" s="210">
        <f ca="1">IF(ISERROR(VLOOKUP($B103,'I&amp;E Backsheet'!$D$11:$AB$187,M$11,0)),"",VLOOKUP($B103,'I&amp;E Backsheet'!$D$11:$AB$187,M$11,0))</f>
        <v>24993000</v>
      </c>
      <c r="N103" s="210">
        <f ca="1">IF(ISERROR(VLOOKUP($B103,'I&amp;E Backsheet'!$D$11:$AB$187,N$11,0)),"",VLOOKUP($B103,'I&amp;E Backsheet'!$D$11:$AB$187,N$11,0))</f>
        <v>24301500</v>
      </c>
      <c r="O103" s="334">
        <f t="shared" ca="1" si="7"/>
        <v>358000</v>
      </c>
      <c r="P103" s="215">
        <f t="shared" ca="1" si="8"/>
        <v>1049500</v>
      </c>
      <c r="Q103" s="349">
        <f t="shared" ca="1" si="9"/>
        <v>358000</v>
      </c>
      <c r="R103" s="215">
        <f t="shared" ca="1" si="10"/>
        <v>1049500</v>
      </c>
    </row>
    <row r="104" spans="1:18" ht="60" customHeight="1">
      <c r="A104" s="3">
        <v>89</v>
      </c>
      <c r="B104" s="41" t="str">
        <f t="shared" ca="1" si="6"/>
        <v>E06000010</v>
      </c>
      <c r="C104" s="42" t="str">
        <f ca="1">IF($B104="","",VLOOKUP($B104,'Org list'!$J$9:$K$637,2,0))</f>
        <v>Kingston upon Hull, City of</v>
      </c>
      <c r="D104" s="223">
        <f ca="1">IF(ISERROR(VLOOKUP($B104,'Pooled Fund'!$A$3:$D$179,D$11,0)),"",VLOOKUP($B104,'Pooled Fund'!$A$3:$D$179,D$11,0))</f>
        <v>30826000</v>
      </c>
      <c r="E104" s="210">
        <f ca="1">IF(ISERROR(VLOOKUP($B104,'I&amp;E Backsheet'!$D$11:$AB$187,E$11,0)),"",VLOOKUP($B104,'I&amp;E Backsheet'!$D$11:$AB$187,E$11,0))</f>
        <v>6082016</v>
      </c>
      <c r="F104" s="210">
        <f ca="1">IF(ISERROR(VLOOKUP($B104,'I&amp;E Backsheet'!$D$11:$AB$187,F$11,0)),"",VLOOKUP($B104,'I&amp;E Backsheet'!$D$11:$AB$187,F$11,0))</f>
        <v>7146750</v>
      </c>
      <c r="G104" s="210">
        <f ca="1">IF(ISERROR(VLOOKUP($B104,'I&amp;E Backsheet'!$D$11:$AB$187,G$11,0)),"",VLOOKUP($B104,'I&amp;E Backsheet'!$D$11:$AB$187,G$11,0))</f>
        <v>7710250</v>
      </c>
      <c r="H104" s="262">
        <f ca="1">IF(ISERROR(VLOOKUP($B104,'I&amp;E Backsheet'!$D$11:$AB$187,H$11,0)),"",VLOOKUP($B104,'I&amp;E Backsheet'!$D$11:$AB$187,H$11,0))</f>
        <v>9886984</v>
      </c>
      <c r="I104" s="210">
        <f ca="1">IF(ISERROR(VLOOKUP($B104,'I&amp;E Backsheet'!$D$11:$AB$187,I$11,0)),"",VLOOKUP($B104,'I&amp;E Backsheet'!$D$11:$AB$187,I$11,0))</f>
        <v>5761790</v>
      </c>
      <c r="J104" s="210">
        <f ca="1">IF(ISERROR(VLOOKUP($B104,'I&amp;E Backsheet'!$D$11:$AB$187,J$11,0)),"",VLOOKUP($B104,'I&amp;E Backsheet'!$D$11:$AB$187,J$11,0))</f>
        <v>6299992</v>
      </c>
      <c r="K104" s="210">
        <f ca="1">IF(ISERROR(VLOOKUP($B104,'I&amp;E Backsheet'!$D$11:$AB$187,K$11,0)),"",VLOOKUP($B104,'I&amp;E Backsheet'!$D$11:$AB$187,K$11,0))</f>
        <v>8124638.5</v>
      </c>
      <c r="L104" s="262">
        <f ca="1">IF(ISERROR(VLOOKUP($B104,'I&amp;E Backsheet'!$D$11:$AB$187,L$11,0)),"",VLOOKUP($B104,'I&amp;E Backsheet'!$D$11:$AB$187,L$11,0))</f>
        <v>10875461</v>
      </c>
      <c r="M104" s="210">
        <f ca="1">IF(ISERROR(VLOOKUP($B104,'I&amp;E Backsheet'!$D$11:$AB$187,M$11,0)),"",VLOOKUP($B104,'I&amp;E Backsheet'!$D$11:$AB$187,M$11,0))</f>
        <v>5761790</v>
      </c>
      <c r="N104" s="210">
        <f ca="1">IF(ISERROR(VLOOKUP($B104,'I&amp;E Backsheet'!$D$11:$AB$187,N$11,0)),"",VLOOKUP($B104,'I&amp;E Backsheet'!$D$11:$AB$187,N$11,0))</f>
        <v>6299992</v>
      </c>
      <c r="O104" s="334">
        <f t="shared" ca="1" si="7"/>
        <v>320226</v>
      </c>
      <c r="P104" s="215">
        <f t="shared" ca="1" si="8"/>
        <v>846758</v>
      </c>
      <c r="Q104" s="349">
        <f t="shared" ca="1" si="9"/>
        <v>0</v>
      </c>
      <c r="R104" s="215">
        <f t="shared" ca="1" si="10"/>
        <v>0</v>
      </c>
    </row>
    <row r="105" spans="1:18" ht="60" customHeight="1">
      <c r="A105" s="3">
        <v>90</v>
      </c>
      <c r="B105" s="41" t="str">
        <f t="shared" ca="1" si="6"/>
        <v>E09000021</v>
      </c>
      <c r="C105" s="42" t="str">
        <f ca="1">IF($B105="","",VLOOKUP($B105,'Org list'!$J$9:$K$637,2,0))</f>
        <v>Kingston upon Thames</v>
      </c>
      <c r="D105" s="223">
        <f ca="1">IF(ISERROR(VLOOKUP($B105,'Pooled Fund'!$A$3:$D$179,D$11,0)),"",VLOOKUP($B105,'Pooled Fund'!$A$3:$D$179,D$11,0))</f>
        <v>10741000</v>
      </c>
      <c r="E105" s="210">
        <f ca="1">IF(ISERROR(VLOOKUP($B105,'I&amp;E Backsheet'!$D$11:$AB$187,E$11,0)),"",VLOOKUP($B105,'I&amp;E Backsheet'!$D$11:$AB$187,E$11,0))</f>
        <v>2685250</v>
      </c>
      <c r="F105" s="210">
        <f ca="1">IF(ISERROR(VLOOKUP($B105,'I&amp;E Backsheet'!$D$11:$AB$187,F$11,0)),"",VLOOKUP($B105,'I&amp;E Backsheet'!$D$11:$AB$187,F$11,0))</f>
        <v>2685250</v>
      </c>
      <c r="G105" s="210">
        <f ca="1">IF(ISERROR(VLOOKUP($B105,'I&amp;E Backsheet'!$D$11:$AB$187,G$11,0)),"",VLOOKUP($B105,'I&amp;E Backsheet'!$D$11:$AB$187,G$11,0))</f>
        <v>2685250</v>
      </c>
      <c r="H105" s="262">
        <f ca="1">IF(ISERROR(VLOOKUP($B105,'I&amp;E Backsheet'!$D$11:$AB$187,H$11,0)),"",VLOOKUP($B105,'I&amp;E Backsheet'!$D$11:$AB$187,H$11,0))</f>
        <v>2685250</v>
      </c>
      <c r="I105" s="210">
        <f ca="1">IF(ISERROR(VLOOKUP($B105,'I&amp;E Backsheet'!$D$11:$AB$187,I$11,0)),"",VLOOKUP($B105,'I&amp;E Backsheet'!$D$11:$AB$187,I$11,0))</f>
        <v>2685250</v>
      </c>
      <c r="J105" s="210">
        <f ca="1">IF(ISERROR(VLOOKUP($B105,'I&amp;E Backsheet'!$D$11:$AB$187,J$11,0)),"",VLOOKUP($B105,'I&amp;E Backsheet'!$D$11:$AB$187,J$11,0))</f>
        <v>2685250</v>
      </c>
      <c r="K105" s="210">
        <f ca="1">IF(ISERROR(VLOOKUP($B105,'I&amp;E Backsheet'!$D$11:$AB$187,K$11,0)),"",VLOOKUP($B105,'I&amp;E Backsheet'!$D$11:$AB$187,K$11,0))</f>
        <v>2685250</v>
      </c>
      <c r="L105" s="262">
        <f ca="1">IF(ISERROR(VLOOKUP($B105,'I&amp;E Backsheet'!$D$11:$AB$187,L$11,0)),"",VLOOKUP($B105,'I&amp;E Backsheet'!$D$11:$AB$187,L$11,0))</f>
        <v>2685250</v>
      </c>
      <c r="M105" s="210">
        <f ca="1">IF(ISERROR(VLOOKUP($B105,'I&amp;E Backsheet'!$D$11:$AB$187,M$11,0)),"",VLOOKUP($B105,'I&amp;E Backsheet'!$D$11:$AB$187,M$11,0))</f>
        <v>2685250</v>
      </c>
      <c r="N105" s="210">
        <f ca="1">IF(ISERROR(VLOOKUP($B105,'I&amp;E Backsheet'!$D$11:$AB$187,N$11,0)),"",VLOOKUP($B105,'I&amp;E Backsheet'!$D$11:$AB$187,N$11,0))</f>
        <v>2685250</v>
      </c>
      <c r="O105" s="334">
        <f t="shared" ca="1" si="7"/>
        <v>0</v>
      </c>
      <c r="P105" s="215">
        <f t="shared" ca="1" si="8"/>
        <v>0</v>
      </c>
      <c r="Q105" s="349">
        <f t="shared" ca="1" si="9"/>
        <v>0</v>
      </c>
      <c r="R105" s="215">
        <f t="shared" ca="1" si="10"/>
        <v>0</v>
      </c>
    </row>
    <row r="106" spans="1:18" ht="60" customHeight="1">
      <c r="A106" s="3">
        <v>91</v>
      </c>
      <c r="B106" s="41" t="str">
        <f t="shared" ca="1" si="6"/>
        <v>E08000034</v>
      </c>
      <c r="C106" s="42" t="str">
        <f ca="1">IF($B106="","",VLOOKUP($B106,'Org list'!$J$9:$K$637,2,0))</f>
        <v>Kirklees</v>
      </c>
      <c r="D106" s="223">
        <f ca="1">IF(ISERROR(VLOOKUP($B106,'Pooled Fund'!$A$3:$D$179,D$11,0)),"",VLOOKUP($B106,'Pooled Fund'!$A$3:$D$179,D$11,0))</f>
        <v>28953000</v>
      </c>
      <c r="E106" s="210">
        <f ca="1">IF(ISERROR(VLOOKUP($B106,'I&amp;E Backsheet'!$D$11:$AB$187,E$11,0)),"",VLOOKUP($B106,'I&amp;E Backsheet'!$D$11:$AB$187,E$11,0))</f>
        <v>6921000</v>
      </c>
      <c r="F106" s="210">
        <f ca="1">IF(ISERROR(VLOOKUP($B106,'I&amp;E Backsheet'!$D$11:$AB$187,F$11,0)),"",VLOOKUP($B106,'I&amp;E Backsheet'!$D$11:$AB$187,F$11,0))</f>
        <v>7338000</v>
      </c>
      <c r="G106" s="210">
        <f ca="1">IF(ISERROR(VLOOKUP($B106,'I&amp;E Backsheet'!$D$11:$AB$187,G$11,0)),"",VLOOKUP($B106,'I&amp;E Backsheet'!$D$11:$AB$187,G$11,0))</f>
        <v>7337000</v>
      </c>
      <c r="H106" s="262">
        <f ca="1">IF(ISERROR(VLOOKUP($B106,'I&amp;E Backsheet'!$D$11:$AB$187,H$11,0)),"",VLOOKUP($B106,'I&amp;E Backsheet'!$D$11:$AB$187,H$11,0))</f>
        <v>7357000</v>
      </c>
      <c r="I106" s="210">
        <f ca="1">IF(ISERROR(VLOOKUP($B106,'I&amp;E Backsheet'!$D$11:$AB$187,I$11,0)),"",VLOOKUP($B106,'I&amp;E Backsheet'!$D$11:$AB$187,I$11,0))</f>
        <v>6315000</v>
      </c>
      <c r="J106" s="210">
        <f ca="1">IF(ISERROR(VLOOKUP($B106,'I&amp;E Backsheet'!$D$11:$AB$187,J$11,0)),"",VLOOKUP($B106,'I&amp;E Backsheet'!$D$11:$AB$187,J$11,0))</f>
        <v>6483000</v>
      </c>
      <c r="K106" s="210">
        <f ca="1">IF(ISERROR(VLOOKUP($B106,'I&amp;E Backsheet'!$D$11:$AB$187,K$11,0)),"",VLOOKUP($B106,'I&amp;E Backsheet'!$D$11:$AB$187,K$11,0))</f>
        <v>8163550</v>
      </c>
      <c r="L106" s="262">
        <f ca="1">IF(ISERROR(VLOOKUP($B106,'I&amp;E Backsheet'!$D$11:$AB$187,L$11,0)),"",VLOOKUP($B106,'I&amp;E Backsheet'!$D$11:$AB$187,L$11,0))</f>
        <v>7012000</v>
      </c>
      <c r="M106" s="210">
        <f ca="1">IF(ISERROR(VLOOKUP($B106,'I&amp;E Backsheet'!$D$11:$AB$187,M$11,0)),"",VLOOKUP($B106,'I&amp;E Backsheet'!$D$11:$AB$187,M$11,0))</f>
        <v>6315000</v>
      </c>
      <c r="N106" s="210">
        <f ca="1">IF(ISERROR(VLOOKUP($B106,'I&amp;E Backsheet'!$D$11:$AB$187,N$11,0)),"",VLOOKUP($B106,'I&amp;E Backsheet'!$D$11:$AB$187,N$11,0))</f>
        <v>6383000</v>
      </c>
      <c r="O106" s="334">
        <f t="shared" ca="1" si="7"/>
        <v>606000</v>
      </c>
      <c r="P106" s="215">
        <f t="shared" ca="1" si="8"/>
        <v>955000</v>
      </c>
      <c r="Q106" s="349">
        <f t="shared" ca="1" si="9"/>
        <v>0</v>
      </c>
      <c r="R106" s="215">
        <f t="shared" ca="1" si="10"/>
        <v>100000</v>
      </c>
    </row>
    <row r="107" spans="1:18" ht="60" customHeight="1">
      <c r="A107" s="3">
        <v>92</v>
      </c>
      <c r="B107" s="41" t="str">
        <f t="shared" ca="1" si="6"/>
        <v>E08000011</v>
      </c>
      <c r="C107" s="42" t="str">
        <f ca="1">IF($B107="","",VLOOKUP($B107,'Org list'!$J$9:$K$637,2,0))</f>
        <v>Knowsley</v>
      </c>
      <c r="D107" s="223">
        <f ca="1">IF(ISERROR(VLOOKUP($B107,'Pooled Fund'!$A$3:$D$179,D$11,0)),"",VLOOKUP($B107,'Pooled Fund'!$A$3:$D$179,D$11,0))</f>
        <v>15175000</v>
      </c>
      <c r="E107" s="210">
        <f ca="1">IF(ISERROR(VLOOKUP($B107,'I&amp;E Backsheet'!$D$11:$AB$187,E$11,0)),"",VLOOKUP($B107,'I&amp;E Backsheet'!$D$11:$AB$187,E$11,0))</f>
        <v>2867000</v>
      </c>
      <c r="F107" s="210">
        <f ca="1">IF(ISERROR(VLOOKUP($B107,'I&amp;E Backsheet'!$D$11:$AB$187,F$11,0)),"",VLOOKUP($B107,'I&amp;E Backsheet'!$D$11:$AB$187,F$11,0))</f>
        <v>2904000</v>
      </c>
      <c r="G107" s="210">
        <f ca="1">IF(ISERROR(VLOOKUP($B107,'I&amp;E Backsheet'!$D$11:$AB$187,G$11,0)),"",VLOOKUP($B107,'I&amp;E Backsheet'!$D$11:$AB$187,G$11,0))</f>
        <v>4208600</v>
      </c>
      <c r="H107" s="262">
        <f ca="1">IF(ISERROR(VLOOKUP($B107,'I&amp;E Backsheet'!$D$11:$AB$187,H$11,0)),"",VLOOKUP($B107,'I&amp;E Backsheet'!$D$11:$AB$187,H$11,0))</f>
        <v>5191400</v>
      </c>
      <c r="I107" s="210">
        <f ca="1">IF(ISERROR(VLOOKUP($B107,'I&amp;E Backsheet'!$D$11:$AB$187,I$11,0)),"",VLOOKUP($B107,'I&amp;E Backsheet'!$D$11:$AB$187,I$11,0))</f>
        <v>2296143</v>
      </c>
      <c r="J107" s="210">
        <f ca="1">IF(ISERROR(VLOOKUP($B107,'I&amp;E Backsheet'!$D$11:$AB$187,J$11,0)),"",VLOOKUP($B107,'I&amp;E Backsheet'!$D$11:$AB$187,J$11,0))</f>
        <v>2622414</v>
      </c>
      <c r="K107" s="210">
        <f ca="1">IF(ISERROR(VLOOKUP($B107,'I&amp;E Backsheet'!$D$11:$AB$187,K$11,0)),"",VLOOKUP($B107,'I&amp;E Backsheet'!$D$11:$AB$187,K$11,0))</f>
        <v>4922486</v>
      </c>
      <c r="L107" s="262">
        <f ca="1">IF(ISERROR(VLOOKUP($B107,'I&amp;E Backsheet'!$D$11:$AB$187,L$11,0)),"",VLOOKUP($B107,'I&amp;E Backsheet'!$D$11:$AB$187,L$11,0))</f>
        <v>5328957</v>
      </c>
      <c r="M107" s="210">
        <f ca="1">IF(ISERROR(VLOOKUP($B107,'I&amp;E Backsheet'!$D$11:$AB$187,M$11,0)),"",VLOOKUP($B107,'I&amp;E Backsheet'!$D$11:$AB$187,M$11,0))</f>
        <v>2296143</v>
      </c>
      <c r="N107" s="210">
        <f ca="1">IF(ISERROR(VLOOKUP($B107,'I&amp;E Backsheet'!$D$11:$AB$187,N$11,0)),"",VLOOKUP($B107,'I&amp;E Backsheet'!$D$11:$AB$187,N$11,0))</f>
        <v>2622414</v>
      </c>
      <c r="O107" s="334">
        <f t="shared" ca="1" si="7"/>
        <v>570857</v>
      </c>
      <c r="P107" s="215">
        <f t="shared" ca="1" si="8"/>
        <v>281586</v>
      </c>
      <c r="Q107" s="349">
        <f t="shared" ca="1" si="9"/>
        <v>0</v>
      </c>
      <c r="R107" s="215">
        <f t="shared" ca="1" si="10"/>
        <v>0</v>
      </c>
    </row>
    <row r="108" spans="1:18" ht="60" customHeight="1">
      <c r="A108" s="3">
        <v>93</v>
      </c>
      <c r="B108" s="41" t="str">
        <f t="shared" ca="1" si="6"/>
        <v>E09000022</v>
      </c>
      <c r="C108" s="42" t="str">
        <f ca="1">IF($B108="","",VLOOKUP($B108,'Org list'!$J$9:$K$637,2,0))</f>
        <v>Lambeth</v>
      </c>
      <c r="D108" s="223">
        <f ca="1">IF(ISERROR(VLOOKUP($B108,'Pooled Fund'!$A$3:$D$179,D$11,0)),"",VLOOKUP($B108,'Pooled Fund'!$A$3:$D$179,D$11,0))</f>
        <v>23462000</v>
      </c>
      <c r="E108" s="210">
        <f ca="1">IF(ISERROR(VLOOKUP($B108,'I&amp;E Backsheet'!$D$11:$AB$187,E$11,0)),"",VLOOKUP($B108,'I&amp;E Backsheet'!$D$11:$AB$187,E$11,0))</f>
        <v>5866000</v>
      </c>
      <c r="F108" s="210">
        <f ca="1">IF(ISERROR(VLOOKUP($B108,'I&amp;E Backsheet'!$D$11:$AB$187,F$11,0)),"",VLOOKUP($B108,'I&amp;E Backsheet'!$D$11:$AB$187,F$11,0))</f>
        <v>5866000</v>
      </c>
      <c r="G108" s="210">
        <f ca="1">IF(ISERROR(VLOOKUP($B108,'I&amp;E Backsheet'!$D$11:$AB$187,G$11,0)),"",VLOOKUP($B108,'I&amp;E Backsheet'!$D$11:$AB$187,G$11,0))</f>
        <v>5866000</v>
      </c>
      <c r="H108" s="262">
        <f ca="1">IF(ISERROR(VLOOKUP($B108,'I&amp;E Backsheet'!$D$11:$AB$187,H$11,0)),"",VLOOKUP($B108,'I&amp;E Backsheet'!$D$11:$AB$187,H$11,0))</f>
        <v>5864000</v>
      </c>
      <c r="I108" s="210">
        <f ca="1">IF(ISERROR(VLOOKUP($B108,'I&amp;E Backsheet'!$D$11:$AB$187,I$11,0)),"",VLOOKUP($B108,'I&amp;E Backsheet'!$D$11:$AB$187,I$11,0))</f>
        <v>5866000</v>
      </c>
      <c r="J108" s="210">
        <f ca="1">IF(ISERROR(VLOOKUP($B108,'I&amp;E Backsheet'!$D$11:$AB$187,J$11,0)),"",VLOOKUP($B108,'I&amp;E Backsheet'!$D$11:$AB$187,J$11,0))</f>
        <v>5866000</v>
      </c>
      <c r="K108" s="210">
        <f ca="1">IF(ISERROR(VLOOKUP($B108,'I&amp;E Backsheet'!$D$11:$AB$187,K$11,0)),"",VLOOKUP($B108,'I&amp;E Backsheet'!$D$11:$AB$187,K$11,0))</f>
        <v>5866000</v>
      </c>
      <c r="L108" s="262">
        <f ca="1">IF(ISERROR(VLOOKUP($B108,'I&amp;E Backsheet'!$D$11:$AB$187,L$11,0)),"",VLOOKUP($B108,'I&amp;E Backsheet'!$D$11:$AB$187,L$11,0))</f>
        <v>5864000</v>
      </c>
      <c r="M108" s="210">
        <f ca="1">IF(ISERROR(VLOOKUP($B108,'I&amp;E Backsheet'!$D$11:$AB$187,M$11,0)),"",VLOOKUP($B108,'I&amp;E Backsheet'!$D$11:$AB$187,M$11,0))</f>
        <v>5866000</v>
      </c>
      <c r="N108" s="210">
        <f ca="1">IF(ISERROR(VLOOKUP($B108,'I&amp;E Backsheet'!$D$11:$AB$187,N$11,0)),"",VLOOKUP($B108,'I&amp;E Backsheet'!$D$11:$AB$187,N$11,0))</f>
        <v>5866000</v>
      </c>
      <c r="O108" s="334">
        <f t="shared" ca="1" si="7"/>
        <v>0</v>
      </c>
      <c r="P108" s="215">
        <f t="shared" ca="1" si="8"/>
        <v>0</v>
      </c>
      <c r="Q108" s="349">
        <f t="shared" ca="1" si="9"/>
        <v>0</v>
      </c>
      <c r="R108" s="215">
        <f t="shared" ca="1" si="10"/>
        <v>0</v>
      </c>
    </row>
    <row r="109" spans="1:18" ht="60" customHeight="1">
      <c r="A109" s="3">
        <v>94</v>
      </c>
      <c r="B109" s="41" t="str">
        <f t="shared" ca="1" si="6"/>
        <v>E10000017</v>
      </c>
      <c r="C109" s="42" t="str">
        <f ca="1">IF($B109="","",VLOOKUP($B109,'Org list'!$J$9:$K$637,2,0))</f>
        <v>Lancashire</v>
      </c>
      <c r="D109" s="223">
        <f ca="1">IF(ISERROR(VLOOKUP($B109,'Pooled Fund'!$A$3:$D$179,D$11,0)),"",VLOOKUP($B109,'Pooled Fund'!$A$3:$D$179,D$11,0))</f>
        <v>89218615.07936509</v>
      </c>
      <c r="E109" s="210">
        <f ca="1">IF(ISERROR(VLOOKUP($B109,'I&amp;E Backsheet'!$D$11:$AB$187,E$11,0)),"",VLOOKUP($B109,'I&amp;E Backsheet'!$D$11:$AB$187,E$11,0))</f>
        <v>26310948.25</v>
      </c>
      <c r="F109" s="210">
        <f ca="1">IF(ISERROR(VLOOKUP($B109,'I&amp;E Backsheet'!$D$11:$AB$187,F$11,0)),"",VLOOKUP($B109,'I&amp;E Backsheet'!$D$11:$AB$187,F$11,0))</f>
        <v>23017222.25</v>
      </c>
      <c r="G109" s="210">
        <f ca="1">IF(ISERROR(VLOOKUP($B109,'I&amp;E Backsheet'!$D$11:$AB$187,G$11,0)),"",VLOOKUP($B109,'I&amp;E Backsheet'!$D$11:$AB$187,G$11,0))</f>
        <v>19945222.25</v>
      </c>
      <c r="H109" s="262">
        <f ca="1">IF(ISERROR(VLOOKUP($B109,'I&amp;E Backsheet'!$D$11:$AB$187,H$11,0)),"",VLOOKUP($B109,'I&amp;E Backsheet'!$D$11:$AB$187,H$11,0))</f>
        <v>19945222.25</v>
      </c>
      <c r="I109" s="210">
        <f ca="1">IF(ISERROR(VLOOKUP($B109,'I&amp;E Backsheet'!$D$11:$AB$187,I$11,0)),"",VLOOKUP($B109,'I&amp;E Backsheet'!$D$11:$AB$187,I$11,0))</f>
        <v>26310948.25</v>
      </c>
      <c r="J109" s="210">
        <f ca="1">IF(ISERROR(VLOOKUP($B109,'I&amp;E Backsheet'!$D$11:$AB$187,J$11,0)),"",VLOOKUP($B109,'I&amp;E Backsheet'!$D$11:$AB$187,J$11,0))</f>
        <v>23017222.25</v>
      </c>
      <c r="K109" s="210">
        <f ca="1">IF(ISERROR(VLOOKUP($B109,'I&amp;E Backsheet'!$D$11:$AB$187,K$11,0)),"",VLOOKUP($B109,'I&amp;E Backsheet'!$D$11:$AB$187,K$11,0))</f>
        <v>19945222.25</v>
      </c>
      <c r="L109" s="262">
        <f ca="1">IF(ISERROR(VLOOKUP($B109,'I&amp;E Backsheet'!$D$11:$AB$187,L$11,0)),"",VLOOKUP($B109,'I&amp;E Backsheet'!$D$11:$AB$187,L$11,0))</f>
        <v>19945222.25</v>
      </c>
      <c r="M109" s="210">
        <f ca="1">IF(ISERROR(VLOOKUP($B109,'I&amp;E Backsheet'!$D$11:$AB$187,M$11,0)),"",VLOOKUP($B109,'I&amp;E Backsheet'!$D$11:$AB$187,M$11,0))</f>
        <v>26310948.25</v>
      </c>
      <c r="N109" s="210">
        <f ca="1">IF(ISERROR(VLOOKUP($B109,'I&amp;E Backsheet'!$D$11:$AB$187,N$11,0)),"",VLOOKUP($B109,'I&amp;E Backsheet'!$D$11:$AB$187,N$11,0))</f>
        <v>23017222</v>
      </c>
      <c r="O109" s="334">
        <f t="shared" ca="1" si="7"/>
        <v>0</v>
      </c>
      <c r="P109" s="215">
        <f t="shared" ca="1" si="8"/>
        <v>0.25</v>
      </c>
      <c r="Q109" s="349">
        <f t="shared" ca="1" si="9"/>
        <v>0</v>
      </c>
      <c r="R109" s="215">
        <f t="shared" ca="1" si="10"/>
        <v>0.25</v>
      </c>
    </row>
    <row r="110" spans="1:18" ht="60" customHeight="1">
      <c r="A110" s="3">
        <v>95</v>
      </c>
      <c r="B110" s="41" t="str">
        <f t="shared" ca="1" si="6"/>
        <v>E08000035</v>
      </c>
      <c r="C110" s="42" t="str">
        <f ca="1">IF($B110="","",VLOOKUP($B110,'Org list'!$J$9:$K$637,2,0))</f>
        <v>Leeds</v>
      </c>
      <c r="D110" s="223">
        <f ca="1">IF(ISERROR(VLOOKUP($B110,'Pooled Fund'!$A$3:$D$179,D$11,0)),"",VLOOKUP($B110,'Pooled Fund'!$A$3:$D$179,D$11,0))</f>
        <v>54923000</v>
      </c>
      <c r="E110" s="210">
        <f ca="1">IF(ISERROR(VLOOKUP($B110,'I&amp;E Backsheet'!$D$11:$AB$187,E$11,0)),"",VLOOKUP($B110,'I&amp;E Backsheet'!$D$11:$AB$187,E$11,0))</f>
        <v>6451797</v>
      </c>
      <c r="F110" s="210">
        <f ca="1">IF(ISERROR(VLOOKUP($B110,'I&amp;E Backsheet'!$D$11:$AB$187,F$11,0)),"",VLOOKUP($B110,'I&amp;E Backsheet'!$D$11:$AB$187,F$11,0))</f>
        <v>6451797</v>
      </c>
      <c r="G110" s="210">
        <f ca="1">IF(ISERROR(VLOOKUP($B110,'I&amp;E Backsheet'!$D$11:$AB$187,G$11,0)),"",VLOOKUP($B110,'I&amp;E Backsheet'!$D$11:$AB$187,G$11,0))</f>
        <v>30039399</v>
      </c>
      <c r="H110" s="262">
        <f ca="1">IF(ISERROR(VLOOKUP($B110,'I&amp;E Backsheet'!$D$11:$AB$187,H$11,0)),"",VLOOKUP($B110,'I&amp;E Backsheet'!$D$11:$AB$187,H$11,0))</f>
        <v>11980007</v>
      </c>
      <c r="I110" s="210">
        <f ca="1">IF(ISERROR(VLOOKUP($B110,'I&amp;E Backsheet'!$D$11:$AB$187,I$11,0)),"",VLOOKUP($B110,'I&amp;E Backsheet'!$D$11:$AB$187,I$11,0))</f>
        <v>6451797</v>
      </c>
      <c r="J110" s="210">
        <f ca="1">IF(ISERROR(VLOOKUP($B110,'I&amp;E Backsheet'!$D$11:$AB$187,J$11,0)),"",VLOOKUP($B110,'I&amp;E Backsheet'!$D$11:$AB$187,J$11,0))</f>
        <v>6451797</v>
      </c>
      <c r="K110" s="210">
        <f ca="1">IF(ISERROR(VLOOKUP($B110,'I&amp;E Backsheet'!$D$11:$AB$187,K$11,0)),"",VLOOKUP($B110,'I&amp;E Backsheet'!$D$11:$AB$187,K$11,0))</f>
        <v>30039399</v>
      </c>
      <c r="L110" s="262">
        <f ca="1">IF(ISERROR(VLOOKUP($B110,'I&amp;E Backsheet'!$D$11:$AB$187,L$11,0)),"",VLOOKUP($B110,'I&amp;E Backsheet'!$D$11:$AB$187,L$11,0))</f>
        <v>11980007</v>
      </c>
      <c r="M110" s="210">
        <f ca="1">IF(ISERROR(VLOOKUP($B110,'I&amp;E Backsheet'!$D$11:$AB$187,M$11,0)),"",VLOOKUP($B110,'I&amp;E Backsheet'!$D$11:$AB$187,M$11,0))</f>
        <v>6251000</v>
      </c>
      <c r="N110" s="210">
        <f ca="1">IF(ISERROR(VLOOKUP($B110,'I&amp;E Backsheet'!$D$11:$AB$187,N$11,0)),"",VLOOKUP($B110,'I&amp;E Backsheet'!$D$11:$AB$187,N$11,0))</f>
        <v>6451797</v>
      </c>
      <c r="O110" s="334">
        <f t="shared" ca="1" si="7"/>
        <v>200797</v>
      </c>
      <c r="P110" s="215">
        <f t="shared" ca="1" si="8"/>
        <v>0</v>
      </c>
      <c r="Q110" s="349">
        <f t="shared" ca="1" si="9"/>
        <v>200797</v>
      </c>
      <c r="R110" s="215">
        <f t="shared" ca="1" si="10"/>
        <v>0</v>
      </c>
    </row>
    <row r="111" spans="1:18" ht="60" customHeight="1">
      <c r="A111" s="3">
        <v>96</v>
      </c>
      <c r="B111" s="41" t="str">
        <f t="shared" ref="B111:B142" ca="1" si="11">IF($A111&gt;$T$18-1,"",INDIRECT("'Comms by AT'!D"&amp;$A111+$T$15))</f>
        <v>E06000016</v>
      </c>
      <c r="C111" s="42" t="str">
        <f ca="1">IF($B111="","",VLOOKUP($B111,'Org list'!$J$9:$K$637,2,0))</f>
        <v>Leicester</v>
      </c>
      <c r="D111" s="223">
        <f ca="1">IF(ISERROR(VLOOKUP($B111,'Pooled Fund'!$A$3:$D$179,D$11,0)),"",VLOOKUP($B111,'Pooled Fund'!$A$3:$D$179,D$11,0))</f>
        <v>23261000</v>
      </c>
      <c r="E111" s="210">
        <f ca="1">IF(ISERROR(VLOOKUP($B111,'I&amp;E Backsheet'!$D$11:$AB$187,E$11,0)),"",VLOOKUP($B111,'I&amp;E Backsheet'!$D$11:$AB$187,E$11,0))</f>
        <v>5815250</v>
      </c>
      <c r="F111" s="210">
        <f ca="1">IF(ISERROR(VLOOKUP($B111,'I&amp;E Backsheet'!$D$11:$AB$187,F$11,0)),"",VLOOKUP($B111,'I&amp;E Backsheet'!$D$11:$AB$187,F$11,0))</f>
        <v>5815250</v>
      </c>
      <c r="G111" s="210">
        <f ca="1">IF(ISERROR(VLOOKUP($B111,'I&amp;E Backsheet'!$D$11:$AB$187,G$11,0)),"",VLOOKUP($B111,'I&amp;E Backsheet'!$D$11:$AB$187,G$11,0))</f>
        <v>5815250</v>
      </c>
      <c r="H111" s="262">
        <f ca="1">IF(ISERROR(VLOOKUP($B111,'I&amp;E Backsheet'!$D$11:$AB$187,H$11,0)),"",VLOOKUP($B111,'I&amp;E Backsheet'!$D$11:$AB$187,H$11,0))</f>
        <v>5815250</v>
      </c>
      <c r="I111" s="210">
        <f ca="1">IF(ISERROR(VLOOKUP($B111,'I&amp;E Backsheet'!$D$11:$AB$187,I$11,0)),"",VLOOKUP($B111,'I&amp;E Backsheet'!$D$11:$AB$187,I$11,0))</f>
        <v>5815250</v>
      </c>
      <c r="J111" s="210">
        <f ca="1">IF(ISERROR(VLOOKUP($B111,'I&amp;E Backsheet'!$D$11:$AB$187,J$11,0)),"",VLOOKUP($B111,'I&amp;E Backsheet'!$D$11:$AB$187,J$11,0))</f>
        <v>5815250</v>
      </c>
      <c r="K111" s="210">
        <f ca="1">IF(ISERROR(VLOOKUP($B111,'I&amp;E Backsheet'!$D$11:$AB$187,K$11,0)),"",VLOOKUP($B111,'I&amp;E Backsheet'!$D$11:$AB$187,K$11,0))</f>
        <v>5815250</v>
      </c>
      <c r="L111" s="262">
        <f ca="1">IF(ISERROR(VLOOKUP($B111,'I&amp;E Backsheet'!$D$11:$AB$187,L$11,0)),"",VLOOKUP($B111,'I&amp;E Backsheet'!$D$11:$AB$187,L$11,0))</f>
        <v>5815250</v>
      </c>
      <c r="M111" s="210">
        <f ca="1">IF(ISERROR(VLOOKUP($B111,'I&amp;E Backsheet'!$D$11:$AB$187,M$11,0)),"",VLOOKUP($B111,'I&amp;E Backsheet'!$D$11:$AB$187,M$11,0))</f>
        <v>5815250</v>
      </c>
      <c r="N111" s="210">
        <f ca="1">IF(ISERROR(VLOOKUP($B111,'I&amp;E Backsheet'!$D$11:$AB$187,N$11,0)),"",VLOOKUP($B111,'I&amp;E Backsheet'!$D$11:$AB$187,N$11,0))</f>
        <v>5815250</v>
      </c>
      <c r="O111" s="334">
        <f t="shared" ca="1" si="7"/>
        <v>0</v>
      </c>
      <c r="P111" s="215">
        <f t="shared" ca="1" si="8"/>
        <v>0</v>
      </c>
      <c r="Q111" s="349">
        <f t="shared" ca="1" si="9"/>
        <v>0</v>
      </c>
      <c r="R111" s="215">
        <f t="shared" ca="1" si="10"/>
        <v>0</v>
      </c>
    </row>
    <row r="112" spans="1:18" ht="60" customHeight="1">
      <c r="A112" s="3">
        <v>97</v>
      </c>
      <c r="B112" s="41" t="str">
        <f t="shared" ca="1" si="11"/>
        <v>E10000018</v>
      </c>
      <c r="C112" s="42" t="str">
        <f ca="1">IF($B112="","",VLOOKUP($B112,'Org list'!$J$9:$K$637,2,0))</f>
        <v>Leicestershire</v>
      </c>
      <c r="D112" s="223">
        <f ca="1">IF(ISERROR(VLOOKUP($B112,'Pooled Fund'!$A$3:$D$179,D$11,0)),"",VLOOKUP($B112,'Pooled Fund'!$A$3:$D$179,D$11,0))</f>
        <v>38865900</v>
      </c>
      <c r="E112" s="210">
        <f ca="1">IF(ISERROR(VLOOKUP($B112,'I&amp;E Backsheet'!$D$11:$AB$187,E$11,0)),"",VLOOKUP($B112,'I&amp;E Backsheet'!$D$11:$AB$187,E$11,0))</f>
        <v>11043150</v>
      </c>
      <c r="F112" s="210">
        <f ca="1">IF(ISERROR(VLOOKUP($B112,'I&amp;E Backsheet'!$D$11:$AB$187,F$11,0)),"",VLOOKUP($B112,'I&amp;E Backsheet'!$D$11:$AB$187,F$11,0))</f>
        <v>9203450</v>
      </c>
      <c r="G112" s="210">
        <f ca="1">IF(ISERROR(VLOOKUP($B112,'I&amp;E Backsheet'!$D$11:$AB$187,G$11,0)),"",VLOOKUP($B112,'I&amp;E Backsheet'!$D$11:$AB$187,G$11,0))</f>
        <v>9240350</v>
      </c>
      <c r="H112" s="262">
        <f ca="1">IF(ISERROR(VLOOKUP($B112,'I&amp;E Backsheet'!$D$11:$AB$187,H$11,0)),"",VLOOKUP($B112,'I&amp;E Backsheet'!$D$11:$AB$187,H$11,0))</f>
        <v>9360850</v>
      </c>
      <c r="I112" s="210">
        <f ca="1">IF(ISERROR(VLOOKUP($B112,'I&amp;E Backsheet'!$D$11:$AB$187,I$11,0)),"",VLOOKUP($B112,'I&amp;E Backsheet'!$D$11:$AB$187,I$11,0))</f>
        <v>10027801</v>
      </c>
      <c r="J112" s="210">
        <f ca="1">IF(ISERROR(VLOOKUP($B112,'I&amp;E Backsheet'!$D$11:$AB$187,J$11,0)),"",VLOOKUP($B112,'I&amp;E Backsheet'!$D$11:$AB$187,J$11,0))</f>
        <v>9157811</v>
      </c>
      <c r="K112" s="210">
        <f ca="1">IF(ISERROR(VLOOKUP($B112,'I&amp;E Backsheet'!$D$11:$AB$187,K$11,0)),"",VLOOKUP($B112,'I&amp;E Backsheet'!$D$11:$AB$187,K$11,0))</f>
        <v>9464541</v>
      </c>
      <c r="L112" s="262">
        <f ca="1">IF(ISERROR(VLOOKUP($B112,'I&amp;E Backsheet'!$D$11:$AB$187,L$11,0)),"",VLOOKUP($B112,'I&amp;E Backsheet'!$D$11:$AB$187,L$11,0))</f>
        <v>9331447</v>
      </c>
      <c r="M112" s="210">
        <f ca="1">IF(ISERROR(VLOOKUP($B112,'I&amp;E Backsheet'!$D$11:$AB$187,M$11,0)),"",VLOOKUP($B112,'I&amp;E Backsheet'!$D$11:$AB$187,M$11,0))</f>
        <v>10027800.5</v>
      </c>
      <c r="N112" s="210">
        <f ca="1">IF(ISERROR(VLOOKUP($B112,'I&amp;E Backsheet'!$D$11:$AB$187,N$11,0)),"",VLOOKUP($B112,'I&amp;E Backsheet'!$D$11:$AB$187,N$11,0))</f>
        <v>9157811</v>
      </c>
      <c r="O112" s="334">
        <f t="shared" ca="1" si="7"/>
        <v>1015349.5</v>
      </c>
      <c r="P112" s="215">
        <f t="shared" ca="1" si="8"/>
        <v>45639</v>
      </c>
      <c r="Q112" s="349">
        <f t="shared" ca="1" si="9"/>
        <v>0.5</v>
      </c>
      <c r="R112" s="215">
        <f t="shared" ca="1" si="10"/>
        <v>0</v>
      </c>
    </row>
    <row r="113" spans="1:18" ht="60" customHeight="1">
      <c r="A113" s="3">
        <v>98</v>
      </c>
      <c r="B113" s="41" t="str">
        <f t="shared" ca="1" si="11"/>
        <v>E09000023</v>
      </c>
      <c r="C113" s="42" t="str">
        <f ca="1">IF($B113="","",VLOOKUP($B113,'Org list'!$J$9:$K$637,2,0))</f>
        <v>Lewisham</v>
      </c>
      <c r="D113" s="223">
        <f ca="1">IF(ISERROR(VLOOKUP($B113,'Pooled Fund'!$A$3:$D$179,D$11,0)),"",VLOOKUP($B113,'Pooled Fund'!$A$3:$D$179,D$11,0))</f>
        <v>21842306</v>
      </c>
      <c r="E113" s="210">
        <f ca="1">IF(ISERROR(VLOOKUP($B113,'I&amp;E Backsheet'!$D$11:$AB$187,E$11,0)),"",VLOOKUP($B113,'I&amp;E Backsheet'!$D$11:$AB$187,E$11,0))</f>
        <v>3292826.5</v>
      </c>
      <c r="F113" s="210">
        <f ca="1">IF(ISERROR(VLOOKUP($B113,'I&amp;E Backsheet'!$D$11:$AB$187,F$11,0)),"",VLOOKUP($B113,'I&amp;E Backsheet'!$D$11:$AB$187,F$11,0))</f>
        <v>3492826.5</v>
      </c>
      <c r="G113" s="210">
        <f ca="1">IF(ISERROR(VLOOKUP($B113,'I&amp;E Backsheet'!$D$11:$AB$187,G$11,0)),"",VLOOKUP($B113,'I&amp;E Backsheet'!$D$11:$AB$187,G$11,0))</f>
        <v>7140826.5</v>
      </c>
      <c r="H113" s="262">
        <f ca="1">IF(ISERROR(VLOOKUP($B113,'I&amp;E Backsheet'!$D$11:$AB$187,H$11,0)),"",VLOOKUP($B113,'I&amp;E Backsheet'!$D$11:$AB$187,H$11,0))</f>
        <v>7915826.5</v>
      </c>
      <c r="I113" s="210">
        <f ca="1">IF(ISERROR(VLOOKUP($B113,'I&amp;E Backsheet'!$D$11:$AB$187,I$11,0)),"",VLOOKUP($B113,'I&amp;E Backsheet'!$D$11:$AB$187,I$11,0))</f>
        <v>3773426</v>
      </c>
      <c r="J113" s="210">
        <f ca="1">IF(ISERROR(VLOOKUP($B113,'I&amp;E Backsheet'!$D$11:$AB$187,J$11,0)),"",VLOOKUP($B113,'I&amp;E Backsheet'!$D$11:$AB$187,J$11,0))</f>
        <v>4588209</v>
      </c>
      <c r="K113" s="210">
        <f ca="1">IF(ISERROR(VLOOKUP($B113,'I&amp;E Backsheet'!$D$11:$AB$187,K$11,0)),"",VLOOKUP($B113,'I&amp;E Backsheet'!$D$11:$AB$187,K$11,0))</f>
        <v>5480364</v>
      </c>
      <c r="L113" s="262">
        <f ca="1">IF(ISERROR(VLOOKUP($B113,'I&amp;E Backsheet'!$D$11:$AB$187,L$11,0)),"",VLOOKUP($B113,'I&amp;E Backsheet'!$D$11:$AB$187,L$11,0))</f>
        <v>8000307</v>
      </c>
      <c r="M113" s="210">
        <f ca="1">IF(ISERROR(VLOOKUP($B113,'I&amp;E Backsheet'!$D$11:$AB$187,M$11,0)),"",VLOOKUP($B113,'I&amp;E Backsheet'!$D$11:$AB$187,M$11,0))</f>
        <v>3773426</v>
      </c>
      <c r="N113" s="210">
        <f ca="1">IF(ISERROR(VLOOKUP($B113,'I&amp;E Backsheet'!$D$11:$AB$187,N$11,0)),"",VLOOKUP($B113,'I&amp;E Backsheet'!$D$11:$AB$187,N$11,0))</f>
        <v>4588209</v>
      </c>
      <c r="O113" s="334">
        <f t="shared" ca="1" si="7"/>
        <v>-480599.5</v>
      </c>
      <c r="P113" s="215">
        <f t="shared" ca="1" si="8"/>
        <v>-1095382.5</v>
      </c>
      <c r="Q113" s="349">
        <f t="shared" ca="1" si="9"/>
        <v>0</v>
      </c>
      <c r="R113" s="215">
        <f t="shared" ca="1" si="10"/>
        <v>0</v>
      </c>
    </row>
    <row r="114" spans="1:18" ht="60" customHeight="1">
      <c r="A114" s="3">
        <v>99</v>
      </c>
      <c r="B114" s="41" t="str">
        <f t="shared" ca="1" si="11"/>
        <v>E10000019</v>
      </c>
      <c r="C114" s="42" t="str">
        <f ca="1">IF($B114="","",VLOOKUP($B114,'Org list'!$J$9:$K$637,2,0))</f>
        <v>Lincolnshire</v>
      </c>
      <c r="D114" s="223">
        <f ca="1">IF(ISERROR(VLOOKUP($B114,'Pooled Fund'!$A$3:$D$179,D$11,0)),"",VLOOKUP($B114,'Pooled Fund'!$A$3:$D$179,D$11,0))</f>
        <v>197299000</v>
      </c>
      <c r="E114" s="210">
        <f ca="1">IF(ISERROR(VLOOKUP($B114,'I&amp;E Backsheet'!$D$11:$AB$187,E$11,0)),"",VLOOKUP($B114,'I&amp;E Backsheet'!$D$11:$AB$187,E$11,0))</f>
        <v>51070750</v>
      </c>
      <c r="F114" s="210">
        <f ca="1">IF(ISERROR(VLOOKUP($B114,'I&amp;E Backsheet'!$D$11:$AB$187,F$11,0)),"",VLOOKUP($B114,'I&amp;E Backsheet'!$D$11:$AB$187,F$11,0))</f>
        <v>48099750</v>
      </c>
      <c r="G114" s="210">
        <f ca="1">IF(ISERROR(VLOOKUP($B114,'I&amp;E Backsheet'!$D$11:$AB$187,G$11,0)),"",VLOOKUP($B114,'I&amp;E Backsheet'!$D$11:$AB$187,G$11,0))</f>
        <v>48099750</v>
      </c>
      <c r="H114" s="262">
        <f ca="1">IF(ISERROR(VLOOKUP($B114,'I&amp;E Backsheet'!$D$11:$AB$187,H$11,0)),"",VLOOKUP($B114,'I&amp;E Backsheet'!$D$11:$AB$187,H$11,0))</f>
        <v>50028750</v>
      </c>
      <c r="I114" s="210">
        <f ca="1">IF(ISERROR(VLOOKUP($B114,'I&amp;E Backsheet'!$D$11:$AB$187,I$11,0)),"",VLOOKUP($B114,'I&amp;E Backsheet'!$D$11:$AB$187,I$11,0))</f>
        <v>51070750</v>
      </c>
      <c r="J114" s="210">
        <f ca="1">IF(ISERROR(VLOOKUP($B114,'I&amp;E Backsheet'!$D$11:$AB$187,J$11,0)),"",VLOOKUP($B114,'I&amp;E Backsheet'!$D$11:$AB$187,J$11,0))</f>
        <v>48099750</v>
      </c>
      <c r="K114" s="210">
        <f ca="1">IF(ISERROR(VLOOKUP($B114,'I&amp;E Backsheet'!$D$11:$AB$187,K$11,0)),"",VLOOKUP($B114,'I&amp;E Backsheet'!$D$11:$AB$187,K$11,0))</f>
        <v>48099750</v>
      </c>
      <c r="L114" s="262">
        <f ca="1">IF(ISERROR(VLOOKUP($B114,'I&amp;E Backsheet'!$D$11:$AB$187,L$11,0)),"",VLOOKUP($B114,'I&amp;E Backsheet'!$D$11:$AB$187,L$11,0))</f>
        <v>50028750</v>
      </c>
      <c r="M114" s="210">
        <f ca="1">IF(ISERROR(VLOOKUP($B114,'I&amp;E Backsheet'!$D$11:$AB$187,M$11,0)),"",VLOOKUP($B114,'I&amp;E Backsheet'!$D$11:$AB$187,M$11,0))</f>
        <v>51070750</v>
      </c>
      <c r="N114" s="210">
        <f ca="1">IF(ISERROR(VLOOKUP($B114,'I&amp;E Backsheet'!$D$11:$AB$187,N$11,0)),"",VLOOKUP($B114,'I&amp;E Backsheet'!$D$11:$AB$187,N$11,0))</f>
        <v>48099750</v>
      </c>
      <c r="O114" s="334">
        <f t="shared" ca="1" si="7"/>
        <v>0</v>
      </c>
      <c r="P114" s="215">
        <f t="shared" ca="1" si="8"/>
        <v>0</v>
      </c>
      <c r="Q114" s="349">
        <f t="shared" ca="1" si="9"/>
        <v>0</v>
      </c>
      <c r="R114" s="215">
        <f t="shared" ca="1" si="10"/>
        <v>0</v>
      </c>
    </row>
    <row r="115" spans="1:18" ht="60" customHeight="1">
      <c r="A115" s="3">
        <v>100</v>
      </c>
      <c r="B115" s="41" t="str">
        <f t="shared" ca="1" si="11"/>
        <v>E08000012</v>
      </c>
      <c r="C115" s="42" t="str">
        <f ca="1">IF($B115="","",VLOOKUP($B115,'Org list'!$J$9:$K$637,2,0))</f>
        <v>Liverpool</v>
      </c>
      <c r="D115" s="223">
        <f ca="1">IF(ISERROR(VLOOKUP($B115,'Pooled Fund'!$A$3:$D$179,D$11,0)),"",VLOOKUP($B115,'Pooled Fund'!$A$3:$D$179,D$11,0))</f>
        <v>55676963</v>
      </c>
      <c r="E115" s="210">
        <f ca="1">IF(ISERROR(VLOOKUP($B115,'I&amp;E Backsheet'!$D$11:$AB$187,E$11,0)),"",VLOOKUP($B115,'I&amp;E Backsheet'!$D$11:$AB$187,E$11,0))</f>
        <v>13919241</v>
      </c>
      <c r="F115" s="210">
        <f ca="1">IF(ISERROR(VLOOKUP($B115,'I&amp;E Backsheet'!$D$11:$AB$187,F$11,0)),"",VLOOKUP($B115,'I&amp;E Backsheet'!$D$11:$AB$187,F$11,0))</f>
        <v>13919241</v>
      </c>
      <c r="G115" s="210">
        <f ca="1">IF(ISERROR(VLOOKUP($B115,'I&amp;E Backsheet'!$D$11:$AB$187,G$11,0)),"",VLOOKUP($B115,'I&amp;E Backsheet'!$D$11:$AB$187,G$11,0))</f>
        <v>13919241</v>
      </c>
      <c r="H115" s="262">
        <f ca="1">IF(ISERROR(VLOOKUP($B115,'I&amp;E Backsheet'!$D$11:$AB$187,H$11,0)),"",VLOOKUP($B115,'I&amp;E Backsheet'!$D$11:$AB$187,H$11,0))</f>
        <v>13919240</v>
      </c>
      <c r="I115" s="210">
        <f ca="1">IF(ISERROR(VLOOKUP($B115,'I&amp;E Backsheet'!$D$11:$AB$187,I$11,0)),"",VLOOKUP($B115,'I&amp;E Backsheet'!$D$11:$AB$187,I$11,0))</f>
        <v>13919241</v>
      </c>
      <c r="J115" s="210">
        <f ca="1">IF(ISERROR(VLOOKUP($B115,'I&amp;E Backsheet'!$D$11:$AB$187,J$11,0)),"",VLOOKUP($B115,'I&amp;E Backsheet'!$D$11:$AB$187,J$11,0))</f>
        <v>13919241</v>
      </c>
      <c r="K115" s="210">
        <f ca="1">IF(ISERROR(VLOOKUP($B115,'I&amp;E Backsheet'!$D$11:$AB$187,K$11,0)),"",VLOOKUP($B115,'I&amp;E Backsheet'!$D$11:$AB$187,K$11,0))</f>
        <v>18131937</v>
      </c>
      <c r="L115" s="262">
        <f ca="1">IF(ISERROR(VLOOKUP($B115,'I&amp;E Backsheet'!$D$11:$AB$187,L$11,0)),"",VLOOKUP($B115,'I&amp;E Backsheet'!$D$11:$AB$187,L$11,0))</f>
        <v>18131937</v>
      </c>
      <c r="M115" s="210">
        <f ca="1">IF(ISERROR(VLOOKUP($B115,'I&amp;E Backsheet'!$D$11:$AB$187,M$11,0)),"",VLOOKUP($B115,'I&amp;E Backsheet'!$D$11:$AB$187,M$11,0))</f>
        <v>13919240</v>
      </c>
      <c r="N115" s="210">
        <f ca="1">IF(ISERROR(VLOOKUP($B115,'I&amp;E Backsheet'!$D$11:$AB$187,N$11,0)),"",VLOOKUP($B115,'I&amp;E Backsheet'!$D$11:$AB$187,N$11,0))</f>
        <v>13919241</v>
      </c>
      <c r="O115" s="334">
        <f t="shared" ca="1" si="7"/>
        <v>1</v>
      </c>
      <c r="P115" s="215">
        <f t="shared" ca="1" si="8"/>
        <v>0</v>
      </c>
      <c r="Q115" s="349">
        <f t="shared" ca="1" si="9"/>
        <v>1</v>
      </c>
      <c r="R115" s="215">
        <f t="shared" ca="1" si="10"/>
        <v>0</v>
      </c>
    </row>
    <row r="116" spans="1:18" ht="60" customHeight="1">
      <c r="A116" s="3">
        <v>101</v>
      </c>
      <c r="B116" s="41" t="str">
        <f t="shared" ca="1" si="11"/>
        <v>E06000032</v>
      </c>
      <c r="C116" s="42" t="str">
        <f ca="1">IF($B116="","",VLOOKUP($B116,'Org list'!$J$9:$K$637,2,0))</f>
        <v>Luton</v>
      </c>
      <c r="D116" s="223">
        <f ca="1">IF(ISERROR(VLOOKUP($B116,'Pooled Fund'!$A$3:$D$179,D$11,0)),"",VLOOKUP($B116,'Pooled Fund'!$A$3:$D$179,D$11,0))</f>
        <v>13021000</v>
      </c>
      <c r="E116" s="210">
        <f ca="1">IF(ISERROR(VLOOKUP($B116,'I&amp;E Backsheet'!$D$11:$AB$187,E$11,0)),"",VLOOKUP($B116,'I&amp;E Backsheet'!$D$11:$AB$187,E$11,0))</f>
        <v>3255250</v>
      </c>
      <c r="F116" s="210">
        <f ca="1">IF(ISERROR(VLOOKUP($B116,'I&amp;E Backsheet'!$D$11:$AB$187,F$11,0)),"",VLOOKUP($B116,'I&amp;E Backsheet'!$D$11:$AB$187,F$11,0))</f>
        <v>3255250</v>
      </c>
      <c r="G116" s="210">
        <f ca="1">IF(ISERROR(VLOOKUP($B116,'I&amp;E Backsheet'!$D$11:$AB$187,G$11,0)),"",VLOOKUP($B116,'I&amp;E Backsheet'!$D$11:$AB$187,G$11,0))</f>
        <v>3255250</v>
      </c>
      <c r="H116" s="262">
        <f ca="1">IF(ISERROR(VLOOKUP($B116,'I&amp;E Backsheet'!$D$11:$AB$187,H$11,0)),"",VLOOKUP($B116,'I&amp;E Backsheet'!$D$11:$AB$187,H$11,0))</f>
        <v>3255250</v>
      </c>
      <c r="I116" s="210">
        <f ca="1">IF(ISERROR(VLOOKUP($B116,'I&amp;E Backsheet'!$D$11:$AB$187,I$11,0)),"",VLOOKUP($B116,'I&amp;E Backsheet'!$D$11:$AB$187,I$11,0))</f>
        <v>3255250</v>
      </c>
      <c r="J116" s="210">
        <f ca="1">IF(ISERROR(VLOOKUP($B116,'I&amp;E Backsheet'!$D$11:$AB$187,J$11,0)),"",VLOOKUP($B116,'I&amp;E Backsheet'!$D$11:$AB$187,J$11,0))</f>
        <v>3255250</v>
      </c>
      <c r="K116" s="210">
        <f ca="1">IF(ISERROR(VLOOKUP($B116,'I&amp;E Backsheet'!$D$11:$AB$187,K$11,0)),"",VLOOKUP($B116,'I&amp;E Backsheet'!$D$11:$AB$187,K$11,0))</f>
        <v>3255250</v>
      </c>
      <c r="L116" s="262">
        <f ca="1">IF(ISERROR(VLOOKUP($B116,'I&amp;E Backsheet'!$D$11:$AB$187,L$11,0)),"",VLOOKUP($B116,'I&amp;E Backsheet'!$D$11:$AB$187,L$11,0))</f>
        <v>3255250</v>
      </c>
      <c r="M116" s="210">
        <f ca="1">IF(ISERROR(VLOOKUP($B116,'I&amp;E Backsheet'!$D$11:$AB$187,M$11,0)),"",VLOOKUP($B116,'I&amp;E Backsheet'!$D$11:$AB$187,M$11,0))</f>
        <v>0</v>
      </c>
      <c r="N116" s="210">
        <f ca="1">IF(ISERROR(VLOOKUP($B116,'I&amp;E Backsheet'!$D$11:$AB$187,N$11,0)),"",VLOOKUP($B116,'I&amp;E Backsheet'!$D$11:$AB$187,N$11,0))</f>
        <v>0</v>
      </c>
      <c r="O116" s="334">
        <f t="shared" ca="1" si="7"/>
        <v>3255250</v>
      </c>
      <c r="P116" s="215">
        <f t="shared" ca="1" si="8"/>
        <v>3255250</v>
      </c>
      <c r="Q116" s="349">
        <f t="shared" ca="1" si="9"/>
        <v>3255250</v>
      </c>
      <c r="R116" s="215">
        <f t="shared" ca="1" si="10"/>
        <v>3255250</v>
      </c>
    </row>
    <row r="117" spans="1:18" ht="60" customHeight="1">
      <c r="A117" s="3">
        <v>102</v>
      </c>
      <c r="B117" s="41" t="str">
        <f t="shared" ca="1" si="11"/>
        <v>E08000003</v>
      </c>
      <c r="C117" s="42" t="str">
        <f ca="1">IF($B117="","",VLOOKUP($B117,'Org list'!$J$9:$K$637,2,0))</f>
        <v>Manchester</v>
      </c>
      <c r="D117" s="223">
        <f ca="1">IF(ISERROR(VLOOKUP($B117,'Pooled Fund'!$A$3:$D$179,D$11,0)),"",VLOOKUP($B117,'Pooled Fund'!$A$3:$D$179,D$11,0))</f>
        <v>42890000</v>
      </c>
      <c r="E117" s="210">
        <f ca="1">IF(ISERROR(VLOOKUP($B117,'I&amp;E Backsheet'!$D$11:$AB$187,E$11,0)),"",VLOOKUP($B117,'I&amp;E Backsheet'!$D$11:$AB$187,E$11,0))</f>
        <v>10784453.380135955</v>
      </c>
      <c r="F117" s="210">
        <f ca="1">IF(ISERROR(VLOOKUP($B117,'I&amp;E Backsheet'!$D$11:$AB$187,F$11,0)),"",VLOOKUP($B117,'I&amp;E Backsheet'!$D$11:$AB$187,F$11,0))</f>
        <v>10896103.503767928</v>
      </c>
      <c r="G117" s="210">
        <f ca="1">IF(ISERROR(VLOOKUP($B117,'I&amp;E Backsheet'!$D$11:$AB$187,G$11,0)),"",VLOOKUP($B117,'I&amp;E Backsheet'!$D$11:$AB$187,G$11,0))</f>
        <v>10923287.561988873</v>
      </c>
      <c r="H117" s="262">
        <f ca="1">IF(ISERROR(VLOOKUP($B117,'I&amp;E Backsheet'!$D$11:$AB$187,H$11,0)),"",VLOOKUP($B117,'I&amp;E Backsheet'!$D$11:$AB$187,H$11,0))</f>
        <v>11257245.054107243</v>
      </c>
      <c r="I117" s="210">
        <f ca="1">IF(ISERROR(VLOOKUP($B117,'I&amp;E Backsheet'!$D$11:$AB$187,I$11,0)),"",VLOOKUP($B117,'I&amp;E Backsheet'!$D$11:$AB$187,I$11,0))</f>
        <v>10192329</v>
      </c>
      <c r="J117" s="210">
        <f ca="1">IF(ISERROR(VLOOKUP($B117,'I&amp;E Backsheet'!$D$11:$AB$187,J$11,0)),"",VLOOKUP($B117,'I&amp;E Backsheet'!$D$11:$AB$187,J$11,0))</f>
        <v>10773675</v>
      </c>
      <c r="K117" s="210">
        <f ca="1">IF(ISERROR(VLOOKUP($B117,'I&amp;E Backsheet'!$D$11:$AB$187,K$11,0)),"",VLOOKUP($B117,'I&amp;E Backsheet'!$D$11:$AB$187,K$11,0))</f>
        <v>11148360</v>
      </c>
      <c r="L117" s="262">
        <f ca="1">IF(ISERROR(VLOOKUP($B117,'I&amp;E Backsheet'!$D$11:$AB$187,L$11,0)),"",VLOOKUP($B117,'I&amp;E Backsheet'!$D$11:$AB$187,L$11,0))</f>
        <v>11746726</v>
      </c>
      <c r="M117" s="210">
        <f ca="1">IF(ISERROR(VLOOKUP($B117,'I&amp;E Backsheet'!$D$11:$AB$187,M$11,0)),"",VLOOKUP($B117,'I&amp;E Backsheet'!$D$11:$AB$187,M$11,0))</f>
        <v>10192329</v>
      </c>
      <c r="N117" s="210">
        <f ca="1">IF(ISERROR(VLOOKUP($B117,'I&amp;E Backsheet'!$D$11:$AB$187,N$11,0)),"",VLOOKUP($B117,'I&amp;E Backsheet'!$D$11:$AB$187,N$11,0))</f>
        <v>10773675</v>
      </c>
      <c r="O117" s="334">
        <f t="shared" ca="1" si="7"/>
        <v>592124.38013595529</v>
      </c>
      <c r="P117" s="215">
        <f t="shared" ca="1" si="8"/>
        <v>122428.50376792811</v>
      </c>
      <c r="Q117" s="349">
        <f t="shared" ca="1" si="9"/>
        <v>0</v>
      </c>
      <c r="R117" s="215">
        <f t="shared" ca="1" si="10"/>
        <v>0</v>
      </c>
    </row>
    <row r="118" spans="1:18" ht="60" customHeight="1">
      <c r="A118" s="3">
        <v>103</v>
      </c>
      <c r="B118" s="41" t="str">
        <f t="shared" ca="1" si="11"/>
        <v>E06000035</v>
      </c>
      <c r="C118" s="42" t="str">
        <f ca="1">IF($B118="","",VLOOKUP($B118,'Org list'!$J$9:$K$637,2,0))</f>
        <v>Medway</v>
      </c>
      <c r="D118" s="223">
        <f ca="1">IF(ISERROR(VLOOKUP($B118,'Pooled Fund'!$A$3:$D$179,D$11,0)),"",VLOOKUP($B118,'Pooled Fund'!$A$3:$D$179,D$11,0))</f>
        <v>17632000</v>
      </c>
      <c r="E118" s="210">
        <f ca="1">IF(ISERROR(VLOOKUP($B118,'I&amp;E Backsheet'!$D$11:$AB$187,E$11,0)),"",VLOOKUP($B118,'I&amp;E Backsheet'!$D$11:$AB$187,E$11,0))</f>
        <v>4408000</v>
      </c>
      <c r="F118" s="210">
        <f ca="1">IF(ISERROR(VLOOKUP($B118,'I&amp;E Backsheet'!$D$11:$AB$187,F$11,0)),"",VLOOKUP($B118,'I&amp;E Backsheet'!$D$11:$AB$187,F$11,0))</f>
        <v>4408000</v>
      </c>
      <c r="G118" s="210">
        <f ca="1">IF(ISERROR(VLOOKUP($B118,'I&amp;E Backsheet'!$D$11:$AB$187,G$11,0)),"",VLOOKUP($B118,'I&amp;E Backsheet'!$D$11:$AB$187,G$11,0))</f>
        <v>4408000</v>
      </c>
      <c r="H118" s="262">
        <f ca="1">IF(ISERROR(VLOOKUP($B118,'I&amp;E Backsheet'!$D$11:$AB$187,H$11,0)),"",VLOOKUP($B118,'I&amp;E Backsheet'!$D$11:$AB$187,H$11,0))</f>
        <v>4408000</v>
      </c>
      <c r="I118" s="210">
        <f ca="1">IF(ISERROR(VLOOKUP($B118,'I&amp;E Backsheet'!$D$11:$AB$187,I$11,0)),"",VLOOKUP($B118,'I&amp;E Backsheet'!$D$11:$AB$187,I$11,0))</f>
        <v>4408000</v>
      </c>
      <c r="J118" s="210">
        <f ca="1">IF(ISERROR(VLOOKUP($B118,'I&amp;E Backsheet'!$D$11:$AB$187,J$11,0)),"",VLOOKUP($B118,'I&amp;E Backsheet'!$D$11:$AB$187,J$11,0))</f>
        <v>4408000</v>
      </c>
      <c r="K118" s="210">
        <f ca="1">IF(ISERROR(VLOOKUP($B118,'I&amp;E Backsheet'!$D$11:$AB$187,K$11,0)),"",VLOOKUP($B118,'I&amp;E Backsheet'!$D$11:$AB$187,K$11,0))</f>
        <v>4408000</v>
      </c>
      <c r="L118" s="262">
        <f ca="1">IF(ISERROR(VLOOKUP($B118,'I&amp;E Backsheet'!$D$11:$AB$187,L$11,0)),"",VLOOKUP($B118,'I&amp;E Backsheet'!$D$11:$AB$187,L$11,0))</f>
        <v>4408000</v>
      </c>
      <c r="M118" s="210">
        <f ca="1">IF(ISERROR(VLOOKUP($B118,'I&amp;E Backsheet'!$D$11:$AB$187,M$11,0)),"",VLOOKUP($B118,'I&amp;E Backsheet'!$D$11:$AB$187,M$11,0))</f>
        <v>4219000</v>
      </c>
      <c r="N118" s="210">
        <f ca="1">IF(ISERROR(VLOOKUP($B118,'I&amp;E Backsheet'!$D$11:$AB$187,N$11,0)),"",VLOOKUP($B118,'I&amp;E Backsheet'!$D$11:$AB$187,N$11,0))</f>
        <v>4219000</v>
      </c>
      <c r="O118" s="334">
        <f t="shared" ca="1" si="7"/>
        <v>189000</v>
      </c>
      <c r="P118" s="215">
        <f t="shared" ca="1" si="8"/>
        <v>189000</v>
      </c>
      <c r="Q118" s="349">
        <f t="shared" ca="1" si="9"/>
        <v>189000</v>
      </c>
      <c r="R118" s="215">
        <f t="shared" ca="1" si="10"/>
        <v>189000</v>
      </c>
    </row>
    <row r="119" spans="1:18" ht="60" customHeight="1">
      <c r="A119" s="3">
        <v>104</v>
      </c>
      <c r="B119" s="41" t="str">
        <f t="shared" ca="1" si="11"/>
        <v>E09000024</v>
      </c>
      <c r="C119" s="42" t="str">
        <f ca="1">IF($B119="","",VLOOKUP($B119,'Org list'!$J$9:$K$637,2,0))</f>
        <v>Merton</v>
      </c>
      <c r="D119" s="223">
        <f ca="1">IF(ISERROR(VLOOKUP($B119,'Pooled Fund'!$A$3:$D$179,D$11,0)),"",VLOOKUP($B119,'Pooled Fund'!$A$3:$D$179,D$11,0))</f>
        <v>12198000</v>
      </c>
      <c r="E119" s="210">
        <f ca="1">IF(ISERROR(VLOOKUP($B119,'I&amp;E Backsheet'!$D$11:$AB$187,E$11,0)),"",VLOOKUP($B119,'I&amp;E Backsheet'!$D$11:$AB$187,E$11,0))</f>
        <v>3049500</v>
      </c>
      <c r="F119" s="210">
        <f ca="1">IF(ISERROR(VLOOKUP($B119,'I&amp;E Backsheet'!$D$11:$AB$187,F$11,0)),"",VLOOKUP($B119,'I&amp;E Backsheet'!$D$11:$AB$187,F$11,0))</f>
        <v>3049500</v>
      </c>
      <c r="G119" s="210">
        <f ca="1">IF(ISERROR(VLOOKUP($B119,'I&amp;E Backsheet'!$D$11:$AB$187,G$11,0)),"",VLOOKUP($B119,'I&amp;E Backsheet'!$D$11:$AB$187,G$11,0))</f>
        <v>3049500</v>
      </c>
      <c r="H119" s="262">
        <f ca="1">IF(ISERROR(VLOOKUP($B119,'I&amp;E Backsheet'!$D$11:$AB$187,H$11,0)),"",VLOOKUP($B119,'I&amp;E Backsheet'!$D$11:$AB$187,H$11,0))</f>
        <v>3049500</v>
      </c>
      <c r="I119" s="210">
        <f ca="1">IF(ISERROR(VLOOKUP($B119,'I&amp;E Backsheet'!$D$11:$AB$187,I$11,0)),"",VLOOKUP($B119,'I&amp;E Backsheet'!$D$11:$AB$187,I$11,0))</f>
        <v>2044148</v>
      </c>
      <c r="J119" s="210">
        <f ca="1">IF(ISERROR(VLOOKUP($B119,'I&amp;E Backsheet'!$D$11:$AB$187,J$11,0)),"",VLOOKUP($B119,'I&amp;E Backsheet'!$D$11:$AB$187,J$11,0))</f>
        <v>2479757</v>
      </c>
      <c r="K119" s="210">
        <f ca="1">IF(ISERROR(VLOOKUP($B119,'I&amp;E Backsheet'!$D$11:$AB$187,K$11,0)),"",VLOOKUP($B119,'I&amp;E Backsheet'!$D$11:$AB$187,K$11,0))</f>
        <v>2902202</v>
      </c>
      <c r="L119" s="262">
        <f ca="1">IF(ISERROR(VLOOKUP($B119,'I&amp;E Backsheet'!$D$11:$AB$187,L$11,0)),"",VLOOKUP($B119,'I&amp;E Backsheet'!$D$11:$AB$187,L$11,0))</f>
        <v>3531302</v>
      </c>
      <c r="M119" s="210">
        <f ca="1">IF(ISERROR(VLOOKUP($B119,'I&amp;E Backsheet'!$D$11:$AB$187,M$11,0)),"",VLOOKUP($B119,'I&amp;E Backsheet'!$D$11:$AB$187,M$11,0))</f>
        <v>1959809</v>
      </c>
      <c r="N119" s="210">
        <f ca="1">IF(ISERROR(VLOOKUP($B119,'I&amp;E Backsheet'!$D$11:$AB$187,N$11,0)),"",VLOOKUP($B119,'I&amp;E Backsheet'!$D$11:$AB$187,N$11,0))</f>
        <v>2672724</v>
      </c>
      <c r="O119" s="334">
        <f t="shared" ca="1" si="7"/>
        <v>1089691</v>
      </c>
      <c r="P119" s="215">
        <f t="shared" ca="1" si="8"/>
        <v>376776</v>
      </c>
      <c r="Q119" s="349">
        <f t="shared" ca="1" si="9"/>
        <v>84339</v>
      </c>
      <c r="R119" s="215">
        <f t="shared" ca="1" si="10"/>
        <v>-192967</v>
      </c>
    </row>
    <row r="120" spans="1:18" ht="60" customHeight="1">
      <c r="A120" s="3">
        <v>105</v>
      </c>
      <c r="B120" s="41" t="str">
        <f t="shared" ca="1" si="11"/>
        <v>E06000002</v>
      </c>
      <c r="C120" s="42" t="str">
        <f ca="1">IF($B120="","",VLOOKUP($B120,'Org list'!$J$9:$K$637,2,0))</f>
        <v>Middlesbrough</v>
      </c>
      <c r="D120" s="223">
        <f ca="1">IF(ISERROR(VLOOKUP($B120,'Pooled Fund'!$A$3:$D$179,D$11,0)),"",VLOOKUP($B120,'Pooled Fund'!$A$3:$D$179,D$11,0))</f>
        <v>12035000.483297434</v>
      </c>
      <c r="E120" s="210">
        <f ca="1">IF(ISERROR(VLOOKUP($B120,'I&amp;E Backsheet'!$D$11:$AB$187,E$11,0)),"",VLOOKUP($B120,'I&amp;E Backsheet'!$D$11:$AB$187,E$11,0))</f>
        <v>2568750</v>
      </c>
      <c r="F120" s="210">
        <f ca="1">IF(ISERROR(VLOOKUP($B120,'I&amp;E Backsheet'!$D$11:$AB$187,F$11,0)),"",VLOOKUP($B120,'I&amp;E Backsheet'!$D$11:$AB$187,F$11,0))</f>
        <v>2882132</v>
      </c>
      <c r="G120" s="210">
        <f ca="1">IF(ISERROR(VLOOKUP($B120,'I&amp;E Backsheet'!$D$11:$AB$187,G$11,0)),"",VLOOKUP($B120,'I&amp;E Backsheet'!$D$11:$AB$187,G$11,0))</f>
        <v>3292058</v>
      </c>
      <c r="H120" s="262">
        <f ca="1">IF(ISERROR(VLOOKUP($B120,'I&amp;E Backsheet'!$D$11:$AB$187,H$11,0)),"",VLOOKUP($B120,'I&amp;E Backsheet'!$D$11:$AB$187,H$11,0))</f>
        <v>3292060</v>
      </c>
      <c r="I120" s="210">
        <f ca="1">IF(ISERROR(VLOOKUP($B120,'I&amp;E Backsheet'!$D$11:$AB$187,I$11,0)),"",VLOOKUP($B120,'I&amp;E Backsheet'!$D$11:$AB$187,I$11,0))</f>
        <v>2581746</v>
      </c>
      <c r="J120" s="210">
        <f ca="1">IF(ISERROR(VLOOKUP($B120,'I&amp;E Backsheet'!$D$11:$AB$187,J$11,0)),"",VLOOKUP($B120,'I&amp;E Backsheet'!$D$11:$AB$187,J$11,0))</f>
        <v>2488989</v>
      </c>
      <c r="K120" s="210">
        <f ca="1">IF(ISERROR(VLOOKUP($B120,'I&amp;E Backsheet'!$D$11:$AB$187,K$11,0)),"",VLOOKUP($B120,'I&amp;E Backsheet'!$D$11:$AB$187,K$11,0))</f>
        <v>2698358</v>
      </c>
      <c r="L120" s="262">
        <f ca="1">IF(ISERROR(VLOOKUP($B120,'I&amp;E Backsheet'!$D$11:$AB$187,L$11,0)),"",VLOOKUP($B120,'I&amp;E Backsheet'!$D$11:$AB$187,L$11,0))</f>
        <v>4265907</v>
      </c>
      <c r="M120" s="210">
        <f ca="1">IF(ISERROR(VLOOKUP($B120,'I&amp;E Backsheet'!$D$11:$AB$187,M$11,0)),"",VLOOKUP($B120,'I&amp;E Backsheet'!$D$11:$AB$187,M$11,0))</f>
        <v>2581746</v>
      </c>
      <c r="N120" s="210">
        <f ca="1">IF(ISERROR(VLOOKUP($B120,'I&amp;E Backsheet'!$D$11:$AB$187,N$11,0)),"",VLOOKUP($B120,'I&amp;E Backsheet'!$D$11:$AB$187,N$11,0))</f>
        <v>2488989</v>
      </c>
      <c r="O120" s="334">
        <f t="shared" ca="1" si="7"/>
        <v>-12996</v>
      </c>
      <c r="P120" s="215">
        <f t="shared" ca="1" si="8"/>
        <v>393143</v>
      </c>
      <c r="Q120" s="349">
        <f t="shared" ca="1" si="9"/>
        <v>0</v>
      </c>
      <c r="R120" s="215">
        <f t="shared" ca="1" si="10"/>
        <v>0</v>
      </c>
    </row>
    <row r="121" spans="1:18" ht="60" customHeight="1">
      <c r="A121" s="3">
        <v>106</v>
      </c>
      <c r="B121" s="41" t="str">
        <f t="shared" ca="1" si="11"/>
        <v>E06000042</v>
      </c>
      <c r="C121" s="42" t="str">
        <f ca="1">IF($B121="","",VLOOKUP($B121,'Org list'!$J$9:$K$637,2,0))</f>
        <v>Milton Keynes</v>
      </c>
      <c r="D121" s="223">
        <f ca="1">IF(ISERROR(VLOOKUP($B121,'Pooled Fund'!$A$3:$D$179,D$11,0)),"",VLOOKUP($B121,'Pooled Fund'!$A$3:$D$179,D$11,0))</f>
        <v>14424000</v>
      </c>
      <c r="E121" s="210">
        <f ca="1">IF(ISERROR(VLOOKUP($B121,'I&amp;E Backsheet'!$D$11:$AB$187,E$11,0)),"",VLOOKUP($B121,'I&amp;E Backsheet'!$D$11:$AB$187,E$11,0))</f>
        <v>3606000</v>
      </c>
      <c r="F121" s="210">
        <f ca="1">IF(ISERROR(VLOOKUP($B121,'I&amp;E Backsheet'!$D$11:$AB$187,F$11,0)),"",VLOOKUP($B121,'I&amp;E Backsheet'!$D$11:$AB$187,F$11,0))</f>
        <v>3606000</v>
      </c>
      <c r="G121" s="210">
        <f ca="1">IF(ISERROR(VLOOKUP($B121,'I&amp;E Backsheet'!$D$11:$AB$187,G$11,0)),"",VLOOKUP($B121,'I&amp;E Backsheet'!$D$11:$AB$187,G$11,0))</f>
        <v>3606000</v>
      </c>
      <c r="H121" s="262">
        <f ca="1">IF(ISERROR(VLOOKUP($B121,'I&amp;E Backsheet'!$D$11:$AB$187,H$11,0)),"",VLOOKUP($B121,'I&amp;E Backsheet'!$D$11:$AB$187,H$11,0))</f>
        <v>3606000</v>
      </c>
      <c r="I121" s="210">
        <f ca="1">IF(ISERROR(VLOOKUP($B121,'I&amp;E Backsheet'!$D$11:$AB$187,I$11,0)),"",VLOOKUP($B121,'I&amp;E Backsheet'!$D$11:$AB$187,I$11,0))</f>
        <v>3367250</v>
      </c>
      <c r="J121" s="210">
        <f ca="1">IF(ISERROR(VLOOKUP($B121,'I&amp;E Backsheet'!$D$11:$AB$187,J$11,0)),"",VLOOKUP($B121,'I&amp;E Backsheet'!$D$11:$AB$187,J$11,0))</f>
        <v>3431391</v>
      </c>
      <c r="K121" s="210">
        <f ca="1">IF(ISERROR(VLOOKUP($B121,'I&amp;E Backsheet'!$D$11:$AB$187,K$11,0)),"",VLOOKUP($B121,'I&amp;E Backsheet'!$D$11:$AB$187,K$11,0))</f>
        <v>3568408</v>
      </c>
      <c r="L121" s="262">
        <f ca="1">IF(ISERROR(VLOOKUP($B121,'I&amp;E Backsheet'!$D$11:$AB$187,L$11,0)),"",VLOOKUP($B121,'I&amp;E Backsheet'!$D$11:$AB$187,L$11,0))</f>
        <v>4056951</v>
      </c>
      <c r="M121" s="210">
        <f ca="1">IF(ISERROR(VLOOKUP($B121,'I&amp;E Backsheet'!$D$11:$AB$187,M$11,0)),"",VLOOKUP($B121,'I&amp;E Backsheet'!$D$11:$AB$187,M$11,0))</f>
        <v>3072210</v>
      </c>
      <c r="N121" s="210">
        <f ca="1">IF(ISERROR(VLOOKUP($B121,'I&amp;E Backsheet'!$D$11:$AB$187,N$11,0)),"",VLOOKUP($B121,'I&amp;E Backsheet'!$D$11:$AB$187,N$11,0))</f>
        <v>3330816</v>
      </c>
      <c r="O121" s="334">
        <f t="shared" ca="1" si="7"/>
        <v>533790</v>
      </c>
      <c r="P121" s="215">
        <f t="shared" ca="1" si="8"/>
        <v>275184</v>
      </c>
      <c r="Q121" s="349">
        <f t="shared" ca="1" si="9"/>
        <v>295040</v>
      </c>
      <c r="R121" s="215">
        <f t="shared" ca="1" si="10"/>
        <v>100575</v>
      </c>
    </row>
    <row r="122" spans="1:18" ht="60" customHeight="1">
      <c r="A122" s="3">
        <v>107</v>
      </c>
      <c r="B122" s="41" t="str">
        <f t="shared" ca="1" si="11"/>
        <v>E08000021</v>
      </c>
      <c r="C122" s="42" t="str">
        <f ca="1">IF($B122="","",VLOOKUP($B122,'Org list'!$J$9:$K$637,2,0))</f>
        <v>Newcastle upon Tyne</v>
      </c>
      <c r="D122" s="223">
        <f ca="1">IF(ISERROR(VLOOKUP($B122,'Pooled Fund'!$A$3:$D$179,D$11,0)),"",VLOOKUP($B122,'Pooled Fund'!$A$3:$D$179,D$11,0))</f>
        <v>21792000</v>
      </c>
      <c r="E122" s="210">
        <f ca="1">IF(ISERROR(VLOOKUP($B122,'I&amp;E Backsheet'!$D$11:$AB$187,E$11,0)),"",VLOOKUP($B122,'I&amp;E Backsheet'!$D$11:$AB$187,E$11,0))</f>
        <v>5448000</v>
      </c>
      <c r="F122" s="210">
        <f ca="1">IF(ISERROR(VLOOKUP($B122,'I&amp;E Backsheet'!$D$11:$AB$187,F$11,0)),"",VLOOKUP($B122,'I&amp;E Backsheet'!$D$11:$AB$187,F$11,0))</f>
        <v>5448000</v>
      </c>
      <c r="G122" s="210">
        <f ca="1">IF(ISERROR(VLOOKUP($B122,'I&amp;E Backsheet'!$D$11:$AB$187,G$11,0)),"",VLOOKUP($B122,'I&amp;E Backsheet'!$D$11:$AB$187,G$11,0))</f>
        <v>5448000</v>
      </c>
      <c r="H122" s="262">
        <f ca="1">IF(ISERROR(VLOOKUP($B122,'I&amp;E Backsheet'!$D$11:$AB$187,H$11,0)),"",VLOOKUP($B122,'I&amp;E Backsheet'!$D$11:$AB$187,H$11,0))</f>
        <v>5448000</v>
      </c>
      <c r="I122" s="210">
        <f ca="1">IF(ISERROR(VLOOKUP($B122,'I&amp;E Backsheet'!$D$11:$AB$187,I$11,0)),"",VLOOKUP($B122,'I&amp;E Backsheet'!$D$11:$AB$187,I$11,0))</f>
        <v>5448000</v>
      </c>
      <c r="J122" s="210">
        <f ca="1">IF(ISERROR(VLOOKUP($B122,'I&amp;E Backsheet'!$D$11:$AB$187,J$11,0)),"",VLOOKUP($B122,'I&amp;E Backsheet'!$D$11:$AB$187,J$11,0))</f>
        <v>5448000</v>
      </c>
      <c r="K122" s="210">
        <f ca="1">IF(ISERROR(VLOOKUP($B122,'I&amp;E Backsheet'!$D$11:$AB$187,K$11,0)),"",VLOOKUP($B122,'I&amp;E Backsheet'!$D$11:$AB$187,K$11,0))</f>
        <v>5448000</v>
      </c>
      <c r="L122" s="262">
        <f ca="1">IF(ISERROR(VLOOKUP($B122,'I&amp;E Backsheet'!$D$11:$AB$187,L$11,0)),"",VLOOKUP($B122,'I&amp;E Backsheet'!$D$11:$AB$187,L$11,0))</f>
        <v>5448000</v>
      </c>
      <c r="M122" s="210">
        <f ca="1">IF(ISERROR(VLOOKUP($B122,'I&amp;E Backsheet'!$D$11:$AB$187,M$11,0)),"",VLOOKUP($B122,'I&amp;E Backsheet'!$D$11:$AB$187,M$11,0))</f>
        <v>5238402</v>
      </c>
      <c r="N122" s="210">
        <f ca="1">IF(ISERROR(VLOOKUP($B122,'I&amp;E Backsheet'!$D$11:$AB$187,N$11,0)),"",VLOOKUP($B122,'I&amp;E Backsheet'!$D$11:$AB$187,N$11,0))</f>
        <v>5237088</v>
      </c>
      <c r="O122" s="334">
        <f t="shared" ca="1" si="7"/>
        <v>209598</v>
      </c>
      <c r="P122" s="215">
        <f t="shared" ca="1" si="8"/>
        <v>210912</v>
      </c>
      <c r="Q122" s="349">
        <f t="shared" ca="1" si="9"/>
        <v>209598</v>
      </c>
      <c r="R122" s="215">
        <f t="shared" ca="1" si="10"/>
        <v>210912</v>
      </c>
    </row>
    <row r="123" spans="1:18" ht="60" customHeight="1">
      <c r="A123" s="3">
        <v>108</v>
      </c>
      <c r="B123" s="41" t="str">
        <f t="shared" ca="1" si="11"/>
        <v>E09000025</v>
      </c>
      <c r="C123" s="42" t="str">
        <f ca="1">IF($B123="","",VLOOKUP($B123,'Org list'!$J$9:$K$637,2,0))</f>
        <v>Newham</v>
      </c>
      <c r="D123" s="223">
        <f ca="1">IF(ISERROR(VLOOKUP($B123,'Pooled Fund'!$A$3:$D$179,D$11,0)),"",VLOOKUP($B123,'Pooled Fund'!$A$3:$D$179,D$11,0))</f>
        <v>107357000</v>
      </c>
      <c r="E123" s="210">
        <f ca="1">IF(ISERROR(VLOOKUP($B123,'I&amp;E Backsheet'!$D$11:$AB$187,E$11,0)),"",VLOOKUP($B123,'I&amp;E Backsheet'!$D$11:$AB$187,E$11,0))</f>
        <v>29766600</v>
      </c>
      <c r="F123" s="210">
        <f ca="1">IF(ISERROR(VLOOKUP($B123,'I&amp;E Backsheet'!$D$11:$AB$187,F$11,0)),"",VLOOKUP($B123,'I&amp;E Backsheet'!$D$11:$AB$187,F$11,0))</f>
        <v>29766600</v>
      </c>
      <c r="G123" s="210">
        <f ca="1">IF(ISERROR(VLOOKUP($B123,'I&amp;E Backsheet'!$D$11:$AB$187,G$11,0)),"",VLOOKUP($B123,'I&amp;E Backsheet'!$D$11:$AB$187,G$11,0))</f>
        <v>29766600</v>
      </c>
      <c r="H123" s="262">
        <f ca="1">IF(ISERROR(VLOOKUP($B123,'I&amp;E Backsheet'!$D$11:$AB$187,H$11,0)),"",VLOOKUP($B123,'I&amp;E Backsheet'!$D$11:$AB$187,H$11,0))</f>
        <v>29766600</v>
      </c>
      <c r="I123" s="210">
        <f ca="1">IF(ISERROR(VLOOKUP($B123,'I&amp;E Backsheet'!$D$11:$AB$187,I$11,0)),"",VLOOKUP($B123,'I&amp;E Backsheet'!$D$11:$AB$187,I$11,0))</f>
        <v>29766600</v>
      </c>
      <c r="J123" s="210">
        <f ca="1">IF(ISERROR(VLOOKUP($B123,'I&amp;E Backsheet'!$D$11:$AB$187,J$11,0)),"",VLOOKUP($B123,'I&amp;E Backsheet'!$D$11:$AB$187,J$11,0))</f>
        <v>29766600</v>
      </c>
      <c r="K123" s="210">
        <f ca="1">IF(ISERROR(VLOOKUP($B123,'I&amp;E Backsheet'!$D$11:$AB$187,K$11,0)),"",VLOOKUP($B123,'I&amp;E Backsheet'!$D$11:$AB$187,K$11,0))</f>
        <v>29766600</v>
      </c>
      <c r="L123" s="262">
        <f ca="1">IF(ISERROR(VLOOKUP($B123,'I&amp;E Backsheet'!$D$11:$AB$187,L$11,0)),"",VLOOKUP($B123,'I&amp;E Backsheet'!$D$11:$AB$187,L$11,0))</f>
        <v>29766600</v>
      </c>
      <c r="M123" s="210">
        <f ca="1">IF(ISERROR(VLOOKUP($B123,'I&amp;E Backsheet'!$D$11:$AB$187,M$11,0)),"",VLOOKUP($B123,'I&amp;E Backsheet'!$D$11:$AB$187,M$11,0))</f>
        <v>29766600</v>
      </c>
      <c r="N123" s="210">
        <f ca="1">IF(ISERROR(VLOOKUP($B123,'I&amp;E Backsheet'!$D$11:$AB$187,N$11,0)),"",VLOOKUP($B123,'I&amp;E Backsheet'!$D$11:$AB$187,N$11,0))</f>
        <v>29766600</v>
      </c>
      <c r="O123" s="334">
        <f t="shared" ca="1" si="7"/>
        <v>0</v>
      </c>
      <c r="P123" s="215">
        <f t="shared" ca="1" si="8"/>
        <v>0</v>
      </c>
      <c r="Q123" s="349">
        <f t="shared" ca="1" si="9"/>
        <v>0</v>
      </c>
      <c r="R123" s="215">
        <f t="shared" ca="1" si="10"/>
        <v>0</v>
      </c>
    </row>
    <row r="124" spans="1:18" ht="60" customHeight="1">
      <c r="A124" s="3">
        <v>109</v>
      </c>
      <c r="B124" s="41" t="str">
        <f t="shared" ca="1" si="11"/>
        <v>E10000020</v>
      </c>
      <c r="C124" s="42" t="str">
        <f ca="1">IF($B124="","",VLOOKUP($B124,'Org list'!$J$9:$K$637,2,0))</f>
        <v>Norfolk</v>
      </c>
      <c r="D124" s="223">
        <f ca="1">IF(ISERROR(VLOOKUP($B124,'Pooled Fund'!$A$3:$D$179,D$11,0)),"",VLOOKUP($B124,'Pooled Fund'!$A$3:$D$179,D$11,0))</f>
        <v>62461780</v>
      </c>
      <c r="E124" s="210">
        <f ca="1">IF(ISERROR(VLOOKUP($B124,'I&amp;E Backsheet'!$D$11:$AB$187,E$11,0)),"",VLOOKUP($B124,'I&amp;E Backsheet'!$D$11:$AB$187,E$11,0))</f>
        <v>19293380</v>
      </c>
      <c r="F124" s="210">
        <f ca="1">IF(ISERROR(VLOOKUP($B124,'I&amp;E Backsheet'!$D$11:$AB$187,F$11,0)),"",VLOOKUP($B124,'I&amp;E Backsheet'!$D$11:$AB$187,F$11,0))</f>
        <v>13801260</v>
      </c>
      <c r="G124" s="210">
        <f ca="1">IF(ISERROR(VLOOKUP($B124,'I&amp;E Backsheet'!$D$11:$AB$187,G$11,0)),"",VLOOKUP($B124,'I&amp;E Backsheet'!$D$11:$AB$187,G$11,0))</f>
        <v>14683080</v>
      </c>
      <c r="H124" s="262">
        <f ca="1">IF(ISERROR(VLOOKUP($B124,'I&amp;E Backsheet'!$D$11:$AB$187,H$11,0)),"",VLOOKUP($B124,'I&amp;E Backsheet'!$D$11:$AB$187,H$11,0))</f>
        <v>14683080</v>
      </c>
      <c r="I124" s="210">
        <f ca="1">IF(ISERROR(VLOOKUP($B124,'I&amp;E Backsheet'!$D$11:$AB$187,I$11,0)),"",VLOOKUP($B124,'I&amp;E Backsheet'!$D$11:$AB$187,I$11,0))</f>
        <v>17272950</v>
      </c>
      <c r="J124" s="210">
        <f ca="1">IF(ISERROR(VLOOKUP($B124,'I&amp;E Backsheet'!$D$11:$AB$187,J$11,0)),"",VLOOKUP($B124,'I&amp;E Backsheet'!$D$11:$AB$187,J$11,0))</f>
        <v>13519950</v>
      </c>
      <c r="K124" s="210">
        <f ca="1">IF(ISERROR(VLOOKUP($B124,'I&amp;E Backsheet'!$D$11:$AB$187,K$11,0)),"",VLOOKUP($B124,'I&amp;E Backsheet'!$D$11:$AB$187,K$11,0))</f>
        <v>13519950</v>
      </c>
      <c r="L124" s="262">
        <f ca="1">IF(ISERROR(VLOOKUP($B124,'I&amp;E Backsheet'!$D$11:$AB$187,L$11,0)),"",VLOOKUP($B124,'I&amp;E Backsheet'!$D$11:$AB$187,L$11,0))</f>
        <v>15846950</v>
      </c>
      <c r="M124" s="210">
        <f ca="1">IF(ISERROR(VLOOKUP($B124,'I&amp;E Backsheet'!$D$11:$AB$187,M$11,0)),"",VLOOKUP($B124,'I&amp;E Backsheet'!$D$11:$AB$187,M$11,0))</f>
        <v>16738383</v>
      </c>
      <c r="N124" s="210">
        <f ca="1">IF(ISERROR(VLOOKUP($B124,'I&amp;E Backsheet'!$D$11:$AB$187,N$11,0)),"",VLOOKUP($B124,'I&amp;E Backsheet'!$D$11:$AB$187,N$11,0))</f>
        <v>14054502</v>
      </c>
      <c r="O124" s="334">
        <f t="shared" ca="1" si="7"/>
        <v>2554997</v>
      </c>
      <c r="P124" s="215">
        <f t="shared" ca="1" si="8"/>
        <v>-253242</v>
      </c>
      <c r="Q124" s="349">
        <f t="shared" ca="1" si="9"/>
        <v>534567</v>
      </c>
      <c r="R124" s="215">
        <f t="shared" ca="1" si="10"/>
        <v>-534552</v>
      </c>
    </row>
    <row r="125" spans="1:18" ht="60" customHeight="1">
      <c r="A125" s="3">
        <v>110</v>
      </c>
      <c r="B125" s="41" t="str">
        <f t="shared" ca="1" si="11"/>
        <v>E06000012</v>
      </c>
      <c r="C125" s="42" t="str">
        <f ca="1">IF($B125="","",VLOOKUP($B125,'Org list'!$J$9:$K$637,2,0))</f>
        <v>North East Lincolnshire</v>
      </c>
      <c r="D125" s="223">
        <f ca="1">IF(ISERROR(VLOOKUP($B125,'Pooled Fund'!$A$3:$D$179,D$11,0)),"",VLOOKUP($B125,'Pooled Fund'!$A$3:$D$179,D$11,0))</f>
        <v>12828000</v>
      </c>
      <c r="E125" s="210">
        <f ca="1">IF(ISERROR(VLOOKUP($B125,'I&amp;E Backsheet'!$D$11:$AB$187,E$11,0)),"",VLOOKUP($B125,'I&amp;E Backsheet'!$D$11:$AB$187,E$11,0))</f>
        <v>3207000</v>
      </c>
      <c r="F125" s="210">
        <f ca="1">IF(ISERROR(VLOOKUP($B125,'I&amp;E Backsheet'!$D$11:$AB$187,F$11,0)),"",VLOOKUP($B125,'I&amp;E Backsheet'!$D$11:$AB$187,F$11,0))</f>
        <v>3207000</v>
      </c>
      <c r="G125" s="210">
        <f ca="1">IF(ISERROR(VLOOKUP($B125,'I&amp;E Backsheet'!$D$11:$AB$187,G$11,0)),"",VLOOKUP($B125,'I&amp;E Backsheet'!$D$11:$AB$187,G$11,0))</f>
        <v>3207000</v>
      </c>
      <c r="H125" s="262">
        <f ca="1">IF(ISERROR(VLOOKUP($B125,'I&amp;E Backsheet'!$D$11:$AB$187,H$11,0)),"",VLOOKUP($B125,'I&amp;E Backsheet'!$D$11:$AB$187,H$11,0))</f>
        <v>3207000</v>
      </c>
      <c r="I125" s="210">
        <f ca="1">IF(ISERROR(VLOOKUP($B125,'I&amp;E Backsheet'!$D$11:$AB$187,I$11,0)),"",VLOOKUP($B125,'I&amp;E Backsheet'!$D$11:$AB$187,I$11,0))</f>
        <v>3207000</v>
      </c>
      <c r="J125" s="210">
        <f ca="1">IF(ISERROR(VLOOKUP($B125,'I&amp;E Backsheet'!$D$11:$AB$187,J$11,0)),"",VLOOKUP($B125,'I&amp;E Backsheet'!$D$11:$AB$187,J$11,0))</f>
        <v>3207000</v>
      </c>
      <c r="K125" s="210">
        <f ca="1">IF(ISERROR(VLOOKUP($B125,'I&amp;E Backsheet'!$D$11:$AB$187,K$11,0)),"",VLOOKUP($B125,'I&amp;E Backsheet'!$D$11:$AB$187,K$11,0))</f>
        <v>3207000</v>
      </c>
      <c r="L125" s="262">
        <f ca="1">IF(ISERROR(VLOOKUP($B125,'I&amp;E Backsheet'!$D$11:$AB$187,L$11,0)),"",VLOOKUP($B125,'I&amp;E Backsheet'!$D$11:$AB$187,L$11,0))</f>
        <v>3207000</v>
      </c>
      <c r="M125" s="210">
        <f ca="1">IF(ISERROR(VLOOKUP($B125,'I&amp;E Backsheet'!$D$11:$AB$187,M$11,0)),"",VLOOKUP($B125,'I&amp;E Backsheet'!$D$11:$AB$187,M$11,0))</f>
        <v>3207000</v>
      </c>
      <c r="N125" s="210">
        <f ca="1">IF(ISERROR(VLOOKUP($B125,'I&amp;E Backsheet'!$D$11:$AB$187,N$11,0)),"",VLOOKUP($B125,'I&amp;E Backsheet'!$D$11:$AB$187,N$11,0))</f>
        <v>3207000</v>
      </c>
      <c r="O125" s="334">
        <f t="shared" ca="1" si="7"/>
        <v>0</v>
      </c>
      <c r="P125" s="215">
        <f t="shared" ca="1" si="8"/>
        <v>0</v>
      </c>
      <c r="Q125" s="349">
        <f t="shared" ca="1" si="9"/>
        <v>0</v>
      </c>
      <c r="R125" s="215">
        <f t="shared" ca="1" si="10"/>
        <v>0</v>
      </c>
    </row>
    <row r="126" spans="1:18" ht="60" customHeight="1">
      <c r="A126" s="3">
        <v>111</v>
      </c>
      <c r="B126" s="41" t="str">
        <f t="shared" ca="1" si="11"/>
        <v>E06000013</v>
      </c>
      <c r="C126" s="42" t="str">
        <f ca="1">IF($B126="","",VLOOKUP($B126,'Org list'!$J$9:$K$637,2,0))</f>
        <v>North Lincolnshire</v>
      </c>
      <c r="D126" s="223">
        <f ca="1">IF(ISERROR(VLOOKUP($B126,'Pooled Fund'!$A$3:$D$179,D$11,0)),"",VLOOKUP($B126,'Pooled Fund'!$A$3:$D$179,D$11,0))</f>
        <v>12370000</v>
      </c>
      <c r="E126" s="210">
        <f ca="1">IF(ISERROR(VLOOKUP($B126,'I&amp;E Backsheet'!$D$11:$AB$187,E$11,0)),"",VLOOKUP($B126,'I&amp;E Backsheet'!$D$11:$AB$187,E$11,0))</f>
        <v>2387000</v>
      </c>
      <c r="F126" s="210">
        <f ca="1">IF(ISERROR(VLOOKUP($B126,'I&amp;E Backsheet'!$D$11:$AB$187,F$11,0)),"",VLOOKUP($B126,'I&amp;E Backsheet'!$D$11:$AB$187,F$11,0))</f>
        <v>2387000</v>
      </c>
      <c r="G126" s="210">
        <f ca="1">IF(ISERROR(VLOOKUP($B126,'I&amp;E Backsheet'!$D$11:$AB$187,G$11,0)),"",VLOOKUP($B126,'I&amp;E Backsheet'!$D$11:$AB$187,G$11,0))</f>
        <v>2747000</v>
      </c>
      <c r="H126" s="262">
        <f ca="1">IF(ISERROR(VLOOKUP($B126,'I&amp;E Backsheet'!$D$11:$AB$187,H$11,0)),"",VLOOKUP($B126,'I&amp;E Backsheet'!$D$11:$AB$187,H$11,0))</f>
        <v>4849000</v>
      </c>
      <c r="I126" s="210">
        <f ca="1">IF(ISERROR(VLOOKUP($B126,'I&amp;E Backsheet'!$D$11:$AB$187,I$11,0)),"",VLOOKUP($B126,'I&amp;E Backsheet'!$D$11:$AB$187,I$11,0))</f>
        <v>2387000</v>
      </c>
      <c r="J126" s="210">
        <f ca="1">IF(ISERROR(VLOOKUP($B126,'I&amp;E Backsheet'!$D$11:$AB$187,J$11,0)),"",VLOOKUP($B126,'I&amp;E Backsheet'!$D$11:$AB$187,J$11,0))</f>
        <v>2387000</v>
      </c>
      <c r="K126" s="210">
        <f ca="1">IF(ISERROR(VLOOKUP($B126,'I&amp;E Backsheet'!$D$11:$AB$187,K$11,0)),"",VLOOKUP($B126,'I&amp;E Backsheet'!$D$11:$AB$187,K$11,0))</f>
        <v>2747000</v>
      </c>
      <c r="L126" s="262">
        <f ca="1">IF(ISERROR(VLOOKUP($B126,'I&amp;E Backsheet'!$D$11:$AB$187,L$11,0)),"",VLOOKUP($B126,'I&amp;E Backsheet'!$D$11:$AB$187,L$11,0))</f>
        <v>4849000</v>
      </c>
      <c r="M126" s="210">
        <f ca="1">IF(ISERROR(VLOOKUP($B126,'I&amp;E Backsheet'!$D$11:$AB$187,M$11,0)),"",VLOOKUP($B126,'I&amp;E Backsheet'!$D$11:$AB$187,M$11,0))</f>
        <v>2079000</v>
      </c>
      <c r="N126" s="210">
        <f ca="1">IF(ISERROR(VLOOKUP($B126,'I&amp;E Backsheet'!$D$11:$AB$187,N$11,0)),"",VLOOKUP($B126,'I&amp;E Backsheet'!$D$11:$AB$187,N$11,0))</f>
        <v>2387000</v>
      </c>
      <c r="O126" s="334">
        <f t="shared" ca="1" si="7"/>
        <v>308000</v>
      </c>
      <c r="P126" s="215">
        <f t="shared" ca="1" si="8"/>
        <v>0</v>
      </c>
      <c r="Q126" s="349">
        <f t="shared" ca="1" si="9"/>
        <v>308000</v>
      </c>
      <c r="R126" s="215">
        <f t="shared" ca="1" si="10"/>
        <v>0</v>
      </c>
    </row>
    <row r="127" spans="1:18" ht="60" customHeight="1">
      <c r="A127" s="3">
        <v>112</v>
      </c>
      <c r="B127" s="41" t="str">
        <f t="shared" ca="1" si="11"/>
        <v>E06000024</v>
      </c>
      <c r="C127" s="42" t="str">
        <f ca="1">IF($B127="","",VLOOKUP($B127,'Org list'!$J$9:$K$637,2,0))</f>
        <v>North Somerset</v>
      </c>
      <c r="D127" s="223">
        <f ca="1">IF(ISERROR(VLOOKUP($B127,'Pooled Fund'!$A$3:$D$179,D$11,0)),"",VLOOKUP($B127,'Pooled Fund'!$A$3:$D$179,D$11,0))</f>
        <v>14674000</v>
      </c>
      <c r="E127" s="210">
        <f ca="1">IF(ISERROR(VLOOKUP($B127,'I&amp;E Backsheet'!$D$11:$AB$187,E$11,0)),"",VLOOKUP($B127,'I&amp;E Backsheet'!$D$11:$AB$187,E$11,0))</f>
        <v>3669000</v>
      </c>
      <c r="F127" s="210">
        <f ca="1">IF(ISERROR(VLOOKUP($B127,'I&amp;E Backsheet'!$D$11:$AB$187,F$11,0)),"",VLOOKUP($B127,'I&amp;E Backsheet'!$D$11:$AB$187,F$11,0))</f>
        <v>3668000</v>
      </c>
      <c r="G127" s="210">
        <f ca="1">IF(ISERROR(VLOOKUP($B127,'I&amp;E Backsheet'!$D$11:$AB$187,G$11,0)),"",VLOOKUP($B127,'I&amp;E Backsheet'!$D$11:$AB$187,G$11,0))</f>
        <v>3668000</v>
      </c>
      <c r="H127" s="262">
        <f ca="1">IF(ISERROR(VLOOKUP($B127,'I&amp;E Backsheet'!$D$11:$AB$187,H$11,0)),"",VLOOKUP($B127,'I&amp;E Backsheet'!$D$11:$AB$187,H$11,0))</f>
        <v>3669000</v>
      </c>
      <c r="I127" s="210">
        <f ca="1">IF(ISERROR(VLOOKUP($B127,'I&amp;E Backsheet'!$D$11:$AB$187,I$11,0)),"",VLOOKUP($B127,'I&amp;E Backsheet'!$D$11:$AB$187,I$11,0))</f>
        <v>4447500</v>
      </c>
      <c r="J127" s="210">
        <f ca="1">IF(ISERROR(VLOOKUP($B127,'I&amp;E Backsheet'!$D$11:$AB$187,J$11,0)),"",VLOOKUP($B127,'I&amp;E Backsheet'!$D$11:$AB$187,J$11,0))</f>
        <v>4447500</v>
      </c>
      <c r="K127" s="210">
        <f ca="1">IF(ISERROR(VLOOKUP($B127,'I&amp;E Backsheet'!$D$11:$AB$187,K$11,0)),"",VLOOKUP($B127,'I&amp;E Backsheet'!$D$11:$AB$187,K$11,0))</f>
        <v>4447500</v>
      </c>
      <c r="L127" s="262">
        <f ca="1">IF(ISERROR(VLOOKUP($B127,'I&amp;E Backsheet'!$D$11:$AB$187,L$11,0)),"",VLOOKUP($B127,'I&amp;E Backsheet'!$D$11:$AB$187,L$11,0))</f>
        <v>4447500</v>
      </c>
      <c r="M127" s="210">
        <f ca="1">IF(ISERROR(VLOOKUP($B127,'I&amp;E Backsheet'!$D$11:$AB$187,M$11,0)),"",VLOOKUP($B127,'I&amp;E Backsheet'!$D$11:$AB$187,M$11,0))</f>
        <v>4102500</v>
      </c>
      <c r="N127" s="210">
        <f ca="1">IF(ISERROR(VLOOKUP($B127,'I&amp;E Backsheet'!$D$11:$AB$187,N$11,0)),"",VLOOKUP($B127,'I&amp;E Backsheet'!$D$11:$AB$187,N$11,0))</f>
        <v>4102500</v>
      </c>
      <c r="O127" s="334">
        <f t="shared" ca="1" si="7"/>
        <v>-433500</v>
      </c>
      <c r="P127" s="215">
        <f t="shared" ca="1" si="8"/>
        <v>-434500</v>
      </c>
      <c r="Q127" s="349">
        <f t="shared" ca="1" si="9"/>
        <v>345000</v>
      </c>
      <c r="R127" s="215">
        <f t="shared" ca="1" si="10"/>
        <v>345000</v>
      </c>
    </row>
    <row r="128" spans="1:18" ht="60" customHeight="1">
      <c r="A128" s="3">
        <v>113</v>
      </c>
      <c r="B128" s="41" t="str">
        <f t="shared" ca="1" si="11"/>
        <v>E08000022</v>
      </c>
      <c r="C128" s="42" t="str">
        <f ca="1">IF($B128="","",VLOOKUP($B128,'Org list'!$J$9:$K$637,2,0))</f>
        <v>North Tyneside</v>
      </c>
      <c r="D128" s="223">
        <f ca="1">IF(ISERROR(VLOOKUP($B128,'Pooled Fund'!$A$3:$D$179,D$11,0)),"",VLOOKUP($B128,'Pooled Fund'!$A$3:$D$179,D$11,0))</f>
        <v>16596879.099999998</v>
      </c>
      <c r="E128" s="210">
        <f ca="1">IF(ISERROR(VLOOKUP($B128,'I&amp;E Backsheet'!$D$11:$AB$187,E$11,0)),"",VLOOKUP($B128,'I&amp;E Backsheet'!$D$11:$AB$187,E$11,0))</f>
        <v>4149250</v>
      </c>
      <c r="F128" s="210">
        <f ca="1">IF(ISERROR(VLOOKUP($B128,'I&amp;E Backsheet'!$D$11:$AB$187,F$11,0)),"",VLOOKUP($B128,'I&amp;E Backsheet'!$D$11:$AB$187,F$11,0))</f>
        <v>4149250</v>
      </c>
      <c r="G128" s="210">
        <f ca="1">IF(ISERROR(VLOOKUP($B128,'I&amp;E Backsheet'!$D$11:$AB$187,G$11,0)),"",VLOOKUP($B128,'I&amp;E Backsheet'!$D$11:$AB$187,G$11,0))</f>
        <v>4149250</v>
      </c>
      <c r="H128" s="262">
        <f ca="1">IF(ISERROR(VLOOKUP($B128,'I&amp;E Backsheet'!$D$11:$AB$187,H$11,0)),"",VLOOKUP($B128,'I&amp;E Backsheet'!$D$11:$AB$187,H$11,0))</f>
        <v>4149250</v>
      </c>
      <c r="I128" s="210">
        <f ca="1">IF(ISERROR(VLOOKUP($B128,'I&amp;E Backsheet'!$D$11:$AB$187,I$11,0)),"",VLOOKUP($B128,'I&amp;E Backsheet'!$D$11:$AB$187,I$11,0))</f>
        <v>4005750</v>
      </c>
      <c r="J128" s="210">
        <f ca="1">IF(ISERROR(VLOOKUP($B128,'I&amp;E Backsheet'!$D$11:$AB$187,J$11,0)),"",VLOOKUP($B128,'I&amp;E Backsheet'!$D$11:$AB$187,J$11,0))</f>
        <v>4005750</v>
      </c>
      <c r="K128" s="210">
        <f ca="1">IF(ISERROR(VLOOKUP($B128,'I&amp;E Backsheet'!$D$11:$AB$187,K$11,0)),"",VLOOKUP($B128,'I&amp;E Backsheet'!$D$11:$AB$187,K$11,0))</f>
        <v>4055750</v>
      </c>
      <c r="L128" s="262">
        <f ca="1">IF(ISERROR(VLOOKUP($B128,'I&amp;E Backsheet'!$D$11:$AB$187,L$11,0)),"",VLOOKUP($B128,'I&amp;E Backsheet'!$D$11:$AB$187,L$11,0))</f>
        <v>4095750</v>
      </c>
      <c r="M128" s="210">
        <f ca="1">IF(ISERROR(VLOOKUP($B128,'I&amp;E Backsheet'!$D$11:$AB$187,M$11,0)),"",VLOOKUP($B128,'I&amp;E Backsheet'!$D$11:$AB$187,M$11,0))</f>
        <v>1229207</v>
      </c>
      <c r="N128" s="210">
        <f ca="1">IF(ISERROR(VLOOKUP($B128,'I&amp;E Backsheet'!$D$11:$AB$187,N$11,0)),"",VLOOKUP($B128,'I&amp;E Backsheet'!$D$11:$AB$187,N$11,0))</f>
        <v>6895640</v>
      </c>
      <c r="O128" s="334">
        <f t="shared" ca="1" si="7"/>
        <v>2920043</v>
      </c>
      <c r="P128" s="215">
        <f t="shared" ca="1" si="8"/>
        <v>-2746390</v>
      </c>
      <c r="Q128" s="349">
        <f t="shared" ca="1" si="9"/>
        <v>2776543</v>
      </c>
      <c r="R128" s="215">
        <f t="shared" ca="1" si="10"/>
        <v>-2889890</v>
      </c>
    </row>
    <row r="129" spans="1:18" ht="60" customHeight="1">
      <c r="A129" s="3">
        <v>114</v>
      </c>
      <c r="B129" s="41" t="str">
        <f t="shared" ca="1" si="11"/>
        <v>E10000023</v>
      </c>
      <c r="C129" s="42" t="str">
        <f ca="1">IF($B129="","",VLOOKUP($B129,'Org list'!$J$9:$K$637,2,0))</f>
        <v>North Yorkshire</v>
      </c>
      <c r="D129" s="223">
        <f ca="1">IF(ISERROR(VLOOKUP($B129,'Pooled Fund'!$A$3:$D$179,D$11,0)),"",VLOOKUP($B129,'Pooled Fund'!$A$3:$D$179,D$11,0))</f>
        <v>46726505.000000007</v>
      </c>
      <c r="E129" s="210">
        <f ca="1">IF(ISERROR(VLOOKUP($B129,'I&amp;E Backsheet'!$D$11:$AB$187,E$11,0)),"",VLOOKUP($B129,'I&amp;E Backsheet'!$D$11:$AB$187,E$11,0))</f>
        <v>11682000</v>
      </c>
      <c r="F129" s="210">
        <f ca="1">IF(ISERROR(VLOOKUP($B129,'I&amp;E Backsheet'!$D$11:$AB$187,F$11,0)),"",VLOOKUP($B129,'I&amp;E Backsheet'!$D$11:$AB$187,F$11,0))</f>
        <v>11682000</v>
      </c>
      <c r="G129" s="210">
        <f ca="1">IF(ISERROR(VLOOKUP($B129,'I&amp;E Backsheet'!$D$11:$AB$187,G$11,0)),"",VLOOKUP($B129,'I&amp;E Backsheet'!$D$11:$AB$187,G$11,0))</f>
        <v>11682000</v>
      </c>
      <c r="H129" s="262">
        <f ca="1">IF(ISERROR(VLOOKUP($B129,'I&amp;E Backsheet'!$D$11:$AB$187,H$11,0)),"",VLOOKUP($B129,'I&amp;E Backsheet'!$D$11:$AB$187,H$11,0))</f>
        <v>11681000</v>
      </c>
      <c r="I129" s="210">
        <f ca="1">IF(ISERROR(VLOOKUP($B129,'I&amp;E Backsheet'!$D$11:$AB$187,I$11,0)),"",VLOOKUP($B129,'I&amp;E Backsheet'!$D$11:$AB$187,I$11,0))</f>
        <v>11682000</v>
      </c>
      <c r="J129" s="210">
        <f ca="1">IF(ISERROR(VLOOKUP($B129,'I&amp;E Backsheet'!$D$11:$AB$187,J$11,0)),"",VLOOKUP($B129,'I&amp;E Backsheet'!$D$11:$AB$187,J$11,0))</f>
        <v>11682000</v>
      </c>
      <c r="K129" s="210">
        <f ca="1">IF(ISERROR(VLOOKUP($B129,'I&amp;E Backsheet'!$D$11:$AB$187,K$11,0)),"",VLOOKUP($B129,'I&amp;E Backsheet'!$D$11:$AB$187,K$11,0))</f>
        <v>11682000</v>
      </c>
      <c r="L129" s="262">
        <f ca="1">IF(ISERROR(VLOOKUP($B129,'I&amp;E Backsheet'!$D$11:$AB$187,L$11,0)),"",VLOOKUP($B129,'I&amp;E Backsheet'!$D$11:$AB$187,L$11,0))</f>
        <v>11681000</v>
      </c>
      <c r="M129" s="210">
        <f ca="1">IF(ISERROR(VLOOKUP($B129,'I&amp;E Backsheet'!$D$11:$AB$187,M$11,0)),"",VLOOKUP($B129,'I&amp;E Backsheet'!$D$11:$AB$187,M$11,0))</f>
        <v>11027517</v>
      </c>
      <c r="N129" s="210">
        <f ca="1">IF(ISERROR(VLOOKUP($B129,'I&amp;E Backsheet'!$D$11:$AB$187,N$11,0)),"",VLOOKUP($B129,'I&amp;E Backsheet'!$D$11:$AB$187,N$11,0))</f>
        <v>10715000</v>
      </c>
      <c r="O129" s="334">
        <f t="shared" ca="1" si="7"/>
        <v>654483</v>
      </c>
      <c r="P129" s="215">
        <f t="shared" ca="1" si="8"/>
        <v>967000</v>
      </c>
      <c r="Q129" s="349">
        <f t="shared" ca="1" si="9"/>
        <v>654483</v>
      </c>
      <c r="R129" s="215">
        <f t="shared" ca="1" si="10"/>
        <v>967000</v>
      </c>
    </row>
    <row r="130" spans="1:18" ht="60" customHeight="1">
      <c r="A130" s="3">
        <v>115</v>
      </c>
      <c r="B130" s="41" t="str">
        <f t="shared" ca="1" si="11"/>
        <v>E10000021</v>
      </c>
      <c r="C130" s="42" t="str">
        <f ca="1">IF($B130="","",VLOOKUP($B130,'Org list'!$J$9:$K$637,2,0))</f>
        <v>Northamptonshire</v>
      </c>
      <c r="D130" s="223">
        <f ca="1">IF(ISERROR(VLOOKUP($B130,'Pooled Fund'!$A$3:$D$179,D$11,0)),"",VLOOKUP($B130,'Pooled Fund'!$A$3:$D$179,D$11,0))</f>
        <v>59867000</v>
      </c>
      <c r="E130" s="210">
        <f ca="1">IF(ISERROR(VLOOKUP($B130,'I&amp;E Backsheet'!$D$11:$AB$187,E$11,0)),"",VLOOKUP($B130,'I&amp;E Backsheet'!$D$11:$AB$187,E$11,0))</f>
        <v>14611750</v>
      </c>
      <c r="F130" s="210">
        <f ca="1">IF(ISERROR(VLOOKUP($B130,'I&amp;E Backsheet'!$D$11:$AB$187,F$11,0)),"",VLOOKUP($B130,'I&amp;E Backsheet'!$D$11:$AB$187,F$11,0))</f>
        <v>14611750</v>
      </c>
      <c r="G130" s="210">
        <f ca="1">IF(ISERROR(VLOOKUP($B130,'I&amp;E Backsheet'!$D$11:$AB$187,G$11,0)),"",VLOOKUP($B130,'I&amp;E Backsheet'!$D$11:$AB$187,G$11,0))</f>
        <v>14611750</v>
      </c>
      <c r="H130" s="262">
        <f ca="1">IF(ISERROR(VLOOKUP($B130,'I&amp;E Backsheet'!$D$11:$AB$187,H$11,0)),"",VLOOKUP($B130,'I&amp;E Backsheet'!$D$11:$AB$187,H$11,0))</f>
        <v>14611750</v>
      </c>
      <c r="I130" s="210">
        <f ca="1">IF(ISERROR(VLOOKUP($B130,'I&amp;E Backsheet'!$D$11:$AB$187,I$11,0)),"",VLOOKUP($B130,'I&amp;E Backsheet'!$D$11:$AB$187,I$11,0))</f>
        <v>14017000</v>
      </c>
      <c r="J130" s="210">
        <f ca="1">IF(ISERROR(VLOOKUP($B130,'I&amp;E Backsheet'!$D$11:$AB$187,J$11,0)),"",VLOOKUP($B130,'I&amp;E Backsheet'!$D$11:$AB$187,J$11,0))</f>
        <v>16291000</v>
      </c>
      <c r="K130" s="210">
        <f ca="1">IF(ISERROR(VLOOKUP($B130,'I&amp;E Backsheet'!$D$11:$AB$187,K$11,0)),"",VLOOKUP($B130,'I&amp;E Backsheet'!$D$11:$AB$187,K$11,0))</f>
        <v>14861000</v>
      </c>
      <c r="L130" s="262">
        <f ca="1">IF(ISERROR(VLOOKUP($B130,'I&amp;E Backsheet'!$D$11:$AB$187,L$11,0)),"",VLOOKUP($B130,'I&amp;E Backsheet'!$D$11:$AB$187,L$11,0))</f>
        <v>14861000</v>
      </c>
      <c r="M130" s="210">
        <f ca="1">IF(ISERROR(VLOOKUP($B130,'I&amp;E Backsheet'!$D$11:$AB$187,M$11,0)),"",VLOOKUP($B130,'I&amp;E Backsheet'!$D$11:$AB$187,M$11,0))</f>
        <v>14017000</v>
      </c>
      <c r="N130" s="210">
        <f ca="1">IF(ISERROR(VLOOKUP($B130,'I&amp;E Backsheet'!$D$11:$AB$187,N$11,0)),"",VLOOKUP($B130,'I&amp;E Backsheet'!$D$11:$AB$187,N$11,0))</f>
        <v>16291000</v>
      </c>
      <c r="O130" s="334">
        <f t="shared" ca="1" si="7"/>
        <v>594750</v>
      </c>
      <c r="P130" s="215">
        <f t="shared" ca="1" si="8"/>
        <v>-1679250</v>
      </c>
      <c r="Q130" s="349">
        <f t="shared" ca="1" si="9"/>
        <v>0</v>
      </c>
      <c r="R130" s="215">
        <f t="shared" ca="1" si="10"/>
        <v>0</v>
      </c>
    </row>
    <row r="131" spans="1:18" ht="60" customHeight="1">
      <c r="A131" s="3">
        <v>116</v>
      </c>
      <c r="B131" s="41" t="str">
        <f t="shared" ca="1" si="11"/>
        <v>E06000057</v>
      </c>
      <c r="C131" s="42" t="str">
        <f ca="1">IF($B131="","",VLOOKUP($B131,'Org list'!$J$9:$K$637,2,0))</f>
        <v>Northumberland</v>
      </c>
      <c r="D131" s="223">
        <f ca="1">IF(ISERROR(VLOOKUP($B131,'Pooled Fund'!$A$3:$D$179,D$11,0)),"",VLOOKUP($B131,'Pooled Fund'!$A$3:$D$179,D$11,0))</f>
        <v>24523000</v>
      </c>
      <c r="E131" s="210">
        <f ca="1">IF(ISERROR(VLOOKUP($B131,'I&amp;E Backsheet'!$D$11:$AB$187,E$11,0)),"",VLOOKUP($B131,'I&amp;E Backsheet'!$D$11:$AB$187,E$11,0))</f>
        <v>6130750</v>
      </c>
      <c r="F131" s="210">
        <f ca="1">IF(ISERROR(VLOOKUP($B131,'I&amp;E Backsheet'!$D$11:$AB$187,F$11,0)),"",VLOOKUP($B131,'I&amp;E Backsheet'!$D$11:$AB$187,F$11,0))</f>
        <v>6130750</v>
      </c>
      <c r="G131" s="210">
        <f ca="1">IF(ISERROR(VLOOKUP($B131,'I&amp;E Backsheet'!$D$11:$AB$187,G$11,0)),"",VLOOKUP($B131,'I&amp;E Backsheet'!$D$11:$AB$187,G$11,0))</f>
        <v>6130750</v>
      </c>
      <c r="H131" s="262">
        <f ca="1">IF(ISERROR(VLOOKUP($B131,'I&amp;E Backsheet'!$D$11:$AB$187,H$11,0)),"",VLOOKUP($B131,'I&amp;E Backsheet'!$D$11:$AB$187,H$11,0))</f>
        <v>6130750</v>
      </c>
      <c r="I131" s="210">
        <f ca="1">IF(ISERROR(VLOOKUP($B131,'I&amp;E Backsheet'!$D$11:$AB$187,I$11,0)),"",VLOOKUP($B131,'I&amp;E Backsheet'!$D$11:$AB$187,I$11,0))</f>
        <v>6130750</v>
      </c>
      <c r="J131" s="210">
        <f ca="1">IF(ISERROR(VLOOKUP($B131,'I&amp;E Backsheet'!$D$11:$AB$187,J$11,0)),"",VLOOKUP($B131,'I&amp;E Backsheet'!$D$11:$AB$187,J$11,0))</f>
        <v>6130750</v>
      </c>
      <c r="K131" s="210">
        <f ca="1">IF(ISERROR(VLOOKUP($B131,'I&amp;E Backsheet'!$D$11:$AB$187,K$11,0)),"",VLOOKUP($B131,'I&amp;E Backsheet'!$D$11:$AB$187,K$11,0))</f>
        <v>6130750</v>
      </c>
      <c r="L131" s="262">
        <f ca="1">IF(ISERROR(VLOOKUP($B131,'I&amp;E Backsheet'!$D$11:$AB$187,L$11,0)),"",VLOOKUP($B131,'I&amp;E Backsheet'!$D$11:$AB$187,L$11,0))</f>
        <v>6130750</v>
      </c>
      <c r="M131" s="210">
        <f ca="1">IF(ISERROR(VLOOKUP($B131,'I&amp;E Backsheet'!$D$11:$AB$187,M$11,0)),"",VLOOKUP($B131,'I&amp;E Backsheet'!$D$11:$AB$187,M$11,0))</f>
        <v>6130750</v>
      </c>
      <c r="N131" s="210">
        <f ca="1">IF(ISERROR(VLOOKUP($B131,'I&amp;E Backsheet'!$D$11:$AB$187,N$11,0)),"",VLOOKUP($B131,'I&amp;E Backsheet'!$D$11:$AB$187,N$11,0))</f>
        <v>6130750</v>
      </c>
      <c r="O131" s="334">
        <f t="shared" ca="1" si="7"/>
        <v>0</v>
      </c>
      <c r="P131" s="215">
        <f t="shared" ca="1" si="8"/>
        <v>0</v>
      </c>
      <c r="Q131" s="349">
        <f t="shared" ca="1" si="9"/>
        <v>0</v>
      </c>
      <c r="R131" s="215">
        <f t="shared" ca="1" si="10"/>
        <v>0</v>
      </c>
    </row>
    <row r="132" spans="1:18" ht="60" customHeight="1">
      <c r="A132" s="3">
        <v>117</v>
      </c>
      <c r="B132" s="41" t="str">
        <f t="shared" ca="1" si="11"/>
        <v>E06000018</v>
      </c>
      <c r="C132" s="42" t="str">
        <f ca="1">IF($B132="","",VLOOKUP($B132,'Org list'!$J$9:$K$637,2,0))</f>
        <v>Nottingham</v>
      </c>
      <c r="D132" s="223">
        <f ca="1">IF(ISERROR(VLOOKUP($B132,'Pooled Fund'!$A$3:$D$179,D$11,0)),"",VLOOKUP($B132,'Pooled Fund'!$A$3:$D$179,D$11,0))</f>
        <v>25845000</v>
      </c>
      <c r="E132" s="210">
        <f ca="1">IF(ISERROR(VLOOKUP($B132,'I&amp;E Backsheet'!$D$11:$AB$187,E$11,0)),"",VLOOKUP($B132,'I&amp;E Backsheet'!$D$11:$AB$187,E$11,0))</f>
        <v>6461250</v>
      </c>
      <c r="F132" s="210">
        <f ca="1">IF(ISERROR(VLOOKUP($B132,'I&amp;E Backsheet'!$D$11:$AB$187,F$11,0)),"",VLOOKUP($B132,'I&amp;E Backsheet'!$D$11:$AB$187,F$11,0))</f>
        <v>6461250</v>
      </c>
      <c r="G132" s="210">
        <f ca="1">IF(ISERROR(VLOOKUP($B132,'I&amp;E Backsheet'!$D$11:$AB$187,G$11,0)),"",VLOOKUP($B132,'I&amp;E Backsheet'!$D$11:$AB$187,G$11,0))</f>
        <v>6461250</v>
      </c>
      <c r="H132" s="262">
        <f ca="1">IF(ISERROR(VLOOKUP($B132,'I&amp;E Backsheet'!$D$11:$AB$187,H$11,0)),"",VLOOKUP($B132,'I&amp;E Backsheet'!$D$11:$AB$187,H$11,0))</f>
        <v>6461250</v>
      </c>
      <c r="I132" s="210">
        <f ca="1">IF(ISERROR(VLOOKUP($B132,'I&amp;E Backsheet'!$D$11:$AB$187,I$11,0)),"",VLOOKUP($B132,'I&amp;E Backsheet'!$D$11:$AB$187,I$11,0))</f>
        <v>6461250</v>
      </c>
      <c r="J132" s="210">
        <f ca="1">IF(ISERROR(VLOOKUP($B132,'I&amp;E Backsheet'!$D$11:$AB$187,J$11,0)),"",VLOOKUP($B132,'I&amp;E Backsheet'!$D$11:$AB$187,J$11,0))</f>
        <v>6211250</v>
      </c>
      <c r="K132" s="210">
        <f ca="1">IF(ISERROR(VLOOKUP($B132,'I&amp;E Backsheet'!$D$11:$AB$187,K$11,0)),"",VLOOKUP($B132,'I&amp;E Backsheet'!$D$11:$AB$187,K$11,0))</f>
        <v>6211250</v>
      </c>
      <c r="L132" s="262">
        <f ca="1">IF(ISERROR(VLOOKUP($B132,'I&amp;E Backsheet'!$D$11:$AB$187,L$11,0)),"",VLOOKUP($B132,'I&amp;E Backsheet'!$D$11:$AB$187,L$11,0))</f>
        <v>6137250</v>
      </c>
      <c r="M132" s="210">
        <f ca="1">IF(ISERROR(VLOOKUP($B132,'I&amp;E Backsheet'!$D$11:$AB$187,M$11,0)),"",VLOOKUP($B132,'I&amp;E Backsheet'!$D$11:$AB$187,M$11,0))</f>
        <v>6461250</v>
      </c>
      <c r="N132" s="210">
        <f ca="1">IF(ISERROR(VLOOKUP($B132,'I&amp;E Backsheet'!$D$11:$AB$187,N$11,0)),"",VLOOKUP($B132,'I&amp;E Backsheet'!$D$11:$AB$187,N$11,0))</f>
        <v>5889000</v>
      </c>
      <c r="O132" s="334">
        <f t="shared" ca="1" si="7"/>
        <v>0</v>
      </c>
      <c r="P132" s="215">
        <f t="shared" ca="1" si="8"/>
        <v>572250</v>
      </c>
      <c r="Q132" s="349">
        <f t="shared" ca="1" si="9"/>
        <v>0</v>
      </c>
      <c r="R132" s="215">
        <f t="shared" ca="1" si="10"/>
        <v>322250</v>
      </c>
    </row>
    <row r="133" spans="1:18" ht="60" customHeight="1">
      <c r="A133" s="3">
        <v>118</v>
      </c>
      <c r="B133" s="41" t="str">
        <f t="shared" ca="1" si="11"/>
        <v>E10000024</v>
      </c>
      <c r="C133" s="42" t="str">
        <f ca="1">IF($B133="","",VLOOKUP($B133,'Org list'!$J$9:$K$637,2,0))</f>
        <v>Nottinghamshire</v>
      </c>
      <c r="D133" s="223">
        <f ca="1">IF(ISERROR(VLOOKUP($B133,'Pooled Fund'!$A$3:$D$179,D$11,0)),"",VLOOKUP($B133,'Pooled Fund'!$A$3:$D$179,D$11,0))</f>
        <v>59303000</v>
      </c>
      <c r="E133" s="210">
        <f ca="1">IF(ISERROR(VLOOKUP($B133,'I&amp;E Backsheet'!$D$11:$AB$187,E$11,0)),"",VLOOKUP($B133,'I&amp;E Backsheet'!$D$11:$AB$187,E$11,0))</f>
        <v>16031000</v>
      </c>
      <c r="F133" s="210">
        <f ca="1">IF(ISERROR(VLOOKUP($B133,'I&amp;E Backsheet'!$D$11:$AB$187,F$11,0)),"",VLOOKUP($B133,'I&amp;E Backsheet'!$D$11:$AB$187,F$11,0))</f>
        <v>13199000</v>
      </c>
      <c r="G133" s="210">
        <f ca="1">IF(ISERROR(VLOOKUP($B133,'I&amp;E Backsheet'!$D$11:$AB$187,G$11,0)),"",VLOOKUP($B133,'I&amp;E Backsheet'!$D$11:$AB$187,G$11,0))</f>
        <v>13823000</v>
      </c>
      <c r="H133" s="262">
        <f ca="1">IF(ISERROR(VLOOKUP($B133,'I&amp;E Backsheet'!$D$11:$AB$187,H$11,0)),"",VLOOKUP($B133,'I&amp;E Backsheet'!$D$11:$AB$187,H$11,0))</f>
        <v>15869000</v>
      </c>
      <c r="I133" s="210">
        <f ca="1">IF(ISERROR(VLOOKUP($B133,'I&amp;E Backsheet'!$D$11:$AB$187,I$11,0)),"",VLOOKUP($B133,'I&amp;E Backsheet'!$D$11:$AB$187,I$11,0))</f>
        <v>14374000</v>
      </c>
      <c r="J133" s="210">
        <f ca="1">IF(ISERROR(VLOOKUP($B133,'I&amp;E Backsheet'!$D$11:$AB$187,J$11,0)),"",VLOOKUP($B133,'I&amp;E Backsheet'!$D$11:$AB$187,J$11,0))</f>
        <v>13628000</v>
      </c>
      <c r="K133" s="210">
        <f ca="1">IF(ISERROR(VLOOKUP($B133,'I&amp;E Backsheet'!$D$11:$AB$187,K$11,0)),"",VLOOKUP($B133,'I&amp;E Backsheet'!$D$11:$AB$187,K$11,0))</f>
        <v>13772000</v>
      </c>
      <c r="L133" s="262">
        <f ca="1">IF(ISERROR(VLOOKUP($B133,'I&amp;E Backsheet'!$D$11:$AB$187,L$11,0)),"",VLOOKUP($B133,'I&amp;E Backsheet'!$D$11:$AB$187,L$11,0))</f>
        <v>16180000</v>
      </c>
      <c r="M133" s="210">
        <f ca="1">IF(ISERROR(VLOOKUP($B133,'I&amp;E Backsheet'!$D$11:$AB$187,M$11,0)),"",VLOOKUP($B133,'I&amp;E Backsheet'!$D$11:$AB$187,M$11,0))</f>
        <v>14328000</v>
      </c>
      <c r="N133" s="210">
        <f ca="1">IF(ISERROR(VLOOKUP($B133,'I&amp;E Backsheet'!$D$11:$AB$187,N$11,0)),"",VLOOKUP($B133,'I&amp;E Backsheet'!$D$11:$AB$187,N$11,0))</f>
        <v>13649000</v>
      </c>
      <c r="O133" s="334">
        <f t="shared" ca="1" si="7"/>
        <v>1703000</v>
      </c>
      <c r="P133" s="215">
        <f t="shared" ca="1" si="8"/>
        <v>-450000</v>
      </c>
      <c r="Q133" s="349">
        <f t="shared" ca="1" si="9"/>
        <v>46000</v>
      </c>
      <c r="R133" s="215">
        <f t="shared" ca="1" si="10"/>
        <v>-21000</v>
      </c>
    </row>
    <row r="134" spans="1:18" ht="60" customHeight="1">
      <c r="A134" s="3">
        <v>119</v>
      </c>
      <c r="B134" s="41" t="str">
        <f t="shared" ca="1" si="11"/>
        <v>E08000004</v>
      </c>
      <c r="C134" s="42" t="str">
        <f ca="1">IF($B134="","",VLOOKUP($B134,'Org list'!$J$9:$K$637,2,0))</f>
        <v>Oldham</v>
      </c>
      <c r="D134" s="223">
        <f ca="1">IF(ISERROR(VLOOKUP($B134,'Pooled Fund'!$A$3:$D$179,D$11,0)),"",VLOOKUP($B134,'Pooled Fund'!$A$3:$D$179,D$11,0))</f>
        <v>17584980</v>
      </c>
      <c r="E134" s="210">
        <f ca="1">IF(ISERROR(VLOOKUP($B134,'I&amp;E Backsheet'!$D$11:$AB$187,E$11,0)),"",VLOOKUP($B134,'I&amp;E Backsheet'!$D$11:$AB$187,E$11,0))</f>
        <v>4396250</v>
      </c>
      <c r="F134" s="210">
        <f ca="1">IF(ISERROR(VLOOKUP($B134,'I&amp;E Backsheet'!$D$11:$AB$187,F$11,0)),"",VLOOKUP($B134,'I&amp;E Backsheet'!$D$11:$AB$187,F$11,0))</f>
        <v>4396250</v>
      </c>
      <c r="G134" s="210">
        <f ca="1">IF(ISERROR(VLOOKUP($B134,'I&amp;E Backsheet'!$D$11:$AB$187,G$11,0)),"",VLOOKUP($B134,'I&amp;E Backsheet'!$D$11:$AB$187,G$11,0))</f>
        <v>4396250</v>
      </c>
      <c r="H134" s="262">
        <f ca="1">IF(ISERROR(VLOOKUP($B134,'I&amp;E Backsheet'!$D$11:$AB$187,H$11,0)),"",VLOOKUP($B134,'I&amp;E Backsheet'!$D$11:$AB$187,H$11,0))</f>
        <v>4396250</v>
      </c>
      <c r="I134" s="210">
        <f ca="1">IF(ISERROR(VLOOKUP($B134,'I&amp;E Backsheet'!$D$11:$AB$187,I$11,0)),"",VLOOKUP($B134,'I&amp;E Backsheet'!$D$11:$AB$187,I$11,0))</f>
        <v>4399027.5999999996</v>
      </c>
      <c r="J134" s="210">
        <f ca="1">IF(ISERROR(VLOOKUP($B134,'I&amp;E Backsheet'!$D$11:$AB$187,J$11,0)),"",VLOOKUP($B134,'I&amp;E Backsheet'!$D$11:$AB$187,J$11,0))</f>
        <v>4354982.4000000004</v>
      </c>
      <c r="K134" s="210">
        <f ca="1">IF(ISERROR(VLOOKUP($B134,'I&amp;E Backsheet'!$D$11:$AB$187,K$11,0)),"",VLOOKUP($B134,'I&amp;E Backsheet'!$D$11:$AB$187,K$11,0))</f>
        <v>4565457</v>
      </c>
      <c r="L134" s="262">
        <f ca="1">IF(ISERROR(VLOOKUP($B134,'I&amp;E Backsheet'!$D$11:$AB$187,L$11,0)),"",VLOOKUP($B134,'I&amp;E Backsheet'!$D$11:$AB$187,L$11,0))</f>
        <v>4565458</v>
      </c>
      <c r="M134" s="210">
        <f ca="1">IF(ISERROR(VLOOKUP($B134,'I&amp;E Backsheet'!$D$11:$AB$187,M$11,0)),"",VLOOKUP($B134,'I&amp;E Backsheet'!$D$11:$AB$187,M$11,0))</f>
        <v>4399027.5999999996</v>
      </c>
      <c r="N134" s="210">
        <f ca="1">IF(ISERROR(VLOOKUP($B134,'I&amp;E Backsheet'!$D$11:$AB$187,N$11,0)),"",VLOOKUP($B134,'I&amp;E Backsheet'!$D$11:$AB$187,N$11,0))</f>
        <v>4354982.4000000004</v>
      </c>
      <c r="O134" s="334">
        <f t="shared" ca="1" si="7"/>
        <v>-2777.5999999996275</v>
      </c>
      <c r="P134" s="215">
        <f t="shared" ca="1" si="8"/>
        <v>41267.599999999627</v>
      </c>
      <c r="Q134" s="349">
        <f t="shared" ca="1" si="9"/>
        <v>0</v>
      </c>
      <c r="R134" s="215">
        <f t="shared" ca="1" si="10"/>
        <v>0</v>
      </c>
    </row>
    <row r="135" spans="1:18" ht="60" customHeight="1">
      <c r="A135" s="3">
        <v>120</v>
      </c>
      <c r="B135" s="41" t="str">
        <f t="shared" ca="1" si="11"/>
        <v>E10000025</v>
      </c>
      <c r="C135" s="42" t="str">
        <f ca="1">IF($B135="","",VLOOKUP($B135,'Org list'!$J$9:$K$637,2,0))</f>
        <v>Oxfordshire</v>
      </c>
      <c r="D135" s="223">
        <f ca="1">IF(ISERROR(VLOOKUP($B135,'Pooled Fund'!$A$3:$D$179,D$11,0)),"",VLOOKUP($B135,'Pooled Fund'!$A$3:$D$179,D$11,0))</f>
        <v>37574000</v>
      </c>
      <c r="E135" s="210">
        <f ca="1">IF(ISERROR(VLOOKUP($B135,'I&amp;E Backsheet'!$D$11:$AB$187,E$11,0)),"",VLOOKUP($B135,'I&amp;E Backsheet'!$D$11:$AB$187,E$11,0))</f>
        <v>9393500</v>
      </c>
      <c r="F135" s="210">
        <f ca="1">IF(ISERROR(VLOOKUP($B135,'I&amp;E Backsheet'!$D$11:$AB$187,F$11,0)),"",VLOOKUP($B135,'I&amp;E Backsheet'!$D$11:$AB$187,F$11,0))</f>
        <v>9393500</v>
      </c>
      <c r="G135" s="210">
        <f ca="1">IF(ISERROR(VLOOKUP($B135,'I&amp;E Backsheet'!$D$11:$AB$187,G$11,0)),"",VLOOKUP($B135,'I&amp;E Backsheet'!$D$11:$AB$187,G$11,0))</f>
        <v>9393500</v>
      </c>
      <c r="H135" s="262">
        <f ca="1">IF(ISERROR(VLOOKUP($B135,'I&amp;E Backsheet'!$D$11:$AB$187,H$11,0)),"",VLOOKUP($B135,'I&amp;E Backsheet'!$D$11:$AB$187,H$11,0))</f>
        <v>9393500</v>
      </c>
      <c r="I135" s="210">
        <f ca="1">IF(ISERROR(VLOOKUP($B135,'I&amp;E Backsheet'!$D$11:$AB$187,I$11,0)),"",VLOOKUP($B135,'I&amp;E Backsheet'!$D$11:$AB$187,I$11,0))</f>
        <v>9393500</v>
      </c>
      <c r="J135" s="210">
        <f ca="1">IF(ISERROR(VLOOKUP($B135,'I&amp;E Backsheet'!$D$11:$AB$187,J$11,0)),"",VLOOKUP($B135,'I&amp;E Backsheet'!$D$11:$AB$187,J$11,0))</f>
        <v>9393500</v>
      </c>
      <c r="K135" s="210">
        <f ca="1">IF(ISERROR(VLOOKUP($B135,'I&amp;E Backsheet'!$D$11:$AB$187,K$11,0)),"",VLOOKUP($B135,'I&amp;E Backsheet'!$D$11:$AB$187,K$11,0))</f>
        <v>9393500</v>
      </c>
      <c r="L135" s="262">
        <f ca="1">IF(ISERROR(VLOOKUP($B135,'I&amp;E Backsheet'!$D$11:$AB$187,L$11,0)),"",VLOOKUP($B135,'I&amp;E Backsheet'!$D$11:$AB$187,L$11,0))</f>
        <v>9393500</v>
      </c>
      <c r="M135" s="210">
        <f ca="1">IF(ISERROR(VLOOKUP($B135,'I&amp;E Backsheet'!$D$11:$AB$187,M$11,0)),"",VLOOKUP($B135,'I&amp;E Backsheet'!$D$11:$AB$187,M$11,0))</f>
        <v>8746750</v>
      </c>
      <c r="N135" s="210">
        <f ca="1">IF(ISERROR(VLOOKUP($B135,'I&amp;E Backsheet'!$D$11:$AB$187,N$11,0)),"",VLOOKUP($B135,'I&amp;E Backsheet'!$D$11:$AB$187,N$11,0))</f>
        <v>8460750</v>
      </c>
      <c r="O135" s="334">
        <f t="shared" ca="1" si="7"/>
        <v>646750</v>
      </c>
      <c r="P135" s="215">
        <f t="shared" ca="1" si="8"/>
        <v>932750</v>
      </c>
      <c r="Q135" s="349">
        <f t="shared" ca="1" si="9"/>
        <v>646750</v>
      </c>
      <c r="R135" s="215">
        <f t="shared" ca="1" si="10"/>
        <v>932750</v>
      </c>
    </row>
    <row r="136" spans="1:18" ht="60" customHeight="1">
      <c r="A136" s="3">
        <v>121</v>
      </c>
      <c r="B136" s="41" t="str">
        <f t="shared" ca="1" si="11"/>
        <v>E06000031</v>
      </c>
      <c r="C136" s="42" t="str">
        <f ca="1">IF($B136="","",VLOOKUP($B136,'Org list'!$J$9:$K$637,2,0))</f>
        <v>Peterborough</v>
      </c>
      <c r="D136" s="223">
        <f ca="1">IF(ISERROR(VLOOKUP($B136,'Pooled Fund'!$A$3:$D$179,D$11,0)),"",VLOOKUP($B136,'Pooled Fund'!$A$3:$D$179,D$11,0))</f>
        <v>11999000</v>
      </c>
      <c r="E136" s="210">
        <f ca="1">IF(ISERROR(VLOOKUP($B136,'I&amp;E Backsheet'!$D$11:$AB$187,E$11,0)),"",VLOOKUP($B136,'I&amp;E Backsheet'!$D$11:$AB$187,E$11,0))</f>
        <v>2578500</v>
      </c>
      <c r="F136" s="210">
        <f ca="1">IF(ISERROR(VLOOKUP($B136,'I&amp;E Backsheet'!$D$11:$AB$187,F$11,0)),"",VLOOKUP($B136,'I&amp;E Backsheet'!$D$11:$AB$187,F$11,0))</f>
        <v>2579500</v>
      </c>
      <c r="G136" s="210">
        <f ca="1">IF(ISERROR(VLOOKUP($B136,'I&amp;E Backsheet'!$D$11:$AB$187,G$11,0)),"",VLOOKUP($B136,'I&amp;E Backsheet'!$D$11:$AB$187,G$11,0))</f>
        <v>2579500</v>
      </c>
      <c r="H136" s="262">
        <f ca="1">IF(ISERROR(VLOOKUP($B136,'I&amp;E Backsheet'!$D$11:$AB$187,H$11,0)),"",VLOOKUP($B136,'I&amp;E Backsheet'!$D$11:$AB$187,H$11,0))</f>
        <v>3832500</v>
      </c>
      <c r="I136" s="210">
        <f ca="1">IF(ISERROR(VLOOKUP($B136,'I&amp;E Backsheet'!$D$11:$AB$187,I$11,0)),"",VLOOKUP($B136,'I&amp;E Backsheet'!$D$11:$AB$187,I$11,0))</f>
        <v>2578500</v>
      </c>
      <c r="J136" s="210">
        <f ca="1">IF(ISERROR(VLOOKUP($B136,'I&amp;E Backsheet'!$D$11:$AB$187,J$11,0)),"",VLOOKUP($B136,'I&amp;E Backsheet'!$D$11:$AB$187,J$11,0))</f>
        <v>2579500</v>
      </c>
      <c r="K136" s="210">
        <f ca="1">IF(ISERROR(VLOOKUP($B136,'I&amp;E Backsheet'!$D$11:$AB$187,K$11,0)),"",VLOOKUP($B136,'I&amp;E Backsheet'!$D$11:$AB$187,K$11,0))</f>
        <v>2579500</v>
      </c>
      <c r="L136" s="262">
        <f ca="1">IF(ISERROR(VLOOKUP($B136,'I&amp;E Backsheet'!$D$11:$AB$187,L$11,0)),"",VLOOKUP($B136,'I&amp;E Backsheet'!$D$11:$AB$187,L$11,0))</f>
        <v>3832500</v>
      </c>
      <c r="M136" s="210">
        <f ca="1">IF(ISERROR(VLOOKUP($B136,'I&amp;E Backsheet'!$D$11:$AB$187,M$11,0)),"",VLOOKUP($B136,'I&amp;E Backsheet'!$D$11:$AB$187,M$11,0))</f>
        <v>2578500</v>
      </c>
      <c r="N136" s="210">
        <f ca="1">IF(ISERROR(VLOOKUP($B136,'I&amp;E Backsheet'!$D$11:$AB$187,N$11,0)),"",VLOOKUP($B136,'I&amp;E Backsheet'!$D$11:$AB$187,N$11,0))</f>
        <v>2579500</v>
      </c>
      <c r="O136" s="334">
        <f t="shared" ca="1" si="7"/>
        <v>0</v>
      </c>
      <c r="P136" s="215">
        <f t="shared" ca="1" si="8"/>
        <v>0</v>
      </c>
      <c r="Q136" s="349">
        <f t="shared" ca="1" si="9"/>
        <v>0</v>
      </c>
      <c r="R136" s="215">
        <f t="shared" ca="1" si="10"/>
        <v>0</v>
      </c>
    </row>
    <row r="137" spans="1:18" ht="60" customHeight="1">
      <c r="A137" s="3">
        <v>122</v>
      </c>
      <c r="B137" s="41" t="str">
        <f t="shared" ca="1" si="11"/>
        <v>E06000026</v>
      </c>
      <c r="C137" s="42" t="str">
        <f ca="1">IF($B137="","",VLOOKUP($B137,'Org list'!$J$9:$K$637,2,0))</f>
        <v>Plymouth</v>
      </c>
      <c r="D137" s="223">
        <f ca="1">IF(ISERROR(VLOOKUP($B137,'Pooled Fund'!$A$3:$D$179,D$11,0)),"",VLOOKUP($B137,'Pooled Fund'!$A$3:$D$179,D$11,0))</f>
        <v>19610000</v>
      </c>
      <c r="E137" s="210">
        <f ca="1">IF(ISERROR(VLOOKUP($B137,'I&amp;E Backsheet'!$D$11:$AB$187,E$11,0)),"",VLOOKUP($B137,'I&amp;E Backsheet'!$D$11:$AB$187,E$11,0))</f>
        <v>4656750</v>
      </c>
      <c r="F137" s="210">
        <f ca="1">IF(ISERROR(VLOOKUP($B137,'I&amp;E Backsheet'!$D$11:$AB$187,F$11,0)),"",VLOOKUP($B137,'I&amp;E Backsheet'!$D$11:$AB$187,F$11,0))</f>
        <v>4656750</v>
      </c>
      <c r="G137" s="210">
        <f ca="1">IF(ISERROR(VLOOKUP($B137,'I&amp;E Backsheet'!$D$11:$AB$187,G$11,0)),"",VLOOKUP($B137,'I&amp;E Backsheet'!$D$11:$AB$187,G$11,0))</f>
        <v>4790750</v>
      </c>
      <c r="H137" s="262">
        <f ca="1">IF(ISERROR(VLOOKUP($B137,'I&amp;E Backsheet'!$D$11:$AB$187,H$11,0)),"",VLOOKUP($B137,'I&amp;E Backsheet'!$D$11:$AB$187,H$11,0))</f>
        <v>5505750</v>
      </c>
      <c r="I137" s="210">
        <f ca="1">IF(ISERROR(VLOOKUP($B137,'I&amp;E Backsheet'!$D$11:$AB$187,I$11,0)),"",VLOOKUP($B137,'I&amp;E Backsheet'!$D$11:$AB$187,I$11,0))</f>
        <v>4656750</v>
      </c>
      <c r="J137" s="210">
        <f ca="1">IF(ISERROR(VLOOKUP($B137,'I&amp;E Backsheet'!$D$11:$AB$187,J$11,0)),"",VLOOKUP($B137,'I&amp;E Backsheet'!$D$11:$AB$187,J$11,0))</f>
        <v>4656750</v>
      </c>
      <c r="K137" s="210">
        <f ca="1">IF(ISERROR(VLOOKUP($B137,'I&amp;E Backsheet'!$D$11:$AB$187,K$11,0)),"",VLOOKUP($B137,'I&amp;E Backsheet'!$D$11:$AB$187,K$11,0))</f>
        <v>4790750</v>
      </c>
      <c r="L137" s="262">
        <f ca="1">IF(ISERROR(VLOOKUP($B137,'I&amp;E Backsheet'!$D$11:$AB$187,L$11,0)),"",VLOOKUP($B137,'I&amp;E Backsheet'!$D$11:$AB$187,L$11,0))</f>
        <v>5505750</v>
      </c>
      <c r="M137" s="210">
        <f ca="1">IF(ISERROR(VLOOKUP($B137,'I&amp;E Backsheet'!$D$11:$AB$187,M$11,0)),"",VLOOKUP($B137,'I&amp;E Backsheet'!$D$11:$AB$187,M$11,0))</f>
        <v>4656750</v>
      </c>
      <c r="N137" s="210">
        <f ca="1">IF(ISERROR(VLOOKUP($B137,'I&amp;E Backsheet'!$D$11:$AB$187,N$11,0)),"",VLOOKUP($B137,'I&amp;E Backsheet'!$D$11:$AB$187,N$11,0))</f>
        <v>4656750</v>
      </c>
      <c r="O137" s="334">
        <f t="shared" ca="1" si="7"/>
        <v>0</v>
      </c>
      <c r="P137" s="215">
        <f t="shared" ca="1" si="8"/>
        <v>0</v>
      </c>
      <c r="Q137" s="349">
        <f t="shared" ca="1" si="9"/>
        <v>0</v>
      </c>
      <c r="R137" s="215">
        <f t="shared" ca="1" si="10"/>
        <v>0</v>
      </c>
    </row>
    <row r="138" spans="1:18" ht="60" customHeight="1">
      <c r="A138" s="3">
        <v>123</v>
      </c>
      <c r="B138" s="41" t="str">
        <f t="shared" ca="1" si="11"/>
        <v>E06000044</v>
      </c>
      <c r="C138" s="42" t="str">
        <f ca="1">IF($B138="","",VLOOKUP($B138,'Org list'!$J$9:$K$637,2,0))</f>
        <v>Portsmouth</v>
      </c>
      <c r="D138" s="223">
        <f ca="1">IF(ISERROR(VLOOKUP($B138,'Pooled Fund'!$A$3:$D$179,D$11,0)),"",VLOOKUP($B138,'Pooled Fund'!$A$3:$D$179,D$11,0))</f>
        <v>16409000</v>
      </c>
      <c r="E138" s="210">
        <f ca="1">IF(ISERROR(VLOOKUP($B138,'I&amp;E Backsheet'!$D$11:$AB$187,E$11,0)),"",VLOOKUP($B138,'I&amp;E Backsheet'!$D$11:$AB$187,E$11,0))</f>
        <v>4139000</v>
      </c>
      <c r="F138" s="210">
        <f ca="1">IF(ISERROR(VLOOKUP($B138,'I&amp;E Backsheet'!$D$11:$AB$187,F$11,0)),"",VLOOKUP($B138,'I&amp;E Backsheet'!$D$11:$AB$187,F$11,0))</f>
        <v>4139000</v>
      </c>
      <c r="G138" s="210">
        <f ca="1">IF(ISERROR(VLOOKUP($B138,'I&amp;E Backsheet'!$D$11:$AB$187,G$11,0)),"",VLOOKUP($B138,'I&amp;E Backsheet'!$D$11:$AB$187,G$11,0))</f>
        <v>4139000</v>
      </c>
      <c r="H138" s="262">
        <f ca="1">IF(ISERROR(VLOOKUP($B138,'I&amp;E Backsheet'!$D$11:$AB$187,H$11,0)),"",VLOOKUP($B138,'I&amp;E Backsheet'!$D$11:$AB$187,H$11,0))</f>
        <v>4139000</v>
      </c>
      <c r="I138" s="210">
        <f ca="1">IF(ISERROR(VLOOKUP($B138,'I&amp;E Backsheet'!$D$11:$AB$187,I$11,0)),"",VLOOKUP($B138,'I&amp;E Backsheet'!$D$11:$AB$187,I$11,0))</f>
        <v>4139000</v>
      </c>
      <c r="J138" s="210">
        <f ca="1">IF(ISERROR(VLOOKUP($B138,'I&amp;E Backsheet'!$D$11:$AB$187,J$11,0)),"",VLOOKUP($B138,'I&amp;E Backsheet'!$D$11:$AB$187,J$11,0))</f>
        <v>4139000</v>
      </c>
      <c r="K138" s="210">
        <f ca="1">IF(ISERROR(VLOOKUP($B138,'I&amp;E Backsheet'!$D$11:$AB$187,K$11,0)),"",VLOOKUP($B138,'I&amp;E Backsheet'!$D$11:$AB$187,K$11,0))</f>
        <v>4139000</v>
      </c>
      <c r="L138" s="262">
        <f ca="1">IF(ISERROR(VLOOKUP($B138,'I&amp;E Backsheet'!$D$11:$AB$187,L$11,0)),"",VLOOKUP($B138,'I&amp;E Backsheet'!$D$11:$AB$187,L$11,0))</f>
        <v>4139000</v>
      </c>
      <c r="M138" s="210">
        <f ca="1">IF(ISERROR(VLOOKUP($B138,'I&amp;E Backsheet'!$D$11:$AB$187,M$11,0)),"",VLOOKUP($B138,'I&amp;E Backsheet'!$D$11:$AB$187,M$11,0))</f>
        <v>4936000</v>
      </c>
      <c r="N138" s="210">
        <f ca="1">IF(ISERROR(VLOOKUP($B138,'I&amp;E Backsheet'!$D$11:$AB$187,N$11,0)),"",VLOOKUP($B138,'I&amp;E Backsheet'!$D$11:$AB$187,N$11,0))</f>
        <v>3932000</v>
      </c>
      <c r="O138" s="334">
        <f t="shared" ca="1" si="7"/>
        <v>-797000</v>
      </c>
      <c r="P138" s="215">
        <f t="shared" ca="1" si="8"/>
        <v>207000</v>
      </c>
      <c r="Q138" s="349">
        <f t="shared" ca="1" si="9"/>
        <v>-797000</v>
      </c>
      <c r="R138" s="215">
        <f t="shared" ca="1" si="10"/>
        <v>207000</v>
      </c>
    </row>
    <row r="139" spans="1:18" ht="60" customHeight="1">
      <c r="A139" s="3">
        <v>124</v>
      </c>
      <c r="B139" s="41" t="str">
        <f t="shared" ca="1" si="11"/>
        <v>E06000038</v>
      </c>
      <c r="C139" s="42" t="str">
        <f ca="1">IF($B139="","",VLOOKUP($B139,'Org list'!$J$9:$K$637,2,0))</f>
        <v>Reading</v>
      </c>
      <c r="D139" s="223">
        <f ca="1">IF(ISERROR(VLOOKUP($B139,'Pooled Fund'!$A$3:$D$179,D$11,0)),"",VLOOKUP($B139,'Pooled Fund'!$A$3:$D$179,D$11,0))</f>
        <v>10195279.999999998</v>
      </c>
      <c r="E139" s="210">
        <f ca="1">IF(ISERROR(VLOOKUP($B139,'I&amp;E Backsheet'!$D$11:$AB$187,E$11,0)),"",VLOOKUP($B139,'I&amp;E Backsheet'!$D$11:$AB$187,E$11,0))</f>
        <v>2549000</v>
      </c>
      <c r="F139" s="210">
        <f ca="1">IF(ISERROR(VLOOKUP($B139,'I&amp;E Backsheet'!$D$11:$AB$187,F$11,0)),"",VLOOKUP($B139,'I&amp;E Backsheet'!$D$11:$AB$187,F$11,0))</f>
        <v>2549000</v>
      </c>
      <c r="G139" s="210">
        <f ca="1">IF(ISERROR(VLOOKUP($B139,'I&amp;E Backsheet'!$D$11:$AB$187,G$11,0)),"",VLOOKUP($B139,'I&amp;E Backsheet'!$D$11:$AB$187,G$11,0))</f>
        <v>2549000</v>
      </c>
      <c r="H139" s="262">
        <f ca="1">IF(ISERROR(VLOOKUP($B139,'I&amp;E Backsheet'!$D$11:$AB$187,H$11,0)),"",VLOOKUP($B139,'I&amp;E Backsheet'!$D$11:$AB$187,H$11,0))</f>
        <v>2549000</v>
      </c>
      <c r="I139" s="210">
        <f ca="1">IF(ISERROR(VLOOKUP($B139,'I&amp;E Backsheet'!$D$11:$AB$187,I$11,0)),"",VLOOKUP($B139,'I&amp;E Backsheet'!$D$11:$AB$187,I$11,0))</f>
        <v>2210100</v>
      </c>
      <c r="J139" s="210">
        <f ca="1">IF(ISERROR(VLOOKUP($B139,'I&amp;E Backsheet'!$D$11:$AB$187,J$11,0)),"",VLOOKUP($B139,'I&amp;E Backsheet'!$D$11:$AB$187,J$11,0))</f>
        <v>2839400</v>
      </c>
      <c r="K139" s="210">
        <f ca="1">IF(ISERROR(VLOOKUP($B139,'I&amp;E Backsheet'!$D$11:$AB$187,K$11,0)),"",VLOOKUP($B139,'I&amp;E Backsheet'!$D$11:$AB$187,K$11,0))</f>
        <v>2549750</v>
      </c>
      <c r="L139" s="262">
        <f ca="1">IF(ISERROR(VLOOKUP($B139,'I&amp;E Backsheet'!$D$11:$AB$187,L$11,0)),"",VLOOKUP($B139,'I&amp;E Backsheet'!$D$11:$AB$187,L$11,0))</f>
        <v>2549750</v>
      </c>
      <c r="M139" s="210">
        <f ca="1">IF(ISERROR(VLOOKUP($B139,'I&amp;E Backsheet'!$D$11:$AB$187,M$11,0)),"",VLOOKUP($B139,'I&amp;E Backsheet'!$D$11:$AB$187,M$11,0))</f>
        <v>2210100</v>
      </c>
      <c r="N139" s="210">
        <f ca="1">IF(ISERROR(VLOOKUP($B139,'I&amp;E Backsheet'!$D$11:$AB$187,N$11,0)),"",VLOOKUP($B139,'I&amp;E Backsheet'!$D$11:$AB$187,N$11,0))</f>
        <v>2839400</v>
      </c>
      <c r="O139" s="334">
        <f t="shared" ca="1" si="7"/>
        <v>338900</v>
      </c>
      <c r="P139" s="215">
        <f t="shared" ca="1" si="8"/>
        <v>-290400</v>
      </c>
      <c r="Q139" s="349">
        <f t="shared" ca="1" si="9"/>
        <v>0</v>
      </c>
      <c r="R139" s="215">
        <f t="shared" ca="1" si="10"/>
        <v>0</v>
      </c>
    </row>
    <row r="140" spans="1:18" ht="60" customHeight="1">
      <c r="A140" s="3">
        <v>125</v>
      </c>
      <c r="B140" s="41" t="str">
        <f t="shared" ca="1" si="11"/>
        <v>E09000026</v>
      </c>
      <c r="C140" s="42" t="str">
        <f ca="1">IF($B140="","",VLOOKUP($B140,'Org list'!$J$9:$K$637,2,0))</f>
        <v>Redbridge</v>
      </c>
      <c r="D140" s="223">
        <f ca="1">IF(ISERROR(VLOOKUP($B140,'Pooled Fund'!$A$3:$D$179,D$11,0)),"",VLOOKUP($B140,'Pooled Fund'!$A$3:$D$179,D$11,0))</f>
        <v>17549000</v>
      </c>
      <c r="E140" s="210">
        <f ca="1">IF(ISERROR(VLOOKUP($B140,'I&amp;E Backsheet'!$D$11:$AB$187,E$11,0)),"",VLOOKUP($B140,'I&amp;E Backsheet'!$D$11:$AB$187,E$11,0))</f>
        <v>4387250</v>
      </c>
      <c r="F140" s="210">
        <f ca="1">IF(ISERROR(VLOOKUP($B140,'I&amp;E Backsheet'!$D$11:$AB$187,F$11,0)),"",VLOOKUP($B140,'I&amp;E Backsheet'!$D$11:$AB$187,F$11,0))</f>
        <v>4387250</v>
      </c>
      <c r="G140" s="210">
        <f ca="1">IF(ISERROR(VLOOKUP($B140,'I&amp;E Backsheet'!$D$11:$AB$187,G$11,0)),"",VLOOKUP($B140,'I&amp;E Backsheet'!$D$11:$AB$187,G$11,0))</f>
        <v>4387250</v>
      </c>
      <c r="H140" s="262">
        <f ca="1">IF(ISERROR(VLOOKUP($B140,'I&amp;E Backsheet'!$D$11:$AB$187,H$11,0)),"",VLOOKUP($B140,'I&amp;E Backsheet'!$D$11:$AB$187,H$11,0))</f>
        <v>4387250</v>
      </c>
      <c r="I140" s="210">
        <f ca="1">IF(ISERROR(VLOOKUP($B140,'I&amp;E Backsheet'!$D$11:$AB$187,I$11,0)),"",VLOOKUP($B140,'I&amp;E Backsheet'!$D$11:$AB$187,I$11,0))</f>
        <v>4387250</v>
      </c>
      <c r="J140" s="210">
        <f ca="1">IF(ISERROR(VLOOKUP($B140,'I&amp;E Backsheet'!$D$11:$AB$187,J$11,0)),"",VLOOKUP($B140,'I&amp;E Backsheet'!$D$11:$AB$187,J$11,0))</f>
        <v>4387250</v>
      </c>
      <c r="K140" s="210">
        <f ca="1">IF(ISERROR(VLOOKUP($B140,'I&amp;E Backsheet'!$D$11:$AB$187,K$11,0)),"",VLOOKUP($B140,'I&amp;E Backsheet'!$D$11:$AB$187,K$11,0))</f>
        <v>4387250</v>
      </c>
      <c r="L140" s="262">
        <f ca="1">IF(ISERROR(VLOOKUP($B140,'I&amp;E Backsheet'!$D$11:$AB$187,L$11,0)),"",VLOOKUP($B140,'I&amp;E Backsheet'!$D$11:$AB$187,L$11,0))</f>
        <v>4387250</v>
      </c>
      <c r="M140" s="210">
        <f ca="1">IF(ISERROR(VLOOKUP($B140,'I&amp;E Backsheet'!$D$11:$AB$187,M$11,0)),"",VLOOKUP($B140,'I&amp;E Backsheet'!$D$11:$AB$187,M$11,0))</f>
        <v>4387250</v>
      </c>
      <c r="N140" s="210">
        <f ca="1">IF(ISERROR(VLOOKUP($B140,'I&amp;E Backsheet'!$D$11:$AB$187,N$11,0)),"",VLOOKUP($B140,'I&amp;E Backsheet'!$D$11:$AB$187,N$11,0))</f>
        <v>5380750</v>
      </c>
      <c r="O140" s="334">
        <f t="shared" ca="1" si="7"/>
        <v>0</v>
      </c>
      <c r="P140" s="215">
        <f t="shared" ca="1" si="8"/>
        <v>-993500</v>
      </c>
      <c r="Q140" s="349">
        <f t="shared" ca="1" si="9"/>
        <v>0</v>
      </c>
      <c r="R140" s="215">
        <f t="shared" ca="1" si="10"/>
        <v>-993500</v>
      </c>
    </row>
    <row r="141" spans="1:18" ht="60" customHeight="1">
      <c r="A141" s="3">
        <v>126</v>
      </c>
      <c r="B141" s="41" t="str">
        <f t="shared" ca="1" si="11"/>
        <v>E06000003</v>
      </c>
      <c r="C141" s="42" t="str">
        <f ca="1">IF($B141="","",VLOOKUP($B141,'Org list'!$J$9:$K$637,2,0))</f>
        <v>Redcar and Cleveland</v>
      </c>
      <c r="D141" s="223">
        <f ca="1">IF(ISERROR(VLOOKUP($B141,'Pooled Fund'!$A$3:$D$179,D$11,0)),"",VLOOKUP($B141,'Pooled Fund'!$A$3:$D$179,D$11,0))</f>
        <v>11603000.016702566</v>
      </c>
      <c r="E141" s="210">
        <f ca="1">IF(ISERROR(VLOOKUP($B141,'I&amp;E Backsheet'!$D$11:$AB$187,E$11,0)),"",VLOOKUP($B141,'I&amp;E Backsheet'!$D$11:$AB$187,E$11,0))</f>
        <v>2360702</v>
      </c>
      <c r="F141" s="210">
        <f ca="1">IF(ISERROR(VLOOKUP($B141,'I&amp;E Backsheet'!$D$11:$AB$187,F$11,0)),"",VLOOKUP($B141,'I&amp;E Backsheet'!$D$11:$AB$187,F$11,0))</f>
        <v>2516315</v>
      </c>
      <c r="G141" s="210">
        <f ca="1">IF(ISERROR(VLOOKUP($B141,'I&amp;E Backsheet'!$D$11:$AB$187,G$11,0)),"",VLOOKUP($B141,'I&amp;E Backsheet'!$D$11:$AB$187,G$11,0))</f>
        <v>3362994</v>
      </c>
      <c r="H141" s="262">
        <f ca="1">IF(ISERROR(VLOOKUP($B141,'I&amp;E Backsheet'!$D$11:$AB$187,H$11,0)),"",VLOOKUP($B141,'I&amp;E Backsheet'!$D$11:$AB$187,H$11,0))</f>
        <v>3362989</v>
      </c>
      <c r="I141" s="210">
        <f ca="1">IF(ISERROR(VLOOKUP($B141,'I&amp;E Backsheet'!$D$11:$AB$187,I$11,0)),"",VLOOKUP($B141,'I&amp;E Backsheet'!$D$11:$AB$187,I$11,0))</f>
        <v>2163500</v>
      </c>
      <c r="J141" s="210">
        <f ca="1">IF(ISERROR(VLOOKUP($B141,'I&amp;E Backsheet'!$D$11:$AB$187,J$11,0)),"",VLOOKUP($B141,'I&amp;E Backsheet'!$D$11:$AB$187,J$11,0))</f>
        <v>2423350</v>
      </c>
      <c r="K141" s="210">
        <f ca="1">IF(ISERROR(VLOOKUP($B141,'I&amp;E Backsheet'!$D$11:$AB$187,K$11,0)),"",VLOOKUP($B141,'I&amp;E Backsheet'!$D$11:$AB$187,K$11,0))</f>
        <v>3033700</v>
      </c>
      <c r="L141" s="262">
        <f ca="1">IF(ISERROR(VLOOKUP($B141,'I&amp;E Backsheet'!$D$11:$AB$187,L$11,0)),"",VLOOKUP($B141,'I&amp;E Backsheet'!$D$11:$AB$187,L$11,0))</f>
        <v>3982450</v>
      </c>
      <c r="M141" s="210">
        <f ca="1">IF(ISERROR(VLOOKUP($B141,'I&amp;E Backsheet'!$D$11:$AB$187,M$11,0)),"",VLOOKUP($B141,'I&amp;E Backsheet'!$D$11:$AB$187,M$11,0))</f>
        <v>2163485.7599999998</v>
      </c>
      <c r="N141" s="210">
        <f ca="1">IF(ISERROR(VLOOKUP($B141,'I&amp;E Backsheet'!$D$11:$AB$187,N$11,0)),"",VLOOKUP($B141,'I&amp;E Backsheet'!$D$11:$AB$187,N$11,0))</f>
        <v>2423347</v>
      </c>
      <c r="O141" s="334">
        <f t="shared" ca="1" si="7"/>
        <v>197216.24000000022</v>
      </c>
      <c r="P141" s="215">
        <f t="shared" ca="1" si="8"/>
        <v>92968</v>
      </c>
      <c r="Q141" s="349">
        <f t="shared" ca="1" si="9"/>
        <v>14.240000000223517</v>
      </c>
      <c r="R141" s="215">
        <f t="shared" ca="1" si="10"/>
        <v>3</v>
      </c>
    </row>
    <row r="142" spans="1:18" ht="60" customHeight="1">
      <c r="A142" s="3">
        <v>127</v>
      </c>
      <c r="B142" s="41" t="str">
        <f t="shared" ca="1" si="11"/>
        <v>E09000027</v>
      </c>
      <c r="C142" s="42" t="str">
        <f ca="1">IF($B142="","",VLOOKUP($B142,'Org list'!$J$9:$K$637,2,0))</f>
        <v>Richmond upon Thames</v>
      </c>
      <c r="D142" s="223">
        <f ca="1">IF(ISERROR(VLOOKUP($B142,'Pooled Fund'!$A$3:$D$179,D$11,0)),"",VLOOKUP($B142,'Pooled Fund'!$A$3:$D$179,D$11,0))</f>
        <v>11740000</v>
      </c>
      <c r="E142" s="210">
        <f ca="1">IF(ISERROR(VLOOKUP($B142,'I&amp;E Backsheet'!$D$11:$AB$187,E$11,0)),"",VLOOKUP($B142,'I&amp;E Backsheet'!$D$11:$AB$187,E$11,0))</f>
        <v>2935000</v>
      </c>
      <c r="F142" s="210">
        <f ca="1">IF(ISERROR(VLOOKUP($B142,'I&amp;E Backsheet'!$D$11:$AB$187,F$11,0)),"",VLOOKUP($B142,'I&amp;E Backsheet'!$D$11:$AB$187,F$11,0))</f>
        <v>2935000</v>
      </c>
      <c r="G142" s="210">
        <f ca="1">IF(ISERROR(VLOOKUP($B142,'I&amp;E Backsheet'!$D$11:$AB$187,G$11,0)),"",VLOOKUP($B142,'I&amp;E Backsheet'!$D$11:$AB$187,G$11,0))</f>
        <v>2935000</v>
      </c>
      <c r="H142" s="262">
        <f ca="1">IF(ISERROR(VLOOKUP($B142,'I&amp;E Backsheet'!$D$11:$AB$187,H$11,0)),"",VLOOKUP($B142,'I&amp;E Backsheet'!$D$11:$AB$187,H$11,0))</f>
        <v>2935000</v>
      </c>
      <c r="I142" s="210">
        <f ca="1">IF(ISERROR(VLOOKUP($B142,'I&amp;E Backsheet'!$D$11:$AB$187,I$11,0)),"",VLOOKUP($B142,'I&amp;E Backsheet'!$D$11:$AB$187,I$11,0))</f>
        <v>2935000</v>
      </c>
      <c r="J142" s="210">
        <f ca="1">IF(ISERROR(VLOOKUP($B142,'I&amp;E Backsheet'!$D$11:$AB$187,J$11,0)),"",VLOOKUP($B142,'I&amp;E Backsheet'!$D$11:$AB$187,J$11,0))</f>
        <v>2859667</v>
      </c>
      <c r="K142" s="210">
        <f ca="1">IF(ISERROR(VLOOKUP($B142,'I&amp;E Backsheet'!$D$11:$AB$187,K$11,0)),"",VLOOKUP($B142,'I&amp;E Backsheet'!$D$11:$AB$187,K$11,0))</f>
        <v>2859667</v>
      </c>
      <c r="L142" s="262">
        <f ca="1">IF(ISERROR(VLOOKUP($B142,'I&amp;E Backsheet'!$D$11:$AB$187,L$11,0)),"",VLOOKUP($B142,'I&amp;E Backsheet'!$D$11:$AB$187,L$11,0))</f>
        <v>2859666</v>
      </c>
      <c r="M142" s="210">
        <f ca="1">IF(ISERROR(VLOOKUP($B142,'I&amp;E Backsheet'!$D$11:$AB$187,M$11,0)),"",VLOOKUP($B142,'I&amp;E Backsheet'!$D$11:$AB$187,M$11,0))</f>
        <v>2935000</v>
      </c>
      <c r="N142" s="210">
        <f ca="1">IF(ISERROR(VLOOKUP($B142,'I&amp;E Backsheet'!$D$11:$AB$187,N$11,0)),"",VLOOKUP($B142,'I&amp;E Backsheet'!$D$11:$AB$187,N$11,0))</f>
        <v>2859667</v>
      </c>
      <c r="O142" s="334">
        <f t="shared" ca="1" si="7"/>
        <v>0</v>
      </c>
      <c r="P142" s="215">
        <f t="shared" ca="1" si="8"/>
        <v>75333</v>
      </c>
      <c r="Q142" s="349">
        <f t="shared" ca="1" si="9"/>
        <v>0</v>
      </c>
      <c r="R142" s="215">
        <f t="shared" ca="1" si="10"/>
        <v>0</v>
      </c>
    </row>
    <row r="143" spans="1:18" ht="60" customHeight="1">
      <c r="A143" s="3">
        <v>128</v>
      </c>
      <c r="B143" s="41" t="str">
        <f t="shared" ref="B143:B174" ca="1" si="12">IF($A143&gt;$T$18-1,"",INDIRECT("'Comms by AT'!D"&amp;$A143+$T$15))</f>
        <v>E08000005</v>
      </c>
      <c r="C143" s="42" t="str">
        <f ca="1">IF($B143="","",VLOOKUP($B143,'Org list'!$J$9:$K$637,2,0))</f>
        <v>Rochdale</v>
      </c>
      <c r="D143" s="223">
        <f ca="1">IF(ISERROR(VLOOKUP($B143,'Pooled Fund'!$A$3:$D$179,D$11,0)),"",VLOOKUP($B143,'Pooled Fund'!$A$3:$D$179,D$11,0))</f>
        <v>18506000</v>
      </c>
      <c r="E143" s="210">
        <f ca="1">IF(ISERROR(VLOOKUP($B143,'I&amp;E Backsheet'!$D$11:$AB$187,E$11,0)),"",VLOOKUP($B143,'I&amp;E Backsheet'!$D$11:$AB$187,E$11,0))</f>
        <v>4626500</v>
      </c>
      <c r="F143" s="210">
        <f ca="1">IF(ISERROR(VLOOKUP($B143,'I&amp;E Backsheet'!$D$11:$AB$187,F$11,0)),"",VLOOKUP($B143,'I&amp;E Backsheet'!$D$11:$AB$187,F$11,0))</f>
        <v>4626500</v>
      </c>
      <c r="G143" s="210">
        <f ca="1">IF(ISERROR(VLOOKUP($B143,'I&amp;E Backsheet'!$D$11:$AB$187,G$11,0)),"",VLOOKUP($B143,'I&amp;E Backsheet'!$D$11:$AB$187,G$11,0))</f>
        <v>4626500</v>
      </c>
      <c r="H143" s="262">
        <f ca="1">IF(ISERROR(VLOOKUP($B143,'I&amp;E Backsheet'!$D$11:$AB$187,H$11,0)),"",VLOOKUP($B143,'I&amp;E Backsheet'!$D$11:$AB$187,H$11,0))</f>
        <v>4626500</v>
      </c>
      <c r="I143" s="210">
        <f ca="1">IF(ISERROR(VLOOKUP($B143,'I&amp;E Backsheet'!$D$11:$AB$187,I$11,0)),"",VLOOKUP($B143,'I&amp;E Backsheet'!$D$11:$AB$187,I$11,0))</f>
        <v>4412750</v>
      </c>
      <c r="J143" s="210">
        <f ca="1">IF(ISERROR(VLOOKUP($B143,'I&amp;E Backsheet'!$D$11:$AB$187,J$11,0)),"",VLOOKUP($B143,'I&amp;E Backsheet'!$D$11:$AB$187,J$11,0))</f>
        <v>4412750</v>
      </c>
      <c r="K143" s="210">
        <f ca="1">IF(ISERROR(VLOOKUP($B143,'I&amp;E Backsheet'!$D$11:$AB$187,K$11,0)),"",VLOOKUP($B143,'I&amp;E Backsheet'!$D$11:$AB$187,K$11,0))</f>
        <v>4412750</v>
      </c>
      <c r="L143" s="262">
        <f ca="1">IF(ISERROR(VLOOKUP($B143,'I&amp;E Backsheet'!$D$11:$AB$187,L$11,0)),"",VLOOKUP($B143,'I&amp;E Backsheet'!$D$11:$AB$187,L$11,0))</f>
        <v>4412750</v>
      </c>
      <c r="M143" s="210">
        <f ca="1">IF(ISERROR(VLOOKUP($B143,'I&amp;E Backsheet'!$D$11:$AB$187,M$11,0)),"",VLOOKUP($B143,'I&amp;E Backsheet'!$D$11:$AB$187,M$11,0))</f>
        <v>4102353</v>
      </c>
      <c r="N143" s="210">
        <f ca="1">IF(ISERROR(VLOOKUP($B143,'I&amp;E Backsheet'!$D$11:$AB$187,N$11,0)),"",VLOOKUP($B143,'I&amp;E Backsheet'!$D$11:$AB$187,N$11,0))</f>
        <v>4215257</v>
      </c>
      <c r="O143" s="334">
        <f t="shared" ca="1" si="7"/>
        <v>524147</v>
      </c>
      <c r="P143" s="215">
        <f t="shared" ca="1" si="8"/>
        <v>411243</v>
      </c>
      <c r="Q143" s="349">
        <f t="shared" ca="1" si="9"/>
        <v>310397</v>
      </c>
      <c r="R143" s="215">
        <f t="shared" ca="1" si="10"/>
        <v>197493</v>
      </c>
    </row>
    <row r="144" spans="1:18" ht="60" customHeight="1">
      <c r="A144" s="3">
        <v>129</v>
      </c>
      <c r="B144" s="41" t="str">
        <f t="shared" ca="1" si="12"/>
        <v>E08000018</v>
      </c>
      <c r="C144" s="42" t="str">
        <f ca="1">IF($B144="","",VLOOKUP($B144,'Org list'!$J$9:$K$637,2,0))</f>
        <v>Rotherham</v>
      </c>
      <c r="D144" s="223">
        <f ca="1">IF(ISERROR(VLOOKUP($B144,'Pooled Fund'!$A$3:$D$179,D$11,0)),"",VLOOKUP($B144,'Pooled Fund'!$A$3:$D$179,D$11,0))</f>
        <v>23316000</v>
      </c>
      <c r="E144" s="210">
        <f ca="1">IF(ISERROR(VLOOKUP($B144,'I&amp;E Backsheet'!$D$11:$AB$187,E$11,0)),"",VLOOKUP($B144,'I&amp;E Backsheet'!$D$11:$AB$187,E$11,0))</f>
        <v>5829000</v>
      </c>
      <c r="F144" s="210">
        <f ca="1">IF(ISERROR(VLOOKUP($B144,'I&amp;E Backsheet'!$D$11:$AB$187,F$11,0)),"",VLOOKUP($B144,'I&amp;E Backsheet'!$D$11:$AB$187,F$11,0))</f>
        <v>5829000</v>
      </c>
      <c r="G144" s="210">
        <f ca="1">IF(ISERROR(VLOOKUP($B144,'I&amp;E Backsheet'!$D$11:$AB$187,G$11,0)),"",VLOOKUP($B144,'I&amp;E Backsheet'!$D$11:$AB$187,G$11,0))</f>
        <v>5829000</v>
      </c>
      <c r="H144" s="262">
        <f ca="1">IF(ISERROR(VLOOKUP($B144,'I&amp;E Backsheet'!$D$11:$AB$187,H$11,0)),"",VLOOKUP($B144,'I&amp;E Backsheet'!$D$11:$AB$187,H$11,0))</f>
        <v>5829000</v>
      </c>
      <c r="I144" s="210">
        <f ca="1">IF(ISERROR(VLOOKUP($B144,'I&amp;E Backsheet'!$D$11:$AB$187,I$11,0)),"",VLOOKUP($B144,'I&amp;E Backsheet'!$D$11:$AB$187,I$11,0))</f>
        <v>5829000</v>
      </c>
      <c r="J144" s="210">
        <f ca="1">IF(ISERROR(VLOOKUP($B144,'I&amp;E Backsheet'!$D$11:$AB$187,J$11,0)),"",VLOOKUP($B144,'I&amp;E Backsheet'!$D$11:$AB$187,J$11,0))</f>
        <v>5829000</v>
      </c>
      <c r="K144" s="210">
        <f ca="1">IF(ISERROR(VLOOKUP($B144,'I&amp;E Backsheet'!$D$11:$AB$187,K$11,0)),"",VLOOKUP($B144,'I&amp;E Backsheet'!$D$11:$AB$187,K$11,0))</f>
        <v>5829000</v>
      </c>
      <c r="L144" s="262">
        <f ca="1">IF(ISERROR(VLOOKUP($B144,'I&amp;E Backsheet'!$D$11:$AB$187,L$11,0)),"",VLOOKUP($B144,'I&amp;E Backsheet'!$D$11:$AB$187,L$11,0))</f>
        <v>5829000</v>
      </c>
      <c r="M144" s="210">
        <f ca="1">IF(ISERROR(VLOOKUP($B144,'I&amp;E Backsheet'!$D$11:$AB$187,M$11,0)),"",VLOOKUP($B144,'I&amp;E Backsheet'!$D$11:$AB$187,M$11,0))</f>
        <v>5829000</v>
      </c>
      <c r="N144" s="210">
        <f ca="1">IF(ISERROR(VLOOKUP($B144,'I&amp;E Backsheet'!$D$11:$AB$187,N$11,0)),"",VLOOKUP($B144,'I&amp;E Backsheet'!$D$11:$AB$187,N$11,0))</f>
        <v>5829000</v>
      </c>
      <c r="O144" s="334">
        <f t="shared" ref="O144:O191" ca="1" si="13">IF(ISERROR(E144-M144),"",E144-M144)</f>
        <v>0</v>
      </c>
      <c r="P144" s="215">
        <f t="shared" ref="P144:P191" ca="1" si="14">IF(ISERROR(F144-N144),"",F144-N144)</f>
        <v>0</v>
      </c>
      <c r="Q144" s="349">
        <f t="shared" ref="Q144:Q191" ca="1" si="15">IF(ISERROR(I144-M144),"",I144-M144)</f>
        <v>0</v>
      </c>
      <c r="R144" s="215">
        <f t="shared" ref="R144:R191" ca="1" si="16">IF(ISERROR(J144-N144),"",J144-N144)</f>
        <v>0</v>
      </c>
    </row>
    <row r="145" spans="1:18" ht="60" customHeight="1">
      <c r="A145" s="3">
        <v>130</v>
      </c>
      <c r="B145" s="41" t="str">
        <f t="shared" ca="1" si="12"/>
        <v>E06000017</v>
      </c>
      <c r="C145" s="42" t="str">
        <f ca="1">IF($B145="","",VLOOKUP($B145,'Org list'!$J$9:$K$637,2,0))</f>
        <v>Rutland</v>
      </c>
      <c r="D145" s="223">
        <f ca="1">IF(ISERROR(VLOOKUP($B145,'Pooled Fund'!$A$3:$D$179,D$11,0)),"",VLOOKUP($B145,'Pooled Fund'!$A$3:$D$179,D$11,0))</f>
        <v>2226000</v>
      </c>
      <c r="E145" s="210">
        <f ca="1">IF(ISERROR(VLOOKUP($B145,'I&amp;E Backsheet'!$D$11:$AB$187,E$11,0)),"",VLOOKUP($B145,'I&amp;E Backsheet'!$D$11:$AB$187,E$11,0))</f>
        <v>556500</v>
      </c>
      <c r="F145" s="210">
        <f ca="1">IF(ISERROR(VLOOKUP($B145,'I&amp;E Backsheet'!$D$11:$AB$187,F$11,0)),"",VLOOKUP($B145,'I&amp;E Backsheet'!$D$11:$AB$187,F$11,0))</f>
        <v>556500</v>
      </c>
      <c r="G145" s="210">
        <f ca="1">IF(ISERROR(VLOOKUP($B145,'I&amp;E Backsheet'!$D$11:$AB$187,G$11,0)),"",VLOOKUP($B145,'I&amp;E Backsheet'!$D$11:$AB$187,G$11,0))</f>
        <v>556500</v>
      </c>
      <c r="H145" s="262">
        <f ca="1">IF(ISERROR(VLOOKUP($B145,'I&amp;E Backsheet'!$D$11:$AB$187,H$11,0)),"",VLOOKUP($B145,'I&amp;E Backsheet'!$D$11:$AB$187,H$11,0))</f>
        <v>556500</v>
      </c>
      <c r="I145" s="210">
        <f ca="1">IF(ISERROR(VLOOKUP($B145,'I&amp;E Backsheet'!$D$11:$AB$187,I$11,0)),"",VLOOKUP($B145,'I&amp;E Backsheet'!$D$11:$AB$187,I$11,0))</f>
        <v>349860</v>
      </c>
      <c r="J145" s="210">
        <f ca="1">IF(ISERROR(VLOOKUP($B145,'I&amp;E Backsheet'!$D$11:$AB$187,J$11,0)),"",VLOOKUP($B145,'I&amp;E Backsheet'!$D$11:$AB$187,J$11,0))</f>
        <v>484618</v>
      </c>
      <c r="K145" s="210">
        <f ca="1">IF(ISERROR(VLOOKUP($B145,'I&amp;E Backsheet'!$D$11:$AB$187,K$11,0)),"",VLOOKUP($B145,'I&amp;E Backsheet'!$D$11:$AB$187,K$11,0))</f>
        <v>559048</v>
      </c>
      <c r="L145" s="262">
        <f ca="1">IF(ISERROR(VLOOKUP($B145,'I&amp;E Backsheet'!$D$11:$AB$187,L$11,0)),"",VLOOKUP($B145,'I&amp;E Backsheet'!$D$11:$AB$187,L$11,0))</f>
        <v>559048</v>
      </c>
      <c r="M145" s="210">
        <f ca="1">IF(ISERROR(VLOOKUP($B145,'I&amp;E Backsheet'!$D$11:$AB$187,M$11,0)),"",VLOOKUP($B145,'I&amp;E Backsheet'!$D$11:$AB$187,M$11,0))</f>
        <v>349860</v>
      </c>
      <c r="N145" s="210">
        <f ca="1">IF(ISERROR(VLOOKUP($B145,'I&amp;E Backsheet'!$D$11:$AB$187,N$11,0)),"",VLOOKUP($B145,'I&amp;E Backsheet'!$D$11:$AB$187,N$11,0))</f>
        <v>484618</v>
      </c>
      <c r="O145" s="334">
        <f t="shared" ca="1" si="13"/>
        <v>206640</v>
      </c>
      <c r="P145" s="215">
        <f t="shared" ca="1" si="14"/>
        <v>71882</v>
      </c>
      <c r="Q145" s="349">
        <f t="shared" ca="1" si="15"/>
        <v>0</v>
      </c>
      <c r="R145" s="215">
        <f t="shared" ca="1" si="16"/>
        <v>0</v>
      </c>
    </row>
    <row r="146" spans="1:18" ht="60" customHeight="1">
      <c r="A146" s="3">
        <v>131</v>
      </c>
      <c r="B146" s="41" t="str">
        <f t="shared" ca="1" si="12"/>
        <v>E08000006</v>
      </c>
      <c r="C146" s="42" t="str">
        <f ca="1">IF($B146="","",VLOOKUP($B146,'Org list'!$J$9:$K$637,2,0))</f>
        <v>Salford</v>
      </c>
      <c r="D146" s="223">
        <f ca="1">IF(ISERROR(VLOOKUP($B146,'Pooled Fund'!$A$3:$D$179,D$11,0)),"",VLOOKUP($B146,'Pooled Fund'!$A$3:$D$179,D$11,0))</f>
        <v>102830999.97925535</v>
      </c>
      <c r="E146" s="210">
        <f ca="1">IF(ISERROR(VLOOKUP($B146,'I&amp;E Backsheet'!$D$11:$AB$187,E$11,0)),"",VLOOKUP($B146,'I&amp;E Backsheet'!$D$11:$AB$187,E$11,0))</f>
        <v>27582742.0719916</v>
      </c>
      <c r="F146" s="210">
        <f ca="1">IF(ISERROR(VLOOKUP($B146,'I&amp;E Backsheet'!$D$11:$AB$187,F$11,0)),"",VLOOKUP($B146,'I&amp;E Backsheet'!$D$11:$AB$187,F$11,0))</f>
        <v>28172337.405324899</v>
      </c>
      <c r="G146" s="210">
        <f ca="1">IF(ISERROR(VLOOKUP($B146,'I&amp;E Backsheet'!$D$11:$AB$187,G$11,0)),"",VLOOKUP($B146,'I&amp;E Backsheet'!$D$11:$AB$187,G$11,0))</f>
        <v>28172337.405324899</v>
      </c>
      <c r="H146" s="262">
        <f ca="1">IF(ISERROR(VLOOKUP($B146,'I&amp;E Backsheet'!$D$11:$AB$187,H$11,0)),"",VLOOKUP($B146,'I&amp;E Backsheet'!$D$11:$AB$187,H$11,0))</f>
        <v>28172337.405324899</v>
      </c>
      <c r="I146" s="210">
        <f ca="1">IF(ISERROR(VLOOKUP($B146,'I&amp;E Backsheet'!$D$11:$AB$187,I$11,0)),"",VLOOKUP($B146,'I&amp;E Backsheet'!$D$11:$AB$187,I$11,0))</f>
        <v>27435274.276871301</v>
      </c>
      <c r="J146" s="210">
        <f ca="1">IF(ISERROR(VLOOKUP($B146,'I&amp;E Backsheet'!$D$11:$AB$187,J$11,0)),"",VLOOKUP($B146,'I&amp;E Backsheet'!$D$11:$AB$187,J$11,0))</f>
        <v>28695687.734768771</v>
      </c>
      <c r="K146" s="210">
        <f ca="1">IF(ISERROR(VLOOKUP($B146,'I&amp;E Backsheet'!$D$11:$AB$187,K$11,0)),"",VLOOKUP($B146,'I&amp;E Backsheet'!$D$11:$AB$187,K$11,0))</f>
        <v>29722062.334249519</v>
      </c>
      <c r="L146" s="262">
        <f ca="1">IF(ISERROR(VLOOKUP($B146,'I&amp;E Backsheet'!$D$11:$AB$187,L$11,0)),"",VLOOKUP($B146,'I&amp;E Backsheet'!$D$11:$AB$187,L$11,0))</f>
        <v>29677955.5142495</v>
      </c>
      <c r="M146" s="210">
        <f ca="1">IF(ISERROR(VLOOKUP($B146,'I&amp;E Backsheet'!$D$11:$AB$187,M$11,0)),"",VLOOKUP($B146,'I&amp;E Backsheet'!$D$11:$AB$187,M$11,0))</f>
        <v>27435274.276871301</v>
      </c>
      <c r="N146" s="210">
        <f ca="1">IF(ISERROR(VLOOKUP($B146,'I&amp;E Backsheet'!$D$11:$AB$187,N$11,0)),"",VLOOKUP($B146,'I&amp;E Backsheet'!$D$11:$AB$187,N$11,0))</f>
        <v>28695687.734768771</v>
      </c>
      <c r="O146" s="334">
        <f t="shared" ca="1" si="13"/>
        <v>147467.79512029886</v>
      </c>
      <c r="P146" s="215">
        <f t="shared" ca="1" si="14"/>
        <v>-523350.32944387197</v>
      </c>
      <c r="Q146" s="349">
        <f t="shared" ca="1" si="15"/>
        <v>0</v>
      </c>
      <c r="R146" s="215">
        <f t="shared" ca="1" si="16"/>
        <v>0</v>
      </c>
    </row>
    <row r="147" spans="1:18" ht="60" customHeight="1">
      <c r="A147" s="3">
        <v>132</v>
      </c>
      <c r="B147" s="41" t="str">
        <f t="shared" ca="1" si="12"/>
        <v>E08000028</v>
      </c>
      <c r="C147" s="42" t="str">
        <f ca="1">IF($B147="","",VLOOKUP($B147,'Org list'!$J$9:$K$637,2,0))</f>
        <v>Sandwell</v>
      </c>
      <c r="D147" s="223">
        <f ca="1">IF(ISERROR(VLOOKUP($B147,'Pooled Fund'!$A$3:$D$179,D$11,0)),"",VLOOKUP($B147,'Pooled Fund'!$A$3:$D$179,D$11,0))</f>
        <v>25943000</v>
      </c>
      <c r="E147" s="210">
        <f ca="1">IF(ISERROR(VLOOKUP($B147,'I&amp;E Backsheet'!$D$11:$AB$187,E$11,0)),"",VLOOKUP($B147,'I&amp;E Backsheet'!$D$11:$AB$187,E$11,0))</f>
        <v>6712000</v>
      </c>
      <c r="F147" s="210">
        <f ca="1">IF(ISERROR(VLOOKUP($B147,'I&amp;E Backsheet'!$D$11:$AB$187,F$11,0)),"",VLOOKUP($B147,'I&amp;E Backsheet'!$D$11:$AB$187,F$11,0))</f>
        <v>6712000</v>
      </c>
      <c r="G147" s="210">
        <f ca="1">IF(ISERROR(VLOOKUP($B147,'I&amp;E Backsheet'!$D$11:$AB$187,G$11,0)),"",VLOOKUP($B147,'I&amp;E Backsheet'!$D$11:$AB$187,G$11,0))</f>
        <v>6712000</v>
      </c>
      <c r="H147" s="262">
        <f ca="1">IF(ISERROR(VLOOKUP($B147,'I&amp;E Backsheet'!$D$11:$AB$187,H$11,0)),"",VLOOKUP($B147,'I&amp;E Backsheet'!$D$11:$AB$187,H$11,0))</f>
        <v>6712000</v>
      </c>
      <c r="I147" s="210">
        <f ca="1">IF(ISERROR(VLOOKUP($B147,'I&amp;E Backsheet'!$D$11:$AB$187,I$11,0)),"",VLOOKUP($B147,'I&amp;E Backsheet'!$D$11:$AB$187,I$11,0))</f>
        <v>6376500</v>
      </c>
      <c r="J147" s="210">
        <f ca="1">IF(ISERROR(VLOOKUP($B147,'I&amp;E Backsheet'!$D$11:$AB$187,J$11,0)),"",VLOOKUP($B147,'I&amp;E Backsheet'!$D$11:$AB$187,J$11,0))</f>
        <v>6480800</v>
      </c>
      <c r="K147" s="210">
        <f ca="1">IF(ISERROR(VLOOKUP($B147,'I&amp;E Backsheet'!$D$11:$AB$187,K$11,0)),"",VLOOKUP($B147,'I&amp;E Backsheet'!$D$11:$AB$187,K$11,0))</f>
        <v>6480800</v>
      </c>
      <c r="L147" s="262">
        <f ca="1">IF(ISERROR(VLOOKUP($B147,'I&amp;E Backsheet'!$D$11:$AB$187,L$11,0)),"",VLOOKUP($B147,'I&amp;E Backsheet'!$D$11:$AB$187,L$11,0))</f>
        <v>6480800</v>
      </c>
      <c r="M147" s="210">
        <f ca="1">IF(ISERROR(VLOOKUP($B147,'I&amp;E Backsheet'!$D$11:$AB$187,M$11,0)),"",VLOOKUP($B147,'I&amp;E Backsheet'!$D$11:$AB$187,M$11,0))</f>
        <v>6376500</v>
      </c>
      <c r="N147" s="210">
        <f ca="1">IF(ISERROR(VLOOKUP($B147,'I&amp;E Backsheet'!$D$11:$AB$187,N$11,0)),"",VLOOKUP($B147,'I&amp;E Backsheet'!$D$11:$AB$187,N$11,0))</f>
        <v>5974000</v>
      </c>
      <c r="O147" s="334">
        <f t="shared" ca="1" si="13"/>
        <v>335500</v>
      </c>
      <c r="P147" s="215">
        <f t="shared" ca="1" si="14"/>
        <v>738000</v>
      </c>
      <c r="Q147" s="349">
        <f t="shared" ca="1" si="15"/>
        <v>0</v>
      </c>
      <c r="R147" s="215">
        <f t="shared" ca="1" si="16"/>
        <v>506800</v>
      </c>
    </row>
    <row r="148" spans="1:18" ht="60" customHeight="1">
      <c r="A148" s="3">
        <v>133</v>
      </c>
      <c r="B148" s="41" t="str">
        <f t="shared" ca="1" si="12"/>
        <v>E08000014</v>
      </c>
      <c r="C148" s="42" t="str">
        <f ca="1">IF($B148="","",VLOOKUP($B148,'Org list'!$J$9:$K$637,2,0))</f>
        <v>Sefton</v>
      </c>
      <c r="D148" s="223">
        <f ca="1">IF(ISERROR(VLOOKUP($B148,'Pooled Fund'!$A$3:$D$179,D$11,0)),"",VLOOKUP($B148,'Pooled Fund'!$A$3:$D$179,D$11,0))</f>
        <v>24231000</v>
      </c>
      <c r="E148" s="210">
        <f ca="1">IF(ISERROR(VLOOKUP($B148,'I&amp;E Backsheet'!$D$11:$AB$187,E$11,0)),"",VLOOKUP($B148,'I&amp;E Backsheet'!$D$11:$AB$187,E$11,0))</f>
        <v>6057750</v>
      </c>
      <c r="F148" s="210">
        <f ca="1">IF(ISERROR(VLOOKUP($B148,'I&amp;E Backsheet'!$D$11:$AB$187,F$11,0)),"",VLOOKUP($B148,'I&amp;E Backsheet'!$D$11:$AB$187,F$11,0))</f>
        <v>6057750</v>
      </c>
      <c r="G148" s="210">
        <f ca="1">IF(ISERROR(VLOOKUP($B148,'I&amp;E Backsheet'!$D$11:$AB$187,G$11,0)),"",VLOOKUP($B148,'I&amp;E Backsheet'!$D$11:$AB$187,G$11,0))</f>
        <v>6057750</v>
      </c>
      <c r="H148" s="262">
        <f ca="1">IF(ISERROR(VLOOKUP($B148,'I&amp;E Backsheet'!$D$11:$AB$187,H$11,0)),"",VLOOKUP($B148,'I&amp;E Backsheet'!$D$11:$AB$187,H$11,0))</f>
        <v>6057750</v>
      </c>
      <c r="I148" s="210">
        <f ca="1">IF(ISERROR(VLOOKUP($B148,'I&amp;E Backsheet'!$D$11:$AB$187,I$11,0)),"",VLOOKUP($B148,'I&amp;E Backsheet'!$D$11:$AB$187,I$11,0))</f>
        <v>4762997</v>
      </c>
      <c r="J148" s="210">
        <f ca="1">IF(ISERROR(VLOOKUP($B148,'I&amp;E Backsheet'!$D$11:$AB$187,J$11,0)),"",VLOOKUP($B148,'I&amp;E Backsheet'!$D$11:$AB$187,J$11,0))</f>
        <v>5038296</v>
      </c>
      <c r="K148" s="210">
        <f ca="1">IF(ISERROR(VLOOKUP($B148,'I&amp;E Backsheet'!$D$11:$AB$187,K$11,0)),"",VLOOKUP($B148,'I&amp;E Backsheet'!$D$11:$AB$187,K$11,0))</f>
        <v>5777905</v>
      </c>
      <c r="L148" s="262">
        <f ca="1">IF(ISERROR(VLOOKUP($B148,'I&amp;E Backsheet'!$D$11:$AB$187,L$11,0)),"",VLOOKUP($B148,'I&amp;E Backsheet'!$D$11:$AB$187,L$11,0))</f>
        <v>6287902</v>
      </c>
      <c r="M148" s="210">
        <f ca="1">IF(ISERROR(VLOOKUP($B148,'I&amp;E Backsheet'!$D$11:$AB$187,M$11,0)),"",VLOOKUP($B148,'I&amp;E Backsheet'!$D$11:$AB$187,M$11,0))</f>
        <v>4762997</v>
      </c>
      <c r="N148" s="210">
        <f ca="1">IF(ISERROR(VLOOKUP($B148,'I&amp;E Backsheet'!$D$11:$AB$187,N$11,0)),"",VLOOKUP($B148,'I&amp;E Backsheet'!$D$11:$AB$187,N$11,0))</f>
        <v>5038296</v>
      </c>
      <c r="O148" s="334">
        <f t="shared" ca="1" si="13"/>
        <v>1294753</v>
      </c>
      <c r="P148" s="215">
        <f t="shared" ca="1" si="14"/>
        <v>1019454</v>
      </c>
      <c r="Q148" s="349">
        <f t="shared" ca="1" si="15"/>
        <v>0</v>
      </c>
      <c r="R148" s="215">
        <f t="shared" ca="1" si="16"/>
        <v>0</v>
      </c>
    </row>
    <row r="149" spans="1:18" ht="60" customHeight="1">
      <c r="A149" s="3">
        <v>134</v>
      </c>
      <c r="B149" s="41" t="str">
        <f t="shared" ca="1" si="12"/>
        <v>E08000019</v>
      </c>
      <c r="C149" s="42" t="str">
        <f ca="1">IF($B149="","",VLOOKUP($B149,'Org list'!$J$9:$K$637,2,0))</f>
        <v>Sheffield</v>
      </c>
      <c r="D149" s="223">
        <f ca="1">IF(ISERROR(VLOOKUP($B149,'Pooled Fund'!$A$3:$D$179,D$11,0)),"",VLOOKUP($B149,'Pooled Fund'!$A$3:$D$179,D$11,0))</f>
        <v>242955000</v>
      </c>
      <c r="E149" s="210">
        <f ca="1">IF(ISERROR(VLOOKUP($B149,'I&amp;E Backsheet'!$D$11:$AB$187,E$11,0)),"",VLOOKUP($B149,'I&amp;E Backsheet'!$D$11:$AB$187,E$11,0))</f>
        <v>67805000</v>
      </c>
      <c r="F149" s="210">
        <f ca="1">IF(ISERROR(VLOOKUP($B149,'I&amp;E Backsheet'!$D$11:$AB$187,F$11,0)),"",VLOOKUP($B149,'I&amp;E Backsheet'!$D$11:$AB$187,F$11,0))</f>
        <v>68659450</v>
      </c>
      <c r="G149" s="210">
        <f ca="1">IF(ISERROR(VLOOKUP($B149,'I&amp;E Backsheet'!$D$11:$AB$187,G$11,0)),"",VLOOKUP($B149,'I&amp;E Backsheet'!$D$11:$AB$187,G$11,0))</f>
        <v>66314050</v>
      </c>
      <c r="H149" s="262">
        <f ca="1">IF(ISERROR(VLOOKUP($B149,'I&amp;E Backsheet'!$D$11:$AB$187,H$11,0)),"",VLOOKUP($B149,'I&amp;E Backsheet'!$D$11:$AB$187,H$11,0))</f>
        <v>71246500</v>
      </c>
      <c r="I149" s="210">
        <f ca="1">IF(ISERROR(VLOOKUP($B149,'I&amp;E Backsheet'!$D$11:$AB$187,I$11,0)),"",VLOOKUP($B149,'I&amp;E Backsheet'!$D$11:$AB$187,I$11,0))</f>
        <v>69215000</v>
      </c>
      <c r="J149" s="210">
        <f ca="1">IF(ISERROR(VLOOKUP($B149,'I&amp;E Backsheet'!$D$11:$AB$187,J$11,0)),"",VLOOKUP($B149,'I&amp;E Backsheet'!$D$11:$AB$187,J$11,0))</f>
        <v>72688000</v>
      </c>
      <c r="K149" s="210">
        <f ca="1">IF(ISERROR(VLOOKUP($B149,'I&amp;E Backsheet'!$D$11:$AB$187,K$11,0)),"",VLOOKUP($B149,'I&amp;E Backsheet'!$D$11:$AB$187,K$11,0))</f>
        <v>66891000</v>
      </c>
      <c r="L149" s="262">
        <f ca="1">IF(ISERROR(VLOOKUP($B149,'I&amp;E Backsheet'!$D$11:$AB$187,L$11,0)),"",VLOOKUP($B149,'I&amp;E Backsheet'!$D$11:$AB$187,L$11,0))</f>
        <v>73623000</v>
      </c>
      <c r="M149" s="210">
        <f ca="1">IF(ISERROR(VLOOKUP($B149,'I&amp;E Backsheet'!$D$11:$AB$187,M$11,0)),"",VLOOKUP($B149,'I&amp;E Backsheet'!$D$11:$AB$187,M$11,0))</f>
        <v>69215000</v>
      </c>
      <c r="N149" s="210">
        <f ca="1">IF(ISERROR(VLOOKUP($B149,'I&amp;E Backsheet'!$D$11:$AB$187,N$11,0)),"",VLOOKUP($B149,'I&amp;E Backsheet'!$D$11:$AB$187,N$11,0))</f>
        <v>72688000</v>
      </c>
      <c r="O149" s="334">
        <f t="shared" ca="1" si="13"/>
        <v>-1410000</v>
      </c>
      <c r="P149" s="215">
        <f t="shared" ca="1" si="14"/>
        <v>-4028550</v>
      </c>
      <c r="Q149" s="349">
        <f t="shared" ca="1" si="15"/>
        <v>0</v>
      </c>
      <c r="R149" s="215">
        <f t="shared" ca="1" si="16"/>
        <v>0</v>
      </c>
    </row>
    <row r="150" spans="1:18" ht="60" customHeight="1">
      <c r="A150" s="3">
        <v>135</v>
      </c>
      <c r="B150" s="41" t="str">
        <f t="shared" ca="1" si="12"/>
        <v>E06000051</v>
      </c>
      <c r="C150" s="42" t="str">
        <f ca="1">IF($B150="","",VLOOKUP($B150,'Org list'!$J$9:$K$637,2,0))</f>
        <v>Shropshire</v>
      </c>
      <c r="D150" s="223">
        <f ca="1">IF(ISERROR(VLOOKUP($B150,'Pooled Fund'!$A$3:$D$179,D$11,0)),"",VLOOKUP($B150,'Pooled Fund'!$A$3:$D$179,D$11,0))</f>
        <v>21750000</v>
      </c>
      <c r="E150" s="210">
        <f ca="1">IF(ISERROR(VLOOKUP($B150,'I&amp;E Backsheet'!$D$11:$AB$187,E$11,0)),"",VLOOKUP($B150,'I&amp;E Backsheet'!$D$11:$AB$187,E$11,0))</f>
        <v>5437500</v>
      </c>
      <c r="F150" s="210">
        <f ca="1">IF(ISERROR(VLOOKUP($B150,'I&amp;E Backsheet'!$D$11:$AB$187,F$11,0)),"",VLOOKUP($B150,'I&amp;E Backsheet'!$D$11:$AB$187,F$11,0))</f>
        <v>5437500</v>
      </c>
      <c r="G150" s="210">
        <f ca="1">IF(ISERROR(VLOOKUP($B150,'I&amp;E Backsheet'!$D$11:$AB$187,G$11,0)),"",VLOOKUP($B150,'I&amp;E Backsheet'!$D$11:$AB$187,G$11,0))</f>
        <v>5437500</v>
      </c>
      <c r="H150" s="262">
        <f ca="1">IF(ISERROR(VLOOKUP($B150,'I&amp;E Backsheet'!$D$11:$AB$187,H$11,0)),"",VLOOKUP($B150,'I&amp;E Backsheet'!$D$11:$AB$187,H$11,0))</f>
        <v>5437500</v>
      </c>
      <c r="I150" s="210">
        <f ca="1">IF(ISERROR(VLOOKUP($B150,'I&amp;E Backsheet'!$D$11:$AB$187,I$11,0)),"",VLOOKUP($B150,'I&amp;E Backsheet'!$D$11:$AB$187,I$11,0))</f>
        <v>4475755</v>
      </c>
      <c r="J150" s="210">
        <f ca="1">IF(ISERROR(VLOOKUP($B150,'I&amp;E Backsheet'!$D$11:$AB$187,J$11,0)),"",VLOOKUP($B150,'I&amp;E Backsheet'!$D$11:$AB$187,J$11,0))</f>
        <v>4860227</v>
      </c>
      <c r="K150" s="210">
        <f ca="1">IF(ISERROR(VLOOKUP($B150,'I&amp;E Backsheet'!$D$11:$AB$187,K$11,0)),"",VLOOKUP($B150,'I&amp;E Backsheet'!$D$11:$AB$187,K$11,0))</f>
        <v>6027384</v>
      </c>
      <c r="L150" s="262">
        <f ca="1">IF(ISERROR(VLOOKUP($B150,'I&amp;E Backsheet'!$D$11:$AB$187,L$11,0)),"",VLOOKUP($B150,'I&amp;E Backsheet'!$D$11:$AB$187,L$11,0))</f>
        <v>6387384</v>
      </c>
      <c r="M150" s="210">
        <f ca="1">IF(ISERROR(VLOOKUP($B150,'I&amp;E Backsheet'!$D$11:$AB$187,M$11,0)),"",VLOOKUP($B150,'I&amp;E Backsheet'!$D$11:$AB$187,M$11,0))</f>
        <v>4475755</v>
      </c>
      <c r="N150" s="210">
        <f ca="1">IF(ISERROR(VLOOKUP($B150,'I&amp;E Backsheet'!$D$11:$AB$187,N$11,0)),"",VLOOKUP($B150,'I&amp;E Backsheet'!$D$11:$AB$187,N$11,0))</f>
        <v>4860227</v>
      </c>
      <c r="O150" s="334">
        <f t="shared" ca="1" si="13"/>
        <v>961745</v>
      </c>
      <c r="P150" s="215">
        <f t="shared" ca="1" si="14"/>
        <v>577273</v>
      </c>
      <c r="Q150" s="349">
        <f t="shared" ca="1" si="15"/>
        <v>0</v>
      </c>
      <c r="R150" s="215">
        <f t="shared" ca="1" si="16"/>
        <v>0</v>
      </c>
    </row>
    <row r="151" spans="1:18" ht="60" customHeight="1">
      <c r="A151" s="3">
        <v>136</v>
      </c>
      <c r="B151" s="41" t="str">
        <f t="shared" ca="1" si="12"/>
        <v>E06000039</v>
      </c>
      <c r="C151" s="42" t="str">
        <f ca="1">IF($B151="","",VLOOKUP($B151,'Org list'!$J$9:$K$637,2,0))</f>
        <v>Slough</v>
      </c>
      <c r="D151" s="223">
        <f ca="1">IF(ISERROR(VLOOKUP($B151,'Pooled Fund'!$A$3:$D$179,D$11,0)),"",VLOOKUP($B151,'Pooled Fund'!$A$3:$D$179,D$11,0))</f>
        <v>8762000</v>
      </c>
      <c r="E151" s="210">
        <f ca="1">IF(ISERROR(VLOOKUP($B151,'I&amp;E Backsheet'!$D$11:$AB$187,E$11,0)),"",VLOOKUP($B151,'I&amp;E Backsheet'!$D$11:$AB$187,E$11,0))</f>
        <v>2191000</v>
      </c>
      <c r="F151" s="210">
        <f ca="1">IF(ISERROR(VLOOKUP($B151,'I&amp;E Backsheet'!$D$11:$AB$187,F$11,0)),"",VLOOKUP($B151,'I&amp;E Backsheet'!$D$11:$AB$187,F$11,0))</f>
        <v>2190000</v>
      </c>
      <c r="G151" s="210">
        <f ca="1">IF(ISERROR(VLOOKUP($B151,'I&amp;E Backsheet'!$D$11:$AB$187,G$11,0)),"",VLOOKUP($B151,'I&amp;E Backsheet'!$D$11:$AB$187,G$11,0))</f>
        <v>2191000</v>
      </c>
      <c r="H151" s="262">
        <f ca="1">IF(ISERROR(VLOOKUP($B151,'I&amp;E Backsheet'!$D$11:$AB$187,H$11,0)),"",VLOOKUP($B151,'I&amp;E Backsheet'!$D$11:$AB$187,H$11,0))</f>
        <v>2190000</v>
      </c>
      <c r="I151" s="210">
        <f ca="1">IF(ISERROR(VLOOKUP($B151,'I&amp;E Backsheet'!$D$11:$AB$187,I$11,0)),"",VLOOKUP($B151,'I&amp;E Backsheet'!$D$11:$AB$187,I$11,0))</f>
        <v>1613000</v>
      </c>
      <c r="J151" s="210">
        <f ca="1">IF(ISERROR(VLOOKUP($B151,'I&amp;E Backsheet'!$D$11:$AB$187,J$11,0)),"",VLOOKUP($B151,'I&amp;E Backsheet'!$D$11:$AB$187,J$11,0))</f>
        <v>1613000</v>
      </c>
      <c r="K151" s="210">
        <f ca="1">IF(ISERROR(VLOOKUP($B151,'I&amp;E Backsheet'!$D$11:$AB$187,K$11,0)),"",VLOOKUP($B151,'I&amp;E Backsheet'!$D$11:$AB$187,K$11,0))</f>
        <v>2768000</v>
      </c>
      <c r="L151" s="262">
        <f ca="1">IF(ISERROR(VLOOKUP($B151,'I&amp;E Backsheet'!$D$11:$AB$187,L$11,0)),"",VLOOKUP($B151,'I&amp;E Backsheet'!$D$11:$AB$187,L$11,0))</f>
        <v>2768000</v>
      </c>
      <c r="M151" s="210">
        <f ca="1">IF(ISERROR(VLOOKUP($B151,'I&amp;E Backsheet'!$D$11:$AB$187,M$11,0)),"",VLOOKUP($B151,'I&amp;E Backsheet'!$D$11:$AB$187,M$11,0))</f>
        <v>1582000</v>
      </c>
      <c r="N151" s="210">
        <f ca="1">IF(ISERROR(VLOOKUP($B151,'I&amp;E Backsheet'!$D$11:$AB$187,N$11,0)),"",VLOOKUP($B151,'I&amp;E Backsheet'!$D$11:$AB$187,N$11,0))</f>
        <v>1696000</v>
      </c>
      <c r="O151" s="334">
        <f t="shared" ca="1" si="13"/>
        <v>609000</v>
      </c>
      <c r="P151" s="215">
        <f t="shared" ca="1" si="14"/>
        <v>494000</v>
      </c>
      <c r="Q151" s="349">
        <f t="shared" ca="1" si="15"/>
        <v>31000</v>
      </c>
      <c r="R151" s="215">
        <f t="shared" ca="1" si="16"/>
        <v>-83000</v>
      </c>
    </row>
    <row r="152" spans="1:18" ht="60" customHeight="1">
      <c r="A152" s="3">
        <v>137</v>
      </c>
      <c r="B152" s="41" t="str">
        <f t="shared" ca="1" si="12"/>
        <v>E08000029</v>
      </c>
      <c r="C152" s="42" t="str">
        <f ca="1">IF($B152="","",VLOOKUP($B152,'Org list'!$J$9:$K$637,2,0))</f>
        <v>Solihull</v>
      </c>
      <c r="D152" s="223">
        <f ca="1">IF(ISERROR(VLOOKUP($B152,'Pooled Fund'!$A$3:$D$179,D$11,0)),"",VLOOKUP($B152,'Pooled Fund'!$A$3:$D$179,D$11,0))</f>
        <v>15114000</v>
      </c>
      <c r="E152" s="210">
        <f ca="1">IF(ISERROR(VLOOKUP($B152,'I&amp;E Backsheet'!$D$11:$AB$187,E$11,0)),"",VLOOKUP($B152,'I&amp;E Backsheet'!$D$11:$AB$187,E$11,0))</f>
        <v>3778500</v>
      </c>
      <c r="F152" s="210">
        <f ca="1">IF(ISERROR(VLOOKUP($B152,'I&amp;E Backsheet'!$D$11:$AB$187,F$11,0)),"",VLOOKUP($B152,'I&amp;E Backsheet'!$D$11:$AB$187,F$11,0))</f>
        <v>3778500</v>
      </c>
      <c r="G152" s="210">
        <f ca="1">IF(ISERROR(VLOOKUP($B152,'I&amp;E Backsheet'!$D$11:$AB$187,G$11,0)),"",VLOOKUP($B152,'I&amp;E Backsheet'!$D$11:$AB$187,G$11,0))</f>
        <v>3778500</v>
      </c>
      <c r="H152" s="262">
        <f ca="1">IF(ISERROR(VLOOKUP($B152,'I&amp;E Backsheet'!$D$11:$AB$187,H$11,0)),"",VLOOKUP($B152,'I&amp;E Backsheet'!$D$11:$AB$187,H$11,0))</f>
        <v>3778500</v>
      </c>
      <c r="I152" s="210">
        <f ca="1">IF(ISERROR(VLOOKUP($B152,'I&amp;E Backsheet'!$D$11:$AB$187,I$11,0)),"",VLOOKUP($B152,'I&amp;E Backsheet'!$D$11:$AB$187,I$11,0))</f>
        <v>3778500</v>
      </c>
      <c r="J152" s="210">
        <f ca="1">IF(ISERROR(VLOOKUP($B152,'I&amp;E Backsheet'!$D$11:$AB$187,J$11,0)),"",VLOOKUP($B152,'I&amp;E Backsheet'!$D$11:$AB$187,J$11,0))</f>
        <v>3778500</v>
      </c>
      <c r="K152" s="210">
        <f ca="1">IF(ISERROR(VLOOKUP($B152,'I&amp;E Backsheet'!$D$11:$AB$187,K$11,0)),"",VLOOKUP($B152,'I&amp;E Backsheet'!$D$11:$AB$187,K$11,0))</f>
        <v>3778500</v>
      </c>
      <c r="L152" s="262">
        <f ca="1">IF(ISERROR(VLOOKUP($B152,'I&amp;E Backsheet'!$D$11:$AB$187,L$11,0)),"",VLOOKUP($B152,'I&amp;E Backsheet'!$D$11:$AB$187,L$11,0))</f>
        <v>3778500</v>
      </c>
      <c r="M152" s="210">
        <f ca="1">IF(ISERROR(VLOOKUP($B152,'I&amp;E Backsheet'!$D$11:$AB$187,M$11,0)),"",VLOOKUP($B152,'I&amp;E Backsheet'!$D$11:$AB$187,M$11,0))</f>
        <v>3778500</v>
      </c>
      <c r="N152" s="210">
        <f ca="1">IF(ISERROR(VLOOKUP($B152,'I&amp;E Backsheet'!$D$11:$AB$187,N$11,0)),"",VLOOKUP($B152,'I&amp;E Backsheet'!$D$11:$AB$187,N$11,0))</f>
        <v>3778500</v>
      </c>
      <c r="O152" s="334">
        <f t="shared" ca="1" si="13"/>
        <v>0</v>
      </c>
      <c r="P152" s="215">
        <f t="shared" ca="1" si="14"/>
        <v>0</v>
      </c>
      <c r="Q152" s="349">
        <f t="shared" ca="1" si="15"/>
        <v>0</v>
      </c>
      <c r="R152" s="215">
        <f t="shared" ca="1" si="16"/>
        <v>0</v>
      </c>
    </row>
    <row r="153" spans="1:18" ht="60" customHeight="1">
      <c r="A153" s="3">
        <v>138</v>
      </c>
      <c r="B153" s="41" t="str">
        <f t="shared" ca="1" si="12"/>
        <v>E10000027</v>
      </c>
      <c r="C153" s="42" t="str">
        <f ca="1">IF($B153="","",VLOOKUP($B153,'Org list'!$J$9:$K$637,2,0))</f>
        <v>Somerset</v>
      </c>
      <c r="D153" s="223">
        <f ca="1">IF(ISERROR(VLOOKUP($B153,'Pooled Fund'!$A$3:$D$179,D$11,0)),"",VLOOKUP($B153,'Pooled Fund'!$A$3:$D$179,D$11,0))</f>
        <v>41343000</v>
      </c>
      <c r="E153" s="210">
        <f ca="1">IF(ISERROR(VLOOKUP($B153,'I&amp;E Backsheet'!$D$11:$AB$187,E$11,0)),"",VLOOKUP($B153,'I&amp;E Backsheet'!$D$11:$AB$187,E$11,0))</f>
        <v>10335750</v>
      </c>
      <c r="F153" s="210">
        <f ca="1">IF(ISERROR(VLOOKUP($B153,'I&amp;E Backsheet'!$D$11:$AB$187,F$11,0)),"",VLOOKUP($B153,'I&amp;E Backsheet'!$D$11:$AB$187,F$11,0))</f>
        <v>10335750</v>
      </c>
      <c r="G153" s="210">
        <f ca="1">IF(ISERROR(VLOOKUP($B153,'I&amp;E Backsheet'!$D$11:$AB$187,G$11,0)),"",VLOOKUP($B153,'I&amp;E Backsheet'!$D$11:$AB$187,G$11,0))</f>
        <v>10335750</v>
      </c>
      <c r="H153" s="262">
        <f ca="1">IF(ISERROR(VLOOKUP($B153,'I&amp;E Backsheet'!$D$11:$AB$187,H$11,0)),"",VLOOKUP($B153,'I&amp;E Backsheet'!$D$11:$AB$187,H$11,0))</f>
        <v>10335750</v>
      </c>
      <c r="I153" s="210">
        <f ca="1">IF(ISERROR(VLOOKUP($B153,'I&amp;E Backsheet'!$D$11:$AB$187,I$11,0)),"",VLOOKUP($B153,'I&amp;E Backsheet'!$D$11:$AB$187,I$11,0))</f>
        <v>10335750</v>
      </c>
      <c r="J153" s="210">
        <f ca="1">IF(ISERROR(VLOOKUP($B153,'I&amp;E Backsheet'!$D$11:$AB$187,J$11,0)),"",VLOOKUP($B153,'I&amp;E Backsheet'!$D$11:$AB$187,J$11,0))</f>
        <v>10335750</v>
      </c>
      <c r="K153" s="210">
        <f ca="1">IF(ISERROR(VLOOKUP($B153,'I&amp;E Backsheet'!$D$11:$AB$187,K$11,0)),"",VLOOKUP($B153,'I&amp;E Backsheet'!$D$11:$AB$187,K$11,0))</f>
        <v>10335750</v>
      </c>
      <c r="L153" s="262">
        <f ca="1">IF(ISERROR(VLOOKUP($B153,'I&amp;E Backsheet'!$D$11:$AB$187,L$11,0)),"",VLOOKUP($B153,'I&amp;E Backsheet'!$D$11:$AB$187,L$11,0))</f>
        <v>10335750</v>
      </c>
      <c r="M153" s="210">
        <f ca="1">IF(ISERROR(VLOOKUP($B153,'I&amp;E Backsheet'!$D$11:$AB$187,M$11,0)),"",VLOOKUP($B153,'I&amp;E Backsheet'!$D$11:$AB$187,M$11,0))</f>
        <v>10335750</v>
      </c>
      <c r="N153" s="210">
        <f ca="1">IF(ISERROR(VLOOKUP($B153,'I&amp;E Backsheet'!$D$11:$AB$187,N$11,0)),"",VLOOKUP($B153,'I&amp;E Backsheet'!$D$11:$AB$187,N$11,0))</f>
        <v>10335750</v>
      </c>
      <c r="O153" s="334">
        <f t="shared" ca="1" si="13"/>
        <v>0</v>
      </c>
      <c r="P153" s="215">
        <f t="shared" ca="1" si="14"/>
        <v>0</v>
      </c>
      <c r="Q153" s="349">
        <f t="shared" ca="1" si="15"/>
        <v>0</v>
      </c>
      <c r="R153" s="215">
        <f t="shared" ca="1" si="16"/>
        <v>0</v>
      </c>
    </row>
    <row r="154" spans="1:18" ht="60" customHeight="1">
      <c r="A154" s="3">
        <v>139</v>
      </c>
      <c r="B154" s="41" t="str">
        <f t="shared" ca="1" si="12"/>
        <v>E06000025</v>
      </c>
      <c r="C154" s="42" t="str">
        <f ca="1">IF($B154="","",VLOOKUP($B154,'Org list'!$J$9:$K$637,2,0))</f>
        <v>South Gloucestershire</v>
      </c>
      <c r="D154" s="223">
        <f ca="1">IF(ISERROR(VLOOKUP($B154,'Pooled Fund'!$A$3:$D$179,D$11,0)),"",VLOOKUP($B154,'Pooled Fund'!$A$3:$D$179,D$11,0))</f>
        <v>16300000</v>
      </c>
      <c r="E154" s="210">
        <f ca="1">IF(ISERROR(VLOOKUP($B154,'I&amp;E Backsheet'!$D$11:$AB$187,E$11,0)),"",VLOOKUP($B154,'I&amp;E Backsheet'!$D$11:$AB$187,E$11,0))</f>
        <v>4075000</v>
      </c>
      <c r="F154" s="210">
        <f ca="1">IF(ISERROR(VLOOKUP($B154,'I&amp;E Backsheet'!$D$11:$AB$187,F$11,0)),"",VLOOKUP($B154,'I&amp;E Backsheet'!$D$11:$AB$187,F$11,0))</f>
        <v>4075000</v>
      </c>
      <c r="G154" s="210">
        <f ca="1">IF(ISERROR(VLOOKUP($B154,'I&amp;E Backsheet'!$D$11:$AB$187,G$11,0)),"",VLOOKUP($B154,'I&amp;E Backsheet'!$D$11:$AB$187,G$11,0))</f>
        <v>4075000</v>
      </c>
      <c r="H154" s="262">
        <f ca="1">IF(ISERROR(VLOOKUP($B154,'I&amp;E Backsheet'!$D$11:$AB$187,H$11,0)),"",VLOOKUP($B154,'I&amp;E Backsheet'!$D$11:$AB$187,H$11,0))</f>
        <v>4075000</v>
      </c>
      <c r="I154" s="210">
        <f ca="1">IF(ISERROR(VLOOKUP($B154,'I&amp;E Backsheet'!$D$11:$AB$187,I$11,0)),"",VLOOKUP($B154,'I&amp;E Backsheet'!$D$11:$AB$187,I$11,0))</f>
        <v>4075000</v>
      </c>
      <c r="J154" s="210">
        <f ca="1">IF(ISERROR(VLOOKUP($B154,'I&amp;E Backsheet'!$D$11:$AB$187,J$11,0)),"",VLOOKUP($B154,'I&amp;E Backsheet'!$D$11:$AB$187,J$11,0))</f>
        <v>4253072.5</v>
      </c>
      <c r="K154" s="210">
        <f ca="1">IF(ISERROR(VLOOKUP($B154,'I&amp;E Backsheet'!$D$11:$AB$187,K$11,0)),"",VLOOKUP($B154,'I&amp;E Backsheet'!$D$11:$AB$187,K$11,0))</f>
        <v>4483749.25</v>
      </c>
      <c r="L154" s="262">
        <f ca="1">IF(ISERROR(VLOOKUP($B154,'I&amp;E Backsheet'!$D$11:$AB$187,L$11,0)),"",VLOOKUP($B154,'I&amp;E Backsheet'!$D$11:$AB$187,L$11,0))</f>
        <v>4483749.25</v>
      </c>
      <c r="M154" s="210">
        <f ca="1">IF(ISERROR(VLOOKUP($B154,'I&amp;E Backsheet'!$D$11:$AB$187,M$11,0)),"",VLOOKUP($B154,'I&amp;E Backsheet'!$D$11:$AB$187,M$11,0))</f>
        <v>4075000</v>
      </c>
      <c r="N154" s="210">
        <f ca="1">IF(ISERROR(VLOOKUP($B154,'I&amp;E Backsheet'!$D$11:$AB$187,N$11,0)),"",VLOOKUP($B154,'I&amp;E Backsheet'!$D$11:$AB$187,N$11,0))</f>
        <v>4253072.5</v>
      </c>
      <c r="O154" s="334">
        <f t="shared" ca="1" si="13"/>
        <v>0</v>
      </c>
      <c r="P154" s="215">
        <f t="shared" ca="1" si="14"/>
        <v>-178072.5</v>
      </c>
      <c r="Q154" s="349">
        <f t="shared" ca="1" si="15"/>
        <v>0</v>
      </c>
      <c r="R154" s="215">
        <f t="shared" ca="1" si="16"/>
        <v>0</v>
      </c>
    </row>
    <row r="155" spans="1:18" ht="60" customHeight="1">
      <c r="A155" s="3">
        <v>140</v>
      </c>
      <c r="B155" s="41" t="str">
        <f t="shared" ca="1" si="12"/>
        <v>E08000023</v>
      </c>
      <c r="C155" s="42" t="str">
        <f ca="1">IF($B155="","",VLOOKUP($B155,'Org list'!$J$9:$K$637,2,0))</f>
        <v>South Tyneside</v>
      </c>
      <c r="D155" s="223">
        <f ca="1">IF(ISERROR(VLOOKUP($B155,'Pooled Fund'!$A$3:$D$179,D$11,0)),"",VLOOKUP($B155,'Pooled Fund'!$A$3:$D$179,D$11,0))</f>
        <v>21367000</v>
      </c>
      <c r="E155" s="210">
        <f ca="1">IF(ISERROR(VLOOKUP($B155,'I&amp;E Backsheet'!$D$11:$AB$187,E$11,0)),"",VLOOKUP($B155,'I&amp;E Backsheet'!$D$11:$AB$187,E$11,0))</f>
        <v>5361000</v>
      </c>
      <c r="F155" s="210">
        <f ca="1">IF(ISERROR(VLOOKUP($B155,'I&amp;E Backsheet'!$D$11:$AB$187,F$11,0)),"",VLOOKUP($B155,'I&amp;E Backsheet'!$D$11:$AB$187,F$11,0))</f>
        <v>5361000</v>
      </c>
      <c r="G155" s="210">
        <f ca="1">IF(ISERROR(VLOOKUP($B155,'I&amp;E Backsheet'!$D$11:$AB$187,G$11,0)),"",VLOOKUP($B155,'I&amp;E Backsheet'!$D$11:$AB$187,G$11,0))</f>
        <v>5361000</v>
      </c>
      <c r="H155" s="262">
        <f ca="1">IF(ISERROR(VLOOKUP($B155,'I&amp;E Backsheet'!$D$11:$AB$187,H$11,0)),"",VLOOKUP($B155,'I&amp;E Backsheet'!$D$11:$AB$187,H$11,0))</f>
        <v>5361000</v>
      </c>
      <c r="I155" s="210">
        <f ca="1">IF(ISERROR(VLOOKUP($B155,'I&amp;E Backsheet'!$D$11:$AB$187,I$11,0)),"",VLOOKUP($B155,'I&amp;E Backsheet'!$D$11:$AB$187,I$11,0))</f>
        <v>5361000</v>
      </c>
      <c r="J155" s="210">
        <f ca="1">IF(ISERROR(VLOOKUP($B155,'I&amp;E Backsheet'!$D$11:$AB$187,J$11,0)),"",VLOOKUP($B155,'I&amp;E Backsheet'!$D$11:$AB$187,J$11,0))</f>
        <v>5361000</v>
      </c>
      <c r="K155" s="210">
        <f ca="1">IF(ISERROR(VLOOKUP($B155,'I&amp;E Backsheet'!$D$11:$AB$187,K$11,0)),"",VLOOKUP($B155,'I&amp;E Backsheet'!$D$11:$AB$187,K$11,0))</f>
        <v>5361000</v>
      </c>
      <c r="L155" s="262">
        <f ca="1">IF(ISERROR(VLOOKUP($B155,'I&amp;E Backsheet'!$D$11:$AB$187,L$11,0)),"",VLOOKUP($B155,'I&amp;E Backsheet'!$D$11:$AB$187,L$11,0))</f>
        <v>5361000</v>
      </c>
      <c r="M155" s="210">
        <f ca="1">IF(ISERROR(VLOOKUP($B155,'I&amp;E Backsheet'!$D$11:$AB$187,M$11,0)),"",VLOOKUP($B155,'I&amp;E Backsheet'!$D$11:$AB$187,M$11,0))</f>
        <v>5090000</v>
      </c>
      <c r="N155" s="210">
        <f ca="1">IF(ISERROR(VLOOKUP($B155,'I&amp;E Backsheet'!$D$11:$AB$187,N$11,0)),"",VLOOKUP($B155,'I&amp;E Backsheet'!$D$11:$AB$187,N$11,0))</f>
        <v>5632000</v>
      </c>
      <c r="O155" s="334">
        <f t="shared" ca="1" si="13"/>
        <v>271000</v>
      </c>
      <c r="P155" s="215">
        <f t="shared" ca="1" si="14"/>
        <v>-271000</v>
      </c>
      <c r="Q155" s="349">
        <f t="shared" ca="1" si="15"/>
        <v>271000</v>
      </c>
      <c r="R155" s="215">
        <f t="shared" ca="1" si="16"/>
        <v>-271000</v>
      </c>
    </row>
    <row r="156" spans="1:18" ht="60" customHeight="1">
      <c r="A156" s="3">
        <v>141</v>
      </c>
      <c r="B156" s="41" t="str">
        <f t="shared" ca="1" si="12"/>
        <v>E06000045</v>
      </c>
      <c r="C156" s="42" t="str">
        <f ca="1">IF($B156="","",VLOOKUP($B156,'Org list'!$J$9:$K$637,2,0))</f>
        <v>Southampton</v>
      </c>
      <c r="D156" s="223">
        <f ca="1">IF(ISERROR(VLOOKUP($B156,'Pooled Fund'!$A$3:$D$179,D$11,0)),"",VLOOKUP($B156,'Pooled Fund'!$A$3:$D$179,D$11,0))</f>
        <v>132718000</v>
      </c>
      <c r="E156" s="210">
        <f ca="1">IF(ISERROR(VLOOKUP($B156,'I&amp;E Backsheet'!$D$11:$AB$187,E$11,0)),"",VLOOKUP($B156,'I&amp;E Backsheet'!$D$11:$AB$187,E$11,0))</f>
        <v>14497000</v>
      </c>
      <c r="F156" s="210">
        <f ca="1">IF(ISERROR(VLOOKUP($B156,'I&amp;E Backsheet'!$D$11:$AB$187,F$11,0)),"",VLOOKUP($B156,'I&amp;E Backsheet'!$D$11:$AB$187,F$11,0))</f>
        <v>14497000</v>
      </c>
      <c r="G156" s="210">
        <f ca="1">IF(ISERROR(VLOOKUP($B156,'I&amp;E Backsheet'!$D$11:$AB$187,G$11,0)),"",VLOOKUP($B156,'I&amp;E Backsheet'!$D$11:$AB$187,G$11,0))</f>
        <v>14497000</v>
      </c>
      <c r="H156" s="262">
        <f ca="1">IF(ISERROR(VLOOKUP($B156,'I&amp;E Backsheet'!$D$11:$AB$187,H$11,0)),"",VLOOKUP($B156,'I&amp;E Backsheet'!$D$11:$AB$187,H$11,0))</f>
        <v>14497000</v>
      </c>
      <c r="I156" s="210">
        <f ca="1">IF(ISERROR(VLOOKUP($B156,'I&amp;E Backsheet'!$D$11:$AB$187,I$11,0)),"",VLOOKUP($B156,'I&amp;E Backsheet'!$D$11:$AB$187,I$11,0))</f>
        <v>14368000</v>
      </c>
      <c r="J156" s="210">
        <f ca="1">IF(ISERROR(VLOOKUP($B156,'I&amp;E Backsheet'!$D$11:$AB$187,J$11,0)),"",VLOOKUP($B156,'I&amp;E Backsheet'!$D$11:$AB$187,J$11,0))</f>
        <v>15214000</v>
      </c>
      <c r="K156" s="210">
        <f ca="1">IF(ISERROR(VLOOKUP($B156,'I&amp;E Backsheet'!$D$11:$AB$187,K$11,0)),"",VLOOKUP($B156,'I&amp;E Backsheet'!$D$11:$AB$187,K$11,0))</f>
        <v>14685000</v>
      </c>
      <c r="L156" s="262">
        <f ca="1">IF(ISERROR(VLOOKUP($B156,'I&amp;E Backsheet'!$D$11:$AB$187,L$11,0)),"",VLOOKUP($B156,'I&amp;E Backsheet'!$D$11:$AB$187,L$11,0))</f>
        <v>14685000</v>
      </c>
      <c r="M156" s="210">
        <f ca="1">IF(ISERROR(VLOOKUP($B156,'I&amp;E Backsheet'!$D$11:$AB$187,M$11,0)),"",VLOOKUP($B156,'I&amp;E Backsheet'!$D$11:$AB$187,M$11,0))</f>
        <v>14368000</v>
      </c>
      <c r="N156" s="210">
        <f ca="1">IF(ISERROR(VLOOKUP($B156,'I&amp;E Backsheet'!$D$11:$AB$187,N$11,0)),"",VLOOKUP($B156,'I&amp;E Backsheet'!$D$11:$AB$187,N$11,0))</f>
        <v>15214000</v>
      </c>
      <c r="O156" s="334">
        <f t="shared" ca="1" si="13"/>
        <v>129000</v>
      </c>
      <c r="P156" s="215">
        <f t="shared" ca="1" si="14"/>
        <v>-717000</v>
      </c>
      <c r="Q156" s="349">
        <f t="shared" ca="1" si="15"/>
        <v>0</v>
      </c>
      <c r="R156" s="215">
        <f t="shared" ca="1" si="16"/>
        <v>0</v>
      </c>
    </row>
    <row r="157" spans="1:18" ht="60" customHeight="1">
      <c r="A157" s="3">
        <v>142</v>
      </c>
      <c r="B157" s="41" t="str">
        <f t="shared" ca="1" si="12"/>
        <v>E06000033</v>
      </c>
      <c r="C157" s="42" t="str">
        <f ca="1">IF($B157="","",VLOOKUP($B157,'Org list'!$J$9:$K$637,2,0))</f>
        <v>Southend-on-Sea</v>
      </c>
      <c r="D157" s="223">
        <f ca="1">IF(ISERROR(VLOOKUP($B157,'Pooled Fund'!$A$3:$D$179,D$11,0)),"",VLOOKUP($B157,'Pooled Fund'!$A$3:$D$179,D$11,0))</f>
        <v>12772000</v>
      </c>
      <c r="E157" s="210">
        <f ca="1">IF(ISERROR(VLOOKUP($B157,'I&amp;E Backsheet'!$D$11:$AB$187,E$11,0)),"",VLOOKUP($B157,'I&amp;E Backsheet'!$D$11:$AB$187,E$11,0))</f>
        <v>3193000</v>
      </c>
      <c r="F157" s="210">
        <f ca="1">IF(ISERROR(VLOOKUP($B157,'I&amp;E Backsheet'!$D$11:$AB$187,F$11,0)),"",VLOOKUP($B157,'I&amp;E Backsheet'!$D$11:$AB$187,F$11,0))</f>
        <v>3193000</v>
      </c>
      <c r="G157" s="210">
        <f ca="1">IF(ISERROR(VLOOKUP($B157,'I&amp;E Backsheet'!$D$11:$AB$187,G$11,0)),"",VLOOKUP($B157,'I&amp;E Backsheet'!$D$11:$AB$187,G$11,0))</f>
        <v>3193000</v>
      </c>
      <c r="H157" s="262">
        <f ca="1">IF(ISERROR(VLOOKUP($B157,'I&amp;E Backsheet'!$D$11:$AB$187,H$11,0)),"",VLOOKUP($B157,'I&amp;E Backsheet'!$D$11:$AB$187,H$11,0))</f>
        <v>3193000</v>
      </c>
      <c r="I157" s="210">
        <f ca="1">IF(ISERROR(VLOOKUP($B157,'I&amp;E Backsheet'!$D$11:$AB$187,I$11,0)),"",VLOOKUP($B157,'I&amp;E Backsheet'!$D$11:$AB$187,I$11,0))</f>
        <v>3193000</v>
      </c>
      <c r="J157" s="210">
        <f ca="1">IF(ISERROR(VLOOKUP($B157,'I&amp;E Backsheet'!$D$11:$AB$187,J$11,0)),"",VLOOKUP($B157,'I&amp;E Backsheet'!$D$11:$AB$187,J$11,0))</f>
        <v>3193000</v>
      </c>
      <c r="K157" s="210">
        <f ca="1">IF(ISERROR(VLOOKUP($B157,'I&amp;E Backsheet'!$D$11:$AB$187,K$11,0)),"",VLOOKUP($B157,'I&amp;E Backsheet'!$D$11:$AB$187,K$11,0))</f>
        <v>3193000</v>
      </c>
      <c r="L157" s="262">
        <f ca="1">IF(ISERROR(VLOOKUP($B157,'I&amp;E Backsheet'!$D$11:$AB$187,L$11,0)),"",VLOOKUP($B157,'I&amp;E Backsheet'!$D$11:$AB$187,L$11,0))</f>
        <v>3193000</v>
      </c>
      <c r="M157" s="210">
        <f ca="1">IF(ISERROR(VLOOKUP($B157,'I&amp;E Backsheet'!$D$11:$AB$187,M$11,0)),"",VLOOKUP($B157,'I&amp;E Backsheet'!$D$11:$AB$187,M$11,0))</f>
        <v>2948730</v>
      </c>
      <c r="N157" s="210">
        <f ca="1">IF(ISERROR(VLOOKUP($B157,'I&amp;E Backsheet'!$D$11:$AB$187,N$11,0)),"",VLOOKUP($B157,'I&amp;E Backsheet'!$D$11:$AB$187,N$11,0))</f>
        <v>3419450</v>
      </c>
      <c r="O157" s="334">
        <f t="shared" ca="1" si="13"/>
        <v>244270</v>
      </c>
      <c r="P157" s="215">
        <f t="shared" ca="1" si="14"/>
        <v>-226450</v>
      </c>
      <c r="Q157" s="349">
        <f t="shared" ca="1" si="15"/>
        <v>244270</v>
      </c>
      <c r="R157" s="215">
        <f t="shared" ca="1" si="16"/>
        <v>-226450</v>
      </c>
    </row>
    <row r="158" spans="1:18" ht="60" customHeight="1">
      <c r="A158" s="3">
        <v>143</v>
      </c>
      <c r="B158" s="41" t="str">
        <f t="shared" ca="1" si="12"/>
        <v>E09000028</v>
      </c>
      <c r="C158" s="42" t="str">
        <f ca="1">IF($B158="","",VLOOKUP($B158,'Org list'!$J$9:$K$637,2,0))</f>
        <v>Southwark</v>
      </c>
      <c r="D158" s="223">
        <f ca="1">IF(ISERROR(VLOOKUP($B158,'Pooled Fund'!$A$3:$D$179,D$11,0)),"",VLOOKUP($B158,'Pooled Fund'!$A$3:$D$179,D$11,0))</f>
        <v>21967000</v>
      </c>
      <c r="E158" s="210">
        <f ca="1">IF(ISERROR(VLOOKUP($B158,'I&amp;E Backsheet'!$D$11:$AB$187,E$11,0)),"",VLOOKUP($B158,'I&amp;E Backsheet'!$D$11:$AB$187,E$11,0))</f>
        <v>5491750</v>
      </c>
      <c r="F158" s="210">
        <f ca="1">IF(ISERROR(VLOOKUP($B158,'I&amp;E Backsheet'!$D$11:$AB$187,F$11,0)),"",VLOOKUP($B158,'I&amp;E Backsheet'!$D$11:$AB$187,F$11,0))</f>
        <v>5491750</v>
      </c>
      <c r="G158" s="210">
        <f ca="1">IF(ISERROR(VLOOKUP($B158,'I&amp;E Backsheet'!$D$11:$AB$187,G$11,0)),"",VLOOKUP($B158,'I&amp;E Backsheet'!$D$11:$AB$187,G$11,0))</f>
        <v>5491750</v>
      </c>
      <c r="H158" s="262">
        <f ca="1">IF(ISERROR(VLOOKUP($B158,'I&amp;E Backsheet'!$D$11:$AB$187,H$11,0)),"",VLOOKUP($B158,'I&amp;E Backsheet'!$D$11:$AB$187,H$11,0))</f>
        <v>5491750</v>
      </c>
      <c r="I158" s="210">
        <f ca="1">IF(ISERROR(VLOOKUP($B158,'I&amp;E Backsheet'!$D$11:$AB$187,I$11,0)),"",VLOOKUP($B158,'I&amp;E Backsheet'!$D$11:$AB$187,I$11,0))</f>
        <v>5491750</v>
      </c>
      <c r="J158" s="210">
        <f ca="1">IF(ISERROR(VLOOKUP($B158,'I&amp;E Backsheet'!$D$11:$AB$187,J$11,0)),"",VLOOKUP($B158,'I&amp;E Backsheet'!$D$11:$AB$187,J$11,0))</f>
        <v>5491750</v>
      </c>
      <c r="K158" s="210">
        <f ca="1">IF(ISERROR(VLOOKUP($B158,'I&amp;E Backsheet'!$D$11:$AB$187,K$11,0)),"",VLOOKUP($B158,'I&amp;E Backsheet'!$D$11:$AB$187,K$11,0))</f>
        <v>5491750</v>
      </c>
      <c r="L158" s="262">
        <f ca="1">IF(ISERROR(VLOOKUP($B158,'I&amp;E Backsheet'!$D$11:$AB$187,L$11,0)),"",VLOOKUP($B158,'I&amp;E Backsheet'!$D$11:$AB$187,L$11,0))</f>
        <v>5491750</v>
      </c>
      <c r="M158" s="210">
        <f ca="1">IF(ISERROR(VLOOKUP($B158,'I&amp;E Backsheet'!$D$11:$AB$187,M$11,0)),"",VLOOKUP($B158,'I&amp;E Backsheet'!$D$11:$AB$187,M$11,0))</f>
        <v>5491750</v>
      </c>
      <c r="N158" s="210">
        <f ca="1">IF(ISERROR(VLOOKUP($B158,'I&amp;E Backsheet'!$D$11:$AB$187,N$11,0)),"",VLOOKUP($B158,'I&amp;E Backsheet'!$D$11:$AB$187,N$11,0))</f>
        <v>5491750</v>
      </c>
      <c r="O158" s="334">
        <f t="shared" ca="1" si="13"/>
        <v>0</v>
      </c>
      <c r="P158" s="215">
        <f t="shared" ca="1" si="14"/>
        <v>0</v>
      </c>
      <c r="Q158" s="349">
        <f t="shared" ca="1" si="15"/>
        <v>0</v>
      </c>
      <c r="R158" s="215">
        <f t="shared" ca="1" si="16"/>
        <v>0</v>
      </c>
    </row>
    <row r="159" spans="1:18" ht="60" customHeight="1">
      <c r="A159" s="3">
        <v>144</v>
      </c>
      <c r="B159" s="41" t="str">
        <f t="shared" ca="1" si="12"/>
        <v>E08000013</v>
      </c>
      <c r="C159" s="42" t="str">
        <f ca="1">IF($B159="","",VLOOKUP($B159,'Org list'!$J$9:$K$637,2,0))</f>
        <v>St. Helens</v>
      </c>
      <c r="D159" s="223">
        <f ca="1">IF(ISERROR(VLOOKUP($B159,'Pooled Fund'!$A$3:$D$179,D$11,0)),"",VLOOKUP($B159,'Pooled Fund'!$A$3:$D$179,D$11,0))</f>
        <v>15982000.000000004</v>
      </c>
      <c r="E159" s="210">
        <f ca="1">IF(ISERROR(VLOOKUP($B159,'I&amp;E Backsheet'!$D$11:$AB$187,E$11,0)),"",VLOOKUP($B159,'I&amp;E Backsheet'!$D$11:$AB$187,E$11,0))</f>
        <v>3995500</v>
      </c>
      <c r="F159" s="210">
        <f ca="1">IF(ISERROR(VLOOKUP($B159,'I&amp;E Backsheet'!$D$11:$AB$187,F$11,0)),"",VLOOKUP($B159,'I&amp;E Backsheet'!$D$11:$AB$187,F$11,0))</f>
        <v>3995500</v>
      </c>
      <c r="G159" s="210">
        <f ca="1">IF(ISERROR(VLOOKUP($B159,'I&amp;E Backsheet'!$D$11:$AB$187,G$11,0)),"",VLOOKUP($B159,'I&amp;E Backsheet'!$D$11:$AB$187,G$11,0))</f>
        <v>3995500</v>
      </c>
      <c r="H159" s="262">
        <f ca="1">IF(ISERROR(VLOOKUP($B159,'I&amp;E Backsheet'!$D$11:$AB$187,H$11,0)),"",VLOOKUP($B159,'I&amp;E Backsheet'!$D$11:$AB$187,H$11,0))</f>
        <v>3995500</v>
      </c>
      <c r="I159" s="210">
        <f ca="1">IF(ISERROR(VLOOKUP($B159,'I&amp;E Backsheet'!$D$11:$AB$187,I$11,0)),"",VLOOKUP($B159,'I&amp;E Backsheet'!$D$11:$AB$187,I$11,0))</f>
        <v>3798250</v>
      </c>
      <c r="J159" s="210">
        <f ca="1">IF(ISERROR(VLOOKUP($B159,'I&amp;E Backsheet'!$D$11:$AB$187,J$11,0)),"",VLOOKUP($B159,'I&amp;E Backsheet'!$D$11:$AB$187,J$11,0))</f>
        <v>3748250</v>
      </c>
      <c r="K159" s="210">
        <f ca="1">IF(ISERROR(VLOOKUP($B159,'I&amp;E Backsheet'!$D$11:$AB$187,K$11,0)),"",VLOOKUP($B159,'I&amp;E Backsheet'!$D$11:$AB$187,K$11,0))</f>
        <v>4217750</v>
      </c>
      <c r="L159" s="262">
        <f ca="1">IF(ISERROR(VLOOKUP($B159,'I&amp;E Backsheet'!$D$11:$AB$187,L$11,0)),"",VLOOKUP($B159,'I&amp;E Backsheet'!$D$11:$AB$187,L$11,0))</f>
        <v>4217750</v>
      </c>
      <c r="M159" s="210">
        <f ca="1">IF(ISERROR(VLOOKUP($B159,'I&amp;E Backsheet'!$D$11:$AB$187,M$11,0)),"",VLOOKUP($B159,'I&amp;E Backsheet'!$D$11:$AB$187,M$11,0))</f>
        <v>3798250</v>
      </c>
      <c r="N159" s="210">
        <f ca="1">IF(ISERROR(VLOOKUP($B159,'I&amp;E Backsheet'!$D$11:$AB$187,N$11,0)),"",VLOOKUP($B159,'I&amp;E Backsheet'!$D$11:$AB$187,N$11,0))</f>
        <v>3748250</v>
      </c>
      <c r="O159" s="334">
        <f t="shared" ca="1" si="13"/>
        <v>197250</v>
      </c>
      <c r="P159" s="215">
        <f t="shared" ca="1" si="14"/>
        <v>247250</v>
      </c>
      <c r="Q159" s="349">
        <f t="shared" ca="1" si="15"/>
        <v>0</v>
      </c>
      <c r="R159" s="215">
        <f t="shared" ca="1" si="16"/>
        <v>0</v>
      </c>
    </row>
    <row r="160" spans="1:18" ht="60" customHeight="1">
      <c r="A160" s="3">
        <v>145</v>
      </c>
      <c r="B160" s="41" t="str">
        <f t="shared" ca="1" si="12"/>
        <v>E10000028</v>
      </c>
      <c r="C160" s="42" t="str">
        <f ca="1">IF($B160="","",VLOOKUP($B160,'Org list'!$J$9:$K$637,2,0))</f>
        <v>Staffordshire</v>
      </c>
      <c r="D160" s="223">
        <f ca="1">IF(ISERROR(VLOOKUP($B160,'Pooled Fund'!$A$3:$D$179,D$11,0)),"",VLOOKUP($B160,'Pooled Fund'!$A$3:$D$179,D$11,0))</f>
        <v>104737573.24912503</v>
      </c>
      <c r="E160" s="210">
        <f ca="1">IF(ISERROR(VLOOKUP($B160,'I&amp;E Backsheet'!$D$11:$AB$187,E$11,0)),"",VLOOKUP($B160,'I&amp;E Backsheet'!$D$11:$AB$187,E$11,0))</f>
        <v>98135573</v>
      </c>
      <c r="F160" s="210">
        <f ca="1">IF(ISERROR(VLOOKUP($B160,'I&amp;E Backsheet'!$D$11:$AB$187,F$11,0)),"",VLOOKUP($B160,'I&amp;E Backsheet'!$D$11:$AB$187,F$11,0))</f>
        <v>0</v>
      </c>
      <c r="G160" s="210">
        <f ca="1">IF(ISERROR(VLOOKUP($B160,'I&amp;E Backsheet'!$D$11:$AB$187,G$11,0)),"",VLOOKUP($B160,'I&amp;E Backsheet'!$D$11:$AB$187,G$11,0))</f>
        <v>0</v>
      </c>
      <c r="H160" s="262">
        <f ca="1">IF(ISERROR(VLOOKUP($B160,'I&amp;E Backsheet'!$D$11:$AB$187,H$11,0)),"",VLOOKUP($B160,'I&amp;E Backsheet'!$D$11:$AB$187,H$11,0))</f>
        <v>0</v>
      </c>
      <c r="I160" s="210">
        <f ca="1">IF(ISERROR(VLOOKUP($B160,'I&amp;E Backsheet'!$D$11:$AB$187,I$11,0)),"",VLOOKUP($B160,'I&amp;E Backsheet'!$D$11:$AB$187,I$11,0))</f>
        <v>98135573</v>
      </c>
      <c r="J160" s="210">
        <f ca="1">IF(ISERROR(VLOOKUP($B160,'I&amp;E Backsheet'!$D$11:$AB$187,J$11,0)),"",VLOOKUP($B160,'I&amp;E Backsheet'!$D$11:$AB$187,J$11,0))</f>
        <v>0</v>
      </c>
      <c r="K160" s="210">
        <f ca="1">IF(ISERROR(VLOOKUP($B160,'I&amp;E Backsheet'!$D$11:$AB$187,K$11,0)),"",VLOOKUP($B160,'I&amp;E Backsheet'!$D$11:$AB$187,K$11,0))</f>
        <v>0</v>
      </c>
      <c r="L160" s="262">
        <f ca="1">IF(ISERROR(VLOOKUP($B160,'I&amp;E Backsheet'!$D$11:$AB$187,L$11,0)),"",VLOOKUP($B160,'I&amp;E Backsheet'!$D$11:$AB$187,L$11,0))</f>
        <v>0</v>
      </c>
      <c r="M160" s="210">
        <f ca="1">IF(ISERROR(VLOOKUP($B160,'I&amp;E Backsheet'!$D$11:$AB$187,M$11,0)),"",VLOOKUP($B160,'I&amp;E Backsheet'!$D$11:$AB$187,M$11,0))</f>
        <v>98135573</v>
      </c>
      <c r="N160" s="210">
        <f ca="1">IF(ISERROR(VLOOKUP($B160,'I&amp;E Backsheet'!$D$11:$AB$187,N$11,0)),"",VLOOKUP($B160,'I&amp;E Backsheet'!$D$11:$AB$187,N$11,0))</f>
        <v>0</v>
      </c>
      <c r="O160" s="334">
        <f t="shared" ca="1" si="13"/>
        <v>0</v>
      </c>
      <c r="P160" s="215">
        <f t="shared" ca="1" si="14"/>
        <v>0</v>
      </c>
      <c r="Q160" s="349">
        <f t="shared" ca="1" si="15"/>
        <v>0</v>
      </c>
      <c r="R160" s="215">
        <f t="shared" ca="1" si="16"/>
        <v>0</v>
      </c>
    </row>
    <row r="161" spans="1:18" ht="60" customHeight="1">
      <c r="A161" s="3">
        <v>146</v>
      </c>
      <c r="B161" s="41" t="str">
        <f t="shared" ca="1" si="12"/>
        <v>E08000007</v>
      </c>
      <c r="C161" s="42" t="str">
        <f ca="1">IF($B161="","",VLOOKUP($B161,'Org list'!$J$9:$K$637,2,0))</f>
        <v>Stockport</v>
      </c>
      <c r="D161" s="223">
        <f ca="1">IF(ISERROR(VLOOKUP($B161,'Pooled Fund'!$A$3:$D$179,D$11,0)),"",VLOOKUP($B161,'Pooled Fund'!$A$3:$D$179,D$11,0))</f>
        <v>20321000</v>
      </c>
      <c r="E161" s="210">
        <f ca="1">IF(ISERROR(VLOOKUP($B161,'I&amp;E Backsheet'!$D$11:$AB$187,E$11,0)),"",VLOOKUP($B161,'I&amp;E Backsheet'!$D$11:$AB$187,E$11,0))</f>
        <v>4627500</v>
      </c>
      <c r="F161" s="210">
        <f ca="1">IF(ISERROR(VLOOKUP($B161,'I&amp;E Backsheet'!$D$11:$AB$187,F$11,0)),"",VLOOKUP($B161,'I&amp;E Backsheet'!$D$11:$AB$187,F$11,0))</f>
        <v>4627500</v>
      </c>
      <c r="G161" s="210">
        <f ca="1">IF(ISERROR(VLOOKUP($B161,'I&amp;E Backsheet'!$D$11:$AB$187,G$11,0)),"",VLOOKUP($B161,'I&amp;E Backsheet'!$D$11:$AB$187,G$11,0))</f>
        <v>4627500</v>
      </c>
      <c r="H161" s="262">
        <f ca="1">IF(ISERROR(VLOOKUP($B161,'I&amp;E Backsheet'!$D$11:$AB$187,H$11,0)),"",VLOOKUP($B161,'I&amp;E Backsheet'!$D$11:$AB$187,H$11,0))</f>
        <v>4627500</v>
      </c>
      <c r="I161" s="210">
        <f ca="1">IF(ISERROR(VLOOKUP($B161,'I&amp;E Backsheet'!$D$11:$AB$187,I$11,0)),"",VLOOKUP($B161,'I&amp;E Backsheet'!$D$11:$AB$187,I$11,0))</f>
        <v>3631000</v>
      </c>
      <c r="J161" s="210">
        <f ca="1">IF(ISERROR(VLOOKUP($B161,'I&amp;E Backsheet'!$D$11:$AB$187,J$11,0)),"",VLOOKUP($B161,'I&amp;E Backsheet'!$D$11:$AB$187,J$11,0))</f>
        <v>4271000</v>
      </c>
      <c r="K161" s="210">
        <f ca="1">IF(ISERROR(VLOOKUP($B161,'I&amp;E Backsheet'!$D$11:$AB$187,K$11,0)),"",VLOOKUP($B161,'I&amp;E Backsheet'!$D$11:$AB$187,K$11,0))</f>
        <v>4636000</v>
      </c>
      <c r="L161" s="262">
        <f ca="1">IF(ISERROR(VLOOKUP($B161,'I&amp;E Backsheet'!$D$11:$AB$187,L$11,0)),"",VLOOKUP($B161,'I&amp;E Backsheet'!$D$11:$AB$187,L$11,0))</f>
        <v>5725000</v>
      </c>
      <c r="M161" s="210">
        <f ca="1">IF(ISERROR(VLOOKUP($B161,'I&amp;E Backsheet'!$D$11:$AB$187,M$11,0)),"",VLOOKUP($B161,'I&amp;E Backsheet'!$D$11:$AB$187,M$11,0))</f>
        <v>3631000</v>
      </c>
      <c r="N161" s="210">
        <f ca="1">IF(ISERROR(VLOOKUP($B161,'I&amp;E Backsheet'!$D$11:$AB$187,N$11,0)),"",VLOOKUP($B161,'I&amp;E Backsheet'!$D$11:$AB$187,N$11,0))</f>
        <v>4271000</v>
      </c>
      <c r="O161" s="334">
        <f t="shared" ca="1" si="13"/>
        <v>996500</v>
      </c>
      <c r="P161" s="215">
        <f t="shared" ca="1" si="14"/>
        <v>356500</v>
      </c>
      <c r="Q161" s="349">
        <f t="shared" ca="1" si="15"/>
        <v>0</v>
      </c>
      <c r="R161" s="215">
        <f t="shared" ca="1" si="16"/>
        <v>0</v>
      </c>
    </row>
    <row r="162" spans="1:18" ht="60" customHeight="1">
      <c r="A162" s="3">
        <v>147</v>
      </c>
      <c r="B162" s="41" t="str">
        <f t="shared" ca="1" si="12"/>
        <v>E06000004</v>
      </c>
      <c r="C162" s="42" t="str">
        <f ca="1">IF($B162="","",VLOOKUP($B162,'Org list'!$J$9:$K$637,2,0))</f>
        <v>Stockton-on-Tees</v>
      </c>
      <c r="D162" s="223">
        <f ca="1">IF(ISERROR(VLOOKUP($B162,'Pooled Fund'!$A$3:$D$179,D$11,0)),"",VLOOKUP($B162,'Pooled Fund'!$A$3:$D$179,D$11,0))</f>
        <v>14265000</v>
      </c>
      <c r="E162" s="210">
        <f ca="1">IF(ISERROR(VLOOKUP($B162,'I&amp;E Backsheet'!$D$11:$AB$187,E$11,0)),"",VLOOKUP($B162,'I&amp;E Backsheet'!$D$11:$AB$187,E$11,0))</f>
        <v>2608768.25</v>
      </c>
      <c r="F162" s="210">
        <f ca="1">IF(ISERROR(VLOOKUP($B162,'I&amp;E Backsheet'!$D$11:$AB$187,F$11,0)),"",VLOOKUP($B162,'I&amp;E Backsheet'!$D$11:$AB$187,F$11,0))</f>
        <v>2608768.25</v>
      </c>
      <c r="G162" s="210">
        <f ca="1">IF(ISERROR(VLOOKUP($B162,'I&amp;E Backsheet'!$D$11:$AB$187,G$11,0)),"",VLOOKUP($B162,'I&amp;E Backsheet'!$D$11:$AB$187,G$11,0))</f>
        <v>4034268.25</v>
      </c>
      <c r="H162" s="262">
        <f ca="1">IF(ISERROR(VLOOKUP($B162,'I&amp;E Backsheet'!$D$11:$AB$187,H$11,0)),"",VLOOKUP($B162,'I&amp;E Backsheet'!$D$11:$AB$187,H$11,0))</f>
        <v>5013195.25</v>
      </c>
      <c r="I162" s="210">
        <f ca="1">IF(ISERROR(VLOOKUP($B162,'I&amp;E Backsheet'!$D$11:$AB$187,I$11,0)),"",VLOOKUP($B162,'I&amp;E Backsheet'!$D$11:$AB$187,I$11,0))</f>
        <v>2608768.25</v>
      </c>
      <c r="J162" s="210">
        <f ca="1">IF(ISERROR(VLOOKUP($B162,'I&amp;E Backsheet'!$D$11:$AB$187,J$11,0)),"",VLOOKUP($B162,'I&amp;E Backsheet'!$D$11:$AB$187,J$11,0))</f>
        <v>2743768.25</v>
      </c>
      <c r="K162" s="210">
        <f ca="1">IF(ISERROR(VLOOKUP($B162,'I&amp;E Backsheet'!$D$11:$AB$187,K$11,0)),"",VLOOKUP($B162,'I&amp;E Backsheet'!$D$11:$AB$187,K$11,0))</f>
        <v>3999268.25</v>
      </c>
      <c r="L162" s="262">
        <f ca="1">IF(ISERROR(VLOOKUP($B162,'I&amp;E Backsheet'!$D$11:$AB$187,L$11,0)),"",VLOOKUP($B162,'I&amp;E Backsheet'!$D$11:$AB$187,L$11,0))</f>
        <v>4913195.25</v>
      </c>
      <c r="M162" s="210">
        <f ca="1">IF(ISERROR(VLOOKUP($B162,'I&amp;E Backsheet'!$D$11:$AB$187,M$11,0)),"",VLOOKUP($B162,'I&amp;E Backsheet'!$D$11:$AB$187,M$11,0))</f>
        <v>2608768.25</v>
      </c>
      <c r="N162" s="210">
        <f ca="1">IF(ISERROR(VLOOKUP($B162,'I&amp;E Backsheet'!$D$11:$AB$187,N$11,0)),"",VLOOKUP($B162,'I&amp;E Backsheet'!$D$11:$AB$187,N$11,0))</f>
        <v>2743768.25</v>
      </c>
      <c r="O162" s="334">
        <f t="shared" ca="1" si="13"/>
        <v>0</v>
      </c>
      <c r="P162" s="215">
        <f t="shared" ca="1" si="14"/>
        <v>-135000</v>
      </c>
      <c r="Q162" s="349">
        <f t="shared" ca="1" si="15"/>
        <v>0</v>
      </c>
      <c r="R162" s="215">
        <f t="shared" ca="1" si="16"/>
        <v>0</v>
      </c>
    </row>
    <row r="163" spans="1:18" ht="60" customHeight="1">
      <c r="A163" s="3">
        <v>148</v>
      </c>
      <c r="B163" s="41" t="str">
        <f t="shared" ca="1" si="12"/>
        <v>E06000021</v>
      </c>
      <c r="C163" s="42" t="str">
        <f ca="1">IF($B163="","",VLOOKUP($B163,'Org list'!$J$9:$K$637,2,0))</f>
        <v>Stoke-on-Trent</v>
      </c>
      <c r="D163" s="223">
        <f ca="1">IF(ISERROR(VLOOKUP($B163,'Pooled Fund'!$A$3:$D$179,D$11,0)),"",VLOOKUP($B163,'Pooled Fund'!$A$3:$D$179,D$11,0))</f>
        <v>76204000</v>
      </c>
      <c r="E163" s="210">
        <f ca="1">IF(ISERROR(VLOOKUP($B163,'I&amp;E Backsheet'!$D$11:$AB$187,E$11,0)),"",VLOOKUP($B163,'I&amp;E Backsheet'!$D$11:$AB$187,E$11,0))</f>
        <v>19016250</v>
      </c>
      <c r="F163" s="210">
        <f ca="1">IF(ISERROR(VLOOKUP($B163,'I&amp;E Backsheet'!$D$11:$AB$187,F$11,0)),"",VLOOKUP($B163,'I&amp;E Backsheet'!$D$11:$AB$187,F$11,0))</f>
        <v>19016000</v>
      </c>
      <c r="G163" s="210">
        <f ca="1">IF(ISERROR(VLOOKUP($B163,'I&amp;E Backsheet'!$D$11:$AB$187,G$11,0)),"",VLOOKUP($B163,'I&amp;E Backsheet'!$D$11:$AB$187,G$11,0))</f>
        <v>19016000</v>
      </c>
      <c r="H163" s="262">
        <f ca="1">IF(ISERROR(VLOOKUP($B163,'I&amp;E Backsheet'!$D$11:$AB$187,H$11,0)),"",VLOOKUP($B163,'I&amp;E Backsheet'!$D$11:$AB$187,H$11,0))</f>
        <v>19017000</v>
      </c>
      <c r="I163" s="210">
        <f ca="1">IF(ISERROR(VLOOKUP($B163,'I&amp;E Backsheet'!$D$11:$AB$187,I$11,0)),"",VLOOKUP($B163,'I&amp;E Backsheet'!$D$11:$AB$187,I$11,0))</f>
        <v>18446750</v>
      </c>
      <c r="J163" s="210">
        <f ca="1">IF(ISERROR(VLOOKUP($B163,'I&amp;E Backsheet'!$D$11:$AB$187,J$11,0)),"",VLOOKUP($B163,'I&amp;E Backsheet'!$D$11:$AB$187,J$11,0))</f>
        <v>18447000</v>
      </c>
      <c r="K163" s="210">
        <f ca="1">IF(ISERROR(VLOOKUP($B163,'I&amp;E Backsheet'!$D$11:$AB$187,K$11,0)),"",VLOOKUP($B163,'I&amp;E Backsheet'!$D$11:$AB$187,K$11,0))</f>
        <v>18447000</v>
      </c>
      <c r="L163" s="262">
        <f ca="1">IF(ISERROR(VLOOKUP($B163,'I&amp;E Backsheet'!$D$11:$AB$187,L$11,0)),"",VLOOKUP($B163,'I&amp;E Backsheet'!$D$11:$AB$187,L$11,0))</f>
        <v>18447000</v>
      </c>
      <c r="M163" s="210">
        <f ca="1">IF(ISERROR(VLOOKUP($B163,'I&amp;E Backsheet'!$D$11:$AB$187,M$11,0)),"",VLOOKUP($B163,'I&amp;E Backsheet'!$D$11:$AB$187,M$11,0))</f>
        <v>16291000</v>
      </c>
      <c r="N163" s="210">
        <f ca="1">IF(ISERROR(VLOOKUP($B163,'I&amp;E Backsheet'!$D$11:$AB$187,N$11,0)),"",VLOOKUP($B163,'I&amp;E Backsheet'!$D$11:$AB$187,N$11,0))</f>
        <v>19538000</v>
      </c>
      <c r="O163" s="334">
        <f t="shared" ca="1" si="13"/>
        <v>2725250</v>
      </c>
      <c r="P163" s="215">
        <f t="shared" ca="1" si="14"/>
        <v>-522000</v>
      </c>
      <c r="Q163" s="349">
        <f t="shared" ca="1" si="15"/>
        <v>2155750</v>
      </c>
      <c r="R163" s="215">
        <f t="shared" ca="1" si="16"/>
        <v>-1091000</v>
      </c>
    </row>
    <row r="164" spans="1:18" ht="60" customHeight="1">
      <c r="A164" s="3">
        <v>149</v>
      </c>
      <c r="B164" s="41" t="str">
        <f t="shared" ca="1" si="12"/>
        <v>E10000029</v>
      </c>
      <c r="C164" s="42" t="str">
        <f ca="1">IF($B164="","",VLOOKUP($B164,'Org list'!$J$9:$K$637,2,0))</f>
        <v>Suffolk</v>
      </c>
      <c r="D164" s="223">
        <f ca="1">IF(ISERROR(VLOOKUP($B164,'Pooled Fund'!$A$3:$D$179,D$11,0)),"",VLOOKUP($B164,'Pooled Fund'!$A$3:$D$179,D$11,0))</f>
        <v>50042000</v>
      </c>
      <c r="E164" s="210">
        <f ca="1">IF(ISERROR(VLOOKUP($B164,'I&amp;E Backsheet'!$D$11:$AB$187,E$11,0)),"",VLOOKUP($B164,'I&amp;E Backsheet'!$D$11:$AB$187,E$11,0))</f>
        <v>12510500</v>
      </c>
      <c r="F164" s="210">
        <f ca="1">IF(ISERROR(VLOOKUP($B164,'I&amp;E Backsheet'!$D$11:$AB$187,F$11,0)),"",VLOOKUP($B164,'I&amp;E Backsheet'!$D$11:$AB$187,F$11,0))</f>
        <v>12510500</v>
      </c>
      <c r="G164" s="210">
        <f ca="1">IF(ISERROR(VLOOKUP($B164,'I&amp;E Backsheet'!$D$11:$AB$187,G$11,0)),"",VLOOKUP($B164,'I&amp;E Backsheet'!$D$11:$AB$187,G$11,0))</f>
        <v>12510500</v>
      </c>
      <c r="H164" s="262">
        <f ca="1">IF(ISERROR(VLOOKUP($B164,'I&amp;E Backsheet'!$D$11:$AB$187,H$11,0)),"",VLOOKUP($B164,'I&amp;E Backsheet'!$D$11:$AB$187,H$11,0))</f>
        <v>12510500</v>
      </c>
      <c r="I164" s="210">
        <f ca="1">IF(ISERROR(VLOOKUP($B164,'I&amp;E Backsheet'!$D$11:$AB$187,I$11,0)),"",VLOOKUP($B164,'I&amp;E Backsheet'!$D$11:$AB$187,I$11,0))</f>
        <v>11170994</v>
      </c>
      <c r="J164" s="210">
        <f ca="1">IF(ISERROR(VLOOKUP($B164,'I&amp;E Backsheet'!$D$11:$AB$187,J$11,0)),"",VLOOKUP($B164,'I&amp;E Backsheet'!$D$11:$AB$187,J$11,0))</f>
        <v>12910986</v>
      </c>
      <c r="K164" s="210">
        <f ca="1">IF(ISERROR(VLOOKUP($B164,'I&amp;E Backsheet'!$D$11:$AB$187,K$11,0)),"",VLOOKUP($B164,'I&amp;E Backsheet'!$D$11:$AB$187,K$11,0))</f>
        <v>12979751</v>
      </c>
      <c r="L164" s="262">
        <f ca="1">IF(ISERROR(VLOOKUP($B164,'I&amp;E Backsheet'!$D$11:$AB$187,L$11,0)),"",VLOOKUP($B164,'I&amp;E Backsheet'!$D$11:$AB$187,L$11,0))</f>
        <v>12980269</v>
      </c>
      <c r="M164" s="210">
        <f ca="1">IF(ISERROR(VLOOKUP($B164,'I&amp;E Backsheet'!$D$11:$AB$187,M$11,0)),"",VLOOKUP($B164,'I&amp;E Backsheet'!$D$11:$AB$187,M$11,0))</f>
        <v>11170994</v>
      </c>
      <c r="N164" s="210">
        <f ca="1">IF(ISERROR(VLOOKUP($B164,'I&amp;E Backsheet'!$D$11:$AB$187,N$11,0)),"",VLOOKUP($B164,'I&amp;E Backsheet'!$D$11:$AB$187,N$11,0))</f>
        <v>12910986</v>
      </c>
      <c r="O164" s="334">
        <f t="shared" ca="1" si="13"/>
        <v>1339506</v>
      </c>
      <c r="P164" s="215">
        <f t="shared" ca="1" si="14"/>
        <v>-400486</v>
      </c>
      <c r="Q164" s="349">
        <f t="shared" ca="1" si="15"/>
        <v>0</v>
      </c>
      <c r="R164" s="215">
        <f t="shared" ca="1" si="16"/>
        <v>0</v>
      </c>
    </row>
    <row r="165" spans="1:18" ht="60" customHeight="1">
      <c r="A165" s="3">
        <v>150</v>
      </c>
      <c r="B165" s="41" t="str">
        <f t="shared" ca="1" si="12"/>
        <v>E08000024</v>
      </c>
      <c r="C165" s="42" t="str">
        <f ca="1">IF($B165="","",VLOOKUP($B165,'Org list'!$J$9:$K$637,2,0))</f>
        <v>Sunderland</v>
      </c>
      <c r="D165" s="223">
        <f ca="1">IF(ISERROR(VLOOKUP($B165,'Pooled Fund'!$A$3:$D$179,D$11,0)),"",VLOOKUP($B165,'Pooled Fund'!$A$3:$D$179,D$11,0))</f>
        <v>158469000</v>
      </c>
      <c r="E165" s="210">
        <f ca="1">IF(ISERROR(VLOOKUP($B165,'I&amp;E Backsheet'!$D$11:$AB$187,E$11,0)),"",VLOOKUP($B165,'I&amp;E Backsheet'!$D$11:$AB$187,E$11,0))</f>
        <v>38977276.25</v>
      </c>
      <c r="F165" s="210">
        <f ca="1">IF(ISERROR(VLOOKUP($B165,'I&amp;E Backsheet'!$D$11:$AB$187,F$11,0)),"",VLOOKUP($B165,'I&amp;E Backsheet'!$D$11:$AB$187,F$11,0))</f>
        <v>38977276.25</v>
      </c>
      <c r="G165" s="210">
        <f ca="1">IF(ISERROR(VLOOKUP($B165,'I&amp;E Backsheet'!$D$11:$AB$187,G$11,0)),"",VLOOKUP($B165,'I&amp;E Backsheet'!$D$11:$AB$187,G$11,0))</f>
        <v>38977276.25</v>
      </c>
      <c r="H165" s="262">
        <f ca="1">IF(ISERROR(VLOOKUP($B165,'I&amp;E Backsheet'!$D$11:$AB$187,H$11,0)),"",VLOOKUP($B165,'I&amp;E Backsheet'!$D$11:$AB$187,H$11,0))</f>
        <v>38977276.25</v>
      </c>
      <c r="I165" s="210">
        <f ca="1">IF(ISERROR(VLOOKUP($B165,'I&amp;E Backsheet'!$D$11:$AB$187,I$11,0)),"",VLOOKUP($B165,'I&amp;E Backsheet'!$D$11:$AB$187,I$11,0))</f>
        <v>38977276.25</v>
      </c>
      <c r="J165" s="210">
        <f ca="1">IF(ISERROR(VLOOKUP($B165,'I&amp;E Backsheet'!$D$11:$AB$187,J$11,0)),"",VLOOKUP($B165,'I&amp;E Backsheet'!$D$11:$AB$187,J$11,0))</f>
        <v>42156706</v>
      </c>
      <c r="K165" s="210">
        <f ca="1">IF(ISERROR(VLOOKUP($B165,'I&amp;E Backsheet'!$D$11:$AB$187,K$11,0)),"",VLOOKUP($B165,'I&amp;E Backsheet'!$D$11:$AB$187,K$11,0))</f>
        <v>40510373</v>
      </c>
      <c r="L165" s="262">
        <f ca="1">IF(ISERROR(VLOOKUP($B165,'I&amp;E Backsheet'!$D$11:$AB$187,L$11,0)),"",VLOOKUP($B165,'I&amp;E Backsheet'!$D$11:$AB$187,L$11,0))</f>
        <v>40510373</v>
      </c>
      <c r="M165" s="210">
        <f ca="1">IF(ISERROR(VLOOKUP($B165,'I&amp;E Backsheet'!$D$11:$AB$187,M$11,0)),"",VLOOKUP($B165,'I&amp;E Backsheet'!$D$11:$AB$187,M$11,0))</f>
        <v>39599391.25</v>
      </c>
      <c r="N165" s="210">
        <f ca="1">IF(ISERROR(VLOOKUP($B165,'I&amp;E Backsheet'!$D$11:$AB$187,N$11,0)),"",VLOOKUP($B165,'I&amp;E Backsheet'!$D$11:$AB$187,N$11,0))</f>
        <v>42156706</v>
      </c>
      <c r="O165" s="334">
        <f t="shared" ca="1" si="13"/>
        <v>-622115</v>
      </c>
      <c r="P165" s="215">
        <f t="shared" ca="1" si="14"/>
        <v>-3179429.75</v>
      </c>
      <c r="Q165" s="349">
        <f t="shared" ca="1" si="15"/>
        <v>-622115</v>
      </c>
      <c r="R165" s="215">
        <f t="shared" ca="1" si="16"/>
        <v>0</v>
      </c>
    </row>
    <row r="166" spans="1:18" ht="60" customHeight="1">
      <c r="A166" s="3">
        <v>151</v>
      </c>
      <c r="B166" s="41" t="str">
        <f t="shared" ca="1" si="12"/>
        <v>E10000030</v>
      </c>
      <c r="C166" s="42" t="str">
        <f ca="1">IF($B166="","",VLOOKUP($B166,'Org list'!$J$9:$K$637,2,0))</f>
        <v>Surrey</v>
      </c>
      <c r="D166" s="223">
        <f ca="1">IF(ISERROR(VLOOKUP($B166,'Pooled Fund'!$A$3:$D$179,D$11,0)),"",VLOOKUP($B166,'Pooled Fund'!$A$3:$D$179,D$11,0))</f>
        <v>71421872.999999985</v>
      </c>
      <c r="E166" s="210">
        <f ca="1">IF(ISERROR(VLOOKUP($B166,'I&amp;E Backsheet'!$D$11:$AB$187,E$11,0)),"",VLOOKUP($B166,'I&amp;E Backsheet'!$D$11:$AB$187,E$11,0))</f>
        <v>17855564</v>
      </c>
      <c r="F166" s="210">
        <f ca="1">IF(ISERROR(VLOOKUP($B166,'I&amp;E Backsheet'!$D$11:$AB$187,F$11,0)),"",VLOOKUP($B166,'I&amp;E Backsheet'!$D$11:$AB$187,F$11,0))</f>
        <v>17855564</v>
      </c>
      <c r="G166" s="210">
        <f ca="1">IF(ISERROR(VLOOKUP($B166,'I&amp;E Backsheet'!$D$11:$AB$187,G$11,0)),"",VLOOKUP($B166,'I&amp;E Backsheet'!$D$11:$AB$187,G$11,0))</f>
        <v>17855564</v>
      </c>
      <c r="H166" s="262">
        <f ca="1">IF(ISERROR(VLOOKUP($B166,'I&amp;E Backsheet'!$D$11:$AB$187,H$11,0)),"",VLOOKUP($B166,'I&amp;E Backsheet'!$D$11:$AB$187,H$11,0))</f>
        <v>17855308</v>
      </c>
      <c r="I166" s="210">
        <f ca="1">IF(ISERROR(VLOOKUP($B166,'I&amp;E Backsheet'!$D$11:$AB$187,I$11,0)),"",VLOOKUP($B166,'I&amp;E Backsheet'!$D$11:$AB$187,I$11,0))</f>
        <v>0</v>
      </c>
      <c r="J166" s="210">
        <f ca="1">IF(ISERROR(VLOOKUP($B166,'I&amp;E Backsheet'!$D$11:$AB$187,J$11,0)),"",VLOOKUP($B166,'I&amp;E Backsheet'!$D$11:$AB$187,J$11,0))</f>
        <v>0</v>
      </c>
      <c r="K166" s="210">
        <f ca="1">IF(ISERROR(VLOOKUP($B166,'I&amp;E Backsheet'!$D$11:$AB$187,K$11,0)),"",VLOOKUP($B166,'I&amp;E Backsheet'!$D$11:$AB$187,K$11,0))</f>
        <v>15850500</v>
      </c>
      <c r="L166" s="262">
        <f ca="1">IF(ISERROR(VLOOKUP($B166,'I&amp;E Backsheet'!$D$11:$AB$187,L$11,0)),"",VLOOKUP($B166,'I&amp;E Backsheet'!$D$11:$AB$187,L$11,0))</f>
        <v>15850500</v>
      </c>
      <c r="M166" s="210">
        <f ca="1">IF(ISERROR(VLOOKUP($B166,'I&amp;E Backsheet'!$D$11:$AB$187,M$11,0)),"",VLOOKUP($B166,'I&amp;E Backsheet'!$D$11:$AB$187,M$11,0))</f>
        <v>17490064</v>
      </c>
      <c r="N166" s="210">
        <f ca="1">IF(ISERROR(VLOOKUP($B166,'I&amp;E Backsheet'!$D$11:$AB$187,N$11,0)),"",VLOOKUP($B166,'I&amp;E Backsheet'!$D$11:$AB$187,N$11,0))</f>
        <v>20768936</v>
      </c>
      <c r="O166" s="334">
        <f t="shared" ca="1" si="13"/>
        <v>365500</v>
      </c>
      <c r="P166" s="215">
        <f t="shared" ca="1" si="14"/>
        <v>-2913372</v>
      </c>
      <c r="Q166" s="349">
        <f t="shared" ca="1" si="15"/>
        <v>-17490064</v>
      </c>
      <c r="R166" s="215">
        <f t="shared" ca="1" si="16"/>
        <v>-20768936</v>
      </c>
    </row>
    <row r="167" spans="1:18" ht="60" customHeight="1">
      <c r="A167" s="3">
        <v>152</v>
      </c>
      <c r="B167" s="41" t="str">
        <f t="shared" ca="1" si="12"/>
        <v>E09000029</v>
      </c>
      <c r="C167" s="42" t="str">
        <f ca="1">IF($B167="","",VLOOKUP($B167,'Org list'!$J$9:$K$637,2,0))</f>
        <v>Sutton</v>
      </c>
      <c r="D167" s="223">
        <f ca="1">IF(ISERROR(VLOOKUP($B167,'Pooled Fund'!$A$3:$D$179,D$11,0)),"",VLOOKUP($B167,'Pooled Fund'!$A$3:$D$179,D$11,0))</f>
        <v>14657000</v>
      </c>
      <c r="E167" s="210">
        <f ca="1">IF(ISERROR(VLOOKUP($B167,'I&amp;E Backsheet'!$D$11:$AB$187,E$11,0)),"",VLOOKUP($B167,'I&amp;E Backsheet'!$D$11:$AB$187,E$11,0))</f>
        <v>3664250</v>
      </c>
      <c r="F167" s="210">
        <f ca="1">IF(ISERROR(VLOOKUP($B167,'I&amp;E Backsheet'!$D$11:$AB$187,F$11,0)),"",VLOOKUP($B167,'I&amp;E Backsheet'!$D$11:$AB$187,F$11,0))</f>
        <v>3664250</v>
      </c>
      <c r="G167" s="210">
        <f ca="1">IF(ISERROR(VLOOKUP($B167,'I&amp;E Backsheet'!$D$11:$AB$187,G$11,0)),"",VLOOKUP($B167,'I&amp;E Backsheet'!$D$11:$AB$187,G$11,0))</f>
        <v>3664250</v>
      </c>
      <c r="H167" s="262">
        <f ca="1">IF(ISERROR(VLOOKUP($B167,'I&amp;E Backsheet'!$D$11:$AB$187,H$11,0)),"",VLOOKUP($B167,'I&amp;E Backsheet'!$D$11:$AB$187,H$11,0))</f>
        <v>3664250</v>
      </c>
      <c r="I167" s="210">
        <f ca="1">IF(ISERROR(VLOOKUP($B167,'I&amp;E Backsheet'!$D$11:$AB$187,I$11,0)),"",VLOOKUP($B167,'I&amp;E Backsheet'!$D$11:$AB$187,I$11,0))</f>
        <v>3664250</v>
      </c>
      <c r="J167" s="210">
        <f ca="1">IF(ISERROR(VLOOKUP($B167,'I&amp;E Backsheet'!$D$11:$AB$187,J$11,0)),"",VLOOKUP($B167,'I&amp;E Backsheet'!$D$11:$AB$187,J$11,0))</f>
        <v>3664250</v>
      </c>
      <c r="K167" s="210">
        <f ca="1">IF(ISERROR(VLOOKUP($B167,'I&amp;E Backsheet'!$D$11:$AB$187,K$11,0)),"",VLOOKUP($B167,'I&amp;E Backsheet'!$D$11:$AB$187,K$11,0))</f>
        <v>3664250</v>
      </c>
      <c r="L167" s="262">
        <f ca="1">IF(ISERROR(VLOOKUP($B167,'I&amp;E Backsheet'!$D$11:$AB$187,L$11,0)),"",VLOOKUP($B167,'I&amp;E Backsheet'!$D$11:$AB$187,L$11,0))</f>
        <v>3664250</v>
      </c>
      <c r="M167" s="210">
        <f ca="1">IF(ISERROR(VLOOKUP($B167,'I&amp;E Backsheet'!$D$11:$AB$187,M$11,0)),"",VLOOKUP($B167,'I&amp;E Backsheet'!$D$11:$AB$187,M$11,0))</f>
        <v>3300000</v>
      </c>
      <c r="N167" s="210">
        <f ca="1">IF(ISERROR(VLOOKUP($B167,'I&amp;E Backsheet'!$D$11:$AB$187,N$11,0)),"",VLOOKUP($B167,'I&amp;E Backsheet'!$D$11:$AB$187,N$11,0))</f>
        <v>3825000</v>
      </c>
      <c r="O167" s="334">
        <f t="shared" ca="1" si="13"/>
        <v>364250</v>
      </c>
      <c r="P167" s="215">
        <f t="shared" ca="1" si="14"/>
        <v>-160750</v>
      </c>
      <c r="Q167" s="349">
        <f t="shared" ca="1" si="15"/>
        <v>364250</v>
      </c>
      <c r="R167" s="215">
        <f t="shared" ca="1" si="16"/>
        <v>-160750</v>
      </c>
    </row>
    <row r="168" spans="1:18" ht="60" customHeight="1">
      <c r="A168" s="3">
        <v>153</v>
      </c>
      <c r="B168" s="41" t="str">
        <f t="shared" ca="1" si="12"/>
        <v>E06000030</v>
      </c>
      <c r="C168" s="42" t="str">
        <f ca="1">IF($B168="","",VLOOKUP($B168,'Org list'!$J$9:$K$637,2,0))</f>
        <v>Swindon</v>
      </c>
      <c r="D168" s="223">
        <f ca="1">IF(ISERROR(VLOOKUP($B168,'Pooled Fund'!$A$3:$D$179,D$11,0)),"",VLOOKUP($B168,'Pooled Fund'!$A$3:$D$179,D$11,0))</f>
        <v>14444000</v>
      </c>
      <c r="E168" s="210">
        <f ca="1">IF(ISERROR(VLOOKUP($B168,'I&amp;E Backsheet'!$D$11:$AB$187,E$11,0)),"",VLOOKUP($B168,'I&amp;E Backsheet'!$D$11:$AB$187,E$11,0))</f>
        <v>3611000</v>
      </c>
      <c r="F168" s="210">
        <f ca="1">IF(ISERROR(VLOOKUP($B168,'I&amp;E Backsheet'!$D$11:$AB$187,F$11,0)),"",VLOOKUP($B168,'I&amp;E Backsheet'!$D$11:$AB$187,F$11,0))</f>
        <v>3611000</v>
      </c>
      <c r="G168" s="210">
        <f ca="1">IF(ISERROR(VLOOKUP($B168,'I&amp;E Backsheet'!$D$11:$AB$187,G$11,0)),"",VLOOKUP($B168,'I&amp;E Backsheet'!$D$11:$AB$187,G$11,0))</f>
        <v>3611000</v>
      </c>
      <c r="H168" s="262">
        <f ca="1">IF(ISERROR(VLOOKUP($B168,'I&amp;E Backsheet'!$D$11:$AB$187,H$11,0)),"",VLOOKUP($B168,'I&amp;E Backsheet'!$D$11:$AB$187,H$11,0))</f>
        <v>3611000</v>
      </c>
      <c r="I168" s="210">
        <f ca="1">IF(ISERROR(VLOOKUP($B168,'I&amp;E Backsheet'!$D$11:$AB$187,I$11,0)),"",VLOOKUP($B168,'I&amp;E Backsheet'!$D$11:$AB$187,I$11,0))</f>
        <v>3611000</v>
      </c>
      <c r="J168" s="210">
        <f ca="1">IF(ISERROR(VLOOKUP($B168,'I&amp;E Backsheet'!$D$11:$AB$187,J$11,0)),"",VLOOKUP($B168,'I&amp;E Backsheet'!$D$11:$AB$187,J$11,0))</f>
        <v>3611000</v>
      </c>
      <c r="K168" s="210">
        <f ca="1">IF(ISERROR(VLOOKUP($B168,'I&amp;E Backsheet'!$D$11:$AB$187,K$11,0)),"",VLOOKUP($B168,'I&amp;E Backsheet'!$D$11:$AB$187,K$11,0))</f>
        <v>3611000</v>
      </c>
      <c r="L168" s="262">
        <f ca="1">IF(ISERROR(VLOOKUP($B168,'I&amp;E Backsheet'!$D$11:$AB$187,L$11,0)),"",VLOOKUP($B168,'I&amp;E Backsheet'!$D$11:$AB$187,L$11,0))</f>
        <v>3611000</v>
      </c>
      <c r="M168" s="210">
        <f ca="1">IF(ISERROR(VLOOKUP($B168,'I&amp;E Backsheet'!$D$11:$AB$187,M$11,0)),"",VLOOKUP($B168,'I&amp;E Backsheet'!$D$11:$AB$187,M$11,0))</f>
        <v>3611000</v>
      </c>
      <c r="N168" s="210">
        <f ca="1">IF(ISERROR(VLOOKUP($B168,'I&amp;E Backsheet'!$D$11:$AB$187,N$11,0)),"",VLOOKUP($B168,'I&amp;E Backsheet'!$D$11:$AB$187,N$11,0))</f>
        <v>3611000</v>
      </c>
      <c r="O168" s="334">
        <f t="shared" ca="1" si="13"/>
        <v>0</v>
      </c>
      <c r="P168" s="215">
        <f t="shared" ca="1" si="14"/>
        <v>0</v>
      </c>
      <c r="Q168" s="349">
        <f t="shared" ca="1" si="15"/>
        <v>0</v>
      </c>
      <c r="R168" s="215">
        <f t="shared" ca="1" si="16"/>
        <v>0</v>
      </c>
    </row>
    <row r="169" spans="1:18" ht="60" customHeight="1">
      <c r="A169" s="3">
        <v>154</v>
      </c>
      <c r="B169" s="41" t="str">
        <f t="shared" ca="1" si="12"/>
        <v>E08000008</v>
      </c>
      <c r="C169" s="42" t="str">
        <f ca="1">IF($B169="","",VLOOKUP($B169,'Org list'!$J$9:$K$637,2,0))</f>
        <v>Tameside</v>
      </c>
      <c r="D169" s="223">
        <f ca="1">IF(ISERROR(VLOOKUP($B169,'Pooled Fund'!$A$3:$D$179,D$11,0)),"",VLOOKUP($B169,'Pooled Fund'!$A$3:$D$179,D$11,0))</f>
        <v>16941000</v>
      </c>
      <c r="E169" s="210">
        <f ca="1">IF(ISERROR(VLOOKUP($B169,'I&amp;E Backsheet'!$D$11:$AB$187,E$11,0)),"",VLOOKUP($B169,'I&amp;E Backsheet'!$D$11:$AB$187,E$11,0))</f>
        <v>3439000</v>
      </c>
      <c r="F169" s="210">
        <f ca="1">IF(ISERROR(VLOOKUP($B169,'I&amp;E Backsheet'!$D$11:$AB$187,F$11,0)),"",VLOOKUP($B169,'I&amp;E Backsheet'!$D$11:$AB$187,F$11,0))</f>
        <v>4205000</v>
      </c>
      <c r="G169" s="210">
        <f ca="1">IF(ISERROR(VLOOKUP($B169,'I&amp;E Backsheet'!$D$11:$AB$187,G$11,0)),"",VLOOKUP($B169,'I&amp;E Backsheet'!$D$11:$AB$187,G$11,0))</f>
        <v>4545000</v>
      </c>
      <c r="H169" s="262">
        <f ca="1">IF(ISERROR(VLOOKUP($B169,'I&amp;E Backsheet'!$D$11:$AB$187,H$11,0)),"",VLOOKUP($B169,'I&amp;E Backsheet'!$D$11:$AB$187,H$11,0))</f>
        <v>4752000</v>
      </c>
      <c r="I169" s="210">
        <f ca="1">IF(ISERROR(VLOOKUP($B169,'I&amp;E Backsheet'!$D$11:$AB$187,I$11,0)),"",VLOOKUP($B169,'I&amp;E Backsheet'!$D$11:$AB$187,I$11,0))</f>
        <v>3672899</v>
      </c>
      <c r="J169" s="210">
        <f ca="1">IF(ISERROR(VLOOKUP($B169,'I&amp;E Backsheet'!$D$11:$AB$187,J$11,0)),"",VLOOKUP($B169,'I&amp;E Backsheet'!$D$11:$AB$187,J$11,0))</f>
        <v>4127368</v>
      </c>
      <c r="K169" s="210">
        <f ca="1">IF(ISERROR(VLOOKUP($B169,'I&amp;E Backsheet'!$D$11:$AB$187,K$11,0)),"",VLOOKUP($B169,'I&amp;E Backsheet'!$D$11:$AB$187,K$11,0))</f>
        <v>4467368</v>
      </c>
      <c r="L169" s="262">
        <f ca="1">IF(ISERROR(VLOOKUP($B169,'I&amp;E Backsheet'!$D$11:$AB$187,L$11,0)),"",VLOOKUP($B169,'I&amp;E Backsheet'!$D$11:$AB$187,L$11,0))</f>
        <v>4673365</v>
      </c>
      <c r="M169" s="210">
        <f ca="1">IF(ISERROR(VLOOKUP($B169,'I&amp;E Backsheet'!$D$11:$AB$187,M$11,0)),"",VLOOKUP($B169,'I&amp;E Backsheet'!$D$11:$AB$187,M$11,0))</f>
        <v>3672899</v>
      </c>
      <c r="N169" s="210">
        <f ca="1">IF(ISERROR(VLOOKUP($B169,'I&amp;E Backsheet'!$D$11:$AB$187,N$11,0)),"",VLOOKUP($B169,'I&amp;E Backsheet'!$D$11:$AB$187,N$11,0))</f>
        <v>3877521</v>
      </c>
      <c r="O169" s="334">
        <f t="shared" ca="1" si="13"/>
        <v>-233899</v>
      </c>
      <c r="P169" s="215">
        <f t="shared" ca="1" si="14"/>
        <v>327479</v>
      </c>
      <c r="Q169" s="349">
        <f t="shared" ca="1" si="15"/>
        <v>0</v>
      </c>
      <c r="R169" s="215">
        <f t="shared" ca="1" si="16"/>
        <v>249847</v>
      </c>
    </row>
    <row r="170" spans="1:18" ht="60" customHeight="1">
      <c r="A170" s="3">
        <v>155</v>
      </c>
      <c r="B170" s="41" t="str">
        <f t="shared" ca="1" si="12"/>
        <v>E06000020</v>
      </c>
      <c r="C170" s="42" t="str">
        <f ca="1">IF($B170="","",VLOOKUP($B170,'Org list'!$J$9:$K$637,2,0))</f>
        <v>Telford and Wrekin</v>
      </c>
      <c r="D170" s="223">
        <f ca="1">IF(ISERROR(VLOOKUP($B170,'Pooled Fund'!$A$3:$D$179,D$11,0)),"",VLOOKUP($B170,'Pooled Fund'!$A$3:$D$179,D$11,0))</f>
        <v>12068000</v>
      </c>
      <c r="E170" s="210">
        <f ca="1">IF(ISERROR(VLOOKUP($B170,'I&amp;E Backsheet'!$D$11:$AB$187,E$11,0)),"",VLOOKUP($B170,'I&amp;E Backsheet'!$D$11:$AB$187,E$11,0))</f>
        <v>3027000</v>
      </c>
      <c r="F170" s="210">
        <f ca="1">IF(ISERROR(VLOOKUP($B170,'I&amp;E Backsheet'!$D$11:$AB$187,F$11,0)),"",VLOOKUP($B170,'I&amp;E Backsheet'!$D$11:$AB$187,F$11,0))</f>
        <v>3027000</v>
      </c>
      <c r="G170" s="210">
        <f ca="1">IF(ISERROR(VLOOKUP($B170,'I&amp;E Backsheet'!$D$11:$AB$187,G$11,0)),"",VLOOKUP($B170,'I&amp;E Backsheet'!$D$11:$AB$187,G$11,0))</f>
        <v>3027000</v>
      </c>
      <c r="H170" s="262">
        <f ca="1">IF(ISERROR(VLOOKUP($B170,'I&amp;E Backsheet'!$D$11:$AB$187,H$11,0)),"",VLOOKUP($B170,'I&amp;E Backsheet'!$D$11:$AB$187,H$11,0))</f>
        <v>3027000</v>
      </c>
      <c r="I170" s="210">
        <f ca="1">IF(ISERROR(VLOOKUP($B170,'I&amp;E Backsheet'!$D$11:$AB$187,I$11,0)),"",VLOOKUP($B170,'I&amp;E Backsheet'!$D$11:$AB$187,I$11,0))</f>
        <v>3132272.5</v>
      </c>
      <c r="J170" s="210">
        <f ca="1">IF(ISERROR(VLOOKUP($B170,'I&amp;E Backsheet'!$D$11:$AB$187,J$11,0)),"",VLOOKUP($B170,'I&amp;E Backsheet'!$D$11:$AB$187,J$11,0))</f>
        <v>3132272.5</v>
      </c>
      <c r="K170" s="210">
        <f ca="1">IF(ISERROR(VLOOKUP($B170,'I&amp;E Backsheet'!$D$11:$AB$187,K$11,0)),"",VLOOKUP($B170,'I&amp;E Backsheet'!$D$11:$AB$187,K$11,0))</f>
        <v>3132272.5</v>
      </c>
      <c r="L170" s="262">
        <f ca="1">IF(ISERROR(VLOOKUP($B170,'I&amp;E Backsheet'!$D$11:$AB$187,L$11,0)),"",VLOOKUP($B170,'I&amp;E Backsheet'!$D$11:$AB$187,L$11,0))</f>
        <v>3132272.5</v>
      </c>
      <c r="M170" s="210">
        <f ca="1">IF(ISERROR(VLOOKUP($B170,'I&amp;E Backsheet'!$D$11:$AB$187,M$11,0)),"",VLOOKUP($B170,'I&amp;E Backsheet'!$D$11:$AB$187,M$11,0))</f>
        <v>3132272.5</v>
      </c>
      <c r="N170" s="210">
        <f ca="1">IF(ISERROR(VLOOKUP($B170,'I&amp;E Backsheet'!$D$11:$AB$187,N$11,0)),"",VLOOKUP($B170,'I&amp;E Backsheet'!$D$11:$AB$187,N$11,0))</f>
        <v>3132272.5</v>
      </c>
      <c r="O170" s="334">
        <f t="shared" ca="1" si="13"/>
        <v>-105272.5</v>
      </c>
      <c r="P170" s="215">
        <f t="shared" ca="1" si="14"/>
        <v>-105272.5</v>
      </c>
      <c r="Q170" s="349">
        <f t="shared" ca="1" si="15"/>
        <v>0</v>
      </c>
      <c r="R170" s="215">
        <f t="shared" ca="1" si="16"/>
        <v>0</v>
      </c>
    </row>
    <row r="171" spans="1:18" ht="60" customHeight="1">
      <c r="A171" s="3">
        <v>156</v>
      </c>
      <c r="B171" s="41" t="str">
        <f t="shared" ca="1" si="12"/>
        <v>E06000034</v>
      </c>
      <c r="C171" s="42" t="str">
        <f ca="1">IF($B171="","",VLOOKUP($B171,'Org list'!$J$9:$K$637,2,0))</f>
        <v>Thurrock</v>
      </c>
      <c r="D171" s="223">
        <f ca="1">IF(ISERROR(VLOOKUP($B171,'Pooled Fund'!$A$3:$D$179,D$11,0)),"",VLOOKUP($B171,'Pooled Fund'!$A$3:$D$179,D$11,0))</f>
        <v>18019000</v>
      </c>
      <c r="E171" s="210">
        <f ca="1">IF(ISERROR(VLOOKUP($B171,'I&amp;E Backsheet'!$D$11:$AB$187,E$11,0)),"",VLOOKUP($B171,'I&amp;E Backsheet'!$D$11:$AB$187,E$11,0))</f>
        <v>4504750</v>
      </c>
      <c r="F171" s="210">
        <f ca="1">IF(ISERROR(VLOOKUP($B171,'I&amp;E Backsheet'!$D$11:$AB$187,F$11,0)),"",VLOOKUP($B171,'I&amp;E Backsheet'!$D$11:$AB$187,F$11,0))</f>
        <v>4504750</v>
      </c>
      <c r="G171" s="210">
        <f ca="1">IF(ISERROR(VLOOKUP($B171,'I&amp;E Backsheet'!$D$11:$AB$187,G$11,0)),"",VLOOKUP($B171,'I&amp;E Backsheet'!$D$11:$AB$187,G$11,0))</f>
        <v>4504750</v>
      </c>
      <c r="H171" s="262">
        <f ca="1">IF(ISERROR(VLOOKUP($B171,'I&amp;E Backsheet'!$D$11:$AB$187,H$11,0)),"",VLOOKUP($B171,'I&amp;E Backsheet'!$D$11:$AB$187,H$11,0))</f>
        <v>4504750</v>
      </c>
      <c r="I171" s="210">
        <f ca="1">IF(ISERROR(VLOOKUP($B171,'I&amp;E Backsheet'!$D$11:$AB$187,I$11,0)),"",VLOOKUP($B171,'I&amp;E Backsheet'!$D$11:$AB$187,I$11,0))</f>
        <v>4504750</v>
      </c>
      <c r="J171" s="210">
        <f ca="1">IF(ISERROR(VLOOKUP($B171,'I&amp;E Backsheet'!$D$11:$AB$187,J$11,0)),"",VLOOKUP($B171,'I&amp;E Backsheet'!$D$11:$AB$187,J$11,0))</f>
        <v>4504750</v>
      </c>
      <c r="K171" s="210">
        <f ca="1">IF(ISERROR(VLOOKUP($B171,'I&amp;E Backsheet'!$D$11:$AB$187,K$11,0)),"",VLOOKUP($B171,'I&amp;E Backsheet'!$D$11:$AB$187,K$11,0))</f>
        <v>4504750</v>
      </c>
      <c r="L171" s="262">
        <f ca="1">IF(ISERROR(VLOOKUP($B171,'I&amp;E Backsheet'!$D$11:$AB$187,L$11,0)),"",VLOOKUP($B171,'I&amp;E Backsheet'!$D$11:$AB$187,L$11,0))</f>
        <v>4504750</v>
      </c>
      <c r="M171" s="210">
        <f ca="1">IF(ISERROR(VLOOKUP($B171,'I&amp;E Backsheet'!$D$11:$AB$187,M$11,0)),"",VLOOKUP($B171,'I&amp;E Backsheet'!$D$11:$AB$187,M$11,0))</f>
        <v>4504750</v>
      </c>
      <c r="N171" s="210">
        <f ca="1">IF(ISERROR(VLOOKUP($B171,'I&amp;E Backsheet'!$D$11:$AB$187,N$11,0)),"",VLOOKUP($B171,'I&amp;E Backsheet'!$D$11:$AB$187,N$11,0))</f>
        <v>5532500</v>
      </c>
      <c r="O171" s="334">
        <f t="shared" ca="1" si="13"/>
        <v>0</v>
      </c>
      <c r="P171" s="215">
        <f t="shared" ca="1" si="14"/>
        <v>-1027750</v>
      </c>
      <c r="Q171" s="349">
        <f t="shared" ca="1" si="15"/>
        <v>0</v>
      </c>
      <c r="R171" s="215">
        <f t="shared" ca="1" si="16"/>
        <v>-1027750</v>
      </c>
    </row>
    <row r="172" spans="1:18" ht="60" customHeight="1">
      <c r="A172" s="3">
        <v>157</v>
      </c>
      <c r="B172" s="41" t="str">
        <f t="shared" ca="1" si="12"/>
        <v>E06000027</v>
      </c>
      <c r="C172" s="42" t="str">
        <f ca="1">IF($B172="","",VLOOKUP($B172,'Org list'!$J$9:$K$637,2,0))</f>
        <v>Torbay</v>
      </c>
      <c r="D172" s="223">
        <f ca="1">IF(ISERROR(VLOOKUP($B172,'Pooled Fund'!$A$3:$D$179,D$11,0)),"",VLOOKUP($B172,'Pooled Fund'!$A$3:$D$179,D$11,0))</f>
        <v>12014000</v>
      </c>
      <c r="E172" s="210">
        <f ca="1">IF(ISERROR(VLOOKUP($B172,'I&amp;E Backsheet'!$D$11:$AB$187,E$11,0)),"",VLOOKUP($B172,'I&amp;E Backsheet'!$D$11:$AB$187,E$11,0))</f>
        <v>3003500</v>
      </c>
      <c r="F172" s="210">
        <f ca="1">IF(ISERROR(VLOOKUP($B172,'I&amp;E Backsheet'!$D$11:$AB$187,F$11,0)),"",VLOOKUP($B172,'I&amp;E Backsheet'!$D$11:$AB$187,F$11,0))</f>
        <v>3003500</v>
      </c>
      <c r="G172" s="210">
        <f ca="1">IF(ISERROR(VLOOKUP($B172,'I&amp;E Backsheet'!$D$11:$AB$187,G$11,0)),"",VLOOKUP($B172,'I&amp;E Backsheet'!$D$11:$AB$187,G$11,0))</f>
        <v>3003500</v>
      </c>
      <c r="H172" s="262">
        <f ca="1">IF(ISERROR(VLOOKUP($B172,'I&amp;E Backsheet'!$D$11:$AB$187,H$11,0)),"",VLOOKUP($B172,'I&amp;E Backsheet'!$D$11:$AB$187,H$11,0))</f>
        <v>3003500</v>
      </c>
      <c r="I172" s="210">
        <f ca="1">IF(ISERROR(VLOOKUP($B172,'I&amp;E Backsheet'!$D$11:$AB$187,I$11,0)),"",VLOOKUP($B172,'I&amp;E Backsheet'!$D$11:$AB$187,I$11,0))</f>
        <v>3003500</v>
      </c>
      <c r="J172" s="210">
        <f ca="1">IF(ISERROR(VLOOKUP($B172,'I&amp;E Backsheet'!$D$11:$AB$187,J$11,0)),"",VLOOKUP($B172,'I&amp;E Backsheet'!$D$11:$AB$187,J$11,0))</f>
        <v>3003500</v>
      </c>
      <c r="K172" s="210">
        <f ca="1">IF(ISERROR(VLOOKUP($B172,'I&amp;E Backsheet'!$D$11:$AB$187,K$11,0)),"",VLOOKUP($B172,'I&amp;E Backsheet'!$D$11:$AB$187,K$11,0))</f>
        <v>3003500</v>
      </c>
      <c r="L172" s="262">
        <f ca="1">IF(ISERROR(VLOOKUP($B172,'I&amp;E Backsheet'!$D$11:$AB$187,L$11,0)),"",VLOOKUP($B172,'I&amp;E Backsheet'!$D$11:$AB$187,L$11,0))</f>
        <v>3003500</v>
      </c>
      <c r="M172" s="210">
        <f ca="1">IF(ISERROR(VLOOKUP($B172,'I&amp;E Backsheet'!$D$11:$AB$187,M$11,0)),"",VLOOKUP($B172,'I&amp;E Backsheet'!$D$11:$AB$187,M$11,0))</f>
        <v>3003500</v>
      </c>
      <c r="N172" s="210">
        <f ca="1">IF(ISERROR(VLOOKUP($B172,'I&amp;E Backsheet'!$D$11:$AB$187,N$11,0)),"",VLOOKUP($B172,'I&amp;E Backsheet'!$D$11:$AB$187,N$11,0))</f>
        <v>3003500</v>
      </c>
      <c r="O172" s="334">
        <f t="shared" ca="1" si="13"/>
        <v>0</v>
      </c>
      <c r="P172" s="215">
        <f t="shared" ca="1" si="14"/>
        <v>0</v>
      </c>
      <c r="Q172" s="349">
        <f t="shared" ca="1" si="15"/>
        <v>0</v>
      </c>
      <c r="R172" s="215">
        <f t="shared" ca="1" si="16"/>
        <v>0</v>
      </c>
    </row>
    <row r="173" spans="1:18" ht="60" customHeight="1">
      <c r="A173" s="3">
        <v>158</v>
      </c>
      <c r="B173" s="41" t="str">
        <f t="shared" ca="1" si="12"/>
        <v>E09000030</v>
      </c>
      <c r="C173" s="42" t="str">
        <f ca="1">IF($B173="","",VLOOKUP($B173,'Org list'!$J$9:$K$637,2,0))</f>
        <v>Tower Hamlets</v>
      </c>
      <c r="D173" s="223">
        <f ca="1">IF(ISERROR(VLOOKUP($B173,'Pooled Fund'!$A$3:$D$179,D$11,0)),"",VLOOKUP($B173,'Pooled Fund'!$A$3:$D$179,D$11,0))</f>
        <v>20550145</v>
      </c>
      <c r="E173" s="210">
        <f ca="1">IF(ISERROR(VLOOKUP($B173,'I&amp;E Backsheet'!$D$11:$AB$187,E$11,0)),"",VLOOKUP($B173,'I&amp;E Backsheet'!$D$11:$AB$187,E$11,0))</f>
        <v>5137500</v>
      </c>
      <c r="F173" s="210">
        <f ca="1">IF(ISERROR(VLOOKUP($B173,'I&amp;E Backsheet'!$D$11:$AB$187,F$11,0)),"",VLOOKUP($B173,'I&amp;E Backsheet'!$D$11:$AB$187,F$11,0))</f>
        <v>5137500</v>
      </c>
      <c r="G173" s="210">
        <f ca="1">IF(ISERROR(VLOOKUP($B173,'I&amp;E Backsheet'!$D$11:$AB$187,G$11,0)),"",VLOOKUP($B173,'I&amp;E Backsheet'!$D$11:$AB$187,G$11,0))</f>
        <v>5137500</v>
      </c>
      <c r="H173" s="262">
        <f ca="1">IF(ISERROR(VLOOKUP($B173,'I&amp;E Backsheet'!$D$11:$AB$187,H$11,0)),"",VLOOKUP($B173,'I&amp;E Backsheet'!$D$11:$AB$187,H$11,0))</f>
        <v>5137500</v>
      </c>
      <c r="I173" s="210">
        <f ca="1">IF(ISERROR(VLOOKUP($B173,'I&amp;E Backsheet'!$D$11:$AB$187,I$11,0)),"",VLOOKUP($B173,'I&amp;E Backsheet'!$D$11:$AB$187,I$11,0))</f>
        <v>5350500</v>
      </c>
      <c r="J173" s="210">
        <f ca="1">IF(ISERROR(VLOOKUP($B173,'I&amp;E Backsheet'!$D$11:$AB$187,J$11,0)),"",VLOOKUP($B173,'I&amp;E Backsheet'!$D$11:$AB$187,J$11,0))</f>
        <v>5350500</v>
      </c>
      <c r="K173" s="210">
        <f ca="1">IF(ISERROR(VLOOKUP($B173,'I&amp;E Backsheet'!$D$11:$AB$187,K$11,0)),"",VLOOKUP($B173,'I&amp;E Backsheet'!$D$11:$AB$187,K$11,0))</f>
        <v>5350500</v>
      </c>
      <c r="L173" s="262">
        <f ca="1">IF(ISERROR(VLOOKUP($B173,'I&amp;E Backsheet'!$D$11:$AB$187,L$11,0)),"",VLOOKUP($B173,'I&amp;E Backsheet'!$D$11:$AB$187,L$11,0))</f>
        <v>5350500</v>
      </c>
      <c r="M173" s="210">
        <f ca="1">IF(ISERROR(VLOOKUP($B173,'I&amp;E Backsheet'!$D$11:$AB$187,M$11,0)),"",VLOOKUP($B173,'I&amp;E Backsheet'!$D$11:$AB$187,M$11,0))</f>
        <v>5350500</v>
      </c>
      <c r="N173" s="210">
        <f ca="1">IF(ISERROR(VLOOKUP($B173,'I&amp;E Backsheet'!$D$11:$AB$187,N$11,0)),"",VLOOKUP($B173,'I&amp;E Backsheet'!$D$11:$AB$187,N$11,0))</f>
        <v>5350500</v>
      </c>
      <c r="O173" s="334">
        <f t="shared" ca="1" si="13"/>
        <v>-213000</v>
      </c>
      <c r="P173" s="215">
        <f t="shared" ca="1" si="14"/>
        <v>-213000</v>
      </c>
      <c r="Q173" s="349">
        <f t="shared" ca="1" si="15"/>
        <v>0</v>
      </c>
      <c r="R173" s="215">
        <f t="shared" ca="1" si="16"/>
        <v>0</v>
      </c>
    </row>
    <row r="174" spans="1:18" ht="60" customHeight="1">
      <c r="A174" s="3">
        <v>159</v>
      </c>
      <c r="B174" s="41" t="str">
        <f t="shared" ca="1" si="12"/>
        <v>E08000009</v>
      </c>
      <c r="C174" s="42" t="str">
        <f ca="1">IF($B174="","",VLOOKUP($B174,'Org list'!$J$9:$K$637,2,0))</f>
        <v>Trafford</v>
      </c>
      <c r="D174" s="223">
        <f ca="1">IF(ISERROR(VLOOKUP($B174,'Pooled Fund'!$A$3:$D$179,D$11,0)),"",VLOOKUP($B174,'Pooled Fund'!$A$3:$D$179,D$11,0))</f>
        <v>15544000</v>
      </c>
      <c r="E174" s="210">
        <f ca="1">IF(ISERROR(VLOOKUP($B174,'I&amp;E Backsheet'!$D$11:$AB$187,E$11,0)),"",VLOOKUP($B174,'I&amp;E Backsheet'!$D$11:$AB$187,E$11,0))</f>
        <v>3886000</v>
      </c>
      <c r="F174" s="210">
        <f ca="1">IF(ISERROR(VLOOKUP($B174,'I&amp;E Backsheet'!$D$11:$AB$187,F$11,0)),"",VLOOKUP($B174,'I&amp;E Backsheet'!$D$11:$AB$187,F$11,0))</f>
        <v>3886000</v>
      </c>
      <c r="G174" s="210">
        <f ca="1">IF(ISERROR(VLOOKUP($B174,'I&amp;E Backsheet'!$D$11:$AB$187,G$11,0)),"",VLOOKUP($B174,'I&amp;E Backsheet'!$D$11:$AB$187,G$11,0))</f>
        <v>3886000</v>
      </c>
      <c r="H174" s="262">
        <f ca="1">IF(ISERROR(VLOOKUP($B174,'I&amp;E Backsheet'!$D$11:$AB$187,H$11,0)),"",VLOOKUP($B174,'I&amp;E Backsheet'!$D$11:$AB$187,H$11,0))</f>
        <v>3886000</v>
      </c>
      <c r="I174" s="210">
        <f ca="1">IF(ISERROR(VLOOKUP($B174,'I&amp;E Backsheet'!$D$11:$AB$187,I$11,0)),"",VLOOKUP($B174,'I&amp;E Backsheet'!$D$11:$AB$187,I$11,0))</f>
        <v>2820500</v>
      </c>
      <c r="J174" s="210">
        <f ca="1">IF(ISERROR(VLOOKUP($B174,'I&amp;E Backsheet'!$D$11:$AB$187,J$11,0)),"",VLOOKUP($B174,'I&amp;E Backsheet'!$D$11:$AB$187,J$11,0))</f>
        <v>4114833.3333333335</v>
      </c>
      <c r="K174" s="210">
        <f ca="1">IF(ISERROR(VLOOKUP($B174,'I&amp;E Backsheet'!$D$11:$AB$187,K$11,0)),"",VLOOKUP($B174,'I&amp;E Backsheet'!$D$11:$AB$187,K$11,0))</f>
        <v>4114833.3333333335</v>
      </c>
      <c r="L174" s="262">
        <f ca="1">IF(ISERROR(VLOOKUP($B174,'I&amp;E Backsheet'!$D$11:$AB$187,L$11,0)),"",VLOOKUP($B174,'I&amp;E Backsheet'!$D$11:$AB$187,L$11,0))</f>
        <v>4114833.3333333335</v>
      </c>
      <c r="M174" s="210">
        <f ca="1">IF(ISERROR(VLOOKUP($B174,'I&amp;E Backsheet'!$D$11:$AB$187,M$11,0)),"",VLOOKUP($B174,'I&amp;E Backsheet'!$D$11:$AB$187,M$11,0))</f>
        <v>2820500</v>
      </c>
      <c r="N174" s="210">
        <f ca="1">IF(ISERROR(VLOOKUP($B174,'I&amp;E Backsheet'!$D$11:$AB$187,N$11,0)),"",VLOOKUP($B174,'I&amp;E Backsheet'!$D$11:$AB$187,N$11,0))</f>
        <v>3683180</v>
      </c>
      <c r="O174" s="334">
        <f t="shared" ca="1" si="13"/>
        <v>1065500</v>
      </c>
      <c r="P174" s="215">
        <f t="shared" ca="1" si="14"/>
        <v>202820</v>
      </c>
      <c r="Q174" s="349">
        <f t="shared" ca="1" si="15"/>
        <v>0</v>
      </c>
      <c r="R174" s="215">
        <f t="shared" ca="1" si="16"/>
        <v>431653.33333333349</v>
      </c>
    </row>
    <row r="175" spans="1:18" ht="60" customHeight="1">
      <c r="A175" s="3">
        <v>160</v>
      </c>
      <c r="B175" s="41" t="str">
        <f t="shared" ref="B175:B191" ca="1" si="17">IF($A175&gt;$T$18-1,"",INDIRECT("'Comms by AT'!D"&amp;$A175+$T$15))</f>
        <v>E08000036</v>
      </c>
      <c r="C175" s="42" t="str">
        <f ca="1">IF($B175="","",VLOOKUP($B175,'Org list'!$J$9:$K$637,2,0))</f>
        <v>Wakefield</v>
      </c>
      <c r="D175" s="223">
        <f ca="1">IF(ISERROR(VLOOKUP($B175,'Pooled Fund'!$A$3:$D$179,D$11,0)),"",VLOOKUP($B175,'Pooled Fund'!$A$3:$D$179,D$11,0))</f>
        <v>41693000</v>
      </c>
      <c r="E175" s="210">
        <f ca="1">IF(ISERROR(VLOOKUP($B175,'I&amp;E Backsheet'!$D$11:$AB$187,E$11,0)),"",VLOOKUP($B175,'I&amp;E Backsheet'!$D$11:$AB$187,E$11,0))</f>
        <v>10423206.5</v>
      </c>
      <c r="F175" s="210">
        <f ca="1">IF(ISERROR(VLOOKUP($B175,'I&amp;E Backsheet'!$D$11:$AB$187,F$11,0)),"",VLOOKUP($B175,'I&amp;E Backsheet'!$D$11:$AB$187,F$11,0))</f>
        <v>10423206.5</v>
      </c>
      <c r="G175" s="210">
        <f ca="1">IF(ISERROR(VLOOKUP($B175,'I&amp;E Backsheet'!$D$11:$AB$187,G$11,0)),"",VLOOKUP($B175,'I&amp;E Backsheet'!$D$11:$AB$187,G$11,0))</f>
        <v>10423206.5</v>
      </c>
      <c r="H175" s="262">
        <f ca="1">IF(ISERROR(VLOOKUP($B175,'I&amp;E Backsheet'!$D$11:$AB$187,H$11,0)),"",VLOOKUP($B175,'I&amp;E Backsheet'!$D$11:$AB$187,H$11,0))</f>
        <v>10423206.5</v>
      </c>
      <c r="I175" s="210">
        <f ca="1">IF(ISERROR(VLOOKUP($B175,'I&amp;E Backsheet'!$D$11:$AB$187,I$11,0)),"",VLOOKUP($B175,'I&amp;E Backsheet'!$D$11:$AB$187,I$11,0))</f>
        <v>10113838.5</v>
      </c>
      <c r="J175" s="210">
        <f ca="1">IF(ISERROR(VLOOKUP($B175,'I&amp;E Backsheet'!$D$11:$AB$187,J$11,0)),"",VLOOKUP($B175,'I&amp;E Backsheet'!$D$11:$AB$187,J$11,0))</f>
        <v>10733491.499999996</v>
      </c>
      <c r="K175" s="210">
        <f ca="1">IF(ISERROR(VLOOKUP($B175,'I&amp;E Backsheet'!$D$11:$AB$187,K$11,0)),"",VLOOKUP($B175,'I&amp;E Backsheet'!$D$11:$AB$187,K$11,0))</f>
        <v>10247248</v>
      </c>
      <c r="L175" s="262">
        <f ca="1">IF(ISERROR(VLOOKUP($B175,'I&amp;E Backsheet'!$D$11:$AB$187,L$11,0)),"",VLOOKUP($B175,'I&amp;E Backsheet'!$D$11:$AB$187,L$11,0))</f>
        <v>10247248</v>
      </c>
      <c r="M175" s="210">
        <f ca="1">IF(ISERROR(VLOOKUP($B175,'I&amp;E Backsheet'!$D$11:$AB$187,M$11,0)),"",VLOOKUP($B175,'I&amp;E Backsheet'!$D$11:$AB$187,M$11,0))</f>
        <v>10113838.5</v>
      </c>
      <c r="N175" s="210">
        <f ca="1">IF(ISERROR(VLOOKUP($B175,'I&amp;E Backsheet'!$D$11:$AB$187,N$11,0)),"",VLOOKUP($B175,'I&amp;E Backsheet'!$D$11:$AB$187,N$11,0))</f>
        <v>10733491.499999996</v>
      </c>
      <c r="O175" s="334">
        <f t="shared" ca="1" si="13"/>
        <v>309368</v>
      </c>
      <c r="P175" s="215">
        <f t="shared" ca="1" si="14"/>
        <v>-310284.99999999627</v>
      </c>
      <c r="Q175" s="349">
        <f t="shared" ca="1" si="15"/>
        <v>0</v>
      </c>
      <c r="R175" s="215">
        <f t="shared" ca="1" si="16"/>
        <v>0</v>
      </c>
    </row>
    <row r="176" spans="1:18" ht="60" customHeight="1">
      <c r="A176" s="3">
        <v>161</v>
      </c>
      <c r="B176" s="41" t="str">
        <f t="shared" ca="1" si="17"/>
        <v>E08000030</v>
      </c>
      <c r="C176" s="42" t="str">
        <f ca="1">IF($B176="","",VLOOKUP($B176,'Org list'!$J$9:$K$637,2,0))</f>
        <v>Walsall</v>
      </c>
      <c r="D176" s="223">
        <f ca="1">IF(ISERROR(VLOOKUP($B176,'Pooled Fund'!$A$3:$D$179,D$11,0)),"",VLOOKUP($B176,'Pooled Fund'!$A$3:$D$179,D$11,0))</f>
        <v>23976840</v>
      </c>
      <c r="E176" s="210">
        <f ca="1">IF(ISERROR(VLOOKUP($B176,'I&amp;E Backsheet'!$D$11:$AB$187,E$11,0)),"",VLOOKUP($B176,'I&amp;E Backsheet'!$D$11:$AB$187,E$11,0))</f>
        <v>5570715</v>
      </c>
      <c r="F176" s="210">
        <f ca="1">IF(ISERROR(VLOOKUP($B176,'I&amp;E Backsheet'!$D$11:$AB$187,F$11,0)),"",VLOOKUP($B176,'I&amp;E Backsheet'!$D$11:$AB$187,F$11,0))</f>
        <v>6208599</v>
      </c>
      <c r="G176" s="210">
        <f ca="1">IF(ISERROR(VLOOKUP($B176,'I&amp;E Backsheet'!$D$11:$AB$187,G$11,0)),"",VLOOKUP($B176,'I&amp;E Backsheet'!$D$11:$AB$187,G$11,0))</f>
        <v>6001597</v>
      </c>
      <c r="H176" s="262">
        <f ca="1">IF(ISERROR(VLOOKUP($B176,'I&amp;E Backsheet'!$D$11:$AB$187,H$11,0)),"",VLOOKUP($B176,'I&amp;E Backsheet'!$D$11:$AB$187,H$11,0))</f>
        <v>6344858</v>
      </c>
      <c r="I176" s="210">
        <f ca="1">IF(ISERROR(VLOOKUP($B176,'I&amp;E Backsheet'!$D$11:$AB$187,I$11,0)),"",VLOOKUP($B176,'I&amp;E Backsheet'!$D$11:$AB$187,I$11,0))</f>
        <v>5570715</v>
      </c>
      <c r="J176" s="210">
        <f ca="1">IF(ISERROR(VLOOKUP($B176,'I&amp;E Backsheet'!$D$11:$AB$187,J$11,0)),"",VLOOKUP($B176,'I&amp;E Backsheet'!$D$11:$AB$187,J$11,0))</f>
        <v>6186742</v>
      </c>
      <c r="K176" s="210">
        <f ca="1">IF(ISERROR(VLOOKUP($B176,'I&amp;E Backsheet'!$D$11:$AB$187,K$11,0)),"",VLOOKUP($B176,'I&amp;E Backsheet'!$D$11:$AB$187,K$11,0))</f>
        <v>6415322</v>
      </c>
      <c r="L176" s="262">
        <f ca="1">IF(ISERROR(VLOOKUP($B176,'I&amp;E Backsheet'!$D$11:$AB$187,L$11,0)),"",VLOOKUP($B176,'I&amp;E Backsheet'!$D$11:$AB$187,L$11,0))</f>
        <v>6047481</v>
      </c>
      <c r="M176" s="210">
        <f ca="1">IF(ISERROR(VLOOKUP($B176,'I&amp;E Backsheet'!$D$11:$AB$187,M$11,0)),"",VLOOKUP($B176,'I&amp;E Backsheet'!$D$11:$AB$187,M$11,0))</f>
        <v>5570715</v>
      </c>
      <c r="N176" s="210">
        <f ca="1">IF(ISERROR(VLOOKUP($B176,'I&amp;E Backsheet'!$D$11:$AB$187,N$11,0)),"",VLOOKUP($B176,'I&amp;E Backsheet'!$D$11:$AB$187,N$11,0))</f>
        <v>6186741.96</v>
      </c>
      <c r="O176" s="334">
        <f t="shared" ca="1" si="13"/>
        <v>0</v>
      </c>
      <c r="P176" s="215">
        <f t="shared" ca="1" si="14"/>
        <v>21857.040000000037</v>
      </c>
      <c r="Q176" s="349">
        <f t="shared" ca="1" si="15"/>
        <v>0</v>
      </c>
      <c r="R176" s="215">
        <f t="shared" ca="1" si="16"/>
        <v>4.0000000037252903E-2</v>
      </c>
    </row>
    <row r="177" spans="1:20" ht="60" customHeight="1">
      <c r="A177" s="3">
        <v>162</v>
      </c>
      <c r="B177" s="41" t="str">
        <f t="shared" ca="1" si="17"/>
        <v>E09000031</v>
      </c>
      <c r="C177" s="42" t="str">
        <f ca="1">IF($B177="","",VLOOKUP($B177,'Org list'!$J$9:$K$637,2,0))</f>
        <v>Waltham Forest</v>
      </c>
      <c r="D177" s="223">
        <f ca="1">IF(ISERROR(VLOOKUP($B177,'Pooled Fund'!$A$3:$D$179,D$11,0)),"",VLOOKUP($B177,'Pooled Fund'!$A$3:$D$179,D$11,0))</f>
        <v>18596000</v>
      </c>
      <c r="E177" s="210">
        <f ca="1">IF(ISERROR(VLOOKUP($B177,'I&amp;E Backsheet'!$D$11:$AB$187,E$11,0)),"",VLOOKUP($B177,'I&amp;E Backsheet'!$D$11:$AB$187,E$11,0))</f>
        <v>4649000</v>
      </c>
      <c r="F177" s="210">
        <f ca="1">IF(ISERROR(VLOOKUP($B177,'I&amp;E Backsheet'!$D$11:$AB$187,F$11,0)),"",VLOOKUP($B177,'I&amp;E Backsheet'!$D$11:$AB$187,F$11,0))</f>
        <v>4649000</v>
      </c>
      <c r="G177" s="210">
        <f ca="1">IF(ISERROR(VLOOKUP($B177,'I&amp;E Backsheet'!$D$11:$AB$187,G$11,0)),"",VLOOKUP($B177,'I&amp;E Backsheet'!$D$11:$AB$187,G$11,0))</f>
        <v>4649000</v>
      </c>
      <c r="H177" s="262">
        <f ca="1">IF(ISERROR(VLOOKUP($B177,'I&amp;E Backsheet'!$D$11:$AB$187,H$11,0)),"",VLOOKUP($B177,'I&amp;E Backsheet'!$D$11:$AB$187,H$11,0))</f>
        <v>4649000</v>
      </c>
      <c r="I177" s="210">
        <f ca="1">IF(ISERROR(VLOOKUP($B177,'I&amp;E Backsheet'!$D$11:$AB$187,I$11,0)),"",VLOOKUP($B177,'I&amp;E Backsheet'!$D$11:$AB$187,I$11,0))</f>
        <v>4497500</v>
      </c>
      <c r="J177" s="210">
        <f ca="1">IF(ISERROR(VLOOKUP($B177,'I&amp;E Backsheet'!$D$11:$AB$187,J$11,0)),"",VLOOKUP($B177,'I&amp;E Backsheet'!$D$11:$AB$187,J$11,0))</f>
        <v>4384000</v>
      </c>
      <c r="K177" s="210">
        <f ca="1">IF(ISERROR(VLOOKUP($B177,'I&amp;E Backsheet'!$D$11:$AB$187,K$11,0)),"",VLOOKUP($B177,'I&amp;E Backsheet'!$D$11:$AB$187,K$11,0))</f>
        <v>4384000</v>
      </c>
      <c r="L177" s="262">
        <f ca="1">IF(ISERROR(VLOOKUP($B177,'I&amp;E Backsheet'!$D$11:$AB$187,L$11,0)),"",VLOOKUP($B177,'I&amp;E Backsheet'!$D$11:$AB$187,L$11,0))</f>
        <v>5330500</v>
      </c>
      <c r="M177" s="210">
        <f ca="1">IF(ISERROR(VLOOKUP($B177,'I&amp;E Backsheet'!$D$11:$AB$187,M$11,0)),"",VLOOKUP($B177,'I&amp;E Backsheet'!$D$11:$AB$187,M$11,0))</f>
        <v>4497500</v>
      </c>
      <c r="N177" s="210">
        <f ca="1">IF(ISERROR(VLOOKUP($B177,'I&amp;E Backsheet'!$D$11:$AB$187,N$11,0)),"",VLOOKUP($B177,'I&amp;E Backsheet'!$D$11:$AB$187,N$11,0))</f>
        <v>4309000</v>
      </c>
      <c r="O177" s="334">
        <f t="shared" ca="1" si="13"/>
        <v>151500</v>
      </c>
      <c r="P177" s="215">
        <f t="shared" ca="1" si="14"/>
        <v>340000</v>
      </c>
      <c r="Q177" s="349">
        <f t="shared" ca="1" si="15"/>
        <v>0</v>
      </c>
      <c r="R177" s="215">
        <f t="shared" ca="1" si="16"/>
        <v>75000</v>
      </c>
    </row>
    <row r="178" spans="1:20" ht="60" customHeight="1">
      <c r="A178" s="3">
        <v>163</v>
      </c>
      <c r="B178" s="41" t="str">
        <f t="shared" ca="1" si="17"/>
        <v>E09000032</v>
      </c>
      <c r="C178" s="42" t="str">
        <f ca="1">IF($B178="","",VLOOKUP($B178,'Org list'!$J$9:$K$637,2,0))</f>
        <v>Wandsworth</v>
      </c>
      <c r="D178" s="223">
        <f ca="1">IF(ISERROR(VLOOKUP($B178,'Pooled Fund'!$A$3:$D$179,D$11,0)),"",VLOOKUP($B178,'Pooled Fund'!$A$3:$D$179,D$11,0))</f>
        <v>21369000</v>
      </c>
      <c r="E178" s="210">
        <f ca="1">IF(ISERROR(VLOOKUP($B178,'I&amp;E Backsheet'!$D$11:$AB$187,E$11,0)),"",VLOOKUP($B178,'I&amp;E Backsheet'!$D$11:$AB$187,E$11,0))</f>
        <v>5432913</v>
      </c>
      <c r="F178" s="210">
        <f ca="1">IF(ISERROR(VLOOKUP($B178,'I&amp;E Backsheet'!$D$11:$AB$187,F$11,0)),"",VLOOKUP($B178,'I&amp;E Backsheet'!$D$11:$AB$187,F$11,0))</f>
        <v>5432913</v>
      </c>
      <c r="G178" s="210">
        <f ca="1">IF(ISERROR(VLOOKUP($B178,'I&amp;E Backsheet'!$D$11:$AB$187,G$11,0)),"",VLOOKUP($B178,'I&amp;E Backsheet'!$D$11:$AB$187,G$11,0))</f>
        <v>5432913</v>
      </c>
      <c r="H178" s="262">
        <f ca="1">IF(ISERROR(VLOOKUP($B178,'I&amp;E Backsheet'!$D$11:$AB$187,H$11,0)),"",VLOOKUP($B178,'I&amp;E Backsheet'!$D$11:$AB$187,H$11,0))</f>
        <v>5432914</v>
      </c>
      <c r="I178" s="210">
        <f ca="1">IF(ISERROR(VLOOKUP($B178,'I&amp;E Backsheet'!$D$11:$AB$187,I$11,0)),"",VLOOKUP($B178,'I&amp;E Backsheet'!$D$11:$AB$187,I$11,0))</f>
        <v>5432913</v>
      </c>
      <c r="J178" s="210">
        <f ca="1">IF(ISERROR(VLOOKUP($B178,'I&amp;E Backsheet'!$D$11:$AB$187,J$11,0)),"",VLOOKUP($B178,'I&amp;E Backsheet'!$D$11:$AB$187,J$11,0))</f>
        <v>5432913</v>
      </c>
      <c r="K178" s="210">
        <f ca="1">IF(ISERROR(VLOOKUP($B178,'I&amp;E Backsheet'!$D$11:$AB$187,K$11,0)),"",VLOOKUP($B178,'I&amp;E Backsheet'!$D$11:$AB$187,K$11,0))</f>
        <v>5432913</v>
      </c>
      <c r="L178" s="262">
        <f ca="1">IF(ISERROR(VLOOKUP($B178,'I&amp;E Backsheet'!$D$11:$AB$187,L$11,0)),"",VLOOKUP($B178,'I&amp;E Backsheet'!$D$11:$AB$187,L$11,0))</f>
        <v>5432914</v>
      </c>
      <c r="M178" s="210">
        <f ca="1">IF(ISERROR(VLOOKUP($B178,'I&amp;E Backsheet'!$D$11:$AB$187,M$11,0)),"",VLOOKUP($B178,'I&amp;E Backsheet'!$D$11:$AB$187,M$11,0))</f>
        <v>5432913</v>
      </c>
      <c r="N178" s="210">
        <f ca="1">IF(ISERROR(VLOOKUP($B178,'I&amp;E Backsheet'!$D$11:$AB$187,N$11,0)),"",VLOOKUP($B178,'I&amp;E Backsheet'!$D$11:$AB$187,N$11,0))</f>
        <v>5406409</v>
      </c>
      <c r="O178" s="334">
        <f t="shared" ca="1" si="13"/>
        <v>0</v>
      </c>
      <c r="P178" s="215">
        <f t="shared" ca="1" si="14"/>
        <v>26504</v>
      </c>
      <c r="Q178" s="349">
        <f t="shared" ca="1" si="15"/>
        <v>0</v>
      </c>
      <c r="R178" s="215">
        <f t="shared" ca="1" si="16"/>
        <v>26504</v>
      </c>
    </row>
    <row r="179" spans="1:20" ht="60" customHeight="1">
      <c r="A179" s="3">
        <v>164</v>
      </c>
      <c r="B179" s="41" t="str">
        <f t="shared" ca="1" si="17"/>
        <v>E06000007</v>
      </c>
      <c r="C179" s="42" t="str">
        <f ca="1">IF($B179="","",VLOOKUP($B179,'Org list'!$J$9:$K$637,2,0))</f>
        <v>Warrington</v>
      </c>
      <c r="D179" s="223">
        <f ca="1">IF(ISERROR(VLOOKUP($B179,'Pooled Fund'!$A$3:$D$179,D$11,0)),"",VLOOKUP($B179,'Pooled Fund'!$A$3:$D$179,D$11,0))</f>
        <v>27049000</v>
      </c>
      <c r="E179" s="210">
        <f ca="1">IF(ISERROR(VLOOKUP($B179,'I&amp;E Backsheet'!$D$11:$AB$187,E$11,0)),"",VLOOKUP($B179,'I&amp;E Backsheet'!$D$11:$AB$187,E$11,0))</f>
        <v>6209043</v>
      </c>
      <c r="F179" s="210">
        <f ca="1">IF(ISERROR(VLOOKUP($B179,'I&amp;E Backsheet'!$D$11:$AB$187,F$11,0)),"",VLOOKUP($B179,'I&amp;E Backsheet'!$D$11:$AB$187,F$11,0))</f>
        <v>6209043</v>
      </c>
      <c r="G179" s="210">
        <f ca="1">IF(ISERROR(VLOOKUP($B179,'I&amp;E Backsheet'!$D$11:$AB$187,G$11,0)),"",VLOOKUP($B179,'I&amp;E Backsheet'!$D$11:$AB$187,G$11,0))</f>
        <v>6209043</v>
      </c>
      <c r="H179" s="262">
        <f ca="1">IF(ISERROR(VLOOKUP($B179,'I&amp;E Backsheet'!$D$11:$AB$187,H$11,0)),"",VLOOKUP($B179,'I&amp;E Backsheet'!$D$11:$AB$187,H$11,0))</f>
        <v>6209042</v>
      </c>
      <c r="I179" s="210">
        <f ca="1">IF(ISERROR(VLOOKUP($B179,'I&amp;E Backsheet'!$D$11:$AB$187,I$11,0)),"",VLOOKUP($B179,'I&amp;E Backsheet'!$D$11:$AB$187,I$11,0))</f>
        <v>7753748</v>
      </c>
      <c r="J179" s="210">
        <f ca="1">IF(ISERROR(VLOOKUP($B179,'I&amp;E Backsheet'!$D$11:$AB$187,J$11,0)),"",VLOOKUP($B179,'I&amp;E Backsheet'!$D$11:$AB$187,J$11,0))</f>
        <v>3283668</v>
      </c>
      <c r="K179" s="210">
        <f ca="1">IF(ISERROR(VLOOKUP($B179,'I&amp;E Backsheet'!$D$11:$AB$187,K$11,0)),"",VLOOKUP($B179,'I&amp;E Backsheet'!$D$11:$AB$187,K$11,0))</f>
        <v>4380094</v>
      </c>
      <c r="L179" s="262">
        <f ca="1">IF(ISERROR(VLOOKUP($B179,'I&amp;E Backsheet'!$D$11:$AB$187,L$11,0)),"",VLOOKUP($B179,'I&amp;E Backsheet'!$D$11:$AB$187,L$11,0))</f>
        <v>4380094</v>
      </c>
      <c r="M179" s="210">
        <f ca="1">IF(ISERROR(VLOOKUP($B179,'I&amp;E Backsheet'!$D$11:$AB$187,M$11,0)),"",VLOOKUP($B179,'I&amp;E Backsheet'!$D$11:$AB$187,M$11,0))</f>
        <v>7753748</v>
      </c>
      <c r="N179" s="210">
        <f ca="1">IF(ISERROR(VLOOKUP($B179,'I&amp;E Backsheet'!$D$11:$AB$187,N$11,0)),"",VLOOKUP($B179,'I&amp;E Backsheet'!$D$11:$AB$187,N$11,0))</f>
        <v>3283668</v>
      </c>
      <c r="O179" s="334">
        <f t="shared" ca="1" si="13"/>
        <v>-1544705</v>
      </c>
      <c r="P179" s="215">
        <f t="shared" ca="1" si="14"/>
        <v>2925375</v>
      </c>
      <c r="Q179" s="349">
        <f t="shared" ca="1" si="15"/>
        <v>0</v>
      </c>
      <c r="R179" s="215">
        <f t="shared" ca="1" si="16"/>
        <v>0</v>
      </c>
    </row>
    <row r="180" spans="1:20" ht="60" customHeight="1">
      <c r="A180" s="3">
        <v>165</v>
      </c>
      <c r="B180" s="41" t="str">
        <f t="shared" ca="1" si="17"/>
        <v>E10000031</v>
      </c>
      <c r="C180" s="42" t="str">
        <f ca="1">IF($B180="","",VLOOKUP($B180,'Org list'!$J$9:$K$637,2,0))</f>
        <v>Warwickshire</v>
      </c>
      <c r="D180" s="223">
        <f ca="1">IF(ISERROR(VLOOKUP($B180,'Pooled Fund'!$A$3:$D$179,D$11,0)),"",VLOOKUP($B180,'Pooled Fund'!$A$3:$D$179,D$11,0))</f>
        <v>36137000</v>
      </c>
      <c r="E180" s="210">
        <f ca="1">IF(ISERROR(VLOOKUP($B180,'I&amp;E Backsheet'!$D$11:$AB$187,E$11,0)),"",VLOOKUP($B180,'I&amp;E Backsheet'!$D$11:$AB$187,E$11,0))</f>
        <v>9035000</v>
      </c>
      <c r="F180" s="210">
        <f ca="1">IF(ISERROR(VLOOKUP($B180,'I&amp;E Backsheet'!$D$11:$AB$187,F$11,0)),"",VLOOKUP($B180,'I&amp;E Backsheet'!$D$11:$AB$187,F$11,0))</f>
        <v>9034000</v>
      </c>
      <c r="G180" s="210">
        <f ca="1">IF(ISERROR(VLOOKUP($B180,'I&amp;E Backsheet'!$D$11:$AB$187,G$11,0)),"",VLOOKUP($B180,'I&amp;E Backsheet'!$D$11:$AB$187,G$11,0))</f>
        <v>9034000</v>
      </c>
      <c r="H180" s="262">
        <f ca="1">IF(ISERROR(VLOOKUP($B180,'I&amp;E Backsheet'!$D$11:$AB$187,H$11,0)),"",VLOOKUP($B180,'I&amp;E Backsheet'!$D$11:$AB$187,H$11,0))</f>
        <v>9034000</v>
      </c>
      <c r="I180" s="210">
        <f ca="1">IF(ISERROR(VLOOKUP($B180,'I&amp;E Backsheet'!$D$11:$AB$187,I$11,0)),"",VLOOKUP($B180,'I&amp;E Backsheet'!$D$11:$AB$187,I$11,0))</f>
        <v>9035000</v>
      </c>
      <c r="J180" s="210">
        <f ca="1">IF(ISERROR(VLOOKUP($B180,'I&amp;E Backsheet'!$D$11:$AB$187,J$11,0)),"",VLOOKUP($B180,'I&amp;E Backsheet'!$D$11:$AB$187,J$11,0))</f>
        <v>9034000</v>
      </c>
      <c r="K180" s="210">
        <f ca="1">IF(ISERROR(VLOOKUP($B180,'I&amp;E Backsheet'!$D$11:$AB$187,K$11,0)),"",VLOOKUP($B180,'I&amp;E Backsheet'!$D$11:$AB$187,K$11,0))</f>
        <v>9034000</v>
      </c>
      <c r="L180" s="262">
        <f ca="1">IF(ISERROR(VLOOKUP($B180,'I&amp;E Backsheet'!$D$11:$AB$187,L$11,0)),"",VLOOKUP($B180,'I&amp;E Backsheet'!$D$11:$AB$187,L$11,0))</f>
        <v>9034000</v>
      </c>
      <c r="M180" s="210">
        <f ca="1">IF(ISERROR(VLOOKUP($B180,'I&amp;E Backsheet'!$D$11:$AB$187,M$11,0)),"",VLOOKUP($B180,'I&amp;E Backsheet'!$D$11:$AB$187,M$11,0))</f>
        <v>9035000</v>
      </c>
      <c r="N180" s="210">
        <f ca="1">IF(ISERROR(VLOOKUP($B180,'I&amp;E Backsheet'!$D$11:$AB$187,N$11,0)),"",VLOOKUP($B180,'I&amp;E Backsheet'!$D$11:$AB$187,N$11,0))</f>
        <v>9034000</v>
      </c>
      <c r="O180" s="334">
        <f t="shared" ca="1" si="13"/>
        <v>0</v>
      </c>
      <c r="P180" s="215">
        <f t="shared" ca="1" si="14"/>
        <v>0</v>
      </c>
      <c r="Q180" s="349">
        <f t="shared" ca="1" si="15"/>
        <v>0</v>
      </c>
      <c r="R180" s="215">
        <f t="shared" ca="1" si="16"/>
        <v>0</v>
      </c>
    </row>
    <row r="181" spans="1:20" ht="60" customHeight="1">
      <c r="A181" s="3">
        <v>166</v>
      </c>
      <c r="B181" s="41" t="str">
        <f t="shared" ca="1" si="17"/>
        <v>E06000037</v>
      </c>
      <c r="C181" s="42" t="str">
        <f ca="1">IF($B181="","",VLOOKUP($B181,'Org list'!$J$9:$K$637,2,0))</f>
        <v>West Berkshire</v>
      </c>
      <c r="D181" s="223">
        <f ca="1">IF(ISERROR(VLOOKUP($B181,'Pooled Fund'!$A$3:$D$179,D$11,0)),"",VLOOKUP($B181,'Pooled Fund'!$A$3:$D$179,D$11,0))</f>
        <v>9533000</v>
      </c>
      <c r="E181" s="210">
        <f ca="1">IF(ISERROR(VLOOKUP($B181,'I&amp;E Backsheet'!$D$11:$AB$187,E$11,0)),"",VLOOKUP($B181,'I&amp;E Backsheet'!$D$11:$AB$187,E$11,0))</f>
        <v>2383500</v>
      </c>
      <c r="F181" s="210">
        <f ca="1">IF(ISERROR(VLOOKUP($B181,'I&amp;E Backsheet'!$D$11:$AB$187,F$11,0)),"",VLOOKUP($B181,'I&amp;E Backsheet'!$D$11:$AB$187,F$11,0))</f>
        <v>2383000</v>
      </c>
      <c r="G181" s="210">
        <f ca="1">IF(ISERROR(VLOOKUP($B181,'I&amp;E Backsheet'!$D$11:$AB$187,G$11,0)),"",VLOOKUP($B181,'I&amp;E Backsheet'!$D$11:$AB$187,G$11,0))</f>
        <v>2383000</v>
      </c>
      <c r="H181" s="262">
        <f ca="1">IF(ISERROR(VLOOKUP($B181,'I&amp;E Backsheet'!$D$11:$AB$187,H$11,0)),"",VLOOKUP($B181,'I&amp;E Backsheet'!$D$11:$AB$187,H$11,0))</f>
        <v>2383500</v>
      </c>
      <c r="I181" s="210">
        <f ca="1">IF(ISERROR(VLOOKUP($B181,'I&amp;E Backsheet'!$D$11:$AB$187,I$11,0)),"",VLOOKUP($B181,'I&amp;E Backsheet'!$D$11:$AB$187,I$11,0))</f>
        <v>2079900</v>
      </c>
      <c r="J181" s="210">
        <f ca="1">IF(ISERROR(VLOOKUP($B181,'I&amp;E Backsheet'!$D$11:$AB$187,J$11,0)),"",VLOOKUP($B181,'I&amp;E Backsheet'!$D$11:$AB$187,J$11,0))</f>
        <v>2177700</v>
      </c>
      <c r="K181" s="210">
        <f ca="1">IF(ISERROR(VLOOKUP($B181,'I&amp;E Backsheet'!$D$11:$AB$187,K$11,0)),"",VLOOKUP($B181,'I&amp;E Backsheet'!$D$11:$AB$187,K$11,0))</f>
        <v>2497400</v>
      </c>
      <c r="L181" s="262">
        <f ca="1">IF(ISERROR(VLOOKUP($B181,'I&amp;E Backsheet'!$D$11:$AB$187,L$11,0)),"",VLOOKUP($B181,'I&amp;E Backsheet'!$D$11:$AB$187,L$11,0))</f>
        <v>2497400</v>
      </c>
      <c r="M181" s="210">
        <f ca="1">IF(ISERROR(VLOOKUP($B181,'I&amp;E Backsheet'!$D$11:$AB$187,M$11,0)),"",VLOOKUP($B181,'I&amp;E Backsheet'!$D$11:$AB$187,M$11,0))</f>
        <v>2079900</v>
      </c>
      <c r="N181" s="210">
        <f ca="1">IF(ISERROR(VLOOKUP($B181,'I&amp;E Backsheet'!$D$11:$AB$187,N$11,0)),"",VLOOKUP($B181,'I&amp;E Backsheet'!$D$11:$AB$187,N$11,0))</f>
        <v>2177700</v>
      </c>
      <c r="O181" s="334">
        <f t="shared" ca="1" si="13"/>
        <v>303600</v>
      </c>
      <c r="P181" s="215">
        <f t="shared" ca="1" si="14"/>
        <v>205300</v>
      </c>
      <c r="Q181" s="349">
        <f t="shared" ca="1" si="15"/>
        <v>0</v>
      </c>
      <c r="R181" s="215">
        <f t="shared" ca="1" si="16"/>
        <v>0</v>
      </c>
    </row>
    <row r="182" spans="1:20" ht="60" customHeight="1">
      <c r="A182" s="3">
        <v>167</v>
      </c>
      <c r="B182" s="41" t="str">
        <f t="shared" ca="1" si="17"/>
        <v>E10000032</v>
      </c>
      <c r="C182" s="42" t="str">
        <f ca="1">IF($B182="","",VLOOKUP($B182,'Org list'!$J$9:$K$637,2,0))</f>
        <v>West Sussex</v>
      </c>
      <c r="D182" s="223">
        <f ca="1">IF(ISERROR(VLOOKUP($B182,'Pooled Fund'!$A$3:$D$179,D$11,0)),"",VLOOKUP($B182,'Pooled Fund'!$A$3:$D$179,D$11,0))</f>
        <v>58609000</v>
      </c>
      <c r="E182" s="210">
        <f ca="1">IF(ISERROR(VLOOKUP($B182,'I&amp;E Backsheet'!$D$11:$AB$187,E$11,0)),"",VLOOKUP($B182,'I&amp;E Backsheet'!$D$11:$AB$187,E$11,0))</f>
        <v>14652250</v>
      </c>
      <c r="F182" s="210">
        <f ca="1">IF(ISERROR(VLOOKUP($B182,'I&amp;E Backsheet'!$D$11:$AB$187,F$11,0)),"",VLOOKUP($B182,'I&amp;E Backsheet'!$D$11:$AB$187,F$11,0))</f>
        <v>14652250</v>
      </c>
      <c r="G182" s="210">
        <f ca="1">IF(ISERROR(VLOOKUP($B182,'I&amp;E Backsheet'!$D$11:$AB$187,G$11,0)),"",VLOOKUP($B182,'I&amp;E Backsheet'!$D$11:$AB$187,G$11,0))</f>
        <v>14652250</v>
      </c>
      <c r="H182" s="262">
        <f ca="1">IF(ISERROR(VLOOKUP($B182,'I&amp;E Backsheet'!$D$11:$AB$187,H$11,0)),"",VLOOKUP($B182,'I&amp;E Backsheet'!$D$11:$AB$187,H$11,0))</f>
        <v>14652250</v>
      </c>
      <c r="I182" s="210">
        <f ca="1">IF(ISERROR(VLOOKUP($B182,'I&amp;E Backsheet'!$D$11:$AB$187,I$11,0)),"",VLOOKUP($B182,'I&amp;E Backsheet'!$D$11:$AB$187,I$11,0))</f>
        <v>14652250</v>
      </c>
      <c r="J182" s="210">
        <f ca="1">IF(ISERROR(VLOOKUP($B182,'I&amp;E Backsheet'!$D$11:$AB$187,J$11,0)),"",VLOOKUP($B182,'I&amp;E Backsheet'!$D$11:$AB$187,J$11,0))</f>
        <v>14652250</v>
      </c>
      <c r="K182" s="210">
        <f ca="1">IF(ISERROR(VLOOKUP($B182,'I&amp;E Backsheet'!$D$11:$AB$187,K$11,0)),"",VLOOKUP($B182,'I&amp;E Backsheet'!$D$11:$AB$187,K$11,0))</f>
        <v>14652250</v>
      </c>
      <c r="L182" s="262">
        <f ca="1">IF(ISERROR(VLOOKUP($B182,'I&amp;E Backsheet'!$D$11:$AB$187,L$11,0)),"",VLOOKUP($B182,'I&amp;E Backsheet'!$D$11:$AB$187,L$11,0))</f>
        <v>14652250</v>
      </c>
      <c r="M182" s="210">
        <f ca="1">IF(ISERROR(VLOOKUP($B182,'I&amp;E Backsheet'!$D$11:$AB$187,M$11,0)),"",VLOOKUP($B182,'I&amp;E Backsheet'!$D$11:$AB$187,M$11,0))</f>
        <v>14652250</v>
      </c>
      <c r="N182" s="210">
        <f ca="1">IF(ISERROR(VLOOKUP($B182,'I&amp;E Backsheet'!$D$11:$AB$187,N$11,0)),"",VLOOKUP($B182,'I&amp;E Backsheet'!$D$11:$AB$187,N$11,0))</f>
        <v>14652250</v>
      </c>
      <c r="O182" s="334">
        <f t="shared" ca="1" si="13"/>
        <v>0</v>
      </c>
      <c r="P182" s="215">
        <f t="shared" ca="1" si="14"/>
        <v>0</v>
      </c>
      <c r="Q182" s="349">
        <f t="shared" ca="1" si="15"/>
        <v>0</v>
      </c>
      <c r="R182" s="215">
        <f t="shared" ca="1" si="16"/>
        <v>0</v>
      </c>
    </row>
    <row r="183" spans="1:20" ht="60" customHeight="1">
      <c r="A183" s="3">
        <v>168</v>
      </c>
      <c r="B183" s="41" t="str">
        <f t="shared" ca="1" si="17"/>
        <v>E09000033</v>
      </c>
      <c r="C183" s="42" t="str">
        <f ca="1">IF($B183="","",VLOOKUP($B183,'Org list'!$J$9:$K$637,2,0))</f>
        <v>Westminster</v>
      </c>
      <c r="D183" s="223">
        <f ca="1">IF(ISERROR(VLOOKUP($B183,'Pooled Fund'!$A$3:$D$179,D$11,0)),"",VLOOKUP($B183,'Pooled Fund'!$A$3:$D$179,D$11,0))</f>
        <v>63826000</v>
      </c>
      <c r="E183" s="210">
        <f ca="1">IF(ISERROR(VLOOKUP($B183,'I&amp;E Backsheet'!$D$11:$AB$187,E$11,0)),"",VLOOKUP($B183,'I&amp;E Backsheet'!$D$11:$AB$187,E$11,0))</f>
        <v>14457990</v>
      </c>
      <c r="F183" s="210">
        <f ca="1">IF(ISERROR(VLOOKUP($B183,'I&amp;E Backsheet'!$D$11:$AB$187,F$11,0)),"",VLOOKUP($B183,'I&amp;E Backsheet'!$D$11:$AB$187,F$11,0))</f>
        <v>14457990</v>
      </c>
      <c r="G183" s="210">
        <f ca="1">IF(ISERROR(VLOOKUP($B183,'I&amp;E Backsheet'!$D$11:$AB$187,G$11,0)),"",VLOOKUP($B183,'I&amp;E Backsheet'!$D$11:$AB$187,G$11,0))</f>
        <v>15395837</v>
      </c>
      <c r="H183" s="262">
        <f ca="1">IF(ISERROR(VLOOKUP($B183,'I&amp;E Backsheet'!$D$11:$AB$187,H$11,0)),"",VLOOKUP($B183,'I&amp;E Backsheet'!$D$11:$AB$187,H$11,0))</f>
        <v>15460814</v>
      </c>
      <c r="I183" s="210">
        <f ca="1">IF(ISERROR(VLOOKUP($B183,'I&amp;E Backsheet'!$D$11:$AB$187,I$11,0)),"",VLOOKUP($B183,'I&amp;E Backsheet'!$D$11:$AB$187,I$11,0))</f>
        <v>14741503</v>
      </c>
      <c r="J183" s="210">
        <f ca="1">IF(ISERROR(VLOOKUP($B183,'I&amp;E Backsheet'!$D$11:$AB$187,J$11,0)),"",VLOOKUP($B183,'I&amp;E Backsheet'!$D$11:$AB$187,J$11,0))</f>
        <v>14741503</v>
      </c>
      <c r="K183" s="210">
        <f ca="1">IF(ISERROR(VLOOKUP($B183,'I&amp;E Backsheet'!$D$11:$AB$187,K$11,0)),"",VLOOKUP($B183,'I&amp;E Backsheet'!$D$11:$AB$187,K$11,0))</f>
        <v>15671552</v>
      </c>
      <c r="L183" s="262">
        <f ca="1">IF(ISERROR(VLOOKUP($B183,'I&amp;E Backsheet'!$D$11:$AB$187,L$11,0)),"",VLOOKUP($B183,'I&amp;E Backsheet'!$D$11:$AB$187,L$11,0))</f>
        <v>15736530</v>
      </c>
      <c r="M183" s="210">
        <f ca="1">IF(ISERROR(VLOOKUP($B183,'I&amp;E Backsheet'!$D$11:$AB$187,M$11,0)),"",VLOOKUP($B183,'I&amp;E Backsheet'!$D$11:$AB$187,M$11,0))</f>
        <v>14678153</v>
      </c>
      <c r="N183" s="210">
        <f ca="1">IF(ISERROR(VLOOKUP($B183,'I&amp;E Backsheet'!$D$11:$AB$187,N$11,0)),"",VLOOKUP($B183,'I&amp;E Backsheet'!$D$11:$AB$187,N$11,0))</f>
        <v>14678153</v>
      </c>
      <c r="O183" s="334">
        <f t="shared" ca="1" si="13"/>
        <v>-220163</v>
      </c>
      <c r="P183" s="215">
        <f t="shared" ca="1" si="14"/>
        <v>-220163</v>
      </c>
      <c r="Q183" s="349">
        <f t="shared" ca="1" si="15"/>
        <v>63350</v>
      </c>
      <c r="R183" s="215">
        <f t="shared" ca="1" si="16"/>
        <v>63350</v>
      </c>
    </row>
    <row r="184" spans="1:20" ht="60" customHeight="1">
      <c r="A184" s="3">
        <v>169</v>
      </c>
      <c r="B184" s="41" t="str">
        <f t="shared" ca="1" si="17"/>
        <v>E08000010</v>
      </c>
      <c r="C184" s="42" t="str">
        <f ca="1">IF($B184="","",VLOOKUP($B184,'Org list'!$J$9:$K$637,2,0))</f>
        <v>Wigan</v>
      </c>
      <c r="D184" s="223">
        <f ca="1">IF(ISERROR(VLOOKUP($B184,'Pooled Fund'!$A$3:$D$179,D$11,0)),"",VLOOKUP($B184,'Pooled Fund'!$A$3:$D$179,D$11,0))</f>
        <v>24944000</v>
      </c>
      <c r="E184" s="210">
        <f ca="1">IF(ISERROR(VLOOKUP($B184,'I&amp;E Backsheet'!$D$11:$AB$187,E$11,0)),"",VLOOKUP($B184,'I&amp;E Backsheet'!$D$11:$AB$187,E$11,0))</f>
        <v>5149150</v>
      </c>
      <c r="F184" s="210">
        <f ca="1">IF(ISERROR(VLOOKUP($B184,'I&amp;E Backsheet'!$D$11:$AB$187,F$11,0)),"",VLOOKUP($B184,'I&amp;E Backsheet'!$D$11:$AB$187,F$11,0))</f>
        <v>5516949</v>
      </c>
      <c r="G184" s="210">
        <f ca="1">IF(ISERROR(VLOOKUP($B184,'I&amp;E Backsheet'!$D$11:$AB$187,G$11,0)),"",VLOOKUP($B184,'I&amp;E Backsheet'!$D$11:$AB$187,G$11,0))</f>
        <v>7103204</v>
      </c>
      <c r="H184" s="262">
        <f ca="1">IF(ISERROR(VLOOKUP($B184,'I&amp;E Backsheet'!$D$11:$AB$187,H$11,0)),"",VLOOKUP($B184,'I&amp;E Backsheet'!$D$11:$AB$187,H$11,0))</f>
        <v>7174697</v>
      </c>
      <c r="I184" s="210">
        <f ca="1">IF(ISERROR(VLOOKUP($B184,'I&amp;E Backsheet'!$D$11:$AB$187,I$11,0)),"",VLOOKUP($B184,'I&amp;E Backsheet'!$D$11:$AB$187,I$11,0))</f>
        <v>5035483</v>
      </c>
      <c r="J184" s="210">
        <f ca="1">IF(ISERROR(VLOOKUP($B184,'I&amp;E Backsheet'!$D$11:$AB$187,J$11,0)),"",VLOOKUP($B184,'I&amp;E Backsheet'!$D$11:$AB$187,J$11,0))</f>
        <v>5259101</v>
      </c>
      <c r="K184" s="210">
        <f ca="1">IF(ISERROR(VLOOKUP($B184,'I&amp;E Backsheet'!$D$11:$AB$187,K$11,0)),"",VLOOKUP($B184,'I&amp;E Backsheet'!$D$11:$AB$187,K$11,0))</f>
        <v>7103204</v>
      </c>
      <c r="L184" s="262">
        <f ca="1">IF(ISERROR(VLOOKUP($B184,'I&amp;E Backsheet'!$D$11:$AB$187,L$11,0)),"",VLOOKUP($B184,'I&amp;E Backsheet'!$D$11:$AB$187,L$11,0))</f>
        <v>7546212</v>
      </c>
      <c r="M184" s="210">
        <f ca="1">IF(ISERROR(VLOOKUP($B184,'I&amp;E Backsheet'!$D$11:$AB$187,M$11,0)),"",VLOOKUP($B184,'I&amp;E Backsheet'!$D$11:$AB$187,M$11,0))</f>
        <v>5035483</v>
      </c>
      <c r="N184" s="210">
        <f ca="1">IF(ISERROR(VLOOKUP($B184,'I&amp;E Backsheet'!$D$11:$AB$187,N$11,0)),"",VLOOKUP($B184,'I&amp;E Backsheet'!$D$11:$AB$187,N$11,0))</f>
        <v>5259101</v>
      </c>
      <c r="O184" s="334">
        <f t="shared" ca="1" si="13"/>
        <v>113667</v>
      </c>
      <c r="P184" s="215">
        <f t="shared" ca="1" si="14"/>
        <v>257848</v>
      </c>
      <c r="Q184" s="349">
        <f t="shared" ca="1" si="15"/>
        <v>0</v>
      </c>
      <c r="R184" s="215">
        <f t="shared" ca="1" si="16"/>
        <v>0</v>
      </c>
    </row>
    <row r="185" spans="1:20" ht="60" customHeight="1">
      <c r="A185" s="3">
        <v>170</v>
      </c>
      <c r="B185" s="41" t="str">
        <f t="shared" ca="1" si="17"/>
        <v>E06000054</v>
      </c>
      <c r="C185" s="42" t="str">
        <f ca="1">IF($B185="","",VLOOKUP($B185,'Org list'!$J$9:$K$637,2,0))</f>
        <v>Wiltshire</v>
      </c>
      <c r="D185" s="223">
        <f ca="1">IF(ISERROR(VLOOKUP($B185,'Pooled Fund'!$A$3:$D$179,D$11,0)),"",VLOOKUP($B185,'Pooled Fund'!$A$3:$D$179,D$11,0))</f>
        <v>31915000</v>
      </c>
      <c r="E185" s="210">
        <f ca="1">IF(ISERROR(VLOOKUP($B185,'I&amp;E Backsheet'!$D$11:$AB$187,E$11,0)),"",VLOOKUP($B185,'I&amp;E Backsheet'!$D$11:$AB$187,E$11,0))</f>
        <v>7978750</v>
      </c>
      <c r="F185" s="210">
        <f ca="1">IF(ISERROR(VLOOKUP($B185,'I&amp;E Backsheet'!$D$11:$AB$187,F$11,0)),"",VLOOKUP($B185,'I&amp;E Backsheet'!$D$11:$AB$187,F$11,0))</f>
        <v>7978750</v>
      </c>
      <c r="G185" s="210">
        <f ca="1">IF(ISERROR(VLOOKUP($B185,'I&amp;E Backsheet'!$D$11:$AB$187,G$11,0)),"",VLOOKUP($B185,'I&amp;E Backsheet'!$D$11:$AB$187,G$11,0))</f>
        <v>7978750</v>
      </c>
      <c r="H185" s="262">
        <f ca="1">IF(ISERROR(VLOOKUP($B185,'I&amp;E Backsheet'!$D$11:$AB$187,H$11,0)),"",VLOOKUP($B185,'I&amp;E Backsheet'!$D$11:$AB$187,H$11,0))</f>
        <v>7978750</v>
      </c>
      <c r="I185" s="210">
        <f ca="1">IF(ISERROR(VLOOKUP($B185,'I&amp;E Backsheet'!$D$11:$AB$187,I$11,0)),"",VLOOKUP($B185,'I&amp;E Backsheet'!$D$11:$AB$187,I$11,0))</f>
        <v>7978750</v>
      </c>
      <c r="J185" s="210">
        <f ca="1">IF(ISERROR(VLOOKUP($B185,'I&amp;E Backsheet'!$D$11:$AB$187,J$11,0)),"",VLOOKUP($B185,'I&amp;E Backsheet'!$D$11:$AB$187,J$11,0))</f>
        <v>7978750</v>
      </c>
      <c r="K185" s="210">
        <f ca="1">IF(ISERROR(VLOOKUP($B185,'I&amp;E Backsheet'!$D$11:$AB$187,K$11,0)),"",VLOOKUP($B185,'I&amp;E Backsheet'!$D$11:$AB$187,K$11,0))</f>
        <v>7978750</v>
      </c>
      <c r="L185" s="262">
        <f ca="1">IF(ISERROR(VLOOKUP($B185,'I&amp;E Backsheet'!$D$11:$AB$187,L$11,0)),"",VLOOKUP($B185,'I&amp;E Backsheet'!$D$11:$AB$187,L$11,0))</f>
        <v>7978750</v>
      </c>
      <c r="M185" s="210">
        <f ca="1">IF(ISERROR(VLOOKUP($B185,'I&amp;E Backsheet'!$D$11:$AB$187,M$11,0)),"",VLOOKUP($B185,'I&amp;E Backsheet'!$D$11:$AB$187,M$11,0))</f>
        <v>7978750</v>
      </c>
      <c r="N185" s="210">
        <f ca="1">IF(ISERROR(VLOOKUP($B185,'I&amp;E Backsheet'!$D$11:$AB$187,N$11,0)),"",VLOOKUP($B185,'I&amp;E Backsheet'!$D$11:$AB$187,N$11,0))</f>
        <v>7978750</v>
      </c>
      <c r="O185" s="334">
        <f t="shared" ca="1" si="13"/>
        <v>0</v>
      </c>
      <c r="P185" s="215">
        <f t="shared" ca="1" si="14"/>
        <v>0</v>
      </c>
      <c r="Q185" s="349">
        <f t="shared" ca="1" si="15"/>
        <v>0</v>
      </c>
      <c r="R185" s="215">
        <f t="shared" ca="1" si="16"/>
        <v>0</v>
      </c>
    </row>
    <row r="186" spans="1:20" ht="60" customHeight="1">
      <c r="A186" s="3">
        <v>171</v>
      </c>
      <c r="B186" s="41" t="str">
        <f t="shared" ca="1" si="17"/>
        <v>E06000040</v>
      </c>
      <c r="C186" s="42" t="str">
        <f ca="1">IF($B186="","",VLOOKUP($B186,'Org list'!$J$9:$K$637,2,0))</f>
        <v>Windsor and Maidenhead</v>
      </c>
      <c r="D186" s="223">
        <f ca="1">IF(ISERROR(VLOOKUP($B186,'Pooled Fund'!$A$3:$D$179,D$11,0)),"",VLOOKUP($B186,'Pooled Fund'!$A$3:$D$179,D$11,0))</f>
        <v>8485000</v>
      </c>
      <c r="E186" s="210">
        <f ca="1">IF(ISERROR(VLOOKUP($B186,'I&amp;E Backsheet'!$D$11:$AB$187,E$11,0)),"",VLOOKUP($B186,'I&amp;E Backsheet'!$D$11:$AB$187,E$11,0))</f>
        <v>2477750</v>
      </c>
      <c r="F186" s="210">
        <f ca="1">IF(ISERROR(VLOOKUP($B186,'I&amp;E Backsheet'!$D$11:$AB$187,F$11,0)),"",VLOOKUP($B186,'I&amp;E Backsheet'!$D$11:$AB$187,F$11,0))</f>
        <v>2477750</v>
      </c>
      <c r="G186" s="210">
        <f ca="1">IF(ISERROR(VLOOKUP($B186,'I&amp;E Backsheet'!$D$11:$AB$187,G$11,0)),"",VLOOKUP($B186,'I&amp;E Backsheet'!$D$11:$AB$187,G$11,0))</f>
        <v>2477750</v>
      </c>
      <c r="H186" s="262">
        <f ca="1">IF(ISERROR(VLOOKUP($B186,'I&amp;E Backsheet'!$D$11:$AB$187,H$11,0)),"",VLOOKUP($B186,'I&amp;E Backsheet'!$D$11:$AB$187,H$11,0))</f>
        <v>2477750</v>
      </c>
      <c r="I186" s="210">
        <f ca="1">IF(ISERROR(VLOOKUP($B186,'I&amp;E Backsheet'!$D$11:$AB$187,I$11,0)),"",VLOOKUP($B186,'I&amp;E Backsheet'!$D$11:$AB$187,I$11,0))</f>
        <v>1916197</v>
      </c>
      <c r="J186" s="210">
        <f ca="1">IF(ISERROR(VLOOKUP($B186,'I&amp;E Backsheet'!$D$11:$AB$187,J$11,0)),"",VLOOKUP($B186,'I&amp;E Backsheet'!$D$11:$AB$187,J$11,0))</f>
        <v>2664935</v>
      </c>
      <c r="K186" s="210">
        <f ca="1">IF(ISERROR(VLOOKUP($B186,'I&amp;E Backsheet'!$D$11:$AB$187,K$11,0)),"",VLOOKUP($B186,'I&amp;E Backsheet'!$D$11:$AB$187,K$11,0))</f>
        <v>2664934</v>
      </c>
      <c r="L186" s="262">
        <f ca="1">IF(ISERROR(VLOOKUP($B186,'I&amp;E Backsheet'!$D$11:$AB$187,L$11,0)),"",VLOOKUP($B186,'I&amp;E Backsheet'!$D$11:$AB$187,L$11,0))</f>
        <v>2664934</v>
      </c>
      <c r="M186" s="210">
        <f ca="1">IF(ISERROR(VLOOKUP($B186,'I&amp;E Backsheet'!$D$11:$AB$187,M$11,0)),"",VLOOKUP($B186,'I&amp;E Backsheet'!$D$11:$AB$187,M$11,0))</f>
        <v>1916197</v>
      </c>
      <c r="N186" s="210">
        <f ca="1">IF(ISERROR(VLOOKUP($B186,'I&amp;E Backsheet'!$D$11:$AB$187,N$11,0)),"",VLOOKUP($B186,'I&amp;E Backsheet'!$D$11:$AB$187,N$11,0))</f>
        <v>2556700</v>
      </c>
      <c r="O186" s="334">
        <f t="shared" ca="1" si="13"/>
        <v>561553</v>
      </c>
      <c r="P186" s="215">
        <f t="shared" ca="1" si="14"/>
        <v>-78950</v>
      </c>
      <c r="Q186" s="349">
        <f t="shared" ca="1" si="15"/>
        <v>0</v>
      </c>
      <c r="R186" s="215">
        <f t="shared" ca="1" si="16"/>
        <v>108235</v>
      </c>
    </row>
    <row r="187" spans="1:20" ht="60" customHeight="1">
      <c r="A187" s="3">
        <v>172</v>
      </c>
      <c r="B187" s="41" t="str">
        <f t="shared" ca="1" si="17"/>
        <v>E08000015</v>
      </c>
      <c r="C187" s="42" t="str">
        <f ca="1">IF($B187="","",VLOOKUP($B187,'Org list'!$J$9:$K$637,2,0))</f>
        <v>Wirral</v>
      </c>
      <c r="D187" s="223">
        <f ca="1">IF(ISERROR(VLOOKUP($B187,'Pooled Fund'!$A$3:$D$179,D$11,0)),"",VLOOKUP($B187,'Pooled Fund'!$A$3:$D$179,D$11,0))</f>
        <v>33368188.000000004</v>
      </c>
      <c r="E187" s="210">
        <f ca="1">IF(ISERROR(VLOOKUP($B187,'I&amp;E Backsheet'!$D$11:$AB$187,E$11,0)),"",VLOOKUP($B187,'I&amp;E Backsheet'!$D$11:$AB$187,E$11,0))</f>
        <v>8455267</v>
      </c>
      <c r="F187" s="210">
        <f ca="1">IF(ISERROR(VLOOKUP($B187,'I&amp;E Backsheet'!$D$11:$AB$187,F$11,0)),"",VLOOKUP($B187,'I&amp;E Backsheet'!$D$11:$AB$187,F$11,0))</f>
        <v>8455267</v>
      </c>
      <c r="G187" s="210">
        <f ca="1">IF(ISERROR(VLOOKUP($B187,'I&amp;E Backsheet'!$D$11:$AB$187,G$11,0)),"",VLOOKUP($B187,'I&amp;E Backsheet'!$D$11:$AB$187,G$11,0))</f>
        <v>8455266</v>
      </c>
      <c r="H187" s="262">
        <f ca="1">IF(ISERROR(VLOOKUP($B187,'I&amp;E Backsheet'!$D$11:$AB$187,H$11,0)),"",VLOOKUP($B187,'I&amp;E Backsheet'!$D$11:$AB$187,H$11,0))</f>
        <v>8455266</v>
      </c>
      <c r="I187" s="210">
        <f ca="1">IF(ISERROR(VLOOKUP($B187,'I&amp;E Backsheet'!$D$11:$AB$187,I$11,0)),"",VLOOKUP($B187,'I&amp;E Backsheet'!$D$11:$AB$187,I$11,0))</f>
        <v>8455267</v>
      </c>
      <c r="J187" s="210">
        <f ca="1">IF(ISERROR(VLOOKUP($B187,'I&amp;E Backsheet'!$D$11:$AB$187,J$11,0)),"",VLOOKUP($B187,'I&amp;E Backsheet'!$D$11:$AB$187,J$11,0))</f>
        <v>8455267</v>
      </c>
      <c r="K187" s="210">
        <f ca="1">IF(ISERROR(VLOOKUP($B187,'I&amp;E Backsheet'!$D$11:$AB$187,K$11,0)),"",VLOOKUP($B187,'I&amp;E Backsheet'!$D$11:$AB$187,K$11,0))</f>
        <v>8455266</v>
      </c>
      <c r="L187" s="262">
        <f ca="1">IF(ISERROR(VLOOKUP($B187,'I&amp;E Backsheet'!$D$11:$AB$187,L$11,0)),"",VLOOKUP($B187,'I&amp;E Backsheet'!$D$11:$AB$187,L$11,0))</f>
        <v>8455266</v>
      </c>
      <c r="M187" s="210">
        <f ca="1">IF(ISERROR(VLOOKUP($B187,'I&amp;E Backsheet'!$D$11:$AB$187,M$11,0)),"",VLOOKUP($B187,'I&amp;E Backsheet'!$D$11:$AB$187,M$11,0))</f>
        <v>3579680</v>
      </c>
      <c r="N187" s="210">
        <f ca="1">IF(ISERROR(VLOOKUP($B187,'I&amp;E Backsheet'!$D$11:$AB$187,N$11,0)),"",VLOOKUP($B187,'I&amp;E Backsheet'!$D$11:$AB$187,N$11,0))</f>
        <v>5827008</v>
      </c>
      <c r="O187" s="334">
        <f t="shared" ca="1" si="13"/>
        <v>4875587</v>
      </c>
      <c r="P187" s="215">
        <f t="shared" ca="1" si="14"/>
        <v>2628259</v>
      </c>
      <c r="Q187" s="349">
        <f t="shared" ca="1" si="15"/>
        <v>4875587</v>
      </c>
      <c r="R187" s="215">
        <f t="shared" ca="1" si="16"/>
        <v>2628259</v>
      </c>
    </row>
    <row r="188" spans="1:20" ht="60" customHeight="1">
      <c r="A188" s="3">
        <v>173</v>
      </c>
      <c r="B188" s="41" t="str">
        <f t="shared" ca="1" si="17"/>
        <v>E06000041</v>
      </c>
      <c r="C188" s="42" t="str">
        <f ca="1">IF($B188="","",VLOOKUP($B188,'Org list'!$J$9:$K$637,2,0))</f>
        <v>Wokingham</v>
      </c>
      <c r="D188" s="223">
        <f ca="1">IF(ISERROR(VLOOKUP($B188,'Pooled Fund'!$A$3:$D$179,D$11,0)),"",VLOOKUP($B188,'Pooled Fund'!$A$3:$D$179,D$11,0))</f>
        <v>9561000</v>
      </c>
      <c r="E188" s="210">
        <f ca="1">IF(ISERROR(VLOOKUP($B188,'I&amp;E Backsheet'!$D$11:$AB$187,E$11,0)),"",VLOOKUP($B188,'I&amp;E Backsheet'!$D$11:$AB$187,E$11,0))</f>
        <v>2390000</v>
      </c>
      <c r="F188" s="210">
        <f ca="1">IF(ISERROR(VLOOKUP($B188,'I&amp;E Backsheet'!$D$11:$AB$187,F$11,0)),"",VLOOKUP($B188,'I&amp;E Backsheet'!$D$11:$AB$187,F$11,0))</f>
        <v>2390000</v>
      </c>
      <c r="G188" s="210">
        <f ca="1">IF(ISERROR(VLOOKUP($B188,'I&amp;E Backsheet'!$D$11:$AB$187,G$11,0)),"",VLOOKUP($B188,'I&amp;E Backsheet'!$D$11:$AB$187,G$11,0))</f>
        <v>2390000</v>
      </c>
      <c r="H188" s="262">
        <f ca="1">IF(ISERROR(VLOOKUP($B188,'I&amp;E Backsheet'!$D$11:$AB$187,H$11,0)),"",VLOOKUP($B188,'I&amp;E Backsheet'!$D$11:$AB$187,H$11,0))</f>
        <v>2391000</v>
      </c>
      <c r="I188" s="210">
        <f ca="1">IF(ISERROR(VLOOKUP($B188,'I&amp;E Backsheet'!$D$11:$AB$187,I$11,0)),"",VLOOKUP($B188,'I&amp;E Backsheet'!$D$11:$AB$187,I$11,0))</f>
        <v>1877200</v>
      </c>
      <c r="J188" s="210">
        <f ca="1">IF(ISERROR(VLOOKUP($B188,'I&amp;E Backsheet'!$D$11:$AB$187,J$11,0)),"",VLOOKUP($B188,'I&amp;E Backsheet'!$D$11:$AB$187,J$11,0))</f>
        <v>1896000</v>
      </c>
      <c r="K188" s="210">
        <f ca="1">IF(ISERROR(VLOOKUP($B188,'I&amp;E Backsheet'!$D$11:$AB$187,K$11,0)),"",VLOOKUP($B188,'I&amp;E Backsheet'!$D$11:$AB$187,K$11,0))</f>
        <v>2893900</v>
      </c>
      <c r="L188" s="262">
        <f ca="1">IF(ISERROR(VLOOKUP($B188,'I&amp;E Backsheet'!$D$11:$AB$187,L$11,0)),"",VLOOKUP($B188,'I&amp;E Backsheet'!$D$11:$AB$187,L$11,0))</f>
        <v>2893900</v>
      </c>
      <c r="M188" s="210">
        <f ca="1">IF(ISERROR(VLOOKUP($B188,'I&amp;E Backsheet'!$D$11:$AB$187,M$11,0)),"",VLOOKUP($B188,'I&amp;E Backsheet'!$D$11:$AB$187,M$11,0))</f>
        <v>1877200</v>
      </c>
      <c r="N188" s="210">
        <f ca="1">IF(ISERROR(VLOOKUP($B188,'I&amp;E Backsheet'!$D$11:$AB$187,N$11,0)),"",VLOOKUP($B188,'I&amp;E Backsheet'!$D$11:$AB$187,N$11,0))</f>
        <v>1896000</v>
      </c>
      <c r="O188" s="334">
        <f t="shared" ca="1" si="13"/>
        <v>512800</v>
      </c>
      <c r="P188" s="215">
        <f t="shared" ca="1" si="14"/>
        <v>494000</v>
      </c>
      <c r="Q188" s="349">
        <f t="shared" ca="1" si="15"/>
        <v>0</v>
      </c>
      <c r="R188" s="215">
        <f t="shared" ca="1" si="16"/>
        <v>0</v>
      </c>
    </row>
    <row r="189" spans="1:20" ht="60" customHeight="1">
      <c r="A189" s="3">
        <v>174</v>
      </c>
      <c r="B189" s="41" t="str">
        <f t="shared" ca="1" si="17"/>
        <v>E08000031</v>
      </c>
      <c r="C189" s="42" t="str">
        <f ca="1">IF($B189="","",VLOOKUP($B189,'Org list'!$J$9:$K$637,2,0))</f>
        <v>Wolverhampton</v>
      </c>
      <c r="D189" s="223">
        <f ca="1">IF(ISERROR(VLOOKUP($B189,'Pooled Fund'!$A$3:$D$179,D$11,0)),"",VLOOKUP($B189,'Pooled Fund'!$A$3:$D$179,D$11,0))</f>
        <v>75112000</v>
      </c>
      <c r="E189" s="210">
        <f ca="1">IF(ISERROR(VLOOKUP($B189,'I&amp;E Backsheet'!$D$11:$AB$187,E$11,0)),"",VLOOKUP($B189,'I&amp;E Backsheet'!$D$11:$AB$187,E$11,0))</f>
        <v>16666826</v>
      </c>
      <c r="F189" s="210">
        <f ca="1">IF(ISERROR(VLOOKUP($B189,'I&amp;E Backsheet'!$D$11:$AB$187,F$11,0)),"",VLOOKUP($B189,'I&amp;E Backsheet'!$D$11:$AB$187,F$11,0))</f>
        <v>18237000</v>
      </c>
      <c r="G189" s="210">
        <f ca="1">IF(ISERROR(VLOOKUP($B189,'I&amp;E Backsheet'!$D$11:$AB$187,G$11,0)),"",VLOOKUP($B189,'I&amp;E Backsheet'!$D$11:$AB$187,G$11,0))</f>
        <v>18237000</v>
      </c>
      <c r="H189" s="262">
        <f ca="1">IF(ISERROR(VLOOKUP($B189,'I&amp;E Backsheet'!$D$11:$AB$187,H$11,0)),"",VLOOKUP($B189,'I&amp;E Backsheet'!$D$11:$AB$187,H$11,0))</f>
        <v>18237000</v>
      </c>
      <c r="I189" s="210">
        <f ca="1">IF(ISERROR(VLOOKUP($B189,'I&amp;E Backsheet'!$D$11:$AB$187,I$11,0)),"",VLOOKUP($B189,'I&amp;E Backsheet'!$D$11:$AB$187,I$11,0))</f>
        <v>16666826</v>
      </c>
      <c r="J189" s="210">
        <f ca="1">IF(ISERROR(VLOOKUP($B189,'I&amp;E Backsheet'!$D$11:$AB$187,J$11,0)),"",VLOOKUP($B189,'I&amp;E Backsheet'!$D$11:$AB$187,J$11,0))</f>
        <v>18237000</v>
      </c>
      <c r="K189" s="210">
        <f ca="1">IF(ISERROR(VLOOKUP($B189,'I&amp;E Backsheet'!$D$11:$AB$187,K$11,0)),"",VLOOKUP($B189,'I&amp;E Backsheet'!$D$11:$AB$187,K$11,0))</f>
        <v>18237000</v>
      </c>
      <c r="L189" s="262">
        <f ca="1">IF(ISERROR(VLOOKUP($B189,'I&amp;E Backsheet'!$D$11:$AB$187,L$11,0)),"",VLOOKUP($B189,'I&amp;E Backsheet'!$D$11:$AB$187,L$11,0))</f>
        <v>18237000</v>
      </c>
      <c r="M189" s="210">
        <f ca="1">IF(ISERROR(VLOOKUP($B189,'I&amp;E Backsheet'!$D$11:$AB$187,M$11,0)),"",VLOOKUP($B189,'I&amp;E Backsheet'!$D$11:$AB$187,M$11,0))</f>
        <v>17268281</v>
      </c>
      <c r="N189" s="210">
        <f ca="1">IF(ISERROR(VLOOKUP($B189,'I&amp;E Backsheet'!$D$11:$AB$187,N$11,0)),"",VLOOKUP($B189,'I&amp;E Backsheet'!$D$11:$AB$187,N$11,0))</f>
        <v>17354203</v>
      </c>
      <c r="O189" s="334">
        <f t="shared" ca="1" si="13"/>
        <v>-601455</v>
      </c>
      <c r="P189" s="215">
        <f t="shared" ca="1" si="14"/>
        <v>882797</v>
      </c>
      <c r="Q189" s="349">
        <f t="shared" ca="1" si="15"/>
        <v>-601455</v>
      </c>
      <c r="R189" s="215">
        <f t="shared" ca="1" si="16"/>
        <v>882797</v>
      </c>
    </row>
    <row r="190" spans="1:20" ht="60" customHeight="1">
      <c r="A190" s="3">
        <v>175</v>
      </c>
      <c r="B190" s="41" t="str">
        <f t="shared" ca="1" si="17"/>
        <v>E10000034</v>
      </c>
      <c r="C190" s="42" t="str">
        <f ca="1">IF($B190="","",VLOOKUP($B190,'Org list'!$J$9:$K$637,2,0))</f>
        <v>Worcestershire</v>
      </c>
      <c r="D190" s="223">
        <f ca="1">IF(ISERROR(VLOOKUP($B190,'Pooled Fund'!$A$3:$D$179,D$11,0)),"",VLOOKUP($B190,'Pooled Fund'!$A$3:$D$179,D$11,0))</f>
        <v>37193000</v>
      </c>
      <c r="E190" s="210">
        <f ca="1">IF(ISERROR(VLOOKUP($B190,'I&amp;E Backsheet'!$D$11:$AB$187,E$11,0)),"",VLOOKUP($B190,'I&amp;E Backsheet'!$D$11:$AB$187,E$11,0))</f>
        <v>9091750</v>
      </c>
      <c r="F190" s="210">
        <f ca="1">IF(ISERROR(VLOOKUP($B190,'I&amp;E Backsheet'!$D$11:$AB$187,F$11,0)),"",VLOOKUP($B190,'I&amp;E Backsheet'!$D$11:$AB$187,F$11,0))</f>
        <v>8326750</v>
      </c>
      <c r="G190" s="210">
        <f ca="1">IF(ISERROR(VLOOKUP($B190,'I&amp;E Backsheet'!$D$11:$AB$187,G$11,0)),"",VLOOKUP($B190,'I&amp;E Backsheet'!$D$11:$AB$187,G$11,0))</f>
        <v>8493750</v>
      </c>
      <c r="H190" s="262">
        <f ca="1">IF(ISERROR(VLOOKUP($B190,'I&amp;E Backsheet'!$D$11:$AB$187,H$11,0)),"",VLOOKUP($B190,'I&amp;E Backsheet'!$D$11:$AB$187,H$11,0))</f>
        <v>11280750</v>
      </c>
      <c r="I190" s="210">
        <f ca="1">IF(ISERROR(VLOOKUP($B190,'I&amp;E Backsheet'!$D$11:$AB$187,I$11,0)),"",VLOOKUP($B190,'I&amp;E Backsheet'!$D$11:$AB$187,I$11,0))</f>
        <v>9091750</v>
      </c>
      <c r="J190" s="210">
        <f ca="1">IF(ISERROR(VLOOKUP($B190,'I&amp;E Backsheet'!$D$11:$AB$187,J$11,0)),"",VLOOKUP($B190,'I&amp;E Backsheet'!$D$11:$AB$187,J$11,0))</f>
        <v>8326750</v>
      </c>
      <c r="K190" s="210">
        <f ca="1">IF(ISERROR(VLOOKUP($B190,'I&amp;E Backsheet'!$D$11:$AB$187,K$11,0)),"",VLOOKUP($B190,'I&amp;E Backsheet'!$D$11:$AB$187,K$11,0))</f>
        <v>8493750</v>
      </c>
      <c r="L190" s="262">
        <f ca="1">IF(ISERROR(VLOOKUP($B190,'I&amp;E Backsheet'!$D$11:$AB$187,L$11,0)),"",VLOOKUP($B190,'I&amp;E Backsheet'!$D$11:$AB$187,L$11,0))</f>
        <v>11280750</v>
      </c>
      <c r="M190" s="210">
        <f ca="1">IF(ISERROR(VLOOKUP($B190,'I&amp;E Backsheet'!$D$11:$AB$187,M$11,0)),"",VLOOKUP($B190,'I&amp;E Backsheet'!$D$11:$AB$187,M$11,0))</f>
        <v>8591660</v>
      </c>
      <c r="N190" s="210">
        <f ca="1">IF(ISERROR(VLOOKUP($B190,'I&amp;E Backsheet'!$D$11:$AB$187,N$11,0)),"",VLOOKUP($B190,'I&amp;E Backsheet'!$D$11:$AB$187,N$11,0))</f>
        <v>8524852</v>
      </c>
      <c r="O190" s="334">
        <f t="shared" ca="1" si="13"/>
        <v>500090</v>
      </c>
      <c r="P190" s="215">
        <f t="shared" ca="1" si="14"/>
        <v>-198102</v>
      </c>
      <c r="Q190" s="349">
        <f t="shared" ca="1" si="15"/>
        <v>500090</v>
      </c>
      <c r="R190" s="215">
        <f t="shared" ca="1" si="16"/>
        <v>-198102</v>
      </c>
    </row>
    <row r="191" spans="1:20" ht="60" customHeight="1" thickBot="1">
      <c r="A191" s="3">
        <v>176</v>
      </c>
      <c r="B191" s="45" t="str">
        <f t="shared" ca="1" si="17"/>
        <v>E06000014</v>
      </c>
      <c r="C191" s="46" t="str">
        <f ca="1">IF($B191="","",VLOOKUP($B191,'Org list'!$J$9:$K$637,2,0))</f>
        <v>York</v>
      </c>
      <c r="D191" s="220">
        <f ca="1">IF(ISERROR(VLOOKUP($B191,'Pooled Fund'!$A$3:$D$179,D$11,0)),"",VLOOKUP($B191,'Pooled Fund'!$A$3:$D$179,D$11,0))</f>
        <v>12127000</v>
      </c>
      <c r="E191" s="322">
        <f ca="1">IF(ISERROR(VLOOKUP($B191,'I&amp;E Backsheet'!$D$11:$AB$187,E$11,0)),"",VLOOKUP($B191,'I&amp;E Backsheet'!$D$11:$AB$187,E$11,0))</f>
        <v>3031750</v>
      </c>
      <c r="F191" s="217">
        <f ca="1">IF(ISERROR(VLOOKUP($B191,'I&amp;E Backsheet'!$D$11:$AB$187,F$11,0)),"",VLOOKUP($B191,'I&amp;E Backsheet'!$D$11:$AB$187,F$11,0))</f>
        <v>3031750</v>
      </c>
      <c r="G191" s="217">
        <f ca="1">IF(ISERROR(VLOOKUP($B191,'I&amp;E Backsheet'!$D$11:$AB$187,G$11,0)),"",VLOOKUP($B191,'I&amp;E Backsheet'!$D$11:$AB$187,G$11,0))</f>
        <v>3031750</v>
      </c>
      <c r="H191" s="219">
        <f ca="1">IF(ISERROR(VLOOKUP($B191,'I&amp;E Backsheet'!$D$11:$AB$187,H$11,0)),"",VLOOKUP($B191,'I&amp;E Backsheet'!$D$11:$AB$187,H$11,0))</f>
        <v>3031750</v>
      </c>
      <c r="I191" s="217">
        <f ca="1">IF(ISERROR(VLOOKUP($B191,'I&amp;E Backsheet'!$D$11:$AB$187,I$11,0)),"",VLOOKUP($B191,'I&amp;E Backsheet'!$D$11:$AB$187,I$11,0))</f>
        <v>0</v>
      </c>
      <c r="J191" s="217">
        <f ca="1">IF(ISERROR(VLOOKUP($B191,'I&amp;E Backsheet'!$D$11:$AB$187,J$11,0)),"",VLOOKUP($B191,'I&amp;E Backsheet'!$D$11:$AB$187,J$11,0))</f>
        <v>0</v>
      </c>
      <c r="K191" s="217">
        <f ca="1">IF(ISERROR(VLOOKUP($B191,'I&amp;E Backsheet'!$D$11:$AB$187,K$11,0)),"",VLOOKUP($B191,'I&amp;E Backsheet'!$D$11:$AB$187,K$11,0))</f>
        <v>0</v>
      </c>
      <c r="L191" s="219">
        <f ca="1">IF(ISERROR(VLOOKUP($B191,'I&amp;E Backsheet'!$D$11:$AB$187,L$11,0)),"",VLOOKUP($B191,'I&amp;E Backsheet'!$D$11:$AB$187,L$11,0))</f>
        <v>0</v>
      </c>
      <c r="M191" s="217">
        <f ca="1">IF(ISERROR(VLOOKUP($B191,'I&amp;E Backsheet'!$D$11:$AB$187,M$11,0)),"",VLOOKUP($B191,'I&amp;E Backsheet'!$D$11:$AB$187,M$11,0))</f>
        <v>0</v>
      </c>
      <c r="N191" s="462">
        <f ca="1">IF(ISERROR(VLOOKUP($B191,'I&amp;E Backsheet'!$D$11:$AB$187,N$11,0)),"",VLOOKUP($B191,'I&amp;E Backsheet'!$D$11:$AB$187,N$11,0))</f>
        <v>0</v>
      </c>
      <c r="O191" s="324">
        <f t="shared" ca="1" si="13"/>
        <v>3031750</v>
      </c>
      <c r="P191" s="219">
        <f t="shared" ca="1" si="14"/>
        <v>3031750</v>
      </c>
      <c r="Q191" s="346">
        <f t="shared" ca="1" si="15"/>
        <v>0</v>
      </c>
      <c r="R191" s="219">
        <f t="shared" ca="1" si="16"/>
        <v>0</v>
      </c>
    </row>
    <row r="192" spans="1:20">
      <c r="B192" s="1"/>
      <c r="C192" s="1"/>
      <c r="D192" s="1"/>
      <c r="E192" s="1"/>
      <c r="F192" s="1"/>
      <c r="G192" s="1"/>
      <c r="H192" s="1"/>
      <c r="I192" s="1"/>
      <c r="J192" s="1"/>
      <c r="K192" s="1"/>
      <c r="L192" s="1"/>
      <c r="S192" s="132"/>
      <c r="T192" s="15"/>
    </row>
    <row r="193" spans="1:20" ht="15" customHeight="1">
      <c r="A193" s="2"/>
      <c r="B193" s="5" t="s">
        <v>21</v>
      </c>
      <c r="C193" s="2"/>
      <c r="D193" s="135"/>
      <c r="E193" s="2"/>
      <c r="F193" s="2"/>
      <c r="G193" s="2"/>
      <c r="H193" s="2"/>
      <c r="I193" s="2"/>
      <c r="J193" s="2"/>
      <c r="K193" s="2"/>
      <c r="L193" s="2"/>
      <c r="M193" s="2"/>
      <c r="N193" s="335"/>
      <c r="O193" s="298"/>
      <c r="P193" s="335"/>
      <c r="Q193" s="298"/>
      <c r="R193" s="335"/>
      <c r="S193" s="244"/>
      <c r="T193" s="15"/>
    </row>
    <row r="194" spans="1:20">
      <c r="C194" s="1"/>
      <c r="D194" s="1"/>
      <c r="E194" s="1"/>
      <c r="F194" s="1"/>
      <c r="G194" s="1"/>
      <c r="H194" s="1"/>
      <c r="I194" s="1"/>
      <c r="J194" s="1"/>
      <c r="K194" s="1"/>
      <c r="L194" s="1"/>
      <c r="S194" s="4"/>
      <c r="T194" s="15"/>
    </row>
    <row r="195" spans="1:20" ht="15" customHeight="1">
      <c r="B195" s="323" t="s">
        <v>1154</v>
      </c>
      <c r="C195" s="323"/>
      <c r="D195" s="323"/>
      <c r="E195" s="323"/>
      <c r="F195" s="323"/>
      <c r="G195" s="323"/>
      <c r="H195" s="323"/>
      <c r="I195" s="323"/>
      <c r="J195" s="323"/>
      <c r="K195" s="323"/>
      <c r="L195" s="323"/>
      <c r="M195" s="323"/>
      <c r="N195" s="323"/>
      <c r="O195" s="323"/>
      <c r="P195" s="323"/>
      <c r="Q195" s="323"/>
      <c r="R195" s="323"/>
    </row>
    <row r="196" spans="1:20">
      <c r="B196" s="323" t="s">
        <v>1165</v>
      </c>
      <c r="C196" s="323"/>
      <c r="D196" s="323"/>
      <c r="E196" s="323"/>
      <c r="F196" s="323"/>
      <c r="G196" s="323"/>
      <c r="H196" s="323"/>
      <c r="I196" s="323"/>
      <c r="J196" s="323"/>
      <c r="K196" s="323"/>
      <c r="L196" s="323"/>
      <c r="M196" s="323"/>
      <c r="N196" s="323"/>
      <c r="O196" s="323"/>
      <c r="P196" s="323"/>
      <c r="Q196" s="323"/>
      <c r="R196" s="323"/>
    </row>
    <row r="197" spans="1:20">
      <c r="B197" t="s">
        <v>1170</v>
      </c>
      <c r="C197" s="1"/>
      <c r="D197" s="1"/>
      <c r="E197" s="1"/>
      <c r="F197" s="1"/>
      <c r="G197" s="1"/>
      <c r="H197" s="1"/>
      <c r="I197" s="1"/>
      <c r="J197" s="1"/>
      <c r="K197" s="1"/>
      <c r="L197" s="1"/>
    </row>
    <row r="198" spans="1:20">
      <c r="B198" t="s">
        <v>1413</v>
      </c>
      <c r="C198" s="1"/>
      <c r="D198" s="1"/>
      <c r="E198" s="1"/>
      <c r="F198" s="1"/>
      <c r="G198" s="1"/>
      <c r="H198" s="1"/>
      <c r="I198" s="1"/>
      <c r="J198" s="1"/>
      <c r="K198" s="1"/>
      <c r="L198" s="1"/>
    </row>
    <row r="199" spans="1:20">
      <c r="C199" s="1"/>
      <c r="D199" s="1"/>
      <c r="E199" s="1"/>
      <c r="F199" s="1"/>
      <c r="G199" s="1"/>
      <c r="H199" s="1"/>
      <c r="I199" s="1"/>
      <c r="J199" s="1"/>
      <c r="K199" s="1"/>
      <c r="L199" s="1"/>
    </row>
  </sheetData>
  <mergeCells count="7">
    <mergeCell ref="A1:R3"/>
    <mergeCell ref="E13:H13"/>
    <mergeCell ref="I13:L13"/>
    <mergeCell ref="B4:R4"/>
    <mergeCell ref="O13:P13"/>
    <mergeCell ref="Q13:R13"/>
    <mergeCell ref="M13:N13"/>
  </mergeCells>
  <pageMargins left="0.23622047244094491" right="0.23622047244094491" top="0.35433070866141736" bottom="0.35433070866141736" header="0.31496062992125984" footer="0.31496062992125984"/>
  <pageSetup paperSize="9" scale="28" fitToHeight="6" orientation="landscape" r:id="rId1"/>
  <rowBreaks count="2" manualBreakCount="2">
    <brk id="70" max="18" man="1"/>
    <brk id="132" max="18"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Drop Down 1">
              <controlPr defaultSize="0" autoLine="0" autoPict="0">
                <anchor moveWithCells="1" sizeWithCells="1">
                  <from>
                    <xdr:col>6</xdr:col>
                    <xdr:colOff>609600</xdr:colOff>
                    <xdr:row>3</xdr:row>
                    <xdr:rowOff>161925</xdr:rowOff>
                  </from>
                  <to>
                    <xdr:col>10</xdr:col>
                    <xdr:colOff>809625</xdr:colOff>
                    <xdr:row>5</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87"/>
  <sheetViews>
    <sheetView zoomScale="85" zoomScaleNormal="85" workbookViewId="0"/>
  </sheetViews>
  <sheetFormatPr defaultRowHeight="12.75"/>
  <cols>
    <col min="1" max="3" width="9.140625" style="387"/>
    <col min="4" max="4" width="14.7109375" style="387" customWidth="1"/>
    <col min="5" max="6" width="12.28515625" style="387" bestFit="1" customWidth="1"/>
    <col min="7" max="10" width="12.28515625" style="387" customWidth="1"/>
    <col min="11" max="11" width="11.28515625" style="387" customWidth="1"/>
    <col min="12" max="15" width="12.5703125" style="387" customWidth="1"/>
    <col min="16" max="17" width="12.28515625" style="387" customWidth="1"/>
    <col min="18" max="19" width="11.28515625" style="387" customWidth="1"/>
    <col min="20" max="20" width="9.140625" style="387"/>
    <col min="21" max="28" width="14.28515625" style="387" customWidth="1"/>
    <col min="29" max="16384" width="9.140625" style="387"/>
  </cols>
  <sheetData>
    <row r="1" spans="1:28">
      <c r="E1" s="387">
        <v>48</v>
      </c>
      <c r="F1" s="387">
        <v>49</v>
      </c>
      <c r="G1" s="387">
        <v>50</v>
      </c>
      <c r="H1" s="387">
        <v>51</v>
      </c>
      <c r="I1" s="387">
        <v>52</v>
      </c>
      <c r="J1" s="387">
        <v>53</v>
      </c>
      <c r="K1" s="387">
        <v>54</v>
      </c>
      <c r="L1" s="387">
        <v>55</v>
      </c>
      <c r="M1" s="387">
        <v>56</v>
      </c>
      <c r="N1" s="387">
        <v>57</v>
      </c>
      <c r="O1" s="387">
        <v>58</v>
      </c>
      <c r="P1" s="387">
        <v>59</v>
      </c>
      <c r="Q1" s="387">
        <v>60</v>
      </c>
      <c r="R1" s="387">
        <v>61</v>
      </c>
      <c r="S1" s="387">
        <v>62</v>
      </c>
      <c r="U1" s="387">
        <v>47</v>
      </c>
      <c r="V1" s="387">
        <v>48</v>
      </c>
      <c r="W1" s="387">
        <v>49</v>
      </c>
      <c r="X1" s="387">
        <v>50</v>
      </c>
      <c r="Y1" s="387">
        <v>57</v>
      </c>
      <c r="Z1" s="387">
        <v>58</v>
      </c>
      <c r="AA1" s="387">
        <v>59</v>
      </c>
      <c r="AB1" s="387">
        <v>60</v>
      </c>
    </row>
    <row r="4" spans="1:28">
      <c r="E4" s="381" t="s">
        <v>1253</v>
      </c>
      <c r="F4" s="388"/>
      <c r="G4" s="388"/>
      <c r="H4" s="388"/>
      <c r="I4" s="388"/>
      <c r="J4" s="388"/>
      <c r="K4" s="388"/>
      <c r="L4" s="388"/>
      <c r="M4" s="388"/>
      <c r="N4" s="388"/>
      <c r="O4" s="388"/>
      <c r="P4" s="388"/>
      <c r="Q4" s="388"/>
      <c r="R4" s="388"/>
      <c r="S4" s="388"/>
      <c r="U4" s="382" t="s">
        <v>1254</v>
      </c>
      <c r="V4" s="388"/>
      <c r="W4" s="388"/>
      <c r="X4" s="388"/>
      <c r="Y4" s="388"/>
      <c r="Z4" s="388"/>
      <c r="AA4" s="388"/>
      <c r="AB4" s="388"/>
    </row>
    <row r="6" spans="1:28">
      <c r="E6" s="383"/>
      <c r="F6" s="383"/>
      <c r="G6" s="383" t="s">
        <v>643</v>
      </c>
      <c r="H6" s="383"/>
      <c r="I6" s="383"/>
      <c r="J6" s="383"/>
      <c r="K6" s="383"/>
      <c r="L6" s="383"/>
      <c r="M6" s="383"/>
      <c r="N6" s="383"/>
      <c r="O6" s="383"/>
      <c r="P6" s="383"/>
      <c r="Q6" s="383"/>
      <c r="R6" s="383"/>
      <c r="S6" s="383"/>
      <c r="U6" s="389" t="s">
        <v>795</v>
      </c>
    </row>
    <row r="7" spans="1:28">
      <c r="E7" s="383"/>
      <c r="F7" s="383"/>
      <c r="G7" s="383"/>
      <c r="H7" s="383"/>
      <c r="I7" s="383"/>
      <c r="J7" s="383"/>
      <c r="K7" s="383"/>
      <c r="L7" s="383"/>
      <c r="M7" s="383"/>
      <c r="N7" s="383"/>
      <c r="O7" s="383"/>
      <c r="P7" s="383"/>
      <c r="Q7" s="383"/>
      <c r="R7" s="383"/>
      <c r="S7" s="383"/>
    </row>
    <row r="8" spans="1:28">
      <c r="E8" s="381" t="s">
        <v>651</v>
      </c>
      <c r="F8" s="381" t="s">
        <v>651</v>
      </c>
      <c r="G8" s="381" t="s">
        <v>651</v>
      </c>
      <c r="H8" s="381" t="s">
        <v>651</v>
      </c>
      <c r="I8" s="381" t="s">
        <v>651</v>
      </c>
      <c r="J8" s="381" t="s">
        <v>651</v>
      </c>
      <c r="K8" s="381" t="s">
        <v>651</v>
      </c>
      <c r="L8" s="381" t="s">
        <v>651</v>
      </c>
      <c r="M8" s="381" t="s">
        <v>651</v>
      </c>
      <c r="N8" s="381" t="s">
        <v>651</v>
      </c>
      <c r="O8" s="381" t="s">
        <v>651</v>
      </c>
      <c r="P8" s="381" t="s">
        <v>651</v>
      </c>
      <c r="Q8" s="381" t="s">
        <v>651</v>
      </c>
      <c r="R8" s="381" t="s">
        <v>651</v>
      </c>
      <c r="S8" s="381" t="s">
        <v>651</v>
      </c>
      <c r="U8" s="381" t="s">
        <v>651</v>
      </c>
      <c r="V8" s="381" t="s">
        <v>651</v>
      </c>
      <c r="W8" s="381" t="s">
        <v>651</v>
      </c>
      <c r="X8" s="381" t="s">
        <v>651</v>
      </c>
      <c r="Y8" s="381" t="s">
        <v>651</v>
      </c>
      <c r="Z8" s="381" t="s">
        <v>651</v>
      </c>
      <c r="AA8" s="381" t="s">
        <v>651</v>
      </c>
      <c r="AB8" s="381" t="s">
        <v>651</v>
      </c>
    </row>
    <row r="9" spans="1:28">
      <c r="E9" s="381" t="s">
        <v>667</v>
      </c>
      <c r="F9" s="381" t="s">
        <v>670</v>
      </c>
      <c r="G9" s="381" t="s">
        <v>673</v>
      </c>
      <c r="H9" s="381" t="s">
        <v>1241</v>
      </c>
      <c r="I9" s="381" t="s">
        <v>668</v>
      </c>
      <c r="J9" s="381" t="s">
        <v>671</v>
      </c>
      <c r="K9" s="381" t="s">
        <v>1242</v>
      </c>
      <c r="L9" s="381" t="s">
        <v>1243</v>
      </c>
      <c r="M9" s="381" t="s">
        <v>1244</v>
      </c>
      <c r="N9" s="381" t="s">
        <v>1245</v>
      </c>
      <c r="O9" s="381" t="s">
        <v>1246</v>
      </c>
      <c r="P9" s="381" t="s">
        <v>1247</v>
      </c>
      <c r="Q9" s="381" t="s">
        <v>1248</v>
      </c>
      <c r="R9" s="381" t="s">
        <v>1249</v>
      </c>
      <c r="S9" s="381" t="s">
        <v>1250</v>
      </c>
      <c r="U9" s="381" t="s">
        <v>680</v>
      </c>
      <c r="V9" s="381" t="s">
        <v>681</v>
      </c>
      <c r="W9" s="381" t="s">
        <v>682</v>
      </c>
      <c r="X9" s="381" t="s">
        <v>683</v>
      </c>
      <c r="Y9" s="381" t="s">
        <v>655</v>
      </c>
      <c r="Z9" s="381" t="s">
        <v>689</v>
      </c>
      <c r="AA9" s="381" t="s">
        <v>690</v>
      </c>
      <c r="AB9" s="381" t="s">
        <v>691</v>
      </c>
    </row>
    <row r="10" spans="1:28" ht="63.75">
      <c r="A10" s="389" t="s">
        <v>380</v>
      </c>
      <c r="B10" s="389" t="s">
        <v>379</v>
      </c>
      <c r="C10" s="389" t="s">
        <v>378</v>
      </c>
      <c r="D10" s="383" t="s">
        <v>386</v>
      </c>
      <c r="E10" s="384" t="s">
        <v>735</v>
      </c>
      <c r="F10" s="384" t="s">
        <v>736</v>
      </c>
      <c r="G10" s="384" t="s">
        <v>737</v>
      </c>
      <c r="H10" s="384" t="s">
        <v>738</v>
      </c>
      <c r="I10" s="384" t="s">
        <v>739</v>
      </c>
      <c r="J10" s="384" t="s">
        <v>1251</v>
      </c>
      <c r="K10" s="385" t="s">
        <v>734</v>
      </c>
      <c r="L10" s="384" t="s">
        <v>745</v>
      </c>
      <c r="M10" s="384" t="s">
        <v>746</v>
      </c>
      <c r="N10" s="384" t="s">
        <v>747</v>
      </c>
      <c r="O10" s="384" t="s">
        <v>748</v>
      </c>
      <c r="P10" s="384" t="s">
        <v>749</v>
      </c>
      <c r="Q10" s="384" t="s">
        <v>1252</v>
      </c>
      <c r="R10" s="385" t="s">
        <v>744</v>
      </c>
      <c r="S10" s="385" t="s">
        <v>750</v>
      </c>
      <c r="U10" s="390" t="s">
        <v>730</v>
      </c>
      <c r="V10" s="390" t="s">
        <v>731</v>
      </c>
      <c r="W10" s="390" t="s">
        <v>732</v>
      </c>
      <c r="X10" s="390" t="s">
        <v>733</v>
      </c>
      <c r="Y10" s="390" t="s">
        <v>740</v>
      </c>
      <c r="Z10" s="390" t="s">
        <v>741</v>
      </c>
      <c r="AA10" s="390" t="s">
        <v>742</v>
      </c>
      <c r="AB10" s="390" t="s">
        <v>743</v>
      </c>
    </row>
    <row r="11" spans="1:28">
      <c r="A11" s="389"/>
      <c r="B11" s="389"/>
      <c r="C11" s="389"/>
      <c r="D11" s="383" t="s">
        <v>420</v>
      </c>
      <c r="E11" s="386">
        <v>1356700955.9783177</v>
      </c>
      <c r="F11" s="386">
        <v>1225036152.4949844</v>
      </c>
      <c r="G11" s="386">
        <v>1211097706.2449844</v>
      </c>
      <c r="H11" s="386">
        <v>1216664453.3283176</v>
      </c>
      <c r="I11" s="386">
        <v>1350657655.9783177</v>
      </c>
      <c r="J11" s="386">
        <v>1254372811.0320072</v>
      </c>
      <c r="K11" s="383"/>
      <c r="L11" s="386">
        <v>1343979630.5716238</v>
      </c>
      <c r="M11" s="386">
        <v>1270931617.9758749</v>
      </c>
      <c r="N11" s="386">
        <v>1347236949.2293036</v>
      </c>
      <c r="O11" s="386">
        <v>1406673810.4093037</v>
      </c>
      <c r="P11" s="386">
        <v>1256541422.1693945</v>
      </c>
      <c r="Q11" s="386">
        <v>1218440284.7681403</v>
      </c>
      <c r="R11" s="383"/>
      <c r="S11" s="383"/>
      <c r="U11" s="391">
        <v>1423180094.72346</v>
      </c>
      <c r="V11" s="391">
        <v>1198464069.05006</v>
      </c>
      <c r="W11" s="391">
        <v>1203996450.05006</v>
      </c>
      <c r="X11" s="391">
        <v>1208336660.80006</v>
      </c>
      <c r="Y11" s="391">
        <v>1394196623.5624313</v>
      </c>
      <c r="Z11" s="391">
        <v>1281495510.6027298</v>
      </c>
      <c r="AA11" s="391">
        <v>1326363330.6609507</v>
      </c>
      <c r="AB11" s="391">
        <v>1357453234.153069</v>
      </c>
    </row>
    <row r="12" spans="1:28">
      <c r="A12" s="389"/>
      <c r="B12" s="389"/>
      <c r="C12" s="389"/>
      <c r="D12" s="383" t="s">
        <v>48</v>
      </c>
      <c r="E12" s="386">
        <v>424091514.22831774</v>
      </c>
      <c r="F12" s="386">
        <v>429572704.82831758</v>
      </c>
      <c r="G12" s="386">
        <v>422980189.82831758</v>
      </c>
      <c r="H12" s="386">
        <v>428987940.82831758</v>
      </c>
      <c r="I12" s="386">
        <v>410937173.22831774</v>
      </c>
      <c r="J12" s="386">
        <v>436281718.36534041</v>
      </c>
      <c r="K12" s="383"/>
      <c r="L12" s="386">
        <v>398327018.02292782</v>
      </c>
      <c r="M12" s="386">
        <v>425463698.21934026</v>
      </c>
      <c r="N12" s="386">
        <v>464812932.4135586</v>
      </c>
      <c r="O12" s="386">
        <v>480988446.59355861</v>
      </c>
      <c r="P12" s="386">
        <v>386490828.78292781</v>
      </c>
      <c r="Q12" s="386">
        <v>419368667.94600701</v>
      </c>
      <c r="R12" s="383"/>
      <c r="S12" s="383"/>
      <c r="U12" s="391">
        <v>432012125.76534057</v>
      </c>
      <c r="V12" s="391">
        <v>426902850.34194064</v>
      </c>
      <c r="W12" s="391">
        <v>420492545.34194064</v>
      </c>
      <c r="X12" s="391">
        <v>431373995.34194064</v>
      </c>
      <c r="Y12" s="391">
        <v>414486797.85431182</v>
      </c>
      <c r="Z12" s="391">
        <v>427036185.31127709</v>
      </c>
      <c r="AA12" s="391">
        <v>461449003.36949801</v>
      </c>
      <c r="AB12" s="391">
        <v>468677280.86161637</v>
      </c>
    </row>
    <row r="13" spans="1:28">
      <c r="A13" s="389"/>
      <c r="B13" s="389"/>
      <c r="C13" s="389"/>
      <c r="D13" s="383" t="s">
        <v>53</v>
      </c>
      <c r="E13" s="386">
        <v>460321085.25</v>
      </c>
      <c r="F13" s="386">
        <v>364593361.5</v>
      </c>
      <c r="G13" s="386">
        <v>349826583.5</v>
      </c>
      <c r="H13" s="386">
        <v>356800131.5</v>
      </c>
      <c r="I13" s="386">
        <v>447594969.25</v>
      </c>
      <c r="J13" s="386">
        <v>372288886.5</v>
      </c>
      <c r="K13" s="383"/>
      <c r="L13" s="386">
        <v>524346598.50707352</v>
      </c>
      <c r="M13" s="386">
        <v>429213673.5</v>
      </c>
      <c r="N13" s="386">
        <v>430388393.5</v>
      </c>
      <c r="O13" s="386">
        <v>443790347.5</v>
      </c>
      <c r="P13" s="386">
        <v>434937223.27245617</v>
      </c>
      <c r="Q13" s="386">
        <v>347390629.78754383</v>
      </c>
      <c r="R13" s="383"/>
      <c r="S13" s="383"/>
      <c r="U13" s="391">
        <v>470483727.45811939</v>
      </c>
      <c r="V13" s="391">
        <v>342749403.45811939</v>
      </c>
      <c r="W13" s="391">
        <v>343573222.45811939</v>
      </c>
      <c r="X13" s="391">
        <v>346340852.45811939</v>
      </c>
      <c r="Y13" s="391">
        <v>533756454.45811939</v>
      </c>
      <c r="Z13" s="391">
        <v>416743869.45811939</v>
      </c>
      <c r="AA13" s="391">
        <v>418402587.45811939</v>
      </c>
      <c r="AB13" s="391">
        <v>426962978.45811939</v>
      </c>
    </row>
    <row r="14" spans="1:28">
      <c r="A14" s="389"/>
      <c r="B14" s="389"/>
      <c r="C14" s="389"/>
      <c r="D14" s="383" t="s">
        <v>77</v>
      </c>
      <c r="E14" s="386">
        <v>212984090</v>
      </c>
      <c r="F14" s="386">
        <v>193535136</v>
      </c>
      <c r="G14" s="386">
        <v>203146383</v>
      </c>
      <c r="H14" s="386">
        <v>203756882</v>
      </c>
      <c r="I14" s="386">
        <v>211120090</v>
      </c>
      <c r="J14" s="386">
        <v>192677630</v>
      </c>
      <c r="K14" s="383"/>
      <c r="L14" s="386">
        <v>195369935</v>
      </c>
      <c r="M14" s="386">
        <v>195004254</v>
      </c>
      <c r="N14" s="386">
        <v>205258049</v>
      </c>
      <c r="O14" s="386">
        <v>215059483</v>
      </c>
      <c r="P14" s="386">
        <v>193157524.34999999</v>
      </c>
      <c r="Q14" s="386">
        <v>195380441</v>
      </c>
      <c r="R14" s="383"/>
      <c r="S14" s="383"/>
      <c r="U14" s="391">
        <v>218299864</v>
      </c>
      <c r="V14" s="391">
        <v>190123411</v>
      </c>
      <c r="W14" s="391">
        <v>202547278</v>
      </c>
      <c r="X14" s="391">
        <v>202653669</v>
      </c>
      <c r="Y14" s="391">
        <v>201145078.25</v>
      </c>
      <c r="Z14" s="391">
        <v>200286829.5</v>
      </c>
      <c r="AA14" s="391">
        <v>205643696.5</v>
      </c>
      <c r="AB14" s="391">
        <v>206525187.5</v>
      </c>
    </row>
    <row r="15" spans="1:28">
      <c r="A15" s="389"/>
      <c r="B15" s="389"/>
      <c r="C15" s="389"/>
      <c r="D15" s="383" t="s">
        <v>60</v>
      </c>
      <c r="E15" s="386">
        <v>259304266.5</v>
      </c>
      <c r="F15" s="386">
        <v>237334950.16666666</v>
      </c>
      <c r="G15" s="386">
        <v>235144549.91666666</v>
      </c>
      <c r="H15" s="386">
        <v>227119499</v>
      </c>
      <c r="I15" s="386">
        <v>281005423.5</v>
      </c>
      <c r="J15" s="386">
        <v>253124576.16666666</v>
      </c>
      <c r="K15" s="383"/>
      <c r="L15" s="386">
        <v>225936079.0416224</v>
      </c>
      <c r="M15" s="386">
        <v>221249992.2565347</v>
      </c>
      <c r="N15" s="386">
        <v>246777574.3157452</v>
      </c>
      <c r="O15" s="386">
        <v>266835533.3157452</v>
      </c>
      <c r="P15" s="386">
        <v>241955845.76401052</v>
      </c>
      <c r="Q15" s="386">
        <v>256300546.03458947</v>
      </c>
      <c r="R15" s="383"/>
      <c r="S15" s="383"/>
      <c r="U15" s="391">
        <v>302384377.5</v>
      </c>
      <c r="V15" s="391">
        <v>238688404.25</v>
      </c>
      <c r="W15" s="391">
        <v>237383404.25</v>
      </c>
      <c r="X15" s="391">
        <v>227968144</v>
      </c>
      <c r="Y15" s="391">
        <v>244808293</v>
      </c>
      <c r="Z15" s="391">
        <v>237428626.33333334</v>
      </c>
      <c r="AA15" s="391">
        <v>240868043.33333334</v>
      </c>
      <c r="AB15" s="391">
        <v>255287787.33333334</v>
      </c>
    </row>
    <row r="16" spans="1:28">
      <c r="A16" s="389"/>
      <c r="B16" s="389"/>
      <c r="C16" s="389"/>
      <c r="D16" s="383" t="s">
        <v>120</v>
      </c>
      <c r="E16" s="386">
        <v>89843994.5</v>
      </c>
      <c r="F16" s="386">
        <v>89080813.833333343</v>
      </c>
      <c r="G16" s="386">
        <v>87868013.833333343</v>
      </c>
      <c r="H16" s="386">
        <v>87695240.833333343</v>
      </c>
      <c r="I16" s="386">
        <v>85701467.5</v>
      </c>
      <c r="J16" s="386">
        <v>89960654.833333343</v>
      </c>
      <c r="K16" s="383"/>
      <c r="L16" s="386">
        <v>86089540.5</v>
      </c>
      <c r="M16" s="386">
        <v>90060063.25</v>
      </c>
      <c r="N16" s="386">
        <v>90458949.25</v>
      </c>
      <c r="O16" s="386">
        <v>95318175.25</v>
      </c>
      <c r="P16" s="386">
        <v>82661203.25999999</v>
      </c>
      <c r="Q16" s="386">
        <v>92081636.25</v>
      </c>
      <c r="R16" s="383"/>
      <c r="S16" s="383"/>
      <c r="U16" s="391">
        <v>90464732.5</v>
      </c>
      <c r="V16" s="391">
        <v>89490731.5</v>
      </c>
      <c r="W16" s="391">
        <v>87826732.5</v>
      </c>
      <c r="X16" s="391">
        <v>88332908.5</v>
      </c>
      <c r="Y16" s="391">
        <v>87091246.5</v>
      </c>
      <c r="Z16" s="391">
        <v>87560241.5</v>
      </c>
      <c r="AA16" s="391">
        <v>90242346.5</v>
      </c>
      <c r="AB16" s="391">
        <v>91221270.5</v>
      </c>
    </row>
    <row r="17" spans="1:28">
      <c r="A17" s="389"/>
      <c r="B17" s="389"/>
      <c r="C17" s="389"/>
      <c r="D17" s="383" t="s">
        <v>64</v>
      </c>
      <c r="E17" s="386">
        <v>170886143.22831774</v>
      </c>
      <c r="F17" s="386">
        <v>181179676.49498427</v>
      </c>
      <c r="G17" s="386">
        <v>173419989.49498427</v>
      </c>
      <c r="H17" s="386">
        <v>175569637.49498427</v>
      </c>
      <c r="I17" s="386">
        <v>161874329.22831774</v>
      </c>
      <c r="J17" s="386">
        <v>187975849.03200713</v>
      </c>
      <c r="K17" s="383"/>
      <c r="L17" s="386">
        <v>163540348.87074357</v>
      </c>
      <c r="M17" s="386">
        <v>180687933.31715608</v>
      </c>
      <c r="N17" s="386">
        <v>197985216.51137438</v>
      </c>
      <c r="O17" s="386">
        <v>215652198.19137439</v>
      </c>
      <c r="P17" s="386">
        <v>156601609.87074357</v>
      </c>
      <c r="Q17" s="386">
        <v>173638330.04382274</v>
      </c>
      <c r="R17" s="383"/>
      <c r="S17" s="383"/>
      <c r="U17" s="391">
        <v>179540500.7653406</v>
      </c>
      <c r="V17" s="391">
        <v>173348934.34194058</v>
      </c>
      <c r="W17" s="391">
        <v>170774308.34194058</v>
      </c>
      <c r="X17" s="391">
        <v>173404842.34194058</v>
      </c>
      <c r="Y17" s="391">
        <v>174422680.70212755</v>
      </c>
      <c r="Z17" s="391">
        <v>183736781.15909281</v>
      </c>
      <c r="AA17" s="391">
        <v>192656572.21731377</v>
      </c>
      <c r="AB17" s="391">
        <v>207120577.70943215</v>
      </c>
    </row>
    <row r="18" spans="1:28">
      <c r="A18" s="389"/>
      <c r="B18" s="389"/>
      <c r="C18" s="389"/>
      <c r="D18" s="383" t="s">
        <v>47</v>
      </c>
      <c r="E18" s="386">
        <v>163361376.5</v>
      </c>
      <c r="F18" s="386">
        <v>159312214.5</v>
      </c>
      <c r="G18" s="386">
        <v>161692186.5</v>
      </c>
      <c r="H18" s="386">
        <v>165723062.5</v>
      </c>
      <c r="I18" s="386">
        <v>163361376.5</v>
      </c>
      <c r="J18" s="386">
        <v>158345214.5</v>
      </c>
      <c r="K18" s="383"/>
      <c r="L18" s="386">
        <v>148697128.65218425</v>
      </c>
      <c r="M18" s="386">
        <v>154715701.65218425</v>
      </c>
      <c r="N18" s="386">
        <v>176368766.65218425</v>
      </c>
      <c r="O18" s="386">
        <v>170018073.15218425</v>
      </c>
      <c r="P18" s="386">
        <v>147228015.65218425</v>
      </c>
      <c r="Q18" s="386">
        <v>153648701.65218425</v>
      </c>
      <c r="R18" s="383"/>
      <c r="S18" s="383"/>
      <c r="U18" s="391">
        <v>162006892.5</v>
      </c>
      <c r="V18" s="391">
        <v>164063184.5</v>
      </c>
      <c r="W18" s="391">
        <v>161891504.5</v>
      </c>
      <c r="X18" s="391">
        <v>169636244.5</v>
      </c>
      <c r="Y18" s="391">
        <v>152972870.65218425</v>
      </c>
      <c r="Z18" s="391">
        <v>155739162.65218425</v>
      </c>
      <c r="AA18" s="391">
        <v>178550084.65218425</v>
      </c>
      <c r="AB18" s="391">
        <v>170335432.65218425</v>
      </c>
    </row>
    <row r="19" spans="1:28">
      <c r="A19" s="389"/>
      <c r="B19" s="389"/>
      <c r="C19" s="389"/>
      <c r="D19" s="383" t="s">
        <v>163</v>
      </c>
      <c r="E19" s="386">
        <v>123366399.75</v>
      </c>
      <c r="F19" s="386">
        <v>122902872</v>
      </c>
      <c r="G19" s="386">
        <v>117543272</v>
      </c>
      <c r="H19" s="386">
        <v>119521586</v>
      </c>
      <c r="I19" s="386">
        <v>125316962.75</v>
      </c>
      <c r="J19" s="386">
        <v>120563872</v>
      </c>
      <c r="K19" s="383"/>
      <c r="L19" s="386">
        <v>120966661</v>
      </c>
      <c r="M19" s="386">
        <v>119538429</v>
      </c>
      <c r="N19" s="386">
        <v>118633589</v>
      </c>
      <c r="O19" s="386">
        <v>122763495</v>
      </c>
      <c r="P19" s="386">
        <v>119920660.5</v>
      </c>
      <c r="Q19" s="386">
        <v>114967179</v>
      </c>
      <c r="R19" s="383"/>
      <c r="S19" s="383"/>
      <c r="U19" s="391">
        <v>127825450</v>
      </c>
      <c r="V19" s="391">
        <v>117982450</v>
      </c>
      <c r="W19" s="391">
        <v>117982450</v>
      </c>
      <c r="X19" s="391">
        <v>119946450</v>
      </c>
      <c r="Y19" s="391">
        <v>125312400</v>
      </c>
      <c r="Z19" s="391">
        <v>117669700</v>
      </c>
      <c r="AA19" s="391">
        <v>118330600</v>
      </c>
      <c r="AB19" s="391">
        <v>122426100</v>
      </c>
    </row>
    <row r="20" spans="1:28">
      <c r="A20" s="389"/>
      <c r="B20" s="389"/>
      <c r="C20" s="389"/>
      <c r="D20" s="383" t="s">
        <v>52</v>
      </c>
      <c r="E20" s="386">
        <v>242209741.5</v>
      </c>
      <c r="F20" s="386">
        <v>141186553.5</v>
      </c>
      <c r="G20" s="386">
        <v>139938610.5</v>
      </c>
      <c r="H20" s="386">
        <v>145489326.5</v>
      </c>
      <c r="I20" s="386">
        <v>235001546.5</v>
      </c>
      <c r="J20" s="386">
        <v>151170094.5</v>
      </c>
      <c r="K20" s="383"/>
      <c r="L20" s="386">
        <v>235634378.50707352</v>
      </c>
      <c r="M20" s="386">
        <v>138029552.5</v>
      </c>
      <c r="N20" s="386">
        <v>144105330.5</v>
      </c>
      <c r="O20" s="386">
        <v>149963317.5</v>
      </c>
      <c r="P20" s="386">
        <v>231209020.5</v>
      </c>
      <c r="Q20" s="386">
        <v>138624530.45999998</v>
      </c>
      <c r="R20" s="383"/>
      <c r="S20" s="383"/>
      <c r="U20" s="391">
        <v>240930897.45811939</v>
      </c>
      <c r="V20" s="391">
        <v>138373693.45811939</v>
      </c>
      <c r="W20" s="391">
        <v>137883692.45811939</v>
      </c>
      <c r="X20" s="391">
        <v>139029322.45811939</v>
      </c>
      <c r="Y20" s="391">
        <v>234239424.45811939</v>
      </c>
      <c r="Z20" s="391">
        <v>137545659.45811939</v>
      </c>
      <c r="AA20" s="391">
        <v>137505657.45811939</v>
      </c>
      <c r="AB20" s="391">
        <v>140876548.45811939</v>
      </c>
    </row>
    <row r="21" spans="1:28">
      <c r="A21" s="389"/>
      <c r="B21" s="389"/>
      <c r="C21" s="389"/>
      <c r="D21" s="383" t="s">
        <v>105</v>
      </c>
      <c r="E21" s="386">
        <v>91138944</v>
      </c>
      <c r="F21" s="386">
        <v>96897936</v>
      </c>
      <c r="G21" s="386">
        <v>88738701</v>
      </c>
      <c r="H21" s="386">
        <v>88183219</v>
      </c>
      <c r="I21" s="386">
        <v>84204250</v>
      </c>
      <c r="J21" s="386">
        <v>97224104</v>
      </c>
      <c r="K21" s="383"/>
      <c r="L21" s="386">
        <v>164378309</v>
      </c>
      <c r="M21" s="386">
        <v>168214301</v>
      </c>
      <c r="N21" s="386">
        <v>164081066</v>
      </c>
      <c r="O21" s="386">
        <v>167006584</v>
      </c>
      <c r="P21" s="386">
        <v>80735332.272456139</v>
      </c>
      <c r="Q21" s="386">
        <v>90468104.327543855</v>
      </c>
      <c r="R21" s="383"/>
      <c r="S21" s="383"/>
      <c r="U21" s="391">
        <v>98121380</v>
      </c>
      <c r="V21" s="391">
        <v>82787260</v>
      </c>
      <c r="W21" s="391">
        <v>84101080</v>
      </c>
      <c r="X21" s="391">
        <v>83759080</v>
      </c>
      <c r="Y21" s="391">
        <v>170598630</v>
      </c>
      <c r="Z21" s="391">
        <v>157922510</v>
      </c>
      <c r="AA21" s="391">
        <v>158960330</v>
      </c>
      <c r="AB21" s="391">
        <v>160054330</v>
      </c>
    </row>
    <row r="22" spans="1:28">
      <c r="A22" s="389"/>
      <c r="B22" s="389"/>
      <c r="C22" s="389"/>
      <c r="D22" s="383" t="s">
        <v>76</v>
      </c>
      <c r="E22" s="386">
        <v>212984090</v>
      </c>
      <c r="F22" s="386">
        <v>193535136</v>
      </c>
      <c r="G22" s="386">
        <v>203146383</v>
      </c>
      <c r="H22" s="386">
        <v>203756882</v>
      </c>
      <c r="I22" s="386">
        <v>211120090</v>
      </c>
      <c r="J22" s="386">
        <v>192677630</v>
      </c>
      <c r="K22" s="383"/>
      <c r="L22" s="386">
        <v>195369935</v>
      </c>
      <c r="M22" s="386">
        <v>195004254</v>
      </c>
      <c r="N22" s="386">
        <v>205258049</v>
      </c>
      <c r="O22" s="386">
        <v>215059483</v>
      </c>
      <c r="P22" s="386">
        <v>193157524.34999999</v>
      </c>
      <c r="Q22" s="386">
        <v>195380441</v>
      </c>
      <c r="R22" s="383"/>
      <c r="S22" s="383"/>
      <c r="U22" s="391">
        <v>218299864</v>
      </c>
      <c r="V22" s="391">
        <v>190123411</v>
      </c>
      <c r="W22" s="391">
        <v>202547278</v>
      </c>
      <c r="X22" s="391">
        <v>202653669</v>
      </c>
      <c r="Y22" s="391">
        <v>201145078.25</v>
      </c>
      <c r="Z22" s="391">
        <v>200286829.5</v>
      </c>
      <c r="AA22" s="391">
        <v>205643696.5</v>
      </c>
      <c r="AB22" s="391">
        <v>206525187.5</v>
      </c>
    </row>
    <row r="23" spans="1:28">
      <c r="A23" s="389"/>
      <c r="B23" s="389"/>
      <c r="C23" s="389"/>
      <c r="D23" s="383" t="s">
        <v>59</v>
      </c>
      <c r="E23" s="386">
        <v>161359817.5</v>
      </c>
      <c r="F23" s="386">
        <v>148074834.5</v>
      </c>
      <c r="G23" s="386">
        <v>143282434.25</v>
      </c>
      <c r="H23" s="386">
        <v>134227383</v>
      </c>
      <c r="I23" s="386">
        <v>182565777.5</v>
      </c>
      <c r="J23" s="386">
        <v>163338025.5</v>
      </c>
      <c r="K23" s="383"/>
      <c r="L23" s="386">
        <v>131112760.80921052</v>
      </c>
      <c r="M23" s="386">
        <v>130580740.19078948</v>
      </c>
      <c r="N23" s="386">
        <v>152439662.5</v>
      </c>
      <c r="O23" s="386">
        <v>170948163.5</v>
      </c>
      <c r="P23" s="386">
        <v>148078511.80921054</v>
      </c>
      <c r="Q23" s="386">
        <v>166390151.19078946</v>
      </c>
      <c r="R23" s="383"/>
      <c r="S23" s="383"/>
      <c r="U23" s="391">
        <v>202641127.5</v>
      </c>
      <c r="V23" s="391">
        <v>145010154.25</v>
      </c>
      <c r="W23" s="391">
        <v>143571154.25</v>
      </c>
      <c r="X23" s="391">
        <v>134154894</v>
      </c>
      <c r="Y23" s="391">
        <v>155733043</v>
      </c>
      <c r="Z23" s="391">
        <v>149977043</v>
      </c>
      <c r="AA23" s="391">
        <v>153229460</v>
      </c>
      <c r="AB23" s="391">
        <v>166938204</v>
      </c>
    </row>
    <row r="24" spans="1:28">
      <c r="A24" s="389"/>
      <c r="B24" s="389"/>
      <c r="C24" s="389"/>
      <c r="D24" s="383" t="s">
        <v>69</v>
      </c>
      <c r="E24" s="386">
        <v>101550449</v>
      </c>
      <c r="F24" s="386">
        <v>92866115.666666657</v>
      </c>
      <c r="G24" s="386">
        <v>95468115.666666657</v>
      </c>
      <c r="H24" s="386">
        <v>96498116</v>
      </c>
      <c r="I24" s="386">
        <v>101511856</v>
      </c>
      <c r="J24" s="386">
        <v>93117366.666666657</v>
      </c>
      <c r="K24" s="383"/>
      <c r="L24" s="386">
        <v>98190568.232411876</v>
      </c>
      <c r="M24" s="386">
        <v>94100643.065745205</v>
      </c>
      <c r="N24" s="386">
        <v>97906319.815745205</v>
      </c>
      <c r="O24" s="386">
        <v>99944320.815745205</v>
      </c>
      <c r="P24" s="386">
        <v>96949543.954799995</v>
      </c>
      <c r="Q24" s="386">
        <v>93241210.843800008</v>
      </c>
      <c r="R24" s="383"/>
      <c r="S24" s="383"/>
      <c r="U24" s="391">
        <v>103349250</v>
      </c>
      <c r="V24" s="391">
        <v>97284250</v>
      </c>
      <c r="W24" s="391">
        <v>97418250</v>
      </c>
      <c r="X24" s="391">
        <v>97419250</v>
      </c>
      <c r="Y24" s="391">
        <v>92681250</v>
      </c>
      <c r="Z24" s="391">
        <v>91057583.333333328</v>
      </c>
      <c r="AA24" s="391">
        <v>91244583.333333328</v>
      </c>
      <c r="AB24" s="391">
        <v>91955583.333333328</v>
      </c>
    </row>
    <row r="25" spans="1:28">
      <c r="A25" s="389"/>
      <c r="B25" s="389"/>
      <c r="C25" s="389"/>
      <c r="D25" s="383" t="s">
        <v>46</v>
      </c>
      <c r="E25" s="386">
        <v>163361376.5</v>
      </c>
      <c r="F25" s="386">
        <v>159312214.5</v>
      </c>
      <c r="G25" s="386">
        <v>161692186.5</v>
      </c>
      <c r="H25" s="386">
        <v>165723062.5</v>
      </c>
      <c r="I25" s="386">
        <v>163361376.5</v>
      </c>
      <c r="J25" s="386">
        <v>158345214.5</v>
      </c>
      <c r="K25" s="383"/>
      <c r="L25" s="386">
        <v>148697128.65218425</v>
      </c>
      <c r="M25" s="386">
        <v>154715701.65218425</v>
      </c>
      <c r="N25" s="386">
        <v>176368766.65218425</v>
      </c>
      <c r="O25" s="386">
        <v>170018073.15218425</v>
      </c>
      <c r="P25" s="386">
        <v>147228015.65218425</v>
      </c>
      <c r="Q25" s="386">
        <v>153648701.65218425</v>
      </c>
      <c r="R25" s="383"/>
      <c r="S25" s="383"/>
      <c r="U25" s="391">
        <v>162006892.5</v>
      </c>
      <c r="V25" s="391">
        <v>164063184.5</v>
      </c>
      <c r="W25" s="391">
        <v>161891504.5</v>
      </c>
      <c r="X25" s="391">
        <v>169636244.5</v>
      </c>
      <c r="Y25" s="391">
        <v>152972870.65218425</v>
      </c>
      <c r="Z25" s="391">
        <v>155739162.65218425</v>
      </c>
      <c r="AA25" s="391">
        <v>178550084.65218425</v>
      </c>
      <c r="AB25" s="391">
        <v>170335432.65218425</v>
      </c>
    </row>
    <row r="26" spans="1:28">
      <c r="A26" s="389"/>
      <c r="B26" s="389"/>
      <c r="C26" s="389"/>
      <c r="D26" s="383" t="s">
        <v>72</v>
      </c>
      <c r="E26" s="386">
        <v>105759071.22831774</v>
      </c>
      <c r="F26" s="386">
        <v>112947842.49498427</v>
      </c>
      <c r="G26" s="386">
        <v>104352442.49498427</v>
      </c>
      <c r="H26" s="386">
        <v>104880496.49498427</v>
      </c>
      <c r="I26" s="386">
        <v>104966944.22831774</v>
      </c>
      <c r="J26" s="386">
        <v>113208527.03200713</v>
      </c>
      <c r="K26" s="383"/>
      <c r="L26" s="386">
        <v>99705692.870743573</v>
      </c>
      <c r="M26" s="386">
        <v>110039480.31715606</v>
      </c>
      <c r="N26" s="386">
        <v>108371384.51137437</v>
      </c>
      <c r="O26" s="386">
        <v>110947012.19137436</v>
      </c>
      <c r="P26" s="386">
        <v>98016793.870743573</v>
      </c>
      <c r="Q26" s="386">
        <v>107820528.73382273</v>
      </c>
      <c r="R26" s="383"/>
      <c r="S26" s="383"/>
      <c r="U26" s="391">
        <v>111273911.7653406</v>
      </c>
      <c r="V26" s="391">
        <v>107827090.3419406</v>
      </c>
      <c r="W26" s="391">
        <v>104366765.3419406</v>
      </c>
      <c r="X26" s="391">
        <v>104889939.3419406</v>
      </c>
      <c r="Y26" s="391">
        <v>108584200.70212755</v>
      </c>
      <c r="Z26" s="391">
        <v>107132627.15909283</v>
      </c>
      <c r="AA26" s="391">
        <v>106014066.21731377</v>
      </c>
      <c r="AB26" s="391">
        <v>106626516.70943214</v>
      </c>
    </row>
    <row r="27" spans="1:28">
      <c r="A27" s="389"/>
      <c r="B27" s="389"/>
      <c r="C27" s="389"/>
      <c r="D27" s="383" t="s">
        <v>119</v>
      </c>
      <c r="E27" s="386">
        <v>99893994.5</v>
      </c>
      <c r="F27" s="386">
        <v>99130813.833333343</v>
      </c>
      <c r="G27" s="386">
        <v>97918013.833333343</v>
      </c>
      <c r="H27" s="386">
        <v>97745240.833333343</v>
      </c>
      <c r="I27" s="386">
        <v>95751467.5</v>
      </c>
      <c r="J27" s="386">
        <v>100010654.83333334</v>
      </c>
      <c r="K27" s="383"/>
      <c r="L27" s="386">
        <v>97240540.5</v>
      </c>
      <c r="M27" s="386">
        <v>110349063.25</v>
      </c>
      <c r="N27" s="386">
        <v>119496949.25</v>
      </c>
      <c r="O27" s="386">
        <v>135518175.25</v>
      </c>
      <c r="P27" s="386">
        <v>93812203.25999999</v>
      </c>
      <c r="Q27" s="386">
        <v>110998636.25</v>
      </c>
      <c r="R27" s="383"/>
      <c r="S27" s="383"/>
      <c r="U27" s="391">
        <v>100514732.5</v>
      </c>
      <c r="V27" s="391">
        <v>99540731.5</v>
      </c>
      <c r="W27" s="391">
        <v>97876732.5</v>
      </c>
      <c r="X27" s="391">
        <v>98382908.5</v>
      </c>
      <c r="Y27" s="391">
        <v>98631246.5</v>
      </c>
      <c r="Z27" s="391">
        <v>107849241.5</v>
      </c>
      <c r="AA27" s="391">
        <v>119280346.5</v>
      </c>
      <c r="AB27" s="391">
        <v>131421270.5</v>
      </c>
    </row>
    <row r="28" spans="1:28">
      <c r="A28" s="389"/>
      <c r="B28" s="389"/>
      <c r="C28" s="389"/>
      <c r="D28" s="383" t="s">
        <v>63</v>
      </c>
      <c r="E28" s="386">
        <v>55077072</v>
      </c>
      <c r="F28" s="386">
        <v>58181834</v>
      </c>
      <c r="G28" s="386">
        <v>59017547</v>
      </c>
      <c r="H28" s="386">
        <v>60639141</v>
      </c>
      <c r="I28" s="386">
        <v>46857385</v>
      </c>
      <c r="J28" s="386">
        <v>64717322</v>
      </c>
      <c r="K28" s="383"/>
      <c r="L28" s="386">
        <v>52683656</v>
      </c>
      <c r="M28" s="386">
        <v>50359453</v>
      </c>
      <c r="N28" s="386">
        <v>60575832</v>
      </c>
      <c r="O28" s="386">
        <v>64505186</v>
      </c>
      <c r="P28" s="386">
        <v>47433816</v>
      </c>
      <c r="Q28" s="386">
        <v>46900801.310000002</v>
      </c>
      <c r="R28" s="383"/>
      <c r="S28" s="383"/>
      <c r="U28" s="391">
        <v>58216589</v>
      </c>
      <c r="V28" s="391">
        <v>55471844</v>
      </c>
      <c r="W28" s="391">
        <v>56357543</v>
      </c>
      <c r="X28" s="391">
        <v>58464903</v>
      </c>
      <c r="Y28" s="391">
        <v>54298480</v>
      </c>
      <c r="Z28" s="391">
        <v>56315154</v>
      </c>
      <c r="AA28" s="391">
        <v>57604506</v>
      </c>
      <c r="AB28" s="391">
        <v>60294061</v>
      </c>
    </row>
    <row r="29" spans="1:28">
      <c r="A29" s="389"/>
      <c r="B29" s="389"/>
      <c r="C29" s="389"/>
      <c r="D29" s="383" t="s">
        <v>108</v>
      </c>
      <c r="E29" s="386">
        <v>168156260.5</v>
      </c>
      <c r="F29" s="386">
        <v>67619400.5</v>
      </c>
      <c r="G29" s="386">
        <v>66450608.5</v>
      </c>
      <c r="H29" s="386">
        <v>68430923.5</v>
      </c>
      <c r="I29" s="386">
        <v>167767573.5</v>
      </c>
      <c r="J29" s="386">
        <v>67619400.5</v>
      </c>
      <c r="K29" s="383"/>
      <c r="L29" s="386">
        <v>163876350.5</v>
      </c>
      <c r="M29" s="386">
        <v>66129499.5</v>
      </c>
      <c r="N29" s="386">
        <v>67440656.5</v>
      </c>
      <c r="O29" s="386">
        <v>70134656.5</v>
      </c>
      <c r="P29" s="386">
        <v>160674600.5</v>
      </c>
      <c r="Q29" s="386">
        <v>62649249.5</v>
      </c>
      <c r="R29" s="383"/>
      <c r="S29" s="383"/>
      <c r="U29" s="391">
        <v>168442323</v>
      </c>
      <c r="V29" s="391">
        <v>67102500</v>
      </c>
      <c r="W29" s="391">
        <v>67102500</v>
      </c>
      <c r="X29" s="391">
        <v>69067500</v>
      </c>
      <c r="Y29" s="391">
        <v>167831323</v>
      </c>
      <c r="Z29" s="391">
        <v>66863500</v>
      </c>
      <c r="AA29" s="391">
        <v>67487500</v>
      </c>
      <c r="AB29" s="391">
        <v>69534500</v>
      </c>
    </row>
    <row r="30" spans="1:28">
      <c r="A30" s="389"/>
      <c r="B30" s="389"/>
      <c r="C30" s="389"/>
      <c r="D30" s="383" t="s">
        <v>51</v>
      </c>
      <c r="E30" s="386">
        <v>116243396</v>
      </c>
      <c r="F30" s="386">
        <v>114282153</v>
      </c>
      <c r="G30" s="386">
        <v>112314152</v>
      </c>
      <c r="H30" s="386">
        <v>117863868</v>
      </c>
      <c r="I30" s="386">
        <v>109035451</v>
      </c>
      <c r="J30" s="386">
        <v>124265694</v>
      </c>
      <c r="K30" s="383"/>
      <c r="L30" s="386">
        <v>111444028.00707351</v>
      </c>
      <c r="M30" s="386">
        <v>111590053</v>
      </c>
      <c r="N30" s="386">
        <v>116498674</v>
      </c>
      <c r="O30" s="386">
        <v>121996661</v>
      </c>
      <c r="P30" s="386">
        <v>109174420</v>
      </c>
      <c r="Q30" s="386">
        <v>111094030.95999999</v>
      </c>
      <c r="R30" s="383"/>
      <c r="S30" s="383"/>
      <c r="U30" s="391">
        <v>115314574.45811939</v>
      </c>
      <c r="V30" s="391">
        <v>110893193.45811939</v>
      </c>
      <c r="W30" s="391">
        <v>110403192.45811939</v>
      </c>
      <c r="X30" s="391">
        <v>111547822.45811939</v>
      </c>
      <c r="Y30" s="391">
        <v>108623101.45811939</v>
      </c>
      <c r="Z30" s="391">
        <v>110065159.45811939</v>
      </c>
      <c r="AA30" s="391">
        <v>110025157.45811939</v>
      </c>
      <c r="AB30" s="391">
        <v>113395048.45811939</v>
      </c>
    </row>
    <row r="31" spans="1:28">
      <c r="A31" s="389"/>
      <c r="B31" s="389"/>
      <c r="C31" s="389"/>
      <c r="D31" s="383" t="s">
        <v>162</v>
      </c>
      <c r="E31" s="386">
        <v>93241484.75</v>
      </c>
      <c r="F31" s="386">
        <v>114193872</v>
      </c>
      <c r="G31" s="386">
        <v>100308122</v>
      </c>
      <c r="H31" s="386">
        <v>100307121</v>
      </c>
      <c r="I31" s="386">
        <v>91791110.75</v>
      </c>
      <c r="J31" s="386">
        <v>108324626</v>
      </c>
      <c r="K31" s="383"/>
      <c r="L31" s="386">
        <v>176969776</v>
      </c>
      <c r="M31" s="386">
        <v>175784685</v>
      </c>
      <c r="N31" s="386">
        <v>175979862</v>
      </c>
      <c r="O31" s="386">
        <v>177764311</v>
      </c>
      <c r="P31" s="386">
        <v>94007738.772456139</v>
      </c>
      <c r="Q31" s="386">
        <v>96346151.327543855</v>
      </c>
      <c r="R31" s="383"/>
      <c r="S31" s="383"/>
      <c r="U31" s="391">
        <v>102189950</v>
      </c>
      <c r="V31" s="391">
        <v>95550950</v>
      </c>
      <c r="W31" s="391">
        <v>95550950</v>
      </c>
      <c r="X31" s="391">
        <v>95550950</v>
      </c>
      <c r="Y31" s="391">
        <v>174979650</v>
      </c>
      <c r="Z31" s="391">
        <v>170168950</v>
      </c>
      <c r="AA31" s="391">
        <v>170205850</v>
      </c>
      <c r="AB31" s="391">
        <v>172255350</v>
      </c>
    </row>
    <row r="32" spans="1:28">
      <c r="A32" s="389"/>
      <c r="B32" s="389"/>
      <c r="C32" s="389"/>
      <c r="D32" s="383" t="s">
        <v>104</v>
      </c>
      <c r="E32" s="386">
        <v>82679944</v>
      </c>
      <c r="F32" s="386">
        <v>68497936</v>
      </c>
      <c r="G32" s="386">
        <v>70753701</v>
      </c>
      <c r="H32" s="386">
        <v>70198219</v>
      </c>
      <c r="I32" s="386">
        <v>79000834</v>
      </c>
      <c r="J32" s="386">
        <v>72079166</v>
      </c>
      <c r="K32" s="383"/>
      <c r="L32" s="386">
        <v>72056444</v>
      </c>
      <c r="M32" s="386">
        <v>75709436</v>
      </c>
      <c r="N32" s="386">
        <v>70469201</v>
      </c>
      <c r="O32" s="386">
        <v>73894719</v>
      </c>
      <c r="P32" s="386">
        <v>71080464</v>
      </c>
      <c r="Q32" s="386">
        <v>77301198</v>
      </c>
      <c r="R32" s="383"/>
      <c r="S32" s="383"/>
      <c r="U32" s="391">
        <v>84536880</v>
      </c>
      <c r="V32" s="391">
        <v>69202760</v>
      </c>
      <c r="W32" s="391">
        <v>70516580</v>
      </c>
      <c r="X32" s="391">
        <v>70174580</v>
      </c>
      <c r="Y32" s="391">
        <v>82322380</v>
      </c>
      <c r="Z32" s="391">
        <v>69646260</v>
      </c>
      <c r="AA32" s="391">
        <v>70684080</v>
      </c>
      <c r="AB32" s="391">
        <v>71778080</v>
      </c>
    </row>
    <row r="33" spans="1:28">
      <c r="A33" s="389"/>
      <c r="B33" s="389"/>
      <c r="C33" s="389"/>
      <c r="D33" s="383" t="s">
        <v>101</v>
      </c>
      <c r="E33" s="386">
        <v>58674699</v>
      </c>
      <c r="F33" s="386">
        <v>53949365.666666664</v>
      </c>
      <c r="G33" s="386">
        <v>56551365.666666664</v>
      </c>
      <c r="H33" s="386">
        <v>57581366</v>
      </c>
      <c r="I33" s="386">
        <v>58776544</v>
      </c>
      <c r="J33" s="386">
        <v>54333802.666666664</v>
      </c>
      <c r="K33" s="383"/>
      <c r="L33" s="386">
        <v>57182318.232411876</v>
      </c>
      <c r="M33" s="386">
        <v>54741390.732411876</v>
      </c>
      <c r="N33" s="386">
        <v>58547067.482411876</v>
      </c>
      <c r="O33" s="386">
        <v>60605067.482411876</v>
      </c>
      <c r="P33" s="386">
        <v>55941293.954799995</v>
      </c>
      <c r="Q33" s="386">
        <v>53881958.843800001</v>
      </c>
      <c r="R33" s="383"/>
      <c r="S33" s="383"/>
      <c r="U33" s="391">
        <v>60718000</v>
      </c>
      <c r="V33" s="391">
        <v>58612000</v>
      </c>
      <c r="W33" s="391">
        <v>58746000</v>
      </c>
      <c r="X33" s="391">
        <v>58747000</v>
      </c>
      <c r="Y33" s="391">
        <v>51809000</v>
      </c>
      <c r="Z33" s="391">
        <v>51799000</v>
      </c>
      <c r="AA33" s="391">
        <v>51986000</v>
      </c>
      <c r="AB33" s="391">
        <v>52697000</v>
      </c>
    </row>
    <row r="34" spans="1:28">
      <c r="A34" s="389"/>
      <c r="B34" s="389"/>
      <c r="C34" s="389"/>
      <c r="D34" s="383" t="s">
        <v>80</v>
      </c>
      <c r="E34" s="386">
        <v>78491768.5</v>
      </c>
      <c r="F34" s="386">
        <v>57629259.5</v>
      </c>
      <c r="G34" s="386">
        <v>72442509.25</v>
      </c>
      <c r="H34" s="386">
        <v>63386959</v>
      </c>
      <c r="I34" s="386">
        <v>100442018.5</v>
      </c>
      <c r="J34" s="386">
        <v>73632509.5</v>
      </c>
      <c r="K34" s="383"/>
      <c r="L34" s="386">
        <v>56353543.809210524</v>
      </c>
      <c r="M34" s="386">
        <v>53926799.190789476</v>
      </c>
      <c r="N34" s="386">
        <v>71672098.5</v>
      </c>
      <c r="O34" s="386">
        <v>89692554.5</v>
      </c>
      <c r="P34" s="386">
        <v>73296607.809210524</v>
      </c>
      <c r="Q34" s="386">
        <v>73457235.190789476</v>
      </c>
      <c r="R34" s="383"/>
      <c r="S34" s="383"/>
      <c r="U34" s="391">
        <v>101668728.5</v>
      </c>
      <c r="V34" s="391">
        <v>73998009.25</v>
      </c>
      <c r="W34" s="391">
        <v>72558009.25</v>
      </c>
      <c r="X34" s="391">
        <v>63141249</v>
      </c>
      <c r="Y34" s="391">
        <v>76744563</v>
      </c>
      <c r="Z34" s="391">
        <v>73637563</v>
      </c>
      <c r="AA34" s="391">
        <v>73637563</v>
      </c>
      <c r="AB34" s="391">
        <v>87346307</v>
      </c>
    </row>
    <row r="35" spans="1:28">
      <c r="A35" s="389"/>
      <c r="B35" s="389"/>
      <c r="C35" s="389"/>
      <c r="D35" s="383" t="s">
        <v>58</v>
      </c>
      <c r="E35" s="386">
        <v>58354545</v>
      </c>
      <c r="F35" s="386">
        <v>54674325</v>
      </c>
      <c r="G35" s="386">
        <v>53803425</v>
      </c>
      <c r="H35" s="386">
        <v>53803924</v>
      </c>
      <c r="I35" s="386">
        <v>58003607</v>
      </c>
      <c r="J35" s="386">
        <v>54283264</v>
      </c>
      <c r="K35" s="383"/>
      <c r="L35" s="386">
        <v>52520237</v>
      </c>
      <c r="M35" s="386">
        <v>54258821.333333336</v>
      </c>
      <c r="N35" s="386">
        <v>55879762.333333336</v>
      </c>
      <c r="O35" s="386">
        <v>55859764.333333336</v>
      </c>
      <c r="P35" s="386">
        <v>51842487</v>
      </c>
      <c r="Q35" s="386">
        <v>53300836</v>
      </c>
      <c r="R35" s="383"/>
      <c r="S35" s="383"/>
      <c r="U35" s="391">
        <v>58124145</v>
      </c>
      <c r="V35" s="391">
        <v>54163645</v>
      </c>
      <c r="W35" s="391">
        <v>54164645</v>
      </c>
      <c r="X35" s="391">
        <v>54165145</v>
      </c>
      <c r="Y35" s="391">
        <v>56490250</v>
      </c>
      <c r="Z35" s="391">
        <v>54875083.333333336</v>
      </c>
      <c r="AA35" s="391">
        <v>54876083.333333336</v>
      </c>
      <c r="AB35" s="391">
        <v>54876583.333333336</v>
      </c>
    </row>
    <row r="36" spans="1:28">
      <c r="A36" s="389"/>
      <c r="B36" s="389"/>
      <c r="C36" s="389"/>
      <c r="D36" s="383" t="s">
        <v>139</v>
      </c>
      <c r="E36" s="386">
        <v>63783254</v>
      </c>
      <c r="F36" s="386">
        <v>71082000</v>
      </c>
      <c r="G36" s="386">
        <v>52347250</v>
      </c>
      <c r="H36" s="386">
        <v>52347250</v>
      </c>
      <c r="I36" s="386">
        <v>63783254</v>
      </c>
      <c r="J36" s="386">
        <v>70875000</v>
      </c>
      <c r="K36" s="383"/>
      <c r="L36" s="386">
        <v>59879980</v>
      </c>
      <c r="M36" s="386">
        <v>58322981</v>
      </c>
      <c r="N36" s="386">
        <v>60678646</v>
      </c>
      <c r="O36" s="386">
        <v>60678147</v>
      </c>
      <c r="P36" s="386">
        <v>60875457</v>
      </c>
      <c r="Q36" s="386">
        <v>75660516</v>
      </c>
      <c r="R36" s="383"/>
      <c r="S36" s="383"/>
      <c r="U36" s="391">
        <v>81873504</v>
      </c>
      <c r="V36" s="391">
        <v>51914750</v>
      </c>
      <c r="W36" s="391">
        <v>51914750</v>
      </c>
      <c r="X36" s="391">
        <v>51914750</v>
      </c>
      <c r="Y36" s="391">
        <v>59764480</v>
      </c>
      <c r="Z36" s="391">
        <v>57116980</v>
      </c>
      <c r="AA36" s="391">
        <v>60368397</v>
      </c>
      <c r="AB36" s="391">
        <v>60367897</v>
      </c>
    </row>
    <row r="37" spans="1:28">
      <c r="A37" s="389"/>
      <c r="B37" s="389"/>
      <c r="C37" s="389"/>
      <c r="D37" s="383" t="s">
        <v>75</v>
      </c>
      <c r="E37" s="386">
        <v>212984090</v>
      </c>
      <c r="F37" s="386">
        <v>193535136</v>
      </c>
      <c r="G37" s="386">
        <v>203146383</v>
      </c>
      <c r="H37" s="386">
        <v>203756882</v>
      </c>
      <c r="I37" s="386">
        <v>211120090</v>
      </c>
      <c r="J37" s="386">
        <v>192677630</v>
      </c>
      <c r="K37" s="383"/>
      <c r="L37" s="386">
        <v>195369935</v>
      </c>
      <c r="M37" s="386">
        <v>195004254</v>
      </c>
      <c r="N37" s="386">
        <v>205258049</v>
      </c>
      <c r="O37" s="386">
        <v>215059483</v>
      </c>
      <c r="P37" s="386">
        <v>193157524.34999999</v>
      </c>
      <c r="Q37" s="386">
        <v>195380441</v>
      </c>
      <c r="R37" s="383"/>
      <c r="S37" s="383"/>
      <c r="U37" s="391">
        <v>218299864</v>
      </c>
      <c r="V37" s="391">
        <v>190123411</v>
      </c>
      <c r="W37" s="391">
        <v>202547278</v>
      </c>
      <c r="X37" s="391">
        <v>202653669</v>
      </c>
      <c r="Y37" s="391">
        <v>201145078.25</v>
      </c>
      <c r="Z37" s="391">
        <v>200286829.5</v>
      </c>
      <c r="AA37" s="391">
        <v>205643696.5</v>
      </c>
      <c r="AB37" s="391">
        <v>206525187.5</v>
      </c>
    </row>
    <row r="38" spans="1:28">
      <c r="A38" s="387" t="s">
        <v>77</v>
      </c>
      <c r="B38" s="387" t="s">
        <v>76</v>
      </c>
      <c r="C38" s="387" t="s">
        <v>75</v>
      </c>
      <c r="D38" s="387" t="s">
        <v>369</v>
      </c>
      <c r="E38" s="386">
        <v>5324750</v>
      </c>
      <c r="F38" s="386">
        <v>5324750</v>
      </c>
      <c r="G38" s="386">
        <v>5324750</v>
      </c>
      <c r="H38" s="386">
        <v>5324750</v>
      </c>
      <c r="I38" s="386">
        <v>5324750</v>
      </c>
      <c r="J38" s="386">
        <v>5324750</v>
      </c>
      <c r="K38" s="383"/>
      <c r="L38" s="386">
        <v>5324750</v>
      </c>
      <c r="M38" s="386">
        <v>5324750</v>
      </c>
      <c r="N38" s="386">
        <v>5324750</v>
      </c>
      <c r="O38" s="386">
        <v>5324750</v>
      </c>
      <c r="P38" s="386">
        <v>5324750</v>
      </c>
      <c r="Q38" s="386">
        <v>4916836</v>
      </c>
      <c r="R38" s="383"/>
      <c r="S38" s="383"/>
      <c r="U38" s="391">
        <v>5324750</v>
      </c>
      <c r="V38" s="391">
        <v>5324750</v>
      </c>
      <c r="W38" s="391">
        <v>5324750</v>
      </c>
      <c r="X38" s="391">
        <v>5324750</v>
      </c>
      <c r="Y38" s="391">
        <v>5324750</v>
      </c>
      <c r="Z38" s="391">
        <v>5324750</v>
      </c>
      <c r="AA38" s="391">
        <v>5324750</v>
      </c>
      <c r="AB38" s="391">
        <v>5324750</v>
      </c>
    </row>
    <row r="39" spans="1:28">
      <c r="A39" s="387" t="s">
        <v>77</v>
      </c>
      <c r="B39" s="387" t="s">
        <v>76</v>
      </c>
      <c r="C39" s="387" t="s">
        <v>75</v>
      </c>
      <c r="D39" s="387" t="s">
        <v>367</v>
      </c>
      <c r="E39" s="386">
        <v>5853000</v>
      </c>
      <c r="F39" s="386">
        <v>5853000</v>
      </c>
      <c r="G39" s="386">
        <v>5853000</v>
      </c>
      <c r="H39" s="386">
        <v>5853000</v>
      </c>
      <c r="I39" s="386">
        <v>5853000</v>
      </c>
      <c r="J39" s="386">
        <v>5853000</v>
      </c>
      <c r="K39" s="383"/>
      <c r="L39" s="386">
        <v>6151170</v>
      </c>
      <c r="M39" s="386">
        <v>5141143</v>
      </c>
      <c r="N39" s="386">
        <v>5957343</v>
      </c>
      <c r="O39" s="386">
        <v>5957344</v>
      </c>
      <c r="P39" s="386">
        <v>6151170</v>
      </c>
      <c r="Q39" s="386">
        <v>5141143</v>
      </c>
      <c r="R39" s="383"/>
      <c r="S39" s="383"/>
      <c r="U39" s="391">
        <v>5853000</v>
      </c>
      <c r="V39" s="391">
        <v>5853000</v>
      </c>
      <c r="W39" s="391">
        <v>5853000</v>
      </c>
      <c r="X39" s="391">
        <v>5853000</v>
      </c>
      <c r="Y39" s="391">
        <v>6105750</v>
      </c>
      <c r="Z39" s="391">
        <v>5768750</v>
      </c>
      <c r="AA39" s="391">
        <v>5768750</v>
      </c>
      <c r="AB39" s="391">
        <v>5768750</v>
      </c>
    </row>
    <row r="40" spans="1:28">
      <c r="A40" s="387" t="s">
        <v>48</v>
      </c>
      <c r="B40" s="387" t="s">
        <v>47</v>
      </c>
      <c r="C40" s="387" t="s">
        <v>46</v>
      </c>
      <c r="D40" s="387" t="s">
        <v>365</v>
      </c>
      <c r="E40" s="386">
        <v>4599250</v>
      </c>
      <c r="F40" s="386">
        <v>4599250</v>
      </c>
      <c r="G40" s="386">
        <v>4599250</v>
      </c>
      <c r="H40" s="386">
        <v>4599250</v>
      </c>
      <c r="I40" s="386">
        <v>4599250</v>
      </c>
      <c r="J40" s="386">
        <v>4599250</v>
      </c>
      <c r="K40" s="383"/>
      <c r="L40" s="386">
        <v>4599250</v>
      </c>
      <c r="M40" s="386">
        <v>4599250</v>
      </c>
      <c r="N40" s="386">
        <v>4599250</v>
      </c>
      <c r="O40" s="386">
        <v>4599250</v>
      </c>
      <c r="P40" s="386">
        <v>4599250</v>
      </c>
      <c r="Q40" s="386">
        <v>4599250</v>
      </c>
      <c r="R40" s="383"/>
      <c r="S40" s="383"/>
      <c r="U40" s="391">
        <v>4882898</v>
      </c>
      <c r="V40" s="391">
        <v>4727778</v>
      </c>
      <c r="W40" s="391">
        <v>5381498</v>
      </c>
      <c r="X40" s="391">
        <v>5381826</v>
      </c>
      <c r="Y40" s="391">
        <v>4882898</v>
      </c>
      <c r="Z40" s="391">
        <v>4727778</v>
      </c>
      <c r="AA40" s="391">
        <v>5381498</v>
      </c>
      <c r="AB40" s="391">
        <v>5381826</v>
      </c>
    </row>
    <row r="41" spans="1:28">
      <c r="A41" s="387" t="s">
        <v>60</v>
      </c>
      <c r="B41" s="387" t="s">
        <v>69</v>
      </c>
      <c r="C41" s="387" t="s">
        <v>58</v>
      </c>
      <c r="D41" s="387" t="s">
        <v>363</v>
      </c>
      <c r="E41" s="386">
        <v>3012250</v>
      </c>
      <c r="F41" s="386">
        <v>3012250</v>
      </c>
      <c r="G41" s="386">
        <v>3012250</v>
      </c>
      <c r="H41" s="386">
        <v>3012250</v>
      </c>
      <c r="I41" s="386">
        <v>2871812</v>
      </c>
      <c r="J41" s="386">
        <v>2879064</v>
      </c>
      <c r="K41" s="383"/>
      <c r="L41" s="386">
        <v>2903750</v>
      </c>
      <c r="M41" s="386">
        <v>2868419</v>
      </c>
      <c r="N41" s="386">
        <v>2868419</v>
      </c>
      <c r="O41" s="386">
        <v>2848420</v>
      </c>
      <c r="P41" s="386">
        <v>2903750</v>
      </c>
      <c r="Q41" s="386">
        <v>2868419</v>
      </c>
      <c r="R41" s="383"/>
      <c r="S41" s="383"/>
      <c r="U41" s="391">
        <v>3012250</v>
      </c>
      <c r="V41" s="391">
        <v>3012250</v>
      </c>
      <c r="W41" s="391">
        <v>3012250</v>
      </c>
      <c r="X41" s="391">
        <v>3012250</v>
      </c>
      <c r="Y41" s="391">
        <v>3012250</v>
      </c>
      <c r="Z41" s="391">
        <v>3012250</v>
      </c>
      <c r="AA41" s="391">
        <v>3012250</v>
      </c>
      <c r="AB41" s="391">
        <v>3012250</v>
      </c>
    </row>
    <row r="42" spans="1:28">
      <c r="A42" s="387" t="s">
        <v>53</v>
      </c>
      <c r="B42" s="387" t="s">
        <v>105</v>
      </c>
      <c r="C42" s="387" t="s">
        <v>162</v>
      </c>
      <c r="D42" s="387" t="s">
        <v>361</v>
      </c>
      <c r="E42" s="386">
        <v>527000</v>
      </c>
      <c r="F42" s="386">
        <v>4935000</v>
      </c>
      <c r="G42" s="386">
        <v>2295000</v>
      </c>
      <c r="H42" s="386">
        <v>2295000</v>
      </c>
      <c r="I42" s="386">
        <v>526666</v>
      </c>
      <c r="J42" s="386">
        <v>4935000</v>
      </c>
      <c r="K42" s="383"/>
      <c r="L42" s="386">
        <v>1947000</v>
      </c>
      <c r="M42" s="386">
        <v>2130000</v>
      </c>
      <c r="N42" s="386">
        <v>3237000</v>
      </c>
      <c r="O42" s="386">
        <v>2737000</v>
      </c>
      <c r="P42" s="386">
        <v>1947000</v>
      </c>
      <c r="Q42" s="386">
        <v>2130000</v>
      </c>
      <c r="R42" s="383"/>
      <c r="S42" s="383"/>
      <c r="U42" s="391">
        <v>2567250</v>
      </c>
      <c r="V42" s="391">
        <v>2567250</v>
      </c>
      <c r="W42" s="391">
        <v>2567250</v>
      </c>
      <c r="X42" s="391">
        <v>2567250</v>
      </c>
      <c r="Y42" s="391">
        <v>2567250</v>
      </c>
      <c r="Z42" s="391">
        <v>2567250</v>
      </c>
      <c r="AA42" s="391">
        <v>2567250</v>
      </c>
      <c r="AB42" s="391">
        <v>2567250</v>
      </c>
    </row>
    <row r="43" spans="1:28">
      <c r="A43" s="387" t="s">
        <v>77</v>
      </c>
      <c r="B43" s="387" t="s">
        <v>76</v>
      </c>
      <c r="C43" s="387" t="s">
        <v>75</v>
      </c>
      <c r="D43" s="387" t="s">
        <v>359</v>
      </c>
      <c r="E43" s="386">
        <v>8443000</v>
      </c>
      <c r="F43" s="386">
        <v>2818750</v>
      </c>
      <c r="G43" s="386">
        <v>2818750</v>
      </c>
      <c r="H43" s="386">
        <v>2834750</v>
      </c>
      <c r="I43" s="386">
        <v>8294750</v>
      </c>
      <c r="J43" s="386">
        <v>2818750</v>
      </c>
      <c r="K43" s="383"/>
      <c r="L43" s="386">
        <v>4336000</v>
      </c>
      <c r="M43" s="386">
        <v>4187750</v>
      </c>
      <c r="N43" s="386">
        <v>4187750</v>
      </c>
      <c r="O43" s="386">
        <v>4203750</v>
      </c>
      <c r="P43" s="386">
        <v>4187750</v>
      </c>
      <c r="Q43" s="386">
        <v>4187750</v>
      </c>
      <c r="R43" s="383"/>
      <c r="S43" s="383"/>
      <c r="U43" s="391">
        <v>8443000</v>
      </c>
      <c r="V43" s="391">
        <v>2967000</v>
      </c>
      <c r="W43" s="391">
        <v>2967000</v>
      </c>
      <c r="X43" s="391">
        <v>2958000</v>
      </c>
      <c r="Y43" s="391">
        <v>4336000</v>
      </c>
      <c r="Z43" s="391">
        <v>4336000</v>
      </c>
      <c r="AA43" s="391">
        <v>4336000</v>
      </c>
      <c r="AB43" s="391">
        <v>4327000</v>
      </c>
    </row>
    <row r="44" spans="1:28">
      <c r="A44" s="387" t="s">
        <v>53</v>
      </c>
      <c r="B44" s="387" t="s">
        <v>52</v>
      </c>
      <c r="C44" s="387" t="s">
        <v>51</v>
      </c>
      <c r="D44" s="387" t="s">
        <v>357</v>
      </c>
      <c r="E44" s="386">
        <v>23207000</v>
      </c>
      <c r="F44" s="386">
        <v>25327333</v>
      </c>
      <c r="G44" s="386">
        <v>25759333</v>
      </c>
      <c r="H44" s="386">
        <v>25772334</v>
      </c>
      <c r="I44" s="386">
        <v>23207000</v>
      </c>
      <c r="J44" s="386">
        <v>26826000</v>
      </c>
      <c r="K44" s="383"/>
      <c r="L44" s="386">
        <v>23207000.227073502</v>
      </c>
      <c r="M44" s="386">
        <v>23215000</v>
      </c>
      <c r="N44" s="386">
        <v>26815500</v>
      </c>
      <c r="O44" s="386">
        <v>26828500</v>
      </c>
      <c r="P44" s="386">
        <v>23207000</v>
      </c>
      <c r="Q44" s="386">
        <v>22924000</v>
      </c>
      <c r="R44" s="383"/>
      <c r="S44" s="383"/>
      <c r="U44" s="391">
        <v>21881000</v>
      </c>
      <c r="V44" s="391">
        <v>21881000</v>
      </c>
      <c r="W44" s="391">
        <v>21881000</v>
      </c>
      <c r="X44" s="391">
        <v>21881000</v>
      </c>
      <c r="Y44" s="391">
        <v>20331000</v>
      </c>
      <c r="Z44" s="391">
        <v>20331000</v>
      </c>
      <c r="AA44" s="391">
        <v>20331000</v>
      </c>
      <c r="AB44" s="391">
        <v>20331000</v>
      </c>
    </row>
    <row r="45" spans="1:28">
      <c r="A45" s="387" t="s">
        <v>48</v>
      </c>
      <c r="B45" s="387" t="s">
        <v>64</v>
      </c>
      <c r="C45" s="387" t="s">
        <v>72</v>
      </c>
      <c r="D45" s="387" t="s">
        <v>355</v>
      </c>
      <c r="E45" s="386">
        <v>2215086</v>
      </c>
      <c r="F45" s="386">
        <v>3062738</v>
      </c>
      <c r="G45" s="386">
        <v>3221413</v>
      </c>
      <c r="H45" s="386">
        <v>3538763</v>
      </c>
      <c r="I45" s="386">
        <v>2215086</v>
      </c>
      <c r="J45" s="386">
        <v>3169214</v>
      </c>
      <c r="K45" s="383"/>
      <c r="L45" s="386">
        <v>2349298</v>
      </c>
      <c r="M45" s="386">
        <v>3198856</v>
      </c>
      <c r="N45" s="386">
        <v>3086248</v>
      </c>
      <c r="O45" s="386">
        <v>3403598</v>
      </c>
      <c r="P45" s="386">
        <v>2349298</v>
      </c>
      <c r="Q45" s="386">
        <v>3237400</v>
      </c>
      <c r="R45" s="383"/>
      <c r="S45" s="383"/>
      <c r="U45" s="391">
        <v>2850825</v>
      </c>
      <c r="V45" s="391">
        <v>2850825</v>
      </c>
      <c r="W45" s="391">
        <v>3009500</v>
      </c>
      <c r="X45" s="391">
        <v>3326850</v>
      </c>
      <c r="Y45" s="391">
        <v>3004169</v>
      </c>
      <c r="Z45" s="391">
        <v>3011277</v>
      </c>
      <c r="AA45" s="391">
        <v>3011277</v>
      </c>
      <c r="AB45" s="391">
        <v>3011277</v>
      </c>
    </row>
    <row r="46" spans="1:28">
      <c r="A46" s="387" t="s">
        <v>48</v>
      </c>
      <c r="B46" s="387" t="s">
        <v>64</v>
      </c>
      <c r="C46" s="387" t="s">
        <v>72</v>
      </c>
      <c r="D46" s="387" t="s">
        <v>353</v>
      </c>
      <c r="E46" s="386">
        <v>0</v>
      </c>
      <c r="F46" s="386">
        <v>8425250</v>
      </c>
      <c r="G46" s="386">
        <v>3402375</v>
      </c>
      <c r="H46" s="386">
        <v>3402375</v>
      </c>
      <c r="I46" s="386">
        <v>0</v>
      </c>
      <c r="J46" s="386">
        <v>8425250</v>
      </c>
      <c r="K46" s="383"/>
      <c r="L46" s="386">
        <v>0</v>
      </c>
      <c r="M46" s="386">
        <v>7615000</v>
      </c>
      <c r="N46" s="386">
        <v>3807500</v>
      </c>
      <c r="O46" s="386">
        <v>3807500</v>
      </c>
      <c r="P46" s="386">
        <v>0</v>
      </c>
      <c r="Q46" s="386">
        <v>7615000</v>
      </c>
      <c r="R46" s="383"/>
      <c r="S46" s="383"/>
      <c r="U46" s="391">
        <v>3807500</v>
      </c>
      <c r="V46" s="391">
        <v>3807500</v>
      </c>
      <c r="W46" s="391">
        <v>3807500</v>
      </c>
      <c r="X46" s="391">
        <v>3807500</v>
      </c>
      <c r="Y46" s="391">
        <v>3807500</v>
      </c>
      <c r="Z46" s="391">
        <v>3807500</v>
      </c>
      <c r="AA46" s="391">
        <v>3807500</v>
      </c>
      <c r="AB46" s="391">
        <v>3807500</v>
      </c>
    </row>
    <row r="47" spans="1:28">
      <c r="A47" s="387" t="s">
        <v>48</v>
      </c>
      <c r="B47" s="387" t="s">
        <v>64</v>
      </c>
      <c r="C47" s="387" t="s">
        <v>72</v>
      </c>
      <c r="D47" s="387" t="s">
        <v>351</v>
      </c>
      <c r="E47" s="386">
        <v>7225042.9629771374</v>
      </c>
      <c r="F47" s="386">
        <v>7371062.9629771374</v>
      </c>
      <c r="G47" s="386">
        <v>7263782.9629771374</v>
      </c>
      <c r="H47" s="386">
        <v>7260802.9629771374</v>
      </c>
      <c r="I47" s="386">
        <v>7225042.9629771374</v>
      </c>
      <c r="J47" s="386">
        <v>7371063</v>
      </c>
      <c r="K47" s="383"/>
      <c r="L47" s="386">
        <v>6175058.7438722793</v>
      </c>
      <c r="M47" s="386">
        <v>6927879.5990539547</v>
      </c>
      <c r="N47" s="386">
        <v>8091254.5937915333</v>
      </c>
      <c r="O47" s="386">
        <v>8057267.0937915314</v>
      </c>
      <c r="P47" s="386">
        <v>6175058.7438722793</v>
      </c>
      <c r="Q47" s="386">
        <v>6927879.5990539547</v>
      </c>
      <c r="R47" s="383"/>
      <c r="S47" s="383"/>
      <c r="U47" s="391">
        <v>7698863</v>
      </c>
      <c r="V47" s="391">
        <v>7698863</v>
      </c>
      <c r="W47" s="391">
        <v>7698863</v>
      </c>
      <c r="X47" s="391">
        <v>7698863</v>
      </c>
      <c r="Y47" s="391">
        <v>7698863</v>
      </c>
      <c r="Z47" s="391">
        <v>7698863</v>
      </c>
      <c r="AA47" s="391">
        <v>7698863</v>
      </c>
      <c r="AB47" s="391">
        <v>7698863</v>
      </c>
    </row>
    <row r="48" spans="1:28">
      <c r="A48" s="387" t="s">
        <v>60</v>
      </c>
      <c r="B48" s="387" t="s">
        <v>69</v>
      </c>
      <c r="C48" s="387" t="s">
        <v>139</v>
      </c>
      <c r="D48" s="387" t="s">
        <v>349</v>
      </c>
      <c r="E48" s="386">
        <v>6725500</v>
      </c>
      <c r="F48" s="386">
        <v>6725500</v>
      </c>
      <c r="G48" s="386">
        <v>6725500</v>
      </c>
      <c r="H48" s="386">
        <v>6725500</v>
      </c>
      <c r="I48" s="386">
        <v>6725500</v>
      </c>
      <c r="J48" s="386">
        <v>6725500</v>
      </c>
      <c r="K48" s="383"/>
      <c r="L48" s="386">
        <v>6725500</v>
      </c>
      <c r="M48" s="386">
        <v>6725500</v>
      </c>
      <c r="N48" s="386">
        <v>6725500</v>
      </c>
      <c r="O48" s="386">
        <v>6725500</v>
      </c>
      <c r="P48" s="386">
        <v>6725500</v>
      </c>
      <c r="Q48" s="386">
        <v>6725500</v>
      </c>
      <c r="R48" s="383"/>
      <c r="S48" s="383"/>
      <c r="U48" s="391">
        <v>6720000</v>
      </c>
      <c r="V48" s="391">
        <v>6720000</v>
      </c>
      <c r="W48" s="391">
        <v>6720000</v>
      </c>
      <c r="X48" s="391">
        <v>6720000</v>
      </c>
      <c r="Y48" s="391">
        <v>6720000</v>
      </c>
      <c r="Z48" s="391">
        <v>6720000</v>
      </c>
      <c r="AA48" s="391">
        <v>6720000</v>
      </c>
      <c r="AB48" s="391">
        <v>6720000</v>
      </c>
    </row>
    <row r="49" spans="1:28">
      <c r="A49" s="387" t="s">
        <v>60</v>
      </c>
      <c r="B49" s="387" t="s">
        <v>59</v>
      </c>
      <c r="C49" s="387" t="s">
        <v>58</v>
      </c>
      <c r="D49" s="387" t="s">
        <v>347</v>
      </c>
      <c r="E49" s="386">
        <v>2563670</v>
      </c>
      <c r="F49" s="386">
        <v>2843950</v>
      </c>
      <c r="G49" s="386">
        <v>1972050</v>
      </c>
      <c r="H49" s="386">
        <v>1972049</v>
      </c>
      <c r="I49" s="386">
        <v>2563670</v>
      </c>
      <c r="J49" s="386">
        <v>2843950</v>
      </c>
      <c r="K49" s="383"/>
      <c r="L49" s="386">
        <v>870090</v>
      </c>
      <c r="M49" s="386">
        <v>2763034</v>
      </c>
      <c r="N49" s="386">
        <v>2201026</v>
      </c>
      <c r="O49" s="386">
        <v>2201027</v>
      </c>
      <c r="P49" s="386">
        <v>870090</v>
      </c>
      <c r="Q49" s="386">
        <v>2763034</v>
      </c>
      <c r="R49" s="383"/>
      <c r="S49" s="383"/>
      <c r="U49" s="391">
        <v>2333395</v>
      </c>
      <c r="V49" s="391">
        <v>2333395</v>
      </c>
      <c r="W49" s="391">
        <v>2333395</v>
      </c>
      <c r="X49" s="391">
        <v>2333395</v>
      </c>
      <c r="Y49" s="391">
        <v>2102000</v>
      </c>
      <c r="Z49" s="391">
        <v>2102000</v>
      </c>
      <c r="AA49" s="391">
        <v>2102000</v>
      </c>
      <c r="AB49" s="391">
        <v>2102000</v>
      </c>
    </row>
    <row r="50" spans="1:28">
      <c r="A50" s="387" t="s">
        <v>48</v>
      </c>
      <c r="B50" s="387" t="s">
        <v>47</v>
      </c>
      <c r="C50" s="387" t="s">
        <v>46</v>
      </c>
      <c r="D50" s="387" t="s">
        <v>345</v>
      </c>
      <c r="E50" s="386">
        <v>9034000</v>
      </c>
      <c r="F50" s="386">
        <v>8780000</v>
      </c>
      <c r="G50" s="386">
        <v>9353000</v>
      </c>
      <c r="H50" s="386">
        <v>10178000</v>
      </c>
      <c r="I50" s="386">
        <v>9034000</v>
      </c>
      <c r="J50" s="386">
        <v>8780000</v>
      </c>
      <c r="K50" s="383"/>
      <c r="L50" s="386">
        <v>8540000</v>
      </c>
      <c r="M50" s="386">
        <v>8435000</v>
      </c>
      <c r="N50" s="386">
        <v>9316000</v>
      </c>
      <c r="O50" s="386">
        <v>10057000</v>
      </c>
      <c r="P50" s="386">
        <v>8540000</v>
      </c>
      <c r="Q50" s="386">
        <v>8435000</v>
      </c>
      <c r="R50" s="383"/>
      <c r="S50" s="383"/>
      <c r="U50" s="391">
        <v>9034000</v>
      </c>
      <c r="V50" s="391">
        <v>9479000</v>
      </c>
      <c r="W50" s="391">
        <v>9311000</v>
      </c>
      <c r="X50" s="391">
        <v>9521000</v>
      </c>
      <c r="Y50" s="391">
        <v>9034000</v>
      </c>
      <c r="Z50" s="391">
        <v>9479000</v>
      </c>
      <c r="AA50" s="391">
        <v>9311000</v>
      </c>
      <c r="AB50" s="391">
        <v>9521000</v>
      </c>
    </row>
    <row r="51" spans="1:28">
      <c r="A51" s="387" t="s">
        <v>77</v>
      </c>
      <c r="B51" s="387" t="s">
        <v>76</v>
      </c>
      <c r="C51" s="387" t="s">
        <v>75</v>
      </c>
      <c r="D51" s="387" t="s">
        <v>343</v>
      </c>
      <c r="E51" s="386">
        <v>7558000</v>
      </c>
      <c r="F51" s="386">
        <v>4958000</v>
      </c>
      <c r="G51" s="386">
        <v>4958000</v>
      </c>
      <c r="H51" s="386">
        <v>4958000</v>
      </c>
      <c r="I51" s="386">
        <v>7558000</v>
      </c>
      <c r="J51" s="386">
        <v>4958000</v>
      </c>
      <c r="K51" s="383"/>
      <c r="L51" s="386">
        <v>7558000</v>
      </c>
      <c r="M51" s="386">
        <v>4958000</v>
      </c>
      <c r="N51" s="386">
        <v>4958000</v>
      </c>
      <c r="O51" s="386">
        <v>4958000</v>
      </c>
      <c r="P51" s="386">
        <v>7558000</v>
      </c>
      <c r="Q51" s="386">
        <v>4958000</v>
      </c>
      <c r="R51" s="383"/>
      <c r="S51" s="383"/>
      <c r="U51" s="391">
        <v>7558000</v>
      </c>
      <c r="V51" s="391">
        <v>4958000</v>
      </c>
      <c r="W51" s="391">
        <v>4958000</v>
      </c>
      <c r="X51" s="391">
        <v>4958000</v>
      </c>
      <c r="Y51" s="391">
        <v>7558000</v>
      </c>
      <c r="Z51" s="391">
        <v>4958000</v>
      </c>
      <c r="AA51" s="391">
        <v>4958000</v>
      </c>
      <c r="AB51" s="391">
        <v>4958000</v>
      </c>
    </row>
    <row r="52" spans="1:28">
      <c r="A52" s="387" t="s">
        <v>60</v>
      </c>
      <c r="B52" s="387" t="s">
        <v>59</v>
      </c>
      <c r="C52" s="387" t="s">
        <v>80</v>
      </c>
      <c r="D52" s="387" t="s">
        <v>341</v>
      </c>
      <c r="E52" s="386">
        <v>4160039</v>
      </c>
      <c r="F52" s="386">
        <v>5021249</v>
      </c>
      <c r="G52" s="386">
        <v>5271249</v>
      </c>
      <c r="H52" s="386">
        <v>5632459</v>
      </c>
      <c r="I52" s="386">
        <v>4160039</v>
      </c>
      <c r="J52" s="386">
        <v>5021249</v>
      </c>
      <c r="K52" s="383"/>
      <c r="L52" s="386">
        <v>4160039</v>
      </c>
      <c r="M52" s="386">
        <v>4843003</v>
      </c>
      <c r="N52" s="386">
        <v>5371249</v>
      </c>
      <c r="O52" s="386">
        <v>5710705</v>
      </c>
      <c r="P52" s="386">
        <v>4160039</v>
      </c>
      <c r="Q52" s="386">
        <v>4843003</v>
      </c>
      <c r="R52" s="383"/>
      <c r="S52" s="383"/>
      <c r="U52" s="391">
        <v>5021249</v>
      </c>
      <c r="V52" s="391">
        <v>5021249</v>
      </c>
      <c r="W52" s="391">
        <v>5021249</v>
      </c>
      <c r="X52" s="391">
        <v>5021249</v>
      </c>
      <c r="Y52" s="391">
        <v>5021249</v>
      </c>
      <c r="Z52" s="391">
        <v>5021249</v>
      </c>
      <c r="AA52" s="391">
        <v>5021249</v>
      </c>
      <c r="AB52" s="391">
        <v>5021249</v>
      </c>
    </row>
    <row r="53" spans="1:28">
      <c r="A53" s="387" t="s">
        <v>60</v>
      </c>
      <c r="B53" s="387" t="s">
        <v>69</v>
      </c>
      <c r="C53" s="387" t="s">
        <v>101</v>
      </c>
      <c r="D53" s="387" t="s">
        <v>339</v>
      </c>
      <c r="E53" s="386">
        <v>6470449</v>
      </c>
      <c r="F53" s="386">
        <v>6470449</v>
      </c>
      <c r="G53" s="386">
        <v>6470449</v>
      </c>
      <c r="H53" s="386">
        <v>6470449</v>
      </c>
      <c r="I53" s="386">
        <v>5693794</v>
      </c>
      <c r="J53" s="386">
        <v>6075386</v>
      </c>
      <c r="K53" s="383"/>
      <c r="L53" s="386">
        <v>6589818.2324118773</v>
      </c>
      <c r="M53" s="386">
        <v>6589818.2324118773</v>
      </c>
      <c r="N53" s="386">
        <v>6589818.2324118773</v>
      </c>
      <c r="O53" s="386">
        <v>6589818.2324118773</v>
      </c>
      <c r="P53" s="386">
        <v>5693793.9547999995</v>
      </c>
      <c r="Q53" s="386">
        <v>6075386.3438000008</v>
      </c>
      <c r="R53" s="383"/>
      <c r="S53" s="383"/>
      <c r="U53" s="391">
        <v>7598000</v>
      </c>
      <c r="V53" s="391">
        <v>7598000</v>
      </c>
      <c r="W53" s="391">
        <v>7598000</v>
      </c>
      <c r="X53" s="391">
        <v>7598000</v>
      </c>
      <c r="Y53" s="391">
        <v>0</v>
      </c>
      <c r="Z53" s="391">
        <v>0</v>
      </c>
      <c r="AA53" s="391">
        <v>0</v>
      </c>
      <c r="AB53" s="391">
        <v>0</v>
      </c>
    </row>
    <row r="54" spans="1:28">
      <c r="A54" s="387" t="s">
        <v>77</v>
      </c>
      <c r="B54" s="387" t="s">
        <v>76</v>
      </c>
      <c r="C54" s="387" t="s">
        <v>75</v>
      </c>
      <c r="D54" s="387" t="s">
        <v>337</v>
      </c>
      <c r="E54" s="386">
        <v>5209250</v>
      </c>
      <c r="F54" s="386">
        <v>5209250</v>
      </c>
      <c r="G54" s="386">
        <v>5209250</v>
      </c>
      <c r="H54" s="386">
        <v>5209250</v>
      </c>
      <c r="I54" s="386">
        <v>5209250</v>
      </c>
      <c r="J54" s="386">
        <v>5209250</v>
      </c>
      <c r="K54" s="383"/>
      <c r="L54" s="386">
        <v>3329000</v>
      </c>
      <c r="M54" s="386">
        <v>4119000</v>
      </c>
      <c r="N54" s="386">
        <v>4303000</v>
      </c>
      <c r="O54" s="386">
        <v>9086000</v>
      </c>
      <c r="P54" s="386">
        <v>3329000</v>
      </c>
      <c r="Q54" s="386">
        <v>4119000</v>
      </c>
      <c r="R54" s="383"/>
      <c r="S54" s="383"/>
      <c r="U54" s="391">
        <v>5209250</v>
      </c>
      <c r="V54" s="391">
        <v>5209250</v>
      </c>
      <c r="W54" s="391">
        <v>5209250</v>
      </c>
      <c r="X54" s="391">
        <v>5209250</v>
      </c>
      <c r="Y54" s="391">
        <v>5209250</v>
      </c>
      <c r="Z54" s="391">
        <v>5209250</v>
      </c>
      <c r="AA54" s="391">
        <v>5209250</v>
      </c>
      <c r="AB54" s="391">
        <v>5209250</v>
      </c>
    </row>
    <row r="55" spans="1:28">
      <c r="A55" s="387" t="s">
        <v>60</v>
      </c>
      <c r="B55" s="387" t="s">
        <v>59</v>
      </c>
      <c r="C55" s="387" t="s">
        <v>58</v>
      </c>
      <c r="D55" s="387" t="s">
        <v>335</v>
      </c>
      <c r="E55" s="386">
        <v>7204250</v>
      </c>
      <c r="F55" s="386">
        <v>7204250</v>
      </c>
      <c r="G55" s="386">
        <v>7204250</v>
      </c>
      <c r="H55" s="386">
        <v>7204250</v>
      </c>
      <c r="I55" s="386">
        <v>6993750</v>
      </c>
      <c r="J55" s="386">
        <v>6993750</v>
      </c>
      <c r="K55" s="383"/>
      <c r="L55" s="386">
        <v>6869500</v>
      </c>
      <c r="M55" s="386">
        <v>6869500</v>
      </c>
      <c r="N55" s="386">
        <v>6869500</v>
      </c>
      <c r="O55" s="386">
        <v>6869500</v>
      </c>
      <c r="P55" s="386">
        <v>6869500</v>
      </c>
      <c r="Q55" s="386">
        <v>6869500</v>
      </c>
      <c r="R55" s="383"/>
      <c r="S55" s="383"/>
      <c r="U55" s="391">
        <v>7204250</v>
      </c>
      <c r="V55" s="391">
        <v>7204250</v>
      </c>
      <c r="W55" s="391">
        <v>7204250</v>
      </c>
      <c r="X55" s="391">
        <v>7204250</v>
      </c>
      <c r="Y55" s="391">
        <v>7204250</v>
      </c>
      <c r="Z55" s="391">
        <v>7204250</v>
      </c>
      <c r="AA55" s="391">
        <v>7204250</v>
      </c>
      <c r="AB55" s="391">
        <v>7204250</v>
      </c>
    </row>
    <row r="56" spans="1:28">
      <c r="A56" s="387" t="s">
        <v>48</v>
      </c>
      <c r="B56" s="387" t="s">
        <v>64</v>
      </c>
      <c r="C56" s="387" t="s">
        <v>72</v>
      </c>
      <c r="D56" s="387" t="s">
        <v>333</v>
      </c>
      <c r="E56" s="386">
        <v>3271125</v>
      </c>
      <c r="F56" s="386">
        <v>3271125</v>
      </c>
      <c r="G56" s="386">
        <v>3271125</v>
      </c>
      <c r="H56" s="386">
        <v>3271125</v>
      </c>
      <c r="I56" s="386">
        <v>2539334</v>
      </c>
      <c r="J56" s="386">
        <v>2614611</v>
      </c>
      <c r="K56" s="383"/>
      <c r="L56" s="386">
        <v>3271125</v>
      </c>
      <c r="M56" s="386">
        <v>3271125</v>
      </c>
      <c r="N56" s="386">
        <v>3271125</v>
      </c>
      <c r="O56" s="386">
        <v>3271125</v>
      </c>
      <c r="P56" s="386">
        <v>1892623</v>
      </c>
      <c r="Q56" s="386">
        <v>1892623</v>
      </c>
      <c r="R56" s="383"/>
      <c r="S56" s="383"/>
      <c r="U56" s="391">
        <v>3271125</v>
      </c>
      <c r="V56" s="391">
        <v>3271125</v>
      </c>
      <c r="W56" s="391">
        <v>3271125</v>
      </c>
      <c r="X56" s="391">
        <v>3271125</v>
      </c>
      <c r="Y56" s="391">
        <v>3271125</v>
      </c>
      <c r="Z56" s="391">
        <v>3271125</v>
      </c>
      <c r="AA56" s="391">
        <v>3271125</v>
      </c>
      <c r="AB56" s="391">
        <v>3271125</v>
      </c>
    </row>
    <row r="57" spans="1:28">
      <c r="A57" s="387" t="s">
        <v>48</v>
      </c>
      <c r="B57" s="387" t="s">
        <v>47</v>
      </c>
      <c r="C57" s="387" t="s">
        <v>46</v>
      </c>
      <c r="D57" s="387" t="s">
        <v>331</v>
      </c>
      <c r="E57" s="386">
        <v>3545022</v>
      </c>
      <c r="F57" s="386">
        <v>3862250</v>
      </c>
      <c r="G57" s="386">
        <v>3862250</v>
      </c>
      <c r="H57" s="386">
        <v>4179478</v>
      </c>
      <c r="I57" s="386">
        <v>3545022</v>
      </c>
      <c r="J57" s="386">
        <v>3862250</v>
      </c>
      <c r="K57" s="383"/>
      <c r="L57" s="386">
        <v>3545022</v>
      </c>
      <c r="M57" s="386">
        <v>3888740</v>
      </c>
      <c r="N57" s="386">
        <v>3862250</v>
      </c>
      <c r="O57" s="386">
        <v>4158676</v>
      </c>
      <c r="P57" s="386">
        <v>3239189</v>
      </c>
      <c r="Q57" s="386">
        <v>3888740</v>
      </c>
      <c r="R57" s="383"/>
      <c r="S57" s="383"/>
      <c r="U57" s="391">
        <v>3545022</v>
      </c>
      <c r="V57" s="391">
        <v>3862250</v>
      </c>
      <c r="W57" s="391">
        <v>3862250</v>
      </c>
      <c r="X57" s="391">
        <v>4179478</v>
      </c>
      <c r="Y57" s="391">
        <v>3545022</v>
      </c>
      <c r="Z57" s="391">
        <v>3862250</v>
      </c>
      <c r="AA57" s="391">
        <v>3862250</v>
      </c>
      <c r="AB57" s="391">
        <v>4179478</v>
      </c>
    </row>
    <row r="58" spans="1:28">
      <c r="A58" s="387" t="s">
        <v>53</v>
      </c>
      <c r="B58" s="387" t="s">
        <v>105</v>
      </c>
      <c r="C58" s="387" t="s">
        <v>104</v>
      </c>
      <c r="D58" s="387" t="s">
        <v>329</v>
      </c>
      <c r="E58" s="386">
        <v>11621750</v>
      </c>
      <c r="F58" s="386">
        <v>8403750</v>
      </c>
      <c r="G58" s="386">
        <v>8403750</v>
      </c>
      <c r="H58" s="386">
        <v>8403750</v>
      </c>
      <c r="I58" s="386">
        <v>11621750</v>
      </c>
      <c r="J58" s="386">
        <v>8403750</v>
      </c>
      <c r="K58" s="383"/>
      <c r="L58" s="386">
        <v>10651250</v>
      </c>
      <c r="M58" s="386">
        <v>8727250</v>
      </c>
      <c r="N58" s="386">
        <v>8727250</v>
      </c>
      <c r="O58" s="386">
        <v>8727250</v>
      </c>
      <c r="P58" s="386">
        <v>10454107</v>
      </c>
      <c r="Q58" s="386">
        <v>8530260</v>
      </c>
      <c r="R58" s="383"/>
      <c r="S58" s="383"/>
      <c r="U58" s="391">
        <v>11621750</v>
      </c>
      <c r="V58" s="391">
        <v>8403750</v>
      </c>
      <c r="W58" s="391">
        <v>8403750</v>
      </c>
      <c r="X58" s="391">
        <v>8403750</v>
      </c>
      <c r="Y58" s="391">
        <v>10651250</v>
      </c>
      <c r="Z58" s="391">
        <v>8727250</v>
      </c>
      <c r="AA58" s="391">
        <v>8727250</v>
      </c>
      <c r="AB58" s="391">
        <v>8727250</v>
      </c>
    </row>
    <row r="59" spans="1:28">
      <c r="A59" s="387" t="s">
        <v>77</v>
      </c>
      <c r="B59" s="387" t="s">
        <v>76</v>
      </c>
      <c r="C59" s="387" t="s">
        <v>75</v>
      </c>
      <c r="D59" s="387" t="s">
        <v>327</v>
      </c>
      <c r="E59" s="386">
        <v>4628212</v>
      </c>
      <c r="F59" s="386">
        <v>4628212</v>
      </c>
      <c r="G59" s="386">
        <v>4628212</v>
      </c>
      <c r="H59" s="386">
        <v>4628212</v>
      </c>
      <c r="I59" s="386">
        <v>3516000</v>
      </c>
      <c r="J59" s="386">
        <v>3516000</v>
      </c>
      <c r="K59" s="383"/>
      <c r="L59" s="386">
        <v>3934750</v>
      </c>
      <c r="M59" s="386">
        <v>3934750</v>
      </c>
      <c r="N59" s="386">
        <v>3934750</v>
      </c>
      <c r="O59" s="386">
        <v>3934750</v>
      </c>
      <c r="P59" s="386">
        <v>3203500</v>
      </c>
      <c r="Q59" s="386">
        <v>3102500</v>
      </c>
      <c r="R59" s="383"/>
      <c r="S59" s="383"/>
      <c r="U59" s="391">
        <v>4828500</v>
      </c>
      <c r="V59" s="391">
        <v>4828500</v>
      </c>
      <c r="W59" s="391">
        <v>4828500</v>
      </c>
      <c r="X59" s="391">
        <v>4828500</v>
      </c>
      <c r="Y59" s="391">
        <v>4828500</v>
      </c>
      <c r="Z59" s="391">
        <v>4828500</v>
      </c>
      <c r="AA59" s="391">
        <v>4828500</v>
      </c>
      <c r="AB59" s="391">
        <v>4828500</v>
      </c>
    </row>
    <row r="60" spans="1:28">
      <c r="A60" s="387" t="s">
        <v>53</v>
      </c>
      <c r="B60" s="387" t="s">
        <v>105</v>
      </c>
      <c r="C60" s="387" t="s">
        <v>162</v>
      </c>
      <c r="D60" s="387" t="s">
        <v>325</v>
      </c>
      <c r="E60" s="386">
        <v>4676750</v>
      </c>
      <c r="F60" s="386">
        <v>4676750</v>
      </c>
      <c r="G60" s="386">
        <v>4676750</v>
      </c>
      <c r="H60" s="386">
        <v>4676750</v>
      </c>
      <c r="I60" s="386">
        <v>4676750</v>
      </c>
      <c r="J60" s="386">
        <v>4676750</v>
      </c>
      <c r="K60" s="383"/>
      <c r="L60" s="386">
        <v>4665865</v>
      </c>
      <c r="M60" s="386">
        <v>4665865</v>
      </c>
      <c r="N60" s="386">
        <v>4665865</v>
      </c>
      <c r="O60" s="386">
        <v>4665865</v>
      </c>
      <c r="P60" s="386">
        <v>4534000</v>
      </c>
      <c r="Q60" s="386">
        <v>4797730</v>
      </c>
      <c r="R60" s="383"/>
      <c r="S60" s="383"/>
      <c r="U60" s="391">
        <v>0</v>
      </c>
      <c r="V60" s="391">
        <v>0</v>
      </c>
      <c r="W60" s="391">
        <v>0</v>
      </c>
      <c r="X60" s="391">
        <v>0</v>
      </c>
      <c r="Y60" s="391">
        <v>0</v>
      </c>
      <c r="Z60" s="391">
        <v>0</v>
      </c>
      <c r="AA60" s="391">
        <v>0</v>
      </c>
      <c r="AB60" s="391">
        <v>0</v>
      </c>
    </row>
    <row r="61" spans="1:28">
      <c r="A61" s="387" t="s">
        <v>48</v>
      </c>
      <c r="B61" s="387" t="s">
        <v>64</v>
      </c>
      <c r="C61" s="387" t="s">
        <v>63</v>
      </c>
      <c r="D61" s="387" t="s">
        <v>323</v>
      </c>
      <c r="E61" s="386">
        <v>6791555</v>
      </c>
      <c r="F61" s="386">
        <v>5495685</v>
      </c>
      <c r="G61" s="386">
        <v>5778785</v>
      </c>
      <c r="H61" s="386">
        <v>5824975</v>
      </c>
      <c r="I61" s="386">
        <v>6827135</v>
      </c>
      <c r="J61" s="386">
        <v>5173845</v>
      </c>
      <c r="K61" s="383"/>
      <c r="L61" s="386">
        <v>5166055</v>
      </c>
      <c r="M61" s="386">
        <v>6048852</v>
      </c>
      <c r="N61" s="386">
        <v>6257952</v>
      </c>
      <c r="O61" s="386">
        <v>6418142</v>
      </c>
      <c r="P61" s="386">
        <v>4998243</v>
      </c>
      <c r="Q61" s="386">
        <v>5205328.3099999996</v>
      </c>
      <c r="R61" s="383"/>
      <c r="S61" s="383"/>
      <c r="U61" s="391">
        <v>6791555</v>
      </c>
      <c r="V61" s="391">
        <v>5495685</v>
      </c>
      <c r="W61" s="391">
        <v>5778785</v>
      </c>
      <c r="X61" s="391">
        <v>5824975</v>
      </c>
      <c r="Y61" s="391">
        <v>5166055</v>
      </c>
      <c r="Z61" s="391">
        <v>6048852</v>
      </c>
      <c r="AA61" s="391">
        <v>6257952</v>
      </c>
      <c r="AB61" s="391">
        <v>6418142</v>
      </c>
    </row>
    <row r="62" spans="1:28">
      <c r="A62" s="387" t="s">
        <v>48</v>
      </c>
      <c r="B62" s="387" t="s">
        <v>64</v>
      </c>
      <c r="C62" s="387" t="s">
        <v>63</v>
      </c>
      <c r="D62" s="387" t="s">
        <v>321</v>
      </c>
      <c r="E62" s="386">
        <v>5627000</v>
      </c>
      <c r="F62" s="386">
        <v>5579000</v>
      </c>
      <c r="G62" s="386">
        <v>5609000</v>
      </c>
      <c r="H62" s="386">
        <v>6084000</v>
      </c>
      <c r="I62" s="386">
        <v>5627000</v>
      </c>
      <c r="J62" s="386">
        <v>5579000</v>
      </c>
      <c r="K62" s="383"/>
      <c r="L62" s="386">
        <v>5263000</v>
      </c>
      <c r="M62" s="386">
        <v>5312000</v>
      </c>
      <c r="N62" s="386">
        <v>5925000</v>
      </c>
      <c r="O62" s="386">
        <v>6399000</v>
      </c>
      <c r="P62" s="386">
        <v>5263000</v>
      </c>
      <c r="Q62" s="386">
        <v>5312000</v>
      </c>
      <c r="R62" s="383"/>
      <c r="S62" s="383"/>
      <c r="U62" s="391">
        <v>6077000</v>
      </c>
      <c r="V62" s="391">
        <v>6077000</v>
      </c>
      <c r="W62" s="391">
        <v>6077000</v>
      </c>
      <c r="X62" s="391">
        <v>6078000</v>
      </c>
      <c r="Y62" s="391">
        <v>6077000</v>
      </c>
      <c r="Z62" s="391">
        <v>6077000</v>
      </c>
      <c r="AA62" s="391">
        <v>6077000</v>
      </c>
      <c r="AB62" s="391">
        <v>6078000</v>
      </c>
    </row>
    <row r="63" spans="1:28">
      <c r="A63" s="387" t="s">
        <v>77</v>
      </c>
      <c r="B63" s="387" t="s">
        <v>76</v>
      </c>
      <c r="C63" s="387" t="s">
        <v>75</v>
      </c>
      <c r="D63" s="387" t="s">
        <v>319</v>
      </c>
      <c r="E63" s="386">
        <v>194000</v>
      </c>
      <c r="F63" s="386">
        <v>194000</v>
      </c>
      <c r="G63" s="386">
        <v>194000</v>
      </c>
      <c r="H63" s="386">
        <v>194000</v>
      </c>
      <c r="I63" s="386">
        <v>194000</v>
      </c>
      <c r="J63" s="386">
        <v>194000</v>
      </c>
      <c r="K63" s="383"/>
      <c r="L63" s="386">
        <v>121250</v>
      </c>
      <c r="M63" s="386">
        <v>218250</v>
      </c>
      <c r="N63" s="386">
        <v>218250</v>
      </c>
      <c r="O63" s="386">
        <v>218250</v>
      </c>
      <c r="P63" s="386">
        <v>121250</v>
      </c>
      <c r="Q63" s="386">
        <v>121250</v>
      </c>
      <c r="R63" s="383"/>
      <c r="S63" s="383"/>
      <c r="U63" s="391">
        <v>194000</v>
      </c>
      <c r="V63" s="391">
        <v>194000</v>
      </c>
      <c r="W63" s="391">
        <v>194000</v>
      </c>
      <c r="X63" s="391">
        <v>194000</v>
      </c>
      <c r="Y63" s="391">
        <v>194000</v>
      </c>
      <c r="Z63" s="391">
        <v>194000</v>
      </c>
      <c r="AA63" s="391">
        <v>194000</v>
      </c>
      <c r="AB63" s="391">
        <v>194000</v>
      </c>
    </row>
    <row r="64" spans="1:28">
      <c r="A64" s="387" t="s">
        <v>60</v>
      </c>
      <c r="B64" s="387" t="s">
        <v>69</v>
      </c>
      <c r="C64" s="387" t="s">
        <v>101</v>
      </c>
      <c r="D64" s="387" t="s">
        <v>317</v>
      </c>
      <c r="E64" s="386">
        <v>11128000</v>
      </c>
      <c r="F64" s="386">
        <v>8462000</v>
      </c>
      <c r="G64" s="386">
        <v>10930000</v>
      </c>
      <c r="H64" s="386">
        <v>10930000</v>
      </c>
      <c r="I64" s="386">
        <v>11228000</v>
      </c>
      <c r="J64" s="386">
        <v>8462000</v>
      </c>
      <c r="K64" s="383"/>
      <c r="L64" s="386">
        <v>11228000</v>
      </c>
      <c r="M64" s="386">
        <v>8462000</v>
      </c>
      <c r="N64" s="386">
        <v>10930000</v>
      </c>
      <c r="O64" s="386">
        <v>10930000</v>
      </c>
      <c r="P64" s="386">
        <v>11228000</v>
      </c>
      <c r="Q64" s="386">
        <v>8462000</v>
      </c>
      <c r="R64" s="383"/>
      <c r="S64" s="383"/>
      <c r="U64" s="391">
        <v>11128000</v>
      </c>
      <c r="V64" s="391">
        <v>11128000</v>
      </c>
      <c r="W64" s="391">
        <v>11128000</v>
      </c>
      <c r="X64" s="391">
        <v>11128000</v>
      </c>
      <c r="Y64" s="391">
        <v>11128000</v>
      </c>
      <c r="Z64" s="391">
        <v>11128000</v>
      </c>
      <c r="AA64" s="391">
        <v>11128000</v>
      </c>
      <c r="AB64" s="391">
        <v>11128000</v>
      </c>
    </row>
    <row r="65" spans="1:28">
      <c r="A65" s="387" t="s">
        <v>48</v>
      </c>
      <c r="B65" s="387" t="s">
        <v>120</v>
      </c>
      <c r="C65" s="387" t="s">
        <v>119</v>
      </c>
      <c r="D65" s="387" t="s">
        <v>315</v>
      </c>
      <c r="E65" s="386">
        <v>10933750</v>
      </c>
      <c r="F65" s="386">
        <v>10933750</v>
      </c>
      <c r="G65" s="386">
        <v>10933750</v>
      </c>
      <c r="H65" s="386">
        <v>9333750</v>
      </c>
      <c r="I65" s="386">
        <v>10933750</v>
      </c>
      <c r="J65" s="386">
        <v>10933750</v>
      </c>
      <c r="K65" s="383"/>
      <c r="L65" s="386">
        <v>10933750</v>
      </c>
      <c r="M65" s="386">
        <v>10933750</v>
      </c>
      <c r="N65" s="386">
        <v>10933750</v>
      </c>
      <c r="O65" s="386">
        <v>10933750</v>
      </c>
      <c r="P65" s="386">
        <v>10933750</v>
      </c>
      <c r="Q65" s="386">
        <v>10933750</v>
      </c>
      <c r="R65" s="383"/>
      <c r="S65" s="383"/>
      <c r="U65" s="391">
        <v>10933750</v>
      </c>
      <c r="V65" s="391">
        <v>10933750</v>
      </c>
      <c r="W65" s="391">
        <v>10933750</v>
      </c>
      <c r="X65" s="391">
        <v>10933750</v>
      </c>
      <c r="Y65" s="391">
        <v>10933750</v>
      </c>
      <c r="Z65" s="391">
        <v>10933750</v>
      </c>
      <c r="AA65" s="391">
        <v>10933750</v>
      </c>
      <c r="AB65" s="391">
        <v>10933750</v>
      </c>
    </row>
    <row r="66" spans="1:28">
      <c r="A66" s="387" t="s">
        <v>53</v>
      </c>
      <c r="B66" s="387" t="s">
        <v>52</v>
      </c>
      <c r="C66" s="387" t="s">
        <v>51</v>
      </c>
      <c r="D66" s="387" t="s">
        <v>313</v>
      </c>
      <c r="E66" s="386">
        <v>12994750</v>
      </c>
      <c r="F66" s="386">
        <v>12994750</v>
      </c>
      <c r="G66" s="386">
        <v>12994750</v>
      </c>
      <c r="H66" s="386">
        <v>12994750</v>
      </c>
      <c r="I66" s="386">
        <v>12994750</v>
      </c>
      <c r="J66" s="386">
        <v>12994750</v>
      </c>
      <c r="K66" s="383"/>
      <c r="L66" s="386">
        <v>12994750</v>
      </c>
      <c r="M66" s="386">
        <v>12994750</v>
      </c>
      <c r="N66" s="386">
        <v>12994750</v>
      </c>
      <c r="O66" s="386">
        <v>12340750</v>
      </c>
      <c r="P66" s="386">
        <v>10623777</v>
      </c>
      <c r="Q66" s="386">
        <v>13981223</v>
      </c>
      <c r="R66" s="383"/>
      <c r="S66" s="383"/>
      <c r="U66" s="391">
        <v>12994750</v>
      </c>
      <c r="V66" s="391">
        <v>12994750</v>
      </c>
      <c r="W66" s="391">
        <v>12994750</v>
      </c>
      <c r="X66" s="391">
        <v>12994750</v>
      </c>
      <c r="Y66" s="391">
        <v>12994750</v>
      </c>
      <c r="Z66" s="391">
        <v>12994750</v>
      </c>
      <c r="AA66" s="391">
        <v>12994750</v>
      </c>
      <c r="AB66" s="391">
        <v>12994750</v>
      </c>
    </row>
    <row r="67" spans="1:28">
      <c r="A67" s="387" t="s">
        <v>77</v>
      </c>
      <c r="B67" s="387" t="s">
        <v>76</v>
      </c>
      <c r="C67" s="387" t="s">
        <v>75</v>
      </c>
      <c r="D67" s="387" t="s">
        <v>311</v>
      </c>
      <c r="E67" s="386">
        <v>5847000</v>
      </c>
      <c r="F67" s="386">
        <v>5847000</v>
      </c>
      <c r="G67" s="386">
        <v>5847000</v>
      </c>
      <c r="H67" s="386">
        <v>5847000</v>
      </c>
      <c r="I67" s="386">
        <v>5847000</v>
      </c>
      <c r="J67" s="386">
        <v>5847000</v>
      </c>
      <c r="K67" s="383"/>
      <c r="L67" s="386">
        <v>5546000</v>
      </c>
      <c r="M67" s="386">
        <v>4928000</v>
      </c>
      <c r="N67" s="386">
        <v>6457000</v>
      </c>
      <c r="O67" s="386">
        <v>6457000</v>
      </c>
      <c r="P67" s="386">
        <v>5546000</v>
      </c>
      <c r="Q67" s="386">
        <v>4928000</v>
      </c>
      <c r="R67" s="383"/>
      <c r="S67" s="383"/>
      <c r="U67" s="391">
        <v>5847000</v>
      </c>
      <c r="V67" s="391">
        <v>5847000</v>
      </c>
      <c r="W67" s="391">
        <v>5847000</v>
      </c>
      <c r="X67" s="391">
        <v>5847000</v>
      </c>
      <c r="Y67" s="391">
        <v>5847000</v>
      </c>
      <c r="Z67" s="391">
        <v>5847000</v>
      </c>
      <c r="AA67" s="391">
        <v>5847000</v>
      </c>
      <c r="AB67" s="391">
        <v>5847000</v>
      </c>
    </row>
    <row r="68" spans="1:28">
      <c r="A68" s="387" t="s">
        <v>48</v>
      </c>
      <c r="B68" s="387" t="s">
        <v>64</v>
      </c>
      <c r="C68" s="387" t="s">
        <v>119</v>
      </c>
      <c r="D68" s="387" t="s">
        <v>309</v>
      </c>
      <c r="E68" s="386">
        <v>10050000</v>
      </c>
      <c r="F68" s="386">
        <v>10050000</v>
      </c>
      <c r="G68" s="386">
        <v>10050000</v>
      </c>
      <c r="H68" s="386">
        <v>10050000</v>
      </c>
      <c r="I68" s="386">
        <v>10050000</v>
      </c>
      <c r="J68" s="386">
        <v>10050000</v>
      </c>
      <c r="K68" s="383"/>
      <c r="L68" s="386">
        <v>11151000</v>
      </c>
      <c r="M68" s="386">
        <v>20289000</v>
      </c>
      <c r="N68" s="386">
        <v>29038000</v>
      </c>
      <c r="O68" s="386">
        <v>40200000</v>
      </c>
      <c r="P68" s="386">
        <v>11151000</v>
      </c>
      <c r="Q68" s="386">
        <v>18917000</v>
      </c>
      <c r="R68" s="383"/>
      <c r="S68" s="383"/>
      <c r="U68" s="391">
        <v>10050000</v>
      </c>
      <c r="V68" s="391">
        <v>10050000</v>
      </c>
      <c r="W68" s="391">
        <v>10050000</v>
      </c>
      <c r="X68" s="391">
        <v>10050000</v>
      </c>
      <c r="Y68" s="391">
        <v>11540000</v>
      </c>
      <c r="Z68" s="391">
        <v>20289000</v>
      </c>
      <c r="AA68" s="391">
        <v>29038000</v>
      </c>
      <c r="AB68" s="391">
        <v>40200000</v>
      </c>
    </row>
    <row r="69" spans="1:28">
      <c r="A69" s="387" t="s">
        <v>48</v>
      </c>
      <c r="B69" s="387" t="s">
        <v>120</v>
      </c>
      <c r="C69" s="387" t="s">
        <v>119</v>
      </c>
      <c r="D69" s="387" t="s">
        <v>307</v>
      </c>
      <c r="E69" s="386">
        <v>2380500</v>
      </c>
      <c r="F69" s="386">
        <v>2380500</v>
      </c>
      <c r="G69" s="386">
        <v>2380500</v>
      </c>
      <c r="H69" s="386">
        <v>2380500</v>
      </c>
      <c r="I69" s="386">
        <v>2380500</v>
      </c>
      <c r="J69" s="386">
        <v>2380500</v>
      </c>
      <c r="K69" s="383"/>
      <c r="L69" s="386">
        <v>2380500</v>
      </c>
      <c r="M69" s="386">
        <v>2380500</v>
      </c>
      <c r="N69" s="386">
        <v>2380500</v>
      </c>
      <c r="O69" s="386">
        <v>2380500</v>
      </c>
      <c r="P69" s="386">
        <v>1873120</v>
      </c>
      <c r="Q69" s="386">
        <v>1745832</v>
      </c>
      <c r="R69" s="383"/>
      <c r="S69" s="383"/>
      <c r="U69" s="391">
        <v>2380500</v>
      </c>
      <c r="V69" s="391">
        <v>2380500</v>
      </c>
      <c r="W69" s="391">
        <v>2380500</v>
      </c>
      <c r="X69" s="391">
        <v>2380500</v>
      </c>
      <c r="Y69" s="391">
        <v>2380500</v>
      </c>
      <c r="Z69" s="391">
        <v>2380500</v>
      </c>
      <c r="AA69" s="391">
        <v>2380500</v>
      </c>
      <c r="AB69" s="391">
        <v>2380500</v>
      </c>
    </row>
    <row r="70" spans="1:28">
      <c r="A70" s="387" t="s">
        <v>53</v>
      </c>
      <c r="B70" s="387" t="s">
        <v>163</v>
      </c>
      <c r="C70" s="387" t="s">
        <v>108</v>
      </c>
      <c r="D70" s="387" t="s">
        <v>305</v>
      </c>
      <c r="E70" s="386">
        <v>4350750</v>
      </c>
      <c r="F70" s="386">
        <v>4350750</v>
      </c>
      <c r="G70" s="386">
        <v>4350750</v>
      </c>
      <c r="H70" s="386">
        <v>4350750</v>
      </c>
      <c r="I70" s="386">
        <v>4350750</v>
      </c>
      <c r="J70" s="386">
        <v>4350750</v>
      </c>
      <c r="K70" s="383"/>
      <c r="L70" s="386">
        <v>4350750</v>
      </c>
      <c r="M70" s="386">
        <v>4350750</v>
      </c>
      <c r="N70" s="386">
        <v>4350750</v>
      </c>
      <c r="O70" s="386">
        <v>4350750</v>
      </c>
      <c r="P70" s="386">
        <v>4350750</v>
      </c>
      <c r="Q70" s="386">
        <v>4350750</v>
      </c>
      <c r="R70" s="383"/>
      <c r="S70" s="383"/>
      <c r="U70" s="391">
        <v>4350750</v>
      </c>
      <c r="V70" s="391">
        <v>4350750</v>
      </c>
      <c r="W70" s="391">
        <v>4350750</v>
      </c>
      <c r="X70" s="391">
        <v>4350750</v>
      </c>
      <c r="Y70" s="391">
        <v>4350750</v>
      </c>
      <c r="Z70" s="391">
        <v>4350750</v>
      </c>
      <c r="AA70" s="391">
        <v>4350750</v>
      </c>
      <c r="AB70" s="391">
        <v>4350750</v>
      </c>
    </row>
    <row r="71" spans="1:28">
      <c r="A71" s="387" t="s">
        <v>53</v>
      </c>
      <c r="B71" s="387" t="s">
        <v>163</v>
      </c>
      <c r="C71" s="387" t="s">
        <v>108</v>
      </c>
      <c r="D71" s="387" t="s">
        <v>303</v>
      </c>
      <c r="E71" s="386">
        <v>15372000</v>
      </c>
      <c r="F71" s="386">
        <v>15372000</v>
      </c>
      <c r="G71" s="386">
        <v>15372000</v>
      </c>
      <c r="H71" s="386">
        <v>15372000</v>
      </c>
      <c r="I71" s="386">
        <v>15372000</v>
      </c>
      <c r="J71" s="386">
        <v>15372000</v>
      </c>
      <c r="K71" s="383"/>
      <c r="L71" s="386">
        <v>14500000</v>
      </c>
      <c r="M71" s="386">
        <v>15500000</v>
      </c>
      <c r="N71" s="386">
        <v>15500000</v>
      </c>
      <c r="O71" s="386">
        <v>15500000</v>
      </c>
      <c r="P71" s="386">
        <v>13500000</v>
      </c>
      <c r="Q71" s="386">
        <v>11230000</v>
      </c>
      <c r="R71" s="383"/>
      <c r="S71" s="383"/>
      <c r="U71" s="391">
        <v>15372000</v>
      </c>
      <c r="V71" s="391">
        <v>15372000</v>
      </c>
      <c r="W71" s="391">
        <v>15372000</v>
      </c>
      <c r="X71" s="391">
        <v>15372000</v>
      </c>
      <c r="Y71" s="391">
        <v>15372000</v>
      </c>
      <c r="Z71" s="391">
        <v>15372000</v>
      </c>
      <c r="AA71" s="391">
        <v>15372000</v>
      </c>
      <c r="AB71" s="391">
        <v>15372000</v>
      </c>
    </row>
    <row r="72" spans="1:28">
      <c r="A72" s="387" t="s">
        <v>60</v>
      </c>
      <c r="B72" s="387" t="s">
        <v>69</v>
      </c>
      <c r="C72" s="387" t="s">
        <v>101</v>
      </c>
      <c r="D72" s="387" t="s">
        <v>301</v>
      </c>
      <c r="E72" s="386">
        <v>13931000</v>
      </c>
      <c r="F72" s="386">
        <v>13977666.666666666</v>
      </c>
      <c r="G72" s="386">
        <v>13977666.666666666</v>
      </c>
      <c r="H72" s="386">
        <v>15006667</v>
      </c>
      <c r="I72" s="386">
        <v>13931000</v>
      </c>
      <c r="J72" s="386">
        <v>13977666.666666666</v>
      </c>
      <c r="K72" s="383"/>
      <c r="L72" s="386">
        <v>12846000</v>
      </c>
      <c r="M72" s="386">
        <v>12993000</v>
      </c>
      <c r="N72" s="386">
        <v>13966000</v>
      </c>
      <c r="O72" s="386">
        <v>15309000</v>
      </c>
      <c r="P72" s="386">
        <v>12846000</v>
      </c>
      <c r="Q72" s="386">
        <v>12993000</v>
      </c>
      <c r="R72" s="383"/>
      <c r="S72" s="383"/>
      <c r="U72" s="391">
        <v>14959500</v>
      </c>
      <c r="V72" s="391">
        <v>14959500</v>
      </c>
      <c r="W72" s="391">
        <v>14959500</v>
      </c>
      <c r="X72" s="391">
        <v>14959500</v>
      </c>
      <c r="Y72" s="391">
        <v>14941000</v>
      </c>
      <c r="Z72" s="391">
        <v>14932000</v>
      </c>
      <c r="AA72" s="391">
        <v>14985000</v>
      </c>
      <c r="AB72" s="391">
        <v>14980000</v>
      </c>
    </row>
    <row r="73" spans="1:28">
      <c r="A73" s="387" t="s">
        <v>48</v>
      </c>
      <c r="B73" s="387" t="s">
        <v>47</v>
      </c>
      <c r="C73" s="387" t="s">
        <v>46</v>
      </c>
      <c r="D73" s="387" t="s">
        <v>299</v>
      </c>
      <c r="E73" s="386">
        <v>6041000</v>
      </c>
      <c r="F73" s="386">
        <v>6041000</v>
      </c>
      <c r="G73" s="386">
        <v>6041000</v>
      </c>
      <c r="H73" s="386">
        <v>6041000</v>
      </c>
      <c r="I73" s="386">
        <v>6041000</v>
      </c>
      <c r="J73" s="386">
        <v>6041000</v>
      </c>
      <c r="K73" s="383"/>
      <c r="L73" s="386">
        <v>5431000</v>
      </c>
      <c r="M73" s="386">
        <v>6412000</v>
      </c>
      <c r="N73" s="386">
        <v>6041000</v>
      </c>
      <c r="O73" s="386">
        <v>6280000</v>
      </c>
      <c r="P73" s="386">
        <v>5431000</v>
      </c>
      <c r="Q73" s="386">
        <v>6412000</v>
      </c>
      <c r="R73" s="383"/>
      <c r="S73" s="383"/>
      <c r="U73" s="391">
        <v>6071750</v>
      </c>
      <c r="V73" s="391">
        <v>5894750</v>
      </c>
      <c r="W73" s="391">
        <v>6055250</v>
      </c>
      <c r="X73" s="391">
        <v>6142250</v>
      </c>
      <c r="Y73" s="391">
        <v>6071750</v>
      </c>
      <c r="Z73" s="391">
        <v>5894750</v>
      </c>
      <c r="AA73" s="391">
        <v>6055250</v>
      </c>
      <c r="AB73" s="391">
        <v>6142250</v>
      </c>
    </row>
    <row r="74" spans="1:28">
      <c r="A74" s="387" t="s">
        <v>60</v>
      </c>
      <c r="B74" s="387" t="s">
        <v>69</v>
      </c>
      <c r="C74" s="387" t="s">
        <v>139</v>
      </c>
      <c r="D74" s="387" t="s">
        <v>297</v>
      </c>
      <c r="E74" s="386">
        <v>8592000</v>
      </c>
      <c r="F74" s="386">
        <v>8592000</v>
      </c>
      <c r="G74" s="386">
        <v>8592000</v>
      </c>
      <c r="H74" s="386">
        <v>8592000</v>
      </c>
      <c r="I74" s="386">
        <v>8592000</v>
      </c>
      <c r="J74" s="386">
        <v>8592000</v>
      </c>
      <c r="K74" s="383"/>
      <c r="L74" s="386">
        <v>8592000</v>
      </c>
      <c r="M74" s="386">
        <v>8592000</v>
      </c>
      <c r="N74" s="386">
        <v>8592000</v>
      </c>
      <c r="O74" s="386">
        <v>8592000</v>
      </c>
      <c r="P74" s="386">
        <v>8592000</v>
      </c>
      <c r="Q74" s="386">
        <v>8592000</v>
      </c>
      <c r="R74" s="383"/>
      <c r="S74" s="383"/>
      <c r="U74" s="391">
        <v>8353000</v>
      </c>
      <c r="V74" s="391">
        <v>8353000</v>
      </c>
      <c r="W74" s="391">
        <v>8353000</v>
      </c>
      <c r="X74" s="391">
        <v>8353000</v>
      </c>
      <c r="Y74" s="391">
        <v>8353000</v>
      </c>
      <c r="Z74" s="391">
        <v>8353000</v>
      </c>
      <c r="AA74" s="391">
        <v>8353000</v>
      </c>
      <c r="AB74" s="391">
        <v>8353000</v>
      </c>
    </row>
    <row r="75" spans="1:28">
      <c r="A75" s="387" t="s">
        <v>53</v>
      </c>
      <c r="B75" s="387" t="s">
        <v>52</v>
      </c>
      <c r="C75" s="387" t="s">
        <v>51</v>
      </c>
      <c r="D75" s="387" t="s">
        <v>295</v>
      </c>
      <c r="E75" s="386">
        <v>14048482</v>
      </c>
      <c r="F75" s="386">
        <v>13019187</v>
      </c>
      <c r="G75" s="386">
        <v>13019187</v>
      </c>
      <c r="H75" s="386">
        <v>16346702</v>
      </c>
      <c r="I75" s="386">
        <v>14842287</v>
      </c>
      <c r="J75" s="386">
        <v>13252111</v>
      </c>
      <c r="K75" s="383"/>
      <c r="L75" s="386">
        <v>14842286.780000001</v>
      </c>
      <c r="M75" s="386">
        <v>13252111</v>
      </c>
      <c r="N75" s="386">
        <v>13610852</v>
      </c>
      <c r="O75" s="386">
        <v>16992980</v>
      </c>
      <c r="P75" s="386">
        <v>14842287</v>
      </c>
      <c r="Q75" s="386">
        <v>13252111</v>
      </c>
      <c r="R75" s="383"/>
      <c r="S75" s="383"/>
      <c r="U75" s="391">
        <v>14498060.458119394</v>
      </c>
      <c r="V75" s="391">
        <v>14498060.458119394</v>
      </c>
      <c r="W75" s="391">
        <v>14498060.458119394</v>
      </c>
      <c r="X75" s="391">
        <v>14737690.458119394</v>
      </c>
      <c r="Y75" s="391">
        <v>14498060.458119394</v>
      </c>
      <c r="Z75" s="391">
        <v>14498060.458119394</v>
      </c>
      <c r="AA75" s="391">
        <v>14498060.458119394</v>
      </c>
      <c r="AB75" s="391">
        <v>14737690.458119394</v>
      </c>
    </row>
    <row r="76" spans="1:28">
      <c r="A76" s="387" t="s">
        <v>77</v>
      </c>
      <c r="B76" s="387" t="s">
        <v>76</v>
      </c>
      <c r="C76" s="387" t="s">
        <v>75</v>
      </c>
      <c r="D76" s="387" t="s">
        <v>293</v>
      </c>
      <c r="E76" s="386">
        <v>6782214</v>
      </c>
      <c r="F76" s="386">
        <v>7477880</v>
      </c>
      <c r="G76" s="386">
        <v>7477880</v>
      </c>
      <c r="H76" s="386">
        <v>7477880</v>
      </c>
      <c r="I76" s="386">
        <v>6782214</v>
      </c>
      <c r="J76" s="386">
        <v>7747881</v>
      </c>
      <c r="K76" s="383"/>
      <c r="L76" s="386">
        <v>5936863</v>
      </c>
      <c r="M76" s="386">
        <v>6568805</v>
      </c>
      <c r="N76" s="386">
        <v>8393339</v>
      </c>
      <c r="O76" s="386">
        <v>8393940</v>
      </c>
      <c r="P76" s="386">
        <v>5936862.3499999996</v>
      </c>
      <c r="Q76" s="386">
        <v>7802805</v>
      </c>
      <c r="R76" s="383"/>
      <c r="S76" s="383"/>
      <c r="U76" s="391">
        <v>6782214</v>
      </c>
      <c r="V76" s="391">
        <v>7477880</v>
      </c>
      <c r="W76" s="391">
        <v>7477880</v>
      </c>
      <c r="X76" s="391">
        <v>7477880</v>
      </c>
      <c r="Y76" s="391">
        <v>6120551.75</v>
      </c>
      <c r="Z76" s="391">
        <v>7691522</v>
      </c>
      <c r="AA76" s="391">
        <v>7691522</v>
      </c>
      <c r="AB76" s="391">
        <v>7691522</v>
      </c>
    </row>
    <row r="77" spans="1:28">
      <c r="A77" s="387" t="s">
        <v>48</v>
      </c>
      <c r="B77" s="387" t="s">
        <v>47</v>
      </c>
      <c r="C77" s="387" t="s">
        <v>46</v>
      </c>
      <c r="D77" s="387" t="s">
        <v>291</v>
      </c>
      <c r="E77" s="386">
        <v>5619500</v>
      </c>
      <c r="F77" s="386">
        <v>5619500</v>
      </c>
      <c r="G77" s="386">
        <v>5619500</v>
      </c>
      <c r="H77" s="386">
        <v>5619500</v>
      </c>
      <c r="I77" s="386">
        <v>5619500</v>
      </c>
      <c r="J77" s="386">
        <v>5619500</v>
      </c>
      <c r="K77" s="383"/>
      <c r="L77" s="386">
        <v>5619431.152184247</v>
      </c>
      <c r="M77" s="386">
        <v>5619431.152184247</v>
      </c>
      <c r="N77" s="386">
        <v>5619431.152184247</v>
      </c>
      <c r="O77" s="386">
        <v>5619431.152184247</v>
      </c>
      <c r="P77" s="386">
        <v>5619431.152184247</v>
      </c>
      <c r="Q77" s="386">
        <v>5619431.152184247</v>
      </c>
      <c r="R77" s="383"/>
      <c r="S77" s="383"/>
      <c r="U77" s="391">
        <v>5619500</v>
      </c>
      <c r="V77" s="391">
        <v>5619500</v>
      </c>
      <c r="W77" s="391">
        <v>5619500</v>
      </c>
      <c r="X77" s="391">
        <v>5619500</v>
      </c>
      <c r="Y77" s="391">
        <v>5619431.152184247</v>
      </c>
      <c r="Z77" s="391">
        <v>5619431.152184247</v>
      </c>
      <c r="AA77" s="391">
        <v>5619431.152184247</v>
      </c>
      <c r="AB77" s="391">
        <v>5619431.152184247</v>
      </c>
    </row>
    <row r="78" spans="1:28">
      <c r="A78" s="387" t="s">
        <v>60</v>
      </c>
      <c r="B78" s="387" t="s">
        <v>59</v>
      </c>
      <c r="C78" s="387" t="s">
        <v>80</v>
      </c>
      <c r="D78" s="387" t="s">
        <v>289</v>
      </c>
      <c r="E78" s="386">
        <v>21940479.499999996</v>
      </c>
      <c r="F78" s="386">
        <v>10856760.5</v>
      </c>
      <c r="G78" s="386">
        <v>9416760.25</v>
      </c>
      <c r="H78" s="386">
        <v>0</v>
      </c>
      <c r="I78" s="386">
        <v>21940479.499999996</v>
      </c>
      <c r="J78" s="386">
        <v>10856760.5</v>
      </c>
      <c r="K78" s="383"/>
      <c r="L78" s="386">
        <v>7782254.8092105258</v>
      </c>
      <c r="M78" s="386">
        <v>4672546.1907894742</v>
      </c>
      <c r="N78" s="386">
        <v>6039099.5</v>
      </c>
      <c r="O78" s="386">
        <v>23720099.5</v>
      </c>
      <c r="P78" s="386">
        <v>7782254.8092105258</v>
      </c>
      <c r="Q78" s="386">
        <v>4672546.1907894742</v>
      </c>
      <c r="R78" s="383"/>
      <c r="S78" s="383"/>
      <c r="U78" s="391">
        <v>21940479.499999996</v>
      </c>
      <c r="V78" s="391">
        <v>10856760.25</v>
      </c>
      <c r="W78" s="391">
        <v>9416760.25</v>
      </c>
      <c r="X78" s="391">
        <v>0</v>
      </c>
      <c r="Y78" s="391">
        <v>9456500</v>
      </c>
      <c r="Z78" s="391">
        <v>6349500</v>
      </c>
      <c r="AA78" s="391">
        <v>6349500</v>
      </c>
      <c r="AB78" s="391">
        <v>20058500</v>
      </c>
    </row>
    <row r="79" spans="1:28">
      <c r="A79" s="387" t="s">
        <v>77</v>
      </c>
      <c r="B79" s="387" t="s">
        <v>76</v>
      </c>
      <c r="C79" s="387" t="s">
        <v>75</v>
      </c>
      <c r="D79" s="387" t="s">
        <v>287</v>
      </c>
      <c r="E79" s="386">
        <v>6697500</v>
      </c>
      <c r="F79" s="386">
        <v>4629500</v>
      </c>
      <c r="G79" s="386">
        <v>4629500</v>
      </c>
      <c r="H79" s="386">
        <v>4629500</v>
      </c>
      <c r="I79" s="386">
        <v>6697500</v>
      </c>
      <c r="J79" s="386">
        <v>4629500</v>
      </c>
      <c r="K79" s="383"/>
      <c r="L79" s="386">
        <v>4896500</v>
      </c>
      <c r="M79" s="386">
        <v>4896500</v>
      </c>
      <c r="N79" s="386">
        <v>5396500</v>
      </c>
      <c r="O79" s="386">
        <v>5396500</v>
      </c>
      <c r="P79" s="386">
        <v>4892750</v>
      </c>
      <c r="Q79" s="386">
        <v>4896500</v>
      </c>
      <c r="R79" s="383"/>
      <c r="S79" s="383"/>
      <c r="U79" s="391">
        <v>6697500</v>
      </c>
      <c r="V79" s="391">
        <v>4629500</v>
      </c>
      <c r="W79" s="391">
        <v>4629500</v>
      </c>
      <c r="X79" s="391">
        <v>4629500</v>
      </c>
      <c r="Y79" s="391">
        <v>5146500</v>
      </c>
      <c r="Z79" s="391">
        <v>5146500</v>
      </c>
      <c r="AA79" s="391">
        <v>5146500</v>
      </c>
      <c r="AB79" s="391">
        <v>5146500</v>
      </c>
    </row>
    <row r="80" spans="1:28">
      <c r="A80" s="387" t="s">
        <v>53</v>
      </c>
      <c r="B80" s="387" t="s">
        <v>105</v>
      </c>
      <c r="C80" s="387" t="s">
        <v>104</v>
      </c>
      <c r="D80" s="387" t="s">
        <v>285</v>
      </c>
      <c r="E80" s="386">
        <v>28758000</v>
      </c>
      <c r="F80" s="386">
        <v>23386000</v>
      </c>
      <c r="G80" s="386">
        <v>25573000</v>
      </c>
      <c r="H80" s="386">
        <v>25017000</v>
      </c>
      <c r="I80" s="386">
        <v>28758000</v>
      </c>
      <c r="J80" s="386">
        <v>23386000</v>
      </c>
      <c r="K80" s="383"/>
      <c r="L80" s="386">
        <v>22685000</v>
      </c>
      <c r="M80" s="386">
        <v>30274000</v>
      </c>
      <c r="N80" s="386">
        <v>24965000</v>
      </c>
      <c r="O80" s="386">
        <v>24810000</v>
      </c>
      <c r="P80" s="386">
        <v>22685000</v>
      </c>
      <c r="Q80" s="386">
        <v>30274000</v>
      </c>
      <c r="R80" s="383"/>
      <c r="S80" s="383"/>
      <c r="U80" s="391">
        <v>29582000</v>
      </c>
      <c r="V80" s="391">
        <v>24210000</v>
      </c>
      <c r="W80" s="391">
        <v>24642000</v>
      </c>
      <c r="X80" s="391">
        <v>24300000</v>
      </c>
      <c r="Y80" s="391">
        <v>29591000</v>
      </c>
      <c r="Z80" s="391">
        <v>24330000</v>
      </c>
      <c r="AA80" s="391">
        <v>24486000</v>
      </c>
      <c r="AB80" s="391">
        <v>24327000</v>
      </c>
    </row>
    <row r="81" spans="1:28">
      <c r="A81" s="387" t="s">
        <v>48</v>
      </c>
      <c r="B81" s="387" t="s">
        <v>120</v>
      </c>
      <c r="C81" s="387" t="s">
        <v>119</v>
      </c>
      <c r="D81" s="387" t="s">
        <v>283</v>
      </c>
      <c r="E81" s="386">
        <v>4303500</v>
      </c>
      <c r="F81" s="386">
        <v>4303500</v>
      </c>
      <c r="G81" s="386">
        <v>4303500</v>
      </c>
      <c r="H81" s="386">
        <v>4303500</v>
      </c>
      <c r="I81" s="386">
        <v>4017583</v>
      </c>
      <c r="J81" s="386">
        <v>4009766</v>
      </c>
      <c r="K81" s="383"/>
      <c r="L81" s="386">
        <v>4303500</v>
      </c>
      <c r="M81" s="386">
        <v>4303500</v>
      </c>
      <c r="N81" s="386">
        <v>4303500</v>
      </c>
      <c r="O81" s="386">
        <v>4303500</v>
      </c>
      <c r="P81" s="386">
        <v>4017583</v>
      </c>
      <c r="Q81" s="386">
        <v>4009766</v>
      </c>
      <c r="R81" s="383"/>
      <c r="S81" s="383"/>
      <c r="U81" s="391">
        <v>4303500</v>
      </c>
      <c r="V81" s="391">
        <v>4303500</v>
      </c>
      <c r="W81" s="391">
        <v>4303500</v>
      </c>
      <c r="X81" s="391">
        <v>4303500</v>
      </c>
      <c r="Y81" s="391">
        <v>4303500</v>
      </c>
      <c r="Z81" s="391">
        <v>4303500</v>
      </c>
      <c r="AA81" s="391">
        <v>4303500</v>
      </c>
      <c r="AB81" s="391">
        <v>4303500</v>
      </c>
    </row>
    <row r="82" spans="1:28">
      <c r="A82" s="387" t="s">
        <v>60</v>
      </c>
      <c r="B82" s="387" t="s">
        <v>69</v>
      </c>
      <c r="C82" s="387" t="s">
        <v>58</v>
      </c>
      <c r="D82" s="387" t="s">
        <v>281</v>
      </c>
      <c r="E82" s="386">
        <v>12956250</v>
      </c>
      <c r="F82" s="386">
        <v>8997250</v>
      </c>
      <c r="G82" s="386">
        <v>8997250</v>
      </c>
      <c r="H82" s="386">
        <v>8997250</v>
      </c>
      <c r="I82" s="386">
        <v>12956250</v>
      </c>
      <c r="J82" s="386">
        <v>8997250</v>
      </c>
      <c r="K82" s="383"/>
      <c r="L82" s="386">
        <v>11197250</v>
      </c>
      <c r="M82" s="386">
        <v>9583583.333333334</v>
      </c>
      <c r="N82" s="386">
        <v>9583583.333333334</v>
      </c>
      <c r="O82" s="386">
        <v>9583583.333333334</v>
      </c>
      <c r="P82" s="386">
        <v>11197250</v>
      </c>
      <c r="Q82" s="386">
        <v>9583583</v>
      </c>
      <c r="R82" s="383"/>
      <c r="S82" s="383"/>
      <c r="U82" s="391">
        <v>12956250</v>
      </c>
      <c r="V82" s="391">
        <v>8997250</v>
      </c>
      <c r="W82" s="391">
        <v>8997250</v>
      </c>
      <c r="X82" s="391">
        <v>8997250</v>
      </c>
      <c r="Y82" s="391">
        <v>11197250</v>
      </c>
      <c r="Z82" s="391">
        <v>9583583.333333334</v>
      </c>
      <c r="AA82" s="391">
        <v>9583583.333333334</v>
      </c>
      <c r="AB82" s="391">
        <v>9583583.333333334</v>
      </c>
    </row>
    <row r="83" spans="1:28">
      <c r="A83" s="387" t="s">
        <v>77</v>
      </c>
      <c r="B83" s="387" t="s">
        <v>76</v>
      </c>
      <c r="C83" s="387" t="s">
        <v>75</v>
      </c>
      <c r="D83" s="387" t="s">
        <v>279</v>
      </c>
      <c r="E83" s="386">
        <v>4502497</v>
      </c>
      <c r="F83" s="386">
        <v>4352497</v>
      </c>
      <c r="G83" s="386">
        <v>4652497</v>
      </c>
      <c r="H83" s="386">
        <v>4502509</v>
      </c>
      <c r="I83" s="386">
        <v>4502497</v>
      </c>
      <c r="J83" s="386">
        <v>4502501</v>
      </c>
      <c r="K83" s="383"/>
      <c r="L83" s="386">
        <v>4502497</v>
      </c>
      <c r="M83" s="386">
        <v>4652497</v>
      </c>
      <c r="N83" s="386">
        <v>4352505</v>
      </c>
      <c r="O83" s="386">
        <v>4502501</v>
      </c>
      <c r="P83" s="386">
        <v>4352497</v>
      </c>
      <c r="Q83" s="386">
        <v>4652497</v>
      </c>
      <c r="R83" s="383"/>
      <c r="S83" s="383"/>
      <c r="U83" s="391">
        <v>4502497</v>
      </c>
      <c r="V83" s="391">
        <v>4502501</v>
      </c>
      <c r="W83" s="391">
        <v>4502501</v>
      </c>
      <c r="X83" s="391">
        <v>4502501</v>
      </c>
      <c r="Y83" s="391">
        <v>4502497</v>
      </c>
      <c r="Z83" s="391">
        <v>4502501</v>
      </c>
      <c r="AA83" s="391">
        <v>4502501</v>
      </c>
      <c r="AB83" s="391">
        <v>4502501</v>
      </c>
    </row>
    <row r="84" spans="1:28">
      <c r="A84" s="387" t="s">
        <v>77</v>
      </c>
      <c r="B84" s="387" t="s">
        <v>76</v>
      </c>
      <c r="C84" s="387" t="s">
        <v>75</v>
      </c>
      <c r="D84" s="387" t="s">
        <v>277</v>
      </c>
      <c r="E84" s="386">
        <v>5274000</v>
      </c>
      <c r="F84" s="386">
        <v>5274000</v>
      </c>
      <c r="G84" s="386">
        <v>5274000</v>
      </c>
      <c r="H84" s="386">
        <v>5274000</v>
      </c>
      <c r="I84" s="386">
        <v>5027000</v>
      </c>
      <c r="J84" s="386">
        <v>5274000</v>
      </c>
      <c r="K84" s="383"/>
      <c r="L84" s="386">
        <v>5027000</v>
      </c>
      <c r="M84" s="386">
        <v>5285272</v>
      </c>
      <c r="N84" s="386">
        <v>5252636</v>
      </c>
      <c r="O84" s="386">
        <v>5252637</v>
      </c>
      <c r="P84" s="386">
        <v>5027000</v>
      </c>
      <c r="Q84" s="386">
        <v>5285272</v>
      </c>
      <c r="R84" s="383"/>
      <c r="S84" s="383"/>
      <c r="U84" s="391">
        <v>5274000</v>
      </c>
      <c r="V84" s="391">
        <v>5274000</v>
      </c>
      <c r="W84" s="391">
        <v>5274000</v>
      </c>
      <c r="X84" s="391">
        <v>5274000</v>
      </c>
      <c r="Y84" s="391">
        <v>5274000</v>
      </c>
      <c r="Z84" s="391">
        <v>5274000</v>
      </c>
      <c r="AA84" s="391">
        <v>5274000</v>
      </c>
      <c r="AB84" s="391">
        <v>5274000</v>
      </c>
    </row>
    <row r="85" spans="1:28">
      <c r="A85" s="387" t="s">
        <v>48</v>
      </c>
      <c r="B85" s="387" t="s">
        <v>64</v>
      </c>
      <c r="C85" s="387" t="s">
        <v>63</v>
      </c>
      <c r="D85" s="387" t="s">
        <v>275</v>
      </c>
      <c r="E85" s="386">
        <v>2929054</v>
      </c>
      <c r="F85" s="386">
        <v>2497858</v>
      </c>
      <c r="G85" s="386">
        <v>2141858</v>
      </c>
      <c r="H85" s="386">
        <v>3025230</v>
      </c>
      <c r="I85" s="386">
        <v>2929054</v>
      </c>
      <c r="J85" s="386">
        <v>2497858</v>
      </c>
      <c r="K85" s="383"/>
      <c r="L85" s="386">
        <v>1268955</v>
      </c>
      <c r="M85" s="386">
        <v>1931465</v>
      </c>
      <c r="N85" s="386">
        <v>2507442</v>
      </c>
      <c r="O85" s="386">
        <v>4886138</v>
      </c>
      <c r="P85" s="386">
        <v>1062515</v>
      </c>
      <c r="Q85" s="386">
        <v>1944596</v>
      </c>
      <c r="R85" s="383"/>
      <c r="S85" s="383"/>
      <c r="U85" s="391">
        <v>3018054</v>
      </c>
      <c r="V85" s="391">
        <v>2230858</v>
      </c>
      <c r="W85" s="391">
        <v>2230858</v>
      </c>
      <c r="X85" s="391">
        <v>3114230</v>
      </c>
      <c r="Y85" s="391">
        <v>1551624</v>
      </c>
      <c r="Z85" s="391">
        <v>2648501</v>
      </c>
      <c r="AA85" s="391">
        <v>2424154</v>
      </c>
      <c r="AB85" s="391">
        <v>3969721</v>
      </c>
    </row>
    <row r="86" spans="1:28">
      <c r="A86" s="387" t="s">
        <v>77</v>
      </c>
      <c r="B86" s="387" t="s">
        <v>76</v>
      </c>
      <c r="C86" s="387" t="s">
        <v>75</v>
      </c>
      <c r="D86" s="387" t="s">
        <v>273</v>
      </c>
      <c r="E86" s="386">
        <v>9720543</v>
      </c>
      <c r="F86" s="386">
        <v>9720543</v>
      </c>
      <c r="G86" s="386">
        <v>10142046</v>
      </c>
      <c r="H86" s="386">
        <v>10142037</v>
      </c>
      <c r="I86" s="386">
        <v>9271122</v>
      </c>
      <c r="J86" s="386">
        <v>9269121</v>
      </c>
      <c r="K86" s="383"/>
      <c r="L86" s="386">
        <v>9720543</v>
      </c>
      <c r="M86" s="386">
        <v>9720543</v>
      </c>
      <c r="N86" s="386">
        <v>10142046</v>
      </c>
      <c r="O86" s="386">
        <v>10142037</v>
      </c>
      <c r="P86" s="386">
        <v>9271122</v>
      </c>
      <c r="Q86" s="386">
        <v>9269121</v>
      </c>
      <c r="R86" s="383"/>
      <c r="S86" s="383"/>
      <c r="U86" s="391">
        <v>9754153</v>
      </c>
      <c r="V86" s="391">
        <v>9754153</v>
      </c>
      <c r="W86" s="391">
        <v>10101906</v>
      </c>
      <c r="X86" s="391">
        <v>10101900</v>
      </c>
      <c r="Y86" s="391">
        <v>9754153</v>
      </c>
      <c r="Z86" s="391">
        <v>9754153</v>
      </c>
      <c r="AA86" s="391">
        <v>10101906</v>
      </c>
      <c r="AB86" s="391">
        <v>10101900</v>
      </c>
    </row>
    <row r="87" spans="1:28">
      <c r="A87" s="387" t="s">
        <v>60</v>
      </c>
      <c r="B87" s="387" t="s">
        <v>59</v>
      </c>
      <c r="C87" s="387" t="s">
        <v>139</v>
      </c>
      <c r="D87" s="387" t="s">
        <v>271</v>
      </c>
      <c r="E87" s="386">
        <v>7942000</v>
      </c>
      <c r="F87" s="386">
        <v>36411500</v>
      </c>
      <c r="G87" s="386">
        <v>18205750</v>
      </c>
      <c r="H87" s="386">
        <v>18205750</v>
      </c>
      <c r="I87" s="386">
        <v>7942000</v>
      </c>
      <c r="J87" s="386">
        <v>36411500</v>
      </c>
      <c r="K87" s="383"/>
      <c r="L87" s="386">
        <v>20853250</v>
      </c>
      <c r="M87" s="386">
        <v>18205750</v>
      </c>
      <c r="N87" s="386">
        <v>20853250</v>
      </c>
      <c r="O87" s="386">
        <v>20852750</v>
      </c>
      <c r="P87" s="386">
        <v>20853250</v>
      </c>
      <c r="Q87" s="386">
        <v>36411500</v>
      </c>
      <c r="R87" s="383"/>
      <c r="S87" s="383"/>
      <c r="U87" s="391">
        <v>26147750</v>
      </c>
      <c r="V87" s="391">
        <v>18205750</v>
      </c>
      <c r="W87" s="391">
        <v>18205750</v>
      </c>
      <c r="X87" s="391">
        <v>18205750</v>
      </c>
      <c r="Y87" s="391">
        <v>20853250</v>
      </c>
      <c r="Z87" s="391">
        <v>18205750</v>
      </c>
      <c r="AA87" s="391">
        <v>20853250</v>
      </c>
      <c r="AB87" s="391">
        <v>20852750</v>
      </c>
    </row>
    <row r="88" spans="1:28">
      <c r="A88" s="387" t="s">
        <v>77</v>
      </c>
      <c r="B88" s="387" t="s">
        <v>76</v>
      </c>
      <c r="C88" s="387" t="s">
        <v>75</v>
      </c>
      <c r="D88" s="387" t="s">
        <v>269</v>
      </c>
      <c r="E88" s="386">
        <v>5499800</v>
      </c>
      <c r="F88" s="386">
        <v>5499800</v>
      </c>
      <c r="G88" s="386">
        <v>5499800</v>
      </c>
      <c r="H88" s="386">
        <v>5499800</v>
      </c>
      <c r="I88" s="386">
        <v>5499800</v>
      </c>
      <c r="J88" s="386">
        <v>5499800</v>
      </c>
      <c r="K88" s="383"/>
      <c r="L88" s="386">
        <v>4140283</v>
      </c>
      <c r="M88" s="386">
        <v>4832325</v>
      </c>
      <c r="N88" s="386">
        <v>6239355</v>
      </c>
      <c r="O88" s="386">
        <v>6428660</v>
      </c>
      <c r="P88" s="386">
        <v>4140283</v>
      </c>
      <c r="Q88" s="386">
        <v>4832325</v>
      </c>
      <c r="R88" s="383"/>
      <c r="S88" s="383"/>
      <c r="U88" s="391">
        <v>5499800</v>
      </c>
      <c r="V88" s="391">
        <v>5499800</v>
      </c>
      <c r="W88" s="391">
        <v>5499800</v>
      </c>
      <c r="X88" s="391">
        <v>5499800</v>
      </c>
      <c r="Y88" s="391">
        <v>5499800</v>
      </c>
      <c r="Z88" s="391">
        <v>5499800</v>
      </c>
      <c r="AA88" s="391">
        <v>5499800</v>
      </c>
      <c r="AB88" s="391">
        <v>5499800</v>
      </c>
    </row>
    <row r="89" spans="1:28">
      <c r="A89" s="387" t="s">
        <v>77</v>
      </c>
      <c r="B89" s="387" t="s">
        <v>76</v>
      </c>
      <c r="C89" s="387" t="s">
        <v>75</v>
      </c>
      <c r="D89" s="387" t="s">
        <v>267</v>
      </c>
      <c r="E89" s="386">
        <v>3593250</v>
      </c>
      <c r="F89" s="386">
        <v>3593250</v>
      </c>
      <c r="G89" s="386">
        <v>3593250</v>
      </c>
      <c r="H89" s="386">
        <v>3593250</v>
      </c>
      <c r="I89" s="386">
        <v>3593250</v>
      </c>
      <c r="J89" s="386">
        <v>3593250</v>
      </c>
      <c r="K89" s="383"/>
      <c r="L89" s="386">
        <v>3593250</v>
      </c>
      <c r="M89" s="386">
        <v>3593250</v>
      </c>
      <c r="N89" s="386">
        <v>3593250</v>
      </c>
      <c r="O89" s="386">
        <v>3593250</v>
      </c>
      <c r="P89" s="386">
        <v>3593250</v>
      </c>
      <c r="Q89" s="386">
        <v>3593250</v>
      </c>
      <c r="R89" s="383"/>
      <c r="S89" s="383"/>
      <c r="U89" s="391">
        <v>3593250</v>
      </c>
      <c r="V89" s="391">
        <v>3593250</v>
      </c>
      <c r="W89" s="391">
        <v>3593250</v>
      </c>
      <c r="X89" s="391">
        <v>3593250</v>
      </c>
      <c r="Y89" s="391">
        <v>3593250</v>
      </c>
      <c r="Z89" s="391">
        <v>3593250</v>
      </c>
      <c r="AA89" s="391">
        <v>3593250</v>
      </c>
      <c r="AB89" s="391">
        <v>3593250</v>
      </c>
    </row>
    <row r="90" spans="1:28">
      <c r="A90" s="387" t="s">
        <v>48</v>
      </c>
      <c r="B90" s="387" t="s">
        <v>120</v>
      </c>
      <c r="C90" s="387" t="s">
        <v>119</v>
      </c>
      <c r="D90" s="387" t="s">
        <v>265</v>
      </c>
      <c r="E90" s="386">
        <v>1646000</v>
      </c>
      <c r="F90" s="386">
        <v>1379000</v>
      </c>
      <c r="G90" s="386">
        <v>1710000</v>
      </c>
      <c r="H90" s="386">
        <v>2741000</v>
      </c>
      <c r="I90" s="386">
        <v>1646000</v>
      </c>
      <c r="J90" s="386">
        <v>1379000</v>
      </c>
      <c r="K90" s="383"/>
      <c r="L90" s="386">
        <v>1195000</v>
      </c>
      <c r="M90" s="386">
        <v>1684000</v>
      </c>
      <c r="N90" s="386">
        <v>1604000</v>
      </c>
      <c r="O90" s="386">
        <v>2993000</v>
      </c>
      <c r="P90" s="386">
        <v>1195000</v>
      </c>
      <c r="Q90" s="386">
        <v>1684000</v>
      </c>
      <c r="R90" s="383"/>
      <c r="S90" s="383"/>
      <c r="U90" s="391">
        <v>2208000</v>
      </c>
      <c r="V90" s="391">
        <v>1942000</v>
      </c>
      <c r="W90" s="391">
        <v>1663000</v>
      </c>
      <c r="X90" s="391">
        <v>1663000</v>
      </c>
      <c r="Y90" s="391">
        <v>1869000</v>
      </c>
      <c r="Z90" s="391">
        <v>1869000</v>
      </c>
      <c r="AA90" s="391">
        <v>1869000</v>
      </c>
      <c r="AB90" s="391">
        <v>1869000</v>
      </c>
    </row>
    <row r="91" spans="1:28">
      <c r="A91" s="387" t="s">
        <v>77</v>
      </c>
      <c r="B91" s="387" t="s">
        <v>76</v>
      </c>
      <c r="C91" s="387" t="s">
        <v>75</v>
      </c>
      <c r="D91" s="387" t="s">
        <v>263</v>
      </c>
      <c r="E91" s="386">
        <v>4728500</v>
      </c>
      <c r="F91" s="386">
        <v>4728500</v>
      </c>
      <c r="G91" s="386">
        <v>4728500</v>
      </c>
      <c r="H91" s="386">
        <v>4728500</v>
      </c>
      <c r="I91" s="386">
        <v>4728500</v>
      </c>
      <c r="J91" s="386">
        <v>4728500</v>
      </c>
      <c r="K91" s="383"/>
      <c r="L91" s="386">
        <v>4728500</v>
      </c>
      <c r="M91" s="386">
        <v>4277000</v>
      </c>
      <c r="N91" s="386">
        <v>4728500</v>
      </c>
      <c r="O91" s="386">
        <v>5180000</v>
      </c>
      <c r="P91" s="386">
        <v>4534000</v>
      </c>
      <c r="Q91" s="386">
        <v>4277000</v>
      </c>
      <c r="R91" s="383"/>
      <c r="S91" s="383"/>
      <c r="U91" s="391">
        <v>4728500</v>
      </c>
      <c r="V91" s="391">
        <v>4728500</v>
      </c>
      <c r="W91" s="391">
        <v>4728500</v>
      </c>
      <c r="X91" s="391">
        <v>4728500</v>
      </c>
      <c r="Y91" s="391">
        <v>4728500</v>
      </c>
      <c r="Z91" s="391">
        <v>4728500</v>
      </c>
      <c r="AA91" s="391">
        <v>4728500</v>
      </c>
      <c r="AB91" s="391">
        <v>4728500</v>
      </c>
    </row>
    <row r="92" spans="1:28">
      <c r="A92" s="387" t="s">
        <v>53</v>
      </c>
      <c r="B92" s="387" t="s">
        <v>52</v>
      </c>
      <c r="C92" s="387" t="s">
        <v>51</v>
      </c>
      <c r="D92" s="387" t="s">
        <v>261</v>
      </c>
      <c r="E92" s="386">
        <v>10523900</v>
      </c>
      <c r="F92" s="386">
        <v>11517000</v>
      </c>
      <c r="G92" s="386">
        <v>9117000</v>
      </c>
      <c r="H92" s="386">
        <v>10421200</v>
      </c>
      <c r="I92" s="386">
        <v>10523900</v>
      </c>
      <c r="J92" s="386">
        <v>11517000</v>
      </c>
      <c r="K92" s="383"/>
      <c r="L92" s="386">
        <v>9880700</v>
      </c>
      <c r="M92" s="386">
        <v>10084400</v>
      </c>
      <c r="N92" s="386">
        <v>10638200</v>
      </c>
      <c r="O92" s="386">
        <v>10975900</v>
      </c>
      <c r="P92" s="386">
        <v>9880700</v>
      </c>
      <c r="Q92" s="386">
        <v>10084400</v>
      </c>
      <c r="R92" s="383"/>
      <c r="S92" s="383"/>
      <c r="U92" s="391">
        <v>10471500</v>
      </c>
      <c r="V92" s="391">
        <v>10095500</v>
      </c>
      <c r="W92" s="391">
        <v>9605500</v>
      </c>
      <c r="X92" s="391">
        <v>9605500</v>
      </c>
      <c r="Y92" s="391">
        <v>9944500</v>
      </c>
      <c r="Z92" s="391">
        <v>9944500</v>
      </c>
      <c r="AA92" s="391">
        <v>9944500</v>
      </c>
      <c r="AB92" s="391">
        <v>9944500</v>
      </c>
    </row>
    <row r="93" spans="1:28">
      <c r="A93" s="387" t="s">
        <v>53</v>
      </c>
      <c r="B93" s="387" t="s">
        <v>105</v>
      </c>
      <c r="C93" s="387" t="s">
        <v>162</v>
      </c>
      <c r="D93" s="387" t="s">
        <v>259</v>
      </c>
      <c r="E93" s="386">
        <v>0</v>
      </c>
      <c r="F93" s="386">
        <v>15533000</v>
      </c>
      <c r="G93" s="386">
        <v>7758000</v>
      </c>
      <c r="H93" s="386">
        <v>7758000</v>
      </c>
      <c r="I93" s="386">
        <v>0</v>
      </c>
      <c r="J93" s="386">
        <v>15533188</v>
      </c>
      <c r="K93" s="383"/>
      <c r="L93" s="386">
        <v>82453750</v>
      </c>
      <c r="M93" s="386">
        <v>82453750</v>
      </c>
      <c r="N93" s="386">
        <v>82453750</v>
      </c>
      <c r="O93" s="386">
        <v>82453750</v>
      </c>
      <c r="P93" s="386">
        <v>3173868.2724561403</v>
      </c>
      <c r="Q93" s="386">
        <v>6239176.3275438603</v>
      </c>
      <c r="R93" s="383"/>
      <c r="S93" s="383"/>
      <c r="U93" s="391">
        <v>7762000</v>
      </c>
      <c r="V93" s="391">
        <v>7762000</v>
      </c>
      <c r="W93" s="391">
        <v>7762000</v>
      </c>
      <c r="X93" s="391">
        <v>7762000</v>
      </c>
      <c r="Y93" s="391">
        <v>82453750</v>
      </c>
      <c r="Z93" s="391">
        <v>82453750</v>
      </c>
      <c r="AA93" s="391">
        <v>82453750</v>
      </c>
      <c r="AB93" s="391">
        <v>82453750</v>
      </c>
    </row>
    <row r="94" spans="1:28">
      <c r="A94" s="387" t="s">
        <v>77</v>
      </c>
      <c r="B94" s="387" t="s">
        <v>76</v>
      </c>
      <c r="C94" s="387" t="s">
        <v>75</v>
      </c>
      <c r="D94" s="387" t="s">
        <v>257</v>
      </c>
      <c r="E94" s="386">
        <v>4566917</v>
      </c>
      <c r="F94" s="386">
        <v>4474694</v>
      </c>
      <c r="G94" s="386">
        <v>4474694</v>
      </c>
      <c r="H94" s="386">
        <v>4474694</v>
      </c>
      <c r="I94" s="386">
        <v>4496196</v>
      </c>
      <c r="J94" s="386">
        <v>4661000</v>
      </c>
      <c r="K94" s="383"/>
      <c r="L94" s="386">
        <v>4496196</v>
      </c>
      <c r="M94" s="386">
        <v>4661000</v>
      </c>
      <c r="N94" s="386">
        <v>4822257</v>
      </c>
      <c r="O94" s="386">
        <v>4822257</v>
      </c>
      <c r="P94" s="386">
        <v>4496196</v>
      </c>
      <c r="Q94" s="386">
        <v>4661000</v>
      </c>
      <c r="R94" s="383"/>
      <c r="S94" s="383"/>
      <c r="U94" s="391">
        <v>4566917</v>
      </c>
      <c r="V94" s="391">
        <v>4474694</v>
      </c>
      <c r="W94" s="391">
        <v>4474694</v>
      </c>
      <c r="X94" s="391">
        <v>4474694</v>
      </c>
      <c r="Y94" s="391">
        <v>4566917</v>
      </c>
      <c r="Z94" s="391">
        <v>4474694</v>
      </c>
      <c r="AA94" s="391">
        <v>4474694</v>
      </c>
      <c r="AB94" s="391">
        <v>4474694</v>
      </c>
    </row>
    <row r="95" spans="1:28">
      <c r="A95" s="387" t="s">
        <v>77</v>
      </c>
      <c r="B95" s="387" t="s">
        <v>76</v>
      </c>
      <c r="C95" s="387" t="s">
        <v>75</v>
      </c>
      <c r="D95" s="387" t="s">
        <v>255</v>
      </c>
      <c r="E95" s="386">
        <v>0</v>
      </c>
      <c r="F95" s="386">
        <v>8449000</v>
      </c>
      <c r="G95" s="386">
        <v>4224500</v>
      </c>
      <c r="H95" s="386">
        <v>4224500</v>
      </c>
      <c r="I95" s="386">
        <v>0</v>
      </c>
      <c r="J95" s="386">
        <v>8449000</v>
      </c>
      <c r="K95" s="383"/>
      <c r="L95" s="386">
        <v>4224500</v>
      </c>
      <c r="M95" s="386">
        <v>4224500</v>
      </c>
      <c r="N95" s="386">
        <v>4224500</v>
      </c>
      <c r="O95" s="386">
        <v>4224500</v>
      </c>
      <c r="P95" s="386">
        <v>4224500</v>
      </c>
      <c r="Q95" s="386">
        <v>4224500</v>
      </c>
      <c r="R95" s="383"/>
      <c r="S95" s="383"/>
      <c r="U95" s="391">
        <v>4224500</v>
      </c>
      <c r="V95" s="391">
        <v>4224500</v>
      </c>
      <c r="W95" s="391">
        <v>4224500</v>
      </c>
      <c r="X95" s="391">
        <v>4224500</v>
      </c>
      <c r="Y95" s="391">
        <v>4224500</v>
      </c>
      <c r="Z95" s="391">
        <v>4224500</v>
      </c>
      <c r="AA95" s="391">
        <v>4224500</v>
      </c>
      <c r="AB95" s="391">
        <v>4224500</v>
      </c>
    </row>
    <row r="96" spans="1:28">
      <c r="A96" s="387" t="s">
        <v>60</v>
      </c>
      <c r="B96" s="387" t="s">
        <v>59</v>
      </c>
      <c r="C96" s="387" t="s">
        <v>139</v>
      </c>
      <c r="D96" s="387" t="s">
        <v>253</v>
      </c>
      <c r="E96" s="386">
        <v>22016754</v>
      </c>
      <c r="F96" s="386">
        <v>0</v>
      </c>
      <c r="G96" s="386">
        <v>0</v>
      </c>
      <c r="H96" s="386">
        <v>0</v>
      </c>
      <c r="I96" s="386">
        <v>22016754</v>
      </c>
      <c r="J96" s="386">
        <v>0</v>
      </c>
      <c r="K96" s="383"/>
      <c r="L96" s="386">
        <v>5202230</v>
      </c>
      <c r="M96" s="386">
        <v>5446731</v>
      </c>
      <c r="N96" s="386">
        <v>5683896</v>
      </c>
      <c r="O96" s="386">
        <v>5683897</v>
      </c>
      <c r="P96" s="386">
        <v>5400707</v>
      </c>
      <c r="Q96" s="386">
        <v>4785516</v>
      </c>
      <c r="R96" s="383"/>
      <c r="S96" s="383"/>
      <c r="U96" s="391">
        <v>22016754</v>
      </c>
      <c r="V96" s="391">
        <v>0</v>
      </c>
      <c r="W96" s="391">
        <v>0</v>
      </c>
      <c r="X96" s="391">
        <v>0</v>
      </c>
      <c r="Y96" s="391">
        <v>5202230</v>
      </c>
      <c r="Z96" s="391">
        <v>5202230</v>
      </c>
      <c r="AA96" s="391">
        <v>5806147</v>
      </c>
      <c r="AB96" s="391">
        <v>5806147</v>
      </c>
    </row>
    <row r="97" spans="1:28">
      <c r="A97" s="387" t="s">
        <v>77</v>
      </c>
      <c r="B97" s="387" t="s">
        <v>76</v>
      </c>
      <c r="C97" s="387" t="s">
        <v>75</v>
      </c>
      <c r="D97" s="387" t="s">
        <v>251</v>
      </c>
      <c r="E97" s="386">
        <v>18390000</v>
      </c>
      <c r="F97" s="386">
        <v>0</v>
      </c>
      <c r="G97" s="386">
        <v>0</v>
      </c>
      <c r="H97" s="386">
        <v>0</v>
      </c>
      <c r="I97" s="386">
        <v>18390000</v>
      </c>
      <c r="J97" s="386">
        <v>0</v>
      </c>
      <c r="K97" s="383"/>
      <c r="L97" s="386">
        <v>4497000</v>
      </c>
      <c r="M97" s="386">
        <v>4897000</v>
      </c>
      <c r="N97" s="386">
        <v>4497000</v>
      </c>
      <c r="O97" s="386">
        <v>4497000</v>
      </c>
      <c r="P97" s="386">
        <v>4503450</v>
      </c>
      <c r="Q97" s="386">
        <v>4675160</v>
      </c>
      <c r="R97" s="383"/>
      <c r="S97" s="383"/>
      <c r="U97" s="391">
        <v>18390000</v>
      </c>
      <c r="V97" s="391">
        <v>0</v>
      </c>
      <c r="W97" s="391">
        <v>0</v>
      </c>
      <c r="X97" s="391">
        <v>0</v>
      </c>
      <c r="Y97" s="391">
        <v>4497000</v>
      </c>
      <c r="Z97" s="391">
        <v>4897000</v>
      </c>
      <c r="AA97" s="391">
        <v>4497000</v>
      </c>
      <c r="AB97" s="391">
        <v>4497000</v>
      </c>
    </row>
    <row r="98" spans="1:28">
      <c r="A98" s="387" t="s">
        <v>77</v>
      </c>
      <c r="B98" s="387" t="s">
        <v>76</v>
      </c>
      <c r="C98" s="387" t="s">
        <v>75</v>
      </c>
      <c r="D98" s="387" t="s">
        <v>249</v>
      </c>
      <c r="E98" s="386">
        <v>12669793</v>
      </c>
      <c r="F98" s="386">
        <v>12886270</v>
      </c>
      <c r="G98" s="386">
        <v>14333020</v>
      </c>
      <c r="H98" s="386">
        <v>14385538</v>
      </c>
      <c r="I98" s="386">
        <v>12640043</v>
      </c>
      <c r="J98" s="386">
        <v>12856520</v>
      </c>
      <c r="K98" s="383"/>
      <c r="L98" s="386">
        <v>12669793</v>
      </c>
      <c r="M98" s="386">
        <v>12886270</v>
      </c>
      <c r="N98" s="386">
        <v>14333020</v>
      </c>
      <c r="O98" s="386">
        <v>14385538</v>
      </c>
      <c r="P98" s="386">
        <v>12640043</v>
      </c>
      <c r="Q98" s="386">
        <v>12856520</v>
      </c>
      <c r="R98" s="383"/>
      <c r="S98" s="383"/>
      <c r="U98" s="391">
        <v>13018330</v>
      </c>
      <c r="V98" s="391">
        <v>13018330</v>
      </c>
      <c r="W98" s="391">
        <v>13841597</v>
      </c>
      <c r="X98" s="391">
        <v>13894116</v>
      </c>
      <c r="Y98" s="391">
        <v>13018330</v>
      </c>
      <c r="Z98" s="391">
        <v>13018330</v>
      </c>
      <c r="AA98" s="391">
        <v>13841597</v>
      </c>
      <c r="AB98" s="391">
        <v>13894116</v>
      </c>
    </row>
    <row r="99" spans="1:28">
      <c r="A99" s="387" t="s">
        <v>60</v>
      </c>
      <c r="B99" s="387" t="s">
        <v>59</v>
      </c>
      <c r="C99" s="387" t="s">
        <v>80</v>
      </c>
      <c r="D99" s="387" t="s">
        <v>247</v>
      </c>
      <c r="E99" s="386">
        <v>33331000</v>
      </c>
      <c r="F99" s="386">
        <v>22691000</v>
      </c>
      <c r="G99" s="386">
        <v>22691000</v>
      </c>
      <c r="H99" s="386">
        <v>22691000</v>
      </c>
      <c r="I99" s="386">
        <v>33331000</v>
      </c>
      <c r="J99" s="386">
        <v>22691000</v>
      </c>
      <c r="K99" s="383"/>
      <c r="L99" s="386">
        <v>25351000</v>
      </c>
      <c r="M99" s="386">
        <v>25351000</v>
      </c>
      <c r="N99" s="386">
        <v>25351000</v>
      </c>
      <c r="O99" s="386">
        <v>25351000</v>
      </c>
      <c r="P99" s="386">
        <v>24993000</v>
      </c>
      <c r="Q99" s="386">
        <v>24301500</v>
      </c>
      <c r="R99" s="383"/>
      <c r="S99" s="383"/>
      <c r="U99" s="391">
        <v>33331000</v>
      </c>
      <c r="V99" s="391">
        <v>22691000</v>
      </c>
      <c r="W99" s="391">
        <v>22691000</v>
      </c>
      <c r="X99" s="391">
        <v>22691000</v>
      </c>
      <c r="Y99" s="391">
        <v>25351000</v>
      </c>
      <c r="Z99" s="391">
        <v>25351000</v>
      </c>
      <c r="AA99" s="391">
        <v>25351000</v>
      </c>
      <c r="AB99" s="391">
        <v>25351000</v>
      </c>
    </row>
    <row r="100" spans="1:28">
      <c r="A100" s="387" t="s">
        <v>48</v>
      </c>
      <c r="B100" s="387" t="s">
        <v>47</v>
      </c>
      <c r="C100" s="387" t="s">
        <v>46</v>
      </c>
      <c r="D100" s="387" t="s">
        <v>245</v>
      </c>
      <c r="E100" s="386">
        <v>6082016</v>
      </c>
      <c r="F100" s="386">
        <v>6317973</v>
      </c>
      <c r="G100" s="386">
        <v>8124638.5</v>
      </c>
      <c r="H100" s="386">
        <v>10632836.5</v>
      </c>
      <c r="I100" s="386">
        <v>6082016</v>
      </c>
      <c r="J100" s="386">
        <v>6317973</v>
      </c>
      <c r="K100" s="383"/>
      <c r="L100" s="386">
        <v>5761790</v>
      </c>
      <c r="M100" s="386">
        <v>6299992</v>
      </c>
      <c r="N100" s="386">
        <v>8124638.5</v>
      </c>
      <c r="O100" s="386">
        <v>10875461</v>
      </c>
      <c r="P100" s="386">
        <v>5761790</v>
      </c>
      <c r="Q100" s="386">
        <v>6299992</v>
      </c>
      <c r="R100" s="383"/>
      <c r="S100" s="383"/>
      <c r="U100" s="391">
        <v>6082016</v>
      </c>
      <c r="V100" s="391">
        <v>7146750</v>
      </c>
      <c r="W100" s="391">
        <v>7710250</v>
      </c>
      <c r="X100" s="391">
        <v>9886984</v>
      </c>
      <c r="Y100" s="391">
        <v>6082016</v>
      </c>
      <c r="Z100" s="391">
        <v>7146750</v>
      </c>
      <c r="AA100" s="391">
        <v>7710250</v>
      </c>
      <c r="AB100" s="391">
        <v>9886984</v>
      </c>
    </row>
    <row r="101" spans="1:28">
      <c r="A101" s="387" t="s">
        <v>77</v>
      </c>
      <c r="B101" s="387" t="s">
        <v>76</v>
      </c>
      <c r="C101" s="387" t="s">
        <v>75</v>
      </c>
      <c r="D101" s="387" t="s">
        <v>243</v>
      </c>
      <c r="E101" s="386">
        <v>2685250</v>
      </c>
      <c r="F101" s="386">
        <v>2685250</v>
      </c>
      <c r="G101" s="386">
        <v>2685250</v>
      </c>
      <c r="H101" s="386">
        <v>2685250</v>
      </c>
      <c r="I101" s="386">
        <v>2685250</v>
      </c>
      <c r="J101" s="386">
        <v>2685250</v>
      </c>
      <c r="K101" s="383"/>
      <c r="L101" s="386">
        <v>2685250</v>
      </c>
      <c r="M101" s="386">
        <v>2685250</v>
      </c>
      <c r="N101" s="386">
        <v>2685250</v>
      </c>
      <c r="O101" s="386">
        <v>2685250</v>
      </c>
      <c r="P101" s="386">
        <v>2685250</v>
      </c>
      <c r="Q101" s="386">
        <v>2685250</v>
      </c>
      <c r="R101" s="383"/>
      <c r="S101" s="383"/>
      <c r="U101" s="391">
        <v>2685250</v>
      </c>
      <c r="V101" s="391">
        <v>2685250</v>
      </c>
      <c r="W101" s="391">
        <v>2685250</v>
      </c>
      <c r="X101" s="391">
        <v>2685250</v>
      </c>
      <c r="Y101" s="391">
        <v>2685250</v>
      </c>
      <c r="Z101" s="391">
        <v>2685250</v>
      </c>
      <c r="AA101" s="391">
        <v>2685250</v>
      </c>
      <c r="AB101" s="391">
        <v>2685250</v>
      </c>
    </row>
    <row r="102" spans="1:28">
      <c r="A102" s="387" t="s">
        <v>48</v>
      </c>
      <c r="B102" s="387" t="s">
        <v>47</v>
      </c>
      <c r="C102" s="387" t="s">
        <v>46</v>
      </c>
      <c r="D102" s="387" t="s">
        <v>241</v>
      </c>
      <c r="E102" s="386">
        <v>7365000</v>
      </c>
      <c r="F102" s="386">
        <v>7069000</v>
      </c>
      <c r="G102" s="386">
        <v>7813550</v>
      </c>
      <c r="H102" s="386">
        <v>6662000</v>
      </c>
      <c r="I102" s="386">
        <v>7365000</v>
      </c>
      <c r="J102" s="386">
        <v>7069000</v>
      </c>
      <c r="K102" s="383"/>
      <c r="L102" s="386">
        <v>6315000</v>
      </c>
      <c r="M102" s="386">
        <v>6483000</v>
      </c>
      <c r="N102" s="386">
        <v>8163550</v>
      </c>
      <c r="O102" s="386">
        <v>7012000</v>
      </c>
      <c r="P102" s="386">
        <v>6315000</v>
      </c>
      <c r="Q102" s="386">
        <v>6383000</v>
      </c>
      <c r="R102" s="383"/>
      <c r="S102" s="383"/>
      <c r="U102" s="391">
        <v>7971000</v>
      </c>
      <c r="V102" s="391">
        <v>7678000</v>
      </c>
      <c r="W102" s="391">
        <v>6642000</v>
      </c>
      <c r="X102" s="391">
        <v>6662000</v>
      </c>
      <c r="Y102" s="391">
        <v>6921000</v>
      </c>
      <c r="Z102" s="391">
        <v>7338000</v>
      </c>
      <c r="AA102" s="391">
        <v>7337000</v>
      </c>
      <c r="AB102" s="391">
        <v>7357000</v>
      </c>
    </row>
    <row r="103" spans="1:28">
      <c r="A103" s="387" t="s">
        <v>48</v>
      </c>
      <c r="B103" s="387" t="s">
        <v>64</v>
      </c>
      <c r="C103" s="387" t="s">
        <v>63</v>
      </c>
      <c r="D103" s="387" t="s">
        <v>239</v>
      </c>
      <c r="E103" s="386">
        <v>1745412</v>
      </c>
      <c r="F103" s="386">
        <v>6625240</v>
      </c>
      <c r="G103" s="386">
        <v>3291158</v>
      </c>
      <c r="H103" s="386">
        <v>3508190</v>
      </c>
      <c r="I103" s="386">
        <v>1745412</v>
      </c>
      <c r="J103" s="386">
        <v>6625240</v>
      </c>
      <c r="K103" s="383"/>
      <c r="L103" s="386">
        <v>2296143</v>
      </c>
      <c r="M103" s="386">
        <v>2622414</v>
      </c>
      <c r="N103" s="386">
        <v>4922486</v>
      </c>
      <c r="O103" s="386">
        <v>5328957</v>
      </c>
      <c r="P103" s="386">
        <v>2296143</v>
      </c>
      <c r="Q103" s="386">
        <v>2622414</v>
      </c>
      <c r="R103" s="383"/>
      <c r="S103" s="383"/>
      <c r="U103" s="391">
        <v>3693179</v>
      </c>
      <c r="V103" s="391">
        <v>3031500</v>
      </c>
      <c r="W103" s="391">
        <v>3634100</v>
      </c>
      <c r="X103" s="391">
        <v>4810900</v>
      </c>
      <c r="Y103" s="391">
        <v>2867000</v>
      </c>
      <c r="Z103" s="391">
        <v>2904000</v>
      </c>
      <c r="AA103" s="391">
        <v>4208600</v>
      </c>
      <c r="AB103" s="391">
        <v>5191400</v>
      </c>
    </row>
    <row r="104" spans="1:28">
      <c r="A104" s="387" t="s">
        <v>77</v>
      </c>
      <c r="B104" s="387" t="s">
        <v>76</v>
      </c>
      <c r="C104" s="387" t="s">
        <v>75</v>
      </c>
      <c r="D104" s="387" t="s">
        <v>237</v>
      </c>
      <c r="E104" s="386">
        <v>5866000</v>
      </c>
      <c r="F104" s="386">
        <v>5866000</v>
      </c>
      <c r="G104" s="386">
        <v>5866000</v>
      </c>
      <c r="H104" s="386">
        <v>5864000</v>
      </c>
      <c r="I104" s="386">
        <v>5866000</v>
      </c>
      <c r="J104" s="386">
        <v>5866000</v>
      </c>
      <c r="K104" s="383"/>
      <c r="L104" s="386">
        <v>5866000</v>
      </c>
      <c r="M104" s="386">
        <v>5866000</v>
      </c>
      <c r="N104" s="386">
        <v>5866000</v>
      </c>
      <c r="O104" s="386">
        <v>5864000</v>
      </c>
      <c r="P104" s="386">
        <v>5866000</v>
      </c>
      <c r="Q104" s="386">
        <v>5866000</v>
      </c>
      <c r="R104" s="383"/>
      <c r="S104" s="383"/>
      <c r="U104" s="391">
        <v>5866000</v>
      </c>
      <c r="V104" s="391">
        <v>5866000</v>
      </c>
      <c r="W104" s="391">
        <v>5866000</v>
      </c>
      <c r="X104" s="391">
        <v>5864000</v>
      </c>
      <c r="Y104" s="391">
        <v>5866000</v>
      </c>
      <c r="Z104" s="391">
        <v>5866000</v>
      </c>
      <c r="AA104" s="391">
        <v>5866000</v>
      </c>
      <c r="AB104" s="391">
        <v>5864000</v>
      </c>
    </row>
    <row r="105" spans="1:28">
      <c r="A105" s="387" t="s">
        <v>48</v>
      </c>
      <c r="B105" s="387" t="s">
        <v>64</v>
      </c>
      <c r="C105" s="387" t="s">
        <v>72</v>
      </c>
      <c r="D105" s="387" t="s">
        <v>235</v>
      </c>
      <c r="E105" s="386">
        <v>26311333.25</v>
      </c>
      <c r="F105" s="386">
        <v>23017222.25</v>
      </c>
      <c r="G105" s="386">
        <v>19945222.25</v>
      </c>
      <c r="H105" s="386">
        <v>19945222.25</v>
      </c>
      <c r="I105" s="386">
        <v>26311333.25</v>
      </c>
      <c r="J105" s="386">
        <v>23017222</v>
      </c>
      <c r="K105" s="383"/>
      <c r="L105" s="386">
        <v>26310948.25</v>
      </c>
      <c r="M105" s="386">
        <v>23017222.25</v>
      </c>
      <c r="N105" s="386">
        <v>19945222.25</v>
      </c>
      <c r="O105" s="386">
        <v>19945222.25</v>
      </c>
      <c r="P105" s="386">
        <v>26310948.25</v>
      </c>
      <c r="Q105" s="386">
        <v>23017222</v>
      </c>
      <c r="R105" s="383"/>
      <c r="S105" s="383"/>
      <c r="U105" s="391">
        <v>26311333.25</v>
      </c>
      <c r="V105" s="391">
        <v>23017222.25</v>
      </c>
      <c r="W105" s="391">
        <v>19945222.25</v>
      </c>
      <c r="X105" s="391">
        <v>19945222.25</v>
      </c>
      <c r="Y105" s="391">
        <v>26310948.25</v>
      </c>
      <c r="Z105" s="391">
        <v>23017222.25</v>
      </c>
      <c r="AA105" s="391">
        <v>19945222.25</v>
      </c>
      <c r="AB105" s="391">
        <v>19945222.25</v>
      </c>
    </row>
    <row r="106" spans="1:28">
      <c r="A106" s="387" t="s">
        <v>48</v>
      </c>
      <c r="B106" s="387" t="s">
        <v>47</v>
      </c>
      <c r="C106" s="387" t="s">
        <v>46</v>
      </c>
      <c r="D106" s="387" t="s">
        <v>233</v>
      </c>
      <c r="E106" s="386">
        <v>13730750</v>
      </c>
      <c r="F106" s="386">
        <v>13730750</v>
      </c>
      <c r="G106" s="386">
        <v>13730750</v>
      </c>
      <c r="H106" s="386">
        <v>13730750</v>
      </c>
      <c r="I106" s="386">
        <v>13730750</v>
      </c>
      <c r="J106" s="386">
        <v>13730750</v>
      </c>
      <c r="K106" s="383"/>
      <c r="L106" s="386">
        <v>6451797</v>
      </c>
      <c r="M106" s="386">
        <v>6451797</v>
      </c>
      <c r="N106" s="386">
        <v>30039399</v>
      </c>
      <c r="O106" s="386">
        <v>11980007</v>
      </c>
      <c r="P106" s="386">
        <v>6251000</v>
      </c>
      <c r="Q106" s="386">
        <v>6451797</v>
      </c>
      <c r="R106" s="383"/>
      <c r="S106" s="383"/>
      <c r="U106" s="391">
        <v>13730750</v>
      </c>
      <c r="V106" s="391">
        <v>13730750</v>
      </c>
      <c r="W106" s="391">
        <v>13730750</v>
      </c>
      <c r="X106" s="391">
        <v>13730750</v>
      </c>
      <c r="Y106" s="391">
        <v>6451797</v>
      </c>
      <c r="Z106" s="391">
        <v>6451797</v>
      </c>
      <c r="AA106" s="391">
        <v>30039399</v>
      </c>
      <c r="AB106" s="391">
        <v>11980007</v>
      </c>
    </row>
    <row r="107" spans="1:28">
      <c r="A107" s="387" t="s">
        <v>53</v>
      </c>
      <c r="B107" s="387" t="s">
        <v>163</v>
      </c>
      <c r="C107" s="387" t="s">
        <v>162</v>
      </c>
      <c r="D107" s="387" t="s">
        <v>231</v>
      </c>
      <c r="E107" s="386">
        <v>5815250</v>
      </c>
      <c r="F107" s="386">
        <v>5815250</v>
      </c>
      <c r="G107" s="386">
        <v>5815250</v>
      </c>
      <c r="H107" s="386">
        <v>5815250</v>
      </c>
      <c r="I107" s="386">
        <v>5815250</v>
      </c>
      <c r="J107" s="386">
        <v>5815250</v>
      </c>
      <c r="K107" s="383"/>
      <c r="L107" s="386">
        <v>5815250</v>
      </c>
      <c r="M107" s="386">
        <v>5815250</v>
      </c>
      <c r="N107" s="386">
        <v>5815250</v>
      </c>
      <c r="O107" s="386">
        <v>5815250</v>
      </c>
      <c r="P107" s="386">
        <v>5815250</v>
      </c>
      <c r="Q107" s="386">
        <v>5815250</v>
      </c>
      <c r="R107" s="383"/>
      <c r="S107" s="383"/>
      <c r="U107" s="391">
        <v>5815250</v>
      </c>
      <c r="V107" s="391">
        <v>5815250</v>
      </c>
      <c r="W107" s="391">
        <v>5815250</v>
      </c>
      <c r="X107" s="391">
        <v>5815250</v>
      </c>
      <c r="Y107" s="391">
        <v>5815250</v>
      </c>
      <c r="Z107" s="391">
        <v>5815250</v>
      </c>
      <c r="AA107" s="391">
        <v>5815250</v>
      </c>
      <c r="AB107" s="391">
        <v>5815250</v>
      </c>
    </row>
    <row r="108" spans="1:28">
      <c r="A108" s="387" t="s">
        <v>53</v>
      </c>
      <c r="B108" s="387" t="s">
        <v>163</v>
      </c>
      <c r="C108" s="387" t="s">
        <v>162</v>
      </c>
      <c r="D108" s="387" t="s">
        <v>229</v>
      </c>
      <c r="E108" s="386">
        <v>10129484.75</v>
      </c>
      <c r="F108" s="386">
        <v>9617372</v>
      </c>
      <c r="G108" s="386">
        <v>9117372</v>
      </c>
      <c r="H108" s="386">
        <v>9117371</v>
      </c>
      <c r="I108" s="386">
        <v>10129484.75</v>
      </c>
      <c r="J108" s="386">
        <v>9617372</v>
      </c>
      <c r="K108" s="383"/>
      <c r="L108" s="386">
        <v>10027801</v>
      </c>
      <c r="M108" s="386">
        <v>9157811</v>
      </c>
      <c r="N108" s="386">
        <v>9464541</v>
      </c>
      <c r="O108" s="386">
        <v>9331447</v>
      </c>
      <c r="P108" s="386">
        <v>10027800.5</v>
      </c>
      <c r="Q108" s="386">
        <v>9157811</v>
      </c>
      <c r="R108" s="383"/>
      <c r="S108" s="383"/>
      <c r="U108" s="391">
        <v>11016200</v>
      </c>
      <c r="V108" s="391">
        <v>9277200</v>
      </c>
      <c r="W108" s="391">
        <v>9277200</v>
      </c>
      <c r="X108" s="391">
        <v>9277200</v>
      </c>
      <c r="Y108" s="391">
        <v>11043150</v>
      </c>
      <c r="Z108" s="391">
        <v>9203450</v>
      </c>
      <c r="AA108" s="391">
        <v>9240350</v>
      </c>
      <c r="AB108" s="391">
        <v>9360850</v>
      </c>
    </row>
    <row r="109" spans="1:28">
      <c r="A109" s="387" t="s">
        <v>77</v>
      </c>
      <c r="B109" s="387" t="s">
        <v>76</v>
      </c>
      <c r="C109" s="387" t="s">
        <v>75</v>
      </c>
      <c r="D109" s="387" t="s">
        <v>227</v>
      </c>
      <c r="E109" s="386">
        <v>0</v>
      </c>
      <c r="F109" s="386">
        <v>0</v>
      </c>
      <c r="G109" s="386">
        <v>10921000</v>
      </c>
      <c r="H109" s="386">
        <v>10921000</v>
      </c>
      <c r="I109" s="386">
        <v>0</v>
      </c>
      <c r="J109" s="386">
        <v>0</v>
      </c>
      <c r="K109" s="383"/>
      <c r="L109" s="386">
        <v>3773426</v>
      </c>
      <c r="M109" s="386">
        <v>4588209</v>
      </c>
      <c r="N109" s="386">
        <v>5480364</v>
      </c>
      <c r="O109" s="386">
        <v>8000307</v>
      </c>
      <c r="P109" s="386">
        <v>3773426</v>
      </c>
      <c r="Q109" s="386">
        <v>4588209</v>
      </c>
      <c r="R109" s="383"/>
      <c r="S109" s="383"/>
      <c r="U109" s="391">
        <v>0</v>
      </c>
      <c r="V109" s="391">
        <v>0</v>
      </c>
      <c r="W109" s="391">
        <v>10921000</v>
      </c>
      <c r="X109" s="391">
        <v>10921000</v>
      </c>
      <c r="Y109" s="391">
        <v>3292826.5</v>
      </c>
      <c r="Z109" s="391">
        <v>3492826.5</v>
      </c>
      <c r="AA109" s="391">
        <v>7140826.5</v>
      </c>
      <c r="AB109" s="391">
        <v>7915826.5</v>
      </c>
    </row>
    <row r="110" spans="1:28">
      <c r="A110" s="387" t="s">
        <v>53</v>
      </c>
      <c r="B110" s="387" t="s">
        <v>163</v>
      </c>
      <c r="C110" s="387" t="s">
        <v>162</v>
      </c>
      <c r="D110" s="387" t="s">
        <v>225</v>
      </c>
      <c r="E110" s="386">
        <v>52999750</v>
      </c>
      <c r="F110" s="386">
        <v>48099750</v>
      </c>
      <c r="G110" s="386">
        <v>48099750</v>
      </c>
      <c r="H110" s="386">
        <v>48099750</v>
      </c>
      <c r="I110" s="386">
        <v>52999750</v>
      </c>
      <c r="J110" s="386">
        <v>48099750</v>
      </c>
      <c r="K110" s="383"/>
      <c r="L110" s="386">
        <v>51070750</v>
      </c>
      <c r="M110" s="386">
        <v>48099750</v>
      </c>
      <c r="N110" s="386">
        <v>48099750</v>
      </c>
      <c r="O110" s="386">
        <v>50028750</v>
      </c>
      <c r="P110" s="386">
        <v>51070750</v>
      </c>
      <c r="Q110" s="386">
        <v>48099750</v>
      </c>
      <c r="R110" s="383"/>
      <c r="S110" s="383"/>
      <c r="U110" s="391">
        <v>52999750</v>
      </c>
      <c r="V110" s="391">
        <v>48099750</v>
      </c>
      <c r="W110" s="391">
        <v>48099750</v>
      </c>
      <c r="X110" s="391">
        <v>48099750</v>
      </c>
      <c r="Y110" s="391">
        <v>51070750</v>
      </c>
      <c r="Z110" s="391">
        <v>48099750</v>
      </c>
      <c r="AA110" s="391">
        <v>48099750</v>
      </c>
      <c r="AB110" s="391">
        <v>50028750</v>
      </c>
    </row>
    <row r="111" spans="1:28">
      <c r="A111" s="387" t="s">
        <v>48</v>
      </c>
      <c r="B111" s="387" t="s">
        <v>64</v>
      </c>
      <c r="C111" s="387" t="s">
        <v>63</v>
      </c>
      <c r="D111" s="387" t="s">
        <v>223</v>
      </c>
      <c r="E111" s="386">
        <v>13919241</v>
      </c>
      <c r="F111" s="386">
        <v>13919241</v>
      </c>
      <c r="G111" s="386">
        <v>18131937</v>
      </c>
      <c r="H111" s="386">
        <v>18131937</v>
      </c>
      <c r="I111" s="386">
        <v>13919241</v>
      </c>
      <c r="J111" s="386">
        <v>13919241</v>
      </c>
      <c r="K111" s="383"/>
      <c r="L111" s="386">
        <v>13919241</v>
      </c>
      <c r="M111" s="386">
        <v>13919241</v>
      </c>
      <c r="N111" s="386">
        <v>18131937</v>
      </c>
      <c r="O111" s="386">
        <v>18131937</v>
      </c>
      <c r="P111" s="386">
        <v>13919240</v>
      </c>
      <c r="Q111" s="386">
        <v>13919241</v>
      </c>
      <c r="R111" s="383"/>
      <c r="S111" s="383"/>
      <c r="U111" s="391">
        <v>13919241</v>
      </c>
      <c r="V111" s="391">
        <v>13919241</v>
      </c>
      <c r="W111" s="391">
        <v>13919241</v>
      </c>
      <c r="X111" s="391">
        <v>13919240</v>
      </c>
      <c r="Y111" s="391">
        <v>13919241</v>
      </c>
      <c r="Z111" s="391">
        <v>13919241</v>
      </c>
      <c r="AA111" s="391">
        <v>13919241</v>
      </c>
      <c r="AB111" s="391">
        <v>13919240</v>
      </c>
    </row>
    <row r="112" spans="1:28">
      <c r="A112" s="387" t="s">
        <v>53</v>
      </c>
      <c r="B112" s="387" t="s">
        <v>105</v>
      </c>
      <c r="C112" s="387" t="s">
        <v>162</v>
      </c>
      <c r="D112" s="387" t="s">
        <v>221</v>
      </c>
      <c r="E112" s="386">
        <v>3255250</v>
      </c>
      <c r="F112" s="386">
        <v>3255250</v>
      </c>
      <c r="G112" s="386">
        <v>3255250</v>
      </c>
      <c r="H112" s="386">
        <v>3255250</v>
      </c>
      <c r="I112" s="386">
        <v>0</v>
      </c>
      <c r="J112" s="386">
        <v>0</v>
      </c>
      <c r="K112" s="383"/>
      <c r="L112" s="386">
        <v>3255250</v>
      </c>
      <c r="M112" s="386">
        <v>3255250</v>
      </c>
      <c r="N112" s="386">
        <v>3255250</v>
      </c>
      <c r="O112" s="386">
        <v>3255250</v>
      </c>
      <c r="P112" s="386">
        <v>0</v>
      </c>
      <c r="Q112" s="386">
        <v>0</v>
      </c>
      <c r="R112" s="383"/>
      <c r="S112" s="383"/>
      <c r="U112" s="391">
        <v>3255250</v>
      </c>
      <c r="V112" s="391">
        <v>3255250</v>
      </c>
      <c r="W112" s="391">
        <v>3255250</v>
      </c>
      <c r="X112" s="391">
        <v>3255250</v>
      </c>
      <c r="Y112" s="391">
        <v>3255250</v>
      </c>
      <c r="Z112" s="391">
        <v>3255250</v>
      </c>
      <c r="AA112" s="391">
        <v>3255250</v>
      </c>
      <c r="AB112" s="391">
        <v>3255250</v>
      </c>
    </row>
    <row r="113" spans="1:28">
      <c r="A113" s="387" t="s">
        <v>48</v>
      </c>
      <c r="B113" s="387" t="s">
        <v>64</v>
      </c>
      <c r="C113" s="387" t="s">
        <v>72</v>
      </c>
      <c r="D113" s="387" t="s">
        <v>219</v>
      </c>
      <c r="E113" s="386">
        <v>10965250</v>
      </c>
      <c r="F113" s="386">
        <v>10965250</v>
      </c>
      <c r="G113" s="386">
        <v>10965250</v>
      </c>
      <c r="H113" s="386">
        <v>10965250</v>
      </c>
      <c r="I113" s="386">
        <v>10965250</v>
      </c>
      <c r="J113" s="386">
        <v>10965250</v>
      </c>
      <c r="K113" s="383"/>
      <c r="L113" s="386">
        <v>10192329</v>
      </c>
      <c r="M113" s="386">
        <v>10773675</v>
      </c>
      <c r="N113" s="386">
        <v>11148360</v>
      </c>
      <c r="O113" s="386">
        <v>11746726</v>
      </c>
      <c r="P113" s="386">
        <v>10192329</v>
      </c>
      <c r="Q113" s="386">
        <v>10773675</v>
      </c>
      <c r="R113" s="383"/>
      <c r="S113" s="383"/>
      <c r="U113" s="391">
        <v>10965250</v>
      </c>
      <c r="V113" s="391">
        <v>10965250</v>
      </c>
      <c r="W113" s="391">
        <v>10965250</v>
      </c>
      <c r="X113" s="391">
        <v>10965250</v>
      </c>
      <c r="Y113" s="391">
        <v>10784453.380135955</v>
      </c>
      <c r="Z113" s="391">
        <v>10896103.503767928</v>
      </c>
      <c r="AA113" s="391">
        <v>10923287.561988873</v>
      </c>
      <c r="AB113" s="391">
        <v>11257245.054107243</v>
      </c>
    </row>
    <row r="114" spans="1:28">
      <c r="A114" s="387" t="s">
        <v>60</v>
      </c>
      <c r="B114" s="387" t="s">
        <v>59</v>
      </c>
      <c r="C114" s="387" t="s">
        <v>80</v>
      </c>
      <c r="D114" s="387" t="s">
        <v>217</v>
      </c>
      <c r="E114" s="386">
        <v>4408000</v>
      </c>
      <c r="F114" s="386">
        <v>4408000</v>
      </c>
      <c r="G114" s="386">
        <v>4408000</v>
      </c>
      <c r="H114" s="386">
        <v>4408000</v>
      </c>
      <c r="I114" s="386">
        <v>4408000</v>
      </c>
      <c r="J114" s="386">
        <v>4408000</v>
      </c>
      <c r="K114" s="383"/>
      <c r="L114" s="386">
        <v>4408000</v>
      </c>
      <c r="M114" s="386">
        <v>4408000</v>
      </c>
      <c r="N114" s="386">
        <v>4408000</v>
      </c>
      <c r="O114" s="386">
        <v>4408000</v>
      </c>
      <c r="P114" s="386">
        <v>4219000</v>
      </c>
      <c r="Q114" s="386">
        <v>4219000</v>
      </c>
      <c r="R114" s="383"/>
      <c r="S114" s="383"/>
      <c r="U114" s="391">
        <v>4408000</v>
      </c>
      <c r="V114" s="391">
        <v>4408000</v>
      </c>
      <c r="W114" s="391">
        <v>4408000</v>
      </c>
      <c r="X114" s="391">
        <v>4408000</v>
      </c>
      <c r="Y114" s="391">
        <v>4408000</v>
      </c>
      <c r="Z114" s="391">
        <v>4408000</v>
      </c>
      <c r="AA114" s="391">
        <v>4408000</v>
      </c>
      <c r="AB114" s="391">
        <v>4408000</v>
      </c>
    </row>
    <row r="115" spans="1:28">
      <c r="A115" s="387" t="s">
        <v>77</v>
      </c>
      <c r="B115" s="387" t="s">
        <v>76</v>
      </c>
      <c r="C115" s="387" t="s">
        <v>75</v>
      </c>
      <c r="D115" s="387" t="s">
        <v>215</v>
      </c>
      <c r="E115" s="386">
        <v>2044148</v>
      </c>
      <c r="F115" s="386">
        <v>2479757</v>
      </c>
      <c r="G115" s="386">
        <v>2902202</v>
      </c>
      <c r="H115" s="386">
        <v>3531302</v>
      </c>
      <c r="I115" s="386">
        <v>1959809</v>
      </c>
      <c r="J115" s="386">
        <v>2672724</v>
      </c>
      <c r="K115" s="383"/>
      <c r="L115" s="386">
        <v>2044148</v>
      </c>
      <c r="M115" s="386">
        <v>2479757</v>
      </c>
      <c r="N115" s="386">
        <v>2902202</v>
      </c>
      <c r="O115" s="386">
        <v>3531302</v>
      </c>
      <c r="P115" s="386">
        <v>1959809</v>
      </c>
      <c r="Q115" s="386">
        <v>2672724</v>
      </c>
      <c r="R115" s="383"/>
      <c r="S115" s="383"/>
      <c r="U115" s="391">
        <v>3049500</v>
      </c>
      <c r="V115" s="391">
        <v>3049500</v>
      </c>
      <c r="W115" s="391">
        <v>3049500</v>
      </c>
      <c r="X115" s="391">
        <v>3049500</v>
      </c>
      <c r="Y115" s="391">
        <v>3049500</v>
      </c>
      <c r="Z115" s="391">
        <v>3049500</v>
      </c>
      <c r="AA115" s="391">
        <v>3049500</v>
      </c>
      <c r="AB115" s="391">
        <v>3049500</v>
      </c>
    </row>
    <row r="116" spans="1:28">
      <c r="A116" s="387" t="s">
        <v>48</v>
      </c>
      <c r="B116" s="387" t="s">
        <v>120</v>
      </c>
      <c r="C116" s="387" t="s">
        <v>119</v>
      </c>
      <c r="D116" s="387" t="s">
        <v>213</v>
      </c>
      <c r="E116" s="386">
        <v>3538000</v>
      </c>
      <c r="F116" s="386">
        <v>3133000</v>
      </c>
      <c r="G116" s="386">
        <v>2682000</v>
      </c>
      <c r="H116" s="386">
        <v>2682000</v>
      </c>
      <c r="I116" s="386">
        <v>3538000</v>
      </c>
      <c r="J116" s="386">
        <v>3133000</v>
      </c>
      <c r="K116" s="383"/>
      <c r="L116" s="386">
        <v>2581746</v>
      </c>
      <c r="M116" s="386">
        <v>2488989</v>
      </c>
      <c r="N116" s="386">
        <v>2698358</v>
      </c>
      <c r="O116" s="386">
        <v>4265907</v>
      </c>
      <c r="P116" s="386">
        <v>2581746</v>
      </c>
      <c r="Q116" s="386">
        <v>2488989</v>
      </c>
      <c r="R116" s="383"/>
      <c r="S116" s="383"/>
      <c r="U116" s="391">
        <v>3567000</v>
      </c>
      <c r="V116" s="391">
        <v>3104000</v>
      </c>
      <c r="W116" s="391">
        <v>2682000</v>
      </c>
      <c r="X116" s="391">
        <v>2682000</v>
      </c>
      <c r="Y116" s="391">
        <v>2568750</v>
      </c>
      <c r="Z116" s="391">
        <v>2882132</v>
      </c>
      <c r="AA116" s="391">
        <v>3292058</v>
      </c>
      <c r="AB116" s="391">
        <v>3292060</v>
      </c>
    </row>
    <row r="117" spans="1:28">
      <c r="A117" s="387" t="s">
        <v>53</v>
      </c>
      <c r="B117" s="387" t="s">
        <v>59</v>
      </c>
      <c r="C117" s="387" t="s">
        <v>162</v>
      </c>
      <c r="D117" s="387" t="s">
        <v>211</v>
      </c>
      <c r="E117" s="386">
        <v>3606000</v>
      </c>
      <c r="F117" s="386">
        <v>3606000</v>
      </c>
      <c r="G117" s="386">
        <v>3606000</v>
      </c>
      <c r="H117" s="386">
        <v>3606000</v>
      </c>
      <c r="I117" s="386">
        <v>3072210</v>
      </c>
      <c r="J117" s="386">
        <v>3330816</v>
      </c>
      <c r="K117" s="383"/>
      <c r="L117" s="386">
        <v>3367250</v>
      </c>
      <c r="M117" s="386">
        <v>3431391</v>
      </c>
      <c r="N117" s="386">
        <v>3568408</v>
      </c>
      <c r="O117" s="386">
        <v>4056951</v>
      </c>
      <c r="P117" s="386">
        <v>3072210</v>
      </c>
      <c r="Q117" s="386">
        <v>3330816</v>
      </c>
      <c r="R117" s="383"/>
      <c r="S117" s="383"/>
      <c r="U117" s="391">
        <v>3606000</v>
      </c>
      <c r="V117" s="391">
        <v>3606000</v>
      </c>
      <c r="W117" s="391">
        <v>3606000</v>
      </c>
      <c r="X117" s="391">
        <v>3606000</v>
      </c>
      <c r="Y117" s="391">
        <v>3606000</v>
      </c>
      <c r="Z117" s="391">
        <v>3606000</v>
      </c>
      <c r="AA117" s="391">
        <v>3606000</v>
      </c>
      <c r="AB117" s="391">
        <v>3606000</v>
      </c>
    </row>
    <row r="118" spans="1:28">
      <c r="A118" s="387" t="s">
        <v>48</v>
      </c>
      <c r="B118" s="387" t="s">
        <v>120</v>
      </c>
      <c r="C118" s="387" t="s">
        <v>119</v>
      </c>
      <c r="D118" s="387" t="s">
        <v>209</v>
      </c>
      <c r="E118" s="386">
        <v>5448000</v>
      </c>
      <c r="F118" s="386">
        <v>5448000</v>
      </c>
      <c r="G118" s="386">
        <v>5448000</v>
      </c>
      <c r="H118" s="386">
        <v>5448000</v>
      </c>
      <c r="I118" s="386">
        <v>5238402</v>
      </c>
      <c r="J118" s="386">
        <v>5237088</v>
      </c>
      <c r="K118" s="383"/>
      <c r="L118" s="386">
        <v>5448000</v>
      </c>
      <c r="M118" s="386">
        <v>5448000</v>
      </c>
      <c r="N118" s="386">
        <v>5448000</v>
      </c>
      <c r="O118" s="386">
        <v>5448000</v>
      </c>
      <c r="P118" s="386">
        <v>5238402</v>
      </c>
      <c r="Q118" s="386">
        <v>5237088</v>
      </c>
      <c r="R118" s="383"/>
      <c r="S118" s="383"/>
      <c r="U118" s="391">
        <v>5448000</v>
      </c>
      <c r="V118" s="391">
        <v>5448000</v>
      </c>
      <c r="W118" s="391">
        <v>5448000</v>
      </c>
      <c r="X118" s="391">
        <v>5448000</v>
      </c>
      <c r="Y118" s="391">
        <v>5448000</v>
      </c>
      <c r="Z118" s="391">
        <v>5448000</v>
      </c>
      <c r="AA118" s="391">
        <v>5448000</v>
      </c>
      <c r="AB118" s="391">
        <v>5448000</v>
      </c>
    </row>
    <row r="119" spans="1:28">
      <c r="A119" s="387" t="s">
        <v>77</v>
      </c>
      <c r="B119" s="387" t="s">
        <v>76</v>
      </c>
      <c r="C119" s="387" t="s">
        <v>75</v>
      </c>
      <c r="D119" s="387" t="s">
        <v>207</v>
      </c>
      <c r="E119" s="386">
        <v>29766600</v>
      </c>
      <c r="F119" s="386">
        <v>29766600</v>
      </c>
      <c r="G119" s="386">
        <v>29766600</v>
      </c>
      <c r="H119" s="386">
        <v>29766600</v>
      </c>
      <c r="I119" s="386">
        <v>29766600</v>
      </c>
      <c r="J119" s="386">
        <v>29766600</v>
      </c>
      <c r="K119" s="383"/>
      <c r="L119" s="386">
        <v>29766600</v>
      </c>
      <c r="M119" s="386">
        <v>29766600</v>
      </c>
      <c r="N119" s="386">
        <v>29766600</v>
      </c>
      <c r="O119" s="386">
        <v>29766600</v>
      </c>
      <c r="P119" s="386">
        <v>29766600</v>
      </c>
      <c r="Q119" s="386">
        <v>29766600</v>
      </c>
      <c r="R119" s="383"/>
      <c r="S119" s="383"/>
      <c r="U119" s="391">
        <v>29766600</v>
      </c>
      <c r="V119" s="391">
        <v>29766600</v>
      </c>
      <c r="W119" s="391">
        <v>29766600</v>
      </c>
      <c r="X119" s="391">
        <v>29766600</v>
      </c>
      <c r="Y119" s="391">
        <v>29766600</v>
      </c>
      <c r="Z119" s="391">
        <v>29766600</v>
      </c>
      <c r="AA119" s="391">
        <v>29766600</v>
      </c>
      <c r="AB119" s="391">
        <v>29766600</v>
      </c>
    </row>
    <row r="120" spans="1:28">
      <c r="A120" s="387" t="s">
        <v>53</v>
      </c>
      <c r="B120" s="387" t="s">
        <v>105</v>
      </c>
      <c r="C120" s="387" t="s">
        <v>104</v>
      </c>
      <c r="D120" s="387" t="s">
        <v>205</v>
      </c>
      <c r="E120" s="386">
        <v>19599950</v>
      </c>
      <c r="F120" s="386">
        <v>13519950</v>
      </c>
      <c r="G120" s="386">
        <v>13519950</v>
      </c>
      <c r="H120" s="386">
        <v>13519950</v>
      </c>
      <c r="I120" s="386">
        <v>17272933</v>
      </c>
      <c r="J120" s="386">
        <v>15846950</v>
      </c>
      <c r="K120" s="383"/>
      <c r="L120" s="386">
        <v>17272950</v>
      </c>
      <c r="M120" s="386">
        <v>13519950</v>
      </c>
      <c r="N120" s="386">
        <v>13519950</v>
      </c>
      <c r="O120" s="386">
        <v>15846950</v>
      </c>
      <c r="P120" s="386">
        <v>16738383</v>
      </c>
      <c r="Q120" s="386">
        <v>14054502</v>
      </c>
      <c r="R120" s="383"/>
      <c r="S120" s="383"/>
      <c r="U120" s="391">
        <v>19293380</v>
      </c>
      <c r="V120" s="391">
        <v>13801260</v>
      </c>
      <c r="W120" s="391">
        <v>14683080</v>
      </c>
      <c r="X120" s="391">
        <v>14683080</v>
      </c>
      <c r="Y120" s="391">
        <v>19293380</v>
      </c>
      <c r="Z120" s="391">
        <v>13801260</v>
      </c>
      <c r="AA120" s="391">
        <v>14683080</v>
      </c>
      <c r="AB120" s="391">
        <v>14683080</v>
      </c>
    </row>
    <row r="121" spans="1:28">
      <c r="A121" s="387" t="s">
        <v>48</v>
      </c>
      <c r="B121" s="387" t="s">
        <v>47</v>
      </c>
      <c r="C121" s="387" t="s">
        <v>46</v>
      </c>
      <c r="D121" s="387" t="s">
        <v>203</v>
      </c>
      <c r="E121" s="386">
        <v>3207000</v>
      </c>
      <c r="F121" s="386">
        <v>3207000</v>
      </c>
      <c r="G121" s="386">
        <v>3207000</v>
      </c>
      <c r="H121" s="386">
        <v>3207000</v>
      </c>
      <c r="I121" s="386">
        <v>3207000</v>
      </c>
      <c r="J121" s="386">
        <v>3207000</v>
      </c>
      <c r="K121" s="383"/>
      <c r="L121" s="386">
        <v>3207000</v>
      </c>
      <c r="M121" s="386">
        <v>3207000</v>
      </c>
      <c r="N121" s="386">
        <v>3207000</v>
      </c>
      <c r="O121" s="386">
        <v>3207000</v>
      </c>
      <c r="P121" s="386">
        <v>3207000</v>
      </c>
      <c r="Q121" s="386">
        <v>3207000</v>
      </c>
      <c r="R121" s="383"/>
      <c r="S121" s="383"/>
      <c r="U121" s="391">
        <v>3207000</v>
      </c>
      <c r="V121" s="391">
        <v>3207000</v>
      </c>
      <c r="W121" s="391">
        <v>3207000</v>
      </c>
      <c r="X121" s="391">
        <v>3207000</v>
      </c>
      <c r="Y121" s="391">
        <v>3207000</v>
      </c>
      <c r="Z121" s="391">
        <v>3207000</v>
      </c>
      <c r="AA121" s="391">
        <v>3207000</v>
      </c>
      <c r="AB121" s="391">
        <v>3207000</v>
      </c>
    </row>
    <row r="122" spans="1:28">
      <c r="A122" s="387" t="s">
        <v>48</v>
      </c>
      <c r="B122" s="387" t="s">
        <v>47</v>
      </c>
      <c r="C122" s="387" t="s">
        <v>46</v>
      </c>
      <c r="D122" s="387" t="s">
        <v>201</v>
      </c>
      <c r="E122" s="386">
        <v>3092000</v>
      </c>
      <c r="F122" s="386">
        <v>3092000</v>
      </c>
      <c r="G122" s="386">
        <v>3092000</v>
      </c>
      <c r="H122" s="386">
        <v>3094000</v>
      </c>
      <c r="I122" s="386">
        <v>3092000</v>
      </c>
      <c r="J122" s="386">
        <v>3092000</v>
      </c>
      <c r="K122" s="383"/>
      <c r="L122" s="386">
        <v>2387000</v>
      </c>
      <c r="M122" s="386">
        <v>2387000</v>
      </c>
      <c r="N122" s="386">
        <v>2747000</v>
      </c>
      <c r="O122" s="386">
        <v>4849000</v>
      </c>
      <c r="P122" s="386">
        <v>2079000</v>
      </c>
      <c r="Q122" s="386">
        <v>2387000</v>
      </c>
      <c r="R122" s="383"/>
      <c r="S122" s="383"/>
      <c r="U122" s="391">
        <v>3092000</v>
      </c>
      <c r="V122" s="391">
        <v>3092000</v>
      </c>
      <c r="W122" s="391">
        <v>3092000</v>
      </c>
      <c r="X122" s="391">
        <v>3094000</v>
      </c>
      <c r="Y122" s="391">
        <v>2387000</v>
      </c>
      <c r="Z122" s="391">
        <v>2387000</v>
      </c>
      <c r="AA122" s="391">
        <v>2747000</v>
      </c>
      <c r="AB122" s="391">
        <v>4849000</v>
      </c>
    </row>
    <row r="123" spans="1:28">
      <c r="A123" s="387" t="s">
        <v>60</v>
      </c>
      <c r="B123" s="387" t="s">
        <v>69</v>
      </c>
      <c r="C123" s="387" t="s">
        <v>101</v>
      </c>
      <c r="D123" s="387" t="s">
        <v>199</v>
      </c>
      <c r="E123" s="386">
        <v>3669000</v>
      </c>
      <c r="F123" s="386">
        <v>3668000</v>
      </c>
      <c r="G123" s="386">
        <v>3668000</v>
      </c>
      <c r="H123" s="386">
        <v>3669000</v>
      </c>
      <c r="I123" s="386">
        <v>4447500</v>
      </c>
      <c r="J123" s="386">
        <v>4447500</v>
      </c>
      <c r="K123" s="383"/>
      <c r="L123" s="386">
        <v>4447500</v>
      </c>
      <c r="M123" s="386">
        <v>4447500</v>
      </c>
      <c r="N123" s="386">
        <v>4447500</v>
      </c>
      <c r="O123" s="386">
        <v>4447500</v>
      </c>
      <c r="P123" s="386">
        <v>4102500</v>
      </c>
      <c r="Q123" s="386">
        <v>4102500</v>
      </c>
      <c r="R123" s="383"/>
      <c r="S123" s="383"/>
      <c r="U123" s="391">
        <v>3669000</v>
      </c>
      <c r="V123" s="391">
        <v>3668000</v>
      </c>
      <c r="W123" s="391">
        <v>3668000</v>
      </c>
      <c r="X123" s="391">
        <v>3669000</v>
      </c>
      <c r="Y123" s="391">
        <v>3669000</v>
      </c>
      <c r="Z123" s="391">
        <v>3668000</v>
      </c>
      <c r="AA123" s="391">
        <v>3668000</v>
      </c>
      <c r="AB123" s="391">
        <v>3669000</v>
      </c>
    </row>
    <row r="124" spans="1:28">
      <c r="A124" s="387" t="s">
        <v>48</v>
      </c>
      <c r="B124" s="387" t="s">
        <v>120</v>
      </c>
      <c r="C124" s="387" t="s">
        <v>119</v>
      </c>
      <c r="D124" s="387" t="s">
        <v>197</v>
      </c>
      <c r="E124" s="386">
        <v>4449000</v>
      </c>
      <c r="F124" s="386">
        <v>4830000</v>
      </c>
      <c r="G124" s="386">
        <v>3659000</v>
      </c>
      <c r="H124" s="386">
        <v>3659000</v>
      </c>
      <c r="I124" s="386">
        <v>1933250</v>
      </c>
      <c r="J124" s="386">
        <v>7345750</v>
      </c>
      <c r="K124" s="383"/>
      <c r="L124" s="386">
        <v>4005750</v>
      </c>
      <c r="M124" s="386">
        <v>4005750</v>
      </c>
      <c r="N124" s="386">
        <v>4055750</v>
      </c>
      <c r="O124" s="386">
        <v>4095750</v>
      </c>
      <c r="P124" s="386">
        <v>1229207</v>
      </c>
      <c r="Q124" s="386">
        <v>6895640</v>
      </c>
      <c r="R124" s="383"/>
      <c r="S124" s="383"/>
      <c r="U124" s="391">
        <v>4449000</v>
      </c>
      <c r="V124" s="391">
        <v>4830000</v>
      </c>
      <c r="W124" s="391">
        <v>3659000</v>
      </c>
      <c r="X124" s="391">
        <v>3659000</v>
      </c>
      <c r="Y124" s="391">
        <v>4149250</v>
      </c>
      <c r="Z124" s="391">
        <v>4149250</v>
      </c>
      <c r="AA124" s="391">
        <v>4149250</v>
      </c>
      <c r="AB124" s="391">
        <v>4149250</v>
      </c>
    </row>
    <row r="125" spans="1:28">
      <c r="A125" s="387" t="s">
        <v>48</v>
      </c>
      <c r="B125" s="387" t="s">
        <v>47</v>
      </c>
      <c r="C125" s="387" t="s">
        <v>46</v>
      </c>
      <c r="D125" s="387" t="s">
        <v>195</v>
      </c>
      <c r="E125" s="386">
        <v>11682000</v>
      </c>
      <c r="F125" s="386">
        <v>11682000</v>
      </c>
      <c r="G125" s="386">
        <v>11682000</v>
      </c>
      <c r="H125" s="386">
        <v>11681000</v>
      </c>
      <c r="I125" s="386">
        <v>11682000</v>
      </c>
      <c r="J125" s="386">
        <v>10715000</v>
      </c>
      <c r="K125" s="383"/>
      <c r="L125" s="386">
        <v>11682000</v>
      </c>
      <c r="M125" s="386">
        <v>11682000</v>
      </c>
      <c r="N125" s="386">
        <v>11682000</v>
      </c>
      <c r="O125" s="386">
        <v>11681000</v>
      </c>
      <c r="P125" s="386">
        <v>11027517</v>
      </c>
      <c r="Q125" s="386">
        <v>10715000</v>
      </c>
      <c r="R125" s="383"/>
      <c r="S125" s="383"/>
      <c r="U125" s="391">
        <v>11682000</v>
      </c>
      <c r="V125" s="391">
        <v>11682000</v>
      </c>
      <c r="W125" s="391">
        <v>11682000</v>
      </c>
      <c r="X125" s="391">
        <v>11681000</v>
      </c>
      <c r="Y125" s="391">
        <v>11682000</v>
      </c>
      <c r="Z125" s="391">
        <v>11682000</v>
      </c>
      <c r="AA125" s="391">
        <v>11682000</v>
      </c>
      <c r="AB125" s="391">
        <v>11681000</v>
      </c>
    </row>
    <row r="126" spans="1:28">
      <c r="A126" s="387" t="s">
        <v>53</v>
      </c>
      <c r="B126" s="387" t="s">
        <v>163</v>
      </c>
      <c r="C126" s="387" t="s">
        <v>162</v>
      </c>
      <c r="D126" s="387" t="s">
        <v>193</v>
      </c>
      <c r="E126" s="386">
        <v>11678000</v>
      </c>
      <c r="F126" s="386">
        <v>18100500</v>
      </c>
      <c r="G126" s="386">
        <v>15125750</v>
      </c>
      <c r="H126" s="386">
        <v>15125750</v>
      </c>
      <c r="I126" s="386">
        <v>14017000</v>
      </c>
      <c r="J126" s="386">
        <v>15761500</v>
      </c>
      <c r="K126" s="383"/>
      <c r="L126" s="386">
        <v>14017000</v>
      </c>
      <c r="M126" s="386">
        <v>16291000</v>
      </c>
      <c r="N126" s="386">
        <v>14861000</v>
      </c>
      <c r="O126" s="386">
        <v>14861000</v>
      </c>
      <c r="P126" s="386">
        <v>14017000</v>
      </c>
      <c r="Q126" s="386">
        <v>16291000</v>
      </c>
      <c r="R126" s="383"/>
      <c r="S126" s="383"/>
      <c r="U126" s="391">
        <v>14611750</v>
      </c>
      <c r="V126" s="391">
        <v>14611750</v>
      </c>
      <c r="W126" s="391">
        <v>14611750</v>
      </c>
      <c r="X126" s="391">
        <v>14611750</v>
      </c>
      <c r="Y126" s="391">
        <v>14611750</v>
      </c>
      <c r="Z126" s="391">
        <v>14611750</v>
      </c>
      <c r="AA126" s="391">
        <v>14611750</v>
      </c>
      <c r="AB126" s="391">
        <v>14611750</v>
      </c>
    </row>
    <row r="127" spans="1:28">
      <c r="A127" s="387" t="s">
        <v>48</v>
      </c>
      <c r="B127" s="387" t="s">
        <v>120</v>
      </c>
      <c r="C127" s="387" t="s">
        <v>119</v>
      </c>
      <c r="D127" s="387" t="s">
        <v>191</v>
      </c>
      <c r="E127" s="386">
        <v>6130750</v>
      </c>
      <c r="F127" s="386">
        <v>6130750</v>
      </c>
      <c r="G127" s="386">
        <v>6130750</v>
      </c>
      <c r="H127" s="386">
        <v>6130750</v>
      </c>
      <c r="I127" s="386">
        <v>6130750</v>
      </c>
      <c r="J127" s="386">
        <v>6130750</v>
      </c>
      <c r="K127" s="383"/>
      <c r="L127" s="386">
        <v>6130750</v>
      </c>
      <c r="M127" s="386">
        <v>6130750</v>
      </c>
      <c r="N127" s="386">
        <v>6130750</v>
      </c>
      <c r="O127" s="386">
        <v>6130750</v>
      </c>
      <c r="P127" s="386">
        <v>6130750</v>
      </c>
      <c r="Q127" s="386">
        <v>6130750</v>
      </c>
      <c r="R127" s="383"/>
      <c r="S127" s="383"/>
      <c r="U127" s="391">
        <v>6130750</v>
      </c>
      <c r="V127" s="391">
        <v>6130750</v>
      </c>
      <c r="W127" s="391">
        <v>6130750</v>
      </c>
      <c r="X127" s="391">
        <v>6130750</v>
      </c>
      <c r="Y127" s="391">
        <v>6130750</v>
      </c>
      <c r="Z127" s="391">
        <v>6130750</v>
      </c>
      <c r="AA127" s="391">
        <v>6130750</v>
      </c>
      <c r="AB127" s="391">
        <v>6130750</v>
      </c>
    </row>
    <row r="128" spans="1:28">
      <c r="A128" s="387" t="s">
        <v>53</v>
      </c>
      <c r="B128" s="387" t="s">
        <v>163</v>
      </c>
      <c r="C128" s="387" t="s">
        <v>108</v>
      </c>
      <c r="D128" s="387" t="s">
        <v>189</v>
      </c>
      <c r="E128" s="386">
        <v>6307780</v>
      </c>
      <c r="F128" s="386">
        <v>6461250</v>
      </c>
      <c r="G128" s="386">
        <v>6461250</v>
      </c>
      <c r="H128" s="386">
        <v>6461250</v>
      </c>
      <c r="I128" s="386">
        <v>6307780</v>
      </c>
      <c r="J128" s="386">
        <v>6461250</v>
      </c>
      <c r="K128" s="383"/>
      <c r="L128" s="386">
        <v>6461250</v>
      </c>
      <c r="M128" s="386">
        <v>6211250</v>
      </c>
      <c r="N128" s="386">
        <v>6211250</v>
      </c>
      <c r="O128" s="386">
        <v>6137250</v>
      </c>
      <c r="P128" s="386">
        <v>6461250</v>
      </c>
      <c r="Q128" s="386">
        <v>5889000</v>
      </c>
      <c r="R128" s="383"/>
      <c r="S128" s="383"/>
      <c r="U128" s="391">
        <v>6461250</v>
      </c>
      <c r="V128" s="391">
        <v>6461250</v>
      </c>
      <c r="W128" s="391">
        <v>6461250</v>
      </c>
      <c r="X128" s="391">
        <v>6461250</v>
      </c>
      <c r="Y128" s="391">
        <v>6461250</v>
      </c>
      <c r="Z128" s="391">
        <v>6461250</v>
      </c>
      <c r="AA128" s="391">
        <v>6461250</v>
      </c>
      <c r="AB128" s="391">
        <v>6461250</v>
      </c>
    </row>
    <row r="129" spans="1:28">
      <c r="A129" s="387" t="s">
        <v>53</v>
      </c>
      <c r="B129" s="387" t="s">
        <v>163</v>
      </c>
      <c r="C129" s="387" t="s">
        <v>108</v>
      </c>
      <c r="D129" s="387" t="s">
        <v>187</v>
      </c>
      <c r="E129" s="386">
        <v>16159385</v>
      </c>
      <c r="F129" s="386">
        <v>14531000</v>
      </c>
      <c r="G129" s="386">
        <v>12642150</v>
      </c>
      <c r="H129" s="386">
        <v>14621465</v>
      </c>
      <c r="I129" s="386">
        <v>15770948</v>
      </c>
      <c r="J129" s="386">
        <v>14531000</v>
      </c>
      <c r="K129" s="383"/>
      <c r="L129" s="386">
        <v>14374000</v>
      </c>
      <c r="M129" s="386">
        <v>13628000</v>
      </c>
      <c r="N129" s="386">
        <v>13772000</v>
      </c>
      <c r="O129" s="386">
        <v>16180000</v>
      </c>
      <c r="P129" s="386">
        <v>14328000</v>
      </c>
      <c r="Q129" s="386">
        <v>13649000</v>
      </c>
      <c r="R129" s="383"/>
      <c r="S129" s="383"/>
      <c r="U129" s="391">
        <v>16642000</v>
      </c>
      <c r="V129" s="391">
        <v>13438000</v>
      </c>
      <c r="W129" s="391">
        <v>13438000</v>
      </c>
      <c r="X129" s="391">
        <v>15402000</v>
      </c>
      <c r="Y129" s="391">
        <v>16031000</v>
      </c>
      <c r="Z129" s="391">
        <v>13199000</v>
      </c>
      <c r="AA129" s="391">
        <v>13823000</v>
      </c>
      <c r="AB129" s="391">
        <v>15869000</v>
      </c>
    </row>
    <row r="130" spans="1:28">
      <c r="A130" s="387" t="s">
        <v>48</v>
      </c>
      <c r="B130" s="387" t="s">
        <v>64</v>
      </c>
      <c r="C130" s="387" t="s">
        <v>72</v>
      </c>
      <c r="D130" s="387" t="s">
        <v>185</v>
      </c>
      <c r="E130" s="386">
        <v>4396250</v>
      </c>
      <c r="F130" s="386">
        <v>4396250</v>
      </c>
      <c r="G130" s="386">
        <v>4396250</v>
      </c>
      <c r="H130" s="386">
        <v>4396250</v>
      </c>
      <c r="I130" s="386">
        <v>4396250</v>
      </c>
      <c r="J130" s="386">
        <v>4396250</v>
      </c>
      <c r="K130" s="383"/>
      <c r="L130" s="386">
        <v>4399027.5999999996</v>
      </c>
      <c r="M130" s="386">
        <v>4354982.4000000004</v>
      </c>
      <c r="N130" s="386">
        <v>4565457</v>
      </c>
      <c r="O130" s="386">
        <v>4565458</v>
      </c>
      <c r="P130" s="386">
        <v>4399027.5999999996</v>
      </c>
      <c r="Q130" s="386">
        <v>4354982.4000000004</v>
      </c>
      <c r="R130" s="383"/>
      <c r="S130" s="383"/>
      <c r="U130" s="391">
        <v>4396250</v>
      </c>
      <c r="V130" s="391">
        <v>4396250</v>
      </c>
      <c r="W130" s="391">
        <v>4396250</v>
      </c>
      <c r="X130" s="391">
        <v>4396250</v>
      </c>
      <c r="Y130" s="391">
        <v>4396250</v>
      </c>
      <c r="Z130" s="391">
        <v>4396250</v>
      </c>
      <c r="AA130" s="391">
        <v>4396250</v>
      </c>
      <c r="AB130" s="391">
        <v>4396250</v>
      </c>
    </row>
    <row r="131" spans="1:28">
      <c r="A131" s="387" t="s">
        <v>60</v>
      </c>
      <c r="B131" s="387" t="s">
        <v>59</v>
      </c>
      <c r="C131" s="387" t="s">
        <v>58</v>
      </c>
      <c r="D131" s="387" t="s">
        <v>183</v>
      </c>
      <c r="E131" s="386">
        <v>9393500</v>
      </c>
      <c r="F131" s="386">
        <v>9393500</v>
      </c>
      <c r="G131" s="386">
        <v>9393500</v>
      </c>
      <c r="H131" s="386">
        <v>9393500</v>
      </c>
      <c r="I131" s="386">
        <v>9393500</v>
      </c>
      <c r="J131" s="386">
        <v>9393500</v>
      </c>
      <c r="K131" s="383"/>
      <c r="L131" s="386">
        <v>9393500</v>
      </c>
      <c r="M131" s="386">
        <v>9393500</v>
      </c>
      <c r="N131" s="386">
        <v>9393500</v>
      </c>
      <c r="O131" s="386">
        <v>9393500</v>
      </c>
      <c r="P131" s="386">
        <v>8746750</v>
      </c>
      <c r="Q131" s="386">
        <v>8460750</v>
      </c>
      <c r="R131" s="383"/>
      <c r="S131" s="383"/>
      <c r="U131" s="391">
        <v>9393500</v>
      </c>
      <c r="V131" s="391">
        <v>9393500</v>
      </c>
      <c r="W131" s="391">
        <v>9393500</v>
      </c>
      <c r="X131" s="391">
        <v>9393500</v>
      </c>
      <c r="Y131" s="391">
        <v>9393500</v>
      </c>
      <c r="Z131" s="391">
        <v>9393500</v>
      </c>
      <c r="AA131" s="391">
        <v>9393500</v>
      </c>
      <c r="AB131" s="391">
        <v>9393500</v>
      </c>
    </row>
    <row r="132" spans="1:28">
      <c r="A132" s="387" t="s">
        <v>53</v>
      </c>
      <c r="B132" s="387" t="s">
        <v>105</v>
      </c>
      <c r="C132" s="387" t="s">
        <v>104</v>
      </c>
      <c r="D132" s="387" t="s">
        <v>181</v>
      </c>
      <c r="E132" s="386">
        <v>3831500</v>
      </c>
      <c r="F132" s="386">
        <v>2579500</v>
      </c>
      <c r="G132" s="386">
        <v>2579500</v>
      </c>
      <c r="H132" s="386">
        <v>2579500</v>
      </c>
      <c r="I132" s="386">
        <v>3831500</v>
      </c>
      <c r="J132" s="386">
        <v>2579500</v>
      </c>
      <c r="K132" s="383"/>
      <c r="L132" s="386">
        <v>2578500</v>
      </c>
      <c r="M132" s="386">
        <v>2579500</v>
      </c>
      <c r="N132" s="386">
        <v>2579500</v>
      </c>
      <c r="O132" s="386">
        <v>3832500</v>
      </c>
      <c r="P132" s="386">
        <v>2578500</v>
      </c>
      <c r="Q132" s="386">
        <v>2579500</v>
      </c>
      <c r="R132" s="383"/>
      <c r="S132" s="383"/>
      <c r="U132" s="391">
        <v>3831500</v>
      </c>
      <c r="V132" s="391">
        <v>2579500</v>
      </c>
      <c r="W132" s="391">
        <v>2579500</v>
      </c>
      <c r="X132" s="391">
        <v>2579500</v>
      </c>
      <c r="Y132" s="391">
        <v>2578500</v>
      </c>
      <c r="Z132" s="391">
        <v>2579500</v>
      </c>
      <c r="AA132" s="391">
        <v>2579500</v>
      </c>
      <c r="AB132" s="391">
        <v>3832500</v>
      </c>
    </row>
    <row r="133" spans="1:28">
      <c r="A133" s="387" t="s">
        <v>60</v>
      </c>
      <c r="B133" s="387" t="s">
        <v>69</v>
      </c>
      <c r="C133" s="387" t="s">
        <v>101</v>
      </c>
      <c r="D133" s="387" t="s">
        <v>179</v>
      </c>
      <c r="E133" s="386">
        <v>4370500</v>
      </c>
      <c r="F133" s="386">
        <v>4370500</v>
      </c>
      <c r="G133" s="386">
        <v>4504500</v>
      </c>
      <c r="H133" s="386">
        <v>4504500</v>
      </c>
      <c r="I133" s="386">
        <v>4370500</v>
      </c>
      <c r="J133" s="386">
        <v>4370500</v>
      </c>
      <c r="K133" s="383"/>
      <c r="L133" s="386">
        <v>4656750</v>
      </c>
      <c r="M133" s="386">
        <v>4656750</v>
      </c>
      <c r="N133" s="386">
        <v>4790750</v>
      </c>
      <c r="O133" s="386">
        <v>5505750</v>
      </c>
      <c r="P133" s="386">
        <v>4656750</v>
      </c>
      <c r="Q133" s="386">
        <v>4656750</v>
      </c>
      <c r="R133" s="383"/>
      <c r="S133" s="383"/>
      <c r="U133" s="391">
        <v>4370500</v>
      </c>
      <c r="V133" s="391">
        <v>4370500</v>
      </c>
      <c r="W133" s="391">
        <v>4504500</v>
      </c>
      <c r="X133" s="391">
        <v>4504500</v>
      </c>
      <c r="Y133" s="391">
        <v>4656750</v>
      </c>
      <c r="Z133" s="391">
        <v>4656750</v>
      </c>
      <c r="AA133" s="391">
        <v>4790750</v>
      </c>
      <c r="AB133" s="391">
        <v>5505750</v>
      </c>
    </row>
    <row r="134" spans="1:28">
      <c r="A134" s="387" t="s">
        <v>60</v>
      </c>
      <c r="B134" s="387" t="s">
        <v>59</v>
      </c>
      <c r="C134" s="387" t="s">
        <v>139</v>
      </c>
      <c r="D134" s="387" t="s">
        <v>177</v>
      </c>
      <c r="E134" s="386">
        <v>4139000</v>
      </c>
      <c r="F134" s="386">
        <v>4139000</v>
      </c>
      <c r="G134" s="386">
        <v>4139000</v>
      </c>
      <c r="H134" s="386">
        <v>4139000</v>
      </c>
      <c r="I134" s="386">
        <v>4139000</v>
      </c>
      <c r="J134" s="386">
        <v>3932000</v>
      </c>
      <c r="K134" s="383"/>
      <c r="L134" s="386">
        <v>4139000</v>
      </c>
      <c r="M134" s="386">
        <v>4139000</v>
      </c>
      <c r="N134" s="386">
        <v>4139000</v>
      </c>
      <c r="O134" s="386">
        <v>4139000</v>
      </c>
      <c r="P134" s="386">
        <v>4936000</v>
      </c>
      <c r="Q134" s="386">
        <v>3932000</v>
      </c>
      <c r="R134" s="383"/>
      <c r="S134" s="383"/>
      <c r="U134" s="391">
        <v>4139000</v>
      </c>
      <c r="V134" s="391">
        <v>4139000</v>
      </c>
      <c r="W134" s="391">
        <v>4139000</v>
      </c>
      <c r="X134" s="391">
        <v>4139000</v>
      </c>
      <c r="Y134" s="391">
        <v>4139000</v>
      </c>
      <c r="Z134" s="391">
        <v>4139000</v>
      </c>
      <c r="AA134" s="391">
        <v>4139000</v>
      </c>
      <c r="AB134" s="391">
        <v>4139000</v>
      </c>
    </row>
    <row r="135" spans="1:28">
      <c r="A135" s="387" t="s">
        <v>60</v>
      </c>
      <c r="B135" s="387" t="s">
        <v>59</v>
      </c>
      <c r="C135" s="387" t="s">
        <v>58</v>
      </c>
      <c r="D135" s="387" t="s">
        <v>175</v>
      </c>
      <c r="E135" s="386">
        <v>2549000</v>
      </c>
      <c r="F135" s="386">
        <v>2549000</v>
      </c>
      <c r="G135" s="386">
        <v>2549000</v>
      </c>
      <c r="H135" s="386">
        <v>2549000</v>
      </c>
      <c r="I135" s="386">
        <v>2549000</v>
      </c>
      <c r="J135" s="386">
        <v>2549000</v>
      </c>
      <c r="K135" s="383"/>
      <c r="L135" s="386">
        <v>2210100</v>
      </c>
      <c r="M135" s="386">
        <v>2839400</v>
      </c>
      <c r="N135" s="386">
        <v>2549750</v>
      </c>
      <c r="O135" s="386">
        <v>2549750</v>
      </c>
      <c r="P135" s="386">
        <v>2210100</v>
      </c>
      <c r="Q135" s="386">
        <v>2839400</v>
      </c>
      <c r="R135" s="383"/>
      <c r="S135" s="383"/>
      <c r="U135" s="391">
        <v>2549000</v>
      </c>
      <c r="V135" s="391">
        <v>2549000</v>
      </c>
      <c r="W135" s="391">
        <v>2549000</v>
      </c>
      <c r="X135" s="391">
        <v>2549000</v>
      </c>
      <c r="Y135" s="391">
        <v>2549000</v>
      </c>
      <c r="Z135" s="391">
        <v>2549000</v>
      </c>
      <c r="AA135" s="391">
        <v>2549000</v>
      </c>
      <c r="AB135" s="391">
        <v>2549000</v>
      </c>
    </row>
    <row r="136" spans="1:28">
      <c r="A136" s="387" t="s">
        <v>77</v>
      </c>
      <c r="B136" s="387" t="s">
        <v>76</v>
      </c>
      <c r="C136" s="387" t="s">
        <v>75</v>
      </c>
      <c r="D136" s="387" t="s">
        <v>173</v>
      </c>
      <c r="E136" s="386">
        <v>4387250</v>
      </c>
      <c r="F136" s="386">
        <v>4387250</v>
      </c>
      <c r="G136" s="386">
        <v>4387250</v>
      </c>
      <c r="H136" s="386">
        <v>4387250</v>
      </c>
      <c r="I136" s="386">
        <v>4728500</v>
      </c>
      <c r="J136" s="386">
        <v>4387250</v>
      </c>
      <c r="K136" s="383"/>
      <c r="L136" s="386">
        <v>4387250</v>
      </c>
      <c r="M136" s="386">
        <v>4387250</v>
      </c>
      <c r="N136" s="386">
        <v>4387250</v>
      </c>
      <c r="O136" s="386">
        <v>4387250</v>
      </c>
      <c r="P136" s="386">
        <v>4387250</v>
      </c>
      <c r="Q136" s="386">
        <v>5380750</v>
      </c>
      <c r="R136" s="383"/>
      <c r="S136" s="383"/>
      <c r="U136" s="391">
        <v>4387250</v>
      </c>
      <c r="V136" s="391">
        <v>4387250</v>
      </c>
      <c r="W136" s="391">
        <v>4387250</v>
      </c>
      <c r="X136" s="391">
        <v>4387250</v>
      </c>
      <c r="Y136" s="391">
        <v>4387250</v>
      </c>
      <c r="Z136" s="391">
        <v>4387250</v>
      </c>
      <c r="AA136" s="391">
        <v>4387250</v>
      </c>
      <c r="AB136" s="391">
        <v>4387250</v>
      </c>
    </row>
    <row r="137" spans="1:28">
      <c r="A137" s="387" t="s">
        <v>48</v>
      </c>
      <c r="B137" s="387" t="s">
        <v>120</v>
      </c>
      <c r="C137" s="387" t="s">
        <v>119</v>
      </c>
      <c r="D137" s="387" t="s">
        <v>171</v>
      </c>
      <c r="E137" s="386">
        <v>3360700</v>
      </c>
      <c r="F137" s="386">
        <v>3035200</v>
      </c>
      <c r="G137" s="386">
        <v>2604400</v>
      </c>
      <c r="H137" s="386">
        <v>2602700</v>
      </c>
      <c r="I137" s="386">
        <v>3360688</v>
      </c>
      <c r="J137" s="386">
        <v>3035187</v>
      </c>
      <c r="K137" s="383"/>
      <c r="L137" s="386">
        <v>2163500</v>
      </c>
      <c r="M137" s="386">
        <v>2423350</v>
      </c>
      <c r="N137" s="386">
        <v>3033700</v>
      </c>
      <c r="O137" s="386">
        <v>3982450</v>
      </c>
      <c r="P137" s="386">
        <v>2163485.7599999998</v>
      </c>
      <c r="Q137" s="386">
        <v>2423347</v>
      </c>
      <c r="R137" s="383"/>
      <c r="S137" s="383"/>
      <c r="U137" s="391">
        <v>3390438</v>
      </c>
      <c r="V137" s="391">
        <v>3005437</v>
      </c>
      <c r="W137" s="391">
        <v>2604438</v>
      </c>
      <c r="X137" s="391">
        <v>2602687</v>
      </c>
      <c r="Y137" s="391">
        <v>2360702</v>
      </c>
      <c r="Z137" s="391">
        <v>2516315</v>
      </c>
      <c r="AA137" s="391">
        <v>3362994</v>
      </c>
      <c r="AB137" s="391">
        <v>3362989</v>
      </c>
    </row>
    <row r="138" spans="1:28">
      <c r="A138" s="387" t="s">
        <v>77</v>
      </c>
      <c r="B138" s="387" t="s">
        <v>76</v>
      </c>
      <c r="C138" s="387" t="s">
        <v>75</v>
      </c>
      <c r="D138" s="387" t="s">
        <v>169</v>
      </c>
      <c r="E138" s="386">
        <v>2935000</v>
      </c>
      <c r="F138" s="386">
        <v>2859667</v>
      </c>
      <c r="G138" s="386">
        <v>2859667</v>
      </c>
      <c r="H138" s="386">
        <v>2859666</v>
      </c>
      <c r="I138" s="386">
        <v>2935000</v>
      </c>
      <c r="J138" s="386">
        <v>2859667</v>
      </c>
      <c r="K138" s="383"/>
      <c r="L138" s="386">
        <v>2935000</v>
      </c>
      <c r="M138" s="386">
        <v>2859667</v>
      </c>
      <c r="N138" s="386">
        <v>2859667</v>
      </c>
      <c r="O138" s="386">
        <v>2859666</v>
      </c>
      <c r="P138" s="386">
        <v>2935000</v>
      </c>
      <c r="Q138" s="386">
        <v>2859667</v>
      </c>
      <c r="R138" s="383"/>
      <c r="S138" s="383"/>
      <c r="U138" s="391">
        <v>2935000</v>
      </c>
      <c r="V138" s="391">
        <v>2935000</v>
      </c>
      <c r="W138" s="391">
        <v>2935000</v>
      </c>
      <c r="X138" s="391">
        <v>2935000</v>
      </c>
      <c r="Y138" s="391">
        <v>2935000</v>
      </c>
      <c r="Z138" s="391">
        <v>2935000</v>
      </c>
      <c r="AA138" s="391">
        <v>2935000</v>
      </c>
      <c r="AB138" s="391">
        <v>2935000</v>
      </c>
    </row>
    <row r="139" spans="1:28">
      <c r="A139" s="387" t="s">
        <v>48</v>
      </c>
      <c r="B139" s="387" t="s">
        <v>64</v>
      </c>
      <c r="C139" s="387" t="s">
        <v>72</v>
      </c>
      <c r="D139" s="387" t="s">
        <v>167</v>
      </c>
      <c r="E139" s="386">
        <v>4412750</v>
      </c>
      <c r="F139" s="386">
        <v>4412750</v>
      </c>
      <c r="G139" s="386">
        <v>4412750</v>
      </c>
      <c r="H139" s="386">
        <v>4412750</v>
      </c>
      <c r="I139" s="386">
        <v>4352414</v>
      </c>
      <c r="J139" s="386">
        <v>5223473</v>
      </c>
      <c r="K139" s="383"/>
      <c r="L139" s="386">
        <v>4412750</v>
      </c>
      <c r="M139" s="386">
        <v>4412750</v>
      </c>
      <c r="N139" s="386">
        <v>4412750</v>
      </c>
      <c r="O139" s="386">
        <v>4412750</v>
      </c>
      <c r="P139" s="386">
        <v>4102353</v>
      </c>
      <c r="Q139" s="386">
        <v>4215257</v>
      </c>
      <c r="R139" s="383"/>
      <c r="S139" s="383"/>
      <c r="U139" s="391">
        <v>4626500</v>
      </c>
      <c r="V139" s="391">
        <v>4626500</v>
      </c>
      <c r="W139" s="391">
        <v>4626500</v>
      </c>
      <c r="X139" s="391">
        <v>4626500</v>
      </c>
      <c r="Y139" s="391">
        <v>4626500</v>
      </c>
      <c r="Z139" s="391">
        <v>4626500</v>
      </c>
      <c r="AA139" s="391">
        <v>4626500</v>
      </c>
      <c r="AB139" s="391">
        <v>4626500</v>
      </c>
    </row>
    <row r="140" spans="1:28">
      <c r="A140" s="387" t="s">
        <v>48</v>
      </c>
      <c r="B140" s="387" t="s">
        <v>47</v>
      </c>
      <c r="C140" s="387" t="s">
        <v>46</v>
      </c>
      <c r="D140" s="387" t="s">
        <v>165</v>
      </c>
      <c r="E140" s="386">
        <v>5829000</v>
      </c>
      <c r="F140" s="386">
        <v>5829000</v>
      </c>
      <c r="G140" s="386">
        <v>5829000</v>
      </c>
      <c r="H140" s="386">
        <v>5829000</v>
      </c>
      <c r="I140" s="386">
        <v>5829000</v>
      </c>
      <c r="J140" s="386">
        <v>5829000</v>
      </c>
      <c r="K140" s="383"/>
      <c r="L140" s="386">
        <v>5829000</v>
      </c>
      <c r="M140" s="386">
        <v>5829000</v>
      </c>
      <c r="N140" s="386">
        <v>5829000</v>
      </c>
      <c r="O140" s="386">
        <v>5829000</v>
      </c>
      <c r="P140" s="386">
        <v>5829000</v>
      </c>
      <c r="Q140" s="386">
        <v>5829000</v>
      </c>
      <c r="R140" s="383"/>
      <c r="S140" s="383"/>
      <c r="U140" s="391">
        <v>5829000</v>
      </c>
      <c r="V140" s="391">
        <v>5829000</v>
      </c>
      <c r="W140" s="391">
        <v>5829000</v>
      </c>
      <c r="X140" s="391">
        <v>5829000</v>
      </c>
      <c r="Y140" s="391">
        <v>5829000</v>
      </c>
      <c r="Z140" s="391">
        <v>5829000</v>
      </c>
      <c r="AA140" s="391">
        <v>5829000</v>
      </c>
      <c r="AB140" s="391">
        <v>5829000</v>
      </c>
    </row>
    <row r="141" spans="1:28">
      <c r="A141" s="387" t="s">
        <v>53</v>
      </c>
      <c r="B141" s="387" t="s">
        <v>163</v>
      </c>
      <c r="C141" s="387" t="s">
        <v>162</v>
      </c>
      <c r="D141" s="387" t="s">
        <v>161</v>
      </c>
      <c r="E141" s="386">
        <v>554000</v>
      </c>
      <c r="F141" s="386">
        <v>555000</v>
      </c>
      <c r="G141" s="386">
        <v>559000</v>
      </c>
      <c r="H141" s="386">
        <v>558000</v>
      </c>
      <c r="I141" s="386">
        <v>554000</v>
      </c>
      <c r="J141" s="386">
        <v>555000</v>
      </c>
      <c r="K141" s="383"/>
      <c r="L141" s="386">
        <v>349860</v>
      </c>
      <c r="M141" s="386">
        <v>484618</v>
      </c>
      <c r="N141" s="386">
        <v>559048</v>
      </c>
      <c r="O141" s="386">
        <v>559048</v>
      </c>
      <c r="P141" s="386">
        <v>349860</v>
      </c>
      <c r="Q141" s="386">
        <v>484618</v>
      </c>
      <c r="R141" s="383"/>
      <c r="S141" s="383"/>
      <c r="U141" s="391">
        <v>556500</v>
      </c>
      <c r="V141" s="391">
        <v>556500</v>
      </c>
      <c r="W141" s="391">
        <v>556500</v>
      </c>
      <c r="X141" s="391">
        <v>556500</v>
      </c>
      <c r="Y141" s="391">
        <v>556500</v>
      </c>
      <c r="Z141" s="391">
        <v>556500</v>
      </c>
      <c r="AA141" s="391">
        <v>556500</v>
      </c>
      <c r="AB141" s="391">
        <v>556500</v>
      </c>
    </row>
    <row r="142" spans="1:28">
      <c r="A142" s="387" t="s">
        <v>48</v>
      </c>
      <c r="B142" s="387" t="s">
        <v>64</v>
      </c>
      <c r="C142" s="387" t="s">
        <v>72</v>
      </c>
      <c r="D142" s="387" t="s">
        <v>159</v>
      </c>
      <c r="E142" s="386">
        <v>28045714.7653406</v>
      </c>
      <c r="F142" s="386">
        <v>29161755.032007132</v>
      </c>
      <c r="G142" s="386">
        <v>29161755.032007132</v>
      </c>
      <c r="H142" s="386">
        <v>29161755.032007132</v>
      </c>
      <c r="I142" s="386">
        <v>28045714.7653406</v>
      </c>
      <c r="J142" s="386">
        <v>29161755.032007132</v>
      </c>
      <c r="K142" s="383"/>
      <c r="L142" s="386">
        <v>27435274.276871301</v>
      </c>
      <c r="M142" s="386">
        <v>28695687.734768771</v>
      </c>
      <c r="N142" s="386">
        <v>29722062.334249519</v>
      </c>
      <c r="O142" s="386">
        <v>29677955.5142495</v>
      </c>
      <c r="P142" s="386">
        <v>27435274.276871301</v>
      </c>
      <c r="Q142" s="386">
        <v>28695687.734768771</v>
      </c>
      <c r="R142" s="383"/>
      <c r="S142" s="383"/>
      <c r="U142" s="391">
        <v>28092221.5153406</v>
      </c>
      <c r="V142" s="391">
        <v>28002511.0919406</v>
      </c>
      <c r="W142" s="391">
        <v>28002511.0919406</v>
      </c>
      <c r="X142" s="391">
        <v>28002511.0919406</v>
      </c>
      <c r="Y142" s="391">
        <v>27582742.0719916</v>
      </c>
      <c r="Z142" s="391">
        <v>28172337.405324899</v>
      </c>
      <c r="AA142" s="391">
        <v>28172337.405324899</v>
      </c>
      <c r="AB142" s="391">
        <v>28172337.405324899</v>
      </c>
    </row>
    <row r="143" spans="1:28">
      <c r="A143" s="387" t="s">
        <v>53</v>
      </c>
      <c r="B143" s="387" t="s">
        <v>52</v>
      </c>
      <c r="C143" s="387" t="s">
        <v>51</v>
      </c>
      <c r="D143" s="387" t="s">
        <v>157</v>
      </c>
      <c r="E143" s="386">
        <v>6485750</v>
      </c>
      <c r="F143" s="386">
        <v>6485750</v>
      </c>
      <c r="G143" s="386">
        <v>6485750</v>
      </c>
      <c r="H143" s="386">
        <v>7390750</v>
      </c>
      <c r="I143" s="386">
        <v>6485750</v>
      </c>
      <c r="J143" s="386">
        <v>6485750</v>
      </c>
      <c r="K143" s="383"/>
      <c r="L143" s="386">
        <v>6376500</v>
      </c>
      <c r="M143" s="386">
        <v>6480800</v>
      </c>
      <c r="N143" s="386">
        <v>6480800</v>
      </c>
      <c r="O143" s="386">
        <v>6480800</v>
      </c>
      <c r="P143" s="386">
        <v>6376500</v>
      </c>
      <c r="Q143" s="386">
        <v>5974000</v>
      </c>
      <c r="R143" s="383"/>
      <c r="S143" s="383"/>
      <c r="U143" s="391">
        <v>6485750</v>
      </c>
      <c r="V143" s="391">
        <v>6485750</v>
      </c>
      <c r="W143" s="391">
        <v>6485750</v>
      </c>
      <c r="X143" s="391">
        <v>7390750</v>
      </c>
      <c r="Y143" s="391">
        <v>6712000</v>
      </c>
      <c r="Z143" s="391">
        <v>6712000</v>
      </c>
      <c r="AA143" s="391">
        <v>6712000</v>
      </c>
      <c r="AB143" s="391">
        <v>6712000</v>
      </c>
    </row>
    <row r="144" spans="1:28">
      <c r="A144" s="387" t="s">
        <v>48</v>
      </c>
      <c r="B144" s="387" t="s">
        <v>64</v>
      </c>
      <c r="C144" s="387" t="s">
        <v>63</v>
      </c>
      <c r="D144" s="387" t="s">
        <v>155</v>
      </c>
      <c r="E144" s="386">
        <v>5605000</v>
      </c>
      <c r="F144" s="386">
        <v>5605000</v>
      </c>
      <c r="G144" s="386">
        <v>5605000</v>
      </c>
      <c r="H144" s="386">
        <v>5605000</v>
      </c>
      <c r="I144" s="386">
        <v>5605000</v>
      </c>
      <c r="J144" s="386">
        <v>5605000</v>
      </c>
      <c r="K144" s="383"/>
      <c r="L144" s="386">
        <v>4762997</v>
      </c>
      <c r="M144" s="386">
        <v>5038296</v>
      </c>
      <c r="N144" s="386">
        <v>5777905</v>
      </c>
      <c r="O144" s="386">
        <v>6287902</v>
      </c>
      <c r="P144" s="386">
        <v>4762997</v>
      </c>
      <c r="Q144" s="386">
        <v>5038296</v>
      </c>
      <c r="R144" s="383"/>
      <c r="S144" s="383"/>
      <c r="U144" s="391">
        <v>6057750</v>
      </c>
      <c r="V144" s="391">
        <v>6057750</v>
      </c>
      <c r="W144" s="391">
        <v>6057750</v>
      </c>
      <c r="X144" s="391">
        <v>6057750</v>
      </c>
      <c r="Y144" s="391">
        <v>6057750</v>
      </c>
      <c r="Z144" s="391">
        <v>6057750</v>
      </c>
      <c r="AA144" s="391">
        <v>6057750</v>
      </c>
      <c r="AB144" s="391">
        <v>6057750</v>
      </c>
    </row>
    <row r="145" spans="1:28">
      <c r="A145" s="387" t="s">
        <v>48</v>
      </c>
      <c r="B145" s="387" t="s">
        <v>47</v>
      </c>
      <c r="C145" s="387" t="s">
        <v>46</v>
      </c>
      <c r="D145" s="387" t="s">
        <v>153</v>
      </c>
      <c r="E145" s="386">
        <v>68349000</v>
      </c>
      <c r="F145" s="386">
        <v>68749000</v>
      </c>
      <c r="G145" s="386">
        <v>68491000</v>
      </c>
      <c r="H145" s="386">
        <v>70022000</v>
      </c>
      <c r="I145" s="386">
        <v>68349000</v>
      </c>
      <c r="J145" s="386">
        <v>68749000</v>
      </c>
      <c r="K145" s="383"/>
      <c r="L145" s="386">
        <v>69215000</v>
      </c>
      <c r="M145" s="386">
        <v>72688000</v>
      </c>
      <c r="N145" s="386">
        <v>66891000</v>
      </c>
      <c r="O145" s="386">
        <v>73623000</v>
      </c>
      <c r="P145" s="386">
        <v>69215000</v>
      </c>
      <c r="Q145" s="386">
        <v>72688000</v>
      </c>
      <c r="R145" s="383"/>
      <c r="S145" s="383"/>
      <c r="U145" s="391">
        <v>67805000</v>
      </c>
      <c r="V145" s="391">
        <v>68659450</v>
      </c>
      <c r="W145" s="391">
        <v>66314050</v>
      </c>
      <c r="X145" s="391">
        <v>71246500</v>
      </c>
      <c r="Y145" s="391">
        <v>67805000</v>
      </c>
      <c r="Z145" s="391">
        <v>68659450</v>
      </c>
      <c r="AA145" s="391">
        <v>66314050</v>
      </c>
      <c r="AB145" s="391">
        <v>71246500</v>
      </c>
    </row>
    <row r="146" spans="1:28">
      <c r="A146" s="387" t="s">
        <v>53</v>
      </c>
      <c r="B146" s="387" t="s">
        <v>52</v>
      </c>
      <c r="C146" s="387" t="s">
        <v>108</v>
      </c>
      <c r="D146" s="387" t="s">
        <v>151</v>
      </c>
      <c r="E146" s="386">
        <v>5682250</v>
      </c>
      <c r="F146" s="386">
        <v>4756128</v>
      </c>
      <c r="G146" s="386">
        <v>5476186</v>
      </c>
      <c r="H146" s="386">
        <v>5476186</v>
      </c>
      <c r="I146" s="386">
        <v>5682250</v>
      </c>
      <c r="J146" s="386">
        <v>4756128</v>
      </c>
      <c r="K146" s="383"/>
      <c r="L146" s="386">
        <v>4475755</v>
      </c>
      <c r="M146" s="386">
        <v>4860227</v>
      </c>
      <c r="N146" s="386">
        <v>6027384</v>
      </c>
      <c r="O146" s="386">
        <v>6387384</v>
      </c>
      <c r="P146" s="386">
        <v>4475755</v>
      </c>
      <c r="Q146" s="386">
        <v>4860227</v>
      </c>
      <c r="R146" s="383"/>
      <c r="S146" s="383"/>
      <c r="U146" s="391">
        <v>5437500</v>
      </c>
      <c r="V146" s="391">
        <v>5437500</v>
      </c>
      <c r="W146" s="391">
        <v>5437500</v>
      </c>
      <c r="X146" s="391">
        <v>5437500</v>
      </c>
      <c r="Y146" s="391">
        <v>5437500</v>
      </c>
      <c r="Z146" s="391">
        <v>5437500</v>
      </c>
      <c r="AA146" s="391">
        <v>5437500</v>
      </c>
      <c r="AB146" s="391">
        <v>5437500</v>
      </c>
    </row>
    <row r="147" spans="1:28">
      <c r="A147" s="387" t="s">
        <v>60</v>
      </c>
      <c r="B147" s="387" t="s">
        <v>59</v>
      </c>
      <c r="C147" s="387" t="s">
        <v>58</v>
      </c>
      <c r="D147" s="387" t="s">
        <v>149</v>
      </c>
      <c r="E147" s="386">
        <v>2191000</v>
      </c>
      <c r="F147" s="386">
        <v>2190000</v>
      </c>
      <c r="G147" s="386">
        <v>2191000</v>
      </c>
      <c r="H147" s="386">
        <v>2190000</v>
      </c>
      <c r="I147" s="386">
        <v>2191000</v>
      </c>
      <c r="J147" s="386">
        <v>2190000</v>
      </c>
      <c r="K147" s="383"/>
      <c r="L147" s="386">
        <v>1613000</v>
      </c>
      <c r="M147" s="386">
        <v>1613000</v>
      </c>
      <c r="N147" s="386">
        <v>2768000</v>
      </c>
      <c r="O147" s="386">
        <v>2768000</v>
      </c>
      <c r="P147" s="386">
        <v>1582000</v>
      </c>
      <c r="Q147" s="386">
        <v>1696000</v>
      </c>
      <c r="R147" s="383"/>
      <c r="S147" s="383"/>
      <c r="U147" s="391">
        <v>2191000</v>
      </c>
      <c r="V147" s="391">
        <v>2190000</v>
      </c>
      <c r="W147" s="391">
        <v>2191000</v>
      </c>
      <c r="X147" s="391">
        <v>2190000</v>
      </c>
      <c r="Y147" s="391">
        <v>2191000</v>
      </c>
      <c r="Z147" s="391">
        <v>2190000</v>
      </c>
      <c r="AA147" s="391">
        <v>2191000</v>
      </c>
      <c r="AB147" s="391">
        <v>2190000</v>
      </c>
    </row>
    <row r="148" spans="1:28">
      <c r="A148" s="387" t="s">
        <v>53</v>
      </c>
      <c r="B148" s="387" t="s">
        <v>52</v>
      </c>
      <c r="C148" s="387" t="s">
        <v>51</v>
      </c>
      <c r="D148" s="387" t="s">
        <v>147</v>
      </c>
      <c r="E148" s="386">
        <v>3778500</v>
      </c>
      <c r="F148" s="386">
        <v>3778500</v>
      </c>
      <c r="G148" s="386">
        <v>3778500</v>
      </c>
      <c r="H148" s="386">
        <v>3778500</v>
      </c>
      <c r="I148" s="386">
        <v>3778500</v>
      </c>
      <c r="J148" s="386">
        <v>3778500</v>
      </c>
      <c r="K148" s="383"/>
      <c r="L148" s="386">
        <v>3778500</v>
      </c>
      <c r="M148" s="386">
        <v>3778500</v>
      </c>
      <c r="N148" s="386">
        <v>3778500</v>
      </c>
      <c r="O148" s="386">
        <v>3778500</v>
      </c>
      <c r="P148" s="386">
        <v>3778500</v>
      </c>
      <c r="Q148" s="386">
        <v>3778500</v>
      </c>
      <c r="R148" s="383"/>
      <c r="S148" s="383"/>
      <c r="U148" s="391">
        <v>3778500</v>
      </c>
      <c r="V148" s="391">
        <v>3778500</v>
      </c>
      <c r="W148" s="391">
        <v>3778500</v>
      </c>
      <c r="X148" s="391">
        <v>3778500</v>
      </c>
      <c r="Y148" s="391">
        <v>3778500</v>
      </c>
      <c r="Z148" s="391">
        <v>3778500</v>
      </c>
      <c r="AA148" s="391">
        <v>3778500</v>
      </c>
      <c r="AB148" s="391">
        <v>3778500</v>
      </c>
    </row>
    <row r="149" spans="1:28">
      <c r="A149" s="387" t="s">
        <v>60</v>
      </c>
      <c r="B149" s="387" t="s">
        <v>69</v>
      </c>
      <c r="C149" s="387" t="s">
        <v>101</v>
      </c>
      <c r="D149" s="387" t="s">
        <v>145</v>
      </c>
      <c r="E149" s="386">
        <v>11914500</v>
      </c>
      <c r="F149" s="386">
        <v>9809500</v>
      </c>
      <c r="G149" s="386">
        <v>9809500</v>
      </c>
      <c r="H149" s="386">
        <v>9809500</v>
      </c>
      <c r="I149" s="386">
        <v>11914500</v>
      </c>
      <c r="J149" s="386">
        <v>9809500</v>
      </c>
      <c r="K149" s="383"/>
      <c r="L149" s="386">
        <v>10335750</v>
      </c>
      <c r="M149" s="386">
        <v>10335750</v>
      </c>
      <c r="N149" s="386">
        <v>10335750</v>
      </c>
      <c r="O149" s="386">
        <v>10335750</v>
      </c>
      <c r="P149" s="386">
        <v>10335750</v>
      </c>
      <c r="Q149" s="386">
        <v>10335750</v>
      </c>
      <c r="R149" s="383"/>
      <c r="S149" s="383"/>
      <c r="U149" s="391">
        <v>11914500</v>
      </c>
      <c r="V149" s="391">
        <v>9809500</v>
      </c>
      <c r="W149" s="391">
        <v>9809500</v>
      </c>
      <c r="X149" s="391">
        <v>9809500</v>
      </c>
      <c r="Y149" s="391">
        <v>10335750</v>
      </c>
      <c r="Z149" s="391">
        <v>10335750</v>
      </c>
      <c r="AA149" s="391">
        <v>10335750</v>
      </c>
      <c r="AB149" s="391">
        <v>10335750</v>
      </c>
    </row>
    <row r="150" spans="1:28">
      <c r="A150" s="387" t="s">
        <v>60</v>
      </c>
      <c r="B150" s="387" t="s">
        <v>69</v>
      </c>
      <c r="C150" s="387" t="s">
        <v>101</v>
      </c>
      <c r="D150" s="387" t="s">
        <v>143</v>
      </c>
      <c r="E150" s="386">
        <v>4187750</v>
      </c>
      <c r="F150" s="386">
        <v>4187750</v>
      </c>
      <c r="G150" s="386">
        <v>4187750</v>
      </c>
      <c r="H150" s="386">
        <v>4187750</v>
      </c>
      <c r="I150" s="386">
        <v>4187750</v>
      </c>
      <c r="J150" s="386">
        <v>4187750</v>
      </c>
      <c r="K150" s="383"/>
      <c r="L150" s="386">
        <v>4075000</v>
      </c>
      <c r="M150" s="386">
        <v>4253072.5</v>
      </c>
      <c r="N150" s="386">
        <v>4483749.25</v>
      </c>
      <c r="O150" s="386">
        <v>4483749.25</v>
      </c>
      <c r="P150" s="386">
        <v>4075000</v>
      </c>
      <c r="Q150" s="386">
        <v>4253072.5</v>
      </c>
      <c r="R150" s="383"/>
      <c r="S150" s="383"/>
      <c r="U150" s="391">
        <v>4075000</v>
      </c>
      <c r="V150" s="391">
        <v>4075000</v>
      </c>
      <c r="W150" s="391">
        <v>4075000</v>
      </c>
      <c r="X150" s="391">
        <v>4075000</v>
      </c>
      <c r="Y150" s="391">
        <v>4075000</v>
      </c>
      <c r="Z150" s="391">
        <v>4075000</v>
      </c>
      <c r="AA150" s="391">
        <v>4075000</v>
      </c>
      <c r="AB150" s="391">
        <v>4075000</v>
      </c>
    </row>
    <row r="151" spans="1:28">
      <c r="A151" s="387" t="s">
        <v>48</v>
      </c>
      <c r="B151" s="387" t="s">
        <v>120</v>
      </c>
      <c r="C151" s="387" t="s">
        <v>119</v>
      </c>
      <c r="D151" s="387" t="s">
        <v>141</v>
      </c>
      <c r="E151" s="386">
        <v>5361000</v>
      </c>
      <c r="F151" s="386">
        <v>5361000</v>
      </c>
      <c r="G151" s="386">
        <v>5361000</v>
      </c>
      <c r="H151" s="386">
        <v>5351000</v>
      </c>
      <c r="I151" s="386">
        <v>4229750</v>
      </c>
      <c r="J151" s="386">
        <v>4229750</v>
      </c>
      <c r="K151" s="383"/>
      <c r="L151" s="386">
        <v>5361000</v>
      </c>
      <c r="M151" s="386">
        <v>5361000</v>
      </c>
      <c r="N151" s="386">
        <v>5361000</v>
      </c>
      <c r="O151" s="386">
        <v>5361000</v>
      </c>
      <c r="P151" s="386">
        <v>5090000</v>
      </c>
      <c r="Q151" s="386">
        <v>5632000</v>
      </c>
      <c r="R151" s="383"/>
      <c r="S151" s="383"/>
      <c r="U151" s="391">
        <v>5361000</v>
      </c>
      <c r="V151" s="391">
        <v>5361000</v>
      </c>
      <c r="W151" s="391">
        <v>5361000</v>
      </c>
      <c r="X151" s="391">
        <v>5361000</v>
      </c>
      <c r="Y151" s="391">
        <v>5361000</v>
      </c>
      <c r="Z151" s="391">
        <v>5361000</v>
      </c>
      <c r="AA151" s="391">
        <v>5361000</v>
      </c>
      <c r="AB151" s="391">
        <v>5361000</v>
      </c>
    </row>
    <row r="152" spans="1:28">
      <c r="A152" s="387" t="s">
        <v>60</v>
      </c>
      <c r="B152" s="387" t="s">
        <v>59</v>
      </c>
      <c r="C152" s="387" t="s">
        <v>139</v>
      </c>
      <c r="D152" s="387" t="s">
        <v>138</v>
      </c>
      <c r="E152" s="386">
        <v>14368000</v>
      </c>
      <c r="F152" s="386">
        <v>15214000</v>
      </c>
      <c r="G152" s="386">
        <v>14685000</v>
      </c>
      <c r="H152" s="386">
        <v>14685000</v>
      </c>
      <c r="I152" s="386">
        <v>14368000</v>
      </c>
      <c r="J152" s="386">
        <v>15214000</v>
      </c>
      <c r="K152" s="383"/>
      <c r="L152" s="386">
        <v>14368000</v>
      </c>
      <c r="M152" s="386">
        <v>15214000</v>
      </c>
      <c r="N152" s="386">
        <v>14685000</v>
      </c>
      <c r="O152" s="386">
        <v>14685000</v>
      </c>
      <c r="P152" s="386">
        <v>14368000</v>
      </c>
      <c r="Q152" s="386">
        <v>15214000</v>
      </c>
      <c r="R152" s="383"/>
      <c r="S152" s="383"/>
      <c r="U152" s="391">
        <v>14497000</v>
      </c>
      <c r="V152" s="391">
        <v>14497000</v>
      </c>
      <c r="W152" s="391">
        <v>14497000</v>
      </c>
      <c r="X152" s="391">
        <v>14497000</v>
      </c>
      <c r="Y152" s="391">
        <v>14497000</v>
      </c>
      <c r="Z152" s="391">
        <v>14497000</v>
      </c>
      <c r="AA152" s="391">
        <v>14497000</v>
      </c>
      <c r="AB152" s="391">
        <v>14497000</v>
      </c>
    </row>
    <row r="153" spans="1:28">
      <c r="A153" s="387" t="s">
        <v>53</v>
      </c>
      <c r="B153" s="387" t="s">
        <v>105</v>
      </c>
      <c r="C153" s="387" t="s">
        <v>104</v>
      </c>
      <c r="D153" s="387" t="s">
        <v>136</v>
      </c>
      <c r="E153" s="386">
        <v>3193000</v>
      </c>
      <c r="F153" s="386">
        <v>3193000</v>
      </c>
      <c r="G153" s="386">
        <v>3193000</v>
      </c>
      <c r="H153" s="386">
        <v>3193000</v>
      </c>
      <c r="I153" s="386">
        <v>2948640</v>
      </c>
      <c r="J153" s="386">
        <v>3419480</v>
      </c>
      <c r="K153" s="383"/>
      <c r="L153" s="386">
        <v>3193000</v>
      </c>
      <c r="M153" s="386">
        <v>3193000</v>
      </c>
      <c r="N153" s="386">
        <v>3193000</v>
      </c>
      <c r="O153" s="386">
        <v>3193000</v>
      </c>
      <c r="P153" s="386">
        <v>2948730</v>
      </c>
      <c r="Q153" s="386">
        <v>3419450</v>
      </c>
      <c r="R153" s="383"/>
      <c r="S153" s="383"/>
      <c r="U153" s="391">
        <v>3193000</v>
      </c>
      <c r="V153" s="391">
        <v>3193000</v>
      </c>
      <c r="W153" s="391">
        <v>3193000</v>
      </c>
      <c r="X153" s="391">
        <v>3193000</v>
      </c>
      <c r="Y153" s="391">
        <v>3193000</v>
      </c>
      <c r="Z153" s="391">
        <v>3193000</v>
      </c>
      <c r="AA153" s="391">
        <v>3193000</v>
      </c>
      <c r="AB153" s="391">
        <v>3193000</v>
      </c>
    </row>
    <row r="154" spans="1:28">
      <c r="A154" s="387" t="s">
        <v>77</v>
      </c>
      <c r="B154" s="387" t="s">
        <v>76</v>
      </c>
      <c r="C154" s="387" t="s">
        <v>75</v>
      </c>
      <c r="D154" s="387" t="s">
        <v>134</v>
      </c>
      <c r="E154" s="386">
        <v>5491750</v>
      </c>
      <c r="F154" s="386">
        <v>5491750</v>
      </c>
      <c r="G154" s="386">
        <v>5491750</v>
      </c>
      <c r="H154" s="386">
        <v>5491750</v>
      </c>
      <c r="I154" s="386">
        <v>5491750</v>
      </c>
      <c r="J154" s="386">
        <v>5491750</v>
      </c>
      <c r="K154" s="383"/>
      <c r="L154" s="386">
        <v>5491750</v>
      </c>
      <c r="M154" s="386">
        <v>5491750</v>
      </c>
      <c r="N154" s="386">
        <v>5491750</v>
      </c>
      <c r="O154" s="386">
        <v>5491750</v>
      </c>
      <c r="P154" s="386">
        <v>5491750</v>
      </c>
      <c r="Q154" s="386">
        <v>5491750</v>
      </c>
      <c r="R154" s="383"/>
      <c r="S154" s="383"/>
      <c r="U154" s="391">
        <v>5491750</v>
      </c>
      <c r="V154" s="391">
        <v>5491750</v>
      </c>
      <c r="W154" s="391">
        <v>5491750</v>
      </c>
      <c r="X154" s="391">
        <v>5491750</v>
      </c>
      <c r="Y154" s="391">
        <v>5491750</v>
      </c>
      <c r="Z154" s="391">
        <v>5491750</v>
      </c>
      <c r="AA154" s="391">
        <v>5491750</v>
      </c>
      <c r="AB154" s="391">
        <v>5491750</v>
      </c>
    </row>
    <row r="155" spans="1:28">
      <c r="A155" s="387" t="s">
        <v>48</v>
      </c>
      <c r="B155" s="387" t="s">
        <v>64</v>
      </c>
      <c r="C155" s="387" t="s">
        <v>63</v>
      </c>
      <c r="D155" s="387" t="s">
        <v>132</v>
      </c>
      <c r="E155" s="386">
        <v>3995500</v>
      </c>
      <c r="F155" s="386">
        <v>3995500</v>
      </c>
      <c r="G155" s="386">
        <v>3995500</v>
      </c>
      <c r="H155" s="386">
        <v>3995500</v>
      </c>
      <c r="I155" s="386">
        <v>3995500</v>
      </c>
      <c r="J155" s="386">
        <v>3995500</v>
      </c>
      <c r="K155" s="383"/>
      <c r="L155" s="386">
        <v>3798250</v>
      </c>
      <c r="M155" s="386">
        <v>3748250</v>
      </c>
      <c r="N155" s="386">
        <v>4217750</v>
      </c>
      <c r="O155" s="386">
        <v>4217750</v>
      </c>
      <c r="P155" s="386">
        <v>3798250</v>
      </c>
      <c r="Q155" s="386">
        <v>3748250</v>
      </c>
      <c r="R155" s="383"/>
      <c r="S155" s="383"/>
      <c r="U155" s="391">
        <v>3995500</v>
      </c>
      <c r="V155" s="391">
        <v>3995500</v>
      </c>
      <c r="W155" s="391">
        <v>3995500</v>
      </c>
      <c r="X155" s="391">
        <v>3995500</v>
      </c>
      <c r="Y155" s="391">
        <v>3995500</v>
      </c>
      <c r="Z155" s="391">
        <v>3995500</v>
      </c>
      <c r="AA155" s="391">
        <v>3995500</v>
      </c>
      <c r="AB155" s="391">
        <v>3995500</v>
      </c>
    </row>
    <row r="156" spans="1:28">
      <c r="A156" s="387" t="s">
        <v>53</v>
      </c>
      <c r="B156" s="387" t="s">
        <v>52</v>
      </c>
      <c r="C156" s="387" t="s">
        <v>108</v>
      </c>
      <c r="D156" s="387" t="s">
        <v>130</v>
      </c>
      <c r="E156" s="386">
        <v>98135573</v>
      </c>
      <c r="F156" s="386">
        <v>0</v>
      </c>
      <c r="G156" s="386">
        <v>0</v>
      </c>
      <c r="H156" s="386">
        <v>0</v>
      </c>
      <c r="I156" s="386">
        <v>98135573</v>
      </c>
      <c r="J156" s="386">
        <v>0</v>
      </c>
      <c r="K156" s="383"/>
      <c r="L156" s="386">
        <v>98135573</v>
      </c>
      <c r="M156" s="386">
        <v>0</v>
      </c>
      <c r="N156" s="386">
        <v>0</v>
      </c>
      <c r="O156" s="386">
        <v>0</v>
      </c>
      <c r="P156" s="386">
        <v>98135573</v>
      </c>
      <c r="Q156" s="386">
        <v>0</v>
      </c>
      <c r="R156" s="383"/>
      <c r="S156" s="383"/>
      <c r="U156" s="391">
        <v>98135573</v>
      </c>
      <c r="V156" s="391">
        <v>0</v>
      </c>
      <c r="W156" s="391">
        <v>0</v>
      </c>
      <c r="X156" s="391">
        <v>0</v>
      </c>
      <c r="Y156" s="391">
        <v>98135573</v>
      </c>
      <c r="Z156" s="391">
        <v>0</v>
      </c>
      <c r="AA156" s="391">
        <v>0</v>
      </c>
      <c r="AB156" s="391">
        <v>0</v>
      </c>
    </row>
    <row r="157" spans="1:28">
      <c r="A157" s="387" t="s">
        <v>48</v>
      </c>
      <c r="B157" s="387" t="s">
        <v>64</v>
      </c>
      <c r="C157" s="387" t="s">
        <v>72</v>
      </c>
      <c r="D157" s="387" t="s">
        <v>128</v>
      </c>
      <c r="E157" s="386">
        <v>4628000</v>
      </c>
      <c r="F157" s="386">
        <v>4627000</v>
      </c>
      <c r="G157" s="386">
        <v>4628000</v>
      </c>
      <c r="H157" s="386">
        <v>4627000</v>
      </c>
      <c r="I157" s="386">
        <v>4628000</v>
      </c>
      <c r="J157" s="386">
        <v>4627000</v>
      </c>
      <c r="K157" s="383"/>
      <c r="L157" s="386">
        <v>3631000</v>
      </c>
      <c r="M157" s="386">
        <v>4271000</v>
      </c>
      <c r="N157" s="386">
        <v>4636000</v>
      </c>
      <c r="O157" s="386">
        <v>5725000</v>
      </c>
      <c r="P157" s="386">
        <v>3631000</v>
      </c>
      <c r="Q157" s="386">
        <v>4271000</v>
      </c>
      <c r="R157" s="383"/>
      <c r="S157" s="383"/>
      <c r="U157" s="391">
        <v>4627500</v>
      </c>
      <c r="V157" s="391">
        <v>4627500</v>
      </c>
      <c r="W157" s="391">
        <v>4627500</v>
      </c>
      <c r="X157" s="391">
        <v>4627500</v>
      </c>
      <c r="Y157" s="391">
        <v>4627500</v>
      </c>
      <c r="Z157" s="391">
        <v>4627500</v>
      </c>
      <c r="AA157" s="391">
        <v>4627500</v>
      </c>
      <c r="AB157" s="391">
        <v>4627500</v>
      </c>
    </row>
    <row r="158" spans="1:28">
      <c r="A158" s="387" t="s">
        <v>48</v>
      </c>
      <c r="B158" s="387" t="s">
        <v>120</v>
      </c>
      <c r="C158" s="387" t="s">
        <v>119</v>
      </c>
      <c r="D158" s="387" t="s">
        <v>126</v>
      </c>
      <c r="E158" s="386">
        <v>3315518.25</v>
      </c>
      <c r="F158" s="386">
        <v>3174518.25</v>
      </c>
      <c r="G158" s="386">
        <v>3683518.25</v>
      </c>
      <c r="H158" s="386">
        <v>4091445.25</v>
      </c>
      <c r="I158" s="386">
        <v>3315518.25</v>
      </c>
      <c r="J158" s="386">
        <v>3174518.25</v>
      </c>
      <c r="K158" s="383"/>
      <c r="L158" s="386">
        <v>2608768.25</v>
      </c>
      <c r="M158" s="386">
        <v>2743768.25</v>
      </c>
      <c r="N158" s="386">
        <v>3999268.25</v>
      </c>
      <c r="O158" s="386">
        <v>4913195.25</v>
      </c>
      <c r="P158" s="386">
        <v>2608768.25</v>
      </c>
      <c r="Q158" s="386">
        <v>2743768.25</v>
      </c>
      <c r="R158" s="383"/>
      <c r="S158" s="383"/>
      <c r="U158" s="391">
        <v>3315518.25</v>
      </c>
      <c r="V158" s="391">
        <v>3074518.25</v>
      </c>
      <c r="W158" s="391">
        <v>3683518.25</v>
      </c>
      <c r="X158" s="391">
        <v>4191445.25</v>
      </c>
      <c r="Y158" s="391">
        <v>2608768.25</v>
      </c>
      <c r="Z158" s="391">
        <v>2608768.25</v>
      </c>
      <c r="AA158" s="391">
        <v>4034268.25</v>
      </c>
      <c r="AB158" s="391">
        <v>5013195.25</v>
      </c>
    </row>
    <row r="159" spans="1:28">
      <c r="A159" s="387" t="s">
        <v>53</v>
      </c>
      <c r="B159" s="387" t="s">
        <v>52</v>
      </c>
      <c r="C159" s="387" t="s">
        <v>108</v>
      </c>
      <c r="D159" s="387" t="s">
        <v>124</v>
      </c>
      <c r="E159" s="386">
        <v>19016250</v>
      </c>
      <c r="F159" s="386">
        <v>19016000</v>
      </c>
      <c r="G159" s="386">
        <v>19016000</v>
      </c>
      <c r="H159" s="386">
        <v>19017000</v>
      </c>
      <c r="I159" s="386">
        <v>19016000</v>
      </c>
      <c r="J159" s="386">
        <v>19016000</v>
      </c>
      <c r="K159" s="383"/>
      <c r="L159" s="386">
        <v>18446750</v>
      </c>
      <c r="M159" s="386">
        <v>18447000</v>
      </c>
      <c r="N159" s="386">
        <v>18447000</v>
      </c>
      <c r="O159" s="386">
        <v>18447000</v>
      </c>
      <c r="P159" s="386">
        <v>16291000</v>
      </c>
      <c r="Q159" s="386">
        <v>19538000</v>
      </c>
      <c r="R159" s="383"/>
      <c r="S159" s="383"/>
      <c r="U159" s="391">
        <v>19016250</v>
      </c>
      <c r="V159" s="391">
        <v>19016000</v>
      </c>
      <c r="W159" s="391">
        <v>19016000</v>
      </c>
      <c r="X159" s="391">
        <v>19017000</v>
      </c>
      <c r="Y159" s="391">
        <v>19016250</v>
      </c>
      <c r="Z159" s="391">
        <v>19016000</v>
      </c>
      <c r="AA159" s="391">
        <v>19016000</v>
      </c>
      <c r="AB159" s="391">
        <v>19017000</v>
      </c>
    </row>
    <row r="160" spans="1:28">
      <c r="A160" s="387" t="s">
        <v>53</v>
      </c>
      <c r="B160" s="387" t="s">
        <v>105</v>
      </c>
      <c r="C160" s="387" t="s">
        <v>104</v>
      </c>
      <c r="D160" s="387" t="s">
        <v>122</v>
      </c>
      <c r="E160" s="386">
        <v>11170994</v>
      </c>
      <c r="F160" s="386">
        <v>12910986</v>
      </c>
      <c r="G160" s="386">
        <v>12979751</v>
      </c>
      <c r="H160" s="386">
        <v>12980269</v>
      </c>
      <c r="I160" s="386">
        <v>11170994</v>
      </c>
      <c r="J160" s="386">
        <v>12910986</v>
      </c>
      <c r="K160" s="383"/>
      <c r="L160" s="386">
        <v>11170994</v>
      </c>
      <c r="M160" s="386">
        <v>12910986</v>
      </c>
      <c r="N160" s="386">
        <v>12979751</v>
      </c>
      <c r="O160" s="386">
        <v>12980269</v>
      </c>
      <c r="P160" s="386">
        <v>11170994</v>
      </c>
      <c r="Q160" s="386">
        <v>12910986</v>
      </c>
      <c r="R160" s="383"/>
      <c r="S160" s="383"/>
      <c r="U160" s="391">
        <v>12510500</v>
      </c>
      <c r="V160" s="391">
        <v>12510500</v>
      </c>
      <c r="W160" s="391">
        <v>12510500</v>
      </c>
      <c r="X160" s="391">
        <v>12510500</v>
      </c>
      <c r="Y160" s="391">
        <v>12510500</v>
      </c>
      <c r="Z160" s="391">
        <v>12510500</v>
      </c>
      <c r="AA160" s="391">
        <v>12510500</v>
      </c>
      <c r="AB160" s="391">
        <v>12510500</v>
      </c>
    </row>
    <row r="161" spans="1:28">
      <c r="A161" s="387" t="s">
        <v>48</v>
      </c>
      <c r="B161" s="387" t="s">
        <v>120</v>
      </c>
      <c r="C161" s="387" t="s">
        <v>119</v>
      </c>
      <c r="D161" s="387" t="s">
        <v>118</v>
      </c>
      <c r="E161" s="386">
        <v>38977276.25</v>
      </c>
      <c r="F161" s="386">
        <v>38971595.583333336</v>
      </c>
      <c r="G161" s="386">
        <v>38971595.583333336</v>
      </c>
      <c r="H161" s="386">
        <v>38971595.583333336</v>
      </c>
      <c r="I161" s="386">
        <v>38977276.25</v>
      </c>
      <c r="J161" s="386">
        <v>38971595.583333336</v>
      </c>
      <c r="K161" s="383"/>
      <c r="L161" s="386">
        <v>38977276.25</v>
      </c>
      <c r="M161" s="386">
        <v>42156706</v>
      </c>
      <c r="N161" s="386">
        <v>40510373</v>
      </c>
      <c r="O161" s="386">
        <v>40510373</v>
      </c>
      <c r="P161" s="386">
        <v>39599391.25</v>
      </c>
      <c r="Q161" s="386">
        <v>42156706</v>
      </c>
      <c r="R161" s="383"/>
      <c r="S161" s="383"/>
      <c r="U161" s="391">
        <v>38977276.25</v>
      </c>
      <c r="V161" s="391">
        <v>38977276.25</v>
      </c>
      <c r="W161" s="391">
        <v>38977276.25</v>
      </c>
      <c r="X161" s="391">
        <v>38977276.25</v>
      </c>
      <c r="Y161" s="391">
        <v>38977276.25</v>
      </c>
      <c r="Z161" s="391">
        <v>38977276.25</v>
      </c>
      <c r="AA161" s="391">
        <v>38977276.25</v>
      </c>
      <c r="AB161" s="391">
        <v>38977276.25</v>
      </c>
    </row>
    <row r="162" spans="1:28">
      <c r="A162" s="387" t="s">
        <v>60</v>
      </c>
      <c r="B162" s="387" t="s">
        <v>59</v>
      </c>
      <c r="C162" s="387" t="s">
        <v>80</v>
      </c>
      <c r="D162" s="387" t="s">
        <v>116</v>
      </c>
      <c r="E162" s="386">
        <v>0</v>
      </c>
      <c r="F162" s="386">
        <v>0</v>
      </c>
      <c r="G162" s="386">
        <v>16003250</v>
      </c>
      <c r="H162" s="386">
        <v>16003250</v>
      </c>
      <c r="I162" s="386">
        <v>21950250</v>
      </c>
      <c r="J162" s="386">
        <v>16003250</v>
      </c>
      <c r="K162" s="383"/>
      <c r="L162" s="386">
        <v>0</v>
      </c>
      <c r="M162" s="386">
        <v>0</v>
      </c>
      <c r="N162" s="386">
        <v>15850500</v>
      </c>
      <c r="O162" s="386">
        <v>15850500</v>
      </c>
      <c r="P162" s="386">
        <v>17490064</v>
      </c>
      <c r="Q162" s="386">
        <v>20768936</v>
      </c>
      <c r="R162" s="383"/>
      <c r="S162" s="383"/>
      <c r="U162" s="391">
        <v>22315750</v>
      </c>
      <c r="V162" s="391">
        <v>16368750</v>
      </c>
      <c r="W162" s="391">
        <v>16368750</v>
      </c>
      <c r="X162" s="391">
        <v>16368750</v>
      </c>
      <c r="Y162" s="391">
        <v>17855564</v>
      </c>
      <c r="Z162" s="391">
        <v>17855564</v>
      </c>
      <c r="AA162" s="391">
        <v>17855564</v>
      </c>
      <c r="AB162" s="391">
        <v>17855308</v>
      </c>
    </row>
    <row r="163" spans="1:28">
      <c r="A163" s="387" t="s">
        <v>77</v>
      </c>
      <c r="B163" s="387" t="s">
        <v>76</v>
      </c>
      <c r="C163" s="387" t="s">
        <v>75</v>
      </c>
      <c r="D163" s="387" t="s">
        <v>114</v>
      </c>
      <c r="E163" s="386">
        <v>3664250</v>
      </c>
      <c r="F163" s="386">
        <v>3664250</v>
      </c>
      <c r="G163" s="386">
        <v>3664250</v>
      </c>
      <c r="H163" s="386">
        <v>3664250</v>
      </c>
      <c r="I163" s="386">
        <v>3664250</v>
      </c>
      <c r="J163" s="386">
        <v>3664250</v>
      </c>
      <c r="K163" s="383"/>
      <c r="L163" s="386">
        <v>3664250</v>
      </c>
      <c r="M163" s="386">
        <v>3664250</v>
      </c>
      <c r="N163" s="386">
        <v>3664250</v>
      </c>
      <c r="O163" s="386">
        <v>3664250</v>
      </c>
      <c r="P163" s="386">
        <v>3300000</v>
      </c>
      <c r="Q163" s="386">
        <v>3825000</v>
      </c>
      <c r="R163" s="383"/>
      <c r="S163" s="383"/>
      <c r="U163" s="391">
        <v>3664250</v>
      </c>
      <c r="V163" s="391">
        <v>3664250</v>
      </c>
      <c r="W163" s="391">
        <v>3664250</v>
      </c>
      <c r="X163" s="391">
        <v>3664250</v>
      </c>
      <c r="Y163" s="391">
        <v>3664250</v>
      </c>
      <c r="Z163" s="391">
        <v>3664250</v>
      </c>
      <c r="AA163" s="391">
        <v>3664250</v>
      </c>
      <c r="AB163" s="391">
        <v>3664250</v>
      </c>
    </row>
    <row r="164" spans="1:28">
      <c r="A164" s="387" t="s">
        <v>60</v>
      </c>
      <c r="B164" s="387" t="s">
        <v>69</v>
      </c>
      <c r="C164" s="387" t="s">
        <v>58</v>
      </c>
      <c r="D164" s="387" t="s">
        <v>112</v>
      </c>
      <c r="E164" s="386">
        <v>3611000</v>
      </c>
      <c r="F164" s="386">
        <v>3611000</v>
      </c>
      <c r="G164" s="386">
        <v>3611000</v>
      </c>
      <c r="H164" s="386">
        <v>3611000</v>
      </c>
      <c r="I164" s="386">
        <v>3611000</v>
      </c>
      <c r="J164" s="386">
        <v>3611000</v>
      </c>
      <c r="K164" s="383"/>
      <c r="L164" s="386">
        <v>3611000</v>
      </c>
      <c r="M164" s="386">
        <v>3611000</v>
      </c>
      <c r="N164" s="386">
        <v>3611000</v>
      </c>
      <c r="O164" s="386">
        <v>3611000</v>
      </c>
      <c r="P164" s="386">
        <v>3611000</v>
      </c>
      <c r="Q164" s="386">
        <v>3611000</v>
      </c>
      <c r="R164" s="383"/>
      <c r="S164" s="383"/>
      <c r="U164" s="391">
        <v>3611000</v>
      </c>
      <c r="V164" s="391">
        <v>3611000</v>
      </c>
      <c r="W164" s="391">
        <v>3611000</v>
      </c>
      <c r="X164" s="391">
        <v>3611000</v>
      </c>
      <c r="Y164" s="391">
        <v>3611000</v>
      </c>
      <c r="Z164" s="391">
        <v>3611000</v>
      </c>
      <c r="AA164" s="391">
        <v>3611000</v>
      </c>
      <c r="AB164" s="391">
        <v>3611000</v>
      </c>
    </row>
    <row r="165" spans="1:28">
      <c r="A165" s="387" t="s">
        <v>48</v>
      </c>
      <c r="B165" s="387" t="s">
        <v>64</v>
      </c>
      <c r="C165" s="387" t="s">
        <v>72</v>
      </c>
      <c r="D165" s="387" t="s">
        <v>110</v>
      </c>
      <c r="E165" s="386">
        <v>3439000</v>
      </c>
      <c r="F165" s="386">
        <v>4205000</v>
      </c>
      <c r="G165" s="386">
        <v>4545000</v>
      </c>
      <c r="H165" s="386">
        <v>4752000</v>
      </c>
      <c r="I165" s="386">
        <v>3439000</v>
      </c>
      <c r="J165" s="386">
        <v>4205000</v>
      </c>
      <c r="K165" s="383"/>
      <c r="L165" s="386">
        <v>3672899</v>
      </c>
      <c r="M165" s="386">
        <v>4127368</v>
      </c>
      <c r="N165" s="386">
        <v>4467368</v>
      </c>
      <c r="O165" s="386">
        <v>4673365</v>
      </c>
      <c r="P165" s="386">
        <v>3672899</v>
      </c>
      <c r="Q165" s="386">
        <v>3877521</v>
      </c>
      <c r="R165" s="383"/>
      <c r="S165" s="383"/>
      <c r="U165" s="391">
        <v>3439000</v>
      </c>
      <c r="V165" s="391">
        <v>4205000</v>
      </c>
      <c r="W165" s="391">
        <v>4545000</v>
      </c>
      <c r="X165" s="391">
        <v>4752000</v>
      </c>
      <c r="Y165" s="391">
        <v>3439000</v>
      </c>
      <c r="Z165" s="391">
        <v>4205000</v>
      </c>
      <c r="AA165" s="391">
        <v>4545000</v>
      </c>
      <c r="AB165" s="391">
        <v>4752000</v>
      </c>
    </row>
    <row r="166" spans="1:28">
      <c r="A166" s="387" t="s">
        <v>53</v>
      </c>
      <c r="B166" s="387" t="s">
        <v>52</v>
      </c>
      <c r="C166" s="387" t="s">
        <v>108</v>
      </c>
      <c r="D166" s="387" t="s">
        <v>107</v>
      </c>
      <c r="E166" s="386">
        <v>3132272.5</v>
      </c>
      <c r="F166" s="386">
        <v>3132272.5</v>
      </c>
      <c r="G166" s="386">
        <v>3132272.5</v>
      </c>
      <c r="H166" s="386">
        <v>3132272.5</v>
      </c>
      <c r="I166" s="386">
        <v>3132272.5</v>
      </c>
      <c r="J166" s="386">
        <v>3132272.5</v>
      </c>
      <c r="K166" s="383"/>
      <c r="L166" s="386">
        <v>3132272.5</v>
      </c>
      <c r="M166" s="386">
        <v>3132272.5</v>
      </c>
      <c r="N166" s="386">
        <v>3132272.5</v>
      </c>
      <c r="O166" s="386">
        <v>3132272.5</v>
      </c>
      <c r="P166" s="386">
        <v>3132272.5</v>
      </c>
      <c r="Q166" s="386">
        <v>3132272.5</v>
      </c>
      <c r="R166" s="383"/>
      <c r="S166" s="383"/>
      <c r="U166" s="391">
        <v>3027000</v>
      </c>
      <c r="V166" s="391">
        <v>3027000</v>
      </c>
      <c r="W166" s="391">
        <v>3027000</v>
      </c>
      <c r="X166" s="391">
        <v>3027000</v>
      </c>
      <c r="Y166" s="391">
        <v>3027000</v>
      </c>
      <c r="Z166" s="391">
        <v>3027000</v>
      </c>
      <c r="AA166" s="391">
        <v>3027000</v>
      </c>
      <c r="AB166" s="391">
        <v>3027000</v>
      </c>
    </row>
    <row r="167" spans="1:28">
      <c r="A167" s="387" t="s">
        <v>53</v>
      </c>
      <c r="B167" s="387" t="s">
        <v>105</v>
      </c>
      <c r="C167" s="387" t="s">
        <v>104</v>
      </c>
      <c r="D167" s="387" t="s">
        <v>103</v>
      </c>
      <c r="E167" s="386">
        <v>4504750</v>
      </c>
      <c r="F167" s="386">
        <v>4504750</v>
      </c>
      <c r="G167" s="386">
        <v>4504750</v>
      </c>
      <c r="H167" s="386">
        <v>4504750</v>
      </c>
      <c r="I167" s="386">
        <v>3397017</v>
      </c>
      <c r="J167" s="386">
        <v>5532500</v>
      </c>
      <c r="K167" s="383"/>
      <c r="L167" s="386">
        <v>4504750</v>
      </c>
      <c r="M167" s="386">
        <v>4504750</v>
      </c>
      <c r="N167" s="386">
        <v>4504750</v>
      </c>
      <c r="O167" s="386">
        <v>4504750</v>
      </c>
      <c r="P167" s="386">
        <v>4504750</v>
      </c>
      <c r="Q167" s="386">
        <v>5532500</v>
      </c>
      <c r="R167" s="383"/>
      <c r="S167" s="383"/>
      <c r="U167" s="391">
        <v>4504750</v>
      </c>
      <c r="V167" s="391">
        <v>4504750</v>
      </c>
      <c r="W167" s="391">
        <v>4504750</v>
      </c>
      <c r="X167" s="391">
        <v>4504750</v>
      </c>
      <c r="Y167" s="391">
        <v>4504750</v>
      </c>
      <c r="Z167" s="391">
        <v>4504750</v>
      </c>
      <c r="AA167" s="391">
        <v>4504750</v>
      </c>
      <c r="AB167" s="391">
        <v>4504750</v>
      </c>
    </row>
    <row r="168" spans="1:28">
      <c r="A168" s="387" t="s">
        <v>60</v>
      </c>
      <c r="B168" s="387" t="s">
        <v>69</v>
      </c>
      <c r="C168" s="387" t="s">
        <v>101</v>
      </c>
      <c r="D168" s="387" t="s">
        <v>100</v>
      </c>
      <c r="E168" s="386">
        <v>3003500</v>
      </c>
      <c r="F168" s="386">
        <v>3003500</v>
      </c>
      <c r="G168" s="386">
        <v>3003500</v>
      </c>
      <c r="H168" s="386">
        <v>3003500</v>
      </c>
      <c r="I168" s="386">
        <v>3003500</v>
      </c>
      <c r="J168" s="386">
        <v>3003500</v>
      </c>
      <c r="K168" s="383"/>
      <c r="L168" s="386">
        <v>3003500</v>
      </c>
      <c r="M168" s="386">
        <v>3003500</v>
      </c>
      <c r="N168" s="386">
        <v>3003500</v>
      </c>
      <c r="O168" s="386">
        <v>3003500</v>
      </c>
      <c r="P168" s="386">
        <v>3003500</v>
      </c>
      <c r="Q168" s="386">
        <v>3003500</v>
      </c>
      <c r="R168" s="383"/>
      <c r="S168" s="383"/>
      <c r="U168" s="391">
        <v>3003500</v>
      </c>
      <c r="V168" s="391">
        <v>3003500</v>
      </c>
      <c r="W168" s="391">
        <v>3003500</v>
      </c>
      <c r="X168" s="391">
        <v>3003500</v>
      </c>
      <c r="Y168" s="391">
        <v>3003500</v>
      </c>
      <c r="Z168" s="391">
        <v>3003500</v>
      </c>
      <c r="AA168" s="391">
        <v>3003500</v>
      </c>
      <c r="AB168" s="391">
        <v>3003500</v>
      </c>
    </row>
    <row r="169" spans="1:28">
      <c r="A169" s="387" t="s">
        <v>77</v>
      </c>
      <c r="B169" s="387" t="s">
        <v>76</v>
      </c>
      <c r="C169" s="387" t="s">
        <v>75</v>
      </c>
      <c r="D169" s="387" t="s">
        <v>98</v>
      </c>
      <c r="E169" s="386">
        <v>5350500</v>
      </c>
      <c r="F169" s="386">
        <v>5350500</v>
      </c>
      <c r="G169" s="386">
        <v>5350500</v>
      </c>
      <c r="H169" s="386">
        <v>5350500</v>
      </c>
      <c r="I169" s="386">
        <v>5350500</v>
      </c>
      <c r="J169" s="386">
        <v>5350500</v>
      </c>
      <c r="K169" s="383"/>
      <c r="L169" s="386">
        <v>5350500</v>
      </c>
      <c r="M169" s="386">
        <v>5350500</v>
      </c>
      <c r="N169" s="386">
        <v>5350500</v>
      </c>
      <c r="O169" s="386">
        <v>5350500</v>
      </c>
      <c r="P169" s="386">
        <v>5350500</v>
      </c>
      <c r="Q169" s="386">
        <v>5350500</v>
      </c>
      <c r="R169" s="383"/>
      <c r="S169" s="383"/>
      <c r="U169" s="391">
        <v>5137500</v>
      </c>
      <c r="V169" s="391">
        <v>5137500</v>
      </c>
      <c r="W169" s="391">
        <v>5137500</v>
      </c>
      <c r="X169" s="391">
        <v>5137500</v>
      </c>
      <c r="Y169" s="391">
        <v>5137500</v>
      </c>
      <c r="Z169" s="391">
        <v>5137500</v>
      </c>
      <c r="AA169" s="391">
        <v>5137500</v>
      </c>
      <c r="AB169" s="391">
        <v>5137500</v>
      </c>
    </row>
    <row r="170" spans="1:28">
      <c r="A170" s="387" t="s">
        <v>48</v>
      </c>
      <c r="B170" s="387" t="s">
        <v>64</v>
      </c>
      <c r="C170" s="387" t="s">
        <v>72</v>
      </c>
      <c r="D170" s="387" t="s">
        <v>96</v>
      </c>
      <c r="E170" s="386">
        <v>3556170.25</v>
      </c>
      <c r="F170" s="386">
        <v>3556170.25</v>
      </c>
      <c r="G170" s="386">
        <v>3556170.25</v>
      </c>
      <c r="H170" s="386">
        <v>3556170.25</v>
      </c>
      <c r="I170" s="386">
        <v>3556170.25</v>
      </c>
      <c r="J170" s="386">
        <v>3556170</v>
      </c>
      <c r="K170" s="383"/>
      <c r="L170" s="386">
        <v>2820500</v>
      </c>
      <c r="M170" s="386">
        <v>4114833.3333333335</v>
      </c>
      <c r="N170" s="386">
        <v>4114833.3333333335</v>
      </c>
      <c r="O170" s="386">
        <v>4114833.3333333335</v>
      </c>
      <c r="P170" s="386">
        <v>2820500</v>
      </c>
      <c r="Q170" s="386">
        <v>3683180</v>
      </c>
      <c r="R170" s="383"/>
      <c r="S170" s="383"/>
      <c r="U170" s="391">
        <v>3886000</v>
      </c>
      <c r="V170" s="391">
        <v>3886000</v>
      </c>
      <c r="W170" s="391">
        <v>3886000</v>
      </c>
      <c r="X170" s="391">
        <v>3886000</v>
      </c>
      <c r="Y170" s="391">
        <v>3886000</v>
      </c>
      <c r="Z170" s="391">
        <v>3886000</v>
      </c>
      <c r="AA170" s="391">
        <v>3886000</v>
      </c>
      <c r="AB170" s="391">
        <v>3886000</v>
      </c>
    </row>
    <row r="171" spans="1:28">
      <c r="A171" s="387" t="s">
        <v>48</v>
      </c>
      <c r="B171" s="387" t="s">
        <v>47</v>
      </c>
      <c r="C171" s="387" t="s">
        <v>46</v>
      </c>
      <c r="D171" s="387" t="s">
        <v>94</v>
      </c>
      <c r="E171" s="386">
        <v>10113838.5</v>
      </c>
      <c r="F171" s="386">
        <v>10733491.499999996</v>
      </c>
      <c r="G171" s="386">
        <v>10247248</v>
      </c>
      <c r="H171" s="386">
        <v>10247248</v>
      </c>
      <c r="I171" s="386">
        <v>10113838.5</v>
      </c>
      <c r="J171" s="386">
        <v>10733491.499999996</v>
      </c>
      <c r="K171" s="383"/>
      <c r="L171" s="386">
        <v>10113838.5</v>
      </c>
      <c r="M171" s="386">
        <v>10733491.499999996</v>
      </c>
      <c r="N171" s="386">
        <v>10247248</v>
      </c>
      <c r="O171" s="386">
        <v>10247248</v>
      </c>
      <c r="P171" s="386">
        <v>10113838.5</v>
      </c>
      <c r="Q171" s="386">
        <v>10733491.499999996</v>
      </c>
      <c r="R171" s="383"/>
      <c r="S171" s="383"/>
      <c r="U171" s="391">
        <v>10423206.5</v>
      </c>
      <c r="V171" s="391">
        <v>10423206.5</v>
      </c>
      <c r="W171" s="391">
        <v>10423206.5</v>
      </c>
      <c r="X171" s="391">
        <v>10423206.5</v>
      </c>
      <c r="Y171" s="391">
        <v>10423206.5</v>
      </c>
      <c r="Z171" s="391">
        <v>10423206.5</v>
      </c>
      <c r="AA171" s="391">
        <v>10423206.5</v>
      </c>
      <c r="AB171" s="391">
        <v>10423206.5</v>
      </c>
    </row>
    <row r="172" spans="1:28">
      <c r="A172" s="387" t="s">
        <v>53</v>
      </c>
      <c r="B172" s="387" t="s">
        <v>52</v>
      </c>
      <c r="C172" s="387" t="s">
        <v>51</v>
      </c>
      <c r="D172" s="387" t="s">
        <v>92</v>
      </c>
      <c r="E172" s="386">
        <v>7815438</v>
      </c>
      <c r="F172" s="386">
        <v>5386883</v>
      </c>
      <c r="G172" s="386">
        <v>5386882</v>
      </c>
      <c r="H172" s="386">
        <v>5386882</v>
      </c>
      <c r="I172" s="386">
        <v>7815438</v>
      </c>
      <c r="J172" s="386">
        <v>5386883</v>
      </c>
      <c r="K172" s="383"/>
      <c r="L172" s="386">
        <v>5570715</v>
      </c>
      <c r="M172" s="386">
        <v>6186742</v>
      </c>
      <c r="N172" s="386">
        <v>6415322</v>
      </c>
      <c r="O172" s="386">
        <v>6047481</v>
      </c>
      <c r="P172" s="386">
        <v>5570715</v>
      </c>
      <c r="Q172" s="386">
        <v>6186741.96</v>
      </c>
      <c r="R172" s="383"/>
      <c r="S172" s="383"/>
      <c r="U172" s="391">
        <v>7815438</v>
      </c>
      <c r="V172" s="391">
        <v>5386883</v>
      </c>
      <c r="W172" s="391">
        <v>5386882</v>
      </c>
      <c r="X172" s="391">
        <v>5386882</v>
      </c>
      <c r="Y172" s="391">
        <v>5570715</v>
      </c>
      <c r="Z172" s="391">
        <v>6208599</v>
      </c>
      <c r="AA172" s="391">
        <v>6001597</v>
      </c>
      <c r="AB172" s="391">
        <v>6344858</v>
      </c>
    </row>
    <row r="173" spans="1:28">
      <c r="A173" s="387" t="s">
        <v>77</v>
      </c>
      <c r="B173" s="387" t="s">
        <v>76</v>
      </c>
      <c r="C173" s="387" t="s">
        <v>75</v>
      </c>
      <c r="D173" s="387" t="s">
        <v>90</v>
      </c>
      <c r="E173" s="386">
        <v>5136700</v>
      </c>
      <c r="F173" s="386">
        <v>4890800</v>
      </c>
      <c r="G173" s="386">
        <v>4284800</v>
      </c>
      <c r="H173" s="386">
        <v>4284700</v>
      </c>
      <c r="I173" s="386">
        <v>5136493</v>
      </c>
      <c r="J173" s="386">
        <v>4890750</v>
      </c>
      <c r="K173" s="383"/>
      <c r="L173" s="386">
        <v>4497500</v>
      </c>
      <c r="M173" s="386">
        <v>4384000</v>
      </c>
      <c r="N173" s="386">
        <v>4384000</v>
      </c>
      <c r="O173" s="386">
        <v>5330500</v>
      </c>
      <c r="P173" s="386">
        <v>4497500</v>
      </c>
      <c r="Q173" s="386">
        <v>4309000</v>
      </c>
      <c r="R173" s="383"/>
      <c r="S173" s="383"/>
      <c r="U173" s="391">
        <v>5136700</v>
      </c>
      <c r="V173" s="391">
        <v>4890800</v>
      </c>
      <c r="W173" s="391">
        <v>4284800</v>
      </c>
      <c r="X173" s="391">
        <v>4284700</v>
      </c>
      <c r="Y173" s="391">
        <v>4649000</v>
      </c>
      <c r="Z173" s="391">
        <v>4649000</v>
      </c>
      <c r="AA173" s="391">
        <v>4649000</v>
      </c>
      <c r="AB173" s="391">
        <v>4649000</v>
      </c>
    </row>
    <row r="174" spans="1:28">
      <c r="A174" s="387" t="s">
        <v>77</v>
      </c>
      <c r="B174" s="387" t="s">
        <v>76</v>
      </c>
      <c r="C174" s="387" t="s">
        <v>75</v>
      </c>
      <c r="D174" s="387" t="s">
        <v>88</v>
      </c>
      <c r="E174" s="386">
        <v>5432913</v>
      </c>
      <c r="F174" s="386">
        <v>5432913</v>
      </c>
      <c r="G174" s="386">
        <v>5432913</v>
      </c>
      <c r="H174" s="386">
        <v>5432914</v>
      </c>
      <c r="I174" s="386">
        <v>5432913</v>
      </c>
      <c r="J174" s="386">
        <v>5432913</v>
      </c>
      <c r="K174" s="383"/>
      <c r="L174" s="386">
        <v>5432913</v>
      </c>
      <c r="M174" s="386">
        <v>5432913</v>
      </c>
      <c r="N174" s="386">
        <v>5432913</v>
      </c>
      <c r="O174" s="386">
        <v>5432914</v>
      </c>
      <c r="P174" s="386">
        <v>5432913</v>
      </c>
      <c r="Q174" s="386">
        <v>5406409</v>
      </c>
      <c r="R174" s="383"/>
      <c r="S174" s="383"/>
      <c r="U174" s="391">
        <v>5432913</v>
      </c>
      <c r="V174" s="391">
        <v>5432913</v>
      </c>
      <c r="W174" s="391">
        <v>5432913</v>
      </c>
      <c r="X174" s="391">
        <v>5432914</v>
      </c>
      <c r="Y174" s="391">
        <v>5432913</v>
      </c>
      <c r="Z174" s="391">
        <v>5432913</v>
      </c>
      <c r="AA174" s="391">
        <v>5432913</v>
      </c>
      <c r="AB174" s="391">
        <v>5432914</v>
      </c>
    </row>
    <row r="175" spans="1:28">
      <c r="A175" s="387" t="s">
        <v>48</v>
      </c>
      <c r="B175" s="387" t="s">
        <v>64</v>
      </c>
      <c r="C175" s="387" t="s">
        <v>63</v>
      </c>
      <c r="D175" s="387" t="s">
        <v>86</v>
      </c>
      <c r="E175" s="386">
        <v>6209043</v>
      </c>
      <c r="F175" s="386">
        <v>6209043</v>
      </c>
      <c r="G175" s="386">
        <v>6209043</v>
      </c>
      <c r="H175" s="386">
        <v>6209043</v>
      </c>
      <c r="I175" s="386">
        <v>6209043</v>
      </c>
      <c r="J175" s="386">
        <v>6213021</v>
      </c>
      <c r="K175" s="383"/>
      <c r="L175" s="386">
        <v>7753748</v>
      </c>
      <c r="M175" s="386">
        <v>3283668</v>
      </c>
      <c r="N175" s="386">
        <v>4380094</v>
      </c>
      <c r="O175" s="386">
        <v>4380094</v>
      </c>
      <c r="P175" s="386">
        <v>7753748</v>
      </c>
      <c r="Q175" s="386">
        <v>3283668</v>
      </c>
      <c r="R175" s="383"/>
      <c r="S175" s="383"/>
      <c r="U175" s="391">
        <v>6209043</v>
      </c>
      <c r="V175" s="391">
        <v>6209043</v>
      </c>
      <c r="W175" s="391">
        <v>6209043</v>
      </c>
      <c r="X175" s="391">
        <v>6209042</v>
      </c>
      <c r="Y175" s="391">
        <v>6209043</v>
      </c>
      <c r="Z175" s="391">
        <v>6209043</v>
      </c>
      <c r="AA175" s="391">
        <v>6209043</v>
      </c>
      <c r="AB175" s="391">
        <v>6209042</v>
      </c>
    </row>
    <row r="176" spans="1:28">
      <c r="A176" s="387" t="s">
        <v>53</v>
      </c>
      <c r="B176" s="387" t="s">
        <v>52</v>
      </c>
      <c r="C176" s="387" t="s">
        <v>51</v>
      </c>
      <c r="D176" s="387" t="s">
        <v>84</v>
      </c>
      <c r="E176" s="386">
        <v>9035000</v>
      </c>
      <c r="F176" s="386">
        <v>9034000</v>
      </c>
      <c r="G176" s="386">
        <v>9034000</v>
      </c>
      <c r="H176" s="386">
        <v>9034000</v>
      </c>
      <c r="I176" s="386">
        <v>9035000</v>
      </c>
      <c r="J176" s="386">
        <v>9034000</v>
      </c>
      <c r="K176" s="383"/>
      <c r="L176" s="386">
        <v>9035000</v>
      </c>
      <c r="M176" s="386">
        <v>9034000</v>
      </c>
      <c r="N176" s="386">
        <v>9034000</v>
      </c>
      <c r="O176" s="386">
        <v>9034000</v>
      </c>
      <c r="P176" s="386">
        <v>9035000</v>
      </c>
      <c r="Q176" s="386">
        <v>9034000</v>
      </c>
      <c r="R176" s="383"/>
      <c r="S176" s="383"/>
      <c r="U176" s="391">
        <v>9035000</v>
      </c>
      <c r="V176" s="391">
        <v>9034000</v>
      </c>
      <c r="W176" s="391">
        <v>9034000</v>
      </c>
      <c r="X176" s="391">
        <v>9034000</v>
      </c>
      <c r="Y176" s="391">
        <v>9035000</v>
      </c>
      <c r="Z176" s="391">
        <v>9034000</v>
      </c>
      <c r="AA176" s="391">
        <v>9034000</v>
      </c>
      <c r="AB176" s="391">
        <v>9034000</v>
      </c>
    </row>
    <row r="177" spans="1:28">
      <c r="A177" s="387" t="s">
        <v>60</v>
      </c>
      <c r="B177" s="387" t="s">
        <v>59</v>
      </c>
      <c r="C177" s="387" t="s">
        <v>58</v>
      </c>
      <c r="D177" s="387" t="s">
        <v>82</v>
      </c>
      <c r="E177" s="386">
        <v>2383500</v>
      </c>
      <c r="F177" s="386">
        <v>2383000</v>
      </c>
      <c r="G177" s="386">
        <v>2383000</v>
      </c>
      <c r="H177" s="386">
        <v>2383500</v>
      </c>
      <c r="I177" s="386">
        <v>2383500</v>
      </c>
      <c r="J177" s="386">
        <v>2383000</v>
      </c>
      <c r="K177" s="383"/>
      <c r="L177" s="386">
        <v>2079900</v>
      </c>
      <c r="M177" s="386">
        <v>2177700</v>
      </c>
      <c r="N177" s="386">
        <v>2497400</v>
      </c>
      <c r="O177" s="386">
        <v>2497400</v>
      </c>
      <c r="P177" s="386">
        <v>2079900</v>
      </c>
      <c r="Q177" s="386">
        <v>2177700</v>
      </c>
      <c r="R177" s="383"/>
      <c r="S177" s="383"/>
      <c r="U177" s="391">
        <v>2383500</v>
      </c>
      <c r="V177" s="391">
        <v>2383000</v>
      </c>
      <c r="W177" s="391">
        <v>2383000</v>
      </c>
      <c r="X177" s="391">
        <v>2383500</v>
      </c>
      <c r="Y177" s="391">
        <v>2383500</v>
      </c>
      <c r="Z177" s="391">
        <v>2383000</v>
      </c>
      <c r="AA177" s="391">
        <v>2383000</v>
      </c>
      <c r="AB177" s="391">
        <v>2383500</v>
      </c>
    </row>
    <row r="178" spans="1:28">
      <c r="A178" s="387" t="s">
        <v>60</v>
      </c>
      <c r="B178" s="387" t="s">
        <v>59</v>
      </c>
      <c r="C178" s="387" t="s">
        <v>80</v>
      </c>
      <c r="D178" s="387" t="s">
        <v>79</v>
      </c>
      <c r="E178" s="386">
        <v>14652250</v>
      </c>
      <c r="F178" s="386">
        <v>14652250</v>
      </c>
      <c r="G178" s="386">
        <v>14652250</v>
      </c>
      <c r="H178" s="386">
        <v>14652250</v>
      </c>
      <c r="I178" s="386">
        <v>14652250</v>
      </c>
      <c r="J178" s="386">
        <v>14652250</v>
      </c>
      <c r="K178" s="383"/>
      <c r="L178" s="386">
        <v>14652250</v>
      </c>
      <c r="M178" s="386">
        <v>14652250</v>
      </c>
      <c r="N178" s="386">
        <v>14652250</v>
      </c>
      <c r="O178" s="386">
        <v>14652250</v>
      </c>
      <c r="P178" s="386">
        <v>14652250</v>
      </c>
      <c r="Q178" s="386">
        <v>14652250</v>
      </c>
      <c r="R178" s="383"/>
      <c r="S178" s="383"/>
      <c r="U178" s="391">
        <v>14652250</v>
      </c>
      <c r="V178" s="391">
        <v>14652250</v>
      </c>
      <c r="W178" s="391">
        <v>14652250</v>
      </c>
      <c r="X178" s="391">
        <v>14652250</v>
      </c>
      <c r="Y178" s="391">
        <v>14652250</v>
      </c>
      <c r="Z178" s="391">
        <v>14652250</v>
      </c>
      <c r="AA178" s="391">
        <v>14652250</v>
      </c>
      <c r="AB178" s="391">
        <v>14652250</v>
      </c>
    </row>
    <row r="179" spans="1:28">
      <c r="A179" s="387" t="s">
        <v>77</v>
      </c>
      <c r="B179" s="387" t="s">
        <v>76</v>
      </c>
      <c r="C179" s="387" t="s">
        <v>75</v>
      </c>
      <c r="D179" s="387" t="s">
        <v>74</v>
      </c>
      <c r="E179" s="386">
        <v>14741503</v>
      </c>
      <c r="F179" s="386">
        <v>14741503</v>
      </c>
      <c r="G179" s="386">
        <v>15671552</v>
      </c>
      <c r="H179" s="386">
        <v>15736530</v>
      </c>
      <c r="I179" s="386">
        <v>14678153</v>
      </c>
      <c r="J179" s="386">
        <v>14678153</v>
      </c>
      <c r="K179" s="383"/>
      <c r="L179" s="386">
        <v>14741503</v>
      </c>
      <c r="M179" s="386">
        <v>14741503</v>
      </c>
      <c r="N179" s="386">
        <v>15671552</v>
      </c>
      <c r="O179" s="386">
        <v>15736530</v>
      </c>
      <c r="P179" s="386">
        <v>14678153</v>
      </c>
      <c r="Q179" s="386">
        <v>14678153</v>
      </c>
      <c r="R179" s="383"/>
      <c r="S179" s="383"/>
      <c r="U179" s="391">
        <v>14457990</v>
      </c>
      <c r="V179" s="391">
        <v>14457990</v>
      </c>
      <c r="W179" s="391">
        <v>15395837</v>
      </c>
      <c r="X179" s="391">
        <v>15460814</v>
      </c>
      <c r="Y179" s="391">
        <v>14457990</v>
      </c>
      <c r="Z179" s="391">
        <v>14457990</v>
      </c>
      <c r="AA179" s="391">
        <v>15395837</v>
      </c>
      <c r="AB179" s="391">
        <v>15460814</v>
      </c>
    </row>
    <row r="180" spans="1:28">
      <c r="A180" s="387" t="s">
        <v>48</v>
      </c>
      <c r="B180" s="387" t="s">
        <v>64</v>
      </c>
      <c r="C180" s="387" t="s">
        <v>72</v>
      </c>
      <c r="D180" s="387" t="s">
        <v>71</v>
      </c>
      <c r="E180" s="386">
        <v>7293349</v>
      </c>
      <c r="F180" s="386">
        <v>6476269</v>
      </c>
      <c r="G180" s="386">
        <v>5583349</v>
      </c>
      <c r="H180" s="386">
        <v>5591033</v>
      </c>
      <c r="I180" s="386">
        <v>7293349</v>
      </c>
      <c r="J180" s="386">
        <v>6476269</v>
      </c>
      <c r="K180" s="383"/>
      <c r="L180" s="386">
        <v>5035483</v>
      </c>
      <c r="M180" s="386">
        <v>5259101</v>
      </c>
      <c r="N180" s="386">
        <v>7103204</v>
      </c>
      <c r="O180" s="386">
        <v>7546212</v>
      </c>
      <c r="P180" s="386">
        <v>5035483</v>
      </c>
      <c r="Q180" s="386">
        <v>5259101</v>
      </c>
      <c r="R180" s="383"/>
      <c r="S180" s="383"/>
      <c r="U180" s="391">
        <v>7301544</v>
      </c>
      <c r="V180" s="391">
        <v>6472544</v>
      </c>
      <c r="W180" s="391">
        <v>5585544</v>
      </c>
      <c r="X180" s="391">
        <v>5584368</v>
      </c>
      <c r="Y180" s="391">
        <v>5149150</v>
      </c>
      <c r="Z180" s="391">
        <v>5516949</v>
      </c>
      <c r="AA180" s="391">
        <v>7103204</v>
      </c>
      <c r="AB180" s="391">
        <v>7174697</v>
      </c>
    </row>
    <row r="181" spans="1:28">
      <c r="A181" s="387" t="s">
        <v>60</v>
      </c>
      <c r="B181" s="387" t="s">
        <v>69</v>
      </c>
      <c r="C181" s="387" t="s">
        <v>58</v>
      </c>
      <c r="D181" s="387" t="s">
        <v>68</v>
      </c>
      <c r="E181" s="386">
        <v>7978750</v>
      </c>
      <c r="F181" s="386">
        <v>7978750</v>
      </c>
      <c r="G181" s="386">
        <v>7978750</v>
      </c>
      <c r="H181" s="386">
        <v>7978750</v>
      </c>
      <c r="I181" s="386">
        <v>7978750</v>
      </c>
      <c r="J181" s="386">
        <v>7978750</v>
      </c>
      <c r="K181" s="383"/>
      <c r="L181" s="386">
        <v>7978750</v>
      </c>
      <c r="M181" s="386">
        <v>7978750</v>
      </c>
      <c r="N181" s="386">
        <v>7978750</v>
      </c>
      <c r="O181" s="386">
        <v>7978750</v>
      </c>
      <c r="P181" s="386">
        <v>7978750</v>
      </c>
      <c r="Q181" s="386">
        <v>7978750</v>
      </c>
      <c r="R181" s="383"/>
      <c r="S181" s="383"/>
      <c r="U181" s="391">
        <v>7978750</v>
      </c>
      <c r="V181" s="391">
        <v>7978750</v>
      </c>
      <c r="W181" s="391">
        <v>7978750</v>
      </c>
      <c r="X181" s="391">
        <v>7978750</v>
      </c>
      <c r="Y181" s="391">
        <v>7978750</v>
      </c>
      <c r="Z181" s="391">
        <v>7978750</v>
      </c>
      <c r="AA181" s="391">
        <v>7978750</v>
      </c>
      <c r="AB181" s="391">
        <v>7978750</v>
      </c>
    </row>
    <row r="182" spans="1:28">
      <c r="A182" s="387" t="s">
        <v>60</v>
      </c>
      <c r="B182" s="387" t="s">
        <v>59</v>
      </c>
      <c r="C182" s="387" t="s">
        <v>58</v>
      </c>
      <c r="D182" s="387" t="s">
        <v>66</v>
      </c>
      <c r="E182" s="386">
        <v>2121375</v>
      </c>
      <c r="F182" s="386">
        <v>2121375</v>
      </c>
      <c r="G182" s="386">
        <v>2121375</v>
      </c>
      <c r="H182" s="386">
        <v>2121375</v>
      </c>
      <c r="I182" s="386">
        <v>2121375</v>
      </c>
      <c r="J182" s="386">
        <v>2074000</v>
      </c>
      <c r="K182" s="383"/>
      <c r="L182" s="386">
        <v>1916197</v>
      </c>
      <c r="M182" s="386">
        <v>2664935</v>
      </c>
      <c r="N182" s="386">
        <v>2664934</v>
      </c>
      <c r="O182" s="386">
        <v>2664934</v>
      </c>
      <c r="P182" s="386">
        <v>1916197</v>
      </c>
      <c r="Q182" s="386">
        <v>2556700</v>
      </c>
      <c r="R182" s="383"/>
      <c r="S182" s="383"/>
      <c r="U182" s="391">
        <v>2121250</v>
      </c>
      <c r="V182" s="391">
        <v>2121250</v>
      </c>
      <c r="W182" s="391">
        <v>2121250</v>
      </c>
      <c r="X182" s="391">
        <v>2121250</v>
      </c>
      <c r="Y182" s="391">
        <v>2477750</v>
      </c>
      <c r="Z182" s="391">
        <v>2477750</v>
      </c>
      <c r="AA182" s="391">
        <v>2477750</v>
      </c>
      <c r="AB182" s="391">
        <v>2477750</v>
      </c>
    </row>
    <row r="183" spans="1:28">
      <c r="A183" s="387" t="s">
        <v>48</v>
      </c>
      <c r="B183" s="387" t="s">
        <v>64</v>
      </c>
      <c r="C183" s="387" t="s">
        <v>63</v>
      </c>
      <c r="D183" s="387" t="s">
        <v>62</v>
      </c>
      <c r="E183" s="386">
        <v>8255267</v>
      </c>
      <c r="F183" s="386">
        <v>8255267</v>
      </c>
      <c r="G183" s="386">
        <v>8255266</v>
      </c>
      <c r="H183" s="386">
        <v>8255266</v>
      </c>
      <c r="I183" s="386">
        <v>0</v>
      </c>
      <c r="J183" s="386">
        <v>15108617</v>
      </c>
      <c r="K183" s="383"/>
      <c r="L183" s="386">
        <v>8455267</v>
      </c>
      <c r="M183" s="386">
        <v>8455267</v>
      </c>
      <c r="N183" s="386">
        <v>8455266</v>
      </c>
      <c r="O183" s="386">
        <v>8455266</v>
      </c>
      <c r="P183" s="386">
        <v>3579680</v>
      </c>
      <c r="Q183" s="386">
        <v>5827008</v>
      </c>
      <c r="R183" s="383"/>
      <c r="S183" s="383"/>
      <c r="U183" s="391">
        <v>8455267</v>
      </c>
      <c r="V183" s="391">
        <v>8455267</v>
      </c>
      <c r="W183" s="391">
        <v>8455266</v>
      </c>
      <c r="X183" s="391">
        <v>8455266</v>
      </c>
      <c r="Y183" s="391">
        <v>8455267</v>
      </c>
      <c r="Z183" s="391">
        <v>8455267</v>
      </c>
      <c r="AA183" s="391">
        <v>8455266</v>
      </c>
      <c r="AB183" s="391">
        <v>8455266</v>
      </c>
    </row>
    <row r="184" spans="1:28">
      <c r="A184" s="387" t="s">
        <v>60</v>
      </c>
      <c r="B184" s="387" t="s">
        <v>59</v>
      </c>
      <c r="C184" s="387" t="s">
        <v>58</v>
      </c>
      <c r="D184" s="387" t="s">
        <v>57</v>
      </c>
      <c r="E184" s="386">
        <v>2390000</v>
      </c>
      <c r="F184" s="386">
        <v>2390000</v>
      </c>
      <c r="G184" s="386">
        <v>2390000</v>
      </c>
      <c r="H184" s="386">
        <v>2391000</v>
      </c>
      <c r="I184" s="386">
        <v>2390000</v>
      </c>
      <c r="J184" s="386">
        <v>2390000</v>
      </c>
      <c r="K184" s="383"/>
      <c r="L184" s="386">
        <v>1877200</v>
      </c>
      <c r="M184" s="386">
        <v>1896000</v>
      </c>
      <c r="N184" s="386">
        <v>2893900</v>
      </c>
      <c r="O184" s="386">
        <v>2893900</v>
      </c>
      <c r="P184" s="386">
        <v>1877200</v>
      </c>
      <c r="Q184" s="386">
        <v>1896000</v>
      </c>
      <c r="R184" s="383"/>
      <c r="S184" s="383"/>
      <c r="U184" s="391">
        <v>2390000</v>
      </c>
      <c r="V184" s="391">
        <v>2390000</v>
      </c>
      <c r="W184" s="391">
        <v>2390000</v>
      </c>
      <c r="X184" s="391">
        <v>2391000</v>
      </c>
      <c r="Y184" s="391">
        <v>2390000</v>
      </c>
      <c r="Z184" s="391">
        <v>2390000</v>
      </c>
      <c r="AA184" s="391">
        <v>2390000</v>
      </c>
      <c r="AB184" s="391">
        <v>2391000</v>
      </c>
    </row>
    <row r="185" spans="1:28">
      <c r="A185" s="387" t="s">
        <v>53</v>
      </c>
      <c r="B185" s="387" t="s">
        <v>52</v>
      </c>
      <c r="C185" s="387" t="s">
        <v>51</v>
      </c>
      <c r="D185" s="387" t="s">
        <v>55</v>
      </c>
      <c r="E185" s="386">
        <v>16666826</v>
      </c>
      <c r="F185" s="386">
        <v>18237000</v>
      </c>
      <c r="G185" s="386">
        <v>18237000</v>
      </c>
      <c r="H185" s="386">
        <v>18237000</v>
      </c>
      <c r="I185" s="386">
        <v>16666826</v>
      </c>
      <c r="J185" s="386">
        <v>18237000</v>
      </c>
      <c r="K185" s="383"/>
      <c r="L185" s="386">
        <v>16666826</v>
      </c>
      <c r="M185" s="386">
        <v>18237000</v>
      </c>
      <c r="N185" s="386">
        <v>18237000</v>
      </c>
      <c r="O185" s="386">
        <v>18237000</v>
      </c>
      <c r="P185" s="386">
        <v>17268281</v>
      </c>
      <c r="Q185" s="386">
        <v>17354203</v>
      </c>
      <c r="R185" s="383"/>
      <c r="S185" s="383"/>
      <c r="U185" s="391">
        <v>16666826</v>
      </c>
      <c r="V185" s="391">
        <v>18237000</v>
      </c>
      <c r="W185" s="391">
        <v>18237000</v>
      </c>
      <c r="X185" s="391">
        <v>18237000</v>
      </c>
      <c r="Y185" s="391">
        <v>16666826</v>
      </c>
      <c r="Z185" s="391">
        <v>18237000</v>
      </c>
      <c r="AA185" s="391">
        <v>18237000</v>
      </c>
      <c r="AB185" s="391">
        <v>18237000</v>
      </c>
    </row>
    <row r="186" spans="1:28">
      <c r="A186" s="387" t="s">
        <v>53</v>
      </c>
      <c r="B186" s="387" t="s">
        <v>52</v>
      </c>
      <c r="C186" s="387" t="s">
        <v>51</v>
      </c>
      <c r="D186" s="387" t="s">
        <v>50</v>
      </c>
      <c r="E186" s="386">
        <v>11687750</v>
      </c>
      <c r="F186" s="386">
        <v>8501750</v>
      </c>
      <c r="G186" s="386">
        <v>8501750</v>
      </c>
      <c r="H186" s="386">
        <v>8501750</v>
      </c>
      <c r="I186" s="386">
        <v>3686000</v>
      </c>
      <c r="J186" s="386">
        <v>16753700</v>
      </c>
      <c r="K186" s="383"/>
      <c r="L186" s="386">
        <v>9091750</v>
      </c>
      <c r="M186" s="386">
        <v>8326750</v>
      </c>
      <c r="N186" s="386">
        <v>8493750</v>
      </c>
      <c r="O186" s="386">
        <v>11280750</v>
      </c>
      <c r="P186" s="386">
        <v>8591660</v>
      </c>
      <c r="Q186" s="386">
        <v>8524852</v>
      </c>
      <c r="R186" s="383"/>
      <c r="S186" s="383"/>
      <c r="U186" s="391">
        <v>11687750</v>
      </c>
      <c r="V186" s="391">
        <v>8501750</v>
      </c>
      <c r="W186" s="391">
        <v>8501750</v>
      </c>
      <c r="X186" s="391">
        <v>8501750</v>
      </c>
      <c r="Y186" s="391">
        <v>9091750</v>
      </c>
      <c r="Z186" s="391">
        <v>8326750</v>
      </c>
      <c r="AA186" s="391">
        <v>8493750</v>
      </c>
      <c r="AB186" s="391">
        <v>11280750</v>
      </c>
    </row>
    <row r="187" spans="1:28">
      <c r="A187" s="387" t="s">
        <v>48</v>
      </c>
      <c r="B187" s="387" t="s">
        <v>47</v>
      </c>
      <c r="C187" s="387" t="s">
        <v>46</v>
      </c>
      <c r="D187" s="387" t="s">
        <v>45</v>
      </c>
      <c r="E187" s="386">
        <v>5072000</v>
      </c>
      <c r="F187" s="386">
        <v>0</v>
      </c>
      <c r="G187" s="386">
        <v>0</v>
      </c>
      <c r="H187" s="386">
        <v>0</v>
      </c>
      <c r="I187" s="386">
        <v>5072000</v>
      </c>
      <c r="J187" s="386">
        <v>0</v>
      </c>
      <c r="K187" s="383"/>
      <c r="L187" s="386">
        <v>0</v>
      </c>
      <c r="M187" s="386">
        <v>0</v>
      </c>
      <c r="N187" s="386">
        <v>0</v>
      </c>
      <c r="O187" s="386">
        <v>0</v>
      </c>
      <c r="P187" s="386">
        <v>0</v>
      </c>
      <c r="Q187" s="386">
        <v>0</v>
      </c>
      <c r="R187" s="383"/>
      <c r="S187" s="383"/>
      <c r="U187" s="391">
        <v>3031750</v>
      </c>
      <c r="V187" s="391">
        <v>3031750</v>
      </c>
      <c r="W187" s="391">
        <v>3031750</v>
      </c>
      <c r="X187" s="391">
        <v>3031750</v>
      </c>
      <c r="Y187" s="391">
        <v>3031750</v>
      </c>
      <c r="Z187" s="391">
        <v>3031750</v>
      </c>
      <c r="AA187" s="391">
        <v>3031750</v>
      </c>
      <c r="AB187" s="391">
        <v>3031750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8"/>
    <pageSetUpPr fitToPage="1"/>
  </sheetPr>
  <dimension ref="A1:M192"/>
  <sheetViews>
    <sheetView showGridLines="0" zoomScale="70" zoomScaleNormal="70" zoomScaleSheetLayoutView="40" zoomScalePageLayoutView="30" workbookViewId="0"/>
  </sheetViews>
  <sheetFormatPr defaultRowHeight="15"/>
  <cols>
    <col min="1" max="1" width="5.7109375" style="3" customWidth="1"/>
    <col min="2" max="2" width="25.7109375" customWidth="1"/>
    <col min="3" max="7" width="60.7109375" customWidth="1"/>
    <col min="8" max="8" width="14.5703125" bestFit="1" customWidth="1"/>
    <col min="9" max="9" width="12.5703125" bestFit="1" customWidth="1"/>
    <col min="10" max="10" width="4.42578125" style="4" customWidth="1"/>
    <col min="11" max="11" width="0" style="16" hidden="1" customWidth="1"/>
    <col min="13" max="13" width="0" hidden="1" customWidth="1"/>
  </cols>
  <sheetData>
    <row r="1" spans="1:13" ht="9.9499999999999993" customHeight="1">
      <c r="A1" s="2"/>
      <c r="B1" s="523" t="s">
        <v>1215</v>
      </c>
      <c r="C1" s="523"/>
      <c r="D1" s="523"/>
      <c r="E1" s="523"/>
      <c r="F1" s="523"/>
      <c r="G1" s="523"/>
      <c r="H1" s="523"/>
      <c r="I1" s="523"/>
      <c r="J1" s="469"/>
      <c r="K1"/>
    </row>
    <row r="2" spans="1:13" ht="9.9499999999999993" customHeight="1">
      <c r="A2" s="2"/>
      <c r="B2" s="523"/>
      <c r="C2" s="523"/>
      <c r="D2" s="523"/>
      <c r="E2" s="523"/>
      <c r="F2" s="523"/>
      <c r="G2" s="523"/>
      <c r="H2" s="523"/>
      <c r="I2" s="523"/>
      <c r="J2" s="469"/>
      <c r="K2"/>
    </row>
    <row r="3" spans="1:13" ht="9.9499999999999993" customHeight="1">
      <c r="A3" s="2"/>
      <c r="B3" s="523"/>
      <c r="C3" s="523"/>
      <c r="D3" s="523"/>
      <c r="E3" s="523"/>
      <c r="F3" s="523"/>
      <c r="G3" s="523"/>
      <c r="H3" s="523"/>
      <c r="I3" s="523"/>
      <c r="J3" s="469"/>
      <c r="K3"/>
    </row>
    <row r="4" spans="1:13" ht="15.75">
      <c r="A4" s="314"/>
      <c r="B4" s="314"/>
      <c r="C4" s="526"/>
      <c r="D4" s="526"/>
      <c r="E4" s="526"/>
      <c r="F4" s="342"/>
      <c r="G4" s="316"/>
      <c r="H4" s="316"/>
      <c r="I4" s="316"/>
      <c r="J4" s="316"/>
      <c r="K4"/>
    </row>
    <row r="5" spans="1:13" ht="9.9499999999999993" customHeight="1">
      <c r="A5" s="2"/>
      <c r="B5" s="2"/>
      <c r="C5" s="2"/>
      <c r="D5" s="2"/>
      <c r="E5" s="2"/>
      <c r="F5" s="341"/>
      <c r="G5" s="2"/>
      <c r="H5" s="341"/>
      <c r="I5" s="2"/>
      <c r="J5" s="469"/>
      <c r="K5"/>
    </row>
    <row r="6" spans="1:13" ht="15" customHeight="1">
      <c r="A6" s="2"/>
      <c r="B6" s="5" t="s">
        <v>1111</v>
      </c>
      <c r="C6" s="6"/>
      <c r="D6" s="6"/>
      <c r="E6" s="480"/>
      <c r="F6" s="471" t="str">
        <f ca="1">'Org list'!J6</f>
        <v>Health and Wellbeing Board</v>
      </c>
      <c r="G6" s="488" t="str">
        <f ca="1">'Org list'!J7</f>
        <v>HWB</v>
      </c>
      <c r="H6" s="5" t="s">
        <v>1</v>
      </c>
      <c r="I6" s="8" t="str">
        <f>Cover!B12</f>
        <v>Q2 2015/16</v>
      </c>
      <c r="J6" s="316"/>
      <c r="K6"/>
    </row>
    <row r="7" spans="1:13" ht="9.9499999999999993" customHeight="1">
      <c r="A7" s="2"/>
      <c r="B7" s="2"/>
      <c r="C7" s="2"/>
      <c r="D7" s="2"/>
      <c r="E7" s="2"/>
      <c r="F7" s="341"/>
      <c r="G7" s="2"/>
      <c r="H7" s="341"/>
      <c r="I7" s="2"/>
      <c r="J7" s="316"/>
      <c r="K7"/>
    </row>
    <row r="8" spans="1:13" ht="15" customHeight="1">
      <c r="J8"/>
      <c r="K8"/>
    </row>
    <row r="9" spans="1:13" ht="15" customHeight="1">
      <c r="A9" s="296"/>
      <c r="B9" s="5" t="s">
        <v>1126</v>
      </c>
      <c r="C9" s="6"/>
      <c r="D9" s="5"/>
      <c r="E9" s="5" t="str">
        <f ca="1">F6</f>
        <v>Health and Wellbeing Board</v>
      </c>
      <c r="F9" s="341"/>
      <c r="G9" s="2"/>
      <c r="H9" s="341"/>
      <c r="I9" s="2"/>
      <c r="J9" s="469"/>
      <c r="K9"/>
      <c r="L9" s="9"/>
      <c r="M9" s="9"/>
    </row>
    <row r="10" spans="1:13" s="13" customFormat="1" ht="15" hidden="1" customHeight="1">
      <c r="A10" s="10"/>
      <c r="B10" s="11"/>
      <c r="C10" s="11"/>
      <c r="D10" s="10"/>
      <c r="E10" s="10"/>
      <c r="F10" s="10"/>
      <c r="G10" s="10"/>
      <c r="J10"/>
      <c r="K10"/>
    </row>
    <row r="11" spans="1:13" s="397" customFormat="1" ht="15" hidden="1" customHeight="1">
      <c r="A11" s="396"/>
      <c r="B11" s="396"/>
      <c r="C11" s="396"/>
      <c r="D11" s="396">
        <v>20</v>
      </c>
      <c r="E11" s="396">
        <v>25</v>
      </c>
      <c r="F11" s="396"/>
      <c r="G11" s="396">
        <v>30</v>
      </c>
      <c r="I11" s="397">
        <v>35</v>
      </c>
      <c r="J11" s="398"/>
      <c r="K11" s="398"/>
    </row>
    <row r="12" spans="1:13" s="397" customFormat="1" ht="15" hidden="1" customHeight="1">
      <c r="A12" s="396"/>
      <c r="B12" s="396"/>
      <c r="C12" s="396"/>
      <c r="D12" s="396">
        <v>16</v>
      </c>
      <c r="E12" s="396">
        <v>21</v>
      </c>
      <c r="F12" s="396"/>
      <c r="G12" s="396">
        <v>26</v>
      </c>
      <c r="I12" s="397">
        <v>31</v>
      </c>
      <c r="J12" s="398"/>
      <c r="K12" s="398"/>
    </row>
    <row r="13" spans="1:13" s="397" customFormat="1" ht="15" hidden="1" customHeight="1">
      <c r="A13" s="396"/>
      <c r="B13" s="396"/>
      <c r="C13" s="396"/>
      <c r="D13" s="396">
        <v>17</v>
      </c>
      <c r="E13" s="396">
        <v>22</v>
      </c>
      <c r="F13" s="396"/>
      <c r="G13" s="396">
        <v>27</v>
      </c>
      <c r="I13" s="397">
        <v>32</v>
      </c>
      <c r="J13" s="398"/>
      <c r="K13" s="398"/>
    </row>
    <row r="14" spans="1:13" s="397" customFormat="1" ht="15" hidden="1" customHeight="1">
      <c r="A14" s="396"/>
      <c r="B14" s="396"/>
      <c r="C14" s="396"/>
      <c r="D14" s="396">
        <v>18</v>
      </c>
      <c r="E14" s="396">
        <v>23</v>
      </c>
      <c r="F14" s="396"/>
      <c r="G14" s="396">
        <v>28</v>
      </c>
      <c r="I14" s="397">
        <v>33</v>
      </c>
      <c r="J14" s="398"/>
      <c r="K14" s="398"/>
    </row>
    <row r="15" spans="1:13" s="397" customFormat="1" ht="15" hidden="1" customHeight="1">
      <c r="A15" s="396"/>
      <c r="B15" s="396"/>
      <c r="C15" s="396"/>
      <c r="D15" s="396">
        <v>19</v>
      </c>
      <c r="E15" s="396">
        <v>24</v>
      </c>
      <c r="F15" s="396"/>
      <c r="G15" s="396">
        <v>29</v>
      </c>
      <c r="I15" s="397">
        <v>34</v>
      </c>
      <c r="J15" s="398"/>
      <c r="K15" s="398"/>
    </row>
    <row r="16" spans="1:13" s="397" customFormat="1" ht="15" customHeight="1" thickBot="1">
      <c r="A16" s="396"/>
      <c r="B16" s="396"/>
      <c r="C16" s="396"/>
      <c r="E16" s="396"/>
      <c r="F16" s="396"/>
      <c r="G16" s="396"/>
      <c r="K16" s="398"/>
    </row>
    <row r="17" spans="1:11" s="13" customFormat="1" ht="16.5" customHeight="1" thickBot="1">
      <c r="A17" s="10"/>
      <c r="B17" s="11"/>
      <c r="C17" s="11"/>
      <c r="D17" s="481" t="s">
        <v>1198</v>
      </c>
      <c r="E17" s="481" t="s">
        <v>1194</v>
      </c>
      <c r="F17" s="555" t="s">
        <v>1196</v>
      </c>
      <c r="G17" s="567" t="s">
        <v>1197</v>
      </c>
      <c r="H17"/>
      <c r="I17"/>
    </row>
    <row r="18" spans="1:11" ht="30.75" thickBot="1">
      <c r="B18" s="1"/>
      <c r="D18" s="483" t="s">
        <v>1191</v>
      </c>
      <c r="E18" s="483" t="s">
        <v>1195</v>
      </c>
      <c r="F18" s="556"/>
      <c r="G18" s="568"/>
      <c r="H18" s="4"/>
      <c r="I18" s="4"/>
    </row>
    <row r="19" spans="1:11" ht="15.75" thickBot="1">
      <c r="B19" s="64" t="s">
        <v>3</v>
      </c>
      <c r="C19" s="19"/>
      <c r="D19" s="235" t="s">
        <v>1192</v>
      </c>
      <c r="E19" s="51" t="s">
        <v>1192</v>
      </c>
      <c r="F19" s="20" t="s">
        <v>1192</v>
      </c>
      <c r="G19" s="21" t="s">
        <v>1192</v>
      </c>
      <c r="J19"/>
      <c r="K19"/>
    </row>
    <row r="20" spans="1:11">
      <c r="B20" s="566" t="str">
        <f ca="1">F6</f>
        <v>Health and Wellbeing Board</v>
      </c>
      <c r="C20" s="291" t="s">
        <v>12</v>
      </c>
      <c r="D20" s="472">
        <f ca="1">IFERROR(VLOOKUP($G$6,'Metrics Backsheet'!$D$11:$AM$187,'Supporting Metrics'!D11,0),"")</f>
        <v>150</v>
      </c>
      <c r="E20" s="472">
        <f ca="1">IFERROR(VLOOKUP($G$6,'Metrics Backsheet'!$D$11:$AM$187,'Supporting Metrics'!E11,0),"")</f>
        <v>150</v>
      </c>
      <c r="F20" s="473">
        <f ca="1">IFERROR(VLOOKUP($G$6,'Metrics Backsheet'!$D$11:$AM$187,'Supporting Metrics'!G11,0),"")</f>
        <v>150</v>
      </c>
      <c r="G20" s="484">
        <f ca="1">IFERROR(VLOOKUP($G$6,'Metrics Backsheet'!$D$11:$AM$187,'Supporting Metrics'!I11,0),"")</f>
        <v>150</v>
      </c>
      <c r="J20"/>
      <c r="K20"/>
    </row>
    <row r="21" spans="1:11">
      <c r="B21" s="524"/>
      <c r="C21" s="361" t="s">
        <v>1199</v>
      </c>
      <c r="D21" s="474">
        <f ca="1">IFERROR(VLOOKUP($G$6,'Metrics Backsheet'!$D$11:$AM$187,'Supporting Metrics'!D12,0),"")</f>
        <v>79</v>
      </c>
      <c r="E21" s="474">
        <f ca="1">IFERROR(VLOOKUP($G$6,'Metrics Backsheet'!$D$11:$AM$187,'Supporting Metrics'!E12,0),"")</f>
        <v>66</v>
      </c>
      <c r="F21" s="475">
        <f ca="1">IFERROR(VLOOKUP($G$6,'Metrics Backsheet'!$D$11:$AM$187,'Supporting Metrics'!G12,0),"")</f>
        <v>73</v>
      </c>
      <c r="G21" s="485">
        <f ca="1">IFERROR(VLOOKUP($G$6,'Metrics Backsheet'!$D$11:$AM$187,'Supporting Metrics'!I12,0),"")</f>
        <v>31</v>
      </c>
      <c r="J21"/>
      <c r="K21"/>
    </row>
    <row r="22" spans="1:11">
      <c r="B22" s="524"/>
      <c r="C22" s="360" t="s">
        <v>1200</v>
      </c>
      <c r="D22" s="476">
        <f ca="1">IFERROR(VLOOKUP($G$6,'Metrics Backsheet'!$D$11:$AM$187,'Supporting Metrics'!D13,0),"")</f>
        <v>36</v>
      </c>
      <c r="E22" s="476">
        <f ca="1">IFERROR(VLOOKUP($G$6,'Metrics Backsheet'!$D$11:$AM$187,'Supporting Metrics'!E13,0),"")</f>
        <v>35</v>
      </c>
      <c r="F22" s="477">
        <f ca="1">IFERROR(VLOOKUP($G$6,'Metrics Backsheet'!$D$11:$AM$187,'Supporting Metrics'!G13,0),"")</f>
        <v>36</v>
      </c>
      <c r="G22" s="486">
        <f ca="1">IFERROR(VLOOKUP($G$6,'Metrics Backsheet'!$D$11:$AM$187,'Supporting Metrics'!I13,0),"")</f>
        <v>17</v>
      </c>
      <c r="J22"/>
      <c r="K22"/>
    </row>
    <row r="23" spans="1:11">
      <c r="B23" s="524"/>
      <c r="C23" s="360" t="s">
        <v>1201</v>
      </c>
      <c r="D23" s="474">
        <f ca="1">IFERROR(VLOOKUP($G$6,'Metrics Backsheet'!$D$11:$AM$187,'Supporting Metrics'!D14,0),"")</f>
        <v>32</v>
      </c>
      <c r="E23" s="474">
        <f ca="1">IFERROR(VLOOKUP($G$6,'Metrics Backsheet'!$D$11:$AM$187,'Supporting Metrics'!E14,0),"")</f>
        <v>11</v>
      </c>
      <c r="F23" s="475">
        <f ca="1">IFERROR(VLOOKUP($G$6,'Metrics Backsheet'!$D$11:$AM$187,'Supporting Metrics'!G14,0),"")</f>
        <v>17</v>
      </c>
      <c r="G23" s="485">
        <f ca="1">IFERROR(VLOOKUP($G$6,'Metrics Backsheet'!$D$11:$AM$187,'Supporting Metrics'!I14,0),"")</f>
        <v>20</v>
      </c>
      <c r="J23"/>
      <c r="K23"/>
    </row>
    <row r="24" spans="1:11" ht="15.75" thickBot="1">
      <c r="B24" s="525"/>
      <c r="C24" s="362" t="s">
        <v>1202</v>
      </c>
      <c r="D24" s="478">
        <f ca="1">IFERROR(VLOOKUP($G$6,'Metrics Backsheet'!$D$11:$AM$187,'Supporting Metrics'!D15,0),"")</f>
        <v>3</v>
      </c>
      <c r="E24" s="478">
        <f ca="1">IFERROR(VLOOKUP($G$6,'Metrics Backsheet'!$D$11:$AM$187,'Supporting Metrics'!E15,0),"")</f>
        <v>38</v>
      </c>
      <c r="F24" s="479">
        <f ca="1">IFERROR(VLOOKUP($G$6,'Metrics Backsheet'!$D$11:$AM$187,'Supporting Metrics'!G15,0),"")</f>
        <v>24</v>
      </c>
      <c r="G24" s="487">
        <f ca="1">IFERROR(VLOOKUP($G$6,'Metrics Backsheet'!$D$11:$AM$187,'Supporting Metrics'!I15,0),"")</f>
        <v>82</v>
      </c>
      <c r="J24"/>
      <c r="K24"/>
    </row>
    <row r="25" spans="1:11">
      <c r="B25" s="32"/>
      <c r="C25" s="1"/>
      <c r="D25" s="33"/>
      <c r="E25" s="33"/>
      <c r="F25" s="33"/>
      <c r="G25" s="33"/>
      <c r="H25" s="4"/>
      <c r="I25" s="16"/>
      <c r="J25"/>
      <c r="K25"/>
    </row>
    <row r="26" spans="1:11" hidden="1">
      <c r="B26" s="1"/>
      <c r="C26" s="1"/>
      <c r="D26" s="1">
        <v>2</v>
      </c>
      <c r="E26" s="17">
        <v>4</v>
      </c>
      <c r="F26" s="17">
        <v>7</v>
      </c>
      <c r="G26" s="17">
        <v>10</v>
      </c>
      <c r="H26" s="4"/>
      <c r="I26" s="16"/>
      <c r="J26"/>
      <c r="K26"/>
    </row>
    <row r="27" spans="1:11" ht="15.75" thickBot="1">
      <c r="B27" s="1"/>
      <c r="C27" s="1"/>
      <c r="D27" s="1"/>
      <c r="E27" s="1"/>
      <c r="F27" s="1"/>
      <c r="G27" s="1"/>
      <c r="H27" s="4"/>
      <c r="I27" s="16"/>
      <c r="J27"/>
      <c r="K27"/>
    </row>
    <row r="28" spans="1:11" ht="15.75" thickBot="1">
      <c r="B28" s="1"/>
      <c r="C28" s="1"/>
      <c r="D28" s="481" t="s">
        <v>1198</v>
      </c>
      <c r="E28" s="481" t="s">
        <v>1194</v>
      </c>
      <c r="F28" s="555" t="s">
        <v>1196</v>
      </c>
      <c r="G28" s="569" t="s">
        <v>1197</v>
      </c>
      <c r="H28" s="4"/>
      <c r="I28" s="16"/>
      <c r="J28"/>
      <c r="K28"/>
    </row>
    <row r="29" spans="1:11" ht="30.75" thickBot="1">
      <c r="B29" s="1"/>
      <c r="C29" s="1"/>
      <c r="D29" s="483" t="s">
        <v>1191</v>
      </c>
      <c r="E29" s="483" t="s">
        <v>1195</v>
      </c>
      <c r="F29" s="556"/>
      <c r="G29" s="570"/>
      <c r="H29" s="16"/>
      <c r="J29"/>
      <c r="K29"/>
    </row>
    <row r="30" spans="1:11" ht="15.75" thickBot="1">
      <c r="B30" s="136" t="s">
        <v>19</v>
      </c>
      <c r="C30" s="137" t="s">
        <v>20</v>
      </c>
      <c r="D30" s="94" t="s">
        <v>1192</v>
      </c>
      <c r="E30" s="235" t="s">
        <v>1192</v>
      </c>
      <c r="F30" s="94" t="s">
        <v>1192</v>
      </c>
      <c r="G30" s="482" t="s">
        <v>1192</v>
      </c>
      <c r="H30" s="16"/>
      <c r="J30"/>
      <c r="K30"/>
    </row>
    <row r="31" spans="1:11">
      <c r="A31" s="3">
        <v>0</v>
      </c>
      <c r="B31" s="37" t="str">
        <f ca="1">IF($A31&gt;$K$34-1,"",INDIRECT("'Comms by AT'!AE"&amp;$A31+$K$31))</f>
        <v>E09000002</v>
      </c>
      <c r="C31" s="38" t="str">
        <f ca="1">IFERROR(VLOOKUP($B31,'Org list'!$J$9:$K$637,2,0), "")</f>
        <v>Barking and Dagenham</v>
      </c>
      <c r="D31" s="401" t="str">
        <f ca="1">IFERROR(VLOOKUP($B31,'Metrics Backsheet'!$D$11:$AM$187,'Supporting Metrics'!D$26,0),"")</f>
        <v>On track for improved performance, but not to meet full target</v>
      </c>
      <c r="E31" s="401" t="str">
        <f ca="1">IFERROR(VLOOKUP($B31,'Metrics Backsheet'!$D$11:$AM$187,'Supporting Metrics'!E$26,0),"")</f>
        <v>No improvement in performance</v>
      </c>
      <c r="F31" s="402" t="str">
        <f ca="1">IFERROR(VLOOKUP($B31,'Metrics Backsheet'!$D$11:$AM$187,'Supporting Metrics'!F$26,0),"")</f>
        <v>On track for improved performance, but not to meet full target</v>
      </c>
      <c r="G31" s="399" t="str">
        <f ca="1">IFERROR(VLOOKUP($B31,'Metrics Backsheet'!$D$11:$AM$187,'Supporting Metrics'!G$26,0),"")</f>
        <v>On track for improved performance, but not to meet full target</v>
      </c>
      <c r="H31" s="16"/>
      <c r="J31"/>
      <c r="K31" s="4">
        <f ca="1">MATCH(G6,'Comms by AT'!$AC:$AC,0)</f>
        <v>4</v>
      </c>
    </row>
    <row r="32" spans="1:11">
      <c r="A32" s="3">
        <v>1</v>
      </c>
      <c r="B32" s="41" t="str">
        <f ca="1">IF($A32&gt;$K$34-1,"",INDIRECT("'Comms by AT'!AE"&amp;$A32+$K$31))</f>
        <v>E09000003</v>
      </c>
      <c r="C32" s="42" t="str">
        <f ca="1">IFERROR(VLOOKUP($B32,'Org list'!$J$9:$K$637,2,0), "")</f>
        <v>Barnet</v>
      </c>
      <c r="D32" s="403" t="str">
        <f ca="1">IFERROR(VLOOKUP($B32,'Metrics Backsheet'!$D$11:$AM$187,'Supporting Metrics'!D$26,0),"")</f>
        <v>On track to meet target</v>
      </c>
      <c r="E32" s="403" t="str">
        <f ca="1">IFERROR(VLOOKUP($B32,'Metrics Backsheet'!$D$11:$AM$187,'Supporting Metrics'!E$26,0),"")</f>
        <v>Data not available to assess progress</v>
      </c>
      <c r="F32" s="404" t="str">
        <f ca="1">IFERROR(VLOOKUP($B32,'Metrics Backsheet'!$D$11:$AM$187,'Supporting Metrics'!F$26,0),"")</f>
        <v>On track to meet target</v>
      </c>
      <c r="G32" s="405" t="str">
        <f ca="1">IFERROR(VLOOKUP($B32,'Metrics Backsheet'!$D$11:$AM$187,'Supporting Metrics'!G$26,0),"")</f>
        <v>Data not available to assess progress</v>
      </c>
      <c r="H32" s="16"/>
      <c r="J32"/>
      <c r="K32" s="4"/>
    </row>
    <row r="33" spans="1:11">
      <c r="A33" s="3">
        <v>2</v>
      </c>
      <c r="B33" s="41" t="str">
        <f ca="1">IF($A33&gt;$K$34-1,"",INDIRECT("'Comms by AT'!AE"&amp;$A33+$K$31))</f>
        <v>E08000016</v>
      </c>
      <c r="C33" s="42" t="str">
        <f ca="1">IFERROR(VLOOKUP($B33,'Org list'!$J$9:$K$637,2,0), "")</f>
        <v>Barnsley</v>
      </c>
      <c r="D33" s="403" t="str">
        <f ca="1">IFERROR(VLOOKUP($B33,'Metrics Backsheet'!$D$11:$AM$187,'Supporting Metrics'!D$26,0),"")</f>
        <v>On track to meet target</v>
      </c>
      <c r="E33" s="403" t="str">
        <f ca="1">IFERROR(VLOOKUP($B33,'Metrics Backsheet'!$D$11:$AM$187,'Supporting Metrics'!E$26,0),"")</f>
        <v>On track to meet target</v>
      </c>
      <c r="F33" s="404" t="str">
        <f ca="1">IFERROR(VLOOKUP($B33,'Metrics Backsheet'!$D$11:$AM$187,'Supporting Metrics'!F$26,0),"")</f>
        <v>On track to meet target</v>
      </c>
      <c r="G33" s="405" t="str">
        <f ca="1">IFERROR(VLOOKUP($B33,'Metrics Backsheet'!$D$11:$AM$187,'Supporting Metrics'!G$26,0),"")</f>
        <v>On track for improved performance, but not to meet full target</v>
      </c>
      <c r="H33" s="16"/>
      <c r="J33"/>
      <c r="K33" s="4"/>
    </row>
    <row r="34" spans="1:11">
      <c r="A34" s="3">
        <v>3</v>
      </c>
      <c r="B34" s="41" t="str">
        <f ca="1">IF($A34&gt;$K$34-1,"",INDIRECT("'Comms by AT'!AE"&amp;$A34+$K$31))</f>
        <v>E06000022</v>
      </c>
      <c r="C34" s="42" t="str">
        <f ca="1">IFERROR(VLOOKUP($B34,'Org list'!$J$9:$K$637,2,0), "")</f>
        <v>Bath and North East Somerset</v>
      </c>
      <c r="D34" s="403" t="str">
        <f ca="1">IFERROR(VLOOKUP($B34,'Metrics Backsheet'!$D$11:$AM$187,'Supporting Metrics'!D$26,0),"")</f>
        <v>On track to meet target</v>
      </c>
      <c r="E34" s="403" t="str">
        <f ca="1">IFERROR(VLOOKUP($B34,'Metrics Backsheet'!$D$11:$AM$187,'Supporting Metrics'!E$26,0),"")</f>
        <v>On track to meet target</v>
      </c>
      <c r="F34" s="404" t="str">
        <f ca="1">IFERROR(VLOOKUP($B34,'Metrics Backsheet'!$D$11:$AM$187,'Supporting Metrics'!F$26,0),"")</f>
        <v>On track to meet target</v>
      </c>
      <c r="G34" s="405" t="str">
        <f ca="1">IFERROR(VLOOKUP($B34,'Metrics Backsheet'!$D$11:$AM$187,'Supporting Metrics'!G$26,0),"")</f>
        <v>Data not available to assess progress</v>
      </c>
      <c r="H34" s="16"/>
      <c r="J34"/>
      <c r="K34" s="4">
        <f ca="1">COUNTIF('Comms by AT'!$AD:$AD,$G$6)</f>
        <v>150</v>
      </c>
    </row>
    <row r="35" spans="1:11">
      <c r="A35" s="3">
        <v>4</v>
      </c>
      <c r="B35" s="41" t="str">
        <f ca="1">IF($A35&gt;$K$34-1,"",INDIRECT("'Comms by AT'!AE"&amp;$A35+$K$31))</f>
        <v>E06000055</v>
      </c>
      <c r="C35" s="42" t="str">
        <f ca="1">IFERROR(VLOOKUP($B35,'Org list'!$J$9:$K$637,2,0), "")</f>
        <v>Bedford</v>
      </c>
      <c r="D35" s="403" t="str">
        <f ca="1">IFERROR(VLOOKUP($B35,'Metrics Backsheet'!$D$11:$AM$187,'Supporting Metrics'!D$26,0),"")</f>
        <v>No improvement in performance</v>
      </c>
      <c r="E35" s="403" t="str">
        <f ca="1">IFERROR(VLOOKUP($B35,'Metrics Backsheet'!$D$11:$AM$187,'Supporting Metrics'!E$26,0),"")</f>
        <v>Data not available to assess progress</v>
      </c>
      <c r="F35" s="404" t="str">
        <f ca="1">IFERROR(VLOOKUP($B35,'Metrics Backsheet'!$D$11:$AM$187,'Supporting Metrics'!F$26,0),"")</f>
        <v>On track to meet target</v>
      </c>
      <c r="G35" s="405" t="str">
        <f ca="1">IFERROR(VLOOKUP($B35,'Metrics Backsheet'!$D$11:$AM$187,'Supporting Metrics'!G$26,0),"")</f>
        <v>Data not available to assess progress</v>
      </c>
      <c r="H35" s="16"/>
      <c r="J35"/>
      <c r="K35"/>
    </row>
    <row r="36" spans="1:11">
      <c r="A36" s="3">
        <v>5</v>
      </c>
      <c r="B36" s="41" t="str">
        <f ca="1">IF($A36&gt;$K$34-1,"",INDIRECT("'Comms by AT'!AE"&amp;$A36+$K$31))</f>
        <v>E09000004</v>
      </c>
      <c r="C36" s="42" t="str">
        <f ca="1">IFERROR(VLOOKUP($B36,'Org list'!$J$9:$K$637,2,0), "")</f>
        <v>Bexley</v>
      </c>
      <c r="D36" s="403" t="str">
        <f ca="1">IFERROR(VLOOKUP($B36,'Metrics Backsheet'!$D$11:$AM$187,'Supporting Metrics'!D$26,0),"")</f>
        <v>On track to meet target</v>
      </c>
      <c r="E36" s="403" t="str">
        <f ca="1">IFERROR(VLOOKUP($B36,'Metrics Backsheet'!$D$11:$AM$187,'Supporting Metrics'!E$26,0),"")</f>
        <v>On track to meet target</v>
      </c>
      <c r="F36" s="404" t="str">
        <f ca="1">IFERROR(VLOOKUP($B36,'Metrics Backsheet'!$D$11:$AM$187,'Supporting Metrics'!F$26,0),"")</f>
        <v>Data not available to assess progress</v>
      </c>
      <c r="G36" s="405" t="str">
        <f ca="1">IFERROR(VLOOKUP($B36,'Metrics Backsheet'!$D$11:$AM$187,'Supporting Metrics'!G$26,0),"")</f>
        <v>No improvement in performance</v>
      </c>
      <c r="H36" s="16"/>
      <c r="J36"/>
      <c r="K36"/>
    </row>
    <row r="37" spans="1:11">
      <c r="A37" s="3">
        <v>6</v>
      </c>
      <c r="B37" s="41" t="str">
        <f ca="1">IF($A37&gt;$K$34-1,"",INDIRECT("'Comms by AT'!AE"&amp;$A37+$K$31))</f>
        <v>E08000025</v>
      </c>
      <c r="C37" s="42" t="str">
        <f ca="1">IFERROR(VLOOKUP($B37,'Org list'!$J$9:$K$637,2,0), "")</f>
        <v>Birmingham</v>
      </c>
      <c r="D37" s="403" t="str">
        <f ca="1">IFERROR(VLOOKUP($B37,'Metrics Backsheet'!$D$11:$AM$187,'Supporting Metrics'!D$26,0),"")</f>
        <v>On track to meet target</v>
      </c>
      <c r="E37" s="403" t="str">
        <f ca="1">IFERROR(VLOOKUP($B37,'Metrics Backsheet'!$D$11:$AM$187,'Supporting Metrics'!E$26,0),"")</f>
        <v>On track for improved performance, but not to meet full target</v>
      </c>
      <c r="F37" s="404" t="str">
        <f ca="1">IFERROR(VLOOKUP($B37,'Metrics Backsheet'!$D$11:$AM$187,'Supporting Metrics'!F$26,0),"")</f>
        <v>On track to meet target</v>
      </c>
      <c r="G37" s="405" t="str">
        <f ca="1">IFERROR(VLOOKUP($B37,'Metrics Backsheet'!$D$11:$AM$187,'Supporting Metrics'!G$26,0),"")</f>
        <v>Data not available to assess progress</v>
      </c>
      <c r="H37" s="16"/>
      <c r="J37"/>
      <c r="K37"/>
    </row>
    <row r="38" spans="1:11">
      <c r="A38" s="3">
        <v>7</v>
      </c>
      <c r="B38" s="41" t="str">
        <f ca="1">IF($A38&gt;$K$34-1,"",INDIRECT("'Comms by AT'!AE"&amp;$A38+$K$31))</f>
        <v>E06000008</v>
      </c>
      <c r="C38" s="42" t="str">
        <f ca="1">IFERROR(VLOOKUP($B38,'Org list'!$J$9:$K$637,2,0), "")</f>
        <v>Blackburn with Darwen</v>
      </c>
      <c r="D38" s="403" t="str">
        <f ca="1">IFERROR(VLOOKUP($B38,'Metrics Backsheet'!$D$11:$AM$187,'Supporting Metrics'!D$26,0),"")</f>
        <v>On track to meet target</v>
      </c>
      <c r="E38" s="403" t="str">
        <f ca="1">IFERROR(VLOOKUP($B38,'Metrics Backsheet'!$D$11:$AM$187,'Supporting Metrics'!E$26,0),"")</f>
        <v>On track to meet target</v>
      </c>
      <c r="F38" s="404" t="str">
        <f ca="1">IFERROR(VLOOKUP($B38,'Metrics Backsheet'!$D$11:$AM$187,'Supporting Metrics'!F$26,0),"")</f>
        <v>On track to meet target</v>
      </c>
      <c r="G38" s="405" t="str">
        <f ca="1">IFERROR(VLOOKUP($B38,'Metrics Backsheet'!$D$11:$AM$187,'Supporting Metrics'!G$26,0),"")</f>
        <v>Data not available to assess progress</v>
      </c>
      <c r="H38" s="16"/>
      <c r="J38"/>
      <c r="K38"/>
    </row>
    <row r="39" spans="1:11">
      <c r="A39" s="3">
        <v>8</v>
      </c>
      <c r="B39" s="41" t="str">
        <f ca="1">IF($A39&gt;$K$34-1,"",INDIRECT("'Comms by AT'!AE"&amp;$A39+$K$31))</f>
        <v>E06000009</v>
      </c>
      <c r="C39" s="42" t="str">
        <f ca="1">IFERROR(VLOOKUP($B39,'Org list'!$J$9:$K$637,2,0), "")</f>
        <v>Blackpool</v>
      </c>
      <c r="D39" s="403" t="str">
        <f ca="1">IFERROR(VLOOKUP($B39,'Metrics Backsheet'!$D$11:$AM$187,'Supporting Metrics'!D$26,0),"")</f>
        <v>No improvement in performance</v>
      </c>
      <c r="E39" s="403" t="str">
        <f ca="1">IFERROR(VLOOKUP($B39,'Metrics Backsheet'!$D$11:$AM$187,'Supporting Metrics'!E$26,0),"")</f>
        <v>Data not available to assess progress</v>
      </c>
      <c r="F39" s="404" t="str">
        <f ca="1">IFERROR(VLOOKUP($B39,'Metrics Backsheet'!$D$11:$AM$187,'Supporting Metrics'!F$26,0),"")</f>
        <v>On track to meet target</v>
      </c>
      <c r="G39" s="405" t="str">
        <f ca="1">IFERROR(VLOOKUP($B39,'Metrics Backsheet'!$D$11:$AM$187,'Supporting Metrics'!G$26,0),"")</f>
        <v>Data not available to assess progress</v>
      </c>
      <c r="H39" s="16"/>
      <c r="J39"/>
      <c r="K39"/>
    </row>
    <row r="40" spans="1:11">
      <c r="A40" s="3">
        <v>9</v>
      </c>
      <c r="B40" s="41" t="str">
        <f ca="1">IF($A40&gt;$K$34-1,"",INDIRECT("'Comms by AT'!AE"&amp;$A40+$K$31))</f>
        <v>E08000001</v>
      </c>
      <c r="C40" s="42" t="str">
        <f ca="1">IFERROR(VLOOKUP($B40,'Org list'!$J$9:$K$637,2,0), "")</f>
        <v>Bolton</v>
      </c>
      <c r="D40" s="403" t="str">
        <f ca="1">IFERROR(VLOOKUP($B40,'Metrics Backsheet'!$D$11:$AM$187,'Supporting Metrics'!D$26,0),"")</f>
        <v>No improvement in performance</v>
      </c>
      <c r="E40" s="403" t="str">
        <f ca="1">IFERROR(VLOOKUP($B40,'Metrics Backsheet'!$D$11:$AM$187,'Supporting Metrics'!E$26,0),"")</f>
        <v>On track for improved performance, but not to meet full target</v>
      </c>
      <c r="F40" s="404" t="str">
        <f ca="1">IFERROR(VLOOKUP($B40,'Metrics Backsheet'!$D$11:$AM$187,'Supporting Metrics'!F$26,0),"")</f>
        <v>On track to meet target</v>
      </c>
      <c r="G40" s="405" t="str">
        <f ca="1">IFERROR(VLOOKUP($B40,'Metrics Backsheet'!$D$11:$AM$187,'Supporting Metrics'!G$26,0),"")</f>
        <v>Data not available to assess progress</v>
      </c>
      <c r="H40" s="16"/>
      <c r="J40"/>
      <c r="K40"/>
    </row>
    <row r="41" spans="1:11">
      <c r="A41" s="3">
        <v>10</v>
      </c>
      <c r="B41" s="41" t="str">
        <f ca="1">IF($A41&gt;$K$34-1,"",INDIRECT("'Comms by AT'!AE"&amp;$A41+$K$31))</f>
        <v>E06000028 &amp; E06000029</v>
      </c>
      <c r="C41" s="42" t="str">
        <f ca="1">IFERROR(VLOOKUP($B41,'Org list'!$J$9:$K$637,2,0), "")</f>
        <v>Bournemouth &amp; Poole</v>
      </c>
      <c r="D41" s="403" t="str">
        <f ca="1">IFERROR(VLOOKUP($B41,'Metrics Backsheet'!$D$11:$AM$187,'Supporting Metrics'!D$26,0),"")</f>
        <v>On track to meet target</v>
      </c>
      <c r="E41" s="403" t="str">
        <f ca="1">IFERROR(VLOOKUP($B41,'Metrics Backsheet'!$D$11:$AM$187,'Supporting Metrics'!E$26,0),"")</f>
        <v>On track for improved performance, but not to meet full target</v>
      </c>
      <c r="F41" s="404" t="str">
        <f ca="1">IFERROR(VLOOKUP($B41,'Metrics Backsheet'!$D$11:$AM$187,'Supporting Metrics'!F$26,0),"")</f>
        <v>On track to meet target</v>
      </c>
      <c r="G41" s="405" t="str">
        <f ca="1">IFERROR(VLOOKUP($B41,'Metrics Backsheet'!$D$11:$AM$187,'Supporting Metrics'!G$26,0),"")</f>
        <v>Data not available to assess progress</v>
      </c>
      <c r="H41" s="16"/>
      <c r="J41"/>
      <c r="K41"/>
    </row>
    <row r="42" spans="1:11">
      <c r="A42" s="3">
        <v>11</v>
      </c>
      <c r="B42" s="41" t="str">
        <f ca="1">IF($A42&gt;$K$34-1,"",INDIRECT("'Comms by AT'!AE"&amp;$A42+$K$31))</f>
        <v>E06000036</v>
      </c>
      <c r="C42" s="42" t="str">
        <f ca="1">IFERROR(VLOOKUP($B42,'Org list'!$J$9:$K$637,2,0), "")</f>
        <v>Bracknell Forest</v>
      </c>
      <c r="D42" s="403" t="str">
        <f ca="1">IFERROR(VLOOKUP($B42,'Metrics Backsheet'!$D$11:$AM$187,'Supporting Metrics'!D$26,0),"")</f>
        <v>No improvement in performance</v>
      </c>
      <c r="E42" s="403" t="str">
        <f ca="1">IFERROR(VLOOKUP($B42,'Metrics Backsheet'!$D$11:$AM$187,'Supporting Metrics'!E$26,0),"")</f>
        <v>Data not available to assess progress</v>
      </c>
      <c r="F42" s="404" t="str">
        <f ca="1">IFERROR(VLOOKUP($B42,'Metrics Backsheet'!$D$11:$AM$187,'Supporting Metrics'!F$26,0),"")</f>
        <v>On track for improved performance, but not to meet full target</v>
      </c>
      <c r="G42" s="405" t="str">
        <f ca="1">IFERROR(VLOOKUP($B42,'Metrics Backsheet'!$D$11:$AM$187,'Supporting Metrics'!G$26,0),"")</f>
        <v>No improvement in performance</v>
      </c>
      <c r="H42" s="16"/>
      <c r="J42"/>
      <c r="K42"/>
    </row>
    <row r="43" spans="1:11">
      <c r="A43" s="3">
        <v>12</v>
      </c>
      <c r="B43" s="41" t="str">
        <f ca="1">IF($A43&gt;$K$34-1,"",INDIRECT("'Comms by AT'!AE"&amp;$A43+$K$31))</f>
        <v>E08000032</v>
      </c>
      <c r="C43" s="42" t="str">
        <f ca="1">IFERROR(VLOOKUP($B43,'Org list'!$J$9:$K$637,2,0), "")</f>
        <v>Bradford</v>
      </c>
      <c r="D43" s="403" t="str">
        <f ca="1">IFERROR(VLOOKUP($B43,'Metrics Backsheet'!$D$11:$AM$187,'Supporting Metrics'!D$26,0),"")</f>
        <v>On track to meet target</v>
      </c>
      <c r="E43" s="403" t="str">
        <f ca="1">IFERROR(VLOOKUP($B43,'Metrics Backsheet'!$D$11:$AM$187,'Supporting Metrics'!E$26,0),"")</f>
        <v>On track for improved performance, but not to meet full target</v>
      </c>
      <c r="F43" s="404" t="str">
        <f ca="1">IFERROR(VLOOKUP($B43,'Metrics Backsheet'!$D$11:$AM$187,'Supporting Metrics'!F$26,0),"")</f>
        <v>On track to meet target</v>
      </c>
      <c r="G43" s="405" t="str">
        <f ca="1">IFERROR(VLOOKUP($B43,'Metrics Backsheet'!$D$11:$AM$187,'Supporting Metrics'!G$26,0),"")</f>
        <v>Data not available to assess progress</v>
      </c>
      <c r="H43" s="16"/>
      <c r="J43"/>
      <c r="K43"/>
    </row>
    <row r="44" spans="1:11">
      <c r="A44" s="3">
        <v>13</v>
      </c>
      <c r="B44" s="41" t="str">
        <f ca="1">IF($A44&gt;$K$34-1,"",INDIRECT("'Comms by AT'!AE"&amp;$A44+$K$31))</f>
        <v>E09000005</v>
      </c>
      <c r="C44" s="42" t="str">
        <f ca="1">IFERROR(VLOOKUP($B44,'Org list'!$J$9:$K$637,2,0), "")</f>
        <v>Brent</v>
      </c>
      <c r="D44" s="403" t="str">
        <f ca="1">IFERROR(VLOOKUP($B44,'Metrics Backsheet'!$D$11:$AM$187,'Supporting Metrics'!D$26,0),"")</f>
        <v>On track to meet target</v>
      </c>
      <c r="E44" s="403" t="str">
        <f ca="1">IFERROR(VLOOKUP($B44,'Metrics Backsheet'!$D$11:$AM$187,'Supporting Metrics'!E$26,0),"")</f>
        <v>On track to meet target</v>
      </c>
      <c r="F44" s="404" t="str">
        <f ca="1">IFERROR(VLOOKUP($B44,'Metrics Backsheet'!$D$11:$AM$187,'Supporting Metrics'!F$26,0),"")</f>
        <v>On track to meet target</v>
      </c>
      <c r="G44" s="405" t="str">
        <f ca="1">IFERROR(VLOOKUP($B44,'Metrics Backsheet'!$D$11:$AM$187,'Supporting Metrics'!G$26,0),"")</f>
        <v>On track to meet target</v>
      </c>
      <c r="H44" s="16"/>
      <c r="J44"/>
      <c r="K44"/>
    </row>
    <row r="45" spans="1:11">
      <c r="A45" s="3">
        <v>14</v>
      </c>
      <c r="B45" s="41" t="str">
        <f ca="1">IF($A45&gt;$K$34-1,"",INDIRECT("'Comms by AT'!AE"&amp;$A45+$K$31))</f>
        <v>E06000043</v>
      </c>
      <c r="C45" s="42" t="str">
        <f ca="1">IFERROR(VLOOKUP($B45,'Org list'!$J$9:$K$637,2,0), "")</f>
        <v>Brighton and Hove</v>
      </c>
      <c r="D45" s="403" t="str">
        <f ca="1">IFERROR(VLOOKUP($B45,'Metrics Backsheet'!$D$11:$AM$187,'Supporting Metrics'!D$26,0),"")</f>
        <v>No improvement in performance</v>
      </c>
      <c r="E45" s="403" t="str">
        <f ca="1">IFERROR(VLOOKUP($B45,'Metrics Backsheet'!$D$11:$AM$187,'Supporting Metrics'!E$26,0),"")</f>
        <v>Data not available to assess progress</v>
      </c>
      <c r="F45" s="404" t="str">
        <f ca="1">IFERROR(VLOOKUP($B45,'Metrics Backsheet'!$D$11:$AM$187,'Supporting Metrics'!F$26,0),"")</f>
        <v>On track for improved performance, but not to meet full target</v>
      </c>
      <c r="G45" s="405" t="str">
        <f ca="1">IFERROR(VLOOKUP($B45,'Metrics Backsheet'!$D$11:$AM$187,'Supporting Metrics'!G$26,0),"")</f>
        <v>Data not available to assess progress</v>
      </c>
      <c r="H45" s="16"/>
      <c r="J45"/>
      <c r="K45"/>
    </row>
    <row r="46" spans="1:11">
      <c r="A46" s="3">
        <v>15</v>
      </c>
      <c r="B46" s="41" t="str">
        <f ca="1">IF($A46&gt;$K$34-1,"",INDIRECT("'Comms by AT'!AE"&amp;$A46+$K$31))</f>
        <v>E06000023</v>
      </c>
      <c r="C46" s="42" t="str">
        <f ca="1">IFERROR(VLOOKUP($B46,'Org list'!$J$9:$K$637,2,0), "")</f>
        <v>Bristol, City of</v>
      </c>
      <c r="D46" s="403" t="str">
        <f ca="1">IFERROR(VLOOKUP($B46,'Metrics Backsheet'!$D$11:$AM$187,'Supporting Metrics'!D$26,0),"")</f>
        <v>Data not available to assess progress</v>
      </c>
      <c r="E46" s="403" t="str">
        <f ca="1">IFERROR(VLOOKUP($B46,'Metrics Backsheet'!$D$11:$AM$187,'Supporting Metrics'!E$26,0),"")</f>
        <v>Data not available to assess progress</v>
      </c>
      <c r="F46" s="404" t="str">
        <f ca="1">IFERROR(VLOOKUP($B46,'Metrics Backsheet'!$D$11:$AM$187,'Supporting Metrics'!F$26,0),"")</f>
        <v>On track for improved performance, but not to meet full target</v>
      </c>
      <c r="G46" s="405" t="str">
        <f ca="1">IFERROR(VLOOKUP($B46,'Metrics Backsheet'!$D$11:$AM$187,'Supporting Metrics'!G$26,0),"")</f>
        <v>On track to meet target</v>
      </c>
      <c r="H46" s="16"/>
      <c r="J46"/>
      <c r="K46"/>
    </row>
    <row r="47" spans="1:11">
      <c r="A47" s="3">
        <v>16</v>
      </c>
      <c r="B47" s="41" t="str">
        <f ca="1">IF($A47&gt;$K$34-1,"",INDIRECT("'Comms by AT'!AE"&amp;$A47+$K$31))</f>
        <v>E09000006</v>
      </c>
      <c r="C47" s="42" t="str">
        <f ca="1">IFERROR(VLOOKUP($B47,'Org list'!$J$9:$K$637,2,0), "")</f>
        <v>Bromley</v>
      </c>
      <c r="D47" s="403" t="str">
        <f ca="1">IFERROR(VLOOKUP($B47,'Metrics Backsheet'!$D$11:$AM$187,'Supporting Metrics'!D$26,0),"")</f>
        <v>On track for improved performance, but not to meet full target</v>
      </c>
      <c r="E47" s="403" t="str">
        <f ca="1">IFERROR(VLOOKUP($B47,'Metrics Backsheet'!$D$11:$AM$187,'Supporting Metrics'!E$26,0),"")</f>
        <v>On track to meet target</v>
      </c>
      <c r="F47" s="404" t="str">
        <f ca="1">IFERROR(VLOOKUP($B47,'Metrics Backsheet'!$D$11:$AM$187,'Supporting Metrics'!F$26,0),"")</f>
        <v>On track to meet target</v>
      </c>
      <c r="G47" s="405" t="str">
        <f ca="1">IFERROR(VLOOKUP($B47,'Metrics Backsheet'!$D$11:$AM$187,'Supporting Metrics'!G$26,0),"")</f>
        <v>No improvement in performance</v>
      </c>
      <c r="H47" s="16"/>
      <c r="J47"/>
      <c r="K47"/>
    </row>
    <row r="48" spans="1:11">
      <c r="A48" s="3">
        <v>17</v>
      </c>
      <c r="B48" s="41" t="str">
        <f ca="1">IF($A48&gt;$K$34-1,"",INDIRECT("'Comms by AT'!AE"&amp;$A48+$K$31))</f>
        <v>E10000002</v>
      </c>
      <c r="C48" s="42" t="str">
        <f ca="1">IFERROR(VLOOKUP($B48,'Org list'!$J$9:$K$637,2,0), "")</f>
        <v>Buckinghamshire</v>
      </c>
      <c r="D48" s="403" t="str">
        <f ca="1">IFERROR(VLOOKUP($B48,'Metrics Backsheet'!$D$11:$AM$187,'Supporting Metrics'!D$26,0),"")</f>
        <v>On track to meet target</v>
      </c>
      <c r="E48" s="403" t="str">
        <f ca="1">IFERROR(VLOOKUP($B48,'Metrics Backsheet'!$D$11:$AM$187,'Supporting Metrics'!E$26,0),"")</f>
        <v>On track to meet target</v>
      </c>
      <c r="F48" s="404" t="str">
        <f ca="1">IFERROR(VLOOKUP($B48,'Metrics Backsheet'!$D$11:$AM$187,'Supporting Metrics'!F$26,0),"")</f>
        <v>On track to meet target</v>
      </c>
      <c r="G48" s="405" t="str">
        <f ca="1">IFERROR(VLOOKUP($B48,'Metrics Backsheet'!$D$11:$AM$187,'Supporting Metrics'!G$26,0),"")</f>
        <v>On track to meet target</v>
      </c>
      <c r="H48" s="16"/>
      <c r="J48"/>
      <c r="K48"/>
    </row>
    <row r="49" spans="1:11">
      <c r="A49" s="3">
        <v>18</v>
      </c>
      <c r="B49" s="41" t="str">
        <f ca="1">IF($A49&gt;$K$34-1,"",INDIRECT("'Comms by AT'!AE"&amp;$A49+$K$31))</f>
        <v>E08000002</v>
      </c>
      <c r="C49" s="42" t="str">
        <f ca="1">IFERROR(VLOOKUP($B49,'Org list'!$J$9:$K$637,2,0), "")</f>
        <v>Bury</v>
      </c>
      <c r="D49" s="403" t="str">
        <f ca="1">IFERROR(VLOOKUP($B49,'Metrics Backsheet'!$D$11:$AM$187,'Supporting Metrics'!D$26,0),"")</f>
        <v>On track for improved performance, but not to meet full target</v>
      </c>
      <c r="E49" s="403" t="str">
        <f ca="1">IFERROR(VLOOKUP($B49,'Metrics Backsheet'!$D$11:$AM$187,'Supporting Metrics'!E$26,0),"")</f>
        <v>On track to meet target</v>
      </c>
      <c r="F49" s="404" t="str">
        <f ca="1">IFERROR(VLOOKUP($B49,'Metrics Backsheet'!$D$11:$AM$187,'Supporting Metrics'!F$26,0),"")</f>
        <v>No improvement in performance</v>
      </c>
      <c r="G49" s="405" t="str">
        <f ca="1">IFERROR(VLOOKUP($B49,'Metrics Backsheet'!$D$11:$AM$187,'Supporting Metrics'!G$26,0),"")</f>
        <v>No improvement in performance</v>
      </c>
      <c r="H49" s="16"/>
      <c r="J49"/>
      <c r="K49"/>
    </row>
    <row r="50" spans="1:11" s="4" customFormat="1">
      <c r="A50" s="3">
        <v>19</v>
      </c>
      <c r="B50" s="41" t="str">
        <f ca="1">IF($A50&gt;$K$34-1,"",INDIRECT("'Comms by AT'!AE"&amp;$A50+$K$31))</f>
        <v>E08000033</v>
      </c>
      <c r="C50" s="42" t="str">
        <f ca="1">IFERROR(VLOOKUP($B50,'Org list'!$J$9:$K$637,2,0), "")</f>
        <v>Calderdale</v>
      </c>
      <c r="D50" s="403" t="str">
        <f ca="1">IFERROR(VLOOKUP($B50,'Metrics Backsheet'!$D$11:$AM$187,'Supporting Metrics'!D$26,0),"")</f>
        <v>On track to meet target</v>
      </c>
      <c r="E50" s="403" t="str">
        <f ca="1">IFERROR(VLOOKUP($B50,'Metrics Backsheet'!$D$11:$AM$187,'Supporting Metrics'!E$26,0),"")</f>
        <v>On track to meet target</v>
      </c>
      <c r="F50" s="404" t="str">
        <f ca="1">IFERROR(VLOOKUP($B50,'Metrics Backsheet'!$D$11:$AM$187,'Supporting Metrics'!F$26,0),"")</f>
        <v>No improvement in performance</v>
      </c>
      <c r="G50" s="405" t="str">
        <f ca="1">IFERROR(VLOOKUP($B50,'Metrics Backsheet'!$D$11:$AM$187,'Supporting Metrics'!G$26,0),"")</f>
        <v>Data not available to assess progress</v>
      </c>
      <c r="H50" s="16"/>
      <c r="I50"/>
      <c r="J50"/>
    </row>
    <row r="51" spans="1:11" s="4" customFormat="1">
      <c r="A51" s="3">
        <v>20</v>
      </c>
      <c r="B51" s="41" t="str">
        <f ca="1">IF($A51&gt;$K$34-1,"",INDIRECT("'Comms by AT'!AE"&amp;$A51+$K$31))</f>
        <v>E10000003</v>
      </c>
      <c r="C51" s="42" t="str">
        <f ca="1">IFERROR(VLOOKUP($B51,'Org list'!$J$9:$K$637,2,0), "")</f>
        <v>Cambridgeshire</v>
      </c>
      <c r="D51" s="403" t="str">
        <f ca="1">IFERROR(VLOOKUP($B51,'Metrics Backsheet'!$D$11:$AM$187,'Supporting Metrics'!D$26,0),"")</f>
        <v>On track to meet target</v>
      </c>
      <c r="E51" s="403" t="str">
        <f ca="1">IFERROR(VLOOKUP($B51,'Metrics Backsheet'!$D$11:$AM$187,'Supporting Metrics'!E$26,0),"")</f>
        <v>Data not available to assess progress</v>
      </c>
      <c r="F51" s="404" t="str">
        <f ca="1">IFERROR(VLOOKUP($B51,'Metrics Backsheet'!$D$11:$AM$187,'Supporting Metrics'!F$26,0),"")</f>
        <v>On track to meet target</v>
      </c>
      <c r="G51" s="405" t="str">
        <f ca="1">IFERROR(VLOOKUP($B51,'Metrics Backsheet'!$D$11:$AM$187,'Supporting Metrics'!G$26,0),"")</f>
        <v>No improvement in performance</v>
      </c>
      <c r="H51" s="16"/>
      <c r="I51"/>
      <c r="J51"/>
    </row>
    <row r="52" spans="1:11" s="4" customFormat="1">
      <c r="A52" s="3">
        <v>21</v>
      </c>
      <c r="B52" s="41" t="str">
        <f ca="1">IF($A52&gt;$K$34-1,"",INDIRECT("'Comms by AT'!AE"&amp;$A52+$K$31))</f>
        <v>E09000007</v>
      </c>
      <c r="C52" s="42" t="str">
        <f ca="1">IFERROR(VLOOKUP($B52,'Org list'!$J$9:$K$637,2,0), "")</f>
        <v>Camden</v>
      </c>
      <c r="D52" s="403" t="str">
        <f ca="1">IFERROR(VLOOKUP($B52,'Metrics Backsheet'!$D$11:$AM$187,'Supporting Metrics'!D$26,0),"")</f>
        <v>No improvement in performance</v>
      </c>
      <c r="E52" s="403" t="str">
        <f ca="1">IFERROR(VLOOKUP($B52,'Metrics Backsheet'!$D$11:$AM$187,'Supporting Metrics'!E$26,0),"")</f>
        <v>Data not available to assess progress</v>
      </c>
      <c r="F52" s="404" t="str">
        <f ca="1">IFERROR(VLOOKUP($B52,'Metrics Backsheet'!$D$11:$AM$187,'Supporting Metrics'!F$26,0),"")</f>
        <v>Data not available to assess progress</v>
      </c>
      <c r="G52" s="405" t="str">
        <f ca="1">IFERROR(VLOOKUP($B52,'Metrics Backsheet'!$D$11:$AM$187,'Supporting Metrics'!G$26,0),"")</f>
        <v>Data not available to assess progress</v>
      </c>
      <c r="H52" s="16"/>
      <c r="I52"/>
      <c r="J52"/>
    </row>
    <row r="53" spans="1:11" s="4" customFormat="1">
      <c r="A53" s="3">
        <v>22</v>
      </c>
      <c r="B53" s="41" t="str">
        <f ca="1">IF($A53&gt;$K$34-1,"",INDIRECT("'Comms by AT'!AE"&amp;$A53+$K$31))</f>
        <v>E06000056</v>
      </c>
      <c r="C53" s="42" t="str">
        <f ca="1">IFERROR(VLOOKUP($B53,'Org list'!$J$9:$K$637,2,0), "")</f>
        <v>Central Bedfordshire</v>
      </c>
      <c r="D53" s="403" t="str">
        <f ca="1">IFERROR(VLOOKUP($B53,'Metrics Backsheet'!$D$11:$AM$187,'Supporting Metrics'!D$26,0),"")</f>
        <v>On track for improved performance, but not to meet full target</v>
      </c>
      <c r="E53" s="403" t="str">
        <f ca="1">IFERROR(VLOOKUP($B53,'Metrics Backsheet'!$D$11:$AM$187,'Supporting Metrics'!E$26,0),"")</f>
        <v>On track for improved performance, but not to meet full target</v>
      </c>
      <c r="F53" s="404" t="str">
        <f ca="1">IFERROR(VLOOKUP($B53,'Metrics Backsheet'!$D$11:$AM$187,'Supporting Metrics'!F$26,0),"")</f>
        <v>On track for improved performance, but not to meet full target</v>
      </c>
      <c r="G53" s="405" t="str">
        <f ca="1">IFERROR(VLOOKUP($B53,'Metrics Backsheet'!$D$11:$AM$187,'Supporting Metrics'!G$26,0),"")</f>
        <v>Data not available to assess progress</v>
      </c>
      <c r="H53" s="16"/>
      <c r="I53"/>
      <c r="J53"/>
    </row>
    <row r="54" spans="1:11" s="4" customFormat="1">
      <c r="A54" s="3">
        <v>23</v>
      </c>
      <c r="B54" s="41" t="str">
        <f ca="1">IF($A54&gt;$K$34-1,"",INDIRECT("'Comms by AT'!AE"&amp;$A54+$K$31))</f>
        <v>E06000049</v>
      </c>
      <c r="C54" s="42" t="str">
        <f ca="1">IFERROR(VLOOKUP($B54,'Org list'!$J$9:$K$637,2,0), "")</f>
        <v>Cheshire East</v>
      </c>
      <c r="D54" s="403" t="str">
        <f ca="1">IFERROR(VLOOKUP($B54,'Metrics Backsheet'!$D$11:$AM$187,'Supporting Metrics'!D$26,0),"")</f>
        <v>On track to meet target</v>
      </c>
      <c r="E54" s="403" t="str">
        <f ca="1">IFERROR(VLOOKUP($B54,'Metrics Backsheet'!$D$11:$AM$187,'Supporting Metrics'!E$26,0),"")</f>
        <v>On track for improved performance, but not to meet full target</v>
      </c>
      <c r="F54" s="404" t="str">
        <f ca="1">IFERROR(VLOOKUP($B54,'Metrics Backsheet'!$D$11:$AM$187,'Supporting Metrics'!F$26,0),"")</f>
        <v>On track for improved performance, but not to meet full target</v>
      </c>
      <c r="G54" s="405" t="str">
        <f ca="1">IFERROR(VLOOKUP($B54,'Metrics Backsheet'!$D$11:$AM$187,'Supporting Metrics'!G$26,0),"")</f>
        <v>On track for improved performance, but not to meet full target</v>
      </c>
      <c r="H54" s="16"/>
      <c r="I54"/>
      <c r="J54"/>
    </row>
    <row r="55" spans="1:11" s="4" customFormat="1">
      <c r="A55" s="3">
        <v>24</v>
      </c>
      <c r="B55" s="41" t="str">
        <f ca="1">IF($A55&gt;$K$34-1,"",INDIRECT("'Comms by AT'!AE"&amp;$A55+$K$31))</f>
        <v>E06000050</v>
      </c>
      <c r="C55" s="42" t="str">
        <f ca="1">IFERROR(VLOOKUP($B55,'Org list'!$J$9:$K$637,2,0), "")</f>
        <v>Cheshire West and Chester</v>
      </c>
      <c r="D55" s="403" t="str">
        <f ca="1">IFERROR(VLOOKUP($B55,'Metrics Backsheet'!$D$11:$AM$187,'Supporting Metrics'!D$26,0),"")</f>
        <v>On track to meet target</v>
      </c>
      <c r="E55" s="403" t="str">
        <f ca="1">IFERROR(VLOOKUP($B55,'Metrics Backsheet'!$D$11:$AM$187,'Supporting Metrics'!E$26,0),"")</f>
        <v>On track for improved performance, but not to meet full target</v>
      </c>
      <c r="F55" s="404" t="str">
        <f ca="1">IFERROR(VLOOKUP($B55,'Metrics Backsheet'!$D$11:$AM$187,'Supporting Metrics'!F$26,0),"")</f>
        <v>Data not available to assess progress</v>
      </c>
      <c r="G55" s="405" t="str">
        <f ca="1">IFERROR(VLOOKUP($B55,'Metrics Backsheet'!$D$11:$AM$187,'Supporting Metrics'!G$26,0),"")</f>
        <v>Data not available to assess progress</v>
      </c>
      <c r="H55" s="16"/>
      <c r="I55"/>
      <c r="J55"/>
    </row>
    <row r="56" spans="1:11" s="4" customFormat="1">
      <c r="A56" s="3">
        <v>25</v>
      </c>
      <c r="B56" s="41" t="str">
        <f ca="1">IF($A56&gt;$K$34-1,"",INDIRECT("'Comms by AT'!AE"&amp;$A56+$K$31))</f>
        <v>E09000001</v>
      </c>
      <c r="C56" s="42" t="str">
        <f ca="1">IFERROR(VLOOKUP($B56,'Org list'!$J$9:$K$637,2,0), "")</f>
        <v>City of London</v>
      </c>
      <c r="D56" s="403" t="str">
        <f ca="1">IFERROR(VLOOKUP($B56,'Metrics Backsheet'!$D$11:$AM$187,'Supporting Metrics'!D$26,0),"")</f>
        <v>No improvement in performance</v>
      </c>
      <c r="E56" s="403" t="str">
        <f ca="1">IFERROR(VLOOKUP($B56,'Metrics Backsheet'!$D$11:$AM$187,'Supporting Metrics'!E$26,0),"")</f>
        <v>On track to meet target</v>
      </c>
      <c r="F56" s="404" t="str">
        <f ca="1">IFERROR(VLOOKUP($B56,'Metrics Backsheet'!$D$11:$AM$187,'Supporting Metrics'!F$26,0),"")</f>
        <v>No improvement in performance</v>
      </c>
      <c r="G56" s="405" t="str">
        <f ca="1">IFERROR(VLOOKUP($B56,'Metrics Backsheet'!$D$11:$AM$187,'Supporting Metrics'!G$26,0),"")</f>
        <v>No improvement in performance</v>
      </c>
      <c r="H56" s="16"/>
      <c r="I56"/>
      <c r="J56"/>
    </row>
    <row r="57" spans="1:11" s="4" customFormat="1">
      <c r="A57" s="3">
        <v>26</v>
      </c>
      <c r="B57" s="41" t="str">
        <f ca="1">IF($A57&gt;$K$34-1,"",INDIRECT("'Comms by AT'!AE"&amp;$A57+$K$31))</f>
        <v>E06000052</v>
      </c>
      <c r="C57" s="42" t="str">
        <f ca="1">IFERROR(VLOOKUP($B57,'Org list'!$J$9:$K$637,2,0), "")</f>
        <v>Cornwall &amp; Scilly</v>
      </c>
      <c r="D57" s="403" t="str">
        <f ca="1">IFERROR(VLOOKUP($B57,'Metrics Backsheet'!$D$11:$AM$187,'Supporting Metrics'!D$26,0),"")</f>
        <v>On track to meet target</v>
      </c>
      <c r="E57" s="403" t="str">
        <f ca="1">IFERROR(VLOOKUP($B57,'Metrics Backsheet'!$D$11:$AM$187,'Supporting Metrics'!E$26,0),"")</f>
        <v>Data not available to assess progress</v>
      </c>
      <c r="F57" s="404" t="str">
        <f ca="1">IFERROR(VLOOKUP($B57,'Metrics Backsheet'!$D$11:$AM$187,'Supporting Metrics'!F$26,0),"")</f>
        <v>Data not available to assess progress</v>
      </c>
      <c r="G57" s="405" t="str">
        <f ca="1">IFERROR(VLOOKUP($B57,'Metrics Backsheet'!$D$11:$AM$187,'Supporting Metrics'!G$26,0),"")</f>
        <v>On track for improved performance, but not to meet full target</v>
      </c>
      <c r="H57" s="16"/>
      <c r="I57"/>
      <c r="J57"/>
    </row>
    <row r="58" spans="1:11" s="4" customFormat="1">
      <c r="A58" s="3">
        <v>27</v>
      </c>
      <c r="B58" s="41" t="str">
        <f ca="1">IF($A58&gt;$K$34-1,"",INDIRECT("'Comms by AT'!AE"&amp;$A58+$K$31))</f>
        <v>E06000047</v>
      </c>
      <c r="C58" s="42" t="str">
        <f ca="1">IFERROR(VLOOKUP($B58,'Org list'!$J$9:$K$637,2,0), "")</f>
        <v>County Durham</v>
      </c>
      <c r="D58" s="403" t="str">
        <f ca="1">IFERROR(VLOOKUP($B58,'Metrics Backsheet'!$D$11:$AM$187,'Supporting Metrics'!D$26,0),"")</f>
        <v>On track for improved performance, but not to meet full target</v>
      </c>
      <c r="E58" s="403" t="str">
        <f ca="1">IFERROR(VLOOKUP($B58,'Metrics Backsheet'!$D$11:$AM$187,'Supporting Metrics'!E$26,0),"")</f>
        <v>On track to meet target</v>
      </c>
      <c r="F58" s="404" t="str">
        <f ca="1">IFERROR(VLOOKUP($B58,'Metrics Backsheet'!$D$11:$AM$187,'Supporting Metrics'!F$26,0),"")</f>
        <v>On track to meet target</v>
      </c>
      <c r="G58" s="405" t="str">
        <f ca="1">IFERROR(VLOOKUP($B58,'Metrics Backsheet'!$D$11:$AM$187,'Supporting Metrics'!G$26,0),"")</f>
        <v>On track to meet target</v>
      </c>
      <c r="H58" s="16"/>
      <c r="I58"/>
      <c r="J58"/>
    </row>
    <row r="59" spans="1:11" s="4" customFormat="1">
      <c r="A59" s="3">
        <v>28</v>
      </c>
      <c r="B59" s="41" t="str">
        <f ca="1">IF($A59&gt;$K$34-1,"",INDIRECT("'Comms by AT'!AE"&amp;$A59+$K$31))</f>
        <v>E08000026</v>
      </c>
      <c r="C59" s="42" t="str">
        <f ca="1">IFERROR(VLOOKUP($B59,'Org list'!$J$9:$K$637,2,0), "")</f>
        <v>Coventry</v>
      </c>
      <c r="D59" s="403" t="str">
        <f ca="1">IFERROR(VLOOKUP($B59,'Metrics Backsheet'!$D$11:$AM$187,'Supporting Metrics'!D$26,0),"")</f>
        <v>On track for improved performance, but not to meet full target</v>
      </c>
      <c r="E59" s="403" t="str">
        <f ca="1">IFERROR(VLOOKUP($B59,'Metrics Backsheet'!$D$11:$AM$187,'Supporting Metrics'!E$26,0),"")</f>
        <v>No improvement in performance</v>
      </c>
      <c r="F59" s="404" t="str">
        <f ca="1">IFERROR(VLOOKUP($B59,'Metrics Backsheet'!$D$11:$AM$187,'Supporting Metrics'!F$26,0),"")</f>
        <v>On track for improved performance, but not to meet full target</v>
      </c>
      <c r="G59" s="405" t="str">
        <f ca="1">IFERROR(VLOOKUP($B59,'Metrics Backsheet'!$D$11:$AM$187,'Supporting Metrics'!G$26,0),"")</f>
        <v>Data not available to assess progress</v>
      </c>
      <c r="H59" s="16"/>
      <c r="I59"/>
      <c r="J59"/>
    </row>
    <row r="60" spans="1:11" s="4" customFormat="1">
      <c r="A60" s="3">
        <v>29</v>
      </c>
      <c r="B60" s="41" t="str">
        <f ca="1">IF($A60&gt;$K$34-1,"",INDIRECT("'Comms by AT'!AE"&amp;$A60+$K$31))</f>
        <v>E09000008</v>
      </c>
      <c r="C60" s="42" t="str">
        <f ca="1">IFERROR(VLOOKUP($B60,'Org list'!$J$9:$K$637,2,0), "")</f>
        <v>Croydon</v>
      </c>
      <c r="D60" s="403" t="str">
        <f ca="1">IFERROR(VLOOKUP($B60,'Metrics Backsheet'!$D$11:$AM$187,'Supporting Metrics'!D$26,0),"")</f>
        <v>On track to meet target</v>
      </c>
      <c r="E60" s="403" t="str">
        <f ca="1">IFERROR(VLOOKUP($B60,'Metrics Backsheet'!$D$11:$AM$187,'Supporting Metrics'!E$26,0),"")</f>
        <v>On track to meet target</v>
      </c>
      <c r="F60" s="404" t="str">
        <f ca="1">IFERROR(VLOOKUP($B60,'Metrics Backsheet'!$D$11:$AM$187,'Supporting Metrics'!F$26,0),"")</f>
        <v>No improvement in performance</v>
      </c>
      <c r="G60" s="405" t="str">
        <f ca="1">IFERROR(VLOOKUP($B60,'Metrics Backsheet'!$D$11:$AM$187,'Supporting Metrics'!G$26,0),"")</f>
        <v>Data not available to assess progress</v>
      </c>
      <c r="H60" s="16"/>
      <c r="I60"/>
      <c r="J60"/>
    </row>
    <row r="61" spans="1:11" s="4" customFormat="1">
      <c r="A61" s="3">
        <v>30</v>
      </c>
      <c r="B61" s="41" t="str">
        <f ca="1">IF($A61&gt;$K$34-1,"",INDIRECT("'Comms by AT'!AE"&amp;$A61+$K$31))</f>
        <v>E10000006</v>
      </c>
      <c r="C61" s="42" t="str">
        <f ca="1">IFERROR(VLOOKUP($B61,'Org list'!$J$9:$K$637,2,0), "")</f>
        <v>Cumbria</v>
      </c>
      <c r="D61" s="403" t="str">
        <f ca="1">IFERROR(VLOOKUP($B61,'Metrics Backsheet'!$D$11:$AM$187,'Supporting Metrics'!D$26,0),"")</f>
        <v>On track to meet target</v>
      </c>
      <c r="E61" s="403" t="str">
        <f ca="1">IFERROR(VLOOKUP($B61,'Metrics Backsheet'!$D$11:$AM$187,'Supporting Metrics'!E$26,0),"")</f>
        <v>On track to meet target</v>
      </c>
      <c r="F61" s="404" t="str">
        <f ca="1">IFERROR(VLOOKUP($B61,'Metrics Backsheet'!$D$11:$AM$187,'Supporting Metrics'!F$26,0),"")</f>
        <v>Data not available to assess progress</v>
      </c>
      <c r="G61" s="405" t="str">
        <f ca="1">IFERROR(VLOOKUP($B61,'Metrics Backsheet'!$D$11:$AM$187,'Supporting Metrics'!G$26,0),"")</f>
        <v>Data not available to assess progress</v>
      </c>
      <c r="H61" s="16"/>
      <c r="I61"/>
      <c r="J61"/>
    </row>
    <row r="62" spans="1:11" s="4" customFormat="1">
      <c r="A62" s="3">
        <v>31</v>
      </c>
      <c r="B62" s="41" t="str">
        <f ca="1">IF($A62&gt;$K$34-1,"",INDIRECT("'Comms by AT'!AE"&amp;$A62+$K$31))</f>
        <v>E06000005</v>
      </c>
      <c r="C62" s="42" t="str">
        <f ca="1">IFERROR(VLOOKUP($B62,'Org list'!$J$9:$K$637,2,0), "")</f>
        <v>Darlington</v>
      </c>
      <c r="D62" s="403" t="str">
        <f ca="1">IFERROR(VLOOKUP($B62,'Metrics Backsheet'!$D$11:$AM$187,'Supporting Metrics'!D$26,0),"")</f>
        <v>On track to meet target</v>
      </c>
      <c r="E62" s="403" t="str">
        <f ca="1">IFERROR(VLOOKUP($B62,'Metrics Backsheet'!$D$11:$AM$187,'Supporting Metrics'!E$26,0),"")</f>
        <v>On track for improved performance, but not to meet full target</v>
      </c>
      <c r="F62" s="404" t="str">
        <f ca="1">IFERROR(VLOOKUP($B62,'Metrics Backsheet'!$D$11:$AM$187,'Supporting Metrics'!F$26,0),"")</f>
        <v>On track to meet target</v>
      </c>
      <c r="G62" s="405" t="str">
        <f ca="1">IFERROR(VLOOKUP($B62,'Metrics Backsheet'!$D$11:$AM$187,'Supporting Metrics'!G$26,0),"")</f>
        <v>On track for improved performance, but not to meet full target</v>
      </c>
      <c r="H62" s="16"/>
      <c r="I62"/>
      <c r="J62"/>
    </row>
    <row r="63" spans="1:11" s="4" customFormat="1">
      <c r="A63" s="3">
        <v>32</v>
      </c>
      <c r="B63" s="41" t="str">
        <f ca="1">IF($A63&gt;$K$34-1,"",INDIRECT("'Comms by AT'!AE"&amp;$A63+$K$31))</f>
        <v>E06000015</v>
      </c>
      <c r="C63" s="42" t="str">
        <f ca="1">IFERROR(VLOOKUP($B63,'Org list'!$J$9:$K$637,2,0), "")</f>
        <v>Derby</v>
      </c>
      <c r="D63" s="403" t="str">
        <f ca="1">IFERROR(VLOOKUP($B63,'Metrics Backsheet'!$D$11:$AM$187,'Supporting Metrics'!D$26,0),"")</f>
        <v>On track to meet target</v>
      </c>
      <c r="E63" s="403" t="str">
        <f ca="1">IFERROR(VLOOKUP($B63,'Metrics Backsheet'!$D$11:$AM$187,'Supporting Metrics'!E$26,0),"")</f>
        <v>On track to meet target</v>
      </c>
      <c r="F63" s="404" t="str">
        <f ca="1">IFERROR(VLOOKUP($B63,'Metrics Backsheet'!$D$11:$AM$187,'Supporting Metrics'!F$26,0),"")</f>
        <v>Data not available to assess progress</v>
      </c>
      <c r="G63" s="405" t="str">
        <f ca="1">IFERROR(VLOOKUP($B63,'Metrics Backsheet'!$D$11:$AM$187,'Supporting Metrics'!G$26,0),"")</f>
        <v>Data not available to assess progress</v>
      </c>
      <c r="H63" s="16"/>
      <c r="I63"/>
      <c r="J63"/>
    </row>
    <row r="64" spans="1:11" s="4" customFormat="1">
      <c r="A64" s="3">
        <v>33</v>
      </c>
      <c r="B64" s="41" t="str">
        <f ca="1">IF($A64&gt;$K$34-1,"",INDIRECT("'Comms by AT'!AE"&amp;$A64+$K$31))</f>
        <v>E10000007</v>
      </c>
      <c r="C64" s="42" t="str">
        <f ca="1">IFERROR(VLOOKUP($B64,'Org list'!$J$9:$K$637,2,0), "")</f>
        <v>Derbyshire</v>
      </c>
      <c r="D64" s="403" t="str">
        <f ca="1">IFERROR(VLOOKUP($B64,'Metrics Backsheet'!$D$11:$AM$187,'Supporting Metrics'!D$26,0),"")</f>
        <v>On track for improved performance, but not to meet full target</v>
      </c>
      <c r="E64" s="403" t="str">
        <f ca="1">IFERROR(VLOOKUP($B64,'Metrics Backsheet'!$D$11:$AM$187,'Supporting Metrics'!E$26,0),"")</f>
        <v>On track to meet target</v>
      </c>
      <c r="F64" s="404" t="str">
        <f ca="1">IFERROR(VLOOKUP($B64,'Metrics Backsheet'!$D$11:$AM$187,'Supporting Metrics'!F$26,0),"")</f>
        <v>On track to meet target</v>
      </c>
      <c r="G64" s="405" t="str">
        <f ca="1">IFERROR(VLOOKUP($B64,'Metrics Backsheet'!$D$11:$AM$187,'Supporting Metrics'!G$26,0),"")</f>
        <v>Data not available to assess progress</v>
      </c>
      <c r="H64" s="16"/>
      <c r="I64"/>
      <c r="J64"/>
    </row>
    <row r="65" spans="1:11" s="4" customFormat="1">
      <c r="A65" s="3">
        <v>34</v>
      </c>
      <c r="B65" s="41" t="str">
        <f ca="1">IF($A65&gt;$K$34-1,"",INDIRECT("'Comms by AT'!AE"&amp;$A65+$K$31))</f>
        <v>E10000008</v>
      </c>
      <c r="C65" s="42" t="str">
        <f ca="1">IFERROR(VLOOKUP($B65,'Org list'!$J$9:$K$637,2,0), "")</f>
        <v>Devon</v>
      </c>
      <c r="D65" s="403" t="str">
        <f ca="1">IFERROR(VLOOKUP($B65,'Metrics Backsheet'!$D$11:$AM$187,'Supporting Metrics'!D$26,0),"")</f>
        <v>On track to meet target</v>
      </c>
      <c r="E65" s="403" t="str">
        <f ca="1">IFERROR(VLOOKUP($B65,'Metrics Backsheet'!$D$11:$AM$187,'Supporting Metrics'!E$26,0),"")</f>
        <v>On track to meet target</v>
      </c>
      <c r="F65" s="404" t="str">
        <f ca="1">IFERROR(VLOOKUP($B65,'Metrics Backsheet'!$D$11:$AM$187,'Supporting Metrics'!F$26,0),"")</f>
        <v>On track for improved performance, but not to meet full target</v>
      </c>
      <c r="G65" s="405" t="str">
        <f ca="1">IFERROR(VLOOKUP($B65,'Metrics Backsheet'!$D$11:$AM$187,'Supporting Metrics'!G$26,0),"")</f>
        <v>On track to meet target</v>
      </c>
      <c r="H65" s="16"/>
      <c r="I65"/>
      <c r="J65"/>
    </row>
    <row r="66" spans="1:11">
      <c r="A66" s="3">
        <v>35</v>
      </c>
      <c r="B66" s="41" t="str">
        <f ca="1">IF($A66&gt;$K$34-1,"",INDIRECT("'Comms by AT'!AE"&amp;$A66+$K$31))</f>
        <v>E08000017</v>
      </c>
      <c r="C66" s="42" t="str">
        <f ca="1">IFERROR(VLOOKUP($B66,'Org list'!$J$9:$K$637,2,0), "")</f>
        <v>Doncaster</v>
      </c>
      <c r="D66" s="403" t="str">
        <f ca="1">IFERROR(VLOOKUP($B66,'Metrics Backsheet'!$D$11:$AM$187,'Supporting Metrics'!D$26,0),"")</f>
        <v>On track for improved performance, but not to meet full target</v>
      </c>
      <c r="E66" s="403" t="str">
        <f ca="1">IFERROR(VLOOKUP($B66,'Metrics Backsheet'!$D$11:$AM$187,'Supporting Metrics'!E$26,0),"")</f>
        <v>On track to meet target</v>
      </c>
      <c r="F66" s="404" t="str">
        <f ca="1">IFERROR(VLOOKUP($B66,'Metrics Backsheet'!$D$11:$AM$187,'Supporting Metrics'!F$26,0),"")</f>
        <v>On track to meet target</v>
      </c>
      <c r="G66" s="405" t="str">
        <f ca="1">IFERROR(VLOOKUP($B66,'Metrics Backsheet'!$D$11:$AM$187,'Supporting Metrics'!G$26,0),"")</f>
        <v>Data not available to assess progress</v>
      </c>
      <c r="H66" s="16"/>
      <c r="J66"/>
      <c r="K66"/>
    </row>
    <row r="67" spans="1:11">
      <c r="A67" s="3">
        <v>36</v>
      </c>
      <c r="B67" s="41" t="str">
        <f ca="1">IF($A67&gt;$K$34-1,"",INDIRECT("'Comms by AT'!AE"&amp;$A67+$K$31))</f>
        <v>E10000009</v>
      </c>
      <c r="C67" s="42" t="str">
        <f ca="1">IFERROR(VLOOKUP($B67,'Org list'!$J$9:$K$637,2,0), "")</f>
        <v>Dorset</v>
      </c>
      <c r="D67" s="403" t="str">
        <f ca="1">IFERROR(VLOOKUP($B67,'Metrics Backsheet'!$D$11:$AM$187,'Supporting Metrics'!D$26,0),"")</f>
        <v>No improvement in performance</v>
      </c>
      <c r="E67" s="403" t="str">
        <f ca="1">IFERROR(VLOOKUP($B67,'Metrics Backsheet'!$D$11:$AM$187,'Supporting Metrics'!E$26,0),"")</f>
        <v>No improvement in performance</v>
      </c>
      <c r="F67" s="404" t="str">
        <f ca="1">IFERROR(VLOOKUP($B67,'Metrics Backsheet'!$D$11:$AM$187,'Supporting Metrics'!F$26,0),"")</f>
        <v>On track for improved performance, but not to meet full target</v>
      </c>
      <c r="G67" s="405" t="str">
        <f ca="1">IFERROR(VLOOKUP($B67,'Metrics Backsheet'!$D$11:$AM$187,'Supporting Metrics'!G$26,0),"")</f>
        <v>Data not available to assess progress</v>
      </c>
      <c r="H67" s="16"/>
      <c r="J67"/>
      <c r="K67"/>
    </row>
    <row r="68" spans="1:11">
      <c r="A68" s="3">
        <v>37</v>
      </c>
      <c r="B68" s="41" t="str">
        <f ca="1">IF($A68&gt;$K$34-1,"",INDIRECT("'Comms by AT'!AE"&amp;$A68+$K$31))</f>
        <v>E08000027</v>
      </c>
      <c r="C68" s="42" t="str">
        <f ca="1">IFERROR(VLOOKUP($B68,'Org list'!$J$9:$K$637,2,0), "")</f>
        <v>Dudley</v>
      </c>
      <c r="D68" s="403" t="str">
        <f ca="1">IFERROR(VLOOKUP($B68,'Metrics Backsheet'!$D$11:$AM$187,'Supporting Metrics'!D$26,0),"")</f>
        <v>On track to meet target</v>
      </c>
      <c r="E68" s="403" t="str">
        <f ca="1">IFERROR(VLOOKUP($B68,'Metrics Backsheet'!$D$11:$AM$187,'Supporting Metrics'!E$26,0),"")</f>
        <v>On track to meet target</v>
      </c>
      <c r="F68" s="404" t="str">
        <f ca="1">IFERROR(VLOOKUP($B68,'Metrics Backsheet'!$D$11:$AM$187,'Supporting Metrics'!F$26,0),"")</f>
        <v>On track for improved performance, but not to meet full target</v>
      </c>
      <c r="G68" s="405" t="str">
        <f ca="1">IFERROR(VLOOKUP($B68,'Metrics Backsheet'!$D$11:$AM$187,'Supporting Metrics'!G$26,0),"")</f>
        <v>Data not available to assess progress</v>
      </c>
      <c r="H68" s="16"/>
      <c r="J68"/>
      <c r="K68"/>
    </row>
    <row r="69" spans="1:11">
      <c r="A69" s="3">
        <v>38</v>
      </c>
      <c r="B69" s="41" t="str">
        <f ca="1">IF($A69&gt;$K$34-1,"",INDIRECT("'Comms by AT'!AE"&amp;$A69+$K$31))</f>
        <v>E09000009</v>
      </c>
      <c r="C69" s="42" t="str">
        <f ca="1">IFERROR(VLOOKUP($B69,'Org list'!$J$9:$K$637,2,0), "")</f>
        <v>Ealing</v>
      </c>
      <c r="D69" s="403" t="str">
        <f ca="1">IFERROR(VLOOKUP($B69,'Metrics Backsheet'!$D$11:$AM$187,'Supporting Metrics'!D$26,0),"")</f>
        <v>No improvement in performance</v>
      </c>
      <c r="E69" s="403" t="str">
        <f ca="1">IFERROR(VLOOKUP($B69,'Metrics Backsheet'!$D$11:$AM$187,'Supporting Metrics'!E$26,0),"")</f>
        <v>On track to meet target</v>
      </c>
      <c r="F69" s="404" t="str">
        <f ca="1">IFERROR(VLOOKUP($B69,'Metrics Backsheet'!$D$11:$AM$187,'Supporting Metrics'!F$26,0),"")</f>
        <v>On track to meet target</v>
      </c>
      <c r="G69" s="405" t="str">
        <f ca="1">IFERROR(VLOOKUP($B69,'Metrics Backsheet'!$D$11:$AM$187,'Supporting Metrics'!G$26,0),"")</f>
        <v>Data not available to assess progress</v>
      </c>
      <c r="H69" s="16"/>
      <c r="J69"/>
      <c r="K69"/>
    </row>
    <row r="70" spans="1:11">
      <c r="A70" s="3">
        <v>39</v>
      </c>
      <c r="B70" s="41" t="str">
        <f ca="1">IF($A70&gt;$K$34-1,"",INDIRECT("'Comms by AT'!AE"&amp;$A70+$K$31))</f>
        <v>E06000011</v>
      </c>
      <c r="C70" s="42" t="str">
        <f ca="1">IFERROR(VLOOKUP($B70,'Org list'!$J$9:$K$637,2,0), "")</f>
        <v>East Riding of Yorkshire</v>
      </c>
      <c r="D70" s="403" t="str">
        <f ca="1">IFERROR(VLOOKUP($B70,'Metrics Backsheet'!$D$11:$AM$187,'Supporting Metrics'!D$26,0),"")</f>
        <v>On track for improved performance, but not to meet full target</v>
      </c>
      <c r="E70" s="403" t="str">
        <f ca="1">IFERROR(VLOOKUP($B70,'Metrics Backsheet'!$D$11:$AM$187,'Supporting Metrics'!E$26,0),"")</f>
        <v>Data not available to assess progress</v>
      </c>
      <c r="F70" s="404" t="str">
        <f ca="1">IFERROR(VLOOKUP($B70,'Metrics Backsheet'!$D$11:$AM$187,'Supporting Metrics'!F$26,0),"")</f>
        <v>On track to meet target</v>
      </c>
      <c r="G70" s="405" t="str">
        <f ca="1">IFERROR(VLOOKUP($B70,'Metrics Backsheet'!$D$11:$AM$187,'Supporting Metrics'!G$26,0),"")</f>
        <v>Data not available to assess progress</v>
      </c>
      <c r="H70" s="16"/>
      <c r="J70"/>
      <c r="K70"/>
    </row>
    <row r="71" spans="1:11">
      <c r="A71" s="3">
        <v>40</v>
      </c>
      <c r="B71" s="41" t="str">
        <f ca="1">IF($A71&gt;$K$34-1,"",INDIRECT("'Comms by AT'!AE"&amp;$A71+$K$31))</f>
        <v>E10000011</v>
      </c>
      <c r="C71" s="42" t="str">
        <f ca="1">IFERROR(VLOOKUP($B71,'Org list'!$J$9:$K$637,2,0), "")</f>
        <v>East Sussex</v>
      </c>
      <c r="D71" s="403" t="str">
        <f ca="1">IFERROR(VLOOKUP($B71,'Metrics Backsheet'!$D$11:$AM$187,'Supporting Metrics'!D$26,0),"")</f>
        <v>On track to meet target</v>
      </c>
      <c r="E71" s="403" t="str">
        <f ca="1">IFERROR(VLOOKUP($B71,'Metrics Backsheet'!$D$11:$AM$187,'Supporting Metrics'!E$26,0),"")</f>
        <v>On track to meet target</v>
      </c>
      <c r="F71" s="404" t="str">
        <f ca="1">IFERROR(VLOOKUP($B71,'Metrics Backsheet'!$D$11:$AM$187,'Supporting Metrics'!F$26,0),"")</f>
        <v>On track for improved performance, but not to meet full target</v>
      </c>
      <c r="G71" s="405" t="str">
        <f ca="1">IFERROR(VLOOKUP($B71,'Metrics Backsheet'!$D$11:$AM$187,'Supporting Metrics'!G$26,0),"")</f>
        <v>Data not available to assess progress</v>
      </c>
      <c r="H71" s="16"/>
      <c r="J71"/>
      <c r="K71"/>
    </row>
    <row r="72" spans="1:11">
      <c r="A72" s="3">
        <v>41</v>
      </c>
      <c r="B72" s="41" t="str">
        <f ca="1">IF($A72&gt;$K$34-1,"",INDIRECT("'Comms by AT'!AE"&amp;$A72+$K$31))</f>
        <v>E09000010</v>
      </c>
      <c r="C72" s="42" t="str">
        <f ca="1">IFERROR(VLOOKUP($B72,'Org list'!$J$9:$K$637,2,0), "")</f>
        <v>Enfield</v>
      </c>
      <c r="D72" s="403" t="str">
        <f ca="1">IFERROR(VLOOKUP($B72,'Metrics Backsheet'!$D$11:$AM$187,'Supporting Metrics'!D$26,0),"")</f>
        <v>On track to meet target</v>
      </c>
      <c r="E72" s="403" t="str">
        <f ca="1">IFERROR(VLOOKUP($B72,'Metrics Backsheet'!$D$11:$AM$187,'Supporting Metrics'!E$26,0),"")</f>
        <v>On track for improved performance, but not to meet full target</v>
      </c>
      <c r="F72" s="404" t="str">
        <f ca="1">IFERROR(VLOOKUP($B72,'Metrics Backsheet'!$D$11:$AM$187,'Supporting Metrics'!F$26,0),"")</f>
        <v>On track to meet target</v>
      </c>
      <c r="G72" s="405" t="str">
        <f ca="1">IFERROR(VLOOKUP($B72,'Metrics Backsheet'!$D$11:$AM$187,'Supporting Metrics'!G$26,0),"")</f>
        <v>On track for improved performance, but not to meet full target</v>
      </c>
      <c r="H72" s="16"/>
      <c r="J72"/>
      <c r="K72"/>
    </row>
    <row r="73" spans="1:11">
      <c r="A73" s="3">
        <v>42</v>
      </c>
      <c r="B73" s="41" t="str">
        <f ca="1">IF($A73&gt;$K$34-1,"",INDIRECT("'Comms by AT'!AE"&amp;$A73+$K$31))</f>
        <v>E10000012</v>
      </c>
      <c r="C73" s="42" t="str">
        <f ca="1">IFERROR(VLOOKUP($B73,'Org list'!$J$9:$K$637,2,0), "")</f>
        <v>Essex</v>
      </c>
      <c r="D73" s="403" t="str">
        <f ca="1">IFERROR(VLOOKUP($B73,'Metrics Backsheet'!$D$11:$AM$187,'Supporting Metrics'!D$26,0),"")</f>
        <v>On track to meet target</v>
      </c>
      <c r="E73" s="403" t="str">
        <f ca="1">IFERROR(VLOOKUP($B73,'Metrics Backsheet'!$D$11:$AM$187,'Supporting Metrics'!E$26,0),"")</f>
        <v>On track to meet target</v>
      </c>
      <c r="F73" s="404" t="str">
        <f ca="1">IFERROR(VLOOKUP($B73,'Metrics Backsheet'!$D$11:$AM$187,'Supporting Metrics'!F$26,0),"")</f>
        <v>On track for improved performance, but not to meet full target</v>
      </c>
      <c r="G73" s="405" t="str">
        <f ca="1">IFERROR(VLOOKUP($B73,'Metrics Backsheet'!$D$11:$AM$187,'Supporting Metrics'!G$26,0),"")</f>
        <v>On track for improved performance, but not to meet full target</v>
      </c>
      <c r="H73" s="16"/>
      <c r="J73"/>
      <c r="K73"/>
    </row>
    <row r="74" spans="1:11">
      <c r="A74" s="3">
        <v>43</v>
      </c>
      <c r="B74" s="41" t="str">
        <f ca="1">IF($A74&gt;$K$34-1,"",INDIRECT("'Comms by AT'!AE"&amp;$A74+$K$31))</f>
        <v>E08000037</v>
      </c>
      <c r="C74" s="42" t="str">
        <f ca="1">IFERROR(VLOOKUP($B74,'Org list'!$J$9:$K$637,2,0), "")</f>
        <v>Gateshead</v>
      </c>
      <c r="D74" s="403" t="str">
        <f ca="1">IFERROR(VLOOKUP($B74,'Metrics Backsheet'!$D$11:$AM$187,'Supporting Metrics'!D$26,0),"")</f>
        <v>No improvement in performance</v>
      </c>
      <c r="E74" s="403" t="str">
        <f ca="1">IFERROR(VLOOKUP($B74,'Metrics Backsheet'!$D$11:$AM$187,'Supporting Metrics'!E$26,0),"")</f>
        <v>On track for improved performance, but not to meet full target</v>
      </c>
      <c r="F74" s="404" t="str">
        <f ca="1">IFERROR(VLOOKUP($B74,'Metrics Backsheet'!$D$11:$AM$187,'Supporting Metrics'!F$26,0),"")</f>
        <v>On track to meet target</v>
      </c>
      <c r="G74" s="405" t="str">
        <f ca="1">IFERROR(VLOOKUP($B74,'Metrics Backsheet'!$D$11:$AM$187,'Supporting Metrics'!G$26,0),"")</f>
        <v>On track for improved performance, but not to meet full target</v>
      </c>
      <c r="H74" s="16"/>
      <c r="J74"/>
      <c r="K74"/>
    </row>
    <row r="75" spans="1:11">
      <c r="A75" s="3">
        <v>44</v>
      </c>
      <c r="B75" s="41" t="str">
        <f ca="1">IF($A75&gt;$K$34-1,"",INDIRECT("'Comms by AT'!AE"&amp;$A75+$K$31))</f>
        <v>E10000013</v>
      </c>
      <c r="C75" s="42" t="str">
        <f ca="1">IFERROR(VLOOKUP($B75,'Org list'!$J$9:$K$637,2,0), "")</f>
        <v>Gloucestershire</v>
      </c>
      <c r="D75" s="403" t="str">
        <f ca="1">IFERROR(VLOOKUP($B75,'Metrics Backsheet'!$D$11:$AM$187,'Supporting Metrics'!D$26,0),"")</f>
        <v>On track to meet target</v>
      </c>
      <c r="E75" s="403" t="str">
        <f ca="1">IFERROR(VLOOKUP($B75,'Metrics Backsheet'!$D$11:$AM$187,'Supporting Metrics'!E$26,0),"")</f>
        <v>On track to meet target</v>
      </c>
      <c r="F75" s="404" t="str">
        <f ca="1">IFERROR(VLOOKUP($B75,'Metrics Backsheet'!$D$11:$AM$187,'Supporting Metrics'!F$26,0),"")</f>
        <v>No improvement in performance</v>
      </c>
      <c r="G75" s="405" t="str">
        <f ca="1">IFERROR(VLOOKUP($B75,'Metrics Backsheet'!$D$11:$AM$187,'Supporting Metrics'!G$26,0),"")</f>
        <v>Data not available to assess progress</v>
      </c>
      <c r="H75" s="16"/>
      <c r="J75"/>
      <c r="K75"/>
    </row>
    <row r="76" spans="1:11">
      <c r="A76" s="3">
        <v>45</v>
      </c>
      <c r="B76" s="41" t="str">
        <f ca="1">IF($A76&gt;$K$34-1,"",INDIRECT("'Comms by AT'!AE"&amp;$A76+$K$31))</f>
        <v>E09000011</v>
      </c>
      <c r="C76" s="42" t="str">
        <f ca="1">IFERROR(VLOOKUP($B76,'Org list'!$J$9:$K$637,2,0), "")</f>
        <v>Greenwich</v>
      </c>
      <c r="D76" s="403" t="str">
        <f ca="1">IFERROR(VLOOKUP($B76,'Metrics Backsheet'!$D$11:$AM$187,'Supporting Metrics'!D$26,0),"")</f>
        <v>On track to meet target</v>
      </c>
      <c r="E76" s="403" t="str">
        <f ca="1">IFERROR(VLOOKUP($B76,'Metrics Backsheet'!$D$11:$AM$187,'Supporting Metrics'!E$26,0),"")</f>
        <v>On track to meet target</v>
      </c>
      <c r="F76" s="404" t="str">
        <f ca="1">IFERROR(VLOOKUP($B76,'Metrics Backsheet'!$D$11:$AM$187,'Supporting Metrics'!F$26,0),"")</f>
        <v>On track to meet target</v>
      </c>
      <c r="G76" s="405" t="str">
        <f ca="1">IFERROR(VLOOKUP($B76,'Metrics Backsheet'!$D$11:$AM$187,'Supporting Metrics'!G$26,0),"")</f>
        <v>On track for improved performance, but not to meet full target</v>
      </c>
      <c r="H76" s="16"/>
      <c r="J76"/>
      <c r="K76"/>
    </row>
    <row r="77" spans="1:11">
      <c r="A77" s="3">
        <v>46</v>
      </c>
      <c r="B77" s="41" t="str">
        <f ca="1">IF($A77&gt;$K$34-1,"",INDIRECT("'Comms by AT'!AE"&amp;$A77+$K$31))</f>
        <v>E09000012</v>
      </c>
      <c r="C77" s="42" t="str">
        <f ca="1">IFERROR(VLOOKUP($B77,'Org list'!$J$9:$K$637,2,0), "")</f>
        <v>Hackney</v>
      </c>
      <c r="D77" s="403" t="str">
        <f ca="1">IFERROR(VLOOKUP($B77,'Metrics Backsheet'!$D$11:$AM$187,'Supporting Metrics'!D$26,0),"")</f>
        <v>On track to meet target</v>
      </c>
      <c r="E77" s="403" t="str">
        <f ca="1">IFERROR(VLOOKUP($B77,'Metrics Backsheet'!$D$11:$AM$187,'Supporting Metrics'!E$26,0),"")</f>
        <v>On track to meet target</v>
      </c>
      <c r="F77" s="404" t="str">
        <f ca="1">IFERROR(VLOOKUP($B77,'Metrics Backsheet'!$D$11:$AM$187,'Supporting Metrics'!F$26,0),"")</f>
        <v>On track to meet target</v>
      </c>
      <c r="G77" s="405" t="str">
        <f ca="1">IFERROR(VLOOKUP($B77,'Metrics Backsheet'!$D$11:$AM$187,'Supporting Metrics'!G$26,0),"")</f>
        <v>Data not available to assess progress</v>
      </c>
      <c r="H77" s="16"/>
      <c r="J77"/>
      <c r="K77"/>
    </row>
    <row r="78" spans="1:11">
      <c r="A78" s="3">
        <v>47</v>
      </c>
      <c r="B78" s="41" t="str">
        <f ca="1">IF($A78&gt;$K$34-1,"",INDIRECT("'Comms by AT'!AE"&amp;$A78+$K$31))</f>
        <v>E06000006</v>
      </c>
      <c r="C78" s="42" t="str">
        <f ca="1">IFERROR(VLOOKUP($B78,'Org list'!$J$9:$K$637,2,0), "")</f>
        <v>Halton</v>
      </c>
      <c r="D78" s="403" t="str">
        <f ca="1">IFERROR(VLOOKUP($B78,'Metrics Backsheet'!$D$11:$AM$187,'Supporting Metrics'!D$26,0),"")</f>
        <v>On track to meet target</v>
      </c>
      <c r="E78" s="403" t="str">
        <f ca="1">IFERROR(VLOOKUP($B78,'Metrics Backsheet'!$D$11:$AM$187,'Supporting Metrics'!E$26,0),"")</f>
        <v>Data not available to assess progress</v>
      </c>
      <c r="F78" s="404" t="str">
        <f ca="1">IFERROR(VLOOKUP($B78,'Metrics Backsheet'!$D$11:$AM$187,'Supporting Metrics'!F$26,0),"")</f>
        <v>On track to meet target</v>
      </c>
      <c r="G78" s="405" t="str">
        <f ca="1">IFERROR(VLOOKUP($B78,'Metrics Backsheet'!$D$11:$AM$187,'Supporting Metrics'!G$26,0),"")</f>
        <v>On track to meet target</v>
      </c>
      <c r="H78" s="16"/>
      <c r="J78"/>
      <c r="K78"/>
    </row>
    <row r="79" spans="1:11">
      <c r="A79" s="3">
        <v>48</v>
      </c>
      <c r="B79" s="41" t="str">
        <f ca="1">IF($A79&gt;$K$34-1,"",INDIRECT("'Comms by AT'!AE"&amp;$A79+$K$31))</f>
        <v>E09000013</v>
      </c>
      <c r="C79" s="42" t="str">
        <f ca="1">IFERROR(VLOOKUP($B79,'Org list'!$J$9:$K$637,2,0), "")</f>
        <v>Hammersmith and Fulham</v>
      </c>
      <c r="D79" s="403" t="str">
        <f ca="1">IFERROR(VLOOKUP($B79,'Metrics Backsheet'!$D$11:$AM$187,'Supporting Metrics'!D$26,0),"")</f>
        <v>On track to meet target</v>
      </c>
      <c r="E79" s="403" t="str">
        <f ca="1">IFERROR(VLOOKUP($B79,'Metrics Backsheet'!$D$11:$AM$187,'Supporting Metrics'!E$26,0),"")</f>
        <v>Data not available to assess progress</v>
      </c>
      <c r="F79" s="404" t="str">
        <f ca="1">IFERROR(VLOOKUP($B79,'Metrics Backsheet'!$D$11:$AM$187,'Supporting Metrics'!F$26,0),"")</f>
        <v>Data not available to assess progress</v>
      </c>
      <c r="G79" s="405" t="str">
        <f ca="1">IFERROR(VLOOKUP($B79,'Metrics Backsheet'!$D$11:$AM$187,'Supporting Metrics'!G$26,0),"")</f>
        <v>Data not available to assess progress</v>
      </c>
      <c r="H79" s="16"/>
      <c r="J79"/>
      <c r="K79"/>
    </row>
    <row r="80" spans="1:11">
      <c r="A80" s="3">
        <v>49</v>
      </c>
      <c r="B80" s="41" t="str">
        <f ca="1">IF($A80&gt;$K$34-1,"",INDIRECT("'Comms by AT'!AE"&amp;$A80+$K$31))</f>
        <v>E10000014</v>
      </c>
      <c r="C80" s="42" t="str">
        <f ca="1">IFERROR(VLOOKUP($B80,'Org list'!$J$9:$K$637,2,0), "")</f>
        <v>Hampshire</v>
      </c>
      <c r="D80" s="403" t="str">
        <f ca="1">IFERROR(VLOOKUP($B80,'Metrics Backsheet'!$D$11:$AM$187,'Supporting Metrics'!D$26,0),"")</f>
        <v>On track to meet target</v>
      </c>
      <c r="E80" s="403" t="str">
        <f ca="1">IFERROR(VLOOKUP($B80,'Metrics Backsheet'!$D$11:$AM$187,'Supporting Metrics'!E$26,0),"")</f>
        <v>On track to meet target</v>
      </c>
      <c r="F80" s="404" t="str">
        <f ca="1">IFERROR(VLOOKUP($B80,'Metrics Backsheet'!$D$11:$AM$187,'Supporting Metrics'!F$26,0),"")</f>
        <v>On track to meet target</v>
      </c>
      <c r="G80" s="405" t="str">
        <f ca="1">IFERROR(VLOOKUP($B80,'Metrics Backsheet'!$D$11:$AM$187,'Supporting Metrics'!G$26,0),"")</f>
        <v>Data not available to assess progress</v>
      </c>
      <c r="H80" s="16"/>
      <c r="J80"/>
      <c r="K80"/>
    </row>
    <row r="81" spans="1:11">
      <c r="A81" s="3">
        <v>50</v>
      </c>
      <c r="B81" s="41" t="str">
        <f ca="1">IF($A81&gt;$K$34-1,"",INDIRECT("'Comms by AT'!AE"&amp;$A81+$K$31))</f>
        <v>E09000014</v>
      </c>
      <c r="C81" s="42" t="str">
        <f ca="1">IFERROR(VLOOKUP($B81,'Org list'!$J$9:$K$637,2,0), "")</f>
        <v>Haringey</v>
      </c>
      <c r="D81" s="403" t="str">
        <f ca="1">IFERROR(VLOOKUP($B81,'Metrics Backsheet'!$D$11:$AM$187,'Supporting Metrics'!D$26,0),"")</f>
        <v>No improvement in performance</v>
      </c>
      <c r="E81" s="403" t="str">
        <f ca="1">IFERROR(VLOOKUP($B81,'Metrics Backsheet'!$D$11:$AM$187,'Supporting Metrics'!E$26,0),"")</f>
        <v>Data not available to assess progress</v>
      </c>
      <c r="F81" s="404" t="str">
        <f ca="1">IFERROR(VLOOKUP($B81,'Metrics Backsheet'!$D$11:$AM$187,'Supporting Metrics'!F$26,0),"")</f>
        <v>On track to meet target</v>
      </c>
      <c r="G81" s="405" t="str">
        <f ca="1">IFERROR(VLOOKUP($B81,'Metrics Backsheet'!$D$11:$AM$187,'Supporting Metrics'!G$26,0),"")</f>
        <v>No improvement in performance</v>
      </c>
      <c r="H81" s="16"/>
      <c r="J81"/>
      <c r="K81"/>
    </row>
    <row r="82" spans="1:11">
      <c r="A82" s="3">
        <v>51</v>
      </c>
      <c r="B82" s="41" t="str">
        <f ca="1">IF($A82&gt;$K$34-1,"",INDIRECT("'Comms by AT'!AE"&amp;$A82+$K$31))</f>
        <v>E09000015</v>
      </c>
      <c r="C82" s="42" t="str">
        <f ca="1">IFERROR(VLOOKUP($B82,'Org list'!$J$9:$K$637,2,0), "")</f>
        <v>Harrow</v>
      </c>
      <c r="D82" s="403" t="str">
        <f ca="1">IFERROR(VLOOKUP($B82,'Metrics Backsheet'!$D$11:$AM$187,'Supporting Metrics'!D$26,0),"")</f>
        <v>On track for improved performance, but not to meet full target</v>
      </c>
      <c r="E82" s="403" t="str">
        <f ca="1">IFERROR(VLOOKUP($B82,'Metrics Backsheet'!$D$11:$AM$187,'Supporting Metrics'!E$26,0),"")</f>
        <v>Data not available to assess progress</v>
      </c>
      <c r="F82" s="404" t="str">
        <f ca="1">IFERROR(VLOOKUP($B82,'Metrics Backsheet'!$D$11:$AM$187,'Supporting Metrics'!F$26,0),"")</f>
        <v>Data not available to assess progress</v>
      </c>
      <c r="G82" s="405" t="str">
        <f ca="1">IFERROR(VLOOKUP($B82,'Metrics Backsheet'!$D$11:$AM$187,'Supporting Metrics'!G$26,0),"")</f>
        <v>On track for improved performance, but not to meet full target</v>
      </c>
      <c r="H82" s="16"/>
      <c r="J82"/>
      <c r="K82"/>
    </row>
    <row r="83" spans="1:11">
      <c r="A83" s="3">
        <v>52</v>
      </c>
      <c r="B83" s="41" t="str">
        <f ca="1">IF($A83&gt;$K$34-1,"",INDIRECT("'Comms by AT'!AE"&amp;$A83+$K$31))</f>
        <v>E06000001</v>
      </c>
      <c r="C83" s="42" t="str">
        <f ca="1">IFERROR(VLOOKUP($B83,'Org list'!$J$9:$K$637,2,0), "")</f>
        <v>Hartlepool</v>
      </c>
      <c r="D83" s="403" t="str">
        <f ca="1">IFERROR(VLOOKUP($B83,'Metrics Backsheet'!$D$11:$AM$187,'Supporting Metrics'!D$26,0),"")</f>
        <v>On track for improved performance, but not to meet full target</v>
      </c>
      <c r="E83" s="403" t="str">
        <f ca="1">IFERROR(VLOOKUP($B83,'Metrics Backsheet'!$D$11:$AM$187,'Supporting Metrics'!E$26,0),"")</f>
        <v>On track for improved performance, but not to meet full target</v>
      </c>
      <c r="F83" s="404" t="str">
        <f ca="1">IFERROR(VLOOKUP($B83,'Metrics Backsheet'!$D$11:$AM$187,'Supporting Metrics'!F$26,0),"")</f>
        <v>On track to meet target</v>
      </c>
      <c r="G83" s="405" t="str">
        <f ca="1">IFERROR(VLOOKUP($B83,'Metrics Backsheet'!$D$11:$AM$187,'Supporting Metrics'!G$26,0),"")</f>
        <v>Data not available to assess progress</v>
      </c>
      <c r="H83" s="16"/>
      <c r="J83"/>
      <c r="K83"/>
    </row>
    <row r="84" spans="1:11">
      <c r="A84" s="3">
        <v>53</v>
      </c>
      <c r="B84" s="41" t="str">
        <f ca="1">IF($A84&gt;$K$34-1,"",INDIRECT("'Comms by AT'!AE"&amp;$A84+$K$31))</f>
        <v>E09000016</v>
      </c>
      <c r="C84" s="42" t="str">
        <f ca="1">IFERROR(VLOOKUP($B84,'Org list'!$J$9:$K$637,2,0), "")</f>
        <v>Havering</v>
      </c>
      <c r="D84" s="403" t="str">
        <f ca="1">IFERROR(VLOOKUP($B84,'Metrics Backsheet'!$D$11:$AM$187,'Supporting Metrics'!D$26,0),"")</f>
        <v>On track to meet target</v>
      </c>
      <c r="E84" s="403" t="str">
        <f ca="1">IFERROR(VLOOKUP($B84,'Metrics Backsheet'!$D$11:$AM$187,'Supporting Metrics'!E$26,0),"")</f>
        <v>On track to meet target</v>
      </c>
      <c r="F84" s="404" t="str">
        <f ca="1">IFERROR(VLOOKUP($B84,'Metrics Backsheet'!$D$11:$AM$187,'Supporting Metrics'!F$26,0),"")</f>
        <v>On track to meet target</v>
      </c>
      <c r="G84" s="405" t="str">
        <f ca="1">IFERROR(VLOOKUP($B84,'Metrics Backsheet'!$D$11:$AM$187,'Supporting Metrics'!G$26,0),"")</f>
        <v>On track to meet target</v>
      </c>
      <c r="H84" s="16"/>
      <c r="J84"/>
      <c r="K84"/>
    </row>
    <row r="85" spans="1:11">
      <c r="A85" s="3">
        <v>54</v>
      </c>
      <c r="B85" s="41" t="str">
        <f ca="1">IF($A85&gt;$K$34-1,"",INDIRECT("'Comms by AT'!AE"&amp;$A85+$K$31))</f>
        <v>E06000019</v>
      </c>
      <c r="C85" s="42" t="str">
        <f ca="1">IFERROR(VLOOKUP($B85,'Org list'!$J$9:$K$637,2,0), "")</f>
        <v>Herefordshire, County of</v>
      </c>
      <c r="D85" s="403" t="str">
        <f ca="1">IFERROR(VLOOKUP($B85,'Metrics Backsheet'!$D$11:$AM$187,'Supporting Metrics'!D$26,0),"")</f>
        <v>On track to meet target</v>
      </c>
      <c r="E85" s="403" t="str">
        <f ca="1">IFERROR(VLOOKUP($B85,'Metrics Backsheet'!$D$11:$AM$187,'Supporting Metrics'!E$26,0),"")</f>
        <v>On track for improved performance, but not to meet full target</v>
      </c>
      <c r="F85" s="404" t="str">
        <f ca="1">IFERROR(VLOOKUP($B85,'Metrics Backsheet'!$D$11:$AM$187,'Supporting Metrics'!F$26,0),"")</f>
        <v>On track to meet target</v>
      </c>
      <c r="G85" s="405" t="str">
        <f ca="1">IFERROR(VLOOKUP($B85,'Metrics Backsheet'!$D$11:$AM$187,'Supporting Metrics'!G$26,0),"")</f>
        <v>Data not available to assess progress</v>
      </c>
      <c r="H85" s="16"/>
      <c r="J85"/>
      <c r="K85"/>
    </row>
    <row r="86" spans="1:11">
      <c r="A86" s="3">
        <v>55</v>
      </c>
      <c r="B86" s="41" t="str">
        <f ca="1">IF($A86&gt;$K$34-1,"",INDIRECT("'Comms by AT'!AE"&amp;$A86+$K$31))</f>
        <v>E10000015</v>
      </c>
      <c r="C86" s="42" t="str">
        <f ca="1">IFERROR(VLOOKUP($B86,'Org list'!$J$9:$K$637,2,0), "")</f>
        <v>Hertfordshire</v>
      </c>
      <c r="D86" s="403" t="str">
        <f ca="1">IFERROR(VLOOKUP($B86,'Metrics Backsheet'!$D$11:$AM$187,'Supporting Metrics'!D$26,0),"")</f>
        <v>Data not available to assess progress</v>
      </c>
      <c r="E86" s="403" t="str">
        <f ca="1">IFERROR(VLOOKUP($B86,'Metrics Backsheet'!$D$11:$AM$187,'Supporting Metrics'!E$26,0),"")</f>
        <v>No improvement in performance</v>
      </c>
      <c r="F86" s="404" t="str">
        <f ca="1">IFERROR(VLOOKUP($B86,'Metrics Backsheet'!$D$11:$AM$187,'Supporting Metrics'!F$26,0),"")</f>
        <v>On track for improved performance, but not to meet full target</v>
      </c>
      <c r="G86" s="405" t="str">
        <f ca="1">IFERROR(VLOOKUP($B86,'Metrics Backsheet'!$D$11:$AM$187,'Supporting Metrics'!G$26,0),"")</f>
        <v>Data not available to assess progress</v>
      </c>
      <c r="H86" s="16"/>
      <c r="J86"/>
      <c r="K86"/>
    </row>
    <row r="87" spans="1:11">
      <c r="A87" s="3">
        <v>56</v>
      </c>
      <c r="B87" s="41" t="str">
        <f ca="1">IF($A87&gt;$K$34-1,"",INDIRECT("'Comms by AT'!AE"&amp;$A87+$K$31))</f>
        <v>E09000017</v>
      </c>
      <c r="C87" s="42" t="str">
        <f ca="1">IFERROR(VLOOKUP($B87,'Org list'!$J$9:$K$637,2,0), "")</f>
        <v>Hillingdon</v>
      </c>
      <c r="D87" s="403" t="str">
        <f ca="1">IFERROR(VLOOKUP($B87,'Metrics Backsheet'!$D$11:$AM$187,'Supporting Metrics'!D$26,0),"")</f>
        <v>On track to meet target</v>
      </c>
      <c r="E87" s="403" t="str">
        <f ca="1">IFERROR(VLOOKUP($B87,'Metrics Backsheet'!$D$11:$AM$187,'Supporting Metrics'!E$26,0),"")</f>
        <v>No improvement in performance</v>
      </c>
      <c r="F87" s="404" t="str">
        <f ca="1">IFERROR(VLOOKUP($B87,'Metrics Backsheet'!$D$11:$AM$187,'Supporting Metrics'!F$26,0),"")</f>
        <v>Data not available to assess progress</v>
      </c>
      <c r="G87" s="405" t="str">
        <f ca="1">IFERROR(VLOOKUP($B87,'Metrics Backsheet'!$D$11:$AM$187,'Supporting Metrics'!G$26,0),"")</f>
        <v>Data not available to assess progress</v>
      </c>
      <c r="H87" s="16"/>
      <c r="J87"/>
      <c r="K87"/>
    </row>
    <row r="88" spans="1:11">
      <c r="A88" s="3">
        <v>57</v>
      </c>
      <c r="B88" s="41" t="str">
        <f ca="1">IF($A88&gt;$K$34-1,"",INDIRECT("'Comms by AT'!AE"&amp;$A88+$K$31))</f>
        <v>E09000018</v>
      </c>
      <c r="C88" s="42" t="str">
        <f ca="1">IFERROR(VLOOKUP($B88,'Org list'!$J$9:$K$637,2,0), "")</f>
        <v>Hounslow</v>
      </c>
      <c r="D88" s="403" t="str">
        <f ca="1">IFERROR(VLOOKUP($B88,'Metrics Backsheet'!$D$11:$AM$187,'Supporting Metrics'!D$26,0),"")</f>
        <v>On track for improved performance, but not to meet full target</v>
      </c>
      <c r="E88" s="403" t="str">
        <f ca="1">IFERROR(VLOOKUP($B88,'Metrics Backsheet'!$D$11:$AM$187,'Supporting Metrics'!E$26,0),"")</f>
        <v>No improvement in performance</v>
      </c>
      <c r="F88" s="404" t="str">
        <f ca="1">IFERROR(VLOOKUP($B88,'Metrics Backsheet'!$D$11:$AM$187,'Supporting Metrics'!F$26,0),"")</f>
        <v>On track to meet target</v>
      </c>
      <c r="G88" s="405" t="str">
        <f ca="1">IFERROR(VLOOKUP($B88,'Metrics Backsheet'!$D$11:$AM$187,'Supporting Metrics'!G$26,0),"")</f>
        <v>On track to meet target</v>
      </c>
      <c r="H88" s="16"/>
      <c r="J88"/>
      <c r="K88"/>
    </row>
    <row r="89" spans="1:11">
      <c r="A89" s="3">
        <v>58</v>
      </c>
      <c r="B89" s="41" t="str">
        <f ca="1">IF($A89&gt;$K$34-1,"",INDIRECT("'Comms by AT'!AE"&amp;$A89+$K$31))</f>
        <v>E06000046</v>
      </c>
      <c r="C89" s="42" t="str">
        <f ca="1">IFERROR(VLOOKUP($B89,'Org list'!$J$9:$K$637,2,0), "")</f>
        <v>Isle of Wight</v>
      </c>
      <c r="D89" s="403" t="str">
        <f ca="1">IFERROR(VLOOKUP($B89,'Metrics Backsheet'!$D$11:$AM$187,'Supporting Metrics'!D$26,0),"")</f>
        <v>On track to meet target</v>
      </c>
      <c r="E89" s="403" t="str">
        <f ca="1">IFERROR(VLOOKUP($B89,'Metrics Backsheet'!$D$11:$AM$187,'Supporting Metrics'!E$26,0),"")</f>
        <v>On track to meet target</v>
      </c>
      <c r="F89" s="404" t="str">
        <f ca="1">IFERROR(VLOOKUP($B89,'Metrics Backsheet'!$D$11:$AM$187,'Supporting Metrics'!F$26,0),"")</f>
        <v>No improvement in performance</v>
      </c>
      <c r="G89" s="405" t="str">
        <f ca="1">IFERROR(VLOOKUP($B89,'Metrics Backsheet'!$D$11:$AM$187,'Supporting Metrics'!G$26,0),"")</f>
        <v>On track to meet target</v>
      </c>
      <c r="H89" s="16"/>
      <c r="J89"/>
      <c r="K89"/>
    </row>
    <row r="90" spans="1:11">
      <c r="A90" s="3">
        <v>59</v>
      </c>
      <c r="B90" s="41" t="str">
        <f ca="1">IF($A90&gt;$K$34-1,"",INDIRECT("'Comms by AT'!AE"&amp;$A90+$K$31))</f>
        <v>E09000019</v>
      </c>
      <c r="C90" s="42" t="str">
        <f ca="1">IFERROR(VLOOKUP($B90,'Org list'!$J$9:$K$637,2,0), "")</f>
        <v>Islington</v>
      </c>
      <c r="D90" s="403" t="str">
        <f ca="1">IFERROR(VLOOKUP($B90,'Metrics Backsheet'!$D$11:$AM$187,'Supporting Metrics'!D$26,0),"")</f>
        <v>On track for improved performance, but not to meet full target</v>
      </c>
      <c r="E90" s="403" t="str">
        <f ca="1">IFERROR(VLOOKUP($B90,'Metrics Backsheet'!$D$11:$AM$187,'Supporting Metrics'!E$26,0),"")</f>
        <v>On track for improved performance, but not to meet full target</v>
      </c>
      <c r="F90" s="404" t="str">
        <f ca="1">IFERROR(VLOOKUP($B90,'Metrics Backsheet'!$D$11:$AM$187,'Supporting Metrics'!F$26,0),"")</f>
        <v>Data not available to assess progress</v>
      </c>
      <c r="G90" s="405" t="str">
        <f ca="1">IFERROR(VLOOKUP($B90,'Metrics Backsheet'!$D$11:$AM$187,'Supporting Metrics'!G$26,0),"")</f>
        <v>On track to meet target</v>
      </c>
      <c r="H90" s="16"/>
      <c r="J90"/>
      <c r="K90"/>
    </row>
    <row r="91" spans="1:11">
      <c r="A91" s="3">
        <v>60</v>
      </c>
      <c r="B91" s="41" t="str">
        <f ca="1">IF($A91&gt;$K$34-1,"",INDIRECT("'Comms by AT'!AE"&amp;$A91+$K$31))</f>
        <v>E09000020</v>
      </c>
      <c r="C91" s="42" t="str">
        <f ca="1">IFERROR(VLOOKUP($B91,'Org list'!$J$9:$K$637,2,0), "")</f>
        <v>Kensington and Chelsea</v>
      </c>
      <c r="D91" s="403" t="str">
        <f ca="1">IFERROR(VLOOKUP($B91,'Metrics Backsheet'!$D$11:$AM$187,'Supporting Metrics'!D$26,0),"")</f>
        <v>On track to meet target</v>
      </c>
      <c r="E91" s="403" t="str">
        <f ca="1">IFERROR(VLOOKUP($B91,'Metrics Backsheet'!$D$11:$AM$187,'Supporting Metrics'!E$26,0),"")</f>
        <v>Data not available to assess progress</v>
      </c>
      <c r="F91" s="404" t="str">
        <f ca="1">IFERROR(VLOOKUP($B91,'Metrics Backsheet'!$D$11:$AM$187,'Supporting Metrics'!F$26,0),"")</f>
        <v>Data not available to assess progress</v>
      </c>
      <c r="G91" s="405" t="str">
        <f ca="1">IFERROR(VLOOKUP($B91,'Metrics Backsheet'!$D$11:$AM$187,'Supporting Metrics'!G$26,0),"")</f>
        <v>Data not available to assess progress</v>
      </c>
      <c r="H91" s="16"/>
      <c r="J91"/>
      <c r="K91"/>
    </row>
    <row r="92" spans="1:11">
      <c r="A92" s="3">
        <v>61</v>
      </c>
      <c r="B92" s="41" t="str">
        <f ca="1">IF($A92&gt;$K$34-1,"",INDIRECT("'Comms by AT'!AE"&amp;$A92+$K$31))</f>
        <v>E10000016</v>
      </c>
      <c r="C92" s="42" t="str">
        <f ca="1">IFERROR(VLOOKUP($B92,'Org list'!$J$9:$K$637,2,0), "")</f>
        <v>Kent</v>
      </c>
      <c r="D92" s="403" t="str">
        <f ca="1">IFERROR(VLOOKUP($B92,'Metrics Backsheet'!$D$11:$AM$187,'Supporting Metrics'!D$26,0),"")</f>
        <v>On track for improved performance, but not to meet full target</v>
      </c>
      <c r="E92" s="403" t="str">
        <f ca="1">IFERROR(VLOOKUP($B92,'Metrics Backsheet'!$D$11:$AM$187,'Supporting Metrics'!E$26,0),"")</f>
        <v>Data not available to assess progress</v>
      </c>
      <c r="F92" s="404" t="str">
        <f ca="1">IFERROR(VLOOKUP($B92,'Metrics Backsheet'!$D$11:$AM$187,'Supporting Metrics'!F$26,0),"")</f>
        <v>On track to meet target</v>
      </c>
      <c r="G92" s="405" t="str">
        <f ca="1">IFERROR(VLOOKUP($B92,'Metrics Backsheet'!$D$11:$AM$187,'Supporting Metrics'!G$26,0),"")</f>
        <v>No improvement in performance</v>
      </c>
      <c r="H92" s="16"/>
      <c r="J92"/>
      <c r="K92"/>
    </row>
    <row r="93" spans="1:11">
      <c r="A93" s="3">
        <v>62</v>
      </c>
      <c r="B93" s="41" t="str">
        <f ca="1">IF($A93&gt;$K$34-1,"",INDIRECT("'Comms by AT'!AE"&amp;$A93+$K$31))</f>
        <v>E06000010</v>
      </c>
      <c r="C93" s="42" t="str">
        <f ca="1">IFERROR(VLOOKUP($B93,'Org list'!$J$9:$K$637,2,0), "")</f>
        <v>Kingston upon Hull, City of</v>
      </c>
      <c r="D93" s="403" t="str">
        <f ca="1">IFERROR(VLOOKUP($B93,'Metrics Backsheet'!$D$11:$AM$187,'Supporting Metrics'!D$26,0),"")</f>
        <v>No improvement in performance</v>
      </c>
      <c r="E93" s="403" t="str">
        <f ca="1">IFERROR(VLOOKUP($B93,'Metrics Backsheet'!$D$11:$AM$187,'Supporting Metrics'!E$26,0),"")</f>
        <v>Data not available to assess progress</v>
      </c>
      <c r="F93" s="404" t="str">
        <f ca="1">IFERROR(VLOOKUP($B93,'Metrics Backsheet'!$D$11:$AM$187,'Supporting Metrics'!F$26,0),"")</f>
        <v>On track to meet target</v>
      </c>
      <c r="G93" s="405" t="str">
        <f ca="1">IFERROR(VLOOKUP($B93,'Metrics Backsheet'!$D$11:$AM$187,'Supporting Metrics'!G$26,0),"")</f>
        <v>Data not available to assess progress</v>
      </c>
      <c r="H93" s="16"/>
      <c r="J93"/>
      <c r="K93"/>
    </row>
    <row r="94" spans="1:11">
      <c r="A94" s="3">
        <v>63</v>
      </c>
      <c r="B94" s="41" t="str">
        <f ca="1">IF($A94&gt;$K$34-1,"",INDIRECT("'Comms by AT'!AE"&amp;$A94+$K$31))</f>
        <v>E09000021</v>
      </c>
      <c r="C94" s="42" t="str">
        <f ca="1">IFERROR(VLOOKUP($B94,'Org list'!$J$9:$K$637,2,0), "")</f>
        <v>Kingston upon Thames</v>
      </c>
      <c r="D94" s="403" t="str">
        <f ca="1">IFERROR(VLOOKUP($B94,'Metrics Backsheet'!$D$11:$AM$187,'Supporting Metrics'!D$26,0),"")</f>
        <v>No improvement in performance</v>
      </c>
      <c r="E94" s="403" t="str">
        <f ca="1">IFERROR(VLOOKUP($B94,'Metrics Backsheet'!$D$11:$AM$187,'Supporting Metrics'!E$26,0),"")</f>
        <v>Data not available to assess progress</v>
      </c>
      <c r="F94" s="404" t="str">
        <f ca="1">IFERROR(VLOOKUP($B94,'Metrics Backsheet'!$D$11:$AM$187,'Supporting Metrics'!F$26,0),"")</f>
        <v>On track for improved performance, but not to meet full target</v>
      </c>
      <c r="G94" s="405" t="str">
        <f ca="1">IFERROR(VLOOKUP($B94,'Metrics Backsheet'!$D$11:$AM$187,'Supporting Metrics'!G$26,0),"")</f>
        <v>Data not available to assess progress</v>
      </c>
      <c r="H94" s="16"/>
      <c r="J94"/>
      <c r="K94"/>
    </row>
    <row r="95" spans="1:11">
      <c r="A95" s="3">
        <v>64</v>
      </c>
      <c r="B95" s="41" t="str">
        <f ca="1">IF($A95&gt;$K$34-1,"",INDIRECT("'Comms by AT'!AE"&amp;$A95+$K$31))</f>
        <v>E08000034</v>
      </c>
      <c r="C95" s="42" t="str">
        <f ca="1">IFERROR(VLOOKUP($B95,'Org list'!$J$9:$K$637,2,0), "")</f>
        <v>Kirklees</v>
      </c>
      <c r="D95" s="403" t="str">
        <f ca="1">IFERROR(VLOOKUP($B95,'Metrics Backsheet'!$D$11:$AM$187,'Supporting Metrics'!D$26,0),"")</f>
        <v>On track to meet target</v>
      </c>
      <c r="E95" s="403" t="str">
        <f ca="1">IFERROR(VLOOKUP($B95,'Metrics Backsheet'!$D$11:$AM$187,'Supporting Metrics'!E$26,0),"")</f>
        <v>No improvement in performance</v>
      </c>
      <c r="F95" s="404" t="str">
        <f ca="1">IFERROR(VLOOKUP($B95,'Metrics Backsheet'!$D$11:$AM$187,'Supporting Metrics'!F$26,0),"")</f>
        <v>On track to meet target</v>
      </c>
      <c r="G95" s="405" t="str">
        <f ca="1">IFERROR(VLOOKUP($B95,'Metrics Backsheet'!$D$11:$AM$187,'Supporting Metrics'!G$26,0),"")</f>
        <v>Data not available to assess progress</v>
      </c>
      <c r="H95" s="16"/>
      <c r="J95"/>
      <c r="K95"/>
    </row>
    <row r="96" spans="1:11">
      <c r="A96" s="3">
        <v>65</v>
      </c>
      <c r="B96" s="41" t="str">
        <f ca="1">IF($A96&gt;$K$34-1,"",INDIRECT("'Comms by AT'!AE"&amp;$A96+$K$31))</f>
        <v>E08000011</v>
      </c>
      <c r="C96" s="42" t="str">
        <f ca="1">IFERROR(VLOOKUP($B96,'Org list'!$J$9:$K$637,2,0), "")</f>
        <v>Knowsley</v>
      </c>
      <c r="D96" s="403" t="str">
        <f ca="1">IFERROR(VLOOKUP($B96,'Metrics Backsheet'!$D$11:$AM$187,'Supporting Metrics'!D$26,0),"")</f>
        <v>Data not available to assess progress</v>
      </c>
      <c r="E96" s="403" t="str">
        <f ca="1">IFERROR(VLOOKUP($B96,'Metrics Backsheet'!$D$11:$AM$187,'Supporting Metrics'!E$26,0),"")</f>
        <v>Data not available to assess progress</v>
      </c>
      <c r="F96" s="404" t="str">
        <f ca="1">IFERROR(VLOOKUP($B96,'Metrics Backsheet'!$D$11:$AM$187,'Supporting Metrics'!F$26,0),"")</f>
        <v>Data not available to assess progress</v>
      </c>
      <c r="G96" s="405" t="str">
        <f ca="1">IFERROR(VLOOKUP($B96,'Metrics Backsheet'!$D$11:$AM$187,'Supporting Metrics'!G$26,0),"")</f>
        <v>Data not available to assess progress</v>
      </c>
      <c r="H96" s="16"/>
      <c r="J96"/>
      <c r="K96"/>
    </row>
    <row r="97" spans="1:11">
      <c r="A97" s="3">
        <v>66</v>
      </c>
      <c r="B97" s="41" t="str">
        <f ca="1">IF($A97&gt;$K$34-1,"",INDIRECT("'Comms by AT'!AE"&amp;$A97+$K$31))</f>
        <v>E09000022</v>
      </c>
      <c r="C97" s="42" t="str">
        <f ca="1">IFERROR(VLOOKUP($B97,'Org list'!$J$9:$K$637,2,0), "")</f>
        <v>Lambeth</v>
      </c>
      <c r="D97" s="403" t="str">
        <f ca="1">IFERROR(VLOOKUP($B97,'Metrics Backsheet'!$D$11:$AM$187,'Supporting Metrics'!D$26,0),"")</f>
        <v>On track to meet target</v>
      </c>
      <c r="E97" s="403" t="str">
        <f ca="1">IFERROR(VLOOKUP($B97,'Metrics Backsheet'!$D$11:$AM$187,'Supporting Metrics'!E$26,0),"")</f>
        <v>On track to meet target</v>
      </c>
      <c r="F97" s="404" t="str">
        <f ca="1">IFERROR(VLOOKUP($B97,'Metrics Backsheet'!$D$11:$AM$187,'Supporting Metrics'!F$26,0),"")</f>
        <v>On track for improved performance, but not to meet full target</v>
      </c>
      <c r="G97" s="405" t="str">
        <f ca="1">IFERROR(VLOOKUP($B97,'Metrics Backsheet'!$D$11:$AM$187,'Supporting Metrics'!G$26,0),"")</f>
        <v>Data not available to assess progress</v>
      </c>
      <c r="H97" s="16"/>
      <c r="J97"/>
      <c r="K97"/>
    </row>
    <row r="98" spans="1:11">
      <c r="A98" s="3">
        <v>67</v>
      </c>
      <c r="B98" s="41" t="str">
        <f ca="1">IF($A98&gt;$K$34-1,"",INDIRECT("'Comms by AT'!AE"&amp;$A98+$K$31))</f>
        <v>E10000017</v>
      </c>
      <c r="C98" s="42" t="str">
        <f ca="1">IFERROR(VLOOKUP($B98,'Org list'!$J$9:$K$637,2,0), "")</f>
        <v>Lancashire</v>
      </c>
      <c r="D98" s="403" t="str">
        <f ca="1">IFERROR(VLOOKUP($B98,'Metrics Backsheet'!$D$11:$AM$187,'Supporting Metrics'!D$26,0),"")</f>
        <v>On track to meet target</v>
      </c>
      <c r="E98" s="403" t="str">
        <f ca="1">IFERROR(VLOOKUP($B98,'Metrics Backsheet'!$D$11:$AM$187,'Supporting Metrics'!E$26,0),"")</f>
        <v>Data not available to assess progress</v>
      </c>
      <c r="F98" s="404" t="str">
        <f ca="1">IFERROR(VLOOKUP($B98,'Metrics Backsheet'!$D$11:$AM$187,'Supporting Metrics'!F$26,0),"")</f>
        <v>On track to meet target</v>
      </c>
      <c r="G98" s="405" t="str">
        <f ca="1">IFERROR(VLOOKUP($B98,'Metrics Backsheet'!$D$11:$AM$187,'Supporting Metrics'!G$26,0),"")</f>
        <v>Data not available to assess progress</v>
      </c>
      <c r="H98" s="16"/>
      <c r="J98"/>
      <c r="K98"/>
    </row>
    <row r="99" spans="1:11">
      <c r="A99" s="3">
        <v>68</v>
      </c>
      <c r="B99" s="41" t="str">
        <f ca="1">IF($A99&gt;$K$34-1,"",INDIRECT("'Comms by AT'!AE"&amp;$A99+$K$31))</f>
        <v>E08000035</v>
      </c>
      <c r="C99" s="42" t="str">
        <f ca="1">IFERROR(VLOOKUP($B99,'Org list'!$J$9:$K$637,2,0), "")</f>
        <v>Leeds</v>
      </c>
      <c r="D99" s="403" t="str">
        <f ca="1">IFERROR(VLOOKUP($B99,'Metrics Backsheet'!$D$11:$AM$187,'Supporting Metrics'!D$26,0),"")</f>
        <v>On track for improved performance, but not to meet full target</v>
      </c>
      <c r="E99" s="403" t="str">
        <f ca="1">IFERROR(VLOOKUP($B99,'Metrics Backsheet'!$D$11:$AM$187,'Supporting Metrics'!E$26,0),"")</f>
        <v>On track to meet target</v>
      </c>
      <c r="F99" s="404" t="str">
        <f ca="1">IFERROR(VLOOKUP($B99,'Metrics Backsheet'!$D$11:$AM$187,'Supporting Metrics'!F$26,0),"")</f>
        <v>On track to meet target</v>
      </c>
      <c r="G99" s="405" t="str">
        <f ca="1">IFERROR(VLOOKUP($B99,'Metrics Backsheet'!$D$11:$AM$187,'Supporting Metrics'!G$26,0),"")</f>
        <v>Data not available to assess progress</v>
      </c>
      <c r="H99" s="16"/>
      <c r="J99"/>
      <c r="K99"/>
    </row>
    <row r="100" spans="1:11">
      <c r="A100" s="3">
        <v>69</v>
      </c>
      <c r="B100" s="41" t="str">
        <f ca="1">IF($A100&gt;$K$34-1,"",INDIRECT("'Comms by AT'!AE"&amp;$A100+$K$31))</f>
        <v>E06000016</v>
      </c>
      <c r="C100" s="42" t="str">
        <f ca="1">IFERROR(VLOOKUP($B100,'Org list'!$J$9:$K$637,2,0), "")</f>
        <v>Leicester</v>
      </c>
      <c r="D100" s="403" t="str">
        <f ca="1">IFERROR(VLOOKUP($B100,'Metrics Backsheet'!$D$11:$AM$187,'Supporting Metrics'!D$26,0),"")</f>
        <v>On track to meet target</v>
      </c>
      <c r="E100" s="403" t="str">
        <f ca="1">IFERROR(VLOOKUP($B100,'Metrics Backsheet'!$D$11:$AM$187,'Supporting Metrics'!E$26,0),"")</f>
        <v>On track for improved performance, but not to meet full target</v>
      </c>
      <c r="F100" s="404" t="str">
        <f ca="1">IFERROR(VLOOKUP($B100,'Metrics Backsheet'!$D$11:$AM$187,'Supporting Metrics'!F$26,0),"")</f>
        <v>On track to meet target</v>
      </c>
      <c r="G100" s="405" t="str">
        <f ca="1">IFERROR(VLOOKUP($B100,'Metrics Backsheet'!$D$11:$AM$187,'Supporting Metrics'!G$26,0),"")</f>
        <v>Data not available to assess progress</v>
      </c>
      <c r="H100" s="16"/>
      <c r="J100"/>
      <c r="K100"/>
    </row>
    <row r="101" spans="1:11">
      <c r="A101" s="3">
        <v>70</v>
      </c>
      <c r="B101" s="41" t="str">
        <f ca="1">IF($A101&gt;$K$34-1,"",INDIRECT("'Comms by AT'!AE"&amp;$A101+$K$31))</f>
        <v>E10000018</v>
      </c>
      <c r="C101" s="42" t="str">
        <f ca="1">IFERROR(VLOOKUP($B101,'Org list'!$J$9:$K$637,2,0), "")</f>
        <v>Leicestershire</v>
      </c>
      <c r="D101" s="403" t="str">
        <f ca="1">IFERROR(VLOOKUP($B101,'Metrics Backsheet'!$D$11:$AM$187,'Supporting Metrics'!D$26,0),"")</f>
        <v>On track to meet target</v>
      </c>
      <c r="E101" s="403" t="str">
        <f ca="1">IFERROR(VLOOKUP($B101,'Metrics Backsheet'!$D$11:$AM$187,'Supporting Metrics'!E$26,0),"")</f>
        <v>On track to meet target</v>
      </c>
      <c r="F101" s="404" t="str">
        <f ca="1">IFERROR(VLOOKUP($B101,'Metrics Backsheet'!$D$11:$AM$187,'Supporting Metrics'!F$26,0),"")</f>
        <v>No improvement in performance</v>
      </c>
      <c r="G101" s="405" t="str">
        <f ca="1">IFERROR(VLOOKUP($B101,'Metrics Backsheet'!$D$11:$AM$187,'Supporting Metrics'!G$26,0),"")</f>
        <v>No improvement in performance</v>
      </c>
      <c r="H101" s="16"/>
      <c r="J101"/>
      <c r="K101"/>
    </row>
    <row r="102" spans="1:11">
      <c r="A102" s="3">
        <v>71</v>
      </c>
      <c r="B102" s="41" t="str">
        <f ca="1">IF($A102&gt;$K$34-1,"",INDIRECT("'Comms by AT'!AE"&amp;$A102+$K$31))</f>
        <v>E09000023</v>
      </c>
      <c r="C102" s="42" t="str">
        <f ca="1">IFERROR(VLOOKUP($B102,'Org list'!$J$9:$K$637,2,0), "")</f>
        <v>Lewisham</v>
      </c>
      <c r="D102" s="403" t="str">
        <f ca="1">IFERROR(VLOOKUP($B102,'Metrics Backsheet'!$D$11:$AM$187,'Supporting Metrics'!D$26,0),"")</f>
        <v>No improvement in performance</v>
      </c>
      <c r="E102" s="403" t="str">
        <f ca="1">IFERROR(VLOOKUP($B102,'Metrics Backsheet'!$D$11:$AM$187,'Supporting Metrics'!E$26,0),"")</f>
        <v>On track to meet target</v>
      </c>
      <c r="F102" s="404" t="str">
        <f ca="1">IFERROR(VLOOKUP($B102,'Metrics Backsheet'!$D$11:$AM$187,'Supporting Metrics'!F$26,0),"")</f>
        <v>No improvement in performance</v>
      </c>
      <c r="G102" s="405" t="str">
        <f ca="1">IFERROR(VLOOKUP($B102,'Metrics Backsheet'!$D$11:$AM$187,'Supporting Metrics'!G$26,0),"")</f>
        <v>Data not available to assess progress</v>
      </c>
      <c r="H102" s="16"/>
      <c r="J102"/>
      <c r="K102"/>
    </row>
    <row r="103" spans="1:11">
      <c r="A103" s="3">
        <v>72</v>
      </c>
      <c r="B103" s="41" t="str">
        <f ca="1">IF($A103&gt;$K$34-1,"",INDIRECT("'Comms by AT'!AE"&amp;$A103+$K$31))</f>
        <v>E10000019</v>
      </c>
      <c r="C103" s="42" t="str">
        <f ca="1">IFERROR(VLOOKUP($B103,'Org list'!$J$9:$K$637,2,0), "")</f>
        <v>Lincolnshire</v>
      </c>
      <c r="D103" s="403" t="str">
        <f ca="1">IFERROR(VLOOKUP($B103,'Metrics Backsheet'!$D$11:$AM$187,'Supporting Metrics'!D$26,0),"")</f>
        <v>On track to meet target</v>
      </c>
      <c r="E103" s="403" t="str">
        <f ca="1">IFERROR(VLOOKUP($B103,'Metrics Backsheet'!$D$11:$AM$187,'Supporting Metrics'!E$26,0),"")</f>
        <v>Data not available to assess progress</v>
      </c>
      <c r="F103" s="404" t="str">
        <f ca="1">IFERROR(VLOOKUP($B103,'Metrics Backsheet'!$D$11:$AM$187,'Supporting Metrics'!F$26,0),"")</f>
        <v>Data not available to assess progress</v>
      </c>
      <c r="G103" s="405" t="str">
        <f ca="1">IFERROR(VLOOKUP($B103,'Metrics Backsheet'!$D$11:$AM$187,'Supporting Metrics'!G$26,0),"")</f>
        <v>Data not available to assess progress</v>
      </c>
      <c r="H103" s="16"/>
      <c r="J103"/>
      <c r="K103"/>
    </row>
    <row r="104" spans="1:11">
      <c r="A104" s="3">
        <v>73</v>
      </c>
      <c r="B104" s="41" t="str">
        <f ca="1">IF($A104&gt;$K$34-1,"",INDIRECT("'Comms by AT'!AE"&amp;$A104+$K$31))</f>
        <v>E08000012</v>
      </c>
      <c r="C104" s="42" t="str">
        <f ca="1">IFERROR(VLOOKUP($B104,'Org list'!$J$9:$K$637,2,0), "")</f>
        <v>Liverpool</v>
      </c>
      <c r="D104" s="403" t="str">
        <f ca="1">IFERROR(VLOOKUP($B104,'Metrics Backsheet'!$D$11:$AM$187,'Supporting Metrics'!D$26,0),"")</f>
        <v>On track for improved performance, but not to meet full target</v>
      </c>
      <c r="E104" s="403" t="str">
        <f ca="1">IFERROR(VLOOKUP($B104,'Metrics Backsheet'!$D$11:$AM$187,'Supporting Metrics'!E$26,0),"")</f>
        <v>Data not available to assess progress</v>
      </c>
      <c r="F104" s="404" t="str">
        <f ca="1">IFERROR(VLOOKUP($B104,'Metrics Backsheet'!$D$11:$AM$187,'Supporting Metrics'!F$26,0),"")</f>
        <v>On track to meet target</v>
      </c>
      <c r="G104" s="405" t="str">
        <f ca="1">IFERROR(VLOOKUP($B104,'Metrics Backsheet'!$D$11:$AM$187,'Supporting Metrics'!G$26,0),"")</f>
        <v>Data not available to assess progress</v>
      </c>
      <c r="H104" s="16"/>
      <c r="J104"/>
      <c r="K104"/>
    </row>
    <row r="105" spans="1:11">
      <c r="A105" s="3">
        <v>74</v>
      </c>
      <c r="B105" s="41" t="str">
        <f ca="1">IF($A105&gt;$K$34-1,"",INDIRECT("'Comms by AT'!AE"&amp;$A105+$K$31))</f>
        <v>E06000032</v>
      </c>
      <c r="C105" s="42" t="str">
        <f ca="1">IFERROR(VLOOKUP($B105,'Org list'!$J$9:$K$637,2,0), "")</f>
        <v>Luton</v>
      </c>
      <c r="D105" s="403" t="str">
        <f ca="1">IFERROR(VLOOKUP($B105,'Metrics Backsheet'!$D$11:$AM$187,'Supporting Metrics'!D$26,0),"")</f>
        <v>On track to meet target</v>
      </c>
      <c r="E105" s="403" t="str">
        <f ca="1">IFERROR(VLOOKUP($B105,'Metrics Backsheet'!$D$11:$AM$187,'Supporting Metrics'!E$26,0),"")</f>
        <v>Data not available to assess progress</v>
      </c>
      <c r="F105" s="404" t="str">
        <f ca="1">IFERROR(VLOOKUP($B105,'Metrics Backsheet'!$D$11:$AM$187,'Supporting Metrics'!F$26,0),"")</f>
        <v>Data not available to assess progress</v>
      </c>
      <c r="G105" s="405" t="str">
        <f ca="1">IFERROR(VLOOKUP($B105,'Metrics Backsheet'!$D$11:$AM$187,'Supporting Metrics'!G$26,0),"")</f>
        <v>Data not available to assess progress</v>
      </c>
      <c r="H105" s="16"/>
      <c r="J105"/>
      <c r="K105"/>
    </row>
    <row r="106" spans="1:11">
      <c r="A106" s="3">
        <v>75</v>
      </c>
      <c r="B106" s="41" t="str">
        <f ca="1">IF($A106&gt;$K$34-1,"",INDIRECT("'Comms by AT'!AE"&amp;$A106+$K$31))</f>
        <v>E08000003</v>
      </c>
      <c r="C106" s="42" t="str">
        <f ca="1">IFERROR(VLOOKUP($B106,'Org list'!$J$9:$K$637,2,0), "")</f>
        <v>Manchester</v>
      </c>
      <c r="D106" s="403" t="str">
        <f ca="1">IFERROR(VLOOKUP($B106,'Metrics Backsheet'!$D$11:$AM$187,'Supporting Metrics'!D$26,0),"")</f>
        <v>On track for improved performance, but not to meet full target</v>
      </c>
      <c r="E106" s="403" t="str">
        <f ca="1">IFERROR(VLOOKUP($B106,'Metrics Backsheet'!$D$11:$AM$187,'Supporting Metrics'!E$26,0),"")</f>
        <v>On track to meet target</v>
      </c>
      <c r="F106" s="404" t="str">
        <f ca="1">IFERROR(VLOOKUP($B106,'Metrics Backsheet'!$D$11:$AM$187,'Supporting Metrics'!F$26,0),"")</f>
        <v>On track for improved performance, but not to meet full target</v>
      </c>
      <c r="G106" s="405" t="str">
        <f ca="1">IFERROR(VLOOKUP($B106,'Metrics Backsheet'!$D$11:$AM$187,'Supporting Metrics'!G$26,0),"")</f>
        <v>On track for improved performance, but not to meet full target</v>
      </c>
      <c r="H106" s="16"/>
      <c r="J106"/>
      <c r="K106"/>
    </row>
    <row r="107" spans="1:11">
      <c r="A107" s="3">
        <v>76</v>
      </c>
      <c r="B107" s="41" t="str">
        <f ca="1">IF($A107&gt;$K$34-1,"",INDIRECT("'Comms by AT'!AE"&amp;$A107+$K$31))</f>
        <v>E06000035</v>
      </c>
      <c r="C107" s="42" t="str">
        <f ca="1">IFERROR(VLOOKUP($B107,'Org list'!$J$9:$K$637,2,0), "")</f>
        <v>Medway</v>
      </c>
      <c r="D107" s="403" t="str">
        <f ca="1">IFERROR(VLOOKUP($B107,'Metrics Backsheet'!$D$11:$AM$187,'Supporting Metrics'!D$26,0),"")</f>
        <v>On track for improved performance, but not to meet full target</v>
      </c>
      <c r="E107" s="403" t="str">
        <f ca="1">IFERROR(VLOOKUP($B107,'Metrics Backsheet'!$D$11:$AM$187,'Supporting Metrics'!E$26,0),"")</f>
        <v>On track for improved performance, but not to meet full target</v>
      </c>
      <c r="F107" s="404" t="str">
        <f ca="1">IFERROR(VLOOKUP($B107,'Metrics Backsheet'!$D$11:$AM$187,'Supporting Metrics'!F$26,0),"")</f>
        <v>On track for improved performance, but not to meet full target</v>
      </c>
      <c r="G107" s="405" t="str">
        <f ca="1">IFERROR(VLOOKUP($B107,'Metrics Backsheet'!$D$11:$AM$187,'Supporting Metrics'!G$26,0),"")</f>
        <v>On track for improved performance, but not to meet full target</v>
      </c>
      <c r="H107" s="16"/>
      <c r="J107"/>
      <c r="K107"/>
    </row>
    <row r="108" spans="1:11">
      <c r="A108" s="3">
        <v>77</v>
      </c>
      <c r="B108" s="41" t="str">
        <f ca="1">IF($A108&gt;$K$34-1,"",INDIRECT("'Comms by AT'!AE"&amp;$A108+$K$31))</f>
        <v>E09000024</v>
      </c>
      <c r="C108" s="42" t="str">
        <f ca="1">IFERROR(VLOOKUP($B108,'Org list'!$J$9:$K$637,2,0), "")</f>
        <v>Merton</v>
      </c>
      <c r="D108" s="403" t="str">
        <f ca="1">IFERROR(VLOOKUP($B108,'Metrics Backsheet'!$D$11:$AM$187,'Supporting Metrics'!D$26,0),"")</f>
        <v>No improvement in performance</v>
      </c>
      <c r="E108" s="403" t="str">
        <f ca="1">IFERROR(VLOOKUP($B108,'Metrics Backsheet'!$D$11:$AM$187,'Supporting Metrics'!E$26,0),"")</f>
        <v>Data not available to assess progress</v>
      </c>
      <c r="F108" s="404" t="str">
        <f ca="1">IFERROR(VLOOKUP($B108,'Metrics Backsheet'!$D$11:$AM$187,'Supporting Metrics'!F$26,0),"")</f>
        <v>On track to meet target</v>
      </c>
      <c r="G108" s="405" t="str">
        <f ca="1">IFERROR(VLOOKUP($B108,'Metrics Backsheet'!$D$11:$AM$187,'Supporting Metrics'!G$26,0),"")</f>
        <v>Data not available to assess progress</v>
      </c>
      <c r="H108" s="16"/>
      <c r="J108"/>
      <c r="K108"/>
    </row>
    <row r="109" spans="1:11">
      <c r="A109" s="3">
        <v>78</v>
      </c>
      <c r="B109" s="41" t="str">
        <f ca="1">IF($A109&gt;$K$34-1,"",INDIRECT("'Comms by AT'!AE"&amp;$A109+$K$31))</f>
        <v>E06000002</v>
      </c>
      <c r="C109" s="42" t="str">
        <f ca="1">IFERROR(VLOOKUP($B109,'Org list'!$J$9:$K$637,2,0), "")</f>
        <v>Middlesbrough</v>
      </c>
      <c r="D109" s="403" t="str">
        <f ca="1">IFERROR(VLOOKUP($B109,'Metrics Backsheet'!$D$11:$AM$187,'Supporting Metrics'!D$26,0),"")</f>
        <v>On track for improved performance, but not to meet full target</v>
      </c>
      <c r="E109" s="403" t="str">
        <f ca="1">IFERROR(VLOOKUP($B109,'Metrics Backsheet'!$D$11:$AM$187,'Supporting Metrics'!E$26,0),"")</f>
        <v>On track for improved performance, but not to meet full target</v>
      </c>
      <c r="F109" s="404" t="str">
        <f ca="1">IFERROR(VLOOKUP($B109,'Metrics Backsheet'!$D$11:$AM$187,'Supporting Metrics'!F$26,0),"")</f>
        <v>On track for improved performance, but not to meet full target</v>
      </c>
      <c r="G109" s="405" t="str">
        <f ca="1">IFERROR(VLOOKUP($B109,'Metrics Backsheet'!$D$11:$AM$187,'Supporting Metrics'!G$26,0),"")</f>
        <v>Data not available to assess progress</v>
      </c>
      <c r="H109" s="16"/>
      <c r="J109"/>
      <c r="K109"/>
    </row>
    <row r="110" spans="1:11">
      <c r="A110" s="3">
        <v>79</v>
      </c>
      <c r="B110" s="41" t="str">
        <f ca="1">IF($A110&gt;$K$34-1,"",INDIRECT("'Comms by AT'!AE"&amp;$A110+$K$31))</f>
        <v>E06000042</v>
      </c>
      <c r="C110" s="42" t="str">
        <f ca="1">IFERROR(VLOOKUP($B110,'Org list'!$J$9:$K$637,2,0), "")</f>
        <v>Milton Keynes</v>
      </c>
      <c r="D110" s="403" t="str">
        <f ca="1">IFERROR(VLOOKUP($B110,'Metrics Backsheet'!$D$11:$AM$187,'Supporting Metrics'!D$26,0),"")</f>
        <v>On track to meet target</v>
      </c>
      <c r="E110" s="403" t="str">
        <f ca="1">IFERROR(VLOOKUP($B110,'Metrics Backsheet'!$D$11:$AM$187,'Supporting Metrics'!E$26,0),"")</f>
        <v>On track to meet target</v>
      </c>
      <c r="F110" s="404" t="str">
        <f ca="1">IFERROR(VLOOKUP($B110,'Metrics Backsheet'!$D$11:$AM$187,'Supporting Metrics'!F$26,0),"")</f>
        <v>On track to meet target</v>
      </c>
      <c r="G110" s="405" t="str">
        <f ca="1">IFERROR(VLOOKUP($B110,'Metrics Backsheet'!$D$11:$AM$187,'Supporting Metrics'!G$26,0),"")</f>
        <v>On track to meet target</v>
      </c>
      <c r="H110" s="16"/>
      <c r="J110"/>
      <c r="K110"/>
    </row>
    <row r="111" spans="1:11">
      <c r="A111" s="3">
        <v>80</v>
      </c>
      <c r="B111" s="41" t="str">
        <f ca="1">IF($A111&gt;$K$34-1,"",INDIRECT("'Comms by AT'!AE"&amp;$A111+$K$31))</f>
        <v>E08000021</v>
      </c>
      <c r="C111" s="42" t="str">
        <f ca="1">IFERROR(VLOOKUP($B111,'Org list'!$J$9:$K$637,2,0), "")</f>
        <v>Newcastle upon Tyne</v>
      </c>
      <c r="D111" s="403" t="str">
        <f ca="1">IFERROR(VLOOKUP($B111,'Metrics Backsheet'!$D$11:$AM$187,'Supporting Metrics'!D$26,0),"")</f>
        <v>No improvement in performance</v>
      </c>
      <c r="E111" s="403" t="str">
        <f ca="1">IFERROR(VLOOKUP($B111,'Metrics Backsheet'!$D$11:$AM$187,'Supporting Metrics'!E$26,0),"")</f>
        <v>No improvement in performance</v>
      </c>
      <c r="F111" s="404" t="str">
        <f ca="1">IFERROR(VLOOKUP($B111,'Metrics Backsheet'!$D$11:$AM$187,'Supporting Metrics'!F$26,0),"")</f>
        <v>No improvement in performance</v>
      </c>
      <c r="G111" s="405" t="str">
        <f ca="1">IFERROR(VLOOKUP($B111,'Metrics Backsheet'!$D$11:$AM$187,'Supporting Metrics'!G$26,0),"")</f>
        <v>On track to meet target</v>
      </c>
      <c r="H111" s="16"/>
      <c r="J111"/>
      <c r="K111"/>
    </row>
    <row r="112" spans="1:11">
      <c r="A112" s="3">
        <v>81</v>
      </c>
      <c r="B112" s="41" t="str">
        <f ca="1">IF($A112&gt;$K$34-1,"",INDIRECT("'Comms by AT'!AE"&amp;$A112+$K$31))</f>
        <v>E09000025</v>
      </c>
      <c r="C112" s="42" t="str">
        <f ca="1">IFERROR(VLOOKUP($B112,'Org list'!$J$9:$K$637,2,0), "")</f>
        <v>Newham</v>
      </c>
      <c r="D112" s="403" t="str">
        <f ca="1">IFERROR(VLOOKUP($B112,'Metrics Backsheet'!$D$11:$AM$187,'Supporting Metrics'!D$26,0),"")</f>
        <v>On track to meet target</v>
      </c>
      <c r="E112" s="403" t="str">
        <f ca="1">IFERROR(VLOOKUP($B112,'Metrics Backsheet'!$D$11:$AM$187,'Supporting Metrics'!E$26,0),"")</f>
        <v>On track to meet target</v>
      </c>
      <c r="F112" s="404" t="str">
        <f ca="1">IFERROR(VLOOKUP($B112,'Metrics Backsheet'!$D$11:$AM$187,'Supporting Metrics'!F$26,0),"")</f>
        <v>On track to meet target</v>
      </c>
      <c r="G112" s="405" t="str">
        <f ca="1">IFERROR(VLOOKUP($B112,'Metrics Backsheet'!$D$11:$AM$187,'Supporting Metrics'!G$26,0),"")</f>
        <v>On track to meet target</v>
      </c>
      <c r="H112" s="16"/>
      <c r="J112"/>
      <c r="K112"/>
    </row>
    <row r="113" spans="1:11">
      <c r="A113" s="3">
        <v>82</v>
      </c>
      <c r="B113" s="41" t="str">
        <f ca="1">IF($A113&gt;$K$34-1,"",INDIRECT("'Comms by AT'!AE"&amp;$A113+$K$31))</f>
        <v>E10000020</v>
      </c>
      <c r="C113" s="42" t="str">
        <f ca="1">IFERROR(VLOOKUP($B113,'Org list'!$J$9:$K$637,2,0), "")</f>
        <v>Norfolk</v>
      </c>
      <c r="D113" s="403" t="str">
        <f ca="1">IFERROR(VLOOKUP($B113,'Metrics Backsheet'!$D$11:$AM$187,'Supporting Metrics'!D$26,0),"")</f>
        <v>On track to meet target</v>
      </c>
      <c r="E113" s="403" t="str">
        <f ca="1">IFERROR(VLOOKUP($B113,'Metrics Backsheet'!$D$11:$AM$187,'Supporting Metrics'!E$26,0),"")</f>
        <v>On track to meet target</v>
      </c>
      <c r="F113" s="404" t="str">
        <f ca="1">IFERROR(VLOOKUP($B113,'Metrics Backsheet'!$D$11:$AM$187,'Supporting Metrics'!F$26,0),"")</f>
        <v>On track for improved performance, but not to meet full target</v>
      </c>
      <c r="G113" s="405" t="str">
        <f ca="1">IFERROR(VLOOKUP($B113,'Metrics Backsheet'!$D$11:$AM$187,'Supporting Metrics'!G$26,0),"")</f>
        <v>On track for improved performance, but not to meet full target</v>
      </c>
      <c r="H113" s="16"/>
      <c r="J113"/>
      <c r="K113"/>
    </row>
    <row r="114" spans="1:11">
      <c r="A114" s="3">
        <v>83</v>
      </c>
      <c r="B114" s="41" t="str">
        <f ca="1">IF($A114&gt;$K$34-1,"",INDIRECT("'Comms by AT'!AE"&amp;$A114+$K$31))</f>
        <v>E06000012</v>
      </c>
      <c r="C114" s="42" t="str">
        <f ca="1">IFERROR(VLOOKUP($B114,'Org list'!$J$9:$K$637,2,0), "")</f>
        <v>North East Lincolnshire</v>
      </c>
      <c r="D114" s="403" t="str">
        <f ca="1">IFERROR(VLOOKUP($B114,'Metrics Backsheet'!$D$11:$AM$187,'Supporting Metrics'!D$26,0),"")</f>
        <v>No improvement in performance</v>
      </c>
      <c r="E114" s="403" t="str">
        <f ca="1">IFERROR(VLOOKUP($B114,'Metrics Backsheet'!$D$11:$AM$187,'Supporting Metrics'!E$26,0),"")</f>
        <v>Data not available to assess progress</v>
      </c>
      <c r="F114" s="404" t="str">
        <f ca="1">IFERROR(VLOOKUP($B114,'Metrics Backsheet'!$D$11:$AM$187,'Supporting Metrics'!F$26,0),"")</f>
        <v>On track to meet target</v>
      </c>
      <c r="G114" s="405" t="str">
        <f ca="1">IFERROR(VLOOKUP($B114,'Metrics Backsheet'!$D$11:$AM$187,'Supporting Metrics'!G$26,0),"")</f>
        <v>Data not available to assess progress</v>
      </c>
      <c r="H114" s="16"/>
      <c r="J114"/>
      <c r="K114"/>
    </row>
    <row r="115" spans="1:11">
      <c r="A115" s="3">
        <v>84</v>
      </c>
      <c r="B115" s="41" t="str">
        <f ca="1">IF($A115&gt;$K$34-1,"",INDIRECT("'Comms by AT'!AE"&amp;$A115+$K$31))</f>
        <v>E06000013</v>
      </c>
      <c r="C115" s="42" t="str">
        <f ca="1">IFERROR(VLOOKUP($B115,'Org list'!$J$9:$K$637,2,0), "")</f>
        <v>North Lincolnshire</v>
      </c>
      <c r="D115" s="403" t="str">
        <f ca="1">IFERROR(VLOOKUP($B115,'Metrics Backsheet'!$D$11:$AM$187,'Supporting Metrics'!D$26,0),"")</f>
        <v>On track for improved performance, but not to meet full target</v>
      </c>
      <c r="E115" s="403" t="str">
        <f ca="1">IFERROR(VLOOKUP($B115,'Metrics Backsheet'!$D$11:$AM$187,'Supporting Metrics'!E$26,0),"")</f>
        <v>On track to meet target</v>
      </c>
      <c r="F115" s="404" t="str">
        <f ca="1">IFERROR(VLOOKUP($B115,'Metrics Backsheet'!$D$11:$AM$187,'Supporting Metrics'!F$26,0),"")</f>
        <v>On track for improved performance, but not to meet full target</v>
      </c>
      <c r="G115" s="405" t="str">
        <f ca="1">IFERROR(VLOOKUP($B115,'Metrics Backsheet'!$D$11:$AM$187,'Supporting Metrics'!G$26,0),"")</f>
        <v>Data not available to assess progress</v>
      </c>
      <c r="H115" s="16"/>
      <c r="J115"/>
      <c r="K115"/>
    </row>
    <row r="116" spans="1:11">
      <c r="A116" s="3">
        <v>85</v>
      </c>
      <c r="B116" s="41" t="str">
        <f ca="1">IF($A116&gt;$K$34-1,"",INDIRECT("'Comms by AT'!AE"&amp;$A116+$K$31))</f>
        <v>E06000024</v>
      </c>
      <c r="C116" s="42" t="str">
        <f ca="1">IFERROR(VLOOKUP($B116,'Org list'!$J$9:$K$637,2,0), "")</f>
        <v>North Somerset</v>
      </c>
      <c r="D116" s="403" t="str">
        <f ca="1">IFERROR(VLOOKUP($B116,'Metrics Backsheet'!$D$11:$AM$187,'Supporting Metrics'!D$26,0),"")</f>
        <v>No improvement in performance</v>
      </c>
      <c r="E116" s="403" t="str">
        <f ca="1">IFERROR(VLOOKUP($B116,'Metrics Backsheet'!$D$11:$AM$187,'Supporting Metrics'!E$26,0),"")</f>
        <v>On track to meet target</v>
      </c>
      <c r="F116" s="404" t="str">
        <f ca="1">IFERROR(VLOOKUP($B116,'Metrics Backsheet'!$D$11:$AM$187,'Supporting Metrics'!F$26,0),"")</f>
        <v>On track to meet target</v>
      </c>
      <c r="G116" s="405" t="str">
        <f ca="1">IFERROR(VLOOKUP($B116,'Metrics Backsheet'!$D$11:$AM$187,'Supporting Metrics'!G$26,0),"")</f>
        <v>On track to meet target</v>
      </c>
      <c r="H116" s="16"/>
      <c r="J116"/>
      <c r="K116"/>
    </row>
    <row r="117" spans="1:11">
      <c r="A117" s="3">
        <v>86</v>
      </c>
      <c r="B117" s="41" t="str">
        <f ca="1">IF($A117&gt;$K$34-1,"",INDIRECT("'Comms by AT'!AE"&amp;$A117+$K$31))</f>
        <v>E08000022</v>
      </c>
      <c r="C117" s="42" t="str">
        <f ca="1">IFERROR(VLOOKUP($B117,'Org list'!$J$9:$K$637,2,0), "")</f>
        <v>North Tyneside</v>
      </c>
      <c r="D117" s="403" t="str">
        <f ca="1">IFERROR(VLOOKUP($B117,'Metrics Backsheet'!$D$11:$AM$187,'Supporting Metrics'!D$26,0),"")</f>
        <v>On track to meet target</v>
      </c>
      <c r="E117" s="403" t="str">
        <f ca="1">IFERROR(VLOOKUP($B117,'Metrics Backsheet'!$D$11:$AM$187,'Supporting Metrics'!E$26,0),"")</f>
        <v>On track to meet target</v>
      </c>
      <c r="F117" s="404" t="str">
        <f ca="1">IFERROR(VLOOKUP($B117,'Metrics Backsheet'!$D$11:$AM$187,'Supporting Metrics'!F$26,0),"")</f>
        <v>On track for improved performance, but not to meet full target</v>
      </c>
      <c r="G117" s="405" t="str">
        <f ca="1">IFERROR(VLOOKUP($B117,'Metrics Backsheet'!$D$11:$AM$187,'Supporting Metrics'!G$26,0),"")</f>
        <v>On track to meet target</v>
      </c>
      <c r="H117" s="16"/>
      <c r="J117"/>
      <c r="K117"/>
    </row>
    <row r="118" spans="1:11">
      <c r="A118" s="3">
        <v>87</v>
      </c>
      <c r="B118" s="41" t="str">
        <f ca="1">IF($A118&gt;$K$34-1,"",INDIRECT("'Comms by AT'!AE"&amp;$A118+$K$31))</f>
        <v>E10000023</v>
      </c>
      <c r="C118" s="42" t="str">
        <f ca="1">IFERROR(VLOOKUP($B118,'Org list'!$J$9:$K$637,2,0), "")</f>
        <v>North Yorkshire</v>
      </c>
      <c r="D118" s="403" t="str">
        <f ca="1">IFERROR(VLOOKUP($B118,'Metrics Backsheet'!$D$11:$AM$187,'Supporting Metrics'!D$26,0),"")</f>
        <v>No improvement in performance</v>
      </c>
      <c r="E118" s="403" t="str">
        <f ca="1">IFERROR(VLOOKUP($B118,'Metrics Backsheet'!$D$11:$AM$187,'Supporting Metrics'!E$26,0),"")</f>
        <v>On track to meet target</v>
      </c>
      <c r="F118" s="404" t="str">
        <f ca="1">IFERROR(VLOOKUP($B118,'Metrics Backsheet'!$D$11:$AM$187,'Supporting Metrics'!F$26,0),"")</f>
        <v>On track for improved performance, but not to meet full target</v>
      </c>
      <c r="G118" s="405" t="str">
        <f ca="1">IFERROR(VLOOKUP($B118,'Metrics Backsheet'!$D$11:$AM$187,'Supporting Metrics'!G$26,0),"")</f>
        <v>Data not available to assess progress</v>
      </c>
      <c r="H118" s="16"/>
      <c r="J118"/>
      <c r="K118"/>
    </row>
    <row r="119" spans="1:11">
      <c r="A119" s="3">
        <v>88</v>
      </c>
      <c r="B119" s="41" t="str">
        <f ca="1">IF($A119&gt;$K$34-1,"",INDIRECT("'Comms by AT'!AE"&amp;$A119+$K$31))</f>
        <v>E10000021</v>
      </c>
      <c r="C119" s="42" t="str">
        <f ca="1">IFERROR(VLOOKUP($B119,'Org list'!$J$9:$K$637,2,0), "")</f>
        <v>Northamptonshire</v>
      </c>
      <c r="D119" s="403" t="str">
        <f ca="1">IFERROR(VLOOKUP($B119,'Metrics Backsheet'!$D$11:$AM$187,'Supporting Metrics'!D$26,0),"")</f>
        <v>On track for improved performance, but not to meet full target</v>
      </c>
      <c r="E119" s="403" t="str">
        <f ca="1">IFERROR(VLOOKUP($B119,'Metrics Backsheet'!$D$11:$AM$187,'Supporting Metrics'!E$26,0),"")</f>
        <v>No improvement in performance</v>
      </c>
      <c r="F119" s="404" t="str">
        <f ca="1">IFERROR(VLOOKUP($B119,'Metrics Backsheet'!$D$11:$AM$187,'Supporting Metrics'!F$26,0),"")</f>
        <v>No improvement in performance</v>
      </c>
      <c r="G119" s="405" t="str">
        <f ca="1">IFERROR(VLOOKUP($B119,'Metrics Backsheet'!$D$11:$AM$187,'Supporting Metrics'!G$26,0),"")</f>
        <v>No improvement in performance</v>
      </c>
      <c r="H119" s="16"/>
      <c r="J119"/>
      <c r="K119"/>
    </row>
    <row r="120" spans="1:11">
      <c r="A120" s="3">
        <v>89</v>
      </c>
      <c r="B120" s="41" t="str">
        <f ca="1">IF($A120&gt;$K$34-1,"",INDIRECT("'Comms by AT'!AE"&amp;$A120+$K$31))</f>
        <v>E06000057</v>
      </c>
      <c r="C120" s="42" t="str">
        <f ca="1">IFERROR(VLOOKUP($B120,'Org list'!$J$9:$K$637,2,0), "")</f>
        <v>Northumberland</v>
      </c>
      <c r="D120" s="403" t="str">
        <f ca="1">IFERROR(VLOOKUP($B120,'Metrics Backsheet'!$D$11:$AM$187,'Supporting Metrics'!D$26,0),"")</f>
        <v>On track to meet target</v>
      </c>
      <c r="E120" s="403" t="str">
        <f ca="1">IFERROR(VLOOKUP($B120,'Metrics Backsheet'!$D$11:$AM$187,'Supporting Metrics'!E$26,0),"")</f>
        <v>On track for improved performance, but not to meet full target</v>
      </c>
      <c r="F120" s="404" t="str">
        <f ca="1">IFERROR(VLOOKUP($B120,'Metrics Backsheet'!$D$11:$AM$187,'Supporting Metrics'!F$26,0),"")</f>
        <v>No improvement in performance</v>
      </c>
      <c r="G120" s="405" t="str">
        <f ca="1">IFERROR(VLOOKUP($B120,'Metrics Backsheet'!$D$11:$AM$187,'Supporting Metrics'!G$26,0),"")</f>
        <v>On track for improved performance, but not to meet full target</v>
      </c>
      <c r="H120" s="16"/>
      <c r="J120"/>
      <c r="K120"/>
    </row>
    <row r="121" spans="1:11">
      <c r="A121" s="3">
        <v>90</v>
      </c>
      <c r="B121" s="41" t="str">
        <f ca="1">IF($A121&gt;$K$34-1,"",INDIRECT("'Comms by AT'!AE"&amp;$A121+$K$31))</f>
        <v>E06000018</v>
      </c>
      <c r="C121" s="42" t="str">
        <f ca="1">IFERROR(VLOOKUP($B121,'Org list'!$J$9:$K$637,2,0), "")</f>
        <v>Nottingham</v>
      </c>
      <c r="D121" s="403" t="str">
        <f ca="1">IFERROR(VLOOKUP($B121,'Metrics Backsheet'!$D$11:$AM$187,'Supporting Metrics'!D$26,0),"")</f>
        <v>No improvement in performance</v>
      </c>
      <c r="E121" s="403" t="str">
        <f ca="1">IFERROR(VLOOKUP($B121,'Metrics Backsheet'!$D$11:$AM$187,'Supporting Metrics'!E$26,0),"")</f>
        <v>On track for improved performance, but not to meet full target</v>
      </c>
      <c r="F121" s="404" t="str">
        <f ca="1">IFERROR(VLOOKUP($B121,'Metrics Backsheet'!$D$11:$AM$187,'Supporting Metrics'!F$26,0),"")</f>
        <v>On track to meet target</v>
      </c>
      <c r="G121" s="405" t="str">
        <f ca="1">IFERROR(VLOOKUP($B121,'Metrics Backsheet'!$D$11:$AM$187,'Supporting Metrics'!G$26,0),"")</f>
        <v>Data not available to assess progress</v>
      </c>
      <c r="H121" s="16"/>
      <c r="J121"/>
      <c r="K121"/>
    </row>
    <row r="122" spans="1:11">
      <c r="A122" s="3">
        <v>91</v>
      </c>
      <c r="B122" s="41" t="str">
        <f ca="1">IF($A122&gt;$K$34-1,"",INDIRECT("'Comms by AT'!AE"&amp;$A122+$K$31))</f>
        <v>E10000024</v>
      </c>
      <c r="C122" s="42" t="str">
        <f ca="1">IFERROR(VLOOKUP($B122,'Org list'!$J$9:$K$637,2,0), "")</f>
        <v>Nottinghamshire</v>
      </c>
      <c r="D122" s="403" t="str">
        <f ca="1">IFERROR(VLOOKUP($B122,'Metrics Backsheet'!$D$11:$AM$187,'Supporting Metrics'!D$26,0),"")</f>
        <v>On track to meet target</v>
      </c>
      <c r="E122" s="403" t="str">
        <f ca="1">IFERROR(VLOOKUP($B122,'Metrics Backsheet'!$D$11:$AM$187,'Supporting Metrics'!E$26,0),"")</f>
        <v>On track to meet target</v>
      </c>
      <c r="F122" s="404" t="str">
        <f ca="1">IFERROR(VLOOKUP($B122,'Metrics Backsheet'!$D$11:$AM$187,'Supporting Metrics'!F$26,0),"")</f>
        <v>On track to meet target</v>
      </c>
      <c r="G122" s="405" t="str">
        <f ca="1">IFERROR(VLOOKUP($B122,'Metrics Backsheet'!$D$11:$AM$187,'Supporting Metrics'!G$26,0),"")</f>
        <v>No improvement in performance</v>
      </c>
      <c r="H122" s="16"/>
      <c r="J122"/>
      <c r="K122"/>
    </row>
    <row r="123" spans="1:11">
      <c r="A123" s="3">
        <v>92</v>
      </c>
      <c r="B123" s="41" t="str">
        <f ca="1">IF($A123&gt;$K$34-1,"",INDIRECT("'Comms by AT'!AE"&amp;$A123+$K$31))</f>
        <v>E08000004</v>
      </c>
      <c r="C123" s="42" t="str">
        <f ca="1">IFERROR(VLOOKUP($B123,'Org list'!$J$9:$K$637,2,0), "")</f>
        <v>Oldham</v>
      </c>
      <c r="D123" s="403" t="str">
        <f ca="1">IFERROR(VLOOKUP($B123,'Metrics Backsheet'!$D$11:$AM$187,'Supporting Metrics'!D$26,0),"")</f>
        <v>No improvement in performance</v>
      </c>
      <c r="E123" s="403" t="str">
        <f ca="1">IFERROR(VLOOKUP($B123,'Metrics Backsheet'!$D$11:$AM$187,'Supporting Metrics'!E$26,0),"")</f>
        <v>On track to meet target</v>
      </c>
      <c r="F123" s="404" t="str">
        <f ca="1">IFERROR(VLOOKUP($B123,'Metrics Backsheet'!$D$11:$AM$187,'Supporting Metrics'!F$26,0),"")</f>
        <v>On track to meet target</v>
      </c>
      <c r="G123" s="405" t="str">
        <f ca="1">IFERROR(VLOOKUP($B123,'Metrics Backsheet'!$D$11:$AM$187,'Supporting Metrics'!G$26,0),"")</f>
        <v>No improvement in performance</v>
      </c>
      <c r="H123" s="16"/>
      <c r="J123"/>
      <c r="K123"/>
    </row>
    <row r="124" spans="1:11">
      <c r="A124" s="3">
        <v>93</v>
      </c>
      <c r="B124" s="41" t="str">
        <f ca="1">IF($A124&gt;$K$34-1,"",INDIRECT("'Comms by AT'!AE"&amp;$A124+$K$31))</f>
        <v>E10000025</v>
      </c>
      <c r="C124" s="42" t="str">
        <f ca="1">IFERROR(VLOOKUP($B124,'Org list'!$J$9:$K$637,2,0), "")</f>
        <v>Oxfordshire</v>
      </c>
      <c r="D124" s="403" t="str">
        <f ca="1">IFERROR(VLOOKUP($B124,'Metrics Backsheet'!$D$11:$AM$187,'Supporting Metrics'!D$26,0),"")</f>
        <v>No improvement in performance</v>
      </c>
      <c r="E124" s="403" t="str">
        <f ca="1">IFERROR(VLOOKUP($B124,'Metrics Backsheet'!$D$11:$AM$187,'Supporting Metrics'!E$26,0),"")</f>
        <v>On track to meet target</v>
      </c>
      <c r="F124" s="404" t="str">
        <f ca="1">IFERROR(VLOOKUP($B124,'Metrics Backsheet'!$D$11:$AM$187,'Supporting Metrics'!F$26,0),"")</f>
        <v>On track for improved performance, but not to meet full target</v>
      </c>
      <c r="G124" s="405" t="str">
        <f ca="1">IFERROR(VLOOKUP($B124,'Metrics Backsheet'!$D$11:$AM$187,'Supporting Metrics'!G$26,0),"")</f>
        <v>No improvement in performance</v>
      </c>
      <c r="H124" s="16"/>
      <c r="J124"/>
      <c r="K124"/>
    </row>
    <row r="125" spans="1:11">
      <c r="A125" s="3">
        <v>94</v>
      </c>
      <c r="B125" s="41" t="str">
        <f ca="1">IF($A125&gt;$K$34-1,"",INDIRECT("'Comms by AT'!AE"&amp;$A125+$K$31))</f>
        <v>E06000031</v>
      </c>
      <c r="C125" s="42" t="str">
        <f ca="1">IFERROR(VLOOKUP($B125,'Org list'!$J$9:$K$637,2,0), "")</f>
        <v>Peterborough</v>
      </c>
      <c r="D125" s="403" t="str">
        <f ca="1">IFERROR(VLOOKUP($B125,'Metrics Backsheet'!$D$11:$AM$187,'Supporting Metrics'!D$26,0),"")</f>
        <v>On track to meet target</v>
      </c>
      <c r="E125" s="403" t="str">
        <f ca="1">IFERROR(VLOOKUP($B125,'Metrics Backsheet'!$D$11:$AM$187,'Supporting Metrics'!E$26,0),"")</f>
        <v>On track for improved performance, but not to meet full target</v>
      </c>
      <c r="F125" s="404" t="str">
        <f ca="1">IFERROR(VLOOKUP($B125,'Metrics Backsheet'!$D$11:$AM$187,'Supporting Metrics'!F$26,0),"")</f>
        <v>On track for improved performance, but not to meet full target</v>
      </c>
      <c r="G125" s="405" t="str">
        <f ca="1">IFERROR(VLOOKUP($B125,'Metrics Backsheet'!$D$11:$AM$187,'Supporting Metrics'!G$26,0),"")</f>
        <v>On track to meet target</v>
      </c>
      <c r="H125" s="16"/>
      <c r="J125"/>
      <c r="K125"/>
    </row>
    <row r="126" spans="1:11">
      <c r="A126" s="3">
        <v>95</v>
      </c>
      <c r="B126" s="41" t="str">
        <f ca="1">IF($A126&gt;$K$34-1,"",INDIRECT("'Comms by AT'!AE"&amp;$A126+$K$31))</f>
        <v>E06000026</v>
      </c>
      <c r="C126" s="42" t="str">
        <f ca="1">IFERROR(VLOOKUP($B126,'Org list'!$J$9:$K$637,2,0), "")</f>
        <v>Plymouth</v>
      </c>
      <c r="D126" s="403" t="str">
        <f ca="1">IFERROR(VLOOKUP($B126,'Metrics Backsheet'!$D$11:$AM$187,'Supporting Metrics'!D$26,0),"")</f>
        <v>On track to meet target</v>
      </c>
      <c r="E126" s="403" t="str">
        <f ca="1">IFERROR(VLOOKUP($B126,'Metrics Backsheet'!$D$11:$AM$187,'Supporting Metrics'!E$26,0),"")</f>
        <v>On track for improved performance, but not to meet full target</v>
      </c>
      <c r="F126" s="404" t="str">
        <f ca="1">IFERROR(VLOOKUP($B126,'Metrics Backsheet'!$D$11:$AM$187,'Supporting Metrics'!F$26,0),"")</f>
        <v>On track for improved performance, but not to meet full target</v>
      </c>
      <c r="G126" s="405" t="str">
        <f ca="1">IFERROR(VLOOKUP($B126,'Metrics Backsheet'!$D$11:$AM$187,'Supporting Metrics'!G$26,0),"")</f>
        <v>Data not available to assess progress</v>
      </c>
      <c r="H126" s="16"/>
      <c r="J126"/>
      <c r="K126"/>
    </row>
    <row r="127" spans="1:11">
      <c r="A127" s="3">
        <v>96</v>
      </c>
      <c r="B127" s="41" t="str">
        <f ca="1">IF($A127&gt;$K$34-1,"",INDIRECT("'Comms by AT'!AE"&amp;$A127+$K$31))</f>
        <v>E06000044</v>
      </c>
      <c r="C127" s="42" t="str">
        <f ca="1">IFERROR(VLOOKUP($B127,'Org list'!$J$9:$K$637,2,0), "")</f>
        <v>Portsmouth</v>
      </c>
      <c r="D127" s="403" t="str">
        <f ca="1">IFERROR(VLOOKUP($B127,'Metrics Backsheet'!$D$11:$AM$187,'Supporting Metrics'!D$26,0),"")</f>
        <v>On track to meet target</v>
      </c>
      <c r="E127" s="403" t="str">
        <f ca="1">IFERROR(VLOOKUP($B127,'Metrics Backsheet'!$D$11:$AM$187,'Supporting Metrics'!E$26,0),"")</f>
        <v>On track for improved performance, but not to meet full target</v>
      </c>
      <c r="F127" s="404" t="str">
        <f ca="1">IFERROR(VLOOKUP($B127,'Metrics Backsheet'!$D$11:$AM$187,'Supporting Metrics'!F$26,0),"")</f>
        <v>Data not available to assess progress</v>
      </c>
      <c r="G127" s="405" t="str">
        <f ca="1">IFERROR(VLOOKUP($B127,'Metrics Backsheet'!$D$11:$AM$187,'Supporting Metrics'!G$26,0),"")</f>
        <v>Data not available to assess progress</v>
      </c>
      <c r="H127" s="16"/>
      <c r="J127"/>
      <c r="K127"/>
    </row>
    <row r="128" spans="1:11">
      <c r="A128" s="3">
        <v>97</v>
      </c>
      <c r="B128" s="41" t="str">
        <f ca="1">IF($A128&gt;$K$34-1,"",INDIRECT("'Comms by AT'!AE"&amp;$A128+$K$31))</f>
        <v>E06000038</v>
      </c>
      <c r="C128" s="42" t="str">
        <f ca="1">IFERROR(VLOOKUP($B128,'Org list'!$J$9:$K$637,2,0), "")</f>
        <v>Reading</v>
      </c>
      <c r="D128" s="403" t="str">
        <f ca="1">IFERROR(VLOOKUP($B128,'Metrics Backsheet'!$D$11:$AM$187,'Supporting Metrics'!D$26,0),"")</f>
        <v>On track for improved performance, but not to meet full target</v>
      </c>
      <c r="E128" s="403" t="str">
        <f ca="1">IFERROR(VLOOKUP($B128,'Metrics Backsheet'!$D$11:$AM$187,'Supporting Metrics'!E$26,0),"")</f>
        <v>Data not available to assess progress</v>
      </c>
      <c r="F128" s="404" t="str">
        <f ca="1">IFERROR(VLOOKUP($B128,'Metrics Backsheet'!$D$11:$AM$187,'Supporting Metrics'!F$26,0),"")</f>
        <v>On track for improved performance, but not to meet full target</v>
      </c>
      <c r="G128" s="405" t="str">
        <f ca="1">IFERROR(VLOOKUP($B128,'Metrics Backsheet'!$D$11:$AM$187,'Supporting Metrics'!G$26,0),"")</f>
        <v>Data not available to assess progress</v>
      </c>
      <c r="H128" s="16"/>
      <c r="J128"/>
      <c r="K128"/>
    </row>
    <row r="129" spans="1:11">
      <c r="A129" s="3">
        <v>98</v>
      </c>
      <c r="B129" s="41" t="str">
        <f ca="1">IF($A129&gt;$K$34-1,"",INDIRECT("'Comms by AT'!AE"&amp;$A129+$K$31))</f>
        <v>E09000026</v>
      </c>
      <c r="C129" s="42" t="str">
        <f ca="1">IFERROR(VLOOKUP($B129,'Org list'!$J$9:$K$637,2,0), "")</f>
        <v>Redbridge</v>
      </c>
      <c r="D129" s="403" t="str">
        <f ca="1">IFERROR(VLOOKUP($B129,'Metrics Backsheet'!$D$11:$AM$187,'Supporting Metrics'!D$26,0),"")</f>
        <v>No improvement in performance</v>
      </c>
      <c r="E129" s="403" t="str">
        <f ca="1">IFERROR(VLOOKUP($B129,'Metrics Backsheet'!$D$11:$AM$187,'Supporting Metrics'!E$26,0),"")</f>
        <v>On track for improved performance, but not to meet full target</v>
      </c>
      <c r="F129" s="404" t="str">
        <f ca="1">IFERROR(VLOOKUP($B129,'Metrics Backsheet'!$D$11:$AM$187,'Supporting Metrics'!F$26,0),"")</f>
        <v>On track for improved performance, but not to meet full target</v>
      </c>
      <c r="G129" s="405" t="str">
        <f ca="1">IFERROR(VLOOKUP($B129,'Metrics Backsheet'!$D$11:$AM$187,'Supporting Metrics'!G$26,0),"")</f>
        <v>Data not available to assess progress</v>
      </c>
      <c r="H129" s="16"/>
      <c r="J129"/>
      <c r="K129"/>
    </row>
    <row r="130" spans="1:11">
      <c r="A130" s="3">
        <v>99</v>
      </c>
      <c r="B130" s="41" t="str">
        <f ca="1">IF($A130&gt;$K$34-1,"",INDIRECT("'Comms by AT'!AE"&amp;$A130+$K$31))</f>
        <v>E06000003</v>
      </c>
      <c r="C130" s="42" t="str">
        <f ca="1">IFERROR(VLOOKUP($B130,'Org list'!$J$9:$K$637,2,0), "")</f>
        <v>Redcar and Cleveland</v>
      </c>
      <c r="D130" s="403" t="str">
        <f ca="1">IFERROR(VLOOKUP($B130,'Metrics Backsheet'!$D$11:$AM$187,'Supporting Metrics'!D$26,0),"")</f>
        <v>On track for improved performance, but not to meet full target</v>
      </c>
      <c r="E130" s="403" t="str">
        <f ca="1">IFERROR(VLOOKUP($B130,'Metrics Backsheet'!$D$11:$AM$187,'Supporting Metrics'!E$26,0),"")</f>
        <v>On track for improved performance, but not to meet full target</v>
      </c>
      <c r="F130" s="404" t="str">
        <f ca="1">IFERROR(VLOOKUP($B130,'Metrics Backsheet'!$D$11:$AM$187,'Supporting Metrics'!F$26,0),"")</f>
        <v>On track for improved performance, but not to meet full target</v>
      </c>
      <c r="G130" s="405" t="str">
        <f ca="1">IFERROR(VLOOKUP($B130,'Metrics Backsheet'!$D$11:$AM$187,'Supporting Metrics'!G$26,0),"")</f>
        <v>Data not available to assess progress</v>
      </c>
      <c r="H130" s="16"/>
      <c r="J130"/>
      <c r="K130"/>
    </row>
    <row r="131" spans="1:11">
      <c r="A131" s="3">
        <v>100</v>
      </c>
      <c r="B131" s="41" t="str">
        <f ca="1">IF($A131&gt;$K$34-1,"",INDIRECT("'Comms by AT'!AE"&amp;$A131+$K$31))</f>
        <v>E09000027</v>
      </c>
      <c r="C131" s="42" t="str">
        <f ca="1">IFERROR(VLOOKUP($B131,'Org list'!$J$9:$K$637,2,0), "")</f>
        <v>Richmond upon Thames</v>
      </c>
      <c r="D131" s="403" t="str">
        <f ca="1">IFERROR(VLOOKUP($B131,'Metrics Backsheet'!$D$11:$AM$187,'Supporting Metrics'!D$26,0),"")</f>
        <v>On track for improved performance, but not to meet full target</v>
      </c>
      <c r="E131" s="403" t="str">
        <f ca="1">IFERROR(VLOOKUP($B131,'Metrics Backsheet'!$D$11:$AM$187,'Supporting Metrics'!E$26,0),"")</f>
        <v>Data not available to assess progress</v>
      </c>
      <c r="F131" s="404" t="str">
        <f ca="1">IFERROR(VLOOKUP($B131,'Metrics Backsheet'!$D$11:$AM$187,'Supporting Metrics'!F$26,0),"")</f>
        <v>On track to meet target</v>
      </c>
      <c r="G131" s="405" t="str">
        <f ca="1">IFERROR(VLOOKUP($B131,'Metrics Backsheet'!$D$11:$AM$187,'Supporting Metrics'!G$26,0),"")</f>
        <v>On track to meet target</v>
      </c>
      <c r="H131" s="16"/>
      <c r="J131"/>
      <c r="K131"/>
    </row>
    <row r="132" spans="1:11">
      <c r="A132" s="3">
        <v>101</v>
      </c>
      <c r="B132" s="41" t="str">
        <f ca="1">IF($A132&gt;$K$34-1,"",INDIRECT("'Comms by AT'!AE"&amp;$A132+$K$31))</f>
        <v>E08000005</v>
      </c>
      <c r="C132" s="42" t="str">
        <f ca="1">IFERROR(VLOOKUP($B132,'Org list'!$J$9:$K$637,2,0), "")</f>
        <v>Rochdale</v>
      </c>
      <c r="D132" s="403" t="str">
        <f ca="1">IFERROR(VLOOKUP($B132,'Metrics Backsheet'!$D$11:$AM$187,'Supporting Metrics'!D$26,0),"")</f>
        <v>On track for improved performance, but not to meet full target</v>
      </c>
      <c r="E132" s="403" t="str">
        <f ca="1">IFERROR(VLOOKUP($B132,'Metrics Backsheet'!$D$11:$AM$187,'Supporting Metrics'!E$26,0),"")</f>
        <v>On track to meet target</v>
      </c>
      <c r="F132" s="404" t="str">
        <f ca="1">IFERROR(VLOOKUP($B132,'Metrics Backsheet'!$D$11:$AM$187,'Supporting Metrics'!F$26,0),"")</f>
        <v>On track to meet target</v>
      </c>
      <c r="G132" s="405" t="str">
        <f ca="1">IFERROR(VLOOKUP($B132,'Metrics Backsheet'!$D$11:$AM$187,'Supporting Metrics'!G$26,0),"")</f>
        <v>On track to meet target</v>
      </c>
      <c r="H132" s="16"/>
      <c r="J132"/>
      <c r="K132"/>
    </row>
    <row r="133" spans="1:11">
      <c r="A133" s="3">
        <v>102</v>
      </c>
      <c r="B133" s="41" t="str">
        <f ca="1">IF($A133&gt;$K$34-1,"",INDIRECT("'Comms by AT'!AE"&amp;$A133+$K$31))</f>
        <v>E08000018</v>
      </c>
      <c r="C133" s="42" t="str">
        <f ca="1">IFERROR(VLOOKUP($B133,'Org list'!$J$9:$K$637,2,0), "")</f>
        <v>Rotherham</v>
      </c>
      <c r="D133" s="403" t="str">
        <f ca="1">IFERROR(VLOOKUP($B133,'Metrics Backsheet'!$D$11:$AM$187,'Supporting Metrics'!D$26,0),"")</f>
        <v>On track to meet target</v>
      </c>
      <c r="E133" s="403" t="str">
        <f ca="1">IFERROR(VLOOKUP($B133,'Metrics Backsheet'!$D$11:$AM$187,'Supporting Metrics'!E$26,0),"")</f>
        <v>Data not available to assess progress</v>
      </c>
      <c r="F133" s="404" t="str">
        <f ca="1">IFERROR(VLOOKUP($B133,'Metrics Backsheet'!$D$11:$AM$187,'Supporting Metrics'!F$26,0),"")</f>
        <v>No improvement in performance</v>
      </c>
      <c r="G133" s="405" t="str">
        <f ca="1">IFERROR(VLOOKUP($B133,'Metrics Backsheet'!$D$11:$AM$187,'Supporting Metrics'!G$26,0),"")</f>
        <v>On track to meet target</v>
      </c>
      <c r="H133" s="16"/>
      <c r="J133"/>
      <c r="K133"/>
    </row>
    <row r="134" spans="1:11">
      <c r="A134" s="3">
        <v>103</v>
      </c>
      <c r="B134" s="41" t="str">
        <f ca="1">IF($A134&gt;$K$34-1,"",INDIRECT("'Comms by AT'!AE"&amp;$A134+$K$31))</f>
        <v>E06000017</v>
      </c>
      <c r="C134" s="42" t="str">
        <f ca="1">IFERROR(VLOOKUP($B134,'Org list'!$J$9:$K$637,2,0), "")</f>
        <v>Rutland</v>
      </c>
      <c r="D134" s="403" t="str">
        <f ca="1">IFERROR(VLOOKUP($B134,'Metrics Backsheet'!$D$11:$AM$187,'Supporting Metrics'!D$26,0),"")</f>
        <v>On track to meet target</v>
      </c>
      <c r="E134" s="403" t="str">
        <f ca="1">IFERROR(VLOOKUP($B134,'Metrics Backsheet'!$D$11:$AM$187,'Supporting Metrics'!E$26,0),"")</f>
        <v>On track to meet target</v>
      </c>
      <c r="F134" s="404" t="str">
        <f ca="1">IFERROR(VLOOKUP($B134,'Metrics Backsheet'!$D$11:$AM$187,'Supporting Metrics'!F$26,0),"")</f>
        <v>Data not available to assess progress</v>
      </c>
      <c r="G134" s="405" t="str">
        <f ca="1">IFERROR(VLOOKUP($B134,'Metrics Backsheet'!$D$11:$AM$187,'Supporting Metrics'!G$26,0),"")</f>
        <v>Data not available to assess progress</v>
      </c>
      <c r="H134" s="16"/>
      <c r="J134"/>
      <c r="K134"/>
    </row>
    <row r="135" spans="1:11">
      <c r="A135" s="3">
        <v>104</v>
      </c>
      <c r="B135" s="41" t="str">
        <f ca="1">IF($A135&gt;$K$34-1,"",INDIRECT("'Comms by AT'!AE"&amp;$A135+$K$31))</f>
        <v>E08000006</v>
      </c>
      <c r="C135" s="42" t="str">
        <f ca="1">IFERROR(VLOOKUP($B135,'Org list'!$J$9:$K$637,2,0), "")</f>
        <v>Salford</v>
      </c>
      <c r="D135" s="403" t="str">
        <f ca="1">IFERROR(VLOOKUP($B135,'Metrics Backsheet'!$D$11:$AM$187,'Supporting Metrics'!D$26,0),"")</f>
        <v>On track to meet target</v>
      </c>
      <c r="E135" s="403" t="str">
        <f ca="1">IFERROR(VLOOKUP($B135,'Metrics Backsheet'!$D$11:$AM$187,'Supporting Metrics'!E$26,0),"")</f>
        <v>On track for improved performance, but not to meet full target</v>
      </c>
      <c r="F135" s="404" t="str">
        <f ca="1">IFERROR(VLOOKUP($B135,'Metrics Backsheet'!$D$11:$AM$187,'Supporting Metrics'!F$26,0),"")</f>
        <v>On track to meet target</v>
      </c>
      <c r="G135" s="405" t="str">
        <f ca="1">IFERROR(VLOOKUP($B135,'Metrics Backsheet'!$D$11:$AM$187,'Supporting Metrics'!G$26,0),"")</f>
        <v>On track to meet target</v>
      </c>
      <c r="H135" s="16"/>
      <c r="J135"/>
      <c r="K135"/>
    </row>
    <row r="136" spans="1:11">
      <c r="A136" s="3">
        <v>105</v>
      </c>
      <c r="B136" s="41" t="str">
        <f ca="1">IF($A136&gt;$K$34-1,"",INDIRECT("'Comms by AT'!AE"&amp;$A136+$K$31))</f>
        <v>E08000028</v>
      </c>
      <c r="C136" s="42" t="str">
        <f ca="1">IFERROR(VLOOKUP($B136,'Org list'!$J$9:$K$637,2,0), "")</f>
        <v>Sandwell</v>
      </c>
      <c r="D136" s="403" t="str">
        <f ca="1">IFERROR(VLOOKUP($B136,'Metrics Backsheet'!$D$11:$AM$187,'Supporting Metrics'!D$26,0),"")</f>
        <v>No improvement in performance</v>
      </c>
      <c r="E136" s="403" t="str">
        <f ca="1">IFERROR(VLOOKUP($B136,'Metrics Backsheet'!$D$11:$AM$187,'Supporting Metrics'!E$26,0),"")</f>
        <v>No improvement in performance</v>
      </c>
      <c r="F136" s="404" t="str">
        <f ca="1">IFERROR(VLOOKUP($B136,'Metrics Backsheet'!$D$11:$AM$187,'Supporting Metrics'!F$26,0),"")</f>
        <v>Data not available to assess progress</v>
      </c>
      <c r="G136" s="405" t="str">
        <f ca="1">IFERROR(VLOOKUP($B136,'Metrics Backsheet'!$D$11:$AM$187,'Supporting Metrics'!G$26,0),"")</f>
        <v>Data not available to assess progress</v>
      </c>
      <c r="H136" s="16"/>
      <c r="J136"/>
      <c r="K136"/>
    </row>
    <row r="137" spans="1:11">
      <c r="A137" s="3">
        <v>106</v>
      </c>
      <c r="B137" s="41" t="str">
        <f ca="1">IF($A137&gt;$K$34-1,"",INDIRECT("'Comms by AT'!AE"&amp;$A137+$K$31))</f>
        <v>E08000014</v>
      </c>
      <c r="C137" s="42" t="str">
        <f ca="1">IFERROR(VLOOKUP($B137,'Org list'!$J$9:$K$637,2,0), "")</f>
        <v>Sefton</v>
      </c>
      <c r="D137" s="403" t="str">
        <f ca="1">IFERROR(VLOOKUP($B137,'Metrics Backsheet'!$D$11:$AM$187,'Supporting Metrics'!D$26,0),"")</f>
        <v>On track for improved performance, but not to meet full target</v>
      </c>
      <c r="E137" s="403" t="str">
        <f ca="1">IFERROR(VLOOKUP($B137,'Metrics Backsheet'!$D$11:$AM$187,'Supporting Metrics'!E$26,0),"")</f>
        <v>Data not available to assess progress</v>
      </c>
      <c r="F137" s="404" t="str">
        <f ca="1">IFERROR(VLOOKUP($B137,'Metrics Backsheet'!$D$11:$AM$187,'Supporting Metrics'!F$26,0),"")</f>
        <v>On track for improved performance, but not to meet full target</v>
      </c>
      <c r="G137" s="405" t="str">
        <f ca="1">IFERROR(VLOOKUP($B137,'Metrics Backsheet'!$D$11:$AM$187,'Supporting Metrics'!G$26,0),"")</f>
        <v>Data not available to assess progress</v>
      </c>
      <c r="H137" s="16"/>
      <c r="J137"/>
      <c r="K137"/>
    </row>
    <row r="138" spans="1:11">
      <c r="A138" s="3">
        <v>107</v>
      </c>
      <c r="B138" s="41" t="str">
        <f ca="1">IF($A138&gt;$K$34-1,"",INDIRECT("'Comms by AT'!AE"&amp;$A138+$K$31))</f>
        <v>E08000019</v>
      </c>
      <c r="C138" s="42" t="str">
        <f ca="1">IFERROR(VLOOKUP($B138,'Org list'!$J$9:$K$637,2,0), "")</f>
        <v>Sheffield</v>
      </c>
      <c r="D138" s="403" t="str">
        <f ca="1">IFERROR(VLOOKUP($B138,'Metrics Backsheet'!$D$11:$AM$187,'Supporting Metrics'!D$26,0),"")</f>
        <v>No improvement in performance</v>
      </c>
      <c r="E138" s="403" t="str">
        <f ca="1">IFERROR(VLOOKUP($B138,'Metrics Backsheet'!$D$11:$AM$187,'Supporting Metrics'!E$26,0),"")</f>
        <v>On track for improved performance, but not to meet full target</v>
      </c>
      <c r="F138" s="404" t="str">
        <f ca="1">IFERROR(VLOOKUP($B138,'Metrics Backsheet'!$D$11:$AM$187,'Supporting Metrics'!F$26,0),"")</f>
        <v>On track to meet target</v>
      </c>
      <c r="G138" s="405" t="str">
        <f ca="1">IFERROR(VLOOKUP($B138,'Metrics Backsheet'!$D$11:$AM$187,'Supporting Metrics'!G$26,0),"")</f>
        <v>On track to meet target</v>
      </c>
      <c r="H138" s="16"/>
      <c r="J138"/>
      <c r="K138"/>
    </row>
    <row r="139" spans="1:11">
      <c r="A139" s="3">
        <v>108</v>
      </c>
      <c r="B139" s="41" t="str">
        <f ca="1">IF($A139&gt;$K$34-1,"",INDIRECT("'Comms by AT'!AE"&amp;$A139+$K$31))</f>
        <v>E06000051</v>
      </c>
      <c r="C139" s="42" t="str">
        <f ca="1">IFERROR(VLOOKUP($B139,'Org list'!$J$9:$K$637,2,0), "")</f>
        <v>Shropshire</v>
      </c>
      <c r="D139" s="403" t="str">
        <f ca="1">IFERROR(VLOOKUP($B139,'Metrics Backsheet'!$D$11:$AM$187,'Supporting Metrics'!D$26,0),"")</f>
        <v>On track to meet target</v>
      </c>
      <c r="E139" s="403" t="str">
        <f ca="1">IFERROR(VLOOKUP($B139,'Metrics Backsheet'!$D$11:$AM$187,'Supporting Metrics'!E$26,0),"")</f>
        <v>On track to meet target</v>
      </c>
      <c r="F139" s="404" t="str">
        <f ca="1">IFERROR(VLOOKUP($B139,'Metrics Backsheet'!$D$11:$AM$187,'Supporting Metrics'!F$26,0),"")</f>
        <v>Data not available to assess progress</v>
      </c>
      <c r="G139" s="405" t="str">
        <f ca="1">IFERROR(VLOOKUP($B139,'Metrics Backsheet'!$D$11:$AM$187,'Supporting Metrics'!G$26,0),"")</f>
        <v>On track for improved performance, but not to meet full target</v>
      </c>
      <c r="H139" s="16"/>
      <c r="J139"/>
      <c r="K139"/>
    </row>
    <row r="140" spans="1:11">
      <c r="A140" s="3">
        <v>109</v>
      </c>
      <c r="B140" s="41" t="str">
        <f ca="1">IF($A140&gt;$K$34-1,"",INDIRECT("'Comms by AT'!AE"&amp;$A140+$K$31))</f>
        <v>E06000039</v>
      </c>
      <c r="C140" s="42" t="str">
        <f ca="1">IFERROR(VLOOKUP($B140,'Org list'!$J$9:$K$637,2,0), "")</f>
        <v>Slough</v>
      </c>
      <c r="D140" s="403" t="str">
        <f ca="1">IFERROR(VLOOKUP($B140,'Metrics Backsheet'!$D$11:$AM$187,'Supporting Metrics'!D$26,0),"")</f>
        <v>On track to meet target</v>
      </c>
      <c r="E140" s="403" t="str">
        <f ca="1">IFERROR(VLOOKUP($B140,'Metrics Backsheet'!$D$11:$AM$187,'Supporting Metrics'!E$26,0),"")</f>
        <v>On track to meet target</v>
      </c>
      <c r="F140" s="404" t="str">
        <f ca="1">IFERROR(VLOOKUP($B140,'Metrics Backsheet'!$D$11:$AM$187,'Supporting Metrics'!F$26,0),"")</f>
        <v>Data not available to assess progress</v>
      </c>
      <c r="G140" s="405" t="str">
        <f ca="1">IFERROR(VLOOKUP($B140,'Metrics Backsheet'!$D$11:$AM$187,'Supporting Metrics'!G$26,0),"")</f>
        <v>No improvement in performance</v>
      </c>
      <c r="H140" s="16"/>
      <c r="J140"/>
      <c r="K140"/>
    </row>
    <row r="141" spans="1:11">
      <c r="A141" s="3">
        <v>110</v>
      </c>
      <c r="B141" s="41" t="str">
        <f ca="1">IF($A141&gt;$K$34-1,"",INDIRECT("'Comms by AT'!AE"&amp;$A141+$K$31))</f>
        <v>E08000029</v>
      </c>
      <c r="C141" s="42" t="str">
        <f ca="1">IFERROR(VLOOKUP($B141,'Org list'!$J$9:$K$637,2,0), "")</f>
        <v>Solihull</v>
      </c>
      <c r="D141" s="403" t="str">
        <f ca="1">IFERROR(VLOOKUP($B141,'Metrics Backsheet'!$D$11:$AM$187,'Supporting Metrics'!D$26,0),"")</f>
        <v>On track to meet target</v>
      </c>
      <c r="E141" s="403" t="str">
        <f ca="1">IFERROR(VLOOKUP($B141,'Metrics Backsheet'!$D$11:$AM$187,'Supporting Metrics'!E$26,0),"")</f>
        <v>On track for improved performance, but not to meet full target</v>
      </c>
      <c r="F141" s="404" t="str">
        <f ca="1">IFERROR(VLOOKUP($B141,'Metrics Backsheet'!$D$11:$AM$187,'Supporting Metrics'!F$26,0),"")</f>
        <v>On track to meet target</v>
      </c>
      <c r="G141" s="405" t="str">
        <f ca="1">IFERROR(VLOOKUP($B141,'Metrics Backsheet'!$D$11:$AM$187,'Supporting Metrics'!G$26,0),"")</f>
        <v>Data not available to assess progress</v>
      </c>
      <c r="H141" s="16"/>
      <c r="J141"/>
      <c r="K141"/>
    </row>
    <row r="142" spans="1:11">
      <c r="A142" s="3">
        <v>111</v>
      </c>
      <c r="B142" s="41" t="str">
        <f ca="1">IF($A142&gt;$K$34-1,"",INDIRECT("'Comms by AT'!AE"&amp;$A142+$K$31))</f>
        <v>E10000027</v>
      </c>
      <c r="C142" s="42" t="str">
        <f ca="1">IFERROR(VLOOKUP($B142,'Org list'!$J$9:$K$637,2,0), "")</f>
        <v>Somerset</v>
      </c>
      <c r="D142" s="403" t="str">
        <f ca="1">IFERROR(VLOOKUP($B142,'Metrics Backsheet'!$D$11:$AM$187,'Supporting Metrics'!D$26,0),"")</f>
        <v>On track to meet target</v>
      </c>
      <c r="E142" s="403" t="str">
        <f ca="1">IFERROR(VLOOKUP($B142,'Metrics Backsheet'!$D$11:$AM$187,'Supporting Metrics'!E$26,0),"")</f>
        <v>Data not available to assess progress</v>
      </c>
      <c r="F142" s="404" t="str">
        <f ca="1">IFERROR(VLOOKUP($B142,'Metrics Backsheet'!$D$11:$AM$187,'Supporting Metrics'!F$26,0),"")</f>
        <v>Data not available to assess progress</v>
      </c>
      <c r="G142" s="405" t="str">
        <f ca="1">IFERROR(VLOOKUP($B142,'Metrics Backsheet'!$D$11:$AM$187,'Supporting Metrics'!G$26,0),"")</f>
        <v>Data not available to assess progress</v>
      </c>
      <c r="H142" s="16"/>
      <c r="J142"/>
      <c r="K142"/>
    </row>
    <row r="143" spans="1:11">
      <c r="A143" s="3">
        <v>112</v>
      </c>
      <c r="B143" s="41" t="str">
        <f ca="1">IF($A143&gt;$K$34-1,"",INDIRECT("'Comms by AT'!AE"&amp;$A143+$K$31))</f>
        <v>E06000025</v>
      </c>
      <c r="C143" s="42" t="str">
        <f ca="1">IFERROR(VLOOKUP($B143,'Org list'!$J$9:$K$637,2,0), "")</f>
        <v>South Gloucestershire</v>
      </c>
      <c r="D143" s="403" t="str">
        <f ca="1">IFERROR(VLOOKUP($B143,'Metrics Backsheet'!$D$11:$AM$187,'Supporting Metrics'!D$26,0),"")</f>
        <v>On track to meet target</v>
      </c>
      <c r="E143" s="403" t="str">
        <f ca="1">IFERROR(VLOOKUP($B143,'Metrics Backsheet'!$D$11:$AM$187,'Supporting Metrics'!E$26,0),"")</f>
        <v>Data not available to assess progress</v>
      </c>
      <c r="F143" s="404" t="str">
        <f ca="1">IFERROR(VLOOKUP($B143,'Metrics Backsheet'!$D$11:$AM$187,'Supporting Metrics'!F$26,0),"")</f>
        <v>No improvement in performance</v>
      </c>
      <c r="G143" s="405" t="str">
        <f ca="1">IFERROR(VLOOKUP($B143,'Metrics Backsheet'!$D$11:$AM$187,'Supporting Metrics'!G$26,0),"")</f>
        <v>No improvement in performance</v>
      </c>
      <c r="H143" s="16"/>
      <c r="J143"/>
      <c r="K143"/>
    </row>
    <row r="144" spans="1:11">
      <c r="A144" s="3">
        <v>113</v>
      </c>
      <c r="B144" s="41" t="str">
        <f ca="1">IF($A144&gt;$K$34-1,"",INDIRECT("'Comms by AT'!AE"&amp;$A144+$K$31))</f>
        <v>E08000023</v>
      </c>
      <c r="C144" s="42" t="str">
        <f ca="1">IFERROR(VLOOKUP($B144,'Org list'!$J$9:$K$637,2,0), "")</f>
        <v>South Tyneside</v>
      </c>
      <c r="D144" s="403" t="str">
        <f ca="1">IFERROR(VLOOKUP($B144,'Metrics Backsheet'!$D$11:$AM$187,'Supporting Metrics'!D$26,0),"")</f>
        <v>No improvement in performance</v>
      </c>
      <c r="E144" s="403" t="str">
        <f ca="1">IFERROR(VLOOKUP($B144,'Metrics Backsheet'!$D$11:$AM$187,'Supporting Metrics'!E$26,0),"")</f>
        <v>On track to meet target</v>
      </c>
      <c r="F144" s="404" t="str">
        <f ca="1">IFERROR(VLOOKUP($B144,'Metrics Backsheet'!$D$11:$AM$187,'Supporting Metrics'!F$26,0),"")</f>
        <v>On track to meet target</v>
      </c>
      <c r="G144" s="405" t="str">
        <f ca="1">IFERROR(VLOOKUP($B144,'Metrics Backsheet'!$D$11:$AM$187,'Supporting Metrics'!G$26,0),"")</f>
        <v>Data not available to assess progress</v>
      </c>
      <c r="H144" s="16"/>
      <c r="J144"/>
      <c r="K144"/>
    </row>
    <row r="145" spans="1:11">
      <c r="A145" s="3">
        <v>114</v>
      </c>
      <c r="B145" s="41" t="str">
        <f ca="1">IF($A145&gt;$K$34-1,"",INDIRECT("'Comms by AT'!AE"&amp;$A145+$K$31))</f>
        <v>E06000045</v>
      </c>
      <c r="C145" s="42" t="str">
        <f ca="1">IFERROR(VLOOKUP($B145,'Org list'!$J$9:$K$637,2,0), "")</f>
        <v>Southampton</v>
      </c>
      <c r="D145" s="403" t="str">
        <f ca="1">IFERROR(VLOOKUP($B145,'Metrics Backsheet'!$D$11:$AM$187,'Supporting Metrics'!D$26,0),"")</f>
        <v>No improvement in performance</v>
      </c>
      <c r="E145" s="403" t="str">
        <f ca="1">IFERROR(VLOOKUP($B145,'Metrics Backsheet'!$D$11:$AM$187,'Supporting Metrics'!E$26,0),"")</f>
        <v>Data not available to assess progress</v>
      </c>
      <c r="F145" s="404" t="str">
        <f ca="1">IFERROR(VLOOKUP($B145,'Metrics Backsheet'!$D$11:$AM$187,'Supporting Metrics'!F$26,0),"")</f>
        <v>On track for improved performance, but not to meet full target</v>
      </c>
      <c r="G145" s="405" t="str">
        <f ca="1">IFERROR(VLOOKUP($B145,'Metrics Backsheet'!$D$11:$AM$187,'Supporting Metrics'!G$26,0),"")</f>
        <v>Data not available to assess progress</v>
      </c>
      <c r="H145" s="16"/>
      <c r="J145"/>
      <c r="K145"/>
    </row>
    <row r="146" spans="1:11">
      <c r="A146" s="3">
        <v>115</v>
      </c>
      <c r="B146" s="41" t="str">
        <f ca="1">IF($A146&gt;$K$34-1,"",INDIRECT("'Comms by AT'!AE"&amp;$A146+$K$31))</f>
        <v>E06000033</v>
      </c>
      <c r="C146" s="42" t="str">
        <f ca="1">IFERROR(VLOOKUP($B146,'Org list'!$J$9:$K$637,2,0), "")</f>
        <v>Southend-on-Sea</v>
      </c>
      <c r="D146" s="403" t="str">
        <f ca="1">IFERROR(VLOOKUP($B146,'Metrics Backsheet'!$D$11:$AM$187,'Supporting Metrics'!D$26,0),"")</f>
        <v>On track to meet target</v>
      </c>
      <c r="E146" s="403" t="str">
        <f ca="1">IFERROR(VLOOKUP($B146,'Metrics Backsheet'!$D$11:$AM$187,'Supporting Metrics'!E$26,0),"")</f>
        <v>On track to meet target</v>
      </c>
      <c r="F146" s="404" t="str">
        <f ca="1">IFERROR(VLOOKUP($B146,'Metrics Backsheet'!$D$11:$AM$187,'Supporting Metrics'!F$26,0),"")</f>
        <v>Data not available to assess progress</v>
      </c>
      <c r="G146" s="405" t="str">
        <f ca="1">IFERROR(VLOOKUP($B146,'Metrics Backsheet'!$D$11:$AM$187,'Supporting Metrics'!G$26,0),"")</f>
        <v>Data not available to assess progress</v>
      </c>
      <c r="H146" s="16"/>
      <c r="J146"/>
      <c r="K146"/>
    </row>
    <row r="147" spans="1:11">
      <c r="A147" s="3">
        <v>116</v>
      </c>
      <c r="B147" s="41" t="str">
        <f ca="1">IF($A147&gt;$K$34-1,"",INDIRECT("'Comms by AT'!AE"&amp;$A147+$K$31))</f>
        <v>E09000028</v>
      </c>
      <c r="C147" s="42" t="str">
        <f ca="1">IFERROR(VLOOKUP($B147,'Org list'!$J$9:$K$637,2,0), "")</f>
        <v>Southwark</v>
      </c>
      <c r="D147" s="403" t="str">
        <f ca="1">IFERROR(VLOOKUP($B147,'Metrics Backsheet'!$D$11:$AM$187,'Supporting Metrics'!D$26,0),"")</f>
        <v>On track to meet target</v>
      </c>
      <c r="E147" s="403" t="str">
        <f ca="1">IFERROR(VLOOKUP($B147,'Metrics Backsheet'!$D$11:$AM$187,'Supporting Metrics'!E$26,0),"")</f>
        <v>On track to meet target</v>
      </c>
      <c r="F147" s="404" t="str">
        <f ca="1">IFERROR(VLOOKUP($B147,'Metrics Backsheet'!$D$11:$AM$187,'Supporting Metrics'!F$26,0),"")</f>
        <v>On track to meet target</v>
      </c>
      <c r="G147" s="405" t="str">
        <f ca="1">IFERROR(VLOOKUP($B147,'Metrics Backsheet'!$D$11:$AM$187,'Supporting Metrics'!G$26,0),"")</f>
        <v>On track to meet target</v>
      </c>
      <c r="H147" s="16"/>
      <c r="J147"/>
      <c r="K147"/>
    </row>
    <row r="148" spans="1:11">
      <c r="A148" s="3">
        <v>117</v>
      </c>
      <c r="B148" s="41" t="str">
        <f ca="1">IF($A148&gt;$K$34-1,"",INDIRECT("'Comms by AT'!AE"&amp;$A148+$K$31))</f>
        <v>E08000013</v>
      </c>
      <c r="C148" s="42" t="str">
        <f ca="1">IFERROR(VLOOKUP($B148,'Org list'!$J$9:$K$637,2,0), "")</f>
        <v>St. Helens</v>
      </c>
      <c r="D148" s="403" t="str">
        <f ca="1">IFERROR(VLOOKUP($B148,'Metrics Backsheet'!$D$11:$AM$187,'Supporting Metrics'!D$26,0),"")</f>
        <v>No improvement in performance</v>
      </c>
      <c r="E148" s="403" t="str">
        <f ca="1">IFERROR(VLOOKUP($B148,'Metrics Backsheet'!$D$11:$AM$187,'Supporting Metrics'!E$26,0),"")</f>
        <v>On track for improved performance, but not to meet full target</v>
      </c>
      <c r="F148" s="404" t="str">
        <f ca="1">IFERROR(VLOOKUP($B148,'Metrics Backsheet'!$D$11:$AM$187,'Supporting Metrics'!F$26,0),"")</f>
        <v>On track for improved performance, but not to meet full target</v>
      </c>
      <c r="G148" s="405" t="str">
        <f ca="1">IFERROR(VLOOKUP($B148,'Metrics Backsheet'!$D$11:$AM$187,'Supporting Metrics'!G$26,0),"")</f>
        <v>On track to meet target</v>
      </c>
      <c r="H148" s="16"/>
      <c r="J148"/>
      <c r="K148"/>
    </row>
    <row r="149" spans="1:11">
      <c r="A149" s="3">
        <v>118</v>
      </c>
      <c r="B149" s="41" t="str">
        <f ca="1">IF($A149&gt;$K$34-1,"",INDIRECT("'Comms by AT'!AE"&amp;$A149+$K$31))</f>
        <v>E10000028</v>
      </c>
      <c r="C149" s="42" t="str">
        <f ca="1">IFERROR(VLOOKUP($B149,'Org list'!$J$9:$K$637,2,0), "")</f>
        <v>Staffordshire</v>
      </c>
      <c r="D149" s="403" t="str">
        <f ca="1">IFERROR(VLOOKUP($B149,'Metrics Backsheet'!$D$11:$AM$187,'Supporting Metrics'!D$26,0),"")</f>
        <v>On track for improved performance, but not to meet full target</v>
      </c>
      <c r="E149" s="403" t="str">
        <f ca="1">IFERROR(VLOOKUP($B149,'Metrics Backsheet'!$D$11:$AM$187,'Supporting Metrics'!E$26,0),"")</f>
        <v>On track for improved performance, but not to meet full target</v>
      </c>
      <c r="F149" s="404" t="str">
        <f ca="1">IFERROR(VLOOKUP($B149,'Metrics Backsheet'!$D$11:$AM$187,'Supporting Metrics'!F$26,0),"")</f>
        <v>On track to meet target</v>
      </c>
      <c r="G149" s="405" t="str">
        <f ca="1">IFERROR(VLOOKUP($B149,'Metrics Backsheet'!$D$11:$AM$187,'Supporting Metrics'!G$26,0),"")</f>
        <v>On track for improved performance, but not to meet full target</v>
      </c>
      <c r="H149" s="16"/>
      <c r="J149"/>
      <c r="K149"/>
    </row>
    <row r="150" spans="1:11">
      <c r="A150" s="3">
        <v>119</v>
      </c>
      <c r="B150" s="41" t="str">
        <f ca="1">IF($A150&gt;$K$34-1,"",INDIRECT("'Comms by AT'!AE"&amp;$A150+$K$31))</f>
        <v>E08000007</v>
      </c>
      <c r="C150" s="42" t="str">
        <f ca="1">IFERROR(VLOOKUP($B150,'Org list'!$J$9:$K$637,2,0), "")</f>
        <v>Stockport</v>
      </c>
      <c r="D150" s="403" t="str">
        <f ca="1">IFERROR(VLOOKUP($B150,'Metrics Backsheet'!$D$11:$AM$187,'Supporting Metrics'!D$26,0),"")</f>
        <v>On track to meet target</v>
      </c>
      <c r="E150" s="403" t="str">
        <f ca="1">IFERROR(VLOOKUP($B150,'Metrics Backsheet'!$D$11:$AM$187,'Supporting Metrics'!E$26,0),"")</f>
        <v>On track to meet target</v>
      </c>
      <c r="F150" s="404" t="str">
        <f ca="1">IFERROR(VLOOKUP($B150,'Metrics Backsheet'!$D$11:$AM$187,'Supporting Metrics'!F$26,0),"")</f>
        <v>Data not available to assess progress</v>
      </c>
      <c r="G150" s="405" t="str">
        <f ca="1">IFERROR(VLOOKUP($B150,'Metrics Backsheet'!$D$11:$AM$187,'Supporting Metrics'!G$26,0),"")</f>
        <v>Data not available to assess progress</v>
      </c>
      <c r="H150" s="16"/>
      <c r="J150"/>
      <c r="K150"/>
    </row>
    <row r="151" spans="1:11">
      <c r="A151" s="3">
        <v>120</v>
      </c>
      <c r="B151" s="41" t="str">
        <f ca="1">IF($A151&gt;$K$34-1,"",INDIRECT("'Comms by AT'!AE"&amp;$A151+$K$31))</f>
        <v>E06000004</v>
      </c>
      <c r="C151" s="42" t="str">
        <f ca="1">IFERROR(VLOOKUP($B151,'Org list'!$J$9:$K$637,2,0), "")</f>
        <v>Stockton-on-Tees</v>
      </c>
      <c r="D151" s="403" t="str">
        <f ca="1">IFERROR(VLOOKUP($B151,'Metrics Backsheet'!$D$11:$AM$187,'Supporting Metrics'!D$26,0),"")</f>
        <v>On track to meet target</v>
      </c>
      <c r="E151" s="403" t="str">
        <f ca="1">IFERROR(VLOOKUP($B151,'Metrics Backsheet'!$D$11:$AM$187,'Supporting Metrics'!E$26,0),"")</f>
        <v>On track to meet target</v>
      </c>
      <c r="F151" s="404" t="str">
        <f ca="1">IFERROR(VLOOKUP($B151,'Metrics Backsheet'!$D$11:$AM$187,'Supporting Metrics'!F$26,0),"")</f>
        <v>On track to meet target</v>
      </c>
      <c r="G151" s="405" t="str">
        <f ca="1">IFERROR(VLOOKUP($B151,'Metrics Backsheet'!$D$11:$AM$187,'Supporting Metrics'!G$26,0),"")</f>
        <v>Data not available to assess progress</v>
      </c>
      <c r="H151" s="16"/>
      <c r="J151"/>
      <c r="K151"/>
    </row>
    <row r="152" spans="1:11">
      <c r="A152" s="3">
        <v>121</v>
      </c>
      <c r="B152" s="41" t="str">
        <f ca="1">IF($A152&gt;$K$34-1,"",INDIRECT("'Comms by AT'!AE"&amp;$A152+$K$31))</f>
        <v>E06000021</v>
      </c>
      <c r="C152" s="42" t="str">
        <f ca="1">IFERROR(VLOOKUP($B152,'Org list'!$J$9:$K$637,2,0), "")</f>
        <v>Stoke-on-Trent</v>
      </c>
      <c r="D152" s="403" t="str">
        <f ca="1">IFERROR(VLOOKUP($B152,'Metrics Backsheet'!$D$11:$AM$187,'Supporting Metrics'!D$26,0),"")</f>
        <v>On track to meet target</v>
      </c>
      <c r="E152" s="403" t="str">
        <f ca="1">IFERROR(VLOOKUP($B152,'Metrics Backsheet'!$D$11:$AM$187,'Supporting Metrics'!E$26,0),"")</f>
        <v>On track to meet target</v>
      </c>
      <c r="F152" s="404" t="str">
        <f ca="1">IFERROR(VLOOKUP($B152,'Metrics Backsheet'!$D$11:$AM$187,'Supporting Metrics'!F$26,0),"")</f>
        <v>On track to meet target</v>
      </c>
      <c r="G152" s="405" t="str">
        <f ca="1">IFERROR(VLOOKUP($B152,'Metrics Backsheet'!$D$11:$AM$187,'Supporting Metrics'!G$26,0),"")</f>
        <v>Data not available to assess progress</v>
      </c>
      <c r="H152" s="16"/>
      <c r="J152"/>
      <c r="K152"/>
    </row>
    <row r="153" spans="1:11">
      <c r="A153" s="3">
        <v>122</v>
      </c>
      <c r="B153" s="41" t="str">
        <f ca="1">IF($A153&gt;$K$34-1,"",INDIRECT("'Comms by AT'!AE"&amp;$A153+$K$31))</f>
        <v>E10000029</v>
      </c>
      <c r="C153" s="42" t="str">
        <f ca="1">IFERROR(VLOOKUP($B153,'Org list'!$J$9:$K$637,2,0), "")</f>
        <v>Suffolk</v>
      </c>
      <c r="D153" s="403" t="str">
        <f ca="1">IFERROR(VLOOKUP($B153,'Metrics Backsheet'!$D$11:$AM$187,'Supporting Metrics'!D$26,0),"")</f>
        <v>On track for improved performance, but not to meet full target</v>
      </c>
      <c r="E153" s="403" t="str">
        <f ca="1">IFERROR(VLOOKUP($B153,'Metrics Backsheet'!$D$11:$AM$187,'Supporting Metrics'!E$26,0),"")</f>
        <v>Data not available to assess progress</v>
      </c>
      <c r="F153" s="404" t="str">
        <f ca="1">IFERROR(VLOOKUP($B153,'Metrics Backsheet'!$D$11:$AM$187,'Supporting Metrics'!F$26,0),"")</f>
        <v>On track for improved performance, but not to meet full target</v>
      </c>
      <c r="G153" s="405" t="str">
        <f ca="1">IFERROR(VLOOKUP($B153,'Metrics Backsheet'!$D$11:$AM$187,'Supporting Metrics'!G$26,0),"")</f>
        <v>No improvement in performance</v>
      </c>
      <c r="H153" s="16"/>
      <c r="J153"/>
      <c r="K153"/>
    </row>
    <row r="154" spans="1:11">
      <c r="A154" s="3">
        <v>123</v>
      </c>
      <c r="B154" s="41" t="str">
        <f ca="1">IF($A154&gt;$K$34-1,"",INDIRECT("'Comms by AT'!AE"&amp;$A154+$K$31))</f>
        <v>E08000024</v>
      </c>
      <c r="C154" s="42" t="str">
        <f ca="1">IFERROR(VLOOKUP($B154,'Org list'!$J$9:$K$637,2,0), "")</f>
        <v>Sunderland</v>
      </c>
      <c r="D154" s="403" t="str">
        <f ca="1">IFERROR(VLOOKUP($B154,'Metrics Backsheet'!$D$11:$AM$187,'Supporting Metrics'!D$26,0),"")</f>
        <v>On track for improved performance, but not to meet full target</v>
      </c>
      <c r="E154" s="403" t="str">
        <f ca="1">IFERROR(VLOOKUP($B154,'Metrics Backsheet'!$D$11:$AM$187,'Supporting Metrics'!E$26,0),"")</f>
        <v>On track to meet target</v>
      </c>
      <c r="F154" s="404" t="str">
        <f ca="1">IFERROR(VLOOKUP($B154,'Metrics Backsheet'!$D$11:$AM$187,'Supporting Metrics'!F$26,0),"")</f>
        <v>On track to meet target</v>
      </c>
      <c r="G154" s="405" t="str">
        <f ca="1">IFERROR(VLOOKUP($B154,'Metrics Backsheet'!$D$11:$AM$187,'Supporting Metrics'!G$26,0),"")</f>
        <v>On track to meet target</v>
      </c>
      <c r="H154" s="16"/>
      <c r="J154"/>
      <c r="K154"/>
    </row>
    <row r="155" spans="1:11">
      <c r="A155" s="3">
        <v>124</v>
      </c>
      <c r="B155" s="41" t="str">
        <f ca="1">IF($A155&gt;$K$34-1,"",INDIRECT("'Comms by AT'!AE"&amp;$A155+$K$31))</f>
        <v>E10000030</v>
      </c>
      <c r="C155" s="42" t="str">
        <f ca="1">IFERROR(VLOOKUP($B155,'Org list'!$J$9:$K$637,2,0), "")</f>
        <v>Surrey</v>
      </c>
      <c r="D155" s="403" t="str">
        <f ca="1">IFERROR(VLOOKUP($B155,'Metrics Backsheet'!$D$11:$AM$187,'Supporting Metrics'!D$26,0),"")</f>
        <v>On track for improved performance, but not to meet full target</v>
      </c>
      <c r="E155" s="403" t="str">
        <f ca="1">IFERROR(VLOOKUP($B155,'Metrics Backsheet'!$D$11:$AM$187,'Supporting Metrics'!E$26,0),"")</f>
        <v>On track for improved performance, but not to meet full target</v>
      </c>
      <c r="F155" s="404" t="str">
        <f ca="1">IFERROR(VLOOKUP($B155,'Metrics Backsheet'!$D$11:$AM$187,'Supporting Metrics'!F$26,0),"")</f>
        <v>Data not available to assess progress</v>
      </c>
      <c r="G155" s="405" t="str">
        <f ca="1">IFERROR(VLOOKUP($B155,'Metrics Backsheet'!$D$11:$AM$187,'Supporting Metrics'!G$26,0),"")</f>
        <v>On track to meet target</v>
      </c>
      <c r="H155" s="16"/>
      <c r="J155"/>
      <c r="K155"/>
    </row>
    <row r="156" spans="1:11">
      <c r="A156" s="3">
        <v>125</v>
      </c>
      <c r="B156" s="41" t="str">
        <f ca="1">IF($A156&gt;$K$34-1,"",INDIRECT("'Comms by AT'!AE"&amp;$A156+$K$31))</f>
        <v>E09000029</v>
      </c>
      <c r="C156" s="42" t="str">
        <f ca="1">IFERROR(VLOOKUP($B156,'Org list'!$J$9:$K$637,2,0), "")</f>
        <v>Sutton</v>
      </c>
      <c r="D156" s="403" t="str">
        <f ca="1">IFERROR(VLOOKUP($B156,'Metrics Backsheet'!$D$11:$AM$187,'Supporting Metrics'!D$26,0),"")</f>
        <v>On track for improved performance, but not to meet full target</v>
      </c>
      <c r="E156" s="403" t="str">
        <f ca="1">IFERROR(VLOOKUP($B156,'Metrics Backsheet'!$D$11:$AM$187,'Supporting Metrics'!E$26,0),"")</f>
        <v>On track to meet target</v>
      </c>
      <c r="F156" s="404" t="str">
        <f ca="1">IFERROR(VLOOKUP($B156,'Metrics Backsheet'!$D$11:$AM$187,'Supporting Metrics'!F$26,0),"")</f>
        <v>On track for improved performance, but not to meet full target</v>
      </c>
      <c r="G156" s="405" t="str">
        <f ca="1">IFERROR(VLOOKUP($B156,'Metrics Backsheet'!$D$11:$AM$187,'Supporting Metrics'!G$26,0),"")</f>
        <v>Data not available to assess progress</v>
      </c>
      <c r="H156" s="16"/>
      <c r="J156"/>
      <c r="K156"/>
    </row>
    <row r="157" spans="1:11">
      <c r="A157" s="3">
        <v>126</v>
      </c>
      <c r="B157" s="41" t="str">
        <f ca="1">IF($A157&gt;$K$34-1,"",INDIRECT("'Comms by AT'!AE"&amp;$A157+$K$31))</f>
        <v>E06000030</v>
      </c>
      <c r="C157" s="42" t="str">
        <f ca="1">IFERROR(VLOOKUP($B157,'Org list'!$J$9:$K$637,2,0), "")</f>
        <v>Swindon</v>
      </c>
      <c r="D157" s="403" t="str">
        <f ca="1">IFERROR(VLOOKUP($B157,'Metrics Backsheet'!$D$11:$AM$187,'Supporting Metrics'!D$26,0),"")</f>
        <v>No improvement in performance</v>
      </c>
      <c r="E157" s="403" t="str">
        <f ca="1">IFERROR(VLOOKUP($B157,'Metrics Backsheet'!$D$11:$AM$187,'Supporting Metrics'!E$26,0),"")</f>
        <v>No improvement in performance</v>
      </c>
      <c r="F157" s="404" t="str">
        <f ca="1">IFERROR(VLOOKUP($B157,'Metrics Backsheet'!$D$11:$AM$187,'Supporting Metrics'!F$26,0),"")</f>
        <v>On track to meet target</v>
      </c>
      <c r="G157" s="405" t="str">
        <f ca="1">IFERROR(VLOOKUP($B157,'Metrics Backsheet'!$D$11:$AM$187,'Supporting Metrics'!G$26,0),"")</f>
        <v>On track to meet target</v>
      </c>
      <c r="H157" s="16"/>
      <c r="J157"/>
      <c r="K157"/>
    </row>
    <row r="158" spans="1:11">
      <c r="A158" s="3">
        <v>127</v>
      </c>
      <c r="B158" s="41" t="str">
        <f ca="1">IF($A158&gt;$K$34-1,"",INDIRECT("'Comms by AT'!AE"&amp;$A158+$K$31))</f>
        <v>E08000008</v>
      </c>
      <c r="C158" s="42" t="str">
        <f ca="1">IFERROR(VLOOKUP($B158,'Org list'!$J$9:$K$637,2,0), "")</f>
        <v>Tameside</v>
      </c>
      <c r="D158" s="403" t="str">
        <f ca="1">IFERROR(VLOOKUP($B158,'Metrics Backsheet'!$D$11:$AM$187,'Supporting Metrics'!D$26,0),"")</f>
        <v>On track to meet target</v>
      </c>
      <c r="E158" s="403" t="str">
        <f ca="1">IFERROR(VLOOKUP($B158,'Metrics Backsheet'!$D$11:$AM$187,'Supporting Metrics'!E$26,0),"")</f>
        <v>On track to meet target</v>
      </c>
      <c r="F158" s="404" t="str">
        <f ca="1">IFERROR(VLOOKUP($B158,'Metrics Backsheet'!$D$11:$AM$187,'Supporting Metrics'!F$26,0),"")</f>
        <v>On track to meet target</v>
      </c>
      <c r="G158" s="405" t="str">
        <f ca="1">IFERROR(VLOOKUP($B158,'Metrics Backsheet'!$D$11:$AM$187,'Supporting Metrics'!G$26,0),"")</f>
        <v>On track to meet target</v>
      </c>
      <c r="H158" s="16"/>
      <c r="J158"/>
      <c r="K158"/>
    </row>
    <row r="159" spans="1:11">
      <c r="A159" s="3">
        <v>128</v>
      </c>
      <c r="B159" s="41" t="str">
        <f ca="1">IF($A159&gt;$K$34-1,"",INDIRECT("'Comms by AT'!AE"&amp;$A159+$K$31))</f>
        <v>E06000020</v>
      </c>
      <c r="C159" s="42" t="str">
        <f ca="1">IFERROR(VLOOKUP($B159,'Org list'!$J$9:$K$637,2,0), "")</f>
        <v>Telford and Wrekin</v>
      </c>
      <c r="D159" s="403" t="str">
        <f ca="1">IFERROR(VLOOKUP($B159,'Metrics Backsheet'!$D$11:$AM$187,'Supporting Metrics'!D$26,0),"")</f>
        <v>On track for improved performance, but not to meet full target</v>
      </c>
      <c r="E159" s="403" t="str">
        <f ca="1">IFERROR(VLOOKUP($B159,'Metrics Backsheet'!$D$11:$AM$187,'Supporting Metrics'!E$26,0),"")</f>
        <v>On track to meet target</v>
      </c>
      <c r="F159" s="404" t="str">
        <f ca="1">IFERROR(VLOOKUP($B159,'Metrics Backsheet'!$D$11:$AM$187,'Supporting Metrics'!F$26,0),"")</f>
        <v>On track for improved performance, but not to meet full target</v>
      </c>
      <c r="G159" s="405" t="str">
        <f ca="1">IFERROR(VLOOKUP($B159,'Metrics Backsheet'!$D$11:$AM$187,'Supporting Metrics'!G$26,0),"")</f>
        <v>Data not available to assess progress</v>
      </c>
      <c r="H159" s="16"/>
      <c r="J159"/>
      <c r="K159"/>
    </row>
    <row r="160" spans="1:11">
      <c r="A160" s="3">
        <v>129</v>
      </c>
      <c r="B160" s="41" t="str">
        <f ca="1">IF($A160&gt;$K$34-1,"",INDIRECT("'Comms by AT'!AE"&amp;$A160+$K$31))</f>
        <v>E06000034</v>
      </c>
      <c r="C160" s="42" t="str">
        <f ca="1">IFERROR(VLOOKUP($B160,'Org list'!$J$9:$K$637,2,0), "")</f>
        <v>Thurrock</v>
      </c>
      <c r="D160" s="403" t="str">
        <f ca="1">IFERROR(VLOOKUP($B160,'Metrics Backsheet'!$D$11:$AM$187,'Supporting Metrics'!D$26,0),"")</f>
        <v>On track for improved performance, but not to meet full target</v>
      </c>
      <c r="E160" s="403" t="str">
        <f ca="1">IFERROR(VLOOKUP($B160,'Metrics Backsheet'!$D$11:$AM$187,'Supporting Metrics'!E$26,0),"")</f>
        <v>On track for improved performance, but not to meet full target</v>
      </c>
      <c r="F160" s="404" t="str">
        <f ca="1">IFERROR(VLOOKUP($B160,'Metrics Backsheet'!$D$11:$AM$187,'Supporting Metrics'!F$26,0),"")</f>
        <v>On track to meet target</v>
      </c>
      <c r="G160" s="405" t="str">
        <f ca="1">IFERROR(VLOOKUP($B160,'Metrics Backsheet'!$D$11:$AM$187,'Supporting Metrics'!G$26,0),"")</f>
        <v>Data not available to assess progress</v>
      </c>
      <c r="H160" s="16"/>
      <c r="J160"/>
      <c r="K160"/>
    </row>
    <row r="161" spans="1:11">
      <c r="A161" s="3">
        <v>130</v>
      </c>
      <c r="B161" s="41" t="str">
        <f ca="1">IF($A161&gt;$K$34-1,"",INDIRECT("'Comms by AT'!AE"&amp;$A161+$K$31))</f>
        <v>E06000027</v>
      </c>
      <c r="C161" s="42" t="str">
        <f ca="1">IFERROR(VLOOKUP($B161,'Org list'!$J$9:$K$637,2,0), "")</f>
        <v>Torbay</v>
      </c>
      <c r="D161" s="403" t="str">
        <f ca="1">IFERROR(VLOOKUP($B161,'Metrics Backsheet'!$D$11:$AM$187,'Supporting Metrics'!D$26,0),"")</f>
        <v>On track to meet target</v>
      </c>
      <c r="E161" s="403" t="str">
        <f ca="1">IFERROR(VLOOKUP($B161,'Metrics Backsheet'!$D$11:$AM$187,'Supporting Metrics'!E$26,0),"")</f>
        <v>On track to meet target</v>
      </c>
      <c r="F161" s="404" t="str">
        <f ca="1">IFERROR(VLOOKUP($B161,'Metrics Backsheet'!$D$11:$AM$187,'Supporting Metrics'!F$26,0),"")</f>
        <v>On track to meet target</v>
      </c>
      <c r="G161" s="405" t="str">
        <f ca="1">IFERROR(VLOOKUP($B161,'Metrics Backsheet'!$D$11:$AM$187,'Supporting Metrics'!G$26,0),"")</f>
        <v>On track to meet target</v>
      </c>
      <c r="H161" s="16"/>
      <c r="J161"/>
      <c r="K161"/>
    </row>
    <row r="162" spans="1:11">
      <c r="A162" s="3">
        <v>131</v>
      </c>
      <c r="B162" s="41" t="str">
        <f ca="1">IF($A162&gt;$K$34-1,"",INDIRECT("'Comms by AT'!AE"&amp;$A162+$K$31))</f>
        <v>E09000030</v>
      </c>
      <c r="C162" s="42" t="str">
        <f ca="1">IFERROR(VLOOKUP($B162,'Org list'!$J$9:$K$637,2,0), "")</f>
        <v>Tower Hamlets</v>
      </c>
      <c r="D162" s="403" t="str">
        <f ca="1">IFERROR(VLOOKUP($B162,'Metrics Backsheet'!$D$11:$AM$187,'Supporting Metrics'!D$26,0),"")</f>
        <v>On track to meet target</v>
      </c>
      <c r="E162" s="403" t="str">
        <f ca="1">IFERROR(VLOOKUP($B162,'Metrics Backsheet'!$D$11:$AM$187,'Supporting Metrics'!E$26,0),"")</f>
        <v>Data not available to assess progress</v>
      </c>
      <c r="F162" s="404" t="str">
        <f ca="1">IFERROR(VLOOKUP($B162,'Metrics Backsheet'!$D$11:$AM$187,'Supporting Metrics'!F$26,0),"")</f>
        <v>No improvement in performance</v>
      </c>
      <c r="G162" s="405" t="str">
        <f ca="1">IFERROR(VLOOKUP($B162,'Metrics Backsheet'!$D$11:$AM$187,'Supporting Metrics'!G$26,0),"")</f>
        <v>Data not available to assess progress</v>
      </c>
      <c r="H162" s="16"/>
      <c r="J162"/>
      <c r="K162"/>
    </row>
    <row r="163" spans="1:11">
      <c r="A163" s="3">
        <v>132</v>
      </c>
      <c r="B163" s="41" t="str">
        <f ca="1">IF($A163&gt;$K$34-1,"",INDIRECT("'Comms by AT'!AE"&amp;$A163+$K$31))</f>
        <v>E08000009</v>
      </c>
      <c r="C163" s="42" t="str">
        <f ca="1">IFERROR(VLOOKUP($B163,'Org list'!$J$9:$K$637,2,0), "")</f>
        <v>Trafford</v>
      </c>
      <c r="D163" s="403" t="str">
        <f ca="1">IFERROR(VLOOKUP($B163,'Metrics Backsheet'!$D$11:$AM$187,'Supporting Metrics'!D$26,0),"")</f>
        <v>On track to meet target</v>
      </c>
      <c r="E163" s="403" t="str">
        <f ca="1">IFERROR(VLOOKUP($B163,'Metrics Backsheet'!$D$11:$AM$187,'Supporting Metrics'!E$26,0),"")</f>
        <v>Data not available to assess progress</v>
      </c>
      <c r="F163" s="404" t="str">
        <f ca="1">IFERROR(VLOOKUP($B163,'Metrics Backsheet'!$D$11:$AM$187,'Supporting Metrics'!F$26,0),"")</f>
        <v>On track to meet target</v>
      </c>
      <c r="G163" s="405" t="str">
        <f ca="1">IFERROR(VLOOKUP($B163,'Metrics Backsheet'!$D$11:$AM$187,'Supporting Metrics'!G$26,0),"")</f>
        <v>Data not available to assess progress</v>
      </c>
      <c r="H163" s="16"/>
      <c r="J163"/>
      <c r="K163"/>
    </row>
    <row r="164" spans="1:11">
      <c r="A164" s="3">
        <v>133</v>
      </c>
      <c r="B164" s="41" t="str">
        <f ca="1">IF($A164&gt;$K$34-1,"",INDIRECT("'Comms by AT'!AE"&amp;$A164+$K$31))</f>
        <v>E08000036</v>
      </c>
      <c r="C164" s="42" t="str">
        <f ca="1">IFERROR(VLOOKUP($B164,'Org list'!$J$9:$K$637,2,0), "")</f>
        <v>Wakefield</v>
      </c>
      <c r="D164" s="403" t="str">
        <f ca="1">IFERROR(VLOOKUP($B164,'Metrics Backsheet'!$D$11:$AM$187,'Supporting Metrics'!D$26,0),"")</f>
        <v>On track to meet target</v>
      </c>
      <c r="E164" s="403" t="str">
        <f ca="1">IFERROR(VLOOKUP($B164,'Metrics Backsheet'!$D$11:$AM$187,'Supporting Metrics'!E$26,0),"")</f>
        <v>On track to meet target</v>
      </c>
      <c r="F164" s="404" t="str">
        <f ca="1">IFERROR(VLOOKUP($B164,'Metrics Backsheet'!$D$11:$AM$187,'Supporting Metrics'!F$26,0),"")</f>
        <v>On track to meet target</v>
      </c>
      <c r="G164" s="405" t="str">
        <f ca="1">IFERROR(VLOOKUP($B164,'Metrics Backsheet'!$D$11:$AM$187,'Supporting Metrics'!G$26,0),"")</f>
        <v>On track to meet target</v>
      </c>
      <c r="H164" s="16"/>
      <c r="J164"/>
      <c r="K164"/>
    </row>
    <row r="165" spans="1:11">
      <c r="A165" s="3">
        <v>134</v>
      </c>
      <c r="B165" s="41" t="str">
        <f ca="1">IF($A165&gt;$K$34-1,"",INDIRECT("'Comms by AT'!AE"&amp;$A165+$K$31))</f>
        <v>E08000030</v>
      </c>
      <c r="C165" s="42" t="str">
        <f ca="1">IFERROR(VLOOKUP($B165,'Org list'!$J$9:$K$637,2,0), "")</f>
        <v>Walsall</v>
      </c>
      <c r="D165" s="403" t="str">
        <f ca="1">IFERROR(VLOOKUP($B165,'Metrics Backsheet'!$D$11:$AM$187,'Supporting Metrics'!D$26,0),"")</f>
        <v>No improvement in performance</v>
      </c>
      <c r="E165" s="403" t="str">
        <f ca="1">IFERROR(VLOOKUP($B165,'Metrics Backsheet'!$D$11:$AM$187,'Supporting Metrics'!E$26,0),"")</f>
        <v>On track to meet target</v>
      </c>
      <c r="F165" s="404" t="str">
        <f ca="1">IFERROR(VLOOKUP($B165,'Metrics Backsheet'!$D$11:$AM$187,'Supporting Metrics'!F$26,0),"")</f>
        <v>On track to meet target</v>
      </c>
      <c r="G165" s="405" t="str">
        <f ca="1">IFERROR(VLOOKUP($B165,'Metrics Backsheet'!$D$11:$AM$187,'Supporting Metrics'!G$26,0),"")</f>
        <v>On track for improved performance, but not to meet full target</v>
      </c>
      <c r="H165" s="16"/>
      <c r="J165"/>
      <c r="K165"/>
    </row>
    <row r="166" spans="1:11">
      <c r="A166" s="3">
        <v>135</v>
      </c>
      <c r="B166" s="41" t="str">
        <f ca="1">IF($A166&gt;$K$34-1,"",INDIRECT("'Comms by AT'!AE"&amp;$A166+$K$31))</f>
        <v>E09000031</v>
      </c>
      <c r="C166" s="42" t="str">
        <f ca="1">IFERROR(VLOOKUP($B166,'Org list'!$J$9:$K$637,2,0), "")</f>
        <v>Waltham Forest</v>
      </c>
      <c r="D166" s="403" t="str">
        <f ca="1">IFERROR(VLOOKUP($B166,'Metrics Backsheet'!$D$11:$AM$187,'Supporting Metrics'!D$26,0),"")</f>
        <v>No improvement in performance</v>
      </c>
      <c r="E166" s="403" t="str">
        <f ca="1">IFERROR(VLOOKUP($B166,'Metrics Backsheet'!$D$11:$AM$187,'Supporting Metrics'!E$26,0),"")</f>
        <v>On track to meet target</v>
      </c>
      <c r="F166" s="404" t="str">
        <f ca="1">IFERROR(VLOOKUP($B166,'Metrics Backsheet'!$D$11:$AM$187,'Supporting Metrics'!F$26,0),"")</f>
        <v>On track to meet target</v>
      </c>
      <c r="G166" s="405" t="str">
        <f ca="1">IFERROR(VLOOKUP($B166,'Metrics Backsheet'!$D$11:$AM$187,'Supporting Metrics'!G$26,0),"")</f>
        <v>Data not available to assess progress</v>
      </c>
      <c r="H166" s="16"/>
      <c r="J166"/>
      <c r="K166"/>
    </row>
    <row r="167" spans="1:11">
      <c r="A167" s="3">
        <v>136</v>
      </c>
      <c r="B167" s="41" t="str">
        <f ca="1">IF($A167&gt;$K$34-1,"",INDIRECT("'Comms by AT'!AE"&amp;$A167+$K$31))</f>
        <v>E09000032</v>
      </c>
      <c r="C167" s="42" t="str">
        <f ca="1">IFERROR(VLOOKUP($B167,'Org list'!$J$9:$K$637,2,0), "")</f>
        <v>Wandsworth</v>
      </c>
      <c r="D167" s="403" t="str">
        <f ca="1">IFERROR(VLOOKUP($B167,'Metrics Backsheet'!$D$11:$AM$187,'Supporting Metrics'!D$26,0),"")</f>
        <v>On track to meet target</v>
      </c>
      <c r="E167" s="403" t="str">
        <f ca="1">IFERROR(VLOOKUP($B167,'Metrics Backsheet'!$D$11:$AM$187,'Supporting Metrics'!E$26,0),"")</f>
        <v>On track for improved performance, but not to meet full target</v>
      </c>
      <c r="F167" s="404" t="str">
        <f ca="1">IFERROR(VLOOKUP($B167,'Metrics Backsheet'!$D$11:$AM$187,'Supporting Metrics'!F$26,0),"")</f>
        <v>On track to meet target</v>
      </c>
      <c r="G167" s="405" t="str">
        <f ca="1">IFERROR(VLOOKUP($B167,'Metrics Backsheet'!$D$11:$AM$187,'Supporting Metrics'!G$26,0),"")</f>
        <v>No improvement in performance</v>
      </c>
      <c r="H167" s="16"/>
      <c r="J167"/>
      <c r="K167"/>
    </row>
    <row r="168" spans="1:11">
      <c r="A168" s="3">
        <v>137</v>
      </c>
      <c r="B168" s="41" t="str">
        <f ca="1">IF($A168&gt;$K$34-1,"",INDIRECT("'Comms by AT'!AE"&amp;$A168+$K$31))</f>
        <v>E06000007</v>
      </c>
      <c r="C168" s="42" t="str">
        <f ca="1">IFERROR(VLOOKUP($B168,'Org list'!$J$9:$K$637,2,0), "")</f>
        <v>Warrington</v>
      </c>
      <c r="D168" s="403" t="str">
        <f ca="1">IFERROR(VLOOKUP($B168,'Metrics Backsheet'!$D$11:$AM$187,'Supporting Metrics'!D$26,0),"")</f>
        <v>On track to meet target</v>
      </c>
      <c r="E168" s="403" t="str">
        <f ca="1">IFERROR(VLOOKUP($B168,'Metrics Backsheet'!$D$11:$AM$187,'Supporting Metrics'!E$26,0),"")</f>
        <v>On track for improved performance, but not to meet full target</v>
      </c>
      <c r="F168" s="404" t="str">
        <f ca="1">IFERROR(VLOOKUP($B168,'Metrics Backsheet'!$D$11:$AM$187,'Supporting Metrics'!F$26,0),"")</f>
        <v>On track to meet target</v>
      </c>
      <c r="G168" s="405" t="str">
        <f ca="1">IFERROR(VLOOKUP($B168,'Metrics Backsheet'!$D$11:$AM$187,'Supporting Metrics'!G$26,0),"")</f>
        <v>No improvement in performance</v>
      </c>
      <c r="H168" s="16"/>
      <c r="J168"/>
      <c r="K168"/>
    </row>
    <row r="169" spans="1:11">
      <c r="A169" s="3">
        <v>138</v>
      </c>
      <c r="B169" s="41" t="str">
        <f ca="1">IF($A169&gt;$K$34-1,"",INDIRECT("'Comms by AT'!AE"&amp;$A169+$K$31))</f>
        <v>E10000031</v>
      </c>
      <c r="C169" s="42" t="str">
        <f ca="1">IFERROR(VLOOKUP($B169,'Org list'!$J$9:$K$637,2,0), "")</f>
        <v>Warwickshire</v>
      </c>
      <c r="D169" s="403" t="str">
        <f ca="1">IFERROR(VLOOKUP($B169,'Metrics Backsheet'!$D$11:$AM$187,'Supporting Metrics'!D$26,0),"")</f>
        <v>On track to meet target</v>
      </c>
      <c r="E169" s="403" t="str">
        <f ca="1">IFERROR(VLOOKUP($B169,'Metrics Backsheet'!$D$11:$AM$187,'Supporting Metrics'!E$26,0),"")</f>
        <v>Data not available to assess progress</v>
      </c>
      <c r="F169" s="404" t="str">
        <f ca="1">IFERROR(VLOOKUP($B169,'Metrics Backsheet'!$D$11:$AM$187,'Supporting Metrics'!F$26,0),"")</f>
        <v>No improvement in performance</v>
      </c>
      <c r="G169" s="405" t="str">
        <f ca="1">IFERROR(VLOOKUP($B169,'Metrics Backsheet'!$D$11:$AM$187,'Supporting Metrics'!G$26,0),"")</f>
        <v>Data not available to assess progress</v>
      </c>
      <c r="H169" s="16"/>
      <c r="J169"/>
      <c r="K169"/>
    </row>
    <row r="170" spans="1:11">
      <c r="A170" s="3">
        <v>139</v>
      </c>
      <c r="B170" s="41" t="str">
        <f ca="1">IF($A170&gt;$K$34-1,"",INDIRECT("'Comms by AT'!AE"&amp;$A170+$K$31))</f>
        <v>E06000037</v>
      </c>
      <c r="C170" s="42" t="str">
        <f ca="1">IFERROR(VLOOKUP($B170,'Org list'!$J$9:$K$637,2,0), "")</f>
        <v>West Berkshire</v>
      </c>
      <c r="D170" s="403" t="str">
        <f ca="1">IFERROR(VLOOKUP($B170,'Metrics Backsheet'!$D$11:$AM$187,'Supporting Metrics'!D$26,0),"")</f>
        <v>On track to meet target</v>
      </c>
      <c r="E170" s="403" t="str">
        <f ca="1">IFERROR(VLOOKUP($B170,'Metrics Backsheet'!$D$11:$AM$187,'Supporting Metrics'!E$26,0),"")</f>
        <v>On track to meet target</v>
      </c>
      <c r="F170" s="404" t="str">
        <f ca="1">IFERROR(VLOOKUP($B170,'Metrics Backsheet'!$D$11:$AM$187,'Supporting Metrics'!F$26,0),"")</f>
        <v>On track to meet target</v>
      </c>
      <c r="G170" s="405" t="str">
        <f ca="1">IFERROR(VLOOKUP($B170,'Metrics Backsheet'!$D$11:$AM$187,'Supporting Metrics'!G$26,0),"")</f>
        <v>Data not available to assess progress</v>
      </c>
      <c r="H170" s="16"/>
      <c r="J170"/>
      <c r="K170"/>
    </row>
    <row r="171" spans="1:11">
      <c r="A171" s="3">
        <v>140</v>
      </c>
      <c r="B171" s="41" t="str">
        <f ca="1">IF($A171&gt;$K$34-1,"",INDIRECT("'Comms by AT'!AE"&amp;$A171+$K$31))</f>
        <v>E10000032</v>
      </c>
      <c r="C171" s="42" t="str">
        <f ca="1">IFERROR(VLOOKUP($B171,'Org list'!$J$9:$K$637,2,0), "")</f>
        <v>West Sussex</v>
      </c>
      <c r="D171" s="403" t="str">
        <f ca="1">IFERROR(VLOOKUP($B171,'Metrics Backsheet'!$D$11:$AM$187,'Supporting Metrics'!D$26,0),"")</f>
        <v>On track to meet target</v>
      </c>
      <c r="E171" s="403" t="str">
        <f ca="1">IFERROR(VLOOKUP($B171,'Metrics Backsheet'!$D$11:$AM$187,'Supporting Metrics'!E$26,0),"")</f>
        <v>On track to meet target</v>
      </c>
      <c r="F171" s="404" t="str">
        <f ca="1">IFERROR(VLOOKUP($B171,'Metrics Backsheet'!$D$11:$AM$187,'Supporting Metrics'!F$26,0),"")</f>
        <v>On track for improved performance, but not to meet full target</v>
      </c>
      <c r="G171" s="405" t="str">
        <f ca="1">IFERROR(VLOOKUP($B171,'Metrics Backsheet'!$D$11:$AM$187,'Supporting Metrics'!G$26,0),"")</f>
        <v>Data not available to assess progress</v>
      </c>
      <c r="H171" s="16"/>
      <c r="J171"/>
      <c r="K171"/>
    </row>
    <row r="172" spans="1:11">
      <c r="A172" s="3">
        <v>141</v>
      </c>
      <c r="B172" s="41" t="str">
        <f ca="1">IF($A172&gt;$K$34-1,"",INDIRECT("'Comms by AT'!AE"&amp;$A172+$K$31))</f>
        <v>E09000033</v>
      </c>
      <c r="C172" s="42" t="str">
        <f ca="1">IFERROR(VLOOKUP($B172,'Org list'!$J$9:$K$637,2,0), "")</f>
        <v>Westminster</v>
      </c>
      <c r="D172" s="403" t="str">
        <f ca="1">IFERROR(VLOOKUP($B172,'Metrics Backsheet'!$D$11:$AM$187,'Supporting Metrics'!D$26,0),"")</f>
        <v>On track to meet target</v>
      </c>
      <c r="E172" s="403" t="str">
        <f ca="1">IFERROR(VLOOKUP($B172,'Metrics Backsheet'!$D$11:$AM$187,'Supporting Metrics'!E$26,0),"")</f>
        <v>Data not available to assess progress</v>
      </c>
      <c r="F172" s="404" t="str">
        <f ca="1">IFERROR(VLOOKUP($B172,'Metrics Backsheet'!$D$11:$AM$187,'Supporting Metrics'!F$26,0),"")</f>
        <v>Data not available to assess progress</v>
      </c>
      <c r="G172" s="405" t="str">
        <f ca="1">IFERROR(VLOOKUP($B172,'Metrics Backsheet'!$D$11:$AM$187,'Supporting Metrics'!G$26,0),"")</f>
        <v>Data not available to assess progress</v>
      </c>
      <c r="H172" s="16"/>
      <c r="J172"/>
      <c r="K172"/>
    </row>
    <row r="173" spans="1:11">
      <c r="A173" s="3">
        <v>142</v>
      </c>
      <c r="B173" s="41" t="str">
        <f ca="1">IF($A173&gt;$K$34-1,"",INDIRECT("'Comms by AT'!AE"&amp;$A173+$K$31))</f>
        <v>E08000010</v>
      </c>
      <c r="C173" s="42" t="str">
        <f ca="1">IFERROR(VLOOKUP($B173,'Org list'!$J$9:$K$637,2,0), "")</f>
        <v>Wigan</v>
      </c>
      <c r="D173" s="403" t="str">
        <f ca="1">IFERROR(VLOOKUP($B173,'Metrics Backsheet'!$D$11:$AM$187,'Supporting Metrics'!D$26,0),"")</f>
        <v>On track to meet target</v>
      </c>
      <c r="E173" s="403" t="str">
        <f ca="1">IFERROR(VLOOKUP($B173,'Metrics Backsheet'!$D$11:$AM$187,'Supporting Metrics'!E$26,0),"")</f>
        <v>On track for improved performance, but not to meet full target</v>
      </c>
      <c r="F173" s="404" t="str">
        <f ca="1">IFERROR(VLOOKUP($B173,'Metrics Backsheet'!$D$11:$AM$187,'Supporting Metrics'!F$26,0),"")</f>
        <v>On track to meet target</v>
      </c>
      <c r="G173" s="405" t="str">
        <f ca="1">IFERROR(VLOOKUP($B173,'Metrics Backsheet'!$D$11:$AM$187,'Supporting Metrics'!G$26,0),"")</f>
        <v>No improvement in performance</v>
      </c>
      <c r="H173" s="16"/>
      <c r="J173"/>
      <c r="K173"/>
    </row>
    <row r="174" spans="1:11">
      <c r="A174" s="3">
        <v>143</v>
      </c>
      <c r="B174" s="41" t="str">
        <f ca="1">IF($A174&gt;$K$34-1,"",INDIRECT("'Comms by AT'!AE"&amp;$A174+$K$31))</f>
        <v>E06000054</v>
      </c>
      <c r="C174" s="42" t="str">
        <f ca="1">IFERROR(VLOOKUP($B174,'Org list'!$J$9:$K$637,2,0), "")</f>
        <v>Wiltshire</v>
      </c>
      <c r="D174" s="403" t="str">
        <f ca="1">IFERROR(VLOOKUP($B174,'Metrics Backsheet'!$D$11:$AM$187,'Supporting Metrics'!D$26,0),"")</f>
        <v>On track to meet target</v>
      </c>
      <c r="E174" s="403" t="str">
        <f ca="1">IFERROR(VLOOKUP($B174,'Metrics Backsheet'!$D$11:$AM$187,'Supporting Metrics'!E$26,0),"")</f>
        <v>On track for improved performance, but not to meet full target</v>
      </c>
      <c r="F174" s="404" t="str">
        <f ca="1">IFERROR(VLOOKUP($B174,'Metrics Backsheet'!$D$11:$AM$187,'Supporting Metrics'!F$26,0),"")</f>
        <v>On track to meet target</v>
      </c>
      <c r="G174" s="405" t="str">
        <f ca="1">IFERROR(VLOOKUP($B174,'Metrics Backsheet'!$D$11:$AM$187,'Supporting Metrics'!G$26,0),"")</f>
        <v>On track to meet target</v>
      </c>
      <c r="H174" s="16"/>
      <c r="J174"/>
      <c r="K174"/>
    </row>
    <row r="175" spans="1:11">
      <c r="A175" s="3">
        <v>144</v>
      </c>
      <c r="B175" s="41" t="str">
        <f ca="1">IF($A175&gt;$K$34-1,"",INDIRECT("'Comms by AT'!AE"&amp;$A175+$K$31))</f>
        <v>E06000040</v>
      </c>
      <c r="C175" s="42" t="str">
        <f ca="1">IFERROR(VLOOKUP($B175,'Org list'!$J$9:$K$637,2,0), "")</f>
        <v>Windsor and Maidenhead</v>
      </c>
      <c r="D175" s="403" t="str">
        <f ca="1">IFERROR(VLOOKUP($B175,'Metrics Backsheet'!$D$11:$AM$187,'Supporting Metrics'!D$26,0),"")</f>
        <v>On track for improved performance, but not to meet full target</v>
      </c>
      <c r="E175" s="403" t="str">
        <f ca="1">IFERROR(VLOOKUP($B175,'Metrics Backsheet'!$D$11:$AM$187,'Supporting Metrics'!E$26,0),"")</f>
        <v>On track to meet target</v>
      </c>
      <c r="F175" s="404" t="str">
        <f ca="1">IFERROR(VLOOKUP($B175,'Metrics Backsheet'!$D$11:$AM$187,'Supporting Metrics'!F$26,0),"")</f>
        <v>No improvement in performance</v>
      </c>
      <c r="G175" s="405" t="str">
        <f ca="1">IFERROR(VLOOKUP($B175,'Metrics Backsheet'!$D$11:$AM$187,'Supporting Metrics'!G$26,0),"")</f>
        <v>Data not available to assess progress</v>
      </c>
      <c r="H175" s="16"/>
      <c r="J175"/>
      <c r="K175"/>
    </row>
    <row r="176" spans="1:11">
      <c r="A176" s="3">
        <v>145</v>
      </c>
      <c r="B176" s="41" t="str">
        <f ca="1">IF($A176&gt;$K$34-1,"",INDIRECT("'Comms by AT'!AE"&amp;$A176+$K$31))</f>
        <v>E08000015</v>
      </c>
      <c r="C176" s="42" t="str">
        <f ca="1">IFERROR(VLOOKUP($B176,'Org list'!$J$9:$K$637,2,0), "")</f>
        <v>Wirral</v>
      </c>
      <c r="D176" s="403" t="str">
        <f ca="1">IFERROR(VLOOKUP($B176,'Metrics Backsheet'!$D$11:$AM$187,'Supporting Metrics'!D$26,0),"")</f>
        <v>On track for improved performance, but not to meet full target</v>
      </c>
      <c r="E176" s="403" t="str">
        <f ca="1">IFERROR(VLOOKUP($B176,'Metrics Backsheet'!$D$11:$AM$187,'Supporting Metrics'!E$26,0),"")</f>
        <v>On track to meet target</v>
      </c>
      <c r="F176" s="404" t="str">
        <f ca="1">IFERROR(VLOOKUP($B176,'Metrics Backsheet'!$D$11:$AM$187,'Supporting Metrics'!F$26,0),"")</f>
        <v>No improvement in performance</v>
      </c>
      <c r="G176" s="405" t="str">
        <f ca="1">IFERROR(VLOOKUP($B176,'Metrics Backsheet'!$D$11:$AM$187,'Supporting Metrics'!G$26,0),"")</f>
        <v>No improvement in performance</v>
      </c>
      <c r="H176" s="16"/>
      <c r="J176"/>
      <c r="K176"/>
    </row>
    <row r="177" spans="1:13">
      <c r="A177" s="3">
        <v>146</v>
      </c>
      <c r="B177" s="41" t="str">
        <f ca="1">IF($A177&gt;$K$34-1,"",INDIRECT("'Comms by AT'!AE"&amp;$A177+$K$31))</f>
        <v>E06000041</v>
      </c>
      <c r="C177" s="42" t="str">
        <f ca="1">IFERROR(VLOOKUP($B177,'Org list'!$J$9:$K$637,2,0), "")</f>
        <v>Wokingham</v>
      </c>
      <c r="D177" s="403" t="str">
        <f ca="1">IFERROR(VLOOKUP($B177,'Metrics Backsheet'!$D$11:$AM$187,'Supporting Metrics'!D$26,0),"")</f>
        <v>On track to meet target</v>
      </c>
      <c r="E177" s="403" t="str">
        <f ca="1">IFERROR(VLOOKUP($B177,'Metrics Backsheet'!$D$11:$AM$187,'Supporting Metrics'!E$26,0),"")</f>
        <v>On track to meet target</v>
      </c>
      <c r="F177" s="404" t="str">
        <f ca="1">IFERROR(VLOOKUP($B177,'Metrics Backsheet'!$D$11:$AM$187,'Supporting Metrics'!F$26,0),"")</f>
        <v>On track to meet target</v>
      </c>
      <c r="G177" s="405" t="str">
        <f ca="1">IFERROR(VLOOKUP($B177,'Metrics Backsheet'!$D$11:$AM$187,'Supporting Metrics'!G$26,0),"")</f>
        <v>Data not available to assess progress</v>
      </c>
      <c r="H177" s="16"/>
      <c r="J177"/>
      <c r="K177"/>
    </row>
    <row r="178" spans="1:13">
      <c r="A178" s="3">
        <v>147</v>
      </c>
      <c r="B178" s="41" t="str">
        <f ca="1">IF($A178&gt;$K$34-1,"",INDIRECT("'Comms by AT'!AE"&amp;$A178+$K$31))</f>
        <v>E08000031</v>
      </c>
      <c r="C178" s="42" t="str">
        <f ca="1">IFERROR(VLOOKUP($B178,'Org list'!$J$9:$K$637,2,0), "")</f>
        <v>Wolverhampton</v>
      </c>
      <c r="D178" s="403" t="str">
        <f ca="1">IFERROR(VLOOKUP($B178,'Metrics Backsheet'!$D$11:$AM$187,'Supporting Metrics'!D$26,0),"")</f>
        <v>On track to meet target</v>
      </c>
      <c r="E178" s="403" t="str">
        <f ca="1">IFERROR(VLOOKUP($B178,'Metrics Backsheet'!$D$11:$AM$187,'Supporting Metrics'!E$26,0),"")</f>
        <v>Data not available to assess progress</v>
      </c>
      <c r="F178" s="404" t="str">
        <f ca="1">IFERROR(VLOOKUP($B178,'Metrics Backsheet'!$D$11:$AM$187,'Supporting Metrics'!F$26,0),"")</f>
        <v>On track to meet target</v>
      </c>
      <c r="G178" s="405" t="str">
        <f ca="1">IFERROR(VLOOKUP($B178,'Metrics Backsheet'!$D$11:$AM$187,'Supporting Metrics'!G$26,0),"")</f>
        <v>Data not available to assess progress</v>
      </c>
      <c r="H178" s="16"/>
      <c r="J178"/>
      <c r="K178"/>
    </row>
    <row r="179" spans="1:13">
      <c r="A179" s="3">
        <v>148</v>
      </c>
      <c r="B179" s="41" t="str">
        <f ca="1">IF($A179&gt;$K$34-1,"",INDIRECT("'Comms by AT'!AE"&amp;$A179+$K$31))</f>
        <v>E10000034</v>
      </c>
      <c r="C179" s="42" t="str">
        <f ca="1">IFERROR(VLOOKUP($B179,'Org list'!$J$9:$K$637,2,0), "")</f>
        <v>Worcestershire</v>
      </c>
      <c r="D179" s="403" t="str">
        <f ca="1">IFERROR(VLOOKUP($B179,'Metrics Backsheet'!$D$11:$AM$187,'Supporting Metrics'!D$26,0),"")</f>
        <v>No improvement in performance</v>
      </c>
      <c r="E179" s="403" t="str">
        <f ca="1">IFERROR(VLOOKUP($B179,'Metrics Backsheet'!$D$11:$AM$187,'Supporting Metrics'!E$26,0),"")</f>
        <v>On track to meet target</v>
      </c>
      <c r="F179" s="404" t="str">
        <f ca="1">IFERROR(VLOOKUP($B179,'Metrics Backsheet'!$D$11:$AM$187,'Supporting Metrics'!F$26,0),"")</f>
        <v>On track to meet target</v>
      </c>
      <c r="G179" s="405" t="str">
        <f ca="1">IFERROR(VLOOKUP($B179,'Metrics Backsheet'!$D$11:$AM$187,'Supporting Metrics'!G$26,0),"")</f>
        <v>Data not available to assess progress</v>
      </c>
      <c r="H179" s="16"/>
      <c r="J179"/>
      <c r="K179"/>
    </row>
    <row r="180" spans="1:13" ht="15.75" thickBot="1">
      <c r="A180" s="3">
        <v>149</v>
      </c>
      <c r="B180" s="45" t="str">
        <f ca="1">IF($A180&gt;$K$34-1,"",INDIRECT("'Comms by AT'!AE"&amp;$A180+$K$31))</f>
        <v>E06000014</v>
      </c>
      <c r="C180" s="46" t="str">
        <f ca="1">IFERROR(VLOOKUP($B180,'Org list'!$J$9:$K$637,2,0), "")</f>
        <v>York</v>
      </c>
      <c r="D180" s="406" t="str">
        <f ca="1">IFERROR(VLOOKUP($B180,'Metrics Backsheet'!$D$11:$AM$187,'Supporting Metrics'!D$26,0),"")</f>
        <v>On track for improved performance, but not to meet full target</v>
      </c>
      <c r="E180" s="406" t="str">
        <f ca="1">IFERROR(VLOOKUP($B180,'Metrics Backsheet'!$D$11:$AM$187,'Supporting Metrics'!E$26,0),"")</f>
        <v>On track for improved performance, but not to meet full target</v>
      </c>
      <c r="F180" s="407" t="str">
        <f ca="1">IFERROR(VLOOKUP($B180,'Metrics Backsheet'!$D$11:$AM$187,'Supporting Metrics'!F$26,0),"")</f>
        <v>On track for improved performance, but not to meet full target</v>
      </c>
      <c r="G180" s="408" t="str">
        <f ca="1">IFERROR(VLOOKUP($B180,'Metrics Backsheet'!$D$11:$AM$187,'Supporting Metrics'!G$26,0),"")</f>
        <v>On track to meet target</v>
      </c>
      <c r="H180" s="16"/>
      <c r="J180"/>
      <c r="K180"/>
    </row>
    <row r="181" spans="1:13">
      <c r="H181" s="4"/>
      <c r="I181" s="16"/>
      <c r="J181"/>
      <c r="K181"/>
    </row>
    <row r="182" spans="1:13" s="4" customFormat="1" ht="15" customHeight="1">
      <c r="A182" s="2"/>
      <c r="B182" s="5" t="s">
        <v>21</v>
      </c>
      <c r="C182" s="2"/>
      <c r="D182" s="2"/>
      <c r="E182" s="2"/>
      <c r="F182" s="2"/>
      <c r="G182" s="2"/>
      <c r="H182" s="469"/>
      <c r="I182" s="492"/>
      <c r="J182" s="492"/>
      <c r="K182"/>
    </row>
    <row r="183" spans="1:13" s="4" customFormat="1">
      <c r="A183" s="3"/>
      <c r="B183"/>
      <c r="C183"/>
      <c r="D183"/>
      <c r="E183"/>
      <c r="F183"/>
      <c r="G183"/>
      <c r="H183"/>
      <c r="I183"/>
      <c r="K183" s="16"/>
      <c r="L183"/>
      <c r="M183"/>
    </row>
    <row r="184" spans="1:13" s="4" customFormat="1">
      <c r="A184" s="3"/>
      <c r="B184" s="91" t="s">
        <v>1397</v>
      </c>
      <c r="C184" s="1"/>
      <c r="D184" s="1"/>
      <c r="E184" s="1"/>
      <c r="F184" s="1"/>
      <c r="G184" s="1"/>
      <c r="H184" s="1"/>
      <c r="I184" s="1"/>
      <c r="K184" s="16"/>
      <c r="L184"/>
      <c r="M184"/>
    </row>
    <row r="185" spans="1:13" s="4" customFormat="1">
      <c r="A185" s="3"/>
      <c r="B185" t="s">
        <v>1396</v>
      </c>
      <c r="C185" s="1"/>
      <c r="D185" s="1"/>
      <c r="E185" s="1"/>
      <c r="F185" s="1"/>
      <c r="G185" s="1"/>
      <c r="H185" s="1"/>
      <c r="I185" s="1"/>
      <c r="K185" s="16"/>
      <c r="L185"/>
      <c r="M185"/>
    </row>
    <row r="186" spans="1:13" s="4" customFormat="1">
      <c r="A186" s="3"/>
      <c r="B186" t="s">
        <v>1398</v>
      </c>
      <c r="C186" s="1"/>
      <c r="D186" s="1"/>
      <c r="E186" s="1"/>
      <c r="F186" s="1"/>
      <c r="G186" s="1"/>
      <c r="H186" s="1"/>
      <c r="I186" s="1"/>
      <c r="K186" s="16"/>
      <c r="L186"/>
      <c r="M186"/>
    </row>
    <row r="187" spans="1:13" s="4" customFormat="1">
      <c r="A187" s="3"/>
      <c r="B187"/>
      <c r="C187" s="1"/>
      <c r="D187" s="1"/>
      <c r="E187" s="1"/>
      <c r="F187" s="1"/>
      <c r="G187" s="1"/>
      <c r="H187" s="1"/>
      <c r="I187" s="1"/>
      <c r="K187" s="16"/>
      <c r="L187"/>
      <c r="M187"/>
    </row>
    <row r="188" spans="1:13" s="4" customFormat="1">
      <c r="A188" s="3"/>
      <c r="B188"/>
      <c r="C188" s="1"/>
      <c r="D188" s="1"/>
      <c r="E188" s="1"/>
      <c r="F188" s="1"/>
      <c r="G188" s="1"/>
      <c r="H188" s="1"/>
      <c r="I188" s="1"/>
      <c r="K188" s="16"/>
      <c r="L188"/>
      <c r="M188"/>
    </row>
    <row r="189" spans="1:13" s="4" customFormat="1">
      <c r="A189" s="3"/>
      <c r="B189"/>
      <c r="C189" s="1"/>
      <c r="D189" s="1"/>
      <c r="E189" s="1"/>
      <c r="F189" s="1"/>
      <c r="G189" s="1"/>
      <c r="H189" s="1"/>
      <c r="I189" s="1"/>
      <c r="K189" s="16"/>
      <c r="L189"/>
      <c r="M189"/>
    </row>
    <row r="190" spans="1:13" s="4" customFormat="1">
      <c r="A190" s="3"/>
      <c r="B190"/>
      <c r="C190" s="1"/>
      <c r="D190" s="1"/>
      <c r="E190" s="1"/>
      <c r="F190" s="1"/>
      <c r="G190" s="1"/>
      <c r="H190" s="1"/>
      <c r="I190" s="1"/>
      <c r="K190" s="16"/>
      <c r="L190"/>
      <c r="M190"/>
    </row>
    <row r="191" spans="1:13" s="4" customFormat="1">
      <c r="A191" s="3"/>
      <c r="B191"/>
      <c r="C191" s="1"/>
      <c r="D191" s="1"/>
      <c r="E191" s="1"/>
      <c r="F191" s="1"/>
      <c r="G191" s="1"/>
      <c r="H191" s="1"/>
      <c r="I191" s="1"/>
      <c r="K191" s="16"/>
      <c r="L191"/>
      <c r="M191"/>
    </row>
    <row r="192" spans="1:13" s="4" customFormat="1">
      <c r="A192" s="3"/>
      <c r="B192"/>
      <c r="C192" s="1"/>
      <c r="D192" s="1"/>
      <c r="E192" s="1"/>
      <c r="F192" s="1"/>
      <c r="G192" s="1"/>
      <c r="H192" s="1"/>
      <c r="I192" s="1"/>
      <c r="K192" s="16"/>
      <c r="L192"/>
      <c r="M192"/>
    </row>
  </sheetData>
  <mergeCells count="7">
    <mergeCell ref="B1:I3"/>
    <mergeCell ref="C4:E4"/>
    <mergeCell ref="B20:B24"/>
    <mergeCell ref="F17:F18"/>
    <mergeCell ref="F28:F29"/>
    <mergeCell ref="G17:G18"/>
    <mergeCell ref="G28:G29"/>
  </mergeCells>
  <pageMargins left="0.23622047244094491" right="0.23622047244094491" top="0.35433070866141736" bottom="0.35433070866141736" header="0.31496062992125984" footer="0.31496062992125984"/>
  <pageSetup paperSize="9" scale="39" fitToHeight="8" orientation="landscape" r:id="rId1"/>
  <rowBreaks count="3" manualBreakCount="3">
    <brk id="65" max="10" man="1"/>
    <brk id="82" max="10" man="1"/>
    <brk id="99" max="1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sizeWithCells="1">
                  <from>
                    <xdr:col>4</xdr:col>
                    <xdr:colOff>1419225</xdr:colOff>
                    <xdr:row>3</xdr:row>
                    <xdr:rowOff>180975</xdr:rowOff>
                  </from>
                  <to>
                    <xdr:col>6</xdr:col>
                    <xdr:colOff>923925</xdr:colOff>
                    <xdr:row>6</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L188"/>
  <sheetViews>
    <sheetView zoomScale="85" zoomScaleNormal="85" workbookViewId="0">
      <selection activeCell="I53" sqref="I53"/>
    </sheetView>
  </sheetViews>
  <sheetFormatPr defaultRowHeight="15"/>
  <cols>
    <col min="2" max="2" width="11.28515625" customWidth="1"/>
    <col min="4" max="4" width="14.7109375" customWidth="1"/>
    <col min="9" max="9" width="12" customWidth="1"/>
    <col min="12" max="12" width="10.140625" customWidth="1"/>
    <col min="16" max="16" width="22.140625" customWidth="1"/>
    <col min="17" max="17" width="20" customWidth="1"/>
  </cols>
  <sheetData>
    <row r="1" spans="1:38">
      <c r="E1">
        <v>63</v>
      </c>
      <c r="F1">
        <v>64</v>
      </c>
      <c r="G1">
        <v>65</v>
      </c>
      <c r="H1">
        <v>66</v>
      </c>
      <c r="I1">
        <v>67</v>
      </c>
      <c r="J1">
        <v>68</v>
      </c>
      <c r="K1">
        <v>69</v>
      </c>
      <c r="L1">
        <v>70</v>
      </c>
      <c r="M1">
        <v>71</v>
      </c>
      <c r="N1">
        <v>72</v>
      </c>
      <c r="P1">
        <v>3</v>
      </c>
      <c r="Q1">
        <v>4</v>
      </c>
      <c r="S1">
        <v>193</v>
      </c>
      <c r="T1">
        <v>194</v>
      </c>
      <c r="U1">
        <v>195</v>
      </c>
      <c r="V1">
        <v>196</v>
      </c>
      <c r="W1">
        <v>197</v>
      </c>
      <c r="X1">
        <v>198</v>
      </c>
      <c r="Y1">
        <v>199</v>
      </c>
      <c r="Z1">
        <v>200</v>
      </c>
      <c r="AA1">
        <v>201</v>
      </c>
      <c r="AB1">
        <v>202</v>
      </c>
      <c r="AC1">
        <v>203</v>
      </c>
      <c r="AD1">
        <v>204</v>
      </c>
      <c r="AE1">
        <v>205</v>
      </c>
      <c r="AF1">
        <v>206</v>
      </c>
      <c r="AG1">
        <v>207</v>
      </c>
      <c r="AH1">
        <v>208</v>
      </c>
      <c r="AI1">
        <v>209</v>
      </c>
      <c r="AJ1">
        <v>210</v>
      </c>
      <c r="AK1">
        <v>211</v>
      </c>
      <c r="AL1">
        <v>212</v>
      </c>
    </row>
    <row r="3" spans="1:38">
      <c r="D3" s="400" t="s">
        <v>1274</v>
      </c>
      <c r="E3" s="400"/>
      <c r="F3" s="400"/>
    </row>
    <row r="6" spans="1:38">
      <c r="D6">
        <v>1</v>
      </c>
      <c r="E6">
        <v>2</v>
      </c>
      <c r="F6">
        <v>3</v>
      </c>
      <c r="G6">
        <v>4</v>
      </c>
      <c r="H6">
        <v>5</v>
      </c>
      <c r="I6">
        <v>6</v>
      </c>
      <c r="J6">
        <v>7</v>
      </c>
      <c r="K6">
        <v>8</v>
      </c>
      <c r="L6">
        <v>9</v>
      </c>
      <c r="M6">
        <v>10</v>
      </c>
      <c r="N6">
        <v>11</v>
      </c>
      <c r="O6">
        <v>12</v>
      </c>
      <c r="P6">
        <v>13</v>
      </c>
      <c r="Q6">
        <v>14</v>
      </c>
      <c r="R6">
        <v>15</v>
      </c>
      <c r="S6">
        <v>16</v>
      </c>
      <c r="T6">
        <v>17</v>
      </c>
      <c r="U6">
        <v>18</v>
      </c>
      <c r="V6">
        <v>19</v>
      </c>
      <c r="W6">
        <v>20</v>
      </c>
      <c r="X6">
        <v>21</v>
      </c>
      <c r="Y6">
        <v>22</v>
      </c>
      <c r="Z6">
        <v>23</v>
      </c>
      <c r="AA6">
        <v>24</v>
      </c>
      <c r="AB6">
        <v>25</v>
      </c>
      <c r="AC6">
        <v>26</v>
      </c>
      <c r="AD6">
        <v>27</v>
      </c>
      <c r="AE6">
        <v>28</v>
      </c>
      <c r="AF6">
        <v>29</v>
      </c>
      <c r="AG6">
        <v>30</v>
      </c>
      <c r="AH6">
        <v>31</v>
      </c>
      <c r="AI6">
        <v>32</v>
      </c>
      <c r="AJ6">
        <v>33</v>
      </c>
      <c r="AK6">
        <v>34</v>
      </c>
      <c r="AL6">
        <v>35</v>
      </c>
    </row>
    <row r="7" spans="1:38">
      <c r="E7" s="106" t="s">
        <v>1258</v>
      </c>
      <c r="F7" s="106"/>
      <c r="G7" s="106"/>
      <c r="I7" s="106"/>
      <c r="J7" s="106"/>
      <c r="K7" s="106"/>
      <c r="L7" s="106"/>
      <c r="M7" s="106"/>
      <c r="N7" s="106"/>
      <c r="P7" s="106"/>
      <c r="Q7" s="106"/>
      <c r="S7" t="s">
        <v>1272</v>
      </c>
    </row>
    <row r="8" spans="1:38">
      <c r="E8" s="113" t="s">
        <v>1259</v>
      </c>
      <c r="F8" s="113" t="s">
        <v>1259</v>
      </c>
      <c r="G8" s="113" t="s">
        <v>1259</v>
      </c>
      <c r="H8" s="113" t="s">
        <v>1259</v>
      </c>
      <c r="I8" s="113" t="s">
        <v>1259</v>
      </c>
      <c r="J8" s="113" t="s">
        <v>1259</v>
      </c>
      <c r="K8" s="113" t="s">
        <v>1259</v>
      </c>
      <c r="L8" s="113" t="s">
        <v>1259</v>
      </c>
      <c r="M8" s="113" t="s">
        <v>1259</v>
      </c>
      <c r="N8" s="113" t="s">
        <v>1259</v>
      </c>
      <c r="S8" s="113" t="s">
        <v>1199</v>
      </c>
      <c r="T8" s="113" t="s">
        <v>1200</v>
      </c>
      <c r="U8" s="113" t="s">
        <v>1201</v>
      </c>
      <c r="V8" s="113" t="s">
        <v>1202</v>
      </c>
      <c r="W8" s="113" t="s">
        <v>1273</v>
      </c>
      <c r="X8" s="113" t="s">
        <v>1199</v>
      </c>
      <c r="Y8" s="113" t="s">
        <v>1200</v>
      </c>
      <c r="Z8" s="113" t="s">
        <v>1201</v>
      </c>
      <c r="AA8" s="113" t="s">
        <v>1202</v>
      </c>
      <c r="AB8" s="113" t="s">
        <v>1273</v>
      </c>
      <c r="AC8" s="113" t="s">
        <v>1199</v>
      </c>
      <c r="AD8" s="113" t="s">
        <v>1200</v>
      </c>
      <c r="AE8" s="113" t="s">
        <v>1201</v>
      </c>
      <c r="AF8" s="113" t="s">
        <v>1202</v>
      </c>
      <c r="AG8" s="113" t="s">
        <v>1273</v>
      </c>
      <c r="AH8" s="113" t="s">
        <v>1199</v>
      </c>
      <c r="AI8" s="113" t="s">
        <v>1200</v>
      </c>
      <c r="AJ8" s="113" t="s">
        <v>1201</v>
      </c>
      <c r="AK8" s="113" t="s">
        <v>1202</v>
      </c>
      <c r="AL8" s="113" t="s">
        <v>1273</v>
      </c>
    </row>
    <row r="9" spans="1:38">
      <c r="E9" s="113" t="s">
        <v>703</v>
      </c>
      <c r="F9" s="113" t="s">
        <v>1260</v>
      </c>
      <c r="G9" s="113" t="s">
        <v>705</v>
      </c>
      <c r="H9" s="113" t="s">
        <v>706</v>
      </c>
      <c r="I9" s="113" t="s">
        <v>1261</v>
      </c>
      <c r="J9" s="113" t="s">
        <v>1262</v>
      </c>
      <c r="K9" s="113" t="s">
        <v>1263</v>
      </c>
      <c r="L9" s="113" t="s">
        <v>1264</v>
      </c>
      <c r="M9" s="113" t="s">
        <v>1265</v>
      </c>
      <c r="N9" s="113" t="s">
        <v>1249</v>
      </c>
      <c r="S9" s="113" t="s">
        <v>703</v>
      </c>
      <c r="T9" s="113" t="s">
        <v>703</v>
      </c>
      <c r="U9" s="113" t="s">
        <v>703</v>
      </c>
      <c r="V9" s="113" t="s">
        <v>703</v>
      </c>
      <c r="W9" s="113" t="s">
        <v>703</v>
      </c>
      <c r="X9" s="113" t="s">
        <v>705</v>
      </c>
      <c r="Y9" s="113" t="s">
        <v>705</v>
      </c>
      <c r="Z9" s="113" t="s">
        <v>705</v>
      </c>
      <c r="AA9" s="113" t="s">
        <v>705</v>
      </c>
      <c r="AB9" s="113" t="s">
        <v>705</v>
      </c>
      <c r="AC9" s="113" t="s">
        <v>1262</v>
      </c>
      <c r="AD9" s="113" t="s">
        <v>1262</v>
      </c>
      <c r="AE9" s="113" t="s">
        <v>1262</v>
      </c>
      <c r="AF9" s="113" t="s">
        <v>1262</v>
      </c>
      <c r="AG9" s="113" t="s">
        <v>1262</v>
      </c>
      <c r="AH9" s="113" t="s">
        <v>1265</v>
      </c>
      <c r="AI9" s="113" t="s">
        <v>1265</v>
      </c>
      <c r="AJ9" s="113" t="s">
        <v>1265</v>
      </c>
      <c r="AK9" s="113" t="s">
        <v>1265</v>
      </c>
      <c r="AL9" s="113" t="s">
        <v>1265</v>
      </c>
    </row>
    <row r="10" spans="1:38" ht="102.75">
      <c r="A10" s="78" t="s">
        <v>380</v>
      </c>
      <c r="B10" s="78" t="s">
        <v>379</v>
      </c>
      <c r="C10" s="78" t="s">
        <v>378</v>
      </c>
      <c r="D10" s="106" t="s">
        <v>386</v>
      </c>
      <c r="E10" s="393" t="s">
        <v>1266</v>
      </c>
      <c r="F10" s="393" t="s">
        <v>1193</v>
      </c>
      <c r="G10" s="393" t="s">
        <v>1267</v>
      </c>
      <c r="H10" s="393" t="s">
        <v>1193</v>
      </c>
      <c r="I10" s="393" t="s">
        <v>1268</v>
      </c>
      <c r="J10" s="393" t="s">
        <v>1269</v>
      </c>
      <c r="K10" s="393" t="s">
        <v>1193</v>
      </c>
      <c r="L10" s="393" t="s">
        <v>1270</v>
      </c>
      <c r="M10" s="393" t="s">
        <v>1271</v>
      </c>
      <c r="N10" s="393" t="s">
        <v>1193</v>
      </c>
      <c r="P10" s="395" t="s">
        <v>771</v>
      </c>
      <c r="Q10" s="394" t="s">
        <v>770</v>
      </c>
      <c r="S10" t="s">
        <v>1266</v>
      </c>
      <c r="T10" t="s">
        <v>1266</v>
      </c>
      <c r="U10" t="s">
        <v>1266</v>
      </c>
      <c r="V10" t="s">
        <v>1266</v>
      </c>
      <c r="X10" t="s">
        <v>1267</v>
      </c>
      <c r="Y10" t="s">
        <v>1267</v>
      </c>
      <c r="Z10" t="s">
        <v>1267</v>
      </c>
      <c r="AA10" t="s">
        <v>1267</v>
      </c>
      <c r="AB10" s="261"/>
      <c r="AC10" t="s">
        <v>1269</v>
      </c>
      <c r="AD10" t="s">
        <v>1269</v>
      </c>
      <c r="AE10" t="s">
        <v>1269</v>
      </c>
      <c r="AF10" t="s">
        <v>1269</v>
      </c>
      <c r="AG10" t="s">
        <v>1269</v>
      </c>
      <c r="AH10" t="s">
        <v>1271</v>
      </c>
      <c r="AI10" t="s">
        <v>1271</v>
      </c>
      <c r="AJ10" t="s">
        <v>1271</v>
      </c>
      <c r="AK10" t="s">
        <v>1271</v>
      </c>
      <c r="AL10" t="s">
        <v>1271</v>
      </c>
    </row>
    <row r="11" spans="1:38">
      <c r="A11" s="78"/>
      <c r="B11" s="78"/>
      <c r="C11" s="78"/>
      <c r="D11" s="106" t="s">
        <v>420</v>
      </c>
      <c r="R11" s="106" t="str">
        <f>IFERROR(VLOOKUP($D11,#REF!,R$1,0),"")</f>
        <v/>
      </c>
      <c r="S11" s="106">
        <v>79</v>
      </c>
      <c r="T11" s="106">
        <v>36</v>
      </c>
      <c r="U11" s="106">
        <v>32</v>
      </c>
      <c r="V11" s="106">
        <v>3</v>
      </c>
      <c r="W11" s="106">
        <v>150</v>
      </c>
      <c r="X11" s="106">
        <v>66</v>
      </c>
      <c r="Y11" s="106">
        <v>35</v>
      </c>
      <c r="Z11" s="106">
        <v>11</v>
      </c>
      <c r="AA11" s="106">
        <v>38</v>
      </c>
      <c r="AB11" s="106">
        <v>150</v>
      </c>
      <c r="AC11" s="106">
        <v>73</v>
      </c>
      <c r="AD11" s="106">
        <v>36</v>
      </c>
      <c r="AE11" s="106">
        <v>17</v>
      </c>
      <c r="AF11" s="106">
        <v>24</v>
      </c>
      <c r="AG11" s="106">
        <v>150</v>
      </c>
      <c r="AH11" s="106">
        <v>31</v>
      </c>
      <c r="AI11" s="106">
        <v>17</v>
      </c>
      <c r="AJ11" s="106">
        <v>20</v>
      </c>
      <c r="AK11" s="106">
        <v>82</v>
      </c>
      <c r="AL11" s="106">
        <v>150</v>
      </c>
    </row>
    <row r="12" spans="1:38">
      <c r="A12" s="78"/>
      <c r="B12" s="78"/>
      <c r="C12" s="78"/>
      <c r="D12" s="106" t="s">
        <v>48</v>
      </c>
      <c r="R12" s="106" t="str">
        <f>IFERROR(VLOOKUP($D12,#REF!,R$1,0),"")</f>
        <v/>
      </c>
      <c r="S12" s="106">
        <v>22</v>
      </c>
      <c r="T12" s="106">
        <v>16</v>
      </c>
      <c r="U12" s="106">
        <v>11</v>
      </c>
      <c r="V12" s="106">
        <v>1</v>
      </c>
      <c r="W12" s="106">
        <v>50</v>
      </c>
      <c r="X12" s="106">
        <v>21</v>
      </c>
      <c r="Y12" s="106">
        <v>16</v>
      </c>
      <c r="Z12" s="106">
        <v>2</v>
      </c>
      <c r="AA12" s="106">
        <v>11</v>
      </c>
      <c r="AB12" s="106">
        <v>50</v>
      </c>
      <c r="AC12" s="106">
        <v>30</v>
      </c>
      <c r="AD12" s="106">
        <v>10</v>
      </c>
      <c r="AE12" s="106">
        <v>6</v>
      </c>
      <c r="AF12" s="106">
        <v>4</v>
      </c>
      <c r="AG12" s="106">
        <v>50</v>
      </c>
      <c r="AH12" s="106">
        <v>13</v>
      </c>
      <c r="AI12" s="106">
        <v>6</v>
      </c>
      <c r="AJ12" s="106">
        <v>5</v>
      </c>
      <c r="AK12" s="106">
        <v>26</v>
      </c>
      <c r="AL12" s="106">
        <v>50</v>
      </c>
    </row>
    <row r="13" spans="1:38">
      <c r="A13" s="78"/>
      <c r="B13" s="78"/>
      <c r="C13" s="78"/>
      <c r="D13" s="106" t="s">
        <v>53</v>
      </c>
      <c r="R13" s="106" t="str">
        <f>IFERROR(VLOOKUP($D13,#REF!,R$1,0),"")</f>
        <v/>
      </c>
      <c r="S13" s="106">
        <v>21</v>
      </c>
      <c r="T13" s="106">
        <v>8</v>
      </c>
      <c r="U13" s="106">
        <v>5</v>
      </c>
      <c r="V13" s="106">
        <v>1</v>
      </c>
      <c r="W13" s="106">
        <v>35</v>
      </c>
      <c r="X13" s="106">
        <v>15</v>
      </c>
      <c r="Y13" s="106">
        <v>9</v>
      </c>
      <c r="Z13" s="106">
        <v>4</v>
      </c>
      <c r="AA13" s="106">
        <v>7</v>
      </c>
      <c r="AB13" s="106">
        <v>35</v>
      </c>
      <c r="AC13" s="106">
        <v>16</v>
      </c>
      <c r="AD13" s="106">
        <v>9</v>
      </c>
      <c r="AE13" s="106">
        <v>3</v>
      </c>
      <c r="AF13" s="106">
        <v>7</v>
      </c>
      <c r="AG13" s="106">
        <v>35</v>
      </c>
      <c r="AH13" s="106">
        <v>2</v>
      </c>
      <c r="AI13" s="106">
        <v>5</v>
      </c>
      <c r="AJ13" s="106">
        <v>5</v>
      </c>
      <c r="AK13" s="106">
        <v>23</v>
      </c>
      <c r="AL13" s="106">
        <v>35</v>
      </c>
    </row>
    <row r="14" spans="1:38">
      <c r="A14" s="78"/>
      <c r="B14" s="78"/>
      <c r="C14" s="78"/>
      <c r="D14" s="106" t="s">
        <v>77</v>
      </c>
      <c r="R14" s="106" t="str">
        <f>IFERROR(VLOOKUP($D14,#REF!,R$1,0),"")</f>
        <v/>
      </c>
      <c r="S14" s="106">
        <v>17</v>
      </c>
      <c r="T14" s="106">
        <v>7</v>
      </c>
      <c r="U14" s="106">
        <v>9</v>
      </c>
      <c r="V14" s="106">
        <v>0</v>
      </c>
      <c r="W14" s="106">
        <v>33</v>
      </c>
      <c r="X14" s="106">
        <v>15</v>
      </c>
      <c r="Y14" s="106">
        <v>4</v>
      </c>
      <c r="Z14" s="106">
        <v>3</v>
      </c>
      <c r="AA14" s="106">
        <v>11</v>
      </c>
      <c r="AB14" s="106">
        <v>33</v>
      </c>
      <c r="AC14" s="106">
        <v>16</v>
      </c>
      <c r="AD14" s="106">
        <v>5</v>
      </c>
      <c r="AE14" s="106">
        <v>4</v>
      </c>
      <c r="AF14" s="106">
        <v>8</v>
      </c>
      <c r="AG14" s="106">
        <v>33</v>
      </c>
      <c r="AH14" s="106">
        <v>7</v>
      </c>
      <c r="AI14" s="106">
        <v>4</v>
      </c>
      <c r="AJ14" s="106">
        <v>5</v>
      </c>
      <c r="AK14" s="106">
        <v>17</v>
      </c>
      <c r="AL14" s="106">
        <v>33</v>
      </c>
    </row>
    <row r="15" spans="1:38">
      <c r="A15" s="78"/>
      <c r="B15" s="78"/>
      <c r="C15" s="78"/>
      <c r="D15" s="106" t="s">
        <v>60</v>
      </c>
      <c r="R15" s="106" t="str">
        <f>IFERROR(VLOOKUP($D15,#REF!,R$1,0),"")</f>
        <v/>
      </c>
      <c r="S15" s="106">
        <v>19</v>
      </c>
      <c r="T15" s="106">
        <v>5</v>
      </c>
      <c r="U15" s="106">
        <v>7</v>
      </c>
      <c r="V15" s="106">
        <v>1</v>
      </c>
      <c r="W15" s="106">
        <v>32</v>
      </c>
      <c r="X15" s="106">
        <v>15</v>
      </c>
      <c r="Y15" s="106">
        <v>6</v>
      </c>
      <c r="Z15" s="106">
        <v>2</v>
      </c>
      <c r="AA15" s="106">
        <v>9</v>
      </c>
      <c r="AB15" s="106">
        <v>32</v>
      </c>
      <c r="AC15" s="106">
        <v>11</v>
      </c>
      <c r="AD15" s="106">
        <v>12</v>
      </c>
      <c r="AE15" s="106">
        <v>4</v>
      </c>
      <c r="AF15" s="106">
        <v>5</v>
      </c>
      <c r="AG15" s="106">
        <v>32</v>
      </c>
      <c r="AH15" s="106">
        <v>9</v>
      </c>
      <c r="AI15" s="106">
        <v>2</v>
      </c>
      <c r="AJ15" s="106">
        <v>5</v>
      </c>
      <c r="AK15" s="106">
        <v>16</v>
      </c>
      <c r="AL15" s="106">
        <v>32</v>
      </c>
    </row>
    <row r="16" spans="1:38">
      <c r="A16" s="78"/>
      <c r="B16" s="78"/>
      <c r="C16" s="78"/>
      <c r="D16" s="106" t="s">
        <v>120</v>
      </c>
      <c r="R16" s="106" t="str">
        <f>IFERROR(VLOOKUP($D16,#REF!,R$1,0),"")</f>
        <v/>
      </c>
      <c r="S16" s="106">
        <v>4</v>
      </c>
      <c r="T16" s="106">
        <v>5</v>
      </c>
      <c r="U16" s="106">
        <v>3</v>
      </c>
      <c r="V16" s="106">
        <v>0</v>
      </c>
      <c r="W16" s="106">
        <v>12</v>
      </c>
      <c r="X16" s="106">
        <v>5</v>
      </c>
      <c r="Y16" s="106">
        <v>6</v>
      </c>
      <c r="Z16" s="106">
        <v>1</v>
      </c>
      <c r="AA16" s="106">
        <v>0</v>
      </c>
      <c r="AB16" s="106">
        <v>12</v>
      </c>
      <c r="AC16" s="106">
        <v>7</v>
      </c>
      <c r="AD16" s="106">
        <v>3</v>
      </c>
      <c r="AE16" s="106">
        <v>2</v>
      </c>
      <c r="AF16" s="106">
        <v>0</v>
      </c>
      <c r="AG16" s="106">
        <v>12</v>
      </c>
      <c r="AH16" s="106">
        <v>4</v>
      </c>
      <c r="AI16" s="106">
        <v>3</v>
      </c>
      <c r="AJ16" s="106">
        <v>0</v>
      </c>
      <c r="AK16" s="106">
        <v>5</v>
      </c>
      <c r="AL16" s="106">
        <v>12</v>
      </c>
    </row>
    <row r="17" spans="1:38">
      <c r="A17" s="78"/>
      <c r="B17" s="78"/>
      <c r="C17" s="78"/>
      <c r="D17" s="106" t="s">
        <v>64</v>
      </c>
      <c r="R17" s="106" t="str">
        <f>IFERROR(VLOOKUP($D17,#REF!,R$1,0),"")</f>
        <v/>
      </c>
      <c r="S17" s="106">
        <v>12</v>
      </c>
      <c r="T17" s="106">
        <v>6</v>
      </c>
      <c r="U17" s="106">
        <v>4</v>
      </c>
      <c r="V17" s="106">
        <v>1</v>
      </c>
      <c r="W17" s="106">
        <v>23</v>
      </c>
      <c r="X17" s="106">
        <v>9</v>
      </c>
      <c r="Y17" s="106">
        <v>7</v>
      </c>
      <c r="Z17" s="106">
        <v>0</v>
      </c>
      <c r="AA17" s="106">
        <v>7</v>
      </c>
      <c r="AB17" s="106">
        <v>23</v>
      </c>
      <c r="AC17" s="106">
        <v>13</v>
      </c>
      <c r="AD17" s="106">
        <v>4</v>
      </c>
      <c r="AE17" s="106">
        <v>2</v>
      </c>
      <c r="AF17" s="106">
        <v>4</v>
      </c>
      <c r="AG17" s="106">
        <v>23</v>
      </c>
      <c r="AH17" s="106">
        <v>5</v>
      </c>
      <c r="AI17" s="106">
        <v>2</v>
      </c>
      <c r="AJ17" s="106">
        <v>5</v>
      </c>
      <c r="AK17" s="106">
        <v>11</v>
      </c>
      <c r="AL17" s="106">
        <v>23</v>
      </c>
    </row>
    <row r="18" spans="1:38">
      <c r="A18" s="78"/>
      <c r="B18" s="78"/>
      <c r="C18" s="78"/>
      <c r="D18" s="106" t="s">
        <v>47</v>
      </c>
      <c r="R18" s="106" t="str">
        <f>IFERROR(VLOOKUP($D18,#REF!,R$1,0),"")</f>
        <v/>
      </c>
      <c r="S18" s="106">
        <v>6</v>
      </c>
      <c r="T18" s="106">
        <v>5</v>
      </c>
      <c r="U18" s="106">
        <v>4</v>
      </c>
      <c r="V18" s="106">
        <v>0</v>
      </c>
      <c r="W18" s="106">
        <v>15</v>
      </c>
      <c r="X18" s="106">
        <v>7</v>
      </c>
      <c r="Y18" s="106">
        <v>3</v>
      </c>
      <c r="Z18" s="106">
        <v>1</v>
      </c>
      <c r="AA18" s="106">
        <v>4</v>
      </c>
      <c r="AB18" s="106">
        <v>15</v>
      </c>
      <c r="AC18" s="106">
        <v>10</v>
      </c>
      <c r="AD18" s="106">
        <v>3</v>
      </c>
      <c r="AE18" s="106">
        <v>2</v>
      </c>
      <c r="AF18" s="106">
        <v>0</v>
      </c>
      <c r="AG18" s="106">
        <v>15</v>
      </c>
      <c r="AH18" s="106">
        <v>4</v>
      </c>
      <c r="AI18" s="106">
        <v>1</v>
      </c>
      <c r="AJ18" s="106">
        <v>0</v>
      </c>
      <c r="AK18" s="106">
        <v>10</v>
      </c>
      <c r="AL18" s="106">
        <v>15</v>
      </c>
    </row>
    <row r="19" spans="1:38">
      <c r="A19" s="78"/>
      <c r="B19" s="78"/>
      <c r="C19" s="78"/>
      <c r="D19" s="106" t="s">
        <v>163</v>
      </c>
      <c r="R19" s="106" t="str">
        <f>IFERROR(VLOOKUP($D19,#REF!,R$1,0),"")</f>
        <v/>
      </c>
      <c r="S19" s="106">
        <v>6</v>
      </c>
      <c r="T19" s="106">
        <v>2</v>
      </c>
      <c r="U19" s="106">
        <v>1</v>
      </c>
      <c r="V19" s="106">
        <v>0</v>
      </c>
      <c r="W19" s="106">
        <v>9</v>
      </c>
      <c r="X19" s="106">
        <v>5</v>
      </c>
      <c r="Y19" s="106">
        <v>2</v>
      </c>
      <c r="Z19" s="106">
        <v>1</v>
      </c>
      <c r="AA19" s="106">
        <v>1</v>
      </c>
      <c r="AB19" s="106">
        <v>9</v>
      </c>
      <c r="AC19" s="106">
        <v>4</v>
      </c>
      <c r="AD19" s="106">
        <v>0</v>
      </c>
      <c r="AE19" s="106">
        <v>2</v>
      </c>
      <c r="AF19" s="106">
        <v>3</v>
      </c>
      <c r="AG19" s="106">
        <v>9</v>
      </c>
      <c r="AH19" s="106">
        <v>0</v>
      </c>
      <c r="AI19" s="106">
        <v>0</v>
      </c>
      <c r="AJ19" s="106">
        <v>3</v>
      </c>
      <c r="AK19" s="106">
        <v>6</v>
      </c>
      <c r="AL19" s="106">
        <v>9</v>
      </c>
    </row>
    <row r="20" spans="1:38">
      <c r="A20" s="78"/>
      <c r="B20" s="78"/>
      <c r="C20" s="78"/>
      <c r="D20" s="106" t="s">
        <v>52</v>
      </c>
      <c r="R20" s="106" t="str">
        <f>IFERROR(VLOOKUP($D20,#REF!,R$1,0),"")</f>
        <v/>
      </c>
      <c r="S20" s="106">
        <v>8</v>
      </c>
      <c r="T20" s="106">
        <v>3</v>
      </c>
      <c r="U20" s="106">
        <v>3</v>
      </c>
      <c r="V20" s="106">
        <v>0</v>
      </c>
      <c r="W20" s="106">
        <v>14</v>
      </c>
      <c r="X20" s="106">
        <v>6</v>
      </c>
      <c r="Y20" s="106">
        <v>4</v>
      </c>
      <c r="Z20" s="106">
        <v>2</v>
      </c>
      <c r="AA20" s="106">
        <v>2</v>
      </c>
      <c r="AB20" s="106">
        <v>14</v>
      </c>
      <c r="AC20" s="106">
        <v>8</v>
      </c>
      <c r="AD20" s="106">
        <v>3</v>
      </c>
      <c r="AE20" s="106">
        <v>1</v>
      </c>
      <c r="AF20" s="106">
        <v>2</v>
      </c>
      <c r="AG20" s="106">
        <v>14</v>
      </c>
      <c r="AH20" s="106">
        <v>0</v>
      </c>
      <c r="AI20" s="106">
        <v>3</v>
      </c>
      <c r="AJ20" s="106">
        <v>0</v>
      </c>
      <c r="AK20" s="106">
        <v>11</v>
      </c>
      <c r="AL20" s="106">
        <v>14</v>
      </c>
    </row>
    <row r="21" spans="1:38">
      <c r="A21" s="78"/>
      <c r="B21" s="78"/>
      <c r="C21" s="78"/>
      <c r="D21" s="106" t="s">
        <v>105</v>
      </c>
      <c r="R21" s="106" t="str">
        <f>IFERROR(VLOOKUP($D21,#REF!,R$1,0),"")</f>
        <v/>
      </c>
      <c r="S21" s="106">
        <v>6</v>
      </c>
      <c r="T21" s="106">
        <v>3</v>
      </c>
      <c r="U21" s="106">
        <v>1</v>
      </c>
      <c r="V21" s="106">
        <v>1</v>
      </c>
      <c r="W21" s="106">
        <v>11</v>
      </c>
      <c r="X21" s="106">
        <v>3</v>
      </c>
      <c r="Y21" s="106">
        <v>3</v>
      </c>
      <c r="Z21" s="106">
        <v>1</v>
      </c>
      <c r="AA21" s="106">
        <v>4</v>
      </c>
      <c r="AB21" s="106">
        <v>11</v>
      </c>
      <c r="AC21" s="106">
        <v>3</v>
      </c>
      <c r="AD21" s="106">
        <v>6</v>
      </c>
      <c r="AE21" s="106">
        <v>0</v>
      </c>
      <c r="AF21" s="106">
        <v>2</v>
      </c>
      <c r="AG21" s="106">
        <v>11</v>
      </c>
      <c r="AH21" s="106">
        <v>1</v>
      </c>
      <c r="AI21" s="106">
        <v>2</v>
      </c>
      <c r="AJ21" s="106">
        <v>2</v>
      </c>
      <c r="AK21" s="106">
        <v>6</v>
      </c>
      <c r="AL21" s="106">
        <v>11</v>
      </c>
    </row>
    <row r="22" spans="1:38">
      <c r="A22" s="78"/>
      <c r="B22" s="78"/>
      <c r="C22" s="78"/>
      <c r="D22" s="106" t="s">
        <v>76</v>
      </c>
      <c r="R22" s="106" t="str">
        <f>IFERROR(VLOOKUP($D22,#REF!,R$1,0),"")</f>
        <v/>
      </c>
      <c r="S22" s="106">
        <v>17</v>
      </c>
      <c r="T22" s="106">
        <v>7</v>
      </c>
      <c r="U22" s="106">
        <v>9</v>
      </c>
      <c r="V22" s="106">
        <v>0</v>
      </c>
      <c r="W22" s="106">
        <v>33</v>
      </c>
      <c r="X22" s="106">
        <v>15</v>
      </c>
      <c r="Y22" s="106">
        <v>4</v>
      </c>
      <c r="Z22" s="106">
        <v>3</v>
      </c>
      <c r="AA22" s="106">
        <v>11</v>
      </c>
      <c r="AB22" s="106">
        <v>33</v>
      </c>
      <c r="AC22" s="106">
        <v>16</v>
      </c>
      <c r="AD22" s="106">
        <v>5</v>
      </c>
      <c r="AE22" s="106">
        <v>4</v>
      </c>
      <c r="AF22" s="106">
        <v>8</v>
      </c>
      <c r="AG22" s="106">
        <v>33</v>
      </c>
      <c r="AH22" s="106">
        <v>7</v>
      </c>
      <c r="AI22" s="106">
        <v>4</v>
      </c>
      <c r="AJ22" s="106">
        <v>5</v>
      </c>
      <c r="AK22" s="106">
        <v>17</v>
      </c>
      <c r="AL22" s="106">
        <v>33</v>
      </c>
    </row>
    <row r="23" spans="1:38">
      <c r="A23" s="78"/>
      <c r="B23" s="78"/>
      <c r="C23" s="78"/>
      <c r="D23" s="106" t="s">
        <v>59</v>
      </c>
      <c r="R23" s="106" t="str">
        <f>IFERROR(VLOOKUP($D23,#REF!,R$1,0),"")</f>
        <v/>
      </c>
      <c r="S23" s="106">
        <v>10</v>
      </c>
      <c r="T23" s="106">
        <v>5</v>
      </c>
      <c r="U23" s="106">
        <v>4</v>
      </c>
      <c r="V23" s="106">
        <v>0</v>
      </c>
      <c r="W23" s="106">
        <v>19</v>
      </c>
      <c r="X23" s="106">
        <v>11</v>
      </c>
      <c r="Y23" s="106">
        <v>3</v>
      </c>
      <c r="Z23" s="106">
        <v>0</v>
      </c>
      <c r="AA23" s="106">
        <v>5</v>
      </c>
      <c r="AB23" s="106">
        <v>19</v>
      </c>
      <c r="AC23" s="106">
        <v>6</v>
      </c>
      <c r="AD23" s="106">
        <v>8</v>
      </c>
      <c r="AE23" s="106">
        <v>2</v>
      </c>
      <c r="AF23" s="106">
        <v>3</v>
      </c>
      <c r="AG23" s="106">
        <v>19</v>
      </c>
      <c r="AH23" s="106">
        <v>4</v>
      </c>
      <c r="AI23" s="106">
        <v>1</v>
      </c>
      <c r="AJ23" s="106">
        <v>4</v>
      </c>
      <c r="AK23" s="106">
        <v>10</v>
      </c>
      <c r="AL23" s="106">
        <v>19</v>
      </c>
    </row>
    <row r="24" spans="1:38">
      <c r="A24" s="78"/>
      <c r="B24" s="78"/>
      <c r="C24" s="78"/>
      <c r="D24" s="106" t="s">
        <v>69</v>
      </c>
      <c r="R24" s="106" t="str">
        <f>IFERROR(VLOOKUP($D24,#REF!,R$1,0),"")</f>
        <v/>
      </c>
      <c r="S24" s="106">
        <v>10</v>
      </c>
      <c r="T24" s="106">
        <v>0</v>
      </c>
      <c r="U24" s="106">
        <v>3</v>
      </c>
      <c r="V24" s="106">
        <v>1</v>
      </c>
      <c r="W24" s="106">
        <v>14</v>
      </c>
      <c r="X24" s="106">
        <v>5</v>
      </c>
      <c r="Y24" s="106">
        <v>3</v>
      </c>
      <c r="Z24" s="106">
        <v>2</v>
      </c>
      <c r="AA24" s="106">
        <v>4</v>
      </c>
      <c r="AB24" s="106">
        <v>14</v>
      </c>
      <c r="AC24" s="106">
        <v>6</v>
      </c>
      <c r="AD24" s="106">
        <v>4</v>
      </c>
      <c r="AE24" s="106">
        <v>2</v>
      </c>
      <c r="AF24" s="106">
        <v>2</v>
      </c>
      <c r="AG24" s="106">
        <v>14</v>
      </c>
      <c r="AH24" s="106">
        <v>6</v>
      </c>
      <c r="AI24" s="106">
        <v>1</v>
      </c>
      <c r="AJ24" s="106">
        <v>1</v>
      </c>
      <c r="AK24" s="106">
        <v>6</v>
      </c>
      <c r="AL24" s="106">
        <v>14</v>
      </c>
    </row>
    <row r="25" spans="1:38">
      <c r="A25" s="78"/>
      <c r="B25" s="78"/>
      <c r="C25" s="78"/>
      <c r="D25" s="106" t="s">
        <v>46</v>
      </c>
      <c r="R25" s="106" t="str">
        <f>IFERROR(VLOOKUP($D25,#REF!,R$1,0),"")</f>
        <v/>
      </c>
      <c r="S25" s="106">
        <v>6</v>
      </c>
      <c r="T25" s="106">
        <v>5</v>
      </c>
      <c r="U25" s="106">
        <v>4</v>
      </c>
      <c r="V25" s="106">
        <v>0</v>
      </c>
      <c r="W25" s="106">
        <v>15</v>
      </c>
      <c r="X25" s="106">
        <v>7</v>
      </c>
      <c r="Y25" s="106">
        <v>3</v>
      </c>
      <c r="Z25" s="106">
        <v>1</v>
      </c>
      <c r="AA25" s="106">
        <v>4</v>
      </c>
      <c r="AB25" s="106">
        <v>15</v>
      </c>
      <c r="AC25" s="106">
        <v>10</v>
      </c>
      <c r="AD25" s="106">
        <v>3</v>
      </c>
      <c r="AE25" s="106">
        <v>2</v>
      </c>
      <c r="AF25" s="106">
        <v>0</v>
      </c>
      <c r="AG25" s="106">
        <v>15</v>
      </c>
      <c r="AH25" s="106">
        <v>4</v>
      </c>
      <c r="AI25" s="106">
        <v>1</v>
      </c>
      <c r="AJ25" s="106">
        <v>0</v>
      </c>
      <c r="AK25" s="106">
        <v>10</v>
      </c>
      <c r="AL25" s="106">
        <v>15</v>
      </c>
    </row>
    <row r="26" spans="1:38">
      <c r="A26" s="78"/>
      <c r="B26" s="78"/>
      <c r="C26" s="78"/>
      <c r="D26" s="106" t="s">
        <v>72</v>
      </c>
      <c r="R26" s="106" t="str">
        <f>IFERROR(VLOOKUP($D26,#REF!,R$1,0),"")</f>
        <v/>
      </c>
      <c r="S26" s="106">
        <v>7</v>
      </c>
      <c r="T26" s="106">
        <v>3</v>
      </c>
      <c r="U26" s="106">
        <v>3</v>
      </c>
      <c r="V26" s="106">
        <v>0</v>
      </c>
      <c r="W26" s="106">
        <v>13</v>
      </c>
      <c r="X26" s="106">
        <v>7</v>
      </c>
      <c r="Y26" s="106">
        <v>3</v>
      </c>
      <c r="Z26" s="106">
        <v>0</v>
      </c>
      <c r="AA26" s="106">
        <v>3</v>
      </c>
      <c r="AB26" s="106">
        <v>13</v>
      </c>
      <c r="AC26" s="106">
        <v>10</v>
      </c>
      <c r="AD26" s="106">
        <v>1</v>
      </c>
      <c r="AE26" s="106">
        <v>1</v>
      </c>
      <c r="AF26" s="106">
        <v>1</v>
      </c>
      <c r="AG26" s="106">
        <v>13</v>
      </c>
      <c r="AH26" s="106">
        <v>3</v>
      </c>
      <c r="AI26" s="106">
        <v>1</v>
      </c>
      <c r="AJ26" s="106">
        <v>3</v>
      </c>
      <c r="AK26" s="106">
        <v>6</v>
      </c>
      <c r="AL26" s="106">
        <v>13</v>
      </c>
    </row>
    <row r="27" spans="1:38">
      <c r="A27" s="78"/>
      <c r="B27" s="78"/>
      <c r="C27" s="78"/>
      <c r="D27" s="106" t="s">
        <v>119</v>
      </c>
      <c r="R27" s="106" t="str">
        <f>IFERROR(VLOOKUP($D27,#REF!,R$1,0),"")</f>
        <v/>
      </c>
      <c r="S27" s="106">
        <v>5</v>
      </c>
      <c r="T27" s="106">
        <v>5</v>
      </c>
      <c r="U27" s="106">
        <v>3</v>
      </c>
      <c r="V27" s="106">
        <v>0</v>
      </c>
      <c r="W27" s="106">
        <v>13</v>
      </c>
      <c r="X27" s="106">
        <v>6</v>
      </c>
      <c r="Y27" s="106">
        <v>6</v>
      </c>
      <c r="Z27" s="106">
        <v>1</v>
      </c>
      <c r="AA27" s="106">
        <v>0</v>
      </c>
      <c r="AB27" s="106">
        <v>13</v>
      </c>
      <c r="AC27" s="106">
        <v>7</v>
      </c>
      <c r="AD27" s="106">
        <v>3</v>
      </c>
      <c r="AE27" s="106">
        <v>2</v>
      </c>
      <c r="AF27" s="106">
        <v>1</v>
      </c>
      <c r="AG27" s="106">
        <v>13</v>
      </c>
      <c r="AH27" s="106">
        <v>4</v>
      </c>
      <c r="AI27" s="106">
        <v>3</v>
      </c>
      <c r="AJ27" s="106">
        <v>0</v>
      </c>
      <c r="AK27" s="106">
        <v>6</v>
      </c>
      <c r="AL27" s="106">
        <v>13</v>
      </c>
    </row>
    <row r="28" spans="1:38">
      <c r="A28" s="78"/>
      <c r="B28" s="78"/>
      <c r="C28" s="78"/>
      <c r="D28" s="106" t="s">
        <v>63</v>
      </c>
      <c r="R28" s="106" t="str">
        <f>IFERROR(VLOOKUP($D28,#REF!,R$1,0),"")</f>
        <v/>
      </c>
      <c r="S28" s="106">
        <v>4</v>
      </c>
      <c r="T28" s="106">
        <v>3</v>
      </c>
      <c r="U28" s="106">
        <v>1</v>
      </c>
      <c r="V28" s="106">
        <v>1</v>
      </c>
      <c r="W28" s="106">
        <v>9</v>
      </c>
      <c r="X28" s="106">
        <v>1</v>
      </c>
      <c r="Y28" s="106">
        <v>4</v>
      </c>
      <c r="Z28" s="106">
        <v>0</v>
      </c>
      <c r="AA28" s="106">
        <v>4</v>
      </c>
      <c r="AB28" s="106">
        <v>9</v>
      </c>
      <c r="AC28" s="106">
        <v>3</v>
      </c>
      <c r="AD28" s="106">
        <v>3</v>
      </c>
      <c r="AE28" s="106">
        <v>1</v>
      </c>
      <c r="AF28" s="106">
        <v>2</v>
      </c>
      <c r="AG28" s="106">
        <v>9</v>
      </c>
      <c r="AH28" s="106">
        <v>2</v>
      </c>
      <c r="AI28" s="106">
        <v>1</v>
      </c>
      <c r="AJ28" s="106">
        <v>2</v>
      </c>
      <c r="AK28" s="106">
        <v>4</v>
      </c>
      <c r="AL28" s="106">
        <v>9</v>
      </c>
    </row>
    <row r="29" spans="1:38">
      <c r="A29" s="78"/>
      <c r="B29" s="78"/>
      <c r="C29" s="78"/>
      <c r="D29" s="106" t="s">
        <v>108</v>
      </c>
      <c r="R29" s="106" t="str">
        <f>IFERROR(VLOOKUP($D29,#REF!,R$1,0),"")</f>
        <v/>
      </c>
      <c r="S29" s="106">
        <v>4</v>
      </c>
      <c r="T29" s="106">
        <v>3</v>
      </c>
      <c r="U29" s="106">
        <v>1</v>
      </c>
      <c r="V29" s="106">
        <v>0</v>
      </c>
      <c r="W29" s="106">
        <v>8</v>
      </c>
      <c r="X29" s="106">
        <v>6</v>
      </c>
      <c r="Y29" s="106">
        <v>2</v>
      </c>
      <c r="Z29" s="106">
        <v>0</v>
      </c>
      <c r="AA29" s="106">
        <v>0</v>
      </c>
      <c r="AB29" s="106">
        <v>8</v>
      </c>
      <c r="AC29" s="106">
        <v>5</v>
      </c>
      <c r="AD29" s="106">
        <v>1</v>
      </c>
      <c r="AE29" s="106">
        <v>0</v>
      </c>
      <c r="AF29" s="106">
        <v>2</v>
      </c>
      <c r="AG29" s="106">
        <v>8</v>
      </c>
      <c r="AH29" s="106">
        <v>0</v>
      </c>
      <c r="AI29" s="106">
        <v>2</v>
      </c>
      <c r="AJ29" s="106">
        <v>1</v>
      </c>
      <c r="AK29" s="106">
        <v>5</v>
      </c>
      <c r="AL29" s="106">
        <v>8</v>
      </c>
    </row>
    <row r="30" spans="1:38">
      <c r="A30" s="78"/>
      <c r="B30" s="78"/>
      <c r="C30" s="78"/>
      <c r="D30" s="106" t="s">
        <v>51</v>
      </c>
      <c r="R30" s="106" t="str">
        <f>IFERROR(VLOOKUP($D30,#REF!,R$1,0),"")</f>
        <v/>
      </c>
      <c r="S30" s="106">
        <v>6</v>
      </c>
      <c r="T30" s="106">
        <v>1</v>
      </c>
      <c r="U30" s="106">
        <v>3</v>
      </c>
      <c r="V30" s="106">
        <v>0</v>
      </c>
      <c r="W30" s="106">
        <v>10</v>
      </c>
      <c r="X30" s="106">
        <v>3</v>
      </c>
      <c r="Y30" s="106">
        <v>3</v>
      </c>
      <c r="Z30" s="106">
        <v>2</v>
      </c>
      <c r="AA30" s="106">
        <v>2</v>
      </c>
      <c r="AB30" s="106">
        <v>10</v>
      </c>
      <c r="AC30" s="106">
        <v>6</v>
      </c>
      <c r="AD30" s="106">
        <v>2</v>
      </c>
      <c r="AE30" s="106">
        <v>1</v>
      </c>
      <c r="AF30" s="106">
        <v>1</v>
      </c>
      <c r="AG30" s="106">
        <v>10</v>
      </c>
      <c r="AH30" s="106">
        <v>0</v>
      </c>
      <c r="AI30" s="106">
        <v>1</v>
      </c>
      <c r="AJ30" s="106">
        <v>0</v>
      </c>
      <c r="AK30" s="106">
        <v>9</v>
      </c>
      <c r="AL30" s="106">
        <v>10</v>
      </c>
    </row>
    <row r="31" spans="1:38">
      <c r="A31" s="78"/>
      <c r="B31" s="78"/>
      <c r="C31" s="78"/>
      <c r="D31" s="106" t="s">
        <v>162</v>
      </c>
      <c r="R31" s="106" t="str">
        <f>IFERROR(VLOOKUP($D31,#REF!,R$1,0),"")</f>
        <v/>
      </c>
      <c r="S31" s="106">
        <v>6</v>
      </c>
      <c r="T31" s="106">
        <v>2</v>
      </c>
      <c r="U31" s="106">
        <v>1</v>
      </c>
      <c r="V31" s="106">
        <v>1</v>
      </c>
      <c r="W31" s="106">
        <v>10</v>
      </c>
      <c r="X31" s="106">
        <v>3</v>
      </c>
      <c r="Y31" s="106">
        <v>2</v>
      </c>
      <c r="Z31" s="106">
        <v>2</v>
      </c>
      <c r="AA31" s="106">
        <v>3</v>
      </c>
      <c r="AB31" s="106">
        <v>10</v>
      </c>
      <c r="AC31" s="106">
        <v>3</v>
      </c>
      <c r="AD31" s="106">
        <v>2</v>
      </c>
      <c r="AE31" s="106">
        <v>2</v>
      </c>
      <c r="AF31" s="106">
        <v>3</v>
      </c>
      <c r="AG31" s="106">
        <v>10</v>
      </c>
      <c r="AH31" s="106">
        <v>1</v>
      </c>
      <c r="AI31" s="106">
        <v>0</v>
      </c>
      <c r="AJ31" s="106">
        <v>2</v>
      </c>
      <c r="AK31" s="106">
        <v>7</v>
      </c>
      <c r="AL31" s="106">
        <v>10</v>
      </c>
    </row>
    <row r="32" spans="1:38">
      <c r="A32" s="78"/>
      <c r="B32" s="78"/>
      <c r="C32" s="78"/>
      <c r="D32" s="106" t="s">
        <v>104</v>
      </c>
      <c r="R32" s="106" t="str">
        <f>IFERROR(VLOOKUP($D32,#REF!,R$1,0),"")</f>
        <v/>
      </c>
      <c r="S32" s="106">
        <v>5</v>
      </c>
      <c r="T32" s="106">
        <v>2</v>
      </c>
      <c r="U32" s="106">
        <v>0</v>
      </c>
      <c r="V32" s="106">
        <v>0</v>
      </c>
      <c r="W32" s="106">
        <v>7</v>
      </c>
      <c r="X32" s="106">
        <v>3</v>
      </c>
      <c r="Y32" s="106">
        <v>2</v>
      </c>
      <c r="Z32" s="106">
        <v>0</v>
      </c>
      <c r="AA32" s="106">
        <v>2</v>
      </c>
      <c r="AB32" s="106">
        <v>7</v>
      </c>
      <c r="AC32" s="106">
        <v>2</v>
      </c>
      <c r="AD32" s="106">
        <v>4</v>
      </c>
      <c r="AE32" s="106">
        <v>0</v>
      </c>
      <c r="AF32" s="106">
        <v>1</v>
      </c>
      <c r="AG32" s="106">
        <v>7</v>
      </c>
      <c r="AH32" s="106">
        <v>1</v>
      </c>
      <c r="AI32" s="106">
        <v>2</v>
      </c>
      <c r="AJ32" s="106">
        <v>2</v>
      </c>
      <c r="AK32" s="106">
        <v>2</v>
      </c>
      <c r="AL32" s="106">
        <v>7</v>
      </c>
    </row>
    <row r="33" spans="1:38">
      <c r="A33" s="78"/>
      <c r="B33" s="78"/>
      <c r="C33" s="78"/>
      <c r="D33" s="106" t="s">
        <v>101</v>
      </c>
      <c r="R33" s="106" t="str">
        <f>IFERROR(VLOOKUP($D33,#REF!,R$1,0),"")</f>
        <v/>
      </c>
      <c r="S33" s="106">
        <v>6</v>
      </c>
      <c r="T33" s="106">
        <v>0</v>
      </c>
      <c r="U33" s="106">
        <v>1</v>
      </c>
      <c r="V33" s="106">
        <v>1</v>
      </c>
      <c r="W33" s="106">
        <v>8</v>
      </c>
      <c r="X33" s="106">
        <v>3</v>
      </c>
      <c r="Y33" s="106">
        <v>1</v>
      </c>
      <c r="Z33" s="106">
        <v>0</v>
      </c>
      <c r="AA33" s="106">
        <v>4</v>
      </c>
      <c r="AB33" s="106">
        <v>8</v>
      </c>
      <c r="AC33" s="106">
        <v>2</v>
      </c>
      <c r="AD33" s="106">
        <v>3</v>
      </c>
      <c r="AE33" s="106">
        <v>1</v>
      </c>
      <c r="AF33" s="106">
        <v>2</v>
      </c>
      <c r="AG33" s="106">
        <v>8</v>
      </c>
      <c r="AH33" s="106">
        <v>4</v>
      </c>
      <c r="AI33" s="106">
        <v>1</v>
      </c>
      <c r="AJ33" s="106">
        <v>1</v>
      </c>
      <c r="AK33" s="106">
        <v>2</v>
      </c>
      <c r="AL33" s="106">
        <v>8</v>
      </c>
    </row>
    <row r="34" spans="1:38">
      <c r="A34" s="78"/>
      <c r="B34" s="78"/>
      <c r="C34" s="78"/>
      <c r="D34" s="106" t="s">
        <v>80</v>
      </c>
      <c r="R34" s="106" t="str">
        <f>IFERROR(VLOOKUP($D34,#REF!,R$1,0),"")</f>
        <v/>
      </c>
      <c r="S34" s="106">
        <v>2</v>
      </c>
      <c r="T34" s="106">
        <v>3</v>
      </c>
      <c r="U34" s="106">
        <v>1</v>
      </c>
      <c r="V34" s="106">
        <v>0</v>
      </c>
      <c r="W34" s="106">
        <v>6</v>
      </c>
      <c r="X34" s="106">
        <v>2</v>
      </c>
      <c r="Y34" s="106">
        <v>2</v>
      </c>
      <c r="Z34" s="106">
        <v>0</v>
      </c>
      <c r="AA34" s="106">
        <v>2</v>
      </c>
      <c r="AB34" s="106">
        <v>6</v>
      </c>
      <c r="AC34" s="106">
        <v>1</v>
      </c>
      <c r="AD34" s="106">
        <v>4</v>
      </c>
      <c r="AE34" s="106">
        <v>0</v>
      </c>
      <c r="AF34" s="106">
        <v>1</v>
      </c>
      <c r="AG34" s="106">
        <v>6</v>
      </c>
      <c r="AH34" s="106">
        <v>1</v>
      </c>
      <c r="AI34" s="106">
        <v>1</v>
      </c>
      <c r="AJ34" s="106">
        <v>1</v>
      </c>
      <c r="AK34" s="106">
        <v>3</v>
      </c>
      <c r="AL34" s="106">
        <v>6</v>
      </c>
    </row>
    <row r="35" spans="1:38">
      <c r="A35" s="78"/>
      <c r="B35" s="78"/>
      <c r="C35" s="78"/>
      <c r="D35" s="106" t="s">
        <v>58</v>
      </c>
      <c r="R35" s="106" t="str">
        <f>IFERROR(VLOOKUP($D35,#REF!,R$1,0),"")</f>
        <v/>
      </c>
      <c r="S35" s="106">
        <v>7</v>
      </c>
      <c r="T35" s="106">
        <v>2</v>
      </c>
      <c r="U35" s="106">
        <v>3</v>
      </c>
      <c r="V35" s="106">
        <v>0</v>
      </c>
      <c r="W35" s="106">
        <v>12</v>
      </c>
      <c r="X35" s="106">
        <v>8</v>
      </c>
      <c r="Y35" s="106">
        <v>1</v>
      </c>
      <c r="Z35" s="106">
        <v>1</v>
      </c>
      <c r="AA35" s="106">
        <v>2</v>
      </c>
      <c r="AB35" s="106">
        <v>12</v>
      </c>
      <c r="AC35" s="106">
        <v>6</v>
      </c>
      <c r="AD35" s="106">
        <v>3</v>
      </c>
      <c r="AE35" s="106">
        <v>2</v>
      </c>
      <c r="AF35" s="106">
        <v>1</v>
      </c>
      <c r="AG35" s="106">
        <v>12</v>
      </c>
      <c r="AH35" s="106">
        <v>3</v>
      </c>
      <c r="AI35" s="106">
        <v>0</v>
      </c>
      <c r="AJ35" s="106">
        <v>3</v>
      </c>
      <c r="AK35" s="106">
        <v>6</v>
      </c>
      <c r="AL35" s="106">
        <v>12</v>
      </c>
    </row>
    <row r="36" spans="1:38">
      <c r="A36" s="78"/>
      <c r="B36" s="78"/>
      <c r="C36" s="78"/>
      <c r="D36" s="106" t="s">
        <v>139</v>
      </c>
      <c r="R36" s="106" t="str">
        <f>IFERROR(VLOOKUP($D36,#REF!,R$1,0),"")</f>
        <v/>
      </c>
      <c r="S36" s="106">
        <v>4</v>
      </c>
      <c r="T36" s="106">
        <v>0</v>
      </c>
      <c r="U36" s="106">
        <v>2</v>
      </c>
      <c r="V36" s="106">
        <v>0</v>
      </c>
      <c r="W36" s="106">
        <v>6</v>
      </c>
      <c r="X36" s="106">
        <v>2</v>
      </c>
      <c r="Y36" s="106">
        <v>2</v>
      </c>
      <c r="Z36" s="106">
        <v>1</v>
      </c>
      <c r="AA36" s="106">
        <v>1</v>
      </c>
      <c r="AB36" s="106">
        <v>6</v>
      </c>
      <c r="AC36" s="106">
        <v>2</v>
      </c>
      <c r="AD36" s="106">
        <v>2</v>
      </c>
      <c r="AE36" s="106">
        <v>1</v>
      </c>
      <c r="AF36" s="106">
        <v>1</v>
      </c>
      <c r="AG36" s="106">
        <v>6</v>
      </c>
      <c r="AH36" s="106">
        <v>1</v>
      </c>
      <c r="AI36" s="106">
        <v>0</v>
      </c>
      <c r="AJ36" s="106">
        <v>0</v>
      </c>
      <c r="AK36" s="106">
        <v>5</v>
      </c>
      <c r="AL36" s="106">
        <v>6</v>
      </c>
    </row>
    <row r="37" spans="1:38">
      <c r="A37" s="78"/>
      <c r="B37" s="78"/>
      <c r="C37" s="78"/>
      <c r="D37" s="106" t="s">
        <v>75</v>
      </c>
      <c r="R37" s="106" t="str">
        <f>IFERROR(VLOOKUP($D37,#REF!,R$1,0),"")</f>
        <v/>
      </c>
      <c r="S37" s="106">
        <v>17</v>
      </c>
      <c r="T37" s="106">
        <v>7</v>
      </c>
      <c r="U37" s="106">
        <v>9</v>
      </c>
      <c r="V37" s="106">
        <v>0</v>
      </c>
      <c r="W37" s="106">
        <v>33</v>
      </c>
      <c r="X37" s="106">
        <v>15</v>
      </c>
      <c r="Y37" s="106">
        <v>4</v>
      </c>
      <c r="Z37" s="106">
        <v>3</v>
      </c>
      <c r="AA37" s="106">
        <v>11</v>
      </c>
      <c r="AB37" s="106">
        <v>33</v>
      </c>
      <c r="AC37" s="106">
        <v>16</v>
      </c>
      <c r="AD37" s="106">
        <v>5</v>
      </c>
      <c r="AE37" s="106">
        <v>4</v>
      </c>
      <c r="AF37" s="106">
        <v>8</v>
      </c>
      <c r="AG37" s="106">
        <v>33</v>
      </c>
      <c r="AH37" s="106">
        <v>7</v>
      </c>
      <c r="AI37" s="106">
        <v>4</v>
      </c>
      <c r="AJ37" s="106">
        <v>5</v>
      </c>
      <c r="AK37" s="106">
        <v>17</v>
      </c>
      <c r="AL37" s="106">
        <v>33</v>
      </c>
    </row>
    <row r="38" spans="1:38">
      <c r="A38" t="s">
        <v>77</v>
      </c>
      <c r="B38" t="s">
        <v>76</v>
      </c>
      <c r="C38" t="s">
        <v>75</v>
      </c>
      <c r="D38" t="s">
        <v>369</v>
      </c>
      <c r="E38" s="106" t="s">
        <v>1200</v>
      </c>
      <c r="F38" s="106"/>
      <c r="G38" s="106" t="s">
        <v>1201</v>
      </c>
      <c r="H38" s="106"/>
      <c r="I38" s="106">
        <v>0</v>
      </c>
      <c r="J38" s="106" t="s">
        <v>1200</v>
      </c>
      <c r="K38" s="106"/>
      <c r="L38" s="106">
        <v>0</v>
      </c>
      <c r="M38" s="106" t="s">
        <v>1200</v>
      </c>
      <c r="N38" s="106"/>
      <c r="P38" s="106" t="s">
        <v>1998</v>
      </c>
      <c r="Q38" s="106" t="s">
        <v>1999</v>
      </c>
    </row>
    <row r="39" spans="1:38">
      <c r="A39" t="s">
        <v>77</v>
      </c>
      <c r="B39" t="s">
        <v>76</v>
      </c>
      <c r="C39" t="s">
        <v>75</v>
      </c>
      <c r="D39" t="s">
        <v>367</v>
      </c>
      <c r="E39" s="106" t="s">
        <v>1199</v>
      </c>
      <c r="F39" s="106"/>
      <c r="G39" s="106" t="s">
        <v>1202</v>
      </c>
      <c r="H39" s="106"/>
      <c r="I39" s="106">
        <v>0</v>
      </c>
      <c r="J39" s="106" t="s">
        <v>1199</v>
      </c>
      <c r="K39" s="106"/>
      <c r="L39" s="106">
        <v>0</v>
      </c>
      <c r="M39" s="106" t="s">
        <v>1202</v>
      </c>
      <c r="N39" s="106"/>
      <c r="P39" s="106" t="s">
        <v>2000</v>
      </c>
      <c r="Q39" s="106" t="s">
        <v>2001</v>
      </c>
    </row>
    <row r="40" spans="1:38">
      <c r="A40" t="s">
        <v>48</v>
      </c>
      <c r="B40" t="s">
        <v>47</v>
      </c>
      <c r="C40" t="s">
        <v>46</v>
      </c>
      <c r="D40" t="s">
        <v>365</v>
      </c>
      <c r="E40" s="106" t="s">
        <v>1199</v>
      </c>
      <c r="F40" s="106"/>
      <c r="G40" s="106" t="s">
        <v>1199</v>
      </c>
      <c r="H40" s="106"/>
      <c r="I40" s="106">
        <v>0</v>
      </c>
      <c r="J40" s="106" t="s">
        <v>1199</v>
      </c>
      <c r="K40" s="106"/>
      <c r="L40" s="106">
        <v>0</v>
      </c>
      <c r="M40" s="106" t="s">
        <v>1200</v>
      </c>
      <c r="N40" s="106"/>
      <c r="P40" s="106" t="s">
        <v>2002</v>
      </c>
      <c r="Q40" s="106" t="s">
        <v>2003</v>
      </c>
    </row>
    <row r="41" spans="1:38">
      <c r="A41" t="s">
        <v>60</v>
      </c>
      <c r="B41" t="s">
        <v>69</v>
      </c>
      <c r="C41" t="s">
        <v>58</v>
      </c>
      <c r="D41" t="s">
        <v>363</v>
      </c>
      <c r="E41" s="106" t="s">
        <v>1199</v>
      </c>
      <c r="F41" s="106"/>
      <c r="G41" s="106" t="s">
        <v>1199</v>
      </c>
      <c r="H41" s="106"/>
      <c r="I41" s="106">
        <v>0</v>
      </c>
      <c r="J41" s="106" t="s">
        <v>1199</v>
      </c>
      <c r="K41" s="106"/>
      <c r="L41" s="106">
        <v>0</v>
      </c>
      <c r="M41" s="106" t="s">
        <v>1202</v>
      </c>
      <c r="N41" s="106"/>
      <c r="P41" s="106" t="s">
        <v>2004</v>
      </c>
      <c r="Q41" s="106" t="s">
        <v>2005</v>
      </c>
    </row>
    <row r="42" spans="1:38">
      <c r="A42" t="s">
        <v>53</v>
      </c>
      <c r="B42" t="s">
        <v>105</v>
      </c>
      <c r="C42" t="s">
        <v>162</v>
      </c>
      <c r="D42" t="s">
        <v>361</v>
      </c>
      <c r="E42" s="106" t="s">
        <v>1201</v>
      </c>
      <c r="F42" s="106"/>
      <c r="G42" s="106" t="s">
        <v>1202</v>
      </c>
      <c r="H42" s="106"/>
      <c r="I42" s="106">
        <v>0</v>
      </c>
      <c r="J42" s="106" t="s">
        <v>1199</v>
      </c>
      <c r="K42" s="106"/>
      <c r="L42" s="106" t="s">
        <v>1462</v>
      </c>
      <c r="M42" s="106" t="s">
        <v>1202</v>
      </c>
      <c r="N42" s="106"/>
      <c r="P42" s="106" t="s">
        <v>2006</v>
      </c>
      <c r="Q42" s="106" t="s">
        <v>2007</v>
      </c>
    </row>
    <row r="43" spans="1:38">
      <c r="A43" t="s">
        <v>77</v>
      </c>
      <c r="B43" t="s">
        <v>76</v>
      </c>
      <c r="C43" t="s">
        <v>75</v>
      </c>
      <c r="D43" t="s">
        <v>359</v>
      </c>
      <c r="E43" s="106" t="s">
        <v>1199</v>
      </c>
      <c r="F43" s="106"/>
      <c r="G43" s="106" t="s">
        <v>1199</v>
      </c>
      <c r="H43" s="106"/>
      <c r="I43" s="106">
        <v>0</v>
      </c>
      <c r="J43" s="106" t="s">
        <v>1202</v>
      </c>
      <c r="K43" s="106"/>
      <c r="L43" s="106">
        <v>0</v>
      </c>
      <c r="M43" s="106" t="s">
        <v>1201</v>
      </c>
      <c r="N43" s="106"/>
      <c r="P43" s="106" t="s">
        <v>2008</v>
      </c>
      <c r="Q43" s="106" t="s">
        <v>2009</v>
      </c>
    </row>
    <row r="44" spans="1:38">
      <c r="A44" t="s">
        <v>53</v>
      </c>
      <c r="B44" t="s">
        <v>52</v>
      </c>
      <c r="C44" t="s">
        <v>51</v>
      </c>
      <c r="D44" t="s">
        <v>357</v>
      </c>
      <c r="E44" s="106" t="s">
        <v>1199</v>
      </c>
      <c r="F44" s="106"/>
      <c r="G44" s="106" t="s">
        <v>1200</v>
      </c>
      <c r="H44" s="106"/>
      <c r="I44" s="106">
        <v>0</v>
      </c>
      <c r="J44" s="106" t="s">
        <v>1199</v>
      </c>
      <c r="K44" s="106"/>
      <c r="L44" s="106">
        <v>0</v>
      </c>
      <c r="M44" s="106" t="s">
        <v>1202</v>
      </c>
      <c r="N44" s="106"/>
      <c r="P44" s="106" t="s">
        <v>2010</v>
      </c>
      <c r="Q44" s="106" t="s">
        <v>2011</v>
      </c>
    </row>
    <row r="45" spans="1:38">
      <c r="A45" t="s">
        <v>48</v>
      </c>
      <c r="B45" t="s">
        <v>64</v>
      </c>
      <c r="C45" t="s">
        <v>72</v>
      </c>
      <c r="D45" t="s">
        <v>355</v>
      </c>
      <c r="E45" s="106" t="s">
        <v>1199</v>
      </c>
      <c r="F45" s="106"/>
      <c r="G45" s="106" t="s">
        <v>1199</v>
      </c>
      <c r="H45" s="106"/>
      <c r="I45" s="106">
        <v>0</v>
      </c>
      <c r="J45" s="106" t="s">
        <v>1199</v>
      </c>
      <c r="K45" s="106"/>
      <c r="L45" s="106">
        <v>0</v>
      </c>
      <c r="M45" s="106" t="s">
        <v>1202</v>
      </c>
      <c r="N45" s="106"/>
      <c r="P45" s="106" t="s">
        <v>2012</v>
      </c>
      <c r="Q45" s="106" t="s">
        <v>2013</v>
      </c>
    </row>
    <row r="46" spans="1:38">
      <c r="A46" t="s">
        <v>48</v>
      </c>
      <c r="B46" t="s">
        <v>64</v>
      </c>
      <c r="C46" t="s">
        <v>72</v>
      </c>
      <c r="D46" t="s">
        <v>353</v>
      </c>
      <c r="E46" s="106" t="s">
        <v>1201</v>
      </c>
      <c r="F46" s="106"/>
      <c r="G46" s="106" t="s">
        <v>1202</v>
      </c>
      <c r="H46" s="106"/>
      <c r="I46" s="106">
        <v>0</v>
      </c>
      <c r="J46" s="106" t="s">
        <v>1199</v>
      </c>
      <c r="K46" s="106"/>
      <c r="L46" s="106" t="s">
        <v>1463</v>
      </c>
      <c r="M46" s="106" t="s">
        <v>1202</v>
      </c>
      <c r="N46" s="106"/>
      <c r="P46" s="106" t="s">
        <v>2014</v>
      </c>
      <c r="Q46" s="106" t="s">
        <v>2007</v>
      </c>
    </row>
    <row r="47" spans="1:38">
      <c r="A47" t="s">
        <v>48</v>
      </c>
      <c r="B47" t="s">
        <v>64</v>
      </c>
      <c r="C47" t="s">
        <v>72</v>
      </c>
      <c r="D47" t="s">
        <v>351</v>
      </c>
      <c r="E47" s="106" t="s">
        <v>1201</v>
      </c>
      <c r="F47" s="106"/>
      <c r="G47" s="106" t="s">
        <v>1200</v>
      </c>
      <c r="H47" s="106"/>
      <c r="I47" s="106">
        <v>0</v>
      </c>
      <c r="J47" s="106" t="s">
        <v>1199</v>
      </c>
      <c r="K47" s="106"/>
      <c r="L47" s="106" t="s">
        <v>1464</v>
      </c>
      <c r="M47" s="106" t="s">
        <v>1202</v>
      </c>
      <c r="N47" s="106"/>
      <c r="P47" s="106" t="s">
        <v>2015</v>
      </c>
      <c r="Q47" s="106" t="s">
        <v>2007</v>
      </c>
    </row>
    <row r="48" spans="1:38">
      <c r="A48" t="s">
        <v>60</v>
      </c>
      <c r="B48" t="s">
        <v>69</v>
      </c>
      <c r="C48" t="s">
        <v>139</v>
      </c>
      <c r="D48" t="s">
        <v>349</v>
      </c>
      <c r="E48" s="106" t="s">
        <v>1199</v>
      </c>
      <c r="F48" s="106"/>
      <c r="G48" s="106" t="s">
        <v>1200</v>
      </c>
      <c r="H48" s="106"/>
      <c r="I48" s="106">
        <v>0</v>
      </c>
      <c r="J48" s="106" t="s">
        <v>1199</v>
      </c>
      <c r="K48" s="106"/>
      <c r="L48" s="106">
        <v>0</v>
      </c>
      <c r="M48" s="106" t="s">
        <v>1202</v>
      </c>
      <c r="N48" s="106"/>
      <c r="P48" s="106" t="s">
        <v>2016</v>
      </c>
      <c r="Q48" s="106" t="s">
        <v>2017</v>
      </c>
    </row>
    <row r="49" spans="1:17">
      <c r="A49" t="s">
        <v>60</v>
      </c>
      <c r="B49" t="s">
        <v>59</v>
      </c>
      <c r="C49" t="s">
        <v>58</v>
      </c>
      <c r="D49" t="s">
        <v>347</v>
      </c>
      <c r="E49" s="106" t="s">
        <v>1201</v>
      </c>
      <c r="F49" s="106"/>
      <c r="G49" s="106" t="s">
        <v>1202</v>
      </c>
      <c r="H49" s="106"/>
      <c r="I49" s="106">
        <v>0</v>
      </c>
      <c r="J49" s="106" t="s">
        <v>1200</v>
      </c>
      <c r="K49" s="106"/>
      <c r="L49" s="106">
        <v>0</v>
      </c>
      <c r="M49" s="106" t="s">
        <v>1201</v>
      </c>
      <c r="N49" s="106"/>
      <c r="P49" s="106" t="s">
        <v>2018</v>
      </c>
      <c r="Q49" s="106" t="s">
        <v>2019</v>
      </c>
    </row>
    <row r="50" spans="1:17">
      <c r="A50" t="s">
        <v>48</v>
      </c>
      <c r="B50" t="s">
        <v>47</v>
      </c>
      <c r="C50" t="s">
        <v>46</v>
      </c>
      <c r="D50" t="s">
        <v>345</v>
      </c>
      <c r="E50" s="106" t="s">
        <v>1199</v>
      </c>
      <c r="F50" s="106"/>
      <c r="G50" s="106" t="s">
        <v>1200</v>
      </c>
      <c r="H50" s="106"/>
      <c r="I50" s="106">
        <v>0</v>
      </c>
      <c r="J50" s="106" t="s">
        <v>1199</v>
      </c>
      <c r="K50" s="106"/>
      <c r="L50" s="106">
        <v>0</v>
      </c>
      <c r="M50" s="106" t="s">
        <v>1202</v>
      </c>
      <c r="N50" s="106"/>
      <c r="P50" s="106" t="s">
        <v>2020</v>
      </c>
      <c r="Q50" s="106" t="s">
        <v>2021</v>
      </c>
    </row>
    <row r="51" spans="1:17">
      <c r="A51" t="s">
        <v>77</v>
      </c>
      <c r="B51" t="s">
        <v>76</v>
      </c>
      <c r="C51" t="s">
        <v>75</v>
      </c>
      <c r="D51" t="s">
        <v>343</v>
      </c>
      <c r="E51" s="106" t="s">
        <v>1199</v>
      </c>
      <c r="F51" s="106"/>
      <c r="G51" s="106" t="s">
        <v>1199</v>
      </c>
      <c r="H51" s="106"/>
      <c r="I51" s="106">
        <v>0</v>
      </c>
      <c r="J51" s="106" t="s">
        <v>1199</v>
      </c>
      <c r="K51" s="106"/>
      <c r="L51" s="106">
        <v>0</v>
      </c>
      <c r="M51" s="106" t="s">
        <v>1199</v>
      </c>
      <c r="N51" s="106"/>
      <c r="P51" s="106" t="s">
        <v>2022</v>
      </c>
      <c r="Q51" s="106" t="s">
        <v>2023</v>
      </c>
    </row>
    <row r="52" spans="1:17">
      <c r="A52" t="s">
        <v>60</v>
      </c>
      <c r="B52" t="s">
        <v>59</v>
      </c>
      <c r="C52" t="s">
        <v>80</v>
      </c>
      <c r="D52" t="s">
        <v>341</v>
      </c>
      <c r="E52" s="106" t="s">
        <v>1201</v>
      </c>
      <c r="F52" s="106"/>
      <c r="G52" s="106" t="s">
        <v>1202</v>
      </c>
      <c r="H52" s="106"/>
      <c r="I52" s="106">
        <v>0</v>
      </c>
      <c r="J52" s="106" t="s">
        <v>1200</v>
      </c>
      <c r="K52" s="106"/>
      <c r="L52" s="106">
        <v>0</v>
      </c>
      <c r="M52" s="106" t="s">
        <v>1202</v>
      </c>
      <c r="N52" s="106"/>
      <c r="P52" s="106" t="s">
        <v>2024</v>
      </c>
      <c r="Q52" s="106" t="s">
        <v>2025</v>
      </c>
    </row>
    <row r="53" spans="1:17">
      <c r="A53" t="s">
        <v>60</v>
      </c>
      <c r="B53" t="s">
        <v>69</v>
      </c>
      <c r="C53" t="s">
        <v>101</v>
      </c>
      <c r="D53" t="s">
        <v>339</v>
      </c>
      <c r="E53" s="106" t="s">
        <v>1202</v>
      </c>
      <c r="F53" s="106"/>
      <c r="G53" s="106" t="s">
        <v>1202</v>
      </c>
      <c r="H53" s="106"/>
      <c r="I53" s="106">
        <v>0</v>
      </c>
      <c r="J53" s="106" t="s">
        <v>1200</v>
      </c>
      <c r="K53" s="106"/>
      <c r="L53" s="106">
        <v>0</v>
      </c>
      <c r="M53" s="106" t="s">
        <v>1199</v>
      </c>
      <c r="N53" s="106"/>
      <c r="P53" s="106" t="s">
        <v>2026</v>
      </c>
      <c r="Q53" s="106" t="s">
        <v>2027</v>
      </c>
    </row>
    <row r="54" spans="1:17">
      <c r="A54" t="s">
        <v>77</v>
      </c>
      <c r="B54" t="s">
        <v>76</v>
      </c>
      <c r="C54" t="s">
        <v>75</v>
      </c>
      <c r="D54" t="s">
        <v>337</v>
      </c>
      <c r="E54" s="106" t="s">
        <v>1200</v>
      </c>
      <c r="F54" s="106"/>
      <c r="G54" s="106" t="s">
        <v>1199</v>
      </c>
      <c r="H54" s="106"/>
      <c r="I54" s="106">
        <v>0</v>
      </c>
      <c r="J54" s="106" t="s">
        <v>1199</v>
      </c>
      <c r="K54" s="106"/>
      <c r="L54" s="106">
        <v>0</v>
      </c>
      <c r="M54" s="106" t="s">
        <v>1201</v>
      </c>
      <c r="N54" s="106"/>
      <c r="P54" s="106" t="s">
        <v>2028</v>
      </c>
      <c r="Q54" s="106" t="s">
        <v>2029</v>
      </c>
    </row>
    <row r="55" spans="1:17">
      <c r="A55" t="s">
        <v>60</v>
      </c>
      <c r="B55" t="s">
        <v>59</v>
      </c>
      <c r="C55" t="s">
        <v>58</v>
      </c>
      <c r="D55" t="s">
        <v>335</v>
      </c>
      <c r="E55" s="106" t="s">
        <v>1199</v>
      </c>
      <c r="F55" s="106"/>
      <c r="G55" s="106" t="s">
        <v>1199</v>
      </c>
      <c r="H55" s="106"/>
      <c r="I55" s="106">
        <v>0</v>
      </c>
      <c r="J55" s="106" t="s">
        <v>1199</v>
      </c>
      <c r="K55" s="106"/>
      <c r="L55" s="106">
        <v>0</v>
      </c>
      <c r="M55" s="106" t="s">
        <v>1199</v>
      </c>
      <c r="N55" s="106"/>
      <c r="P55" s="106" t="s">
        <v>2030</v>
      </c>
      <c r="Q55" s="106" t="s">
        <v>2031</v>
      </c>
    </row>
    <row r="56" spans="1:17">
      <c r="A56" t="s">
        <v>48</v>
      </c>
      <c r="B56" t="s">
        <v>64</v>
      </c>
      <c r="C56" t="s">
        <v>72</v>
      </c>
      <c r="D56" t="s">
        <v>333</v>
      </c>
      <c r="E56" s="106" t="s">
        <v>1200</v>
      </c>
      <c r="F56" s="106"/>
      <c r="G56" s="106" t="s">
        <v>1199</v>
      </c>
      <c r="H56" s="106"/>
      <c r="I56" s="106">
        <v>0</v>
      </c>
      <c r="J56" s="106" t="s">
        <v>1201</v>
      </c>
      <c r="K56" s="106"/>
      <c r="L56" s="106">
        <v>0</v>
      </c>
      <c r="M56" s="106" t="s">
        <v>1201</v>
      </c>
      <c r="N56" s="106"/>
      <c r="P56" s="106" t="s">
        <v>2032</v>
      </c>
      <c r="Q56" s="106" t="s">
        <v>2033</v>
      </c>
    </row>
    <row r="57" spans="1:17">
      <c r="A57" t="s">
        <v>48</v>
      </c>
      <c r="B57" t="s">
        <v>47</v>
      </c>
      <c r="C57" t="s">
        <v>46</v>
      </c>
      <c r="D57" t="s">
        <v>331</v>
      </c>
      <c r="E57" s="106" t="s">
        <v>1199</v>
      </c>
      <c r="F57" s="106"/>
      <c r="G57" s="106" t="s">
        <v>1199</v>
      </c>
      <c r="H57" s="106"/>
      <c r="I57" s="106">
        <v>0</v>
      </c>
      <c r="J57" s="106" t="s">
        <v>1201</v>
      </c>
      <c r="K57" s="106"/>
      <c r="L57" s="106">
        <v>0</v>
      </c>
      <c r="M57" s="106" t="s">
        <v>1202</v>
      </c>
      <c r="N57" s="106"/>
      <c r="P57" s="106" t="s">
        <v>2034</v>
      </c>
      <c r="Q57" s="106" t="s">
        <v>2035</v>
      </c>
    </row>
    <row r="58" spans="1:17">
      <c r="A58" t="s">
        <v>53</v>
      </c>
      <c r="B58" t="s">
        <v>105</v>
      </c>
      <c r="C58" t="s">
        <v>104</v>
      </c>
      <c r="D58" t="s">
        <v>329</v>
      </c>
      <c r="E58" s="106" t="s">
        <v>1199</v>
      </c>
      <c r="F58" s="106"/>
      <c r="G58" s="106" t="s">
        <v>1202</v>
      </c>
      <c r="H58" s="106"/>
      <c r="I58" s="106">
        <v>0</v>
      </c>
      <c r="J58" s="106" t="s">
        <v>1199</v>
      </c>
      <c r="K58" s="106"/>
      <c r="L58" s="106">
        <v>0</v>
      </c>
      <c r="M58" s="106" t="s">
        <v>1201</v>
      </c>
      <c r="N58" s="106"/>
      <c r="P58" s="106" t="s">
        <v>2036</v>
      </c>
      <c r="Q58" s="106" t="s">
        <v>2037</v>
      </c>
    </row>
    <row r="59" spans="1:17">
      <c r="A59" t="s">
        <v>77</v>
      </c>
      <c r="B59" t="s">
        <v>76</v>
      </c>
      <c r="C59" t="s">
        <v>75</v>
      </c>
      <c r="D59" t="s">
        <v>327</v>
      </c>
      <c r="E59" s="106" t="s">
        <v>1201</v>
      </c>
      <c r="F59" s="106"/>
      <c r="G59" s="106" t="s">
        <v>1202</v>
      </c>
      <c r="H59" s="106"/>
      <c r="I59" s="106">
        <v>0</v>
      </c>
      <c r="J59" s="106" t="s">
        <v>1202</v>
      </c>
      <c r="K59" s="106"/>
      <c r="L59" s="106">
        <v>0</v>
      </c>
      <c r="M59" s="106" t="s">
        <v>1202</v>
      </c>
      <c r="N59" s="106"/>
      <c r="P59" s="106" t="s">
        <v>2038</v>
      </c>
      <c r="Q59" s="106" t="s">
        <v>2039</v>
      </c>
    </row>
    <row r="60" spans="1:17">
      <c r="A60" t="s">
        <v>53</v>
      </c>
      <c r="B60" t="s">
        <v>105</v>
      </c>
      <c r="C60" t="s">
        <v>162</v>
      </c>
      <c r="D60" t="s">
        <v>325</v>
      </c>
      <c r="E60" s="106" t="s">
        <v>1200</v>
      </c>
      <c r="F60" s="106"/>
      <c r="G60" s="106" t="s">
        <v>1200</v>
      </c>
      <c r="H60" s="106"/>
      <c r="I60" s="106">
        <v>0</v>
      </c>
      <c r="J60" s="106" t="s">
        <v>1200</v>
      </c>
      <c r="K60" s="106"/>
      <c r="L60" s="106">
        <v>0</v>
      </c>
      <c r="M60" s="106" t="s">
        <v>1202</v>
      </c>
      <c r="N60" s="106"/>
      <c r="P60" s="106" t="s">
        <v>2040</v>
      </c>
      <c r="Q60" s="106" t="s">
        <v>2041</v>
      </c>
    </row>
    <row r="61" spans="1:17">
      <c r="A61" t="s">
        <v>48</v>
      </c>
      <c r="B61" t="s">
        <v>64</v>
      </c>
      <c r="C61" t="s">
        <v>63</v>
      </c>
      <c r="D61" t="s">
        <v>323</v>
      </c>
      <c r="E61" s="106" t="s">
        <v>1199</v>
      </c>
      <c r="F61" s="106"/>
      <c r="G61" s="106" t="s">
        <v>1200</v>
      </c>
      <c r="H61" s="106"/>
      <c r="I61" s="106">
        <v>0</v>
      </c>
      <c r="J61" s="106" t="s">
        <v>1200</v>
      </c>
      <c r="K61" s="106"/>
      <c r="L61" s="106">
        <v>0</v>
      </c>
      <c r="M61" s="106" t="s">
        <v>1200</v>
      </c>
      <c r="N61" s="106"/>
      <c r="P61" s="106" t="s">
        <v>2042</v>
      </c>
      <c r="Q61" s="106" t="s">
        <v>2043</v>
      </c>
    </row>
    <row r="62" spans="1:17">
      <c r="A62" t="s">
        <v>48</v>
      </c>
      <c r="B62" t="s">
        <v>64</v>
      </c>
      <c r="C62" t="s">
        <v>63</v>
      </c>
      <c r="D62" t="s">
        <v>321</v>
      </c>
      <c r="E62" s="106" t="s">
        <v>1199</v>
      </c>
      <c r="F62" s="106"/>
      <c r="G62" s="106" t="s">
        <v>1200</v>
      </c>
      <c r="H62" s="106"/>
      <c r="I62" s="106">
        <v>0</v>
      </c>
      <c r="J62" s="106" t="s">
        <v>1202</v>
      </c>
      <c r="K62" s="106"/>
      <c r="L62" s="106">
        <v>0</v>
      </c>
      <c r="M62" s="106" t="s">
        <v>1202</v>
      </c>
      <c r="N62" s="106"/>
      <c r="P62" s="106" t="s">
        <v>2042</v>
      </c>
      <c r="Q62" s="106" t="s">
        <v>2044</v>
      </c>
    </row>
    <row r="63" spans="1:17">
      <c r="A63" t="s">
        <v>77</v>
      </c>
      <c r="B63" t="s">
        <v>76</v>
      </c>
      <c r="C63" t="s">
        <v>75</v>
      </c>
      <c r="D63" t="s">
        <v>319</v>
      </c>
      <c r="E63" s="106" t="s">
        <v>1201</v>
      </c>
      <c r="F63" s="106"/>
      <c r="G63" s="106" t="s">
        <v>1199</v>
      </c>
      <c r="H63" s="106"/>
      <c r="I63" s="106">
        <v>0</v>
      </c>
      <c r="J63" s="106" t="s">
        <v>1201</v>
      </c>
      <c r="K63" s="106"/>
      <c r="L63" s="106">
        <v>0</v>
      </c>
      <c r="M63" s="106" t="s">
        <v>1201</v>
      </c>
      <c r="N63" s="106"/>
      <c r="P63" s="106" t="s">
        <v>2045</v>
      </c>
      <c r="Q63" s="106" t="s">
        <v>2046</v>
      </c>
    </row>
    <row r="64" spans="1:17">
      <c r="A64" t="s">
        <v>60</v>
      </c>
      <c r="B64" t="s">
        <v>69</v>
      </c>
      <c r="C64" t="s">
        <v>101</v>
      </c>
      <c r="D64" t="s">
        <v>317</v>
      </c>
      <c r="E64" s="106" t="s">
        <v>1199</v>
      </c>
      <c r="F64" s="106"/>
      <c r="G64" s="106" t="s">
        <v>1202</v>
      </c>
      <c r="H64" s="106"/>
      <c r="I64" s="106">
        <v>0</v>
      </c>
      <c r="J64" s="106" t="s">
        <v>1202</v>
      </c>
      <c r="K64" s="106"/>
      <c r="L64" s="106">
        <v>0</v>
      </c>
      <c r="M64" s="106" t="s">
        <v>1200</v>
      </c>
      <c r="N64" s="106"/>
      <c r="P64" s="106" t="s">
        <v>2047</v>
      </c>
      <c r="Q64" s="106" t="s">
        <v>2048</v>
      </c>
    </row>
    <row r="65" spans="1:17">
      <c r="A65" t="s">
        <v>48</v>
      </c>
      <c r="B65" t="s">
        <v>120</v>
      </c>
      <c r="C65" t="s">
        <v>119</v>
      </c>
      <c r="D65" t="s">
        <v>315</v>
      </c>
      <c r="E65" s="106" t="s">
        <v>1200</v>
      </c>
      <c r="F65" s="106"/>
      <c r="G65" s="106" t="s">
        <v>1199</v>
      </c>
      <c r="H65" s="106"/>
      <c r="I65" s="106">
        <v>0</v>
      </c>
      <c r="J65" s="106" t="s">
        <v>1199</v>
      </c>
      <c r="K65" s="106"/>
      <c r="L65" s="106">
        <v>0</v>
      </c>
      <c r="M65" s="106" t="s">
        <v>1199</v>
      </c>
      <c r="N65" s="106"/>
      <c r="P65" s="106" t="s">
        <v>2049</v>
      </c>
      <c r="Q65" s="106" t="s">
        <v>2050</v>
      </c>
    </row>
    <row r="66" spans="1:17">
      <c r="A66" t="s">
        <v>53</v>
      </c>
      <c r="B66" t="s">
        <v>52</v>
      </c>
      <c r="C66" t="s">
        <v>51</v>
      </c>
      <c r="D66" t="s">
        <v>313</v>
      </c>
      <c r="E66" s="106" t="s">
        <v>1200</v>
      </c>
      <c r="F66" s="106"/>
      <c r="G66" s="106" t="s">
        <v>1201</v>
      </c>
      <c r="H66" s="106"/>
      <c r="I66" s="106">
        <v>0</v>
      </c>
      <c r="J66" s="106" t="s">
        <v>1200</v>
      </c>
      <c r="K66" s="106"/>
      <c r="L66" s="106">
        <v>0</v>
      </c>
      <c r="M66" s="106" t="s">
        <v>1202</v>
      </c>
      <c r="N66" s="106"/>
      <c r="P66" s="106" t="s">
        <v>2051</v>
      </c>
      <c r="Q66" s="106" t="s">
        <v>2052</v>
      </c>
    </row>
    <row r="67" spans="1:17">
      <c r="A67" t="s">
        <v>77</v>
      </c>
      <c r="B67" t="s">
        <v>76</v>
      </c>
      <c r="C67" t="s">
        <v>75</v>
      </c>
      <c r="D67" t="s">
        <v>311</v>
      </c>
      <c r="E67" s="106" t="s">
        <v>1199</v>
      </c>
      <c r="F67" s="106"/>
      <c r="G67" s="106" t="s">
        <v>1199</v>
      </c>
      <c r="H67" s="106"/>
      <c r="I67" s="106">
        <v>0</v>
      </c>
      <c r="J67" s="106" t="s">
        <v>1201</v>
      </c>
      <c r="K67" s="106"/>
      <c r="L67" s="106">
        <v>0</v>
      </c>
      <c r="M67" s="106" t="s">
        <v>1202</v>
      </c>
      <c r="N67" s="106"/>
      <c r="P67" s="106" t="s">
        <v>2053</v>
      </c>
      <c r="Q67" s="106" t="s">
        <v>2054</v>
      </c>
    </row>
    <row r="68" spans="1:17">
      <c r="A68" t="s">
        <v>48</v>
      </c>
      <c r="B68" t="s">
        <v>64</v>
      </c>
      <c r="C68" t="s">
        <v>119</v>
      </c>
      <c r="D68" t="s">
        <v>309</v>
      </c>
      <c r="E68" s="106" t="s">
        <v>1199</v>
      </c>
      <c r="F68" s="106"/>
      <c r="G68" s="106" t="s">
        <v>1199</v>
      </c>
      <c r="H68" s="106"/>
      <c r="I68" s="106">
        <v>0</v>
      </c>
      <c r="J68" s="106" t="s">
        <v>1202</v>
      </c>
      <c r="K68" s="106"/>
      <c r="L68" s="106">
        <v>0</v>
      </c>
      <c r="M68" s="106" t="s">
        <v>1202</v>
      </c>
      <c r="N68" s="106"/>
      <c r="P68" s="106" t="s">
        <v>2055</v>
      </c>
      <c r="Q68" s="106" t="s">
        <v>2056</v>
      </c>
    </row>
    <row r="69" spans="1:17">
      <c r="A69" t="s">
        <v>48</v>
      </c>
      <c r="B69" t="s">
        <v>120</v>
      </c>
      <c r="C69" t="s">
        <v>119</v>
      </c>
      <c r="D69" t="s">
        <v>307</v>
      </c>
      <c r="E69" s="106" t="s">
        <v>1199</v>
      </c>
      <c r="F69" s="106"/>
      <c r="G69" s="106" t="s">
        <v>1200</v>
      </c>
      <c r="H69" s="106"/>
      <c r="I69" s="106">
        <v>0</v>
      </c>
      <c r="J69" s="106" t="s">
        <v>1199</v>
      </c>
      <c r="K69" s="106"/>
      <c r="L69" s="106">
        <v>0</v>
      </c>
      <c r="M69" s="106" t="s">
        <v>1200</v>
      </c>
      <c r="N69" s="106"/>
      <c r="P69" s="106" t="s">
        <v>2057</v>
      </c>
      <c r="Q69" s="106" t="s">
        <v>2058</v>
      </c>
    </row>
    <row r="70" spans="1:17">
      <c r="A70" t="s">
        <v>53</v>
      </c>
      <c r="B70" t="s">
        <v>163</v>
      </c>
      <c r="C70" t="s">
        <v>108</v>
      </c>
      <c r="D70" t="s">
        <v>305</v>
      </c>
      <c r="E70" s="106" t="s">
        <v>1199</v>
      </c>
      <c r="F70" s="106"/>
      <c r="G70" s="106" t="s">
        <v>1199</v>
      </c>
      <c r="H70" s="106"/>
      <c r="I70" s="106">
        <v>0</v>
      </c>
      <c r="J70" s="106" t="s">
        <v>1202</v>
      </c>
      <c r="K70" s="106"/>
      <c r="L70" s="106">
        <v>0</v>
      </c>
      <c r="M70" s="106" t="s">
        <v>1202</v>
      </c>
      <c r="N70" s="106"/>
      <c r="P70" s="106" t="s">
        <v>2059</v>
      </c>
      <c r="Q70" s="106" t="s">
        <v>2060</v>
      </c>
    </row>
    <row r="71" spans="1:17">
      <c r="A71" t="s">
        <v>53</v>
      </c>
      <c r="B71" t="s">
        <v>163</v>
      </c>
      <c r="C71" t="s">
        <v>108</v>
      </c>
      <c r="D71" t="s">
        <v>303</v>
      </c>
      <c r="E71" s="106" t="s">
        <v>1200</v>
      </c>
      <c r="F71" s="106"/>
      <c r="G71" s="106" t="s">
        <v>1199</v>
      </c>
      <c r="H71" s="106"/>
      <c r="I71" s="106">
        <v>0</v>
      </c>
      <c r="J71" s="106" t="s">
        <v>1199</v>
      </c>
      <c r="K71" s="106"/>
      <c r="L71" s="106">
        <v>0</v>
      </c>
      <c r="M71" s="106" t="s">
        <v>1202</v>
      </c>
      <c r="N71" s="106"/>
      <c r="P71" s="106" t="s">
        <v>2061</v>
      </c>
      <c r="Q71" s="106" t="s">
        <v>2060</v>
      </c>
    </row>
    <row r="72" spans="1:17">
      <c r="A72" t="s">
        <v>60</v>
      </c>
      <c r="B72" t="s">
        <v>69</v>
      </c>
      <c r="C72" t="s">
        <v>101</v>
      </c>
      <c r="D72" t="s">
        <v>301</v>
      </c>
      <c r="E72" s="106" t="s">
        <v>1199</v>
      </c>
      <c r="F72" s="106"/>
      <c r="G72" s="106" t="s">
        <v>1199</v>
      </c>
      <c r="H72" s="106"/>
      <c r="I72" s="106">
        <v>0</v>
      </c>
      <c r="J72" s="106" t="s">
        <v>1200</v>
      </c>
      <c r="K72" s="106"/>
      <c r="L72" s="106">
        <v>0</v>
      </c>
      <c r="M72" s="106" t="s">
        <v>1199</v>
      </c>
      <c r="N72" s="106"/>
      <c r="P72" s="106" t="s">
        <v>2062</v>
      </c>
      <c r="Q72" s="106" t="s">
        <v>2063</v>
      </c>
    </row>
    <row r="73" spans="1:17">
      <c r="A73" t="s">
        <v>48</v>
      </c>
      <c r="B73" t="s">
        <v>47</v>
      </c>
      <c r="C73" t="s">
        <v>46</v>
      </c>
      <c r="D73" t="s">
        <v>299</v>
      </c>
      <c r="E73" s="106" t="s">
        <v>1200</v>
      </c>
      <c r="F73" s="106"/>
      <c r="G73" s="106" t="s">
        <v>1199</v>
      </c>
      <c r="H73" s="106"/>
      <c r="I73" s="106">
        <v>0</v>
      </c>
      <c r="J73" s="106" t="s">
        <v>1199</v>
      </c>
      <c r="K73" s="106"/>
      <c r="L73" s="106" t="s">
        <v>1465</v>
      </c>
      <c r="M73" s="106" t="s">
        <v>1202</v>
      </c>
      <c r="N73" s="106"/>
      <c r="P73" s="106" t="s">
        <v>2064</v>
      </c>
      <c r="Q73" s="106" t="s">
        <v>2065</v>
      </c>
    </row>
    <row r="74" spans="1:17">
      <c r="A74" t="s">
        <v>60</v>
      </c>
      <c r="B74" t="s">
        <v>69</v>
      </c>
      <c r="C74" t="s">
        <v>139</v>
      </c>
      <c r="D74" t="s">
        <v>297</v>
      </c>
      <c r="E74" s="106" t="s">
        <v>1201</v>
      </c>
      <c r="F74" s="106"/>
      <c r="G74" s="106" t="s">
        <v>1201</v>
      </c>
      <c r="H74" s="106"/>
      <c r="I74" s="106">
        <v>0</v>
      </c>
      <c r="J74" s="106" t="s">
        <v>1200</v>
      </c>
      <c r="K74" s="106"/>
      <c r="L74" s="106">
        <v>0</v>
      </c>
      <c r="M74" s="106" t="s">
        <v>1202</v>
      </c>
      <c r="N74" s="106"/>
      <c r="P74" s="106" t="s">
        <v>2016</v>
      </c>
      <c r="Q74" s="106" t="s">
        <v>2017</v>
      </c>
    </row>
    <row r="75" spans="1:17">
      <c r="A75" t="s">
        <v>53</v>
      </c>
      <c r="B75" t="s">
        <v>52</v>
      </c>
      <c r="C75" t="s">
        <v>51</v>
      </c>
      <c r="D75" t="s">
        <v>295</v>
      </c>
      <c r="E75" s="106" t="s">
        <v>1199</v>
      </c>
      <c r="F75" s="106"/>
      <c r="G75" s="106" t="s">
        <v>1199</v>
      </c>
      <c r="H75" s="106"/>
      <c r="I75" s="106" t="s">
        <v>1466</v>
      </c>
      <c r="J75" s="106" t="s">
        <v>1200</v>
      </c>
      <c r="K75" s="106"/>
      <c r="L75" s="106">
        <v>0</v>
      </c>
      <c r="M75" s="106" t="s">
        <v>1202</v>
      </c>
      <c r="N75" s="106"/>
      <c r="P75" s="106" t="s">
        <v>2066</v>
      </c>
      <c r="Q75" s="106" t="s">
        <v>2067</v>
      </c>
    </row>
    <row r="76" spans="1:17">
      <c r="A76" t="s">
        <v>77</v>
      </c>
      <c r="B76" t="s">
        <v>76</v>
      </c>
      <c r="C76" t="s">
        <v>75</v>
      </c>
      <c r="D76" t="s">
        <v>293</v>
      </c>
      <c r="E76" s="106" t="s">
        <v>1201</v>
      </c>
      <c r="F76" s="106"/>
      <c r="G76" s="106" t="s">
        <v>1199</v>
      </c>
      <c r="H76" s="106"/>
      <c r="I76" s="106">
        <v>0</v>
      </c>
      <c r="J76" s="106" t="s">
        <v>1199</v>
      </c>
      <c r="K76" s="106"/>
      <c r="L76" s="106">
        <v>0</v>
      </c>
      <c r="M76" s="106" t="s">
        <v>1202</v>
      </c>
      <c r="N76" s="106"/>
      <c r="P76" s="106" t="s">
        <v>2068</v>
      </c>
      <c r="Q76" s="106" t="s">
        <v>2069</v>
      </c>
    </row>
    <row r="77" spans="1:17">
      <c r="A77" t="s">
        <v>48</v>
      </c>
      <c r="B77" t="s">
        <v>47</v>
      </c>
      <c r="C77" t="s">
        <v>46</v>
      </c>
      <c r="D77" t="s">
        <v>291</v>
      </c>
      <c r="E77" s="106" t="s">
        <v>1200</v>
      </c>
      <c r="F77" s="106"/>
      <c r="G77" s="106" t="s">
        <v>1202</v>
      </c>
      <c r="H77" s="106"/>
      <c r="I77" s="106">
        <v>0</v>
      </c>
      <c r="J77" s="106" t="s">
        <v>1199</v>
      </c>
      <c r="K77" s="106"/>
      <c r="L77" s="106">
        <v>0</v>
      </c>
      <c r="M77" s="106" t="s">
        <v>1202</v>
      </c>
      <c r="N77" s="106"/>
      <c r="P77" s="106" t="s">
        <v>2070</v>
      </c>
      <c r="Q77" s="106" t="s">
        <v>2071</v>
      </c>
    </row>
    <row r="78" spans="1:17">
      <c r="A78" t="s">
        <v>60</v>
      </c>
      <c r="B78" t="s">
        <v>59</v>
      </c>
      <c r="C78" t="s">
        <v>80</v>
      </c>
      <c r="D78" t="s">
        <v>289</v>
      </c>
      <c r="E78" s="106" t="s">
        <v>1199</v>
      </c>
      <c r="F78" s="106"/>
      <c r="G78" s="106" t="s">
        <v>1199</v>
      </c>
      <c r="H78" s="106"/>
      <c r="I78" s="106">
        <v>0</v>
      </c>
      <c r="J78" s="106" t="s">
        <v>1200</v>
      </c>
      <c r="K78" s="106"/>
      <c r="L78" s="106">
        <v>0</v>
      </c>
      <c r="M78" s="106" t="s">
        <v>1202</v>
      </c>
      <c r="N78" s="106"/>
      <c r="P78" s="106" t="s">
        <v>2072</v>
      </c>
      <c r="Q78" s="106" t="s">
        <v>2073</v>
      </c>
    </row>
    <row r="79" spans="1:17">
      <c r="A79" t="s">
        <v>77</v>
      </c>
      <c r="B79" t="s">
        <v>76</v>
      </c>
      <c r="C79" t="s">
        <v>75</v>
      </c>
      <c r="D79" t="s">
        <v>287</v>
      </c>
      <c r="E79" s="106" t="s">
        <v>1199</v>
      </c>
      <c r="F79" s="106"/>
      <c r="G79" s="106" t="s">
        <v>1200</v>
      </c>
      <c r="H79" s="106"/>
      <c r="I79" s="106">
        <v>0</v>
      </c>
      <c r="J79" s="106" t="s">
        <v>1199</v>
      </c>
      <c r="K79" s="106"/>
      <c r="L79" s="106" t="s">
        <v>1467</v>
      </c>
      <c r="M79" s="106" t="s">
        <v>1200</v>
      </c>
      <c r="N79" s="106"/>
      <c r="P79" s="106" t="s">
        <v>2074</v>
      </c>
      <c r="Q79" s="106" t="s">
        <v>2007</v>
      </c>
    </row>
    <row r="80" spans="1:17">
      <c r="A80" t="s">
        <v>53</v>
      </c>
      <c r="B80" t="s">
        <v>105</v>
      </c>
      <c r="C80" t="s">
        <v>104</v>
      </c>
      <c r="D80" t="s">
        <v>285</v>
      </c>
      <c r="E80" s="106" t="s">
        <v>1199</v>
      </c>
      <c r="F80" s="106"/>
      <c r="G80" s="106" t="s">
        <v>1199</v>
      </c>
      <c r="H80" s="106"/>
      <c r="I80" s="106">
        <v>0</v>
      </c>
      <c r="J80" s="106" t="s">
        <v>1200</v>
      </c>
      <c r="K80" s="106"/>
      <c r="L80" s="106">
        <v>0</v>
      </c>
      <c r="M80" s="106" t="s">
        <v>1200</v>
      </c>
      <c r="N80" s="106"/>
      <c r="P80" s="106" t="s">
        <v>2075</v>
      </c>
      <c r="Q80" s="106" t="s">
        <v>2076</v>
      </c>
    </row>
    <row r="81" spans="1:17">
      <c r="A81" t="s">
        <v>48</v>
      </c>
      <c r="B81" t="s">
        <v>120</v>
      </c>
      <c r="C81" t="s">
        <v>119</v>
      </c>
      <c r="D81" t="s">
        <v>283</v>
      </c>
      <c r="E81" s="106" t="s">
        <v>1201</v>
      </c>
      <c r="F81" s="106"/>
      <c r="G81" s="106" t="s">
        <v>1200</v>
      </c>
      <c r="H81" s="106"/>
      <c r="I81" s="106">
        <v>0</v>
      </c>
      <c r="J81" s="106" t="s">
        <v>1199</v>
      </c>
      <c r="K81" s="106"/>
      <c r="L81" s="106">
        <v>0</v>
      </c>
      <c r="M81" s="106" t="s">
        <v>1200</v>
      </c>
      <c r="N81" s="106"/>
      <c r="P81" s="106" t="s">
        <v>2016</v>
      </c>
      <c r="Q81" s="106" t="s">
        <v>2077</v>
      </c>
    </row>
    <row r="82" spans="1:17">
      <c r="A82" t="s">
        <v>60</v>
      </c>
      <c r="B82" t="s">
        <v>69</v>
      </c>
      <c r="C82" t="s">
        <v>58</v>
      </c>
      <c r="D82" t="s">
        <v>281</v>
      </c>
      <c r="E82" s="106" t="s">
        <v>1199</v>
      </c>
      <c r="F82" s="106"/>
      <c r="G82" s="106" t="s">
        <v>1199</v>
      </c>
      <c r="H82" s="106"/>
      <c r="I82" s="106">
        <v>0</v>
      </c>
      <c r="J82" s="106" t="s">
        <v>1201</v>
      </c>
      <c r="K82" s="106"/>
      <c r="L82" s="106">
        <v>0</v>
      </c>
      <c r="M82" s="106" t="s">
        <v>1202</v>
      </c>
      <c r="N82" s="106"/>
      <c r="P82" s="106" t="s">
        <v>2078</v>
      </c>
      <c r="Q82" s="106" t="s">
        <v>2079</v>
      </c>
    </row>
    <row r="83" spans="1:17">
      <c r="A83" t="s">
        <v>77</v>
      </c>
      <c r="B83" t="s">
        <v>76</v>
      </c>
      <c r="C83" t="s">
        <v>75</v>
      </c>
      <c r="D83" t="s">
        <v>279</v>
      </c>
      <c r="E83" s="106" t="s">
        <v>1199</v>
      </c>
      <c r="F83" s="106"/>
      <c r="G83" s="106" t="s">
        <v>1199</v>
      </c>
      <c r="H83" s="106"/>
      <c r="I83" s="106">
        <v>0</v>
      </c>
      <c r="J83" s="106" t="s">
        <v>1199</v>
      </c>
      <c r="K83" s="106"/>
      <c r="L83" s="106">
        <v>0</v>
      </c>
      <c r="M83" s="106" t="s">
        <v>1200</v>
      </c>
      <c r="N83" s="106"/>
      <c r="P83" s="106" t="s">
        <v>2080</v>
      </c>
      <c r="Q83" s="106" t="s">
        <v>2081</v>
      </c>
    </row>
    <row r="84" spans="1:17">
      <c r="A84" t="s">
        <v>77</v>
      </c>
      <c r="B84" t="s">
        <v>76</v>
      </c>
      <c r="C84" t="s">
        <v>75</v>
      </c>
      <c r="D84" t="s">
        <v>277</v>
      </c>
      <c r="E84" s="106" t="s">
        <v>1199</v>
      </c>
      <c r="F84" s="106"/>
      <c r="G84" s="106" t="s">
        <v>1199</v>
      </c>
      <c r="H84" s="106"/>
      <c r="I84" s="106">
        <v>0</v>
      </c>
      <c r="J84" s="106" t="s">
        <v>1199</v>
      </c>
      <c r="K84" s="106"/>
      <c r="L84" s="106">
        <v>0</v>
      </c>
      <c r="M84" s="106" t="s">
        <v>1202</v>
      </c>
      <c r="N84" s="106"/>
      <c r="P84" s="106" t="s">
        <v>2082</v>
      </c>
      <c r="Q84" s="106" t="s">
        <v>2083</v>
      </c>
    </row>
    <row r="85" spans="1:17">
      <c r="A85" t="s">
        <v>48</v>
      </c>
      <c r="B85" t="s">
        <v>64</v>
      </c>
      <c r="C85" t="s">
        <v>63</v>
      </c>
      <c r="D85" t="s">
        <v>275</v>
      </c>
      <c r="E85" s="106" t="s">
        <v>1199</v>
      </c>
      <c r="F85" s="106"/>
      <c r="G85" s="106" t="s">
        <v>1202</v>
      </c>
      <c r="H85" s="106"/>
      <c r="I85" s="106">
        <v>0</v>
      </c>
      <c r="J85" s="106" t="s">
        <v>1199</v>
      </c>
      <c r="K85" s="106"/>
      <c r="L85" s="106">
        <v>0</v>
      </c>
      <c r="M85" s="106" t="s">
        <v>1199</v>
      </c>
      <c r="N85" s="106"/>
      <c r="P85" s="106" t="s">
        <v>2084</v>
      </c>
      <c r="Q85" s="106" t="s">
        <v>2085</v>
      </c>
    </row>
    <row r="86" spans="1:17">
      <c r="A86" t="s">
        <v>77</v>
      </c>
      <c r="B86" t="s">
        <v>76</v>
      </c>
      <c r="C86" t="s">
        <v>75</v>
      </c>
      <c r="D86" t="s">
        <v>273</v>
      </c>
      <c r="E86" s="106" t="s">
        <v>1199</v>
      </c>
      <c r="F86" s="106"/>
      <c r="G86" s="106" t="s">
        <v>1202</v>
      </c>
      <c r="H86" s="106"/>
      <c r="I86" s="106">
        <v>0</v>
      </c>
      <c r="J86" s="106" t="s">
        <v>1202</v>
      </c>
      <c r="K86" s="106"/>
      <c r="L86" s="106">
        <v>0</v>
      </c>
      <c r="M86" s="106" t="s">
        <v>1202</v>
      </c>
      <c r="N86" s="106"/>
      <c r="P86" s="106" t="s">
        <v>2086</v>
      </c>
      <c r="Q86" s="106" t="s">
        <v>2087</v>
      </c>
    </row>
    <row r="87" spans="1:17">
      <c r="A87" t="s">
        <v>60</v>
      </c>
      <c r="B87" t="s">
        <v>59</v>
      </c>
      <c r="C87" t="s">
        <v>139</v>
      </c>
      <c r="D87" t="s">
        <v>271</v>
      </c>
      <c r="E87" s="106" t="s">
        <v>1199</v>
      </c>
      <c r="F87" s="106"/>
      <c r="G87" s="106" t="s">
        <v>1199</v>
      </c>
      <c r="H87" s="106"/>
      <c r="I87" s="106">
        <v>0</v>
      </c>
      <c r="J87" s="106" t="s">
        <v>1199</v>
      </c>
      <c r="K87" s="106"/>
      <c r="L87" s="106">
        <v>0</v>
      </c>
      <c r="M87" s="106" t="s">
        <v>1202</v>
      </c>
      <c r="N87" s="106"/>
      <c r="P87" s="106" t="s">
        <v>2088</v>
      </c>
      <c r="Q87" s="106" t="s">
        <v>2089</v>
      </c>
    </row>
    <row r="88" spans="1:17">
      <c r="A88" t="s">
        <v>77</v>
      </c>
      <c r="B88" t="s">
        <v>76</v>
      </c>
      <c r="C88" t="s">
        <v>75</v>
      </c>
      <c r="D88" t="s">
        <v>269</v>
      </c>
      <c r="E88" s="106" t="s">
        <v>1201</v>
      </c>
      <c r="F88" s="106"/>
      <c r="G88" s="106" t="s">
        <v>1202</v>
      </c>
      <c r="H88" s="106"/>
      <c r="I88" s="106">
        <v>0</v>
      </c>
      <c r="J88" s="106" t="s">
        <v>1199</v>
      </c>
      <c r="K88" s="106"/>
      <c r="L88" s="106">
        <v>0</v>
      </c>
      <c r="M88" s="106" t="s">
        <v>1201</v>
      </c>
      <c r="N88" s="106"/>
      <c r="P88" s="106" t="s">
        <v>2090</v>
      </c>
      <c r="Q88" s="106" t="s">
        <v>2091</v>
      </c>
    </row>
    <row r="89" spans="1:17">
      <c r="A89" t="s">
        <v>77</v>
      </c>
      <c r="B89" t="s">
        <v>76</v>
      </c>
      <c r="C89" t="s">
        <v>75</v>
      </c>
      <c r="D89" t="s">
        <v>267</v>
      </c>
      <c r="E89" s="106" t="s">
        <v>1200</v>
      </c>
      <c r="F89" s="106"/>
      <c r="G89" s="106" t="s">
        <v>1202</v>
      </c>
      <c r="H89" s="106"/>
      <c r="I89" s="106">
        <v>0</v>
      </c>
      <c r="J89" s="106" t="s">
        <v>1202</v>
      </c>
      <c r="K89" s="106"/>
      <c r="L89" s="106">
        <v>0</v>
      </c>
      <c r="M89" s="106" t="s">
        <v>1200</v>
      </c>
      <c r="N89" s="106"/>
      <c r="P89" s="106" t="s">
        <v>2092</v>
      </c>
      <c r="Q89" s="106" t="s">
        <v>2093</v>
      </c>
    </row>
    <row r="90" spans="1:17">
      <c r="A90" t="s">
        <v>48</v>
      </c>
      <c r="B90" t="s">
        <v>120</v>
      </c>
      <c r="C90" t="s">
        <v>119</v>
      </c>
      <c r="D90" t="s">
        <v>265</v>
      </c>
      <c r="E90" s="106" t="s">
        <v>1200</v>
      </c>
      <c r="F90" s="106"/>
      <c r="G90" s="106" t="s">
        <v>1200</v>
      </c>
      <c r="H90" s="106"/>
      <c r="I90" s="106">
        <v>0</v>
      </c>
      <c r="J90" s="106" t="s">
        <v>1199</v>
      </c>
      <c r="K90" s="106"/>
      <c r="L90" s="106">
        <v>0</v>
      </c>
      <c r="M90" s="106" t="s">
        <v>1202</v>
      </c>
      <c r="N90" s="106"/>
      <c r="P90" s="106" t="s">
        <v>2094</v>
      </c>
      <c r="Q90" s="106" t="s">
        <v>2095</v>
      </c>
    </row>
    <row r="91" spans="1:17">
      <c r="A91" t="s">
        <v>77</v>
      </c>
      <c r="B91" t="s">
        <v>76</v>
      </c>
      <c r="C91" t="s">
        <v>75</v>
      </c>
      <c r="D91" t="s">
        <v>263</v>
      </c>
      <c r="E91" s="106" t="s">
        <v>1199</v>
      </c>
      <c r="F91" s="106"/>
      <c r="G91" s="106" t="s">
        <v>1199</v>
      </c>
      <c r="H91" s="106"/>
      <c r="I91" s="106">
        <v>0</v>
      </c>
      <c r="J91" s="106" t="s">
        <v>1199</v>
      </c>
      <c r="K91" s="106"/>
      <c r="L91" s="106">
        <v>0</v>
      </c>
      <c r="M91" s="106" t="s">
        <v>1199</v>
      </c>
      <c r="N91" s="106"/>
      <c r="P91" s="106" t="s">
        <v>2096</v>
      </c>
      <c r="Q91" s="106" t="s">
        <v>2097</v>
      </c>
    </row>
    <row r="92" spans="1:17">
      <c r="A92" t="s">
        <v>53</v>
      </c>
      <c r="B92" t="s">
        <v>52</v>
      </c>
      <c r="C92" t="s">
        <v>51</v>
      </c>
      <c r="D92" t="s">
        <v>261</v>
      </c>
      <c r="E92" s="106" t="s">
        <v>1199</v>
      </c>
      <c r="F92" s="106"/>
      <c r="G92" s="106" t="s">
        <v>1200</v>
      </c>
      <c r="H92" s="106"/>
      <c r="I92" s="106">
        <v>0</v>
      </c>
      <c r="J92" s="106" t="s">
        <v>1199</v>
      </c>
      <c r="K92" s="106"/>
      <c r="L92" s="106">
        <v>0</v>
      </c>
      <c r="M92" s="106" t="s">
        <v>1202</v>
      </c>
      <c r="N92" s="106"/>
      <c r="P92" s="106" t="s">
        <v>2098</v>
      </c>
      <c r="Q92" s="106" t="s">
        <v>2099</v>
      </c>
    </row>
    <row r="93" spans="1:17">
      <c r="A93" t="s">
        <v>53</v>
      </c>
      <c r="B93" t="s">
        <v>105</v>
      </c>
      <c r="C93" t="s">
        <v>162</v>
      </c>
      <c r="D93" t="s">
        <v>259</v>
      </c>
      <c r="E93" s="106" t="s">
        <v>1202</v>
      </c>
      <c r="F93" s="106"/>
      <c r="G93" s="106" t="s">
        <v>1201</v>
      </c>
      <c r="H93" s="106"/>
      <c r="I93" s="106">
        <v>0</v>
      </c>
      <c r="J93" s="106" t="s">
        <v>1200</v>
      </c>
      <c r="K93" s="106"/>
      <c r="L93" s="106">
        <v>0</v>
      </c>
      <c r="M93" s="106" t="s">
        <v>1202</v>
      </c>
      <c r="N93" s="106"/>
      <c r="P93" s="106" t="s">
        <v>2100</v>
      </c>
      <c r="Q93" s="106" t="s">
        <v>2101</v>
      </c>
    </row>
    <row r="94" spans="1:17">
      <c r="A94" t="s">
        <v>77</v>
      </c>
      <c r="B94" t="s">
        <v>76</v>
      </c>
      <c r="C94" t="s">
        <v>75</v>
      </c>
      <c r="D94" t="s">
        <v>257</v>
      </c>
      <c r="E94" s="106" t="s">
        <v>1199</v>
      </c>
      <c r="F94" s="106"/>
      <c r="G94" s="106" t="s">
        <v>1201</v>
      </c>
      <c r="H94" s="106"/>
      <c r="I94" s="106">
        <v>0</v>
      </c>
      <c r="J94" s="106" t="s">
        <v>1202</v>
      </c>
      <c r="K94" s="106"/>
      <c r="L94" s="106">
        <v>0</v>
      </c>
      <c r="M94" s="106" t="s">
        <v>1202</v>
      </c>
      <c r="N94" s="106"/>
      <c r="P94" s="106" t="s">
        <v>2102</v>
      </c>
      <c r="Q94" s="106" t="s">
        <v>2103</v>
      </c>
    </row>
    <row r="95" spans="1:17">
      <c r="A95" t="s">
        <v>77</v>
      </c>
      <c r="B95" t="s">
        <v>76</v>
      </c>
      <c r="C95" t="s">
        <v>75</v>
      </c>
      <c r="D95" t="s">
        <v>255</v>
      </c>
      <c r="E95" s="106" t="s">
        <v>1200</v>
      </c>
      <c r="F95" s="106"/>
      <c r="G95" s="106" t="s">
        <v>1201</v>
      </c>
      <c r="H95" s="106"/>
      <c r="I95" s="106">
        <v>0</v>
      </c>
      <c r="J95" s="106" t="s">
        <v>1199</v>
      </c>
      <c r="K95" s="106"/>
      <c r="L95" s="106">
        <v>0</v>
      </c>
      <c r="M95" s="106" t="s">
        <v>1199</v>
      </c>
      <c r="N95" s="106"/>
      <c r="P95" s="106" t="s">
        <v>2104</v>
      </c>
      <c r="Q95" s="106" t="s">
        <v>2105</v>
      </c>
    </row>
    <row r="96" spans="1:17">
      <c r="A96" t="s">
        <v>60</v>
      </c>
      <c r="B96" t="s">
        <v>59</v>
      </c>
      <c r="C96" t="s">
        <v>139</v>
      </c>
      <c r="D96" t="s">
        <v>253</v>
      </c>
      <c r="E96" s="106" t="s">
        <v>1199</v>
      </c>
      <c r="F96" s="106"/>
      <c r="G96" s="106" t="s">
        <v>1199</v>
      </c>
      <c r="H96" s="106"/>
      <c r="I96" s="106">
        <v>0</v>
      </c>
      <c r="J96" s="106" t="s">
        <v>1201</v>
      </c>
      <c r="K96" s="106"/>
      <c r="L96" s="106">
        <v>0</v>
      </c>
      <c r="M96" s="106" t="s">
        <v>1199</v>
      </c>
      <c r="N96" s="106"/>
      <c r="P96" s="106" t="s">
        <v>2106</v>
      </c>
      <c r="Q96" s="106" t="s">
        <v>2107</v>
      </c>
    </row>
    <row r="97" spans="1:17">
      <c r="A97" t="s">
        <v>77</v>
      </c>
      <c r="B97" t="s">
        <v>76</v>
      </c>
      <c r="C97" t="s">
        <v>75</v>
      </c>
      <c r="D97" t="s">
        <v>251</v>
      </c>
      <c r="E97" s="106" t="s">
        <v>1200</v>
      </c>
      <c r="F97" s="106"/>
      <c r="G97" s="106" t="s">
        <v>1200</v>
      </c>
      <c r="H97" s="106"/>
      <c r="I97" s="106">
        <v>0</v>
      </c>
      <c r="J97" s="106" t="s">
        <v>1202</v>
      </c>
      <c r="K97" s="106"/>
      <c r="L97" s="106" t="s">
        <v>1468</v>
      </c>
      <c r="M97" s="106" t="s">
        <v>1199</v>
      </c>
      <c r="N97" s="106"/>
      <c r="P97" s="106" t="s">
        <v>2108</v>
      </c>
      <c r="Q97" s="106" t="s">
        <v>2007</v>
      </c>
    </row>
    <row r="98" spans="1:17">
      <c r="A98" t="s">
        <v>77</v>
      </c>
      <c r="B98" t="s">
        <v>76</v>
      </c>
      <c r="C98" t="s">
        <v>75</v>
      </c>
      <c r="D98" t="s">
        <v>249</v>
      </c>
      <c r="E98" s="106" t="s">
        <v>1199</v>
      </c>
      <c r="F98" s="106"/>
      <c r="G98" s="106" t="s">
        <v>1202</v>
      </c>
      <c r="H98" s="106"/>
      <c r="I98" s="106">
        <v>0</v>
      </c>
      <c r="J98" s="106" t="s">
        <v>1202</v>
      </c>
      <c r="K98" s="106"/>
      <c r="L98" s="106">
        <v>0</v>
      </c>
      <c r="M98" s="106" t="s">
        <v>1202</v>
      </c>
      <c r="N98" s="106"/>
      <c r="P98" s="106" t="s">
        <v>2086</v>
      </c>
      <c r="Q98" s="106" t="s">
        <v>2109</v>
      </c>
    </row>
    <row r="99" spans="1:17">
      <c r="A99" t="s">
        <v>60</v>
      </c>
      <c r="B99" t="s">
        <v>59</v>
      </c>
      <c r="C99" t="s">
        <v>80</v>
      </c>
      <c r="D99" t="s">
        <v>247</v>
      </c>
      <c r="E99" s="106" t="s">
        <v>1200</v>
      </c>
      <c r="F99" s="106"/>
      <c r="G99" s="106" t="s">
        <v>1202</v>
      </c>
      <c r="H99" s="106"/>
      <c r="I99" s="106">
        <v>0</v>
      </c>
      <c r="J99" s="106" t="s">
        <v>1199</v>
      </c>
      <c r="K99" s="106"/>
      <c r="L99" s="106">
        <v>0</v>
      </c>
      <c r="M99" s="106" t="s">
        <v>1201</v>
      </c>
      <c r="N99" s="106"/>
      <c r="P99" s="106" t="s">
        <v>2110</v>
      </c>
      <c r="Q99" s="106" t="s">
        <v>2111</v>
      </c>
    </row>
    <row r="100" spans="1:17">
      <c r="A100" t="s">
        <v>48</v>
      </c>
      <c r="B100" t="s">
        <v>47</v>
      </c>
      <c r="C100" t="s">
        <v>46</v>
      </c>
      <c r="D100" t="s">
        <v>245</v>
      </c>
      <c r="E100" s="106" t="s">
        <v>1201</v>
      </c>
      <c r="F100" s="106"/>
      <c r="G100" s="106" t="s">
        <v>1202</v>
      </c>
      <c r="H100" s="106"/>
      <c r="I100" s="106">
        <v>0</v>
      </c>
      <c r="J100" s="106" t="s">
        <v>1199</v>
      </c>
      <c r="K100" s="106"/>
      <c r="L100" s="106">
        <v>0</v>
      </c>
      <c r="M100" s="106" t="s">
        <v>1202</v>
      </c>
      <c r="N100" s="106"/>
      <c r="P100" s="106" t="s">
        <v>2112</v>
      </c>
      <c r="Q100" s="106" t="s">
        <v>2113</v>
      </c>
    </row>
    <row r="101" spans="1:17">
      <c r="A101" t="s">
        <v>77</v>
      </c>
      <c r="B101" t="s">
        <v>76</v>
      </c>
      <c r="C101" t="s">
        <v>75</v>
      </c>
      <c r="D101" t="s">
        <v>243</v>
      </c>
      <c r="E101" s="106" t="s">
        <v>1201</v>
      </c>
      <c r="F101" s="106"/>
      <c r="G101" s="106" t="s">
        <v>1202</v>
      </c>
      <c r="H101" s="106"/>
      <c r="I101" s="106">
        <v>0</v>
      </c>
      <c r="J101" s="106" t="s">
        <v>1200</v>
      </c>
      <c r="K101" s="106"/>
      <c r="L101" s="106">
        <v>0</v>
      </c>
      <c r="M101" s="106" t="s">
        <v>1202</v>
      </c>
      <c r="N101" s="106"/>
      <c r="P101" s="106" t="s">
        <v>2114</v>
      </c>
      <c r="Q101" s="106" t="s">
        <v>2115</v>
      </c>
    </row>
    <row r="102" spans="1:17">
      <c r="A102" t="s">
        <v>48</v>
      </c>
      <c r="B102" t="s">
        <v>47</v>
      </c>
      <c r="C102" t="s">
        <v>46</v>
      </c>
      <c r="D102" t="s">
        <v>241</v>
      </c>
      <c r="E102" s="106" t="s">
        <v>1199</v>
      </c>
      <c r="F102" s="106"/>
      <c r="G102" s="106" t="s">
        <v>1201</v>
      </c>
      <c r="H102" s="106"/>
      <c r="I102" s="106">
        <v>0</v>
      </c>
      <c r="J102" s="106" t="s">
        <v>1199</v>
      </c>
      <c r="K102" s="106"/>
      <c r="L102" s="106">
        <v>0</v>
      </c>
      <c r="M102" s="106" t="s">
        <v>1202</v>
      </c>
      <c r="N102" s="106"/>
      <c r="P102" s="106" t="s">
        <v>2016</v>
      </c>
      <c r="Q102" s="106" t="s">
        <v>2116</v>
      </c>
    </row>
    <row r="103" spans="1:17">
      <c r="A103" t="s">
        <v>48</v>
      </c>
      <c r="B103" t="s">
        <v>64</v>
      </c>
      <c r="C103" t="s">
        <v>63</v>
      </c>
      <c r="D103" t="s">
        <v>239</v>
      </c>
      <c r="E103" s="106" t="s">
        <v>1202</v>
      </c>
      <c r="F103" s="106"/>
      <c r="G103" s="106" t="s">
        <v>1202</v>
      </c>
      <c r="H103" s="106"/>
      <c r="I103" s="106">
        <v>0</v>
      </c>
      <c r="J103" s="106" t="s">
        <v>1202</v>
      </c>
      <c r="K103" s="106"/>
      <c r="L103" s="106">
        <v>0</v>
      </c>
      <c r="M103" s="106" t="s">
        <v>1202</v>
      </c>
      <c r="N103" s="106"/>
      <c r="P103" s="106" t="s">
        <v>2117</v>
      </c>
      <c r="Q103" s="106" t="s">
        <v>2118</v>
      </c>
    </row>
    <row r="104" spans="1:17">
      <c r="A104" t="s">
        <v>77</v>
      </c>
      <c r="B104" t="s">
        <v>76</v>
      </c>
      <c r="C104" t="s">
        <v>75</v>
      </c>
      <c r="D104" t="s">
        <v>237</v>
      </c>
      <c r="E104" s="106" t="s">
        <v>1199</v>
      </c>
      <c r="F104" s="106"/>
      <c r="G104" s="106" t="s">
        <v>1199</v>
      </c>
      <c r="H104" s="106"/>
      <c r="I104" s="106">
        <v>0</v>
      </c>
      <c r="J104" s="106" t="s">
        <v>1200</v>
      </c>
      <c r="K104" s="106"/>
      <c r="L104" s="106">
        <v>0</v>
      </c>
      <c r="M104" s="106" t="s">
        <v>1202</v>
      </c>
      <c r="N104" s="106"/>
      <c r="P104" s="106" t="s">
        <v>2119</v>
      </c>
      <c r="Q104" s="106" t="s">
        <v>2120</v>
      </c>
    </row>
    <row r="105" spans="1:17">
      <c r="A105" t="s">
        <v>48</v>
      </c>
      <c r="B105" t="s">
        <v>64</v>
      </c>
      <c r="C105" t="s">
        <v>72</v>
      </c>
      <c r="D105" t="s">
        <v>235</v>
      </c>
      <c r="E105" s="106" t="s">
        <v>1199</v>
      </c>
      <c r="F105" s="106"/>
      <c r="G105" s="106" t="s">
        <v>1202</v>
      </c>
      <c r="H105" s="106"/>
      <c r="I105" s="106">
        <v>0</v>
      </c>
      <c r="J105" s="106" t="s">
        <v>1199</v>
      </c>
      <c r="K105" s="106"/>
      <c r="L105" s="106">
        <v>0</v>
      </c>
      <c r="M105" s="106" t="s">
        <v>1202</v>
      </c>
      <c r="N105" s="106"/>
      <c r="P105" s="106" t="s">
        <v>2121</v>
      </c>
      <c r="Q105" s="106" t="s">
        <v>2122</v>
      </c>
    </row>
    <row r="106" spans="1:17">
      <c r="A106" t="s">
        <v>48</v>
      </c>
      <c r="B106" t="s">
        <v>47</v>
      </c>
      <c r="C106" t="s">
        <v>46</v>
      </c>
      <c r="D106" t="s">
        <v>233</v>
      </c>
      <c r="E106" s="106" t="s">
        <v>1200</v>
      </c>
      <c r="F106" s="106"/>
      <c r="G106" s="106" t="s">
        <v>1199</v>
      </c>
      <c r="H106" s="106"/>
      <c r="I106" s="106">
        <v>0</v>
      </c>
      <c r="J106" s="106" t="s">
        <v>1199</v>
      </c>
      <c r="K106" s="106"/>
      <c r="L106" s="106">
        <v>0</v>
      </c>
      <c r="M106" s="106" t="s">
        <v>1202</v>
      </c>
      <c r="N106" s="106"/>
      <c r="P106" s="106" t="s">
        <v>2123</v>
      </c>
      <c r="Q106" s="106" t="s">
        <v>2124</v>
      </c>
    </row>
    <row r="107" spans="1:17">
      <c r="A107" t="s">
        <v>53</v>
      </c>
      <c r="B107" t="s">
        <v>163</v>
      </c>
      <c r="C107" t="s">
        <v>162</v>
      </c>
      <c r="D107" t="s">
        <v>231</v>
      </c>
      <c r="E107" s="106" t="s">
        <v>1199</v>
      </c>
      <c r="F107" s="106"/>
      <c r="G107" s="106" t="s">
        <v>1200</v>
      </c>
      <c r="H107" s="106"/>
      <c r="I107" s="106">
        <v>0</v>
      </c>
      <c r="J107" s="106" t="s">
        <v>1199</v>
      </c>
      <c r="K107" s="106"/>
      <c r="L107" s="106">
        <v>0</v>
      </c>
      <c r="M107" s="106" t="s">
        <v>1202</v>
      </c>
      <c r="N107" s="106"/>
      <c r="P107" s="106" t="s">
        <v>2125</v>
      </c>
      <c r="Q107" s="106" t="s">
        <v>2126</v>
      </c>
    </row>
    <row r="108" spans="1:17">
      <c r="A108" t="s">
        <v>53</v>
      </c>
      <c r="B108" t="s">
        <v>163</v>
      </c>
      <c r="C108" t="s">
        <v>162</v>
      </c>
      <c r="D108" t="s">
        <v>229</v>
      </c>
      <c r="E108" s="106" t="s">
        <v>1199</v>
      </c>
      <c r="F108" s="106"/>
      <c r="G108" s="106" t="s">
        <v>1199</v>
      </c>
      <c r="H108" s="106"/>
      <c r="I108" s="106">
        <v>0</v>
      </c>
      <c r="J108" s="106" t="s">
        <v>1201</v>
      </c>
      <c r="K108" s="106"/>
      <c r="L108" s="106">
        <v>0</v>
      </c>
      <c r="M108" s="106" t="s">
        <v>1201</v>
      </c>
      <c r="N108" s="106"/>
      <c r="P108" s="106" t="s">
        <v>2127</v>
      </c>
      <c r="Q108" s="106" t="s">
        <v>2128</v>
      </c>
    </row>
    <row r="109" spans="1:17">
      <c r="A109" t="s">
        <v>77</v>
      </c>
      <c r="B109" t="s">
        <v>76</v>
      </c>
      <c r="C109" t="s">
        <v>75</v>
      </c>
      <c r="D109" t="s">
        <v>227</v>
      </c>
      <c r="E109" s="106" t="s">
        <v>1201</v>
      </c>
      <c r="F109" s="106"/>
      <c r="G109" s="106" t="s">
        <v>1199</v>
      </c>
      <c r="H109" s="106"/>
      <c r="I109" s="106">
        <v>0</v>
      </c>
      <c r="J109" s="106" t="s">
        <v>1201</v>
      </c>
      <c r="K109" s="106"/>
      <c r="L109" s="106">
        <v>0</v>
      </c>
      <c r="M109" s="106" t="s">
        <v>1202</v>
      </c>
      <c r="N109" s="106"/>
      <c r="P109" s="106" t="s">
        <v>2129</v>
      </c>
      <c r="Q109" s="106" t="s">
        <v>2130</v>
      </c>
    </row>
    <row r="110" spans="1:17">
      <c r="A110" t="s">
        <v>53</v>
      </c>
      <c r="B110" t="s">
        <v>163</v>
      </c>
      <c r="C110" t="s">
        <v>162</v>
      </c>
      <c r="D110" t="s">
        <v>225</v>
      </c>
      <c r="E110" s="106" t="s">
        <v>1199</v>
      </c>
      <c r="F110" s="106"/>
      <c r="G110" s="106" t="s">
        <v>1202</v>
      </c>
      <c r="H110" s="106"/>
      <c r="I110" s="106">
        <v>0</v>
      </c>
      <c r="J110" s="106" t="s">
        <v>1202</v>
      </c>
      <c r="K110" s="106"/>
      <c r="L110" s="106">
        <v>0</v>
      </c>
      <c r="M110" s="106" t="s">
        <v>1202</v>
      </c>
      <c r="N110" s="106"/>
      <c r="P110" s="106" t="s">
        <v>2131</v>
      </c>
      <c r="Q110" s="106" t="s">
        <v>2132</v>
      </c>
    </row>
    <row r="111" spans="1:17">
      <c r="A111" t="s">
        <v>48</v>
      </c>
      <c r="B111" t="s">
        <v>64</v>
      </c>
      <c r="C111" t="s">
        <v>63</v>
      </c>
      <c r="D111" t="s">
        <v>223</v>
      </c>
      <c r="E111" s="106" t="s">
        <v>1200</v>
      </c>
      <c r="F111" s="106"/>
      <c r="G111" s="106" t="s">
        <v>1202</v>
      </c>
      <c r="H111" s="106"/>
      <c r="I111" s="106">
        <v>0</v>
      </c>
      <c r="J111" s="106" t="s">
        <v>1199</v>
      </c>
      <c r="K111" s="106"/>
      <c r="L111" s="106">
        <v>0</v>
      </c>
      <c r="M111" s="106" t="s">
        <v>1202</v>
      </c>
      <c r="N111" s="106"/>
      <c r="P111" s="106" t="s">
        <v>2133</v>
      </c>
      <c r="Q111" s="106" t="s">
        <v>2134</v>
      </c>
    </row>
    <row r="112" spans="1:17">
      <c r="A112" t="s">
        <v>53</v>
      </c>
      <c r="B112" t="s">
        <v>105</v>
      </c>
      <c r="C112" t="s">
        <v>162</v>
      </c>
      <c r="D112" t="s">
        <v>221</v>
      </c>
      <c r="E112" s="106" t="s">
        <v>1199</v>
      </c>
      <c r="F112" s="106"/>
      <c r="G112" s="106" t="s">
        <v>1202</v>
      </c>
      <c r="H112" s="106"/>
      <c r="I112" s="106">
        <v>0</v>
      </c>
      <c r="J112" s="106" t="s">
        <v>1202</v>
      </c>
      <c r="K112" s="106"/>
      <c r="L112" s="106">
        <v>0</v>
      </c>
      <c r="M112" s="106" t="s">
        <v>1202</v>
      </c>
      <c r="N112" s="106"/>
      <c r="P112" s="106" t="s">
        <v>2135</v>
      </c>
      <c r="Q112" s="106" t="s">
        <v>2136</v>
      </c>
    </row>
    <row r="113" spans="1:17">
      <c r="A113" t="s">
        <v>48</v>
      </c>
      <c r="B113" t="s">
        <v>64</v>
      </c>
      <c r="C113" t="s">
        <v>72</v>
      </c>
      <c r="D113" t="s">
        <v>219</v>
      </c>
      <c r="E113" s="106" t="s">
        <v>1200</v>
      </c>
      <c r="F113" s="106"/>
      <c r="G113" s="106" t="s">
        <v>1199</v>
      </c>
      <c r="H113" s="106"/>
      <c r="I113" s="106">
        <v>0</v>
      </c>
      <c r="J113" s="106" t="s">
        <v>1200</v>
      </c>
      <c r="K113" s="106"/>
      <c r="L113" s="106">
        <v>0</v>
      </c>
      <c r="M113" s="106" t="s">
        <v>1200</v>
      </c>
      <c r="N113" s="106"/>
      <c r="P113" s="106" t="s">
        <v>2137</v>
      </c>
      <c r="Q113" s="106" t="s">
        <v>2138</v>
      </c>
    </row>
    <row r="114" spans="1:17">
      <c r="A114" t="s">
        <v>60</v>
      </c>
      <c r="B114" t="s">
        <v>59</v>
      </c>
      <c r="C114" t="s">
        <v>80</v>
      </c>
      <c r="D114" t="s">
        <v>217</v>
      </c>
      <c r="E114" s="106" t="s">
        <v>1200</v>
      </c>
      <c r="F114" s="106"/>
      <c r="G114" s="106" t="s">
        <v>1200</v>
      </c>
      <c r="H114" s="106"/>
      <c r="I114" s="106">
        <v>0</v>
      </c>
      <c r="J114" s="106" t="s">
        <v>1200</v>
      </c>
      <c r="K114" s="106"/>
      <c r="L114" s="106">
        <v>0</v>
      </c>
      <c r="M114" s="106" t="s">
        <v>1200</v>
      </c>
      <c r="N114" s="106"/>
      <c r="P114" s="106" t="s">
        <v>2139</v>
      </c>
      <c r="Q114" s="106" t="s">
        <v>2140</v>
      </c>
    </row>
    <row r="115" spans="1:17">
      <c r="A115" t="s">
        <v>77</v>
      </c>
      <c r="B115" t="s">
        <v>76</v>
      </c>
      <c r="C115" t="s">
        <v>75</v>
      </c>
      <c r="D115" t="s">
        <v>215</v>
      </c>
      <c r="E115" s="106" t="s">
        <v>1201</v>
      </c>
      <c r="F115" s="106"/>
      <c r="G115" s="106" t="s">
        <v>1202</v>
      </c>
      <c r="H115" s="106"/>
      <c r="I115" s="106">
        <v>0</v>
      </c>
      <c r="J115" s="106" t="s">
        <v>1199</v>
      </c>
      <c r="K115" s="106"/>
      <c r="L115" s="106">
        <v>0</v>
      </c>
      <c r="M115" s="106" t="s">
        <v>1202</v>
      </c>
      <c r="N115" s="106"/>
      <c r="P115" s="106" t="s">
        <v>2141</v>
      </c>
      <c r="Q115" s="106" t="s">
        <v>2142</v>
      </c>
    </row>
    <row r="116" spans="1:17">
      <c r="A116" t="s">
        <v>48</v>
      </c>
      <c r="B116" t="s">
        <v>120</v>
      </c>
      <c r="C116" t="s">
        <v>119</v>
      </c>
      <c r="D116" t="s">
        <v>213</v>
      </c>
      <c r="E116" s="106" t="s">
        <v>1200</v>
      </c>
      <c r="F116" s="106"/>
      <c r="G116" s="106" t="s">
        <v>1200</v>
      </c>
      <c r="H116" s="106"/>
      <c r="I116" s="106">
        <v>0</v>
      </c>
      <c r="J116" s="106" t="s">
        <v>1200</v>
      </c>
      <c r="K116" s="106"/>
      <c r="L116" s="106">
        <v>0</v>
      </c>
      <c r="M116" s="106" t="s">
        <v>1202</v>
      </c>
      <c r="N116" s="106"/>
      <c r="P116" s="106" t="s">
        <v>2143</v>
      </c>
      <c r="Q116" s="106" t="s">
        <v>2144</v>
      </c>
    </row>
    <row r="117" spans="1:17">
      <c r="A117" t="s">
        <v>53</v>
      </c>
      <c r="B117" t="s">
        <v>59</v>
      </c>
      <c r="C117" t="s">
        <v>162</v>
      </c>
      <c r="D117" t="s">
        <v>211</v>
      </c>
      <c r="E117" s="106" t="s">
        <v>1199</v>
      </c>
      <c r="F117" s="106"/>
      <c r="G117" s="106" t="s">
        <v>1199</v>
      </c>
      <c r="H117" s="106"/>
      <c r="I117" s="106">
        <v>0</v>
      </c>
      <c r="J117" s="106" t="s">
        <v>1199</v>
      </c>
      <c r="K117" s="106"/>
      <c r="L117" s="106">
        <v>0</v>
      </c>
      <c r="M117" s="106" t="s">
        <v>1199</v>
      </c>
      <c r="N117" s="106"/>
      <c r="P117" s="106" t="s">
        <v>2145</v>
      </c>
      <c r="Q117" s="106" t="s">
        <v>2146</v>
      </c>
    </row>
    <row r="118" spans="1:17">
      <c r="A118" t="s">
        <v>48</v>
      </c>
      <c r="B118" t="s">
        <v>120</v>
      </c>
      <c r="C118" t="s">
        <v>119</v>
      </c>
      <c r="D118" t="s">
        <v>209</v>
      </c>
      <c r="E118" s="106" t="s">
        <v>1201</v>
      </c>
      <c r="F118" s="106"/>
      <c r="G118" s="106" t="s">
        <v>1201</v>
      </c>
      <c r="H118" s="106"/>
      <c r="I118" s="106">
        <v>0</v>
      </c>
      <c r="J118" s="106" t="s">
        <v>1201</v>
      </c>
      <c r="K118" s="106"/>
      <c r="L118" s="106">
        <v>0</v>
      </c>
      <c r="M118" s="106" t="s">
        <v>1199</v>
      </c>
      <c r="N118" s="106"/>
      <c r="P118" s="106" t="s">
        <v>2147</v>
      </c>
      <c r="Q118" s="106" t="s">
        <v>2148</v>
      </c>
    </row>
    <row r="119" spans="1:17">
      <c r="A119" t="s">
        <v>77</v>
      </c>
      <c r="B119" t="s">
        <v>76</v>
      </c>
      <c r="C119" t="s">
        <v>75</v>
      </c>
      <c r="D119" t="s">
        <v>207</v>
      </c>
      <c r="E119" s="106" t="s">
        <v>1199</v>
      </c>
      <c r="F119" s="106"/>
      <c r="G119" s="106" t="s">
        <v>1199</v>
      </c>
      <c r="H119" s="106"/>
      <c r="I119" s="106">
        <v>0</v>
      </c>
      <c r="J119" s="106" t="s">
        <v>1199</v>
      </c>
      <c r="K119" s="106"/>
      <c r="L119" s="106">
        <v>0</v>
      </c>
      <c r="M119" s="106" t="s">
        <v>1199</v>
      </c>
      <c r="N119" s="106"/>
      <c r="P119" s="106" t="s">
        <v>2045</v>
      </c>
      <c r="Q119" s="106" t="s">
        <v>2149</v>
      </c>
    </row>
    <row r="120" spans="1:17">
      <c r="A120" t="s">
        <v>53</v>
      </c>
      <c r="B120" t="s">
        <v>105</v>
      </c>
      <c r="C120" t="s">
        <v>104</v>
      </c>
      <c r="D120" t="s">
        <v>205</v>
      </c>
      <c r="E120" s="106" t="s">
        <v>1199</v>
      </c>
      <c r="F120" s="106"/>
      <c r="G120" s="106" t="s">
        <v>1199</v>
      </c>
      <c r="H120" s="106"/>
      <c r="I120" s="106">
        <v>0</v>
      </c>
      <c r="J120" s="106" t="s">
        <v>1200</v>
      </c>
      <c r="K120" s="106"/>
      <c r="L120" s="106">
        <v>0</v>
      </c>
      <c r="M120" s="106" t="s">
        <v>1200</v>
      </c>
      <c r="N120" s="106"/>
      <c r="P120" s="106" t="s">
        <v>2150</v>
      </c>
      <c r="Q120" s="106" t="s">
        <v>2151</v>
      </c>
    </row>
    <row r="121" spans="1:17">
      <c r="A121" t="s">
        <v>48</v>
      </c>
      <c r="B121" t="s">
        <v>47</v>
      </c>
      <c r="C121" t="s">
        <v>46</v>
      </c>
      <c r="D121" t="s">
        <v>203</v>
      </c>
      <c r="E121" s="106" t="s">
        <v>1201</v>
      </c>
      <c r="F121" s="106"/>
      <c r="G121" s="106" t="s">
        <v>1202</v>
      </c>
      <c r="H121" s="106"/>
      <c r="I121" s="106">
        <v>0</v>
      </c>
      <c r="J121" s="106" t="s">
        <v>1199</v>
      </c>
      <c r="K121" s="106"/>
      <c r="L121" s="106">
        <v>0</v>
      </c>
      <c r="M121" s="106" t="s">
        <v>1202</v>
      </c>
      <c r="N121" s="106"/>
      <c r="P121" s="106" t="s">
        <v>2152</v>
      </c>
      <c r="Q121" s="106" t="s">
        <v>2153</v>
      </c>
    </row>
    <row r="122" spans="1:17">
      <c r="A122" t="s">
        <v>48</v>
      </c>
      <c r="B122" t="s">
        <v>47</v>
      </c>
      <c r="C122" t="s">
        <v>46</v>
      </c>
      <c r="D122" t="s">
        <v>201</v>
      </c>
      <c r="E122" s="106" t="s">
        <v>1200</v>
      </c>
      <c r="F122" s="106"/>
      <c r="G122" s="106" t="s">
        <v>1199</v>
      </c>
      <c r="H122" s="106"/>
      <c r="I122" s="106">
        <v>0</v>
      </c>
      <c r="J122" s="106" t="s">
        <v>1200</v>
      </c>
      <c r="K122" s="106"/>
      <c r="L122" s="106">
        <v>0</v>
      </c>
      <c r="M122" s="106" t="s">
        <v>1202</v>
      </c>
      <c r="N122" s="106"/>
      <c r="P122" s="106" t="s">
        <v>2154</v>
      </c>
      <c r="Q122" s="106" t="s">
        <v>2155</v>
      </c>
    </row>
    <row r="123" spans="1:17">
      <c r="A123" t="s">
        <v>60</v>
      </c>
      <c r="B123" t="s">
        <v>69</v>
      </c>
      <c r="C123" t="s">
        <v>101</v>
      </c>
      <c r="D123" t="s">
        <v>199</v>
      </c>
      <c r="E123" s="106" t="s">
        <v>1201</v>
      </c>
      <c r="F123" s="106"/>
      <c r="G123" s="106" t="s">
        <v>1199</v>
      </c>
      <c r="H123" s="106"/>
      <c r="I123" s="106">
        <v>0</v>
      </c>
      <c r="J123" s="106" t="s">
        <v>1199</v>
      </c>
      <c r="K123" s="106"/>
      <c r="L123" s="106">
        <v>0</v>
      </c>
      <c r="M123" s="106" t="s">
        <v>1199</v>
      </c>
      <c r="N123" s="106"/>
      <c r="P123" s="106" t="s">
        <v>2156</v>
      </c>
      <c r="Q123" s="106" t="s">
        <v>2157</v>
      </c>
    </row>
    <row r="124" spans="1:17">
      <c r="A124" t="s">
        <v>48</v>
      </c>
      <c r="B124" t="s">
        <v>120</v>
      </c>
      <c r="C124" t="s">
        <v>119</v>
      </c>
      <c r="D124" t="s">
        <v>197</v>
      </c>
      <c r="E124" s="106" t="s">
        <v>1199</v>
      </c>
      <c r="F124" s="106"/>
      <c r="G124" s="106" t="s">
        <v>1199</v>
      </c>
      <c r="H124" s="106"/>
      <c r="I124" s="106">
        <v>0</v>
      </c>
      <c r="J124" s="106" t="s">
        <v>1200</v>
      </c>
      <c r="K124" s="106"/>
      <c r="L124" s="106">
        <v>0</v>
      </c>
      <c r="M124" s="106" t="s">
        <v>1199</v>
      </c>
      <c r="N124" s="106"/>
      <c r="P124" s="106" t="s">
        <v>2158</v>
      </c>
      <c r="Q124" s="106" t="s">
        <v>2159</v>
      </c>
    </row>
    <row r="125" spans="1:17">
      <c r="A125" t="s">
        <v>48</v>
      </c>
      <c r="B125" t="s">
        <v>47</v>
      </c>
      <c r="C125" t="s">
        <v>46</v>
      </c>
      <c r="D125" t="s">
        <v>195</v>
      </c>
      <c r="E125" s="106" t="s">
        <v>1201</v>
      </c>
      <c r="F125" s="106"/>
      <c r="G125" s="106" t="s">
        <v>1199</v>
      </c>
      <c r="H125" s="106"/>
      <c r="I125" s="106">
        <v>0</v>
      </c>
      <c r="J125" s="106" t="s">
        <v>1200</v>
      </c>
      <c r="K125" s="106"/>
      <c r="L125" s="106">
        <v>0</v>
      </c>
      <c r="M125" s="106" t="s">
        <v>1202</v>
      </c>
      <c r="N125" s="106"/>
      <c r="P125" s="106" t="s">
        <v>2160</v>
      </c>
      <c r="Q125" s="106" t="s">
        <v>2161</v>
      </c>
    </row>
    <row r="126" spans="1:17">
      <c r="A126" t="s">
        <v>53</v>
      </c>
      <c r="B126" t="s">
        <v>163</v>
      </c>
      <c r="C126" t="s">
        <v>162</v>
      </c>
      <c r="D126" t="s">
        <v>193</v>
      </c>
      <c r="E126" s="106" t="s">
        <v>1200</v>
      </c>
      <c r="F126" s="106"/>
      <c r="G126" s="106" t="s">
        <v>1201</v>
      </c>
      <c r="H126" s="106"/>
      <c r="I126" s="106">
        <v>0</v>
      </c>
      <c r="J126" s="106" t="s">
        <v>1201</v>
      </c>
      <c r="K126" s="106"/>
      <c r="L126" s="106">
        <v>0</v>
      </c>
      <c r="M126" s="106" t="s">
        <v>1201</v>
      </c>
      <c r="N126" s="106"/>
      <c r="P126" s="106" t="s">
        <v>2162</v>
      </c>
      <c r="Q126" s="106" t="s">
        <v>2163</v>
      </c>
    </row>
    <row r="127" spans="1:17">
      <c r="A127" t="s">
        <v>48</v>
      </c>
      <c r="B127" t="s">
        <v>120</v>
      </c>
      <c r="C127" t="s">
        <v>119</v>
      </c>
      <c r="D127" t="s">
        <v>191</v>
      </c>
      <c r="E127" s="106" t="s">
        <v>1199</v>
      </c>
      <c r="F127" s="106"/>
      <c r="G127" s="106" t="s">
        <v>1200</v>
      </c>
      <c r="H127" s="106"/>
      <c r="I127" s="106">
        <v>0</v>
      </c>
      <c r="J127" s="106" t="s">
        <v>1201</v>
      </c>
      <c r="K127" s="106"/>
      <c r="L127" s="106">
        <v>0</v>
      </c>
      <c r="M127" s="106" t="s">
        <v>1200</v>
      </c>
      <c r="N127" s="106"/>
      <c r="P127" s="106" t="s">
        <v>2164</v>
      </c>
      <c r="Q127" s="106" t="s">
        <v>2165</v>
      </c>
    </row>
    <row r="128" spans="1:17">
      <c r="A128" t="s">
        <v>53</v>
      </c>
      <c r="B128" t="s">
        <v>163</v>
      </c>
      <c r="C128" t="s">
        <v>108</v>
      </c>
      <c r="D128" t="s">
        <v>189</v>
      </c>
      <c r="E128" s="106" t="s">
        <v>1201</v>
      </c>
      <c r="F128" s="106"/>
      <c r="G128" s="106" t="s">
        <v>1200</v>
      </c>
      <c r="H128" s="106"/>
      <c r="I128" s="106">
        <v>0</v>
      </c>
      <c r="J128" s="106" t="s">
        <v>1199</v>
      </c>
      <c r="K128" s="106"/>
      <c r="L128" s="106">
        <v>0</v>
      </c>
      <c r="M128" s="106" t="s">
        <v>1202</v>
      </c>
      <c r="N128" s="106"/>
      <c r="P128" s="106" t="s">
        <v>2166</v>
      </c>
      <c r="Q128" s="106" t="s">
        <v>2167</v>
      </c>
    </row>
    <row r="129" spans="1:17">
      <c r="A129" t="s">
        <v>53</v>
      </c>
      <c r="B129" t="s">
        <v>163</v>
      </c>
      <c r="C129" t="s">
        <v>108</v>
      </c>
      <c r="D129" t="s">
        <v>187</v>
      </c>
      <c r="E129" s="106" t="s">
        <v>1199</v>
      </c>
      <c r="F129" s="106"/>
      <c r="G129" s="106" t="s">
        <v>1199</v>
      </c>
      <c r="H129" s="106"/>
      <c r="I129" s="106">
        <v>0</v>
      </c>
      <c r="J129" s="106" t="s">
        <v>1199</v>
      </c>
      <c r="K129" s="106"/>
      <c r="L129" s="106">
        <v>0</v>
      </c>
      <c r="M129" s="106" t="s">
        <v>1201</v>
      </c>
      <c r="N129" s="106"/>
      <c r="P129" s="106" t="s">
        <v>2168</v>
      </c>
      <c r="Q129" s="106" t="s">
        <v>2169</v>
      </c>
    </row>
    <row r="130" spans="1:17">
      <c r="A130" t="s">
        <v>48</v>
      </c>
      <c r="B130" t="s">
        <v>64</v>
      </c>
      <c r="C130" t="s">
        <v>72</v>
      </c>
      <c r="D130" t="s">
        <v>185</v>
      </c>
      <c r="E130" s="106" t="s">
        <v>1201</v>
      </c>
      <c r="F130" s="106"/>
      <c r="G130" s="106" t="s">
        <v>1199</v>
      </c>
      <c r="H130" s="106"/>
      <c r="I130" s="106">
        <v>0</v>
      </c>
      <c r="J130" s="106" t="s">
        <v>1199</v>
      </c>
      <c r="K130" s="106"/>
      <c r="L130" s="106">
        <v>0</v>
      </c>
      <c r="M130" s="106" t="s">
        <v>1201</v>
      </c>
      <c r="N130" s="106"/>
      <c r="P130" s="106" t="s">
        <v>2170</v>
      </c>
      <c r="Q130" s="106" t="s">
        <v>2171</v>
      </c>
    </row>
    <row r="131" spans="1:17">
      <c r="A131" t="s">
        <v>60</v>
      </c>
      <c r="B131" t="s">
        <v>59</v>
      </c>
      <c r="C131" t="s">
        <v>58</v>
      </c>
      <c r="D131" t="s">
        <v>183</v>
      </c>
      <c r="E131" s="106" t="s">
        <v>1201</v>
      </c>
      <c r="F131" s="106"/>
      <c r="G131" s="106" t="s">
        <v>1199</v>
      </c>
      <c r="H131" s="106"/>
      <c r="I131" s="106">
        <v>0</v>
      </c>
      <c r="J131" s="106" t="s">
        <v>1200</v>
      </c>
      <c r="K131" s="106"/>
      <c r="L131" s="106">
        <v>0</v>
      </c>
      <c r="M131" s="106" t="s">
        <v>1201</v>
      </c>
      <c r="N131" s="106"/>
      <c r="P131" s="106" t="s">
        <v>2172</v>
      </c>
      <c r="Q131" s="106" t="s">
        <v>2173</v>
      </c>
    </row>
    <row r="132" spans="1:17">
      <c r="A132" t="s">
        <v>53</v>
      </c>
      <c r="B132" t="s">
        <v>105</v>
      </c>
      <c r="C132" t="s">
        <v>104</v>
      </c>
      <c r="D132" t="s">
        <v>181</v>
      </c>
      <c r="E132" s="106" t="s">
        <v>1199</v>
      </c>
      <c r="F132" s="106"/>
      <c r="G132" s="106" t="s">
        <v>1200</v>
      </c>
      <c r="H132" s="106"/>
      <c r="I132" s="106">
        <v>0</v>
      </c>
      <c r="J132" s="106" t="s">
        <v>1200</v>
      </c>
      <c r="K132" s="106"/>
      <c r="L132" s="106">
        <v>0</v>
      </c>
      <c r="M132" s="106" t="s">
        <v>1199</v>
      </c>
      <c r="N132" s="106"/>
      <c r="P132" s="106" t="s">
        <v>2174</v>
      </c>
      <c r="Q132" s="106" t="s">
        <v>2175</v>
      </c>
    </row>
    <row r="133" spans="1:17">
      <c r="A133" t="s">
        <v>60</v>
      </c>
      <c r="B133" t="s">
        <v>69</v>
      </c>
      <c r="C133" t="s">
        <v>101</v>
      </c>
      <c r="D133" t="s">
        <v>179</v>
      </c>
      <c r="E133" s="106" t="s">
        <v>1199</v>
      </c>
      <c r="F133" s="106"/>
      <c r="G133" s="106" t="s">
        <v>1200</v>
      </c>
      <c r="H133" s="106"/>
      <c r="I133" s="106">
        <v>0</v>
      </c>
      <c r="J133" s="106" t="s">
        <v>1200</v>
      </c>
      <c r="K133" s="106"/>
      <c r="L133" s="106">
        <v>0</v>
      </c>
      <c r="M133" s="106" t="s">
        <v>1202</v>
      </c>
      <c r="N133" s="106"/>
      <c r="P133" s="106" t="s">
        <v>2062</v>
      </c>
      <c r="Q133" s="106" t="s">
        <v>2063</v>
      </c>
    </row>
    <row r="134" spans="1:17">
      <c r="A134" t="s">
        <v>60</v>
      </c>
      <c r="B134" t="s">
        <v>59</v>
      </c>
      <c r="C134" t="s">
        <v>139</v>
      </c>
      <c r="D134" t="s">
        <v>177</v>
      </c>
      <c r="E134" s="106" t="s">
        <v>1199</v>
      </c>
      <c r="F134" s="106"/>
      <c r="G134" s="106" t="s">
        <v>1200</v>
      </c>
      <c r="H134" s="106"/>
      <c r="I134" s="106">
        <v>0</v>
      </c>
      <c r="J134" s="106" t="s">
        <v>1202</v>
      </c>
      <c r="K134" s="106"/>
      <c r="L134" s="106">
        <v>0</v>
      </c>
      <c r="M134" s="106" t="s">
        <v>1202</v>
      </c>
      <c r="N134" s="106"/>
      <c r="P134" s="106" t="s">
        <v>2176</v>
      </c>
      <c r="Q134" s="106" t="s">
        <v>2177</v>
      </c>
    </row>
    <row r="135" spans="1:17">
      <c r="A135" t="s">
        <v>60</v>
      </c>
      <c r="B135" t="s">
        <v>59</v>
      </c>
      <c r="C135" t="s">
        <v>58</v>
      </c>
      <c r="D135" t="s">
        <v>175</v>
      </c>
      <c r="E135" s="106" t="s">
        <v>1200</v>
      </c>
      <c r="F135" s="106"/>
      <c r="G135" s="106" t="s">
        <v>1202</v>
      </c>
      <c r="H135" s="106"/>
      <c r="I135" s="106">
        <v>0</v>
      </c>
      <c r="J135" s="106" t="s">
        <v>1200</v>
      </c>
      <c r="K135" s="106"/>
      <c r="L135" s="106">
        <v>0</v>
      </c>
      <c r="M135" s="106" t="s">
        <v>1202</v>
      </c>
      <c r="N135" s="106"/>
      <c r="P135" s="106" t="s">
        <v>2178</v>
      </c>
      <c r="Q135" s="106" t="s">
        <v>2179</v>
      </c>
    </row>
    <row r="136" spans="1:17">
      <c r="A136" t="s">
        <v>77</v>
      </c>
      <c r="B136" t="s">
        <v>76</v>
      </c>
      <c r="C136" t="s">
        <v>75</v>
      </c>
      <c r="D136" t="s">
        <v>173</v>
      </c>
      <c r="E136" s="106" t="s">
        <v>1201</v>
      </c>
      <c r="F136" s="106"/>
      <c r="G136" s="106" t="s">
        <v>1200</v>
      </c>
      <c r="H136" s="106"/>
      <c r="I136" s="106">
        <v>0</v>
      </c>
      <c r="J136" s="106" t="s">
        <v>1200</v>
      </c>
      <c r="K136" s="106"/>
      <c r="L136" s="106">
        <v>0</v>
      </c>
      <c r="M136" s="106" t="s">
        <v>1202</v>
      </c>
      <c r="N136" s="106"/>
      <c r="P136" s="106" t="s">
        <v>2180</v>
      </c>
      <c r="Q136" s="106" t="s">
        <v>2181</v>
      </c>
    </row>
    <row r="137" spans="1:17">
      <c r="A137" t="s">
        <v>48</v>
      </c>
      <c r="B137" t="s">
        <v>120</v>
      </c>
      <c r="C137" t="s">
        <v>119</v>
      </c>
      <c r="D137" t="s">
        <v>171</v>
      </c>
      <c r="E137" s="106" t="s">
        <v>1200</v>
      </c>
      <c r="F137" s="106"/>
      <c r="G137" s="106" t="s">
        <v>1200</v>
      </c>
      <c r="H137" s="106"/>
      <c r="I137" s="106">
        <v>0</v>
      </c>
      <c r="J137" s="106" t="s">
        <v>1200</v>
      </c>
      <c r="K137" s="106"/>
      <c r="L137" s="106">
        <v>0</v>
      </c>
      <c r="M137" s="106" t="s">
        <v>1202</v>
      </c>
      <c r="N137" s="106"/>
      <c r="P137" s="106" t="s">
        <v>2143</v>
      </c>
      <c r="Q137" s="106" t="s">
        <v>2144</v>
      </c>
    </row>
    <row r="138" spans="1:17">
      <c r="A138" t="s">
        <v>77</v>
      </c>
      <c r="B138" t="s">
        <v>76</v>
      </c>
      <c r="C138" t="s">
        <v>75</v>
      </c>
      <c r="D138" t="s">
        <v>169</v>
      </c>
      <c r="E138" s="106" t="s">
        <v>1200</v>
      </c>
      <c r="F138" s="106"/>
      <c r="G138" s="106" t="s">
        <v>1202</v>
      </c>
      <c r="H138" s="106"/>
      <c r="I138" s="106">
        <v>0</v>
      </c>
      <c r="J138" s="106" t="s">
        <v>1199</v>
      </c>
      <c r="K138" s="106"/>
      <c r="L138" s="106">
        <v>0</v>
      </c>
      <c r="M138" s="106" t="s">
        <v>1199</v>
      </c>
      <c r="N138" s="106"/>
      <c r="P138" s="106" t="s">
        <v>2182</v>
      </c>
      <c r="Q138" s="106" t="s">
        <v>2183</v>
      </c>
    </row>
    <row r="139" spans="1:17">
      <c r="A139" t="s">
        <v>48</v>
      </c>
      <c r="B139" t="s">
        <v>64</v>
      </c>
      <c r="C139" t="s">
        <v>72</v>
      </c>
      <c r="D139" t="s">
        <v>167</v>
      </c>
      <c r="E139" s="106" t="s">
        <v>1200</v>
      </c>
      <c r="F139" s="106"/>
      <c r="G139" s="106" t="s">
        <v>1199</v>
      </c>
      <c r="H139" s="106"/>
      <c r="I139" s="106">
        <v>0</v>
      </c>
      <c r="J139" s="106" t="s">
        <v>1199</v>
      </c>
      <c r="K139" s="106"/>
      <c r="L139" s="106">
        <v>0</v>
      </c>
      <c r="M139" s="106" t="s">
        <v>1199</v>
      </c>
      <c r="N139" s="106"/>
      <c r="P139" s="106" t="s">
        <v>2184</v>
      </c>
      <c r="Q139" s="106" t="s">
        <v>2185</v>
      </c>
    </row>
    <row r="140" spans="1:17">
      <c r="A140" t="s">
        <v>48</v>
      </c>
      <c r="B140" t="s">
        <v>47</v>
      </c>
      <c r="C140" t="s">
        <v>46</v>
      </c>
      <c r="D140" t="s">
        <v>165</v>
      </c>
      <c r="E140" s="106" t="s">
        <v>1199</v>
      </c>
      <c r="F140" s="106"/>
      <c r="G140" s="106" t="s">
        <v>1202</v>
      </c>
      <c r="H140" s="106"/>
      <c r="I140" s="106">
        <v>0</v>
      </c>
      <c r="J140" s="106" t="s">
        <v>1201</v>
      </c>
      <c r="K140" s="106"/>
      <c r="L140" s="106">
        <v>0</v>
      </c>
      <c r="M140" s="106" t="s">
        <v>1199</v>
      </c>
      <c r="N140" s="106"/>
      <c r="P140" s="106" t="s">
        <v>2186</v>
      </c>
      <c r="Q140" s="106" t="s">
        <v>2187</v>
      </c>
    </row>
    <row r="141" spans="1:17">
      <c r="A141" t="s">
        <v>53</v>
      </c>
      <c r="B141" t="s">
        <v>163</v>
      </c>
      <c r="C141" t="s">
        <v>162</v>
      </c>
      <c r="D141" t="s">
        <v>161</v>
      </c>
      <c r="E141" s="106" t="s">
        <v>1199</v>
      </c>
      <c r="F141" s="106"/>
      <c r="G141" s="106" t="s">
        <v>1199</v>
      </c>
      <c r="H141" s="106"/>
      <c r="I141" s="106">
        <v>0</v>
      </c>
      <c r="J141" s="106" t="s">
        <v>1202</v>
      </c>
      <c r="K141" s="106"/>
      <c r="L141" s="106">
        <v>0</v>
      </c>
      <c r="M141" s="106" t="s">
        <v>1202</v>
      </c>
      <c r="N141" s="106"/>
      <c r="P141" s="106" t="s">
        <v>2188</v>
      </c>
      <c r="Q141" s="106" t="s">
        <v>2189</v>
      </c>
    </row>
    <row r="142" spans="1:17">
      <c r="A142" t="s">
        <v>48</v>
      </c>
      <c r="B142" t="s">
        <v>64</v>
      </c>
      <c r="C142" t="s">
        <v>72</v>
      </c>
      <c r="D142" t="s">
        <v>159</v>
      </c>
      <c r="E142" s="106" t="s">
        <v>1199</v>
      </c>
      <c r="F142" s="106"/>
      <c r="G142" s="106" t="s">
        <v>1200</v>
      </c>
      <c r="H142" s="106"/>
      <c r="I142" s="106">
        <v>0</v>
      </c>
      <c r="J142" s="106" t="s">
        <v>1199</v>
      </c>
      <c r="K142" s="106"/>
      <c r="L142" s="106">
        <v>0</v>
      </c>
      <c r="M142" s="106" t="s">
        <v>1199</v>
      </c>
      <c r="N142" s="106"/>
      <c r="P142" s="106" t="s">
        <v>2190</v>
      </c>
      <c r="Q142" s="106" t="s">
        <v>2191</v>
      </c>
    </row>
    <row r="143" spans="1:17">
      <c r="A143" t="s">
        <v>53</v>
      </c>
      <c r="B143" t="s">
        <v>52</v>
      </c>
      <c r="C143" t="s">
        <v>51</v>
      </c>
      <c r="D143" t="s">
        <v>157</v>
      </c>
      <c r="E143" s="106" t="s">
        <v>1201</v>
      </c>
      <c r="F143" s="106"/>
      <c r="G143" s="106" t="s">
        <v>1201</v>
      </c>
      <c r="H143" s="106"/>
      <c r="I143" s="106">
        <v>0</v>
      </c>
      <c r="J143" s="106" t="s">
        <v>1202</v>
      </c>
      <c r="K143" s="106"/>
      <c r="L143" s="106">
        <v>0</v>
      </c>
      <c r="M143" s="106" t="s">
        <v>1202</v>
      </c>
      <c r="N143" s="106"/>
      <c r="P143" s="106" t="s">
        <v>2016</v>
      </c>
      <c r="Q143" s="106" t="s">
        <v>2192</v>
      </c>
    </row>
    <row r="144" spans="1:17">
      <c r="A144" t="s">
        <v>48</v>
      </c>
      <c r="B144" t="s">
        <v>64</v>
      </c>
      <c r="C144" t="s">
        <v>63</v>
      </c>
      <c r="D144" t="s">
        <v>155</v>
      </c>
      <c r="E144" s="106" t="s">
        <v>1200</v>
      </c>
      <c r="F144" s="106"/>
      <c r="G144" s="106" t="s">
        <v>1202</v>
      </c>
      <c r="H144" s="106"/>
      <c r="I144" s="106">
        <v>0</v>
      </c>
      <c r="J144" s="106" t="s">
        <v>1200</v>
      </c>
      <c r="K144" s="106"/>
      <c r="L144" s="106">
        <v>0</v>
      </c>
      <c r="M144" s="106" t="s">
        <v>1202</v>
      </c>
      <c r="N144" s="106"/>
      <c r="P144" s="106" t="s">
        <v>2193</v>
      </c>
      <c r="Q144" s="106" t="s">
        <v>2194</v>
      </c>
    </row>
    <row r="145" spans="1:17">
      <c r="A145" t="s">
        <v>48</v>
      </c>
      <c r="B145" t="s">
        <v>47</v>
      </c>
      <c r="C145" t="s">
        <v>46</v>
      </c>
      <c r="D145" t="s">
        <v>153</v>
      </c>
      <c r="E145" s="106" t="s">
        <v>1201</v>
      </c>
      <c r="F145" s="106"/>
      <c r="G145" s="106" t="s">
        <v>1200</v>
      </c>
      <c r="H145" s="106"/>
      <c r="I145" s="106">
        <v>0</v>
      </c>
      <c r="J145" s="106" t="s">
        <v>1199</v>
      </c>
      <c r="K145" s="106"/>
      <c r="L145" s="106">
        <v>0</v>
      </c>
      <c r="M145" s="106" t="s">
        <v>1199</v>
      </c>
      <c r="N145" s="106"/>
      <c r="P145" s="106" t="s">
        <v>2195</v>
      </c>
      <c r="Q145" s="106" t="s">
        <v>2196</v>
      </c>
    </row>
    <row r="146" spans="1:17">
      <c r="A146" t="s">
        <v>53</v>
      </c>
      <c r="B146" t="s">
        <v>52</v>
      </c>
      <c r="C146" t="s">
        <v>108</v>
      </c>
      <c r="D146" t="s">
        <v>151</v>
      </c>
      <c r="E146" s="106" t="s">
        <v>1199</v>
      </c>
      <c r="F146" s="106"/>
      <c r="G146" s="106" t="s">
        <v>1199</v>
      </c>
      <c r="H146" s="106"/>
      <c r="I146" s="106">
        <v>0</v>
      </c>
      <c r="J146" s="106" t="s">
        <v>1202</v>
      </c>
      <c r="K146" s="106"/>
      <c r="L146" s="106">
        <v>0</v>
      </c>
      <c r="M146" s="106" t="s">
        <v>1200</v>
      </c>
      <c r="N146" s="106"/>
      <c r="P146" s="106" t="s">
        <v>2197</v>
      </c>
      <c r="Q146" s="106" t="s">
        <v>2198</v>
      </c>
    </row>
    <row r="147" spans="1:17">
      <c r="A147" t="s">
        <v>60</v>
      </c>
      <c r="B147" t="s">
        <v>59</v>
      </c>
      <c r="C147" t="s">
        <v>58</v>
      </c>
      <c r="D147" t="s">
        <v>149</v>
      </c>
      <c r="E147" s="106" t="s">
        <v>1199</v>
      </c>
      <c r="F147" s="106"/>
      <c r="G147" s="106" t="s">
        <v>1199</v>
      </c>
      <c r="H147" s="106"/>
      <c r="I147" s="106">
        <v>0</v>
      </c>
      <c r="J147" s="106" t="s">
        <v>1202</v>
      </c>
      <c r="K147" s="106"/>
      <c r="L147" s="106">
        <v>0</v>
      </c>
      <c r="M147" s="106" t="s">
        <v>1201</v>
      </c>
      <c r="N147" s="106"/>
      <c r="P147" s="106" t="s">
        <v>2199</v>
      </c>
      <c r="Q147" s="106" t="s">
        <v>2200</v>
      </c>
    </row>
    <row r="148" spans="1:17">
      <c r="A148" t="s">
        <v>53</v>
      </c>
      <c r="B148" t="s">
        <v>52</v>
      </c>
      <c r="C148" t="s">
        <v>51</v>
      </c>
      <c r="D148" t="s">
        <v>147</v>
      </c>
      <c r="E148" s="106" t="s">
        <v>1199</v>
      </c>
      <c r="F148" s="106"/>
      <c r="G148" s="106" t="s">
        <v>1200</v>
      </c>
      <c r="H148" s="106"/>
      <c r="I148" s="106">
        <v>0</v>
      </c>
      <c r="J148" s="106" t="s">
        <v>1199</v>
      </c>
      <c r="K148" s="106"/>
      <c r="L148" s="106">
        <v>0</v>
      </c>
      <c r="M148" s="106" t="s">
        <v>1202</v>
      </c>
      <c r="N148" s="106"/>
      <c r="P148" s="106" t="s">
        <v>2201</v>
      </c>
      <c r="Q148" s="106" t="s">
        <v>2202</v>
      </c>
    </row>
    <row r="149" spans="1:17">
      <c r="A149" t="s">
        <v>60</v>
      </c>
      <c r="B149" t="s">
        <v>69</v>
      </c>
      <c r="C149" t="s">
        <v>101</v>
      </c>
      <c r="D149" t="s">
        <v>145</v>
      </c>
      <c r="E149" s="106" t="s">
        <v>1199</v>
      </c>
      <c r="F149" s="106"/>
      <c r="G149" s="106" t="s">
        <v>1202</v>
      </c>
      <c r="H149" s="106"/>
      <c r="I149" s="106">
        <v>0</v>
      </c>
      <c r="J149" s="106" t="s">
        <v>1202</v>
      </c>
      <c r="K149" s="106"/>
      <c r="L149" s="106">
        <v>0</v>
      </c>
      <c r="M149" s="106" t="s">
        <v>1202</v>
      </c>
      <c r="N149" s="106"/>
      <c r="P149" s="106" t="s">
        <v>2203</v>
      </c>
      <c r="Q149" s="106" t="s">
        <v>2204</v>
      </c>
    </row>
    <row r="150" spans="1:17">
      <c r="A150" t="s">
        <v>60</v>
      </c>
      <c r="B150" t="s">
        <v>69</v>
      </c>
      <c r="C150" t="s">
        <v>101</v>
      </c>
      <c r="D150" t="s">
        <v>143</v>
      </c>
      <c r="E150" s="106" t="s">
        <v>1199</v>
      </c>
      <c r="F150" s="106"/>
      <c r="G150" s="106" t="s">
        <v>1202</v>
      </c>
      <c r="H150" s="106"/>
      <c r="I150" s="106">
        <v>0</v>
      </c>
      <c r="J150" s="106" t="s">
        <v>1201</v>
      </c>
      <c r="K150" s="106"/>
      <c r="L150" s="106">
        <v>0</v>
      </c>
      <c r="M150" s="106" t="s">
        <v>1201</v>
      </c>
      <c r="N150" s="106"/>
      <c r="P150" s="106" t="s">
        <v>2205</v>
      </c>
      <c r="Q150" s="106" t="s">
        <v>2206</v>
      </c>
    </row>
    <row r="151" spans="1:17">
      <c r="A151" t="s">
        <v>48</v>
      </c>
      <c r="B151" t="s">
        <v>120</v>
      </c>
      <c r="C151" t="s">
        <v>119</v>
      </c>
      <c r="D151" t="s">
        <v>141</v>
      </c>
      <c r="E151" s="106" t="s">
        <v>1201</v>
      </c>
      <c r="F151" s="106"/>
      <c r="G151" s="106" t="s">
        <v>1199</v>
      </c>
      <c r="H151" s="106"/>
      <c r="I151" s="106">
        <v>0</v>
      </c>
      <c r="J151" s="106" t="s">
        <v>1199</v>
      </c>
      <c r="K151" s="106"/>
      <c r="L151" s="106">
        <v>0</v>
      </c>
      <c r="M151" s="106" t="s">
        <v>1202</v>
      </c>
      <c r="N151" s="106"/>
      <c r="P151" s="106" t="s">
        <v>2029</v>
      </c>
      <c r="Q151" s="106" t="s">
        <v>2207</v>
      </c>
    </row>
    <row r="152" spans="1:17">
      <c r="A152" t="s">
        <v>60</v>
      </c>
      <c r="B152" t="s">
        <v>59</v>
      </c>
      <c r="C152" t="s">
        <v>139</v>
      </c>
      <c r="D152" t="s">
        <v>138</v>
      </c>
      <c r="E152" s="106" t="s">
        <v>1201</v>
      </c>
      <c r="F152" s="106"/>
      <c r="G152" s="106" t="s">
        <v>1202</v>
      </c>
      <c r="H152" s="106"/>
      <c r="I152" s="106">
        <v>0</v>
      </c>
      <c r="J152" s="106" t="s">
        <v>1200</v>
      </c>
      <c r="K152" s="106"/>
      <c r="L152" s="106">
        <v>0</v>
      </c>
      <c r="M152" s="106" t="s">
        <v>1202</v>
      </c>
      <c r="N152" s="106"/>
      <c r="P152" s="106" t="s">
        <v>2180</v>
      </c>
      <c r="Q152" s="106" t="s">
        <v>2208</v>
      </c>
    </row>
    <row r="153" spans="1:17">
      <c r="A153" t="s">
        <v>53</v>
      </c>
      <c r="B153" t="s">
        <v>105</v>
      </c>
      <c r="C153" t="s">
        <v>104</v>
      </c>
      <c r="D153" t="s">
        <v>136</v>
      </c>
      <c r="E153" s="106" t="s">
        <v>1199</v>
      </c>
      <c r="F153" s="106"/>
      <c r="G153" s="106" t="s">
        <v>1199</v>
      </c>
      <c r="H153" s="106"/>
      <c r="I153" s="106">
        <v>0</v>
      </c>
      <c r="J153" s="106" t="s">
        <v>1202</v>
      </c>
      <c r="K153" s="106"/>
      <c r="L153" s="106">
        <v>0</v>
      </c>
      <c r="M153" s="106" t="s">
        <v>1202</v>
      </c>
      <c r="N153" s="106"/>
      <c r="P153" s="106" t="s">
        <v>2209</v>
      </c>
      <c r="Q153" s="106" t="s">
        <v>2210</v>
      </c>
    </row>
    <row r="154" spans="1:17">
      <c r="A154" t="s">
        <v>77</v>
      </c>
      <c r="B154" t="s">
        <v>76</v>
      </c>
      <c r="C154" t="s">
        <v>75</v>
      </c>
      <c r="D154" t="s">
        <v>134</v>
      </c>
      <c r="E154" s="106" t="s">
        <v>1199</v>
      </c>
      <c r="F154" s="106"/>
      <c r="G154" s="106" t="s">
        <v>1199</v>
      </c>
      <c r="H154" s="106"/>
      <c r="I154" s="106">
        <v>0</v>
      </c>
      <c r="J154" s="106" t="s">
        <v>1199</v>
      </c>
      <c r="K154" s="106"/>
      <c r="L154" s="106">
        <v>0</v>
      </c>
      <c r="M154" s="106" t="s">
        <v>1199</v>
      </c>
      <c r="N154" s="106"/>
      <c r="P154" s="106" t="s">
        <v>2211</v>
      </c>
      <c r="Q154" s="106" t="s">
        <v>2212</v>
      </c>
    </row>
    <row r="155" spans="1:17">
      <c r="A155" t="s">
        <v>48</v>
      </c>
      <c r="B155" t="s">
        <v>64</v>
      </c>
      <c r="C155" t="s">
        <v>63</v>
      </c>
      <c r="D155" t="s">
        <v>132</v>
      </c>
      <c r="E155" s="106" t="s">
        <v>1201</v>
      </c>
      <c r="F155" s="106"/>
      <c r="G155" s="106" t="s">
        <v>1200</v>
      </c>
      <c r="H155" s="106"/>
      <c r="I155" s="106">
        <v>0</v>
      </c>
      <c r="J155" s="106" t="s">
        <v>1200</v>
      </c>
      <c r="K155" s="106"/>
      <c r="L155" s="106">
        <v>0</v>
      </c>
      <c r="M155" s="106" t="s">
        <v>1199</v>
      </c>
      <c r="N155" s="106"/>
      <c r="P155" s="106" t="s">
        <v>2213</v>
      </c>
      <c r="Q155" s="106" t="s">
        <v>2214</v>
      </c>
    </row>
    <row r="156" spans="1:17">
      <c r="A156" t="s">
        <v>53</v>
      </c>
      <c r="B156" t="s">
        <v>52</v>
      </c>
      <c r="C156" t="s">
        <v>108</v>
      </c>
      <c r="D156" t="s">
        <v>130</v>
      </c>
      <c r="E156" s="106" t="s">
        <v>1200</v>
      </c>
      <c r="F156" s="106"/>
      <c r="G156" s="106" t="s">
        <v>1200</v>
      </c>
      <c r="H156" s="106"/>
      <c r="I156" s="106">
        <v>0</v>
      </c>
      <c r="J156" s="106" t="s">
        <v>1199</v>
      </c>
      <c r="K156" s="106"/>
      <c r="L156" s="106">
        <v>0</v>
      </c>
      <c r="M156" s="106" t="s">
        <v>1200</v>
      </c>
      <c r="N156" s="106"/>
      <c r="P156" s="106" t="s">
        <v>2215</v>
      </c>
      <c r="Q156" s="106" t="s">
        <v>2216</v>
      </c>
    </row>
    <row r="157" spans="1:17">
      <c r="A157" t="s">
        <v>48</v>
      </c>
      <c r="B157" t="s">
        <v>64</v>
      </c>
      <c r="C157" t="s">
        <v>72</v>
      </c>
      <c r="D157" t="s">
        <v>128</v>
      </c>
      <c r="E157" s="106" t="s">
        <v>1199</v>
      </c>
      <c r="F157" s="106"/>
      <c r="G157" s="106" t="s">
        <v>1199</v>
      </c>
      <c r="H157" s="106"/>
      <c r="I157" s="106">
        <v>0</v>
      </c>
      <c r="J157" s="106" t="s">
        <v>1202</v>
      </c>
      <c r="K157" s="106"/>
      <c r="L157" s="106">
        <v>0</v>
      </c>
      <c r="M157" s="106" t="s">
        <v>1202</v>
      </c>
      <c r="N157" s="106"/>
      <c r="P157" s="106" t="s">
        <v>2029</v>
      </c>
      <c r="Q157" s="106" t="s">
        <v>2217</v>
      </c>
    </row>
    <row r="158" spans="1:17">
      <c r="A158" t="s">
        <v>48</v>
      </c>
      <c r="B158" t="s">
        <v>120</v>
      </c>
      <c r="C158" t="s">
        <v>119</v>
      </c>
      <c r="D158" t="s">
        <v>126</v>
      </c>
      <c r="E158" s="106" t="s">
        <v>1199</v>
      </c>
      <c r="F158" s="106"/>
      <c r="G158" s="106" t="s">
        <v>1199</v>
      </c>
      <c r="H158" s="106"/>
      <c r="I158" s="106">
        <v>0</v>
      </c>
      <c r="J158" s="106" t="s">
        <v>1199</v>
      </c>
      <c r="K158" s="106"/>
      <c r="L158" s="106">
        <v>0</v>
      </c>
      <c r="M158" s="106" t="s">
        <v>1202</v>
      </c>
      <c r="N158" s="106"/>
      <c r="P158" s="106" t="s">
        <v>2094</v>
      </c>
      <c r="Q158" s="106" t="s">
        <v>2095</v>
      </c>
    </row>
    <row r="159" spans="1:17">
      <c r="A159" t="s">
        <v>53</v>
      </c>
      <c r="B159" t="s">
        <v>52</v>
      </c>
      <c r="C159" t="s">
        <v>108</v>
      </c>
      <c r="D159" t="s">
        <v>124</v>
      </c>
      <c r="E159" s="106" t="s">
        <v>1199</v>
      </c>
      <c r="F159" s="106"/>
      <c r="G159" s="106" t="s">
        <v>1199</v>
      </c>
      <c r="H159" s="106"/>
      <c r="I159" s="106">
        <v>0</v>
      </c>
      <c r="J159" s="106" t="s">
        <v>1199</v>
      </c>
      <c r="K159" s="106"/>
      <c r="L159" s="106">
        <v>0</v>
      </c>
      <c r="M159" s="106" t="s">
        <v>1202</v>
      </c>
      <c r="N159" s="106"/>
      <c r="P159" s="106" t="s">
        <v>2218</v>
      </c>
      <c r="Q159" s="106" t="s">
        <v>2219</v>
      </c>
    </row>
    <row r="160" spans="1:17">
      <c r="A160" t="s">
        <v>53</v>
      </c>
      <c r="B160" t="s">
        <v>105</v>
      </c>
      <c r="C160" t="s">
        <v>104</v>
      </c>
      <c r="D160" t="s">
        <v>122</v>
      </c>
      <c r="E160" s="106" t="s">
        <v>1200</v>
      </c>
      <c r="F160" s="106"/>
      <c r="G160" s="106" t="s">
        <v>1202</v>
      </c>
      <c r="H160" s="106"/>
      <c r="I160" s="106">
        <v>0</v>
      </c>
      <c r="J160" s="106" t="s">
        <v>1200</v>
      </c>
      <c r="K160" s="106"/>
      <c r="L160" s="106">
        <v>0</v>
      </c>
      <c r="M160" s="106" t="s">
        <v>1201</v>
      </c>
      <c r="N160" s="106"/>
      <c r="P160" s="106" t="s">
        <v>2220</v>
      </c>
      <c r="Q160" s="106" t="s">
        <v>2221</v>
      </c>
    </row>
    <row r="161" spans="1:17">
      <c r="A161" t="s">
        <v>48</v>
      </c>
      <c r="B161" t="s">
        <v>120</v>
      </c>
      <c r="C161" t="s">
        <v>119</v>
      </c>
      <c r="D161" t="s">
        <v>118</v>
      </c>
      <c r="E161" s="106" t="s">
        <v>1200</v>
      </c>
      <c r="F161" s="106"/>
      <c r="G161" s="106" t="s">
        <v>1199</v>
      </c>
      <c r="H161" s="106"/>
      <c r="I161" s="106">
        <v>0</v>
      </c>
      <c r="J161" s="106" t="s">
        <v>1199</v>
      </c>
      <c r="K161" s="106"/>
      <c r="L161" s="106">
        <v>0</v>
      </c>
      <c r="M161" s="106" t="s">
        <v>1199</v>
      </c>
      <c r="N161" s="106"/>
      <c r="P161" s="106" t="s">
        <v>2222</v>
      </c>
      <c r="Q161" s="106" t="s">
        <v>2223</v>
      </c>
    </row>
    <row r="162" spans="1:17">
      <c r="A162" t="s">
        <v>60</v>
      </c>
      <c r="B162" t="s">
        <v>59</v>
      </c>
      <c r="C162" t="s">
        <v>80</v>
      </c>
      <c r="D162" t="s">
        <v>116</v>
      </c>
      <c r="E162" s="106" t="s">
        <v>1200</v>
      </c>
      <c r="F162" s="106"/>
      <c r="G162" s="106" t="s">
        <v>1200</v>
      </c>
      <c r="H162" s="106"/>
      <c r="I162" s="106">
        <v>0</v>
      </c>
      <c r="J162" s="106" t="s">
        <v>1202</v>
      </c>
      <c r="K162" s="106"/>
      <c r="L162" s="106">
        <v>0</v>
      </c>
      <c r="M162" s="106" t="s">
        <v>1199</v>
      </c>
      <c r="N162" s="106"/>
      <c r="P162" s="106" t="s">
        <v>2224</v>
      </c>
      <c r="Q162" s="106" t="s">
        <v>2225</v>
      </c>
    </row>
    <row r="163" spans="1:17">
      <c r="A163" t="s">
        <v>77</v>
      </c>
      <c r="B163" t="s">
        <v>76</v>
      </c>
      <c r="C163" t="s">
        <v>75</v>
      </c>
      <c r="D163" t="s">
        <v>114</v>
      </c>
      <c r="E163" s="106" t="s">
        <v>1200</v>
      </c>
      <c r="F163" s="106"/>
      <c r="G163" s="106" t="s">
        <v>1199</v>
      </c>
      <c r="H163" s="106"/>
      <c r="I163" s="106">
        <v>0</v>
      </c>
      <c r="J163" s="106" t="s">
        <v>1200</v>
      </c>
      <c r="K163" s="106"/>
      <c r="L163" s="106">
        <v>0</v>
      </c>
      <c r="M163" s="106" t="s">
        <v>1202</v>
      </c>
      <c r="N163" s="106"/>
      <c r="P163" s="106" t="s">
        <v>2226</v>
      </c>
      <c r="Q163" s="106" t="s">
        <v>2227</v>
      </c>
    </row>
    <row r="164" spans="1:17">
      <c r="A164" t="s">
        <v>60</v>
      </c>
      <c r="B164" t="s">
        <v>69</v>
      </c>
      <c r="C164" t="s">
        <v>58</v>
      </c>
      <c r="D164" t="s">
        <v>112</v>
      </c>
      <c r="E164" s="106" t="s">
        <v>1201</v>
      </c>
      <c r="F164" s="106"/>
      <c r="G164" s="106" t="s">
        <v>1201</v>
      </c>
      <c r="H164" s="106"/>
      <c r="I164" s="106">
        <v>0</v>
      </c>
      <c r="J164" s="106" t="s">
        <v>1199</v>
      </c>
      <c r="K164" s="106"/>
      <c r="L164" s="106">
        <v>0</v>
      </c>
      <c r="M164" s="106" t="s">
        <v>1199</v>
      </c>
      <c r="N164" s="106"/>
      <c r="P164" s="106" t="s">
        <v>2228</v>
      </c>
      <c r="Q164" s="106" t="s">
        <v>2229</v>
      </c>
    </row>
    <row r="165" spans="1:17">
      <c r="A165" t="s">
        <v>48</v>
      </c>
      <c r="B165" t="s">
        <v>64</v>
      </c>
      <c r="C165" t="s">
        <v>72</v>
      </c>
      <c r="D165" t="s">
        <v>110</v>
      </c>
      <c r="E165" s="106" t="s">
        <v>1199</v>
      </c>
      <c r="F165" s="106"/>
      <c r="G165" s="106" t="s">
        <v>1199</v>
      </c>
      <c r="H165" s="106"/>
      <c r="I165" s="106">
        <v>0</v>
      </c>
      <c r="J165" s="106" t="s">
        <v>1199</v>
      </c>
      <c r="K165" s="106"/>
      <c r="L165" s="106">
        <v>0</v>
      </c>
      <c r="M165" s="106" t="s">
        <v>1199</v>
      </c>
      <c r="N165" s="106"/>
      <c r="P165" s="106" t="s">
        <v>2230</v>
      </c>
      <c r="Q165" s="106" t="s">
        <v>2231</v>
      </c>
    </row>
    <row r="166" spans="1:17">
      <c r="A166" t="s">
        <v>53</v>
      </c>
      <c r="B166" t="s">
        <v>52</v>
      </c>
      <c r="C166" t="s">
        <v>108</v>
      </c>
      <c r="D166" t="s">
        <v>107</v>
      </c>
      <c r="E166" s="106" t="s">
        <v>1200</v>
      </c>
      <c r="F166" s="106"/>
      <c r="G166" s="106" t="s">
        <v>1199</v>
      </c>
      <c r="H166" s="106"/>
      <c r="I166" s="106">
        <v>0</v>
      </c>
      <c r="J166" s="106" t="s">
        <v>1200</v>
      </c>
      <c r="K166" s="106"/>
      <c r="L166" s="106">
        <v>0</v>
      </c>
      <c r="M166" s="106" t="s">
        <v>1202</v>
      </c>
      <c r="N166" s="106"/>
      <c r="P166" s="106" t="s">
        <v>2232</v>
      </c>
      <c r="Q166" s="106" t="s">
        <v>2233</v>
      </c>
    </row>
    <row r="167" spans="1:17">
      <c r="A167" t="s">
        <v>53</v>
      </c>
      <c r="B167" t="s">
        <v>105</v>
      </c>
      <c r="C167" t="s">
        <v>104</v>
      </c>
      <c r="D167" t="s">
        <v>103</v>
      </c>
      <c r="E167" s="106" t="s">
        <v>1200</v>
      </c>
      <c r="F167" s="106"/>
      <c r="G167" s="106" t="s">
        <v>1200</v>
      </c>
      <c r="H167" s="106"/>
      <c r="I167" s="106">
        <v>0</v>
      </c>
      <c r="J167" s="106" t="s">
        <v>1199</v>
      </c>
      <c r="K167" s="106"/>
      <c r="L167" s="106">
        <v>0</v>
      </c>
      <c r="M167" s="106" t="s">
        <v>1202</v>
      </c>
      <c r="N167" s="106"/>
      <c r="P167" s="106" t="s">
        <v>2234</v>
      </c>
      <c r="Q167" s="106" t="s">
        <v>2235</v>
      </c>
    </row>
    <row r="168" spans="1:17">
      <c r="A168" t="s">
        <v>60</v>
      </c>
      <c r="B168" t="s">
        <v>69</v>
      </c>
      <c r="C168" t="s">
        <v>101</v>
      </c>
      <c r="D168" t="s">
        <v>100</v>
      </c>
      <c r="E168" s="106" t="s">
        <v>1199</v>
      </c>
      <c r="F168" s="106"/>
      <c r="G168" s="106" t="s">
        <v>1199</v>
      </c>
      <c r="H168" s="106"/>
      <c r="I168" s="106">
        <v>0</v>
      </c>
      <c r="J168" s="106" t="s">
        <v>1199</v>
      </c>
      <c r="K168" s="106"/>
      <c r="L168" s="106">
        <v>0</v>
      </c>
      <c r="M168" s="106" t="s">
        <v>1199</v>
      </c>
      <c r="N168" s="106"/>
      <c r="P168" s="106" t="s">
        <v>2062</v>
      </c>
      <c r="Q168" s="106" t="s">
        <v>2236</v>
      </c>
    </row>
    <row r="169" spans="1:17">
      <c r="A169" t="s">
        <v>77</v>
      </c>
      <c r="B169" t="s">
        <v>76</v>
      </c>
      <c r="C169" t="s">
        <v>75</v>
      </c>
      <c r="D169" t="s">
        <v>98</v>
      </c>
      <c r="E169" s="106" t="s">
        <v>1199</v>
      </c>
      <c r="F169" s="106"/>
      <c r="G169" s="106" t="s">
        <v>1202</v>
      </c>
      <c r="H169" s="106"/>
      <c r="I169" s="106">
        <v>0</v>
      </c>
      <c r="J169" s="106" t="s">
        <v>1201</v>
      </c>
      <c r="K169" s="106"/>
      <c r="L169" s="106" t="s">
        <v>1469</v>
      </c>
      <c r="M169" s="106" t="s">
        <v>1202</v>
      </c>
      <c r="N169" s="106"/>
      <c r="P169" s="106" t="s">
        <v>2237</v>
      </c>
      <c r="Q169" s="106" t="s">
        <v>2007</v>
      </c>
    </row>
    <row r="170" spans="1:17">
      <c r="A170" t="s">
        <v>48</v>
      </c>
      <c r="B170" t="s">
        <v>64</v>
      </c>
      <c r="C170" t="s">
        <v>72</v>
      </c>
      <c r="D170" t="s">
        <v>96</v>
      </c>
      <c r="E170" s="106" t="s">
        <v>1199</v>
      </c>
      <c r="F170" s="106"/>
      <c r="G170" s="106" t="s">
        <v>1202</v>
      </c>
      <c r="H170" s="106"/>
      <c r="I170" s="106">
        <v>0</v>
      </c>
      <c r="J170" s="106" t="s">
        <v>1199</v>
      </c>
      <c r="K170" s="106"/>
      <c r="L170" s="106">
        <v>0</v>
      </c>
      <c r="M170" s="106" t="s">
        <v>1202</v>
      </c>
      <c r="N170" s="106"/>
      <c r="P170" s="106" t="s">
        <v>2238</v>
      </c>
      <c r="Q170" s="106" t="s">
        <v>2239</v>
      </c>
    </row>
    <row r="171" spans="1:17">
      <c r="A171" t="s">
        <v>48</v>
      </c>
      <c r="B171" t="s">
        <v>47</v>
      </c>
      <c r="C171" t="s">
        <v>46</v>
      </c>
      <c r="D171" t="s">
        <v>94</v>
      </c>
      <c r="E171" s="106" t="s">
        <v>1199</v>
      </c>
      <c r="F171" s="106"/>
      <c r="G171" s="106" t="s">
        <v>1199</v>
      </c>
      <c r="H171" s="106"/>
      <c r="I171" s="106">
        <v>0</v>
      </c>
      <c r="J171" s="106" t="s">
        <v>1199</v>
      </c>
      <c r="K171" s="106"/>
      <c r="L171" s="106">
        <v>0</v>
      </c>
      <c r="M171" s="106" t="s">
        <v>1199</v>
      </c>
      <c r="N171" s="106"/>
      <c r="P171" s="106" t="s">
        <v>2240</v>
      </c>
      <c r="Q171" s="106" t="s">
        <v>2241</v>
      </c>
    </row>
    <row r="172" spans="1:17">
      <c r="A172" t="s">
        <v>53</v>
      </c>
      <c r="B172" t="s">
        <v>52</v>
      </c>
      <c r="C172" t="s">
        <v>51</v>
      </c>
      <c r="D172" t="s">
        <v>92</v>
      </c>
      <c r="E172" s="106" t="s">
        <v>1201</v>
      </c>
      <c r="F172" s="106"/>
      <c r="G172" s="106" t="s">
        <v>1199</v>
      </c>
      <c r="H172" s="106"/>
      <c r="I172" s="106">
        <v>0</v>
      </c>
      <c r="J172" s="106" t="s">
        <v>1199</v>
      </c>
      <c r="K172" s="106"/>
      <c r="L172" s="106">
        <v>0</v>
      </c>
      <c r="M172" s="106" t="s">
        <v>1200</v>
      </c>
      <c r="N172" s="106"/>
      <c r="P172" s="106" t="s">
        <v>2028</v>
      </c>
      <c r="Q172" s="106" t="s">
        <v>2242</v>
      </c>
    </row>
    <row r="173" spans="1:17">
      <c r="A173" t="s">
        <v>77</v>
      </c>
      <c r="B173" t="s">
        <v>76</v>
      </c>
      <c r="C173" t="s">
        <v>75</v>
      </c>
      <c r="D173" t="s">
        <v>90</v>
      </c>
      <c r="E173" s="106" t="s">
        <v>1201</v>
      </c>
      <c r="F173" s="106"/>
      <c r="G173" s="106" t="s">
        <v>1199</v>
      </c>
      <c r="H173" s="106"/>
      <c r="I173" s="106">
        <v>0</v>
      </c>
      <c r="J173" s="106" t="s">
        <v>1199</v>
      </c>
      <c r="K173" s="106"/>
      <c r="L173" s="106">
        <v>0</v>
      </c>
      <c r="M173" s="106" t="s">
        <v>1202</v>
      </c>
      <c r="N173" s="106"/>
      <c r="P173" s="106" t="s">
        <v>2243</v>
      </c>
      <c r="Q173" s="106" t="s">
        <v>2244</v>
      </c>
    </row>
    <row r="174" spans="1:17">
      <c r="A174" t="s">
        <v>77</v>
      </c>
      <c r="B174" t="s">
        <v>76</v>
      </c>
      <c r="C174" t="s">
        <v>75</v>
      </c>
      <c r="D174" t="s">
        <v>88</v>
      </c>
      <c r="E174" s="106" t="s">
        <v>1199</v>
      </c>
      <c r="F174" s="106"/>
      <c r="G174" s="106" t="s">
        <v>1200</v>
      </c>
      <c r="H174" s="106"/>
      <c r="I174" s="106">
        <v>0</v>
      </c>
      <c r="J174" s="106" t="s">
        <v>1199</v>
      </c>
      <c r="K174" s="106"/>
      <c r="L174" s="106">
        <v>0</v>
      </c>
      <c r="M174" s="106" t="s">
        <v>1201</v>
      </c>
      <c r="N174" s="106"/>
      <c r="P174" s="106" t="s">
        <v>2245</v>
      </c>
      <c r="Q174" s="106" t="s">
        <v>2246</v>
      </c>
    </row>
    <row r="175" spans="1:17">
      <c r="A175" t="s">
        <v>48</v>
      </c>
      <c r="B175" t="s">
        <v>64</v>
      </c>
      <c r="C175" t="s">
        <v>63</v>
      </c>
      <c r="D175" t="s">
        <v>86</v>
      </c>
      <c r="E175" s="106" t="s">
        <v>1199</v>
      </c>
      <c r="F175" s="106"/>
      <c r="G175" s="106" t="s">
        <v>1200</v>
      </c>
      <c r="H175" s="106"/>
      <c r="I175" s="106">
        <v>0</v>
      </c>
      <c r="J175" s="106" t="s">
        <v>1199</v>
      </c>
      <c r="K175" s="106"/>
      <c r="L175" s="106">
        <v>0</v>
      </c>
      <c r="M175" s="106" t="s">
        <v>1201</v>
      </c>
      <c r="N175" s="106"/>
      <c r="P175" s="106" t="s">
        <v>2247</v>
      </c>
      <c r="Q175" s="106" t="s">
        <v>2248</v>
      </c>
    </row>
    <row r="176" spans="1:17">
      <c r="A176" t="s">
        <v>53</v>
      </c>
      <c r="B176" t="s">
        <v>52</v>
      </c>
      <c r="C176" t="s">
        <v>51</v>
      </c>
      <c r="D176" t="s">
        <v>84</v>
      </c>
      <c r="E176" s="106" t="s">
        <v>1199</v>
      </c>
      <c r="F176" s="106"/>
      <c r="G176" s="106" t="s">
        <v>1202</v>
      </c>
      <c r="H176" s="106"/>
      <c r="I176" s="106">
        <v>0</v>
      </c>
      <c r="J176" s="106" t="s">
        <v>1201</v>
      </c>
      <c r="K176" s="106"/>
      <c r="L176" s="106">
        <v>0</v>
      </c>
      <c r="M176" s="106" t="s">
        <v>1202</v>
      </c>
      <c r="N176" s="106"/>
      <c r="P176" s="106" t="s">
        <v>2249</v>
      </c>
      <c r="Q176" s="106" t="s">
        <v>2250</v>
      </c>
    </row>
    <row r="177" spans="1:17">
      <c r="A177" t="s">
        <v>60</v>
      </c>
      <c r="B177" t="s">
        <v>59</v>
      </c>
      <c r="C177" t="s">
        <v>58</v>
      </c>
      <c r="D177" t="s">
        <v>82</v>
      </c>
      <c r="E177" s="106" t="s">
        <v>1199</v>
      </c>
      <c r="F177" s="106"/>
      <c r="G177" s="106" t="s">
        <v>1199</v>
      </c>
      <c r="H177" s="106"/>
      <c r="I177" s="106">
        <v>0</v>
      </c>
      <c r="J177" s="106" t="s">
        <v>1199</v>
      </c>
      <c r="K177" s="106"/>
      <c r="L177" s="106">
        <v>0</v>
      </c>
      <c r="M177" s="106" t="s">
        <v>1202</v>
      </c>
      <c r="N177" s="106"/>
      <c r="P177" s="106" t="s">
        <v>2251</v>
      </c>
      <c r="Q177" s="106" t="s">
        <v>2252</v>
      </c>
    </row>
    <row r="178" spans="1:17">
      <c r="A178" t="s">
        <v>60</v>
      </c>
      <c r="B178" t="s">
        <v>59</v>
      </c>
      <c r="C178" t="s">
        <v>80</v>
      </c>
      <c r="D178" t="s">
        <v>79</v>
      </c>
      <c r="E178" s="106" t="s">
        <v>1199</v>
      </c>
      <c r="F178" s="106"/>
      <c r="G178" s="106" t="s">
        <v>1199</v>
      </c>
      <c r="H178" s="106"/>
      <c r="I178" s="106">
        <v>0</v>
      </c>
      <c r="J178" s="106" t="s">
        <v>1200</v>
      </c>
      <c r="K178" s="106"/>
      <c r="L178" s="106">
        <v>0</v>
      </c>
      <c r="M178" s="106" t="s">
        <v>1202</v>
      </c>
      <c r="N178" s="106"/>
      <c r="P178" s="106" t="s">
        <v>2016</v>
      </c>
      <c r="Q178" s="106" t="s">
        <v>2253</v>
      </c>
    </row>
    <row r="179" spans="1:17">
      <c r="A179" t="s">
        <v>77</v>
      </c>
      <c r="B179" t="s">
        <v>76</v>
      </c>
      <c r="C179" t="s">
        <v>75</v>
      </c>
      <c r="D179" t="s">
        <v>74</v>
      </c>
      <c r="E179" s="106" t="s">
        <v>1199</v>
      </c>
      <c r="F179" s="106"/>
      <c r="G179" s="106" t="s">
        <v>1202</v>
      </c>
      <c r="H179" s="106"/>
      <c r="I179" s="106">
        <v>0</v>
      </c>
      <c r="J179" s="106" t="s">
        <v>1202</v>
      </c>
      <c r="K179" s="106"/>
      <c r="L179" s="106">
        <v>0</v>
      </c>
      <c r="M179" s="106" t="s">
        <v>1202</v>
      </c>
      <c r="N179" s="106"/>
      <c r="P179" s="106" t="s">
        <v>2086</v>
      </c>
      <c r="Q179" s="106" t="s">
        <v>2254</v>
      </c>
    </row>
    <row r="180" spans="1:17">
      <c r="A180" t="s">
        <v>48</v>
      </c>
      <c r="B180" t="s">
        <v>64</v>
      </c>
      <c r="C180" t="s">
        <v>72</v>
      </c>
      <c r="D180" t="s">
        <v>71</v>
      </c>
      <c r="E180" s="106" t="s">
        <v>1199</v>
      </c>
      <c r="F180" s="106"/>
      <c r="G180" s="106" t="s">
        <v>1200</v>
      </c>
      <c r="H180" s="106"/>
      <c r="I180" s="106">
        <v>0</v>
      </c>
      <c r="J180" s="106" t="s">
        <v>1199</v>
      </c>
      <c r="K180" s="106"/>
      <c r="L180" s="106">
        <v>0</v>
      </c>
      <c r="M180" s="106" t="s">
        <v>1201</v>
      </c>
      <c r="N180" s="106"/>
      <c r="P180" s="106" t="s">
        <v>2255</v>
      </c>
      <c r="Q180" s="106" t="s">
        <v>2256</v>
      </c>
    </row>
    <row r="181" spans="1:17">
      <c r="A181" t="s">
        <v>60</v>
      </c>
      <c r="B181" t="s">
        <v>69</v>
      </c>
      <c r="C181" t="s">
        <v>58</v>
      </c>
      <c r="D181" t="s">
        <v>68</v>
      </c>
      <c r="E181" s="106" t="s">
        <v>1199</v>
      </c>
      <c r="F181" s="106"/>
      <c r="G181" s="106" t="s">
        <v>1200</v>
      </c>
      <c r="H181" s="106"/>
      <c r="I181" s="106">
        <v>0</v>
      </c>
      <c r="J181" s="106" t="s">
        <v>1199</v>
      </c>
      <c r="K181" s="106"/>
      <c r="L181" s="106">
        <v>0</v>
      </c>
      <c r="M181" s="106" t="s">
        <v>1199</v>
      </c>
      <c r="N181" s="106"/>
      <c r="P181" s="106" t="s">
        <v>2257</v>
      </c>
      <c r="Q181" s="106" t="s">
        <v>2258</v>
      </c>
    </row>
    <row r="182" spans="1:17">
      <c r="A182" t="s">
        <v>60</v>
      </c>
      <c r="B182" t="s">
        <v>59</v>
      </c>
      <c r="C182" t="s">
        <v>58</v>
      </c>
      <c r="D182" t="s">
        <v>66</v>
      </c>
      <c r="E182" s="106" t="s">
        <v>1200</v>
      </c>
      <c r="F182" s="106"/>
      <c r="G182" s="106" t="s">
        <v>1199</v>
      </c>
      <c r="H182" s="106"/>
      <c r="I182" s="106">
        <v>0</v>
      </c>
      <c r="J182" s="106" t="s">
        <v>1201</v>
      </c>
      <c r="K182" s="106"/>
      <c r="L182" s="106">
        <v>0</v>
      </c>
      <c r="M182" s="106" t="s">
        <v>1202</v>
      </c>
      <c r="N182" s="106"/>
      <c r="P182" s="106" t="s">
        <v>2259</v>
      </c>
      <c r="Q182" s="106" t="s">
        <v>2260</v>
      </c>
    </row>
    <row r="183" spans="1:17">
      <c r="A183" t="s">
        <v>48</v>
      </c>
      <c r="B183" t="s">
        <v>64</v>
      </c>
      <c r="C183" t="s">
        <v>63</v>
      </c>
      <c r="D183" t="s">
        <v>62</v>
      </c>
      <c r="E183" s="106" t="s">
        <v>1200</v>
      </c>
      <c r="F183" s="106"/>
      <c r="G183" s="106" t="s">
        <v>1199</v>
      </c>
      <c r="H183" s="106"/>
      <c r="I183" s="106">
        <v>0</v>
      </c>
      <c r="J183" s="106" t="s">
        <v>1201</v>
      </c>
      <c r="K183" s="106"/>
      <c r="L183" s="106">
        <v>0</v>
      </c>
      <c r="M183" s="106" t="s">
        <v>1201</v>
      </c>
      <c r="N183" s="106"/>
      <c r="P183" s="106" t="s">
        <v>2261</v>
      </c>
      <c r="Q183" s="106" t="s">
        <v>2262</v>
      </c>
    </row>
    <row r="184" spans="1:17">
      <c r="A184" t="s">
        <v>60</v>
      </c>
      <c r="B184" t="s">
        <v>59</v>
      </c>
      <c r="C184" t="s">
        <v>58</v>
      </c>
      <c r="D184" t="s">
        <v>57</v>
      </c>
      <c r="E184" s="106" t="s">
        <v>1199</v>
      </c>
      <c r="F184" s="106"/>
      <c r="G184" s="106" t="s">
        <v>1199</v>
      </c>
      <c r="H184" s="106"/>
      <c r="I184" s="106">
        <v>0</v>
      </c>
      <c r="J184" s="106" t="s">
        <v>1199</v>
      </c>
      <c r="K184" s="106"/>
      <c r="L184" s="106">
        <v>0</v>
      </c>
      <c r="M184" s="106" t="s">
        <v>1202</v>
      </c>
      <c r="N184" s="106"/>
      <c r="P184" s="106" t="s">
        <v>2263</v>
      </c>
      <c r="Q184" s="106" t="s">
        <v>2179</v>
      </c>
    </row>
    <row r="185" spans="1:17">
      <c r="A185" t="s">
        <v>53</v>
      </c>
      <c r="B185" t="s">
        <v>52</v>
      </c>
      <c r="C185" t="s">
        <v>51</v>
      </c>
      <c r="D185" t="s">
        <v>55</v>
      </c>
      <c r="E185" s="106" t="s">
        <v>1199</v>
      </c>
      <c r="F185" s="106"/>
      <c r="G185" s="106" t="s">
        <v>1202</v>
      </c>
      <c r="H185" s="106"/>
      <c r="I185" s="106">
        <v>0</v>
      </c>
      <c r="J185" s="106" t="s">
        <v>1199</v>
      </c>
      <c r="K185" s="106"/>
      <c r="L185" s="106">
        <v>0</v>
      </c>
      <c r="M185" s="106" t="s">
        <v>1202</v>
      </c>
      <c r="N185" s="106"/>
      <c r="P185" s="106" t="s">
        <v>2264</v>
      </c>
      <c r="Q185" s="106" t="s">
        <v>2265</v>
      </c>
    </row>
    <row r="186" spans="1:17">
      <c r="A186" t="s">
        <v>53</v>
      </c>
      <c r="B186" t="s">
        <v>52</v>
      </c>
      <c r="C186" t="s">
        <v>51</v>
      </c>
      <c r="D186" t="s">
        <v>50</v>
      </c>
      <c r="E186" s="106" t="s">
        <v>1201</v>
      </c>
      <c r="F186" s="106"/>
      <c r="G186" s="106" t="s">
        <v>1199</v>
      </c>
      <c r="H186" s="106"/>
      <c r="I186" s="106">
        <v>0</v>
      </c>
      <c r="J186" s="106" t="s">
        <v>1199</v>
      </c>
      <c r="K186" s="106"/>
      <c r="L186" s="106">
        <v>0</v>
      </c>
      <c r="M186" s="106" t="s">
        <v>1202</v>
      </c>
      <c r="N186" s="106"/>
      <c r="P186" s="106" t="s">
        <v>2266</v>
      </c>
      <c r="Q186" s="106" t="s">
        <v>2267</v>
      </c>
    </row>
    <row r="187" spans="1:17">
      <c r="A187" t="s">
        <v>48</v>
      </c>
      <c r="B187" t="s">
        <v>47</v>
      </c>
      <c r="C187" t="s">
        <v>46</v>
      </c>
      <c r="D187" t="s">
        <v>45</v>
      </c>
      <c r="E187" s="106" t="s">
        <v>1200</v>
      </c>
      <c r="F187" s="106"/>
      <c r="G187" s="106" t="s">
        <v>1200</v>
      </c>
      <c r="H187" s="106"/>
      <c r="I187" s="106">
        <v>0</v>
      </c>
      <c r="J187" s="106" t="s">
        <v>1200</v>
      </c>
      <c r="K187" s="106"/>
      <c r="L187" s="106">
        <v>0</v>
      </c>
      <c r="M187" s="106" t="s">
        <v>1199</v>
      </c>
      <c r="N187" s="106"/>
      <c r="P187" s="106" t="s">
        <v>2268</v>
      </c>
      <c r="Q187" s="106" t="s">
        <v>2269</v>
      </c>
    </row>
    <row r="188" spans="1:17">
      <c r="P188" s="106"/>
      <c r="Q188" s="106"/>
    </row>
  </sheetData>
  <conditionalFormatting sqref="S8:AL10">
    <cfRule type="expression" dxfId="0" priority="1">
      <formula>S$8="Total"</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74D70"/>
  </sheetPr>
  <dimension ref="A1:W40"/>
  <sheetViews>
    <sheetView showGridLines="0" zoomScale="80" zoomScaleNormal="80" workbookViewId="0">
      <selection sqref="A1:H3"/>
    </sheetView>
  </sheetViews>
  <sheetFormatPr defaultRowHeight="15"/>
  <cols>
    <col min="1" max="1" width="11.7109375" bestFit="1" customWidth="1"/>
    <col min="2" max="2" width="12.140625" style="451" customWidth="1"/>
    <col min="3" max="3" width="11.5703125" style="451" bestFit="1" customWidth="1"/>
    <col min="4" max="4" width="27.85546875" style="451" bestFit="1" customWidth="1"/>
    <col min="5" max="5" width="19.5703125" style="75" customWidth="1"/>
    <col min="6" max="6" width="37.140625" style="75" bestFit="1" customWidth="1"/>
    <col min="7" max="7" width="9.85546875" bestFit="1" customWidth="1"/>
    <col min="8" max="16379" width="9.140625" customWidth="1"/>
  </cols>
  <sheetData>
    <row r="1" spans="1:18" ht="15" customHeight="1">
      <c r="A1" s="523" t="s">
        <v>1409</v>
      </c>
      <c r="B1" s="523"/>
      <c r="C1" s="523"/>
      <c r="D1" s="523"/>
      <c r="E1" s="523"/>
      <c r="F1" s="523"/>
      <c r="G1" s="523"/>
      <c r="H1" s="523"/>
    </row>
    <row r="2" spans="1:18" ht="15" customHeight="1">
      <c r="A2" s="523"/>
      <c r="B2" s="523"/>
      <c r="C2" s="523"/>
      <c r="D2" s="523"/>
      <c r="E2" s="523"/>
      <c r="F2" s="523"/>
      <c r="G2" s="523"/>
      <c r="H2" s="523"/>
    </row>
    <row r="3" spans="1:18" ht="15" customHeight="1">
      <c r="A3" s="523"/>
      <c r="B3" s="523"/>
      <c r="C3" s="523"/>
      <c r="D3" s="523"/>
      <c r="E3" s="523"/>
      <c r="F3" s="523"/>
      <c r="G3" s="523"/>
      <c r="H3" s="523"/>
    </row>
    <row r="4" spans="1:18" ht="15.75" thickBot="1"/>
    <row r="5" spans="1:18" ht="15.75" thickBot="1">
      <c r="B5" s="448" t="s">
        <v>1411</v>
      </c>
      <c r="C5" s="448" t="s">
        <v>1178</v>
      </c>
      <c r="D5" s="448" t="s">
        <v>1405</v>
      </c>
      <c r="E5" s="448" t="s">
        <v>1406</v>
      </c>
      <c r="F5" s="448" t="s">
        <v>1407</v>
      </c>
      <c r="G5" s="94" t="s">
        <v>1408</v>
      </c>
    </row>
    <row r="6" spans="1:18" s="449" customFormat="1">
      <c r="B6" s="463" t="s">
        <v>1416</v>
      </c>
      <c r="C6" s="466">
        <v>42275</v>
      </c>
      <c r="D6" s="463" t="s">
        <v>258</v>
      </c>
      <c r="E6" s="463" t="s">
        <v>259</v>
      </c>
      <c r="F6" s="463" t="s">
        <v>1417</v>
      </c>
      <c r="G6" s="463" t="s">
        <v>1176</v>
      </c>
      <c r="H6"/>
      <c r="I6"/>
      <c r="J6"/>
      <c r="K6"/>
      <c r="L6"/>
      <c r="M6"/>
      <c r="N6"/>
      <c r="O6"/>
      <c r="P6"/>
      <c r="Q6"/>
      <c r="R6"/>
    </row>
    <row r="7" spans="1:18">
      <c r="B7" s="464" t="s">
        <v>1418</v>
      </c>
      <c r="C7" s="467">
        <v>42283</v>
      </c>
      <c r="D7" s="464" t="s">
        <v>258</v>
      </c>
      <c r="E7" s="464" t="s">
        <v>259</v>
      </c>
      <c r="F7" s="464" t="s">
        <v>1419</v>
      </c>
      <c r="G7" s="464" t="s">
        <v>1176</v>
      </c>
    </row>
    <row r="8" spans="1:18">
      <c r="B8" s="464" t="s">
        <v>1420</v>
      </c>
      <c r="C8" s="467">
        <v>42283</v>
      </c>
      <c r="D8" s="464" t="s">
        <v>83</v>
      </c>
      <c r="E8" s="464" t="s">
        <v>84</v>
      </c>
      <c r="F8" s="464" t="s">
        <v>1419</v>
      </c>
      <c r="G8" s="464" t="s">
        <v>1176</v>
      </c>
    </row>
    <row r="9" spans="1:18">
      <c r="B9" s="464" t="s">
        <v>1421</v>
      </c>
      <c r="C9" s="467">
        <v>42289</v>
      </c>
      <c r="D9" s="464" t="s">
        <v>270</v>
      </c>
      <c r="E9" s="464" t="s">
        <v>271</v>
      </c>
      <c r="F9" s="464" t="s">
        <v>1422</v>
      </c>
      <c r="G9" s="464" t="s">
        <v>1176</v>
      </c>
    </row>
    <row r="10" spans="1:18">
      <c r="B10" s="464" t="s">
        <v>1423</v>
      </c>
      <c r="C10" s="467">
        <v>42305</v>
      </c>
      <c r="D10" s="464" t="s">
        <v>250</v>
      </c>
      <c r="E10" s="464" t="s">
        <v>251</v>
      </c>
      <c r="F10" s="464" t="s">
        <v>1424</v>
      </c>
      <c r="G10" s="464" t="s">
        <v>1176</v>
      </c>
    </row>
    <row r="11" spans="1:18">
      <c r="B11" s="464" t="s">
        <v>1425</v>
      </c>
      <c r="C11" s="467">
        <v>42319</v>
      </c>
      <c r="D11" s="464" t="s">
        <v>238</v>
      </c>
      <c r="E11" s="464" t="s">
        <v>239</v>
      </c>
      <c r="F11" s="464" t="s">
        <v>751</v>
      </c>
      <c r="G11" s="464" t="s">
        <v>1176</v>
      </c>
    </row>
    <row r="12" spans="1:18">
      <c r="B12" s="464" t="s">
        <v>1426</v>
      </c>
      <c r="C12" s="467">
        <v>42319</v>
      </c>
      <c r="D12" s="464" t="s">
        <v>298</v>
      </c>
      <c r="E12" s="464" t="s">
        <v>299</v>
      </c>
      <c r="F12" s="464" t="s">
        <v>751</v>
      </c>
      <c r="G12" s="464" t="s">
        <v>1176</v>
      </c>
    </row>
    <row r="13" spans="1:18">
      <c r="B13" s="464" t="s">
        <v>1427</v>
      </c>
      <c r="C13" s="467">
        <v>42313</v>
      </c>
      <c r="D13" s="464" t="s">
        <v>1428</v>
      </c>
      <c r="E13" s="464" t="s">
        <v>243</v>
      </c>
      <c r="F13" s="464" t="s">
        <v>1429</v>
      </c>
      <c r="G13" s="464" t="s">
        <v>1176</v>
      </c>
    </row>
    <row r="14" spans="1:18">
      <c r="B14" s="464" t="s">
        <v>1430</v>
      </c>
      <c r="C14" s="467">
        <v>42317</v>
      </c>
      <c r="D14" s="464" t="s">
        <v>106</v>
      </c>
      <c r="E14" s="464" t="s">
        <v>107</v>
      </c>
      <c r="F14" s="464" t="s">
        <v>1431</v>
      </c>
      <c r="G14" s="464" t="s">
        <v>1176</v>
      </c>
    </row>
    <row r="15" spans="1:18">
      <c r="B15" s="464" t="s">
        <v>1432</v>
      </c>
      <c r="C15" s="467">
        <v>42325</v>
      </c>
      <c r="D15" s="464" t="s">
        <v>220</v>
      </c>
      <c r="E15" s="464" t="s">
        <v>221</v>
      </c>
      <c r="F15" s="464" t="s">
        <v>1424</v>
      </c>
      <c r="G15" s="464" t="s">
        <v>1176</v>
      </c>
    </row>
    <row r="16" spans="1:18">
      <c r="B16" s="464" t="s">
        <v>1433</v>
      </c>
      <c r="C16" s="467">
        <v>42335</v>
      </c>
      <c r="D16" s="464" t="s">
        <v>172</v>
      </c>
      <c r="E16" s="464" t="s">
        <v>173</v>
      </c>
      <c r="F16" s="464" t="s">
        <v>1434</v>
      </c>
      <c r="G16" s="464" t="s">
        <v>1176</v>
      </c>
    </row>
    <row r="17" spans="1:23">
      <c r="B17" s="464" t="s">
        <v>1435</v>
      </c>
      <c r="C17" s="467">
        <v>42335</v>
      </c>
      <c r="D17" s="464" t="s">
        <v>102</v>
      </c>
      <c r="E17" s="464" t="s">
        <v>103</v>
      </c>
      <c r="F17" s="464" t="s">
        <v>1434</v>
      </c>
      <c r="G17" s="464" t="s">
        <v>1176</v>
      </c>
    </row>
    <row r="18" spans="1:23">
      <c r="B18" s="464" t="s">
        <v>1436</v>
      </c>
      <c r="C18" s="467">
        <v>42339</v>
      </c>
      <c r="D18" s="464" t="s">
        <v>262</v>
      </c>
      <c r="E18" s="464" t="s">
        <v>263</v>
      </c>
      <c r="F18" s="464" t="s">
        <v>1434</v>
      </c>
      <c r="G18" s="464" t="s">
        <v>1176</v>
      </c>
    </row>
    <row r="19" spans="1:23">
      <c r="B19" s="464" t="s">
        <v>1437</v>
      </c>
      <c r="C19" s="467">
        <v>42338</v>
      </c>
      <c r="D19" s="464" t="s">
        <v>67</v>
      </c>
      <c r="E19" s="464" t="s">
        <v>68</v>
      </c>
      <c r="F19" s="464" t="s">
        <v>1438</v>
      </c>
      <c r="G19" s="464" t="s">
        <v>1176</v>
      </c>
    </row>
    <row r="20" spans="1:23">
      <c r="B20" s="464" t="s">
        <v>1439</v>
      </c>
      <c r="C20" s="467">
        <v>42347</v>
      </c>
      <c r="D20" s="464" t="s">
        <v>1440</v>
      </c>
      <c r="E20" s="464" t="s">
        <v>124</v>
      </c>
      <c r="F20" s="464" t="s">
        <v>1434</v>
      </c>
      <c r="G20" s="464" t="s">
        <v>1176</v>
      </c>
    </row>
    <row r="21" spans="1:23">
      <c r="B21" s="464" t="s">
        <v>1441</v>
      </c>
      <c r="C21" s="467">
        <v>42347</v>
      </c>
      <c r="D21" s="464" t="s">
        <v>102</v>
      </c>
      <c r="E21" s="464" t="s">
        <v>103</v>
      </c>
      <c r="F21" s="464" t="s">
        <v>1442</v>
      </c>
      <c r="G21" s="464" t="s">
        <v>1176</v>
      </c>
    </row>
    <row r="22" spans="1:23">
      <c r="B22" s="464" t="s">
        <v>1443</v>
      </c>
      <c r="C22" s="467">
        <v>42349</v>
      </c>
      <c r="D22" s="464" t="s">
        <v>254</v>
      </c>
      <c r="E22" s="464" t="s">
        <v>255</v>
      </c>
      <c r="F22" s="464" t="s">
        <v>1442</v>
      </c>
      <c r="G22" s="464" t="s">
        <v>1176</v>
      </c>
    </row>
    <row r="23" spans="1:23">
      <c r="B23" s="464" t="s">
        <v>1444</v>
      </c>
      <c r="C23" s="467">
        <v>42353</v>
      </c>
      <c r="D23" s="464" t="s">
        <v>292</v>
      </c>
      <c r="E23" s="464" t="s">
        <v>293</v>
      </c>
      <c r="F23" s="464" t="s">
        <v>1424</v>
      </c>
      <c r="G23" s="464" t="s">
        <v>1176</v>
      </c>
    </row>
    <row r="24" spans="1:23">
      <c r="B24" s="464" t="s">
        <v>1445</v>
      </c>
      <c r="C24" s="467">
        <v>42353</v>
      </c>
      <c r="D24" s="464" t="s">
        <v>272</v>
      </c>
      <c r="E24" s="464" t="s">
        <v>273</v>
      </c>
      <c r="F24" s="464" t="s">
        <v>1446</v>
      </c>
      <c r="G24" s="464" t="s">
        <v>1176</v>
      </c>
    </row>
    <row r="25" spans="1:23">
      <c r="B25" s="464" t="s">
        <v>1447</v>
      </c>
      <c r="C25" s="467">
        <v>42353</v>
      </c>
      <c r="D25" s="464" t="s">
        <v>248</v>
      </c>
      <c r="E25" s="464" t="s">
        <v>249</v>
      </c>
      <c r="F25" s="464" t="s">
        <v>1446</v>
      </c>
      <c r="G25" s="464" t="s">
        <v>1176</v>
      </c>
    </row>
    <row r="26" spans="1:23">
      <c r="B26" s="464" t="s">
        <v>1448</v>
      </c>
      <c r="C26" s="467">
        <v>42353</v>
      </c>
      <c r="D26" s="464" t="s">
        <v>73</v>
      </c>
      <c r="E26" s="464" t="s">
        <v>74</v>
      </c>
      <c r="F26" s="464" t="s">
        <v>1446</v>
      </c>
      <c r="G26" s="464" t="s">
        <v>1176</v>
      </c>
    </row>
    <row r="27" spans="1:23">
      <c r="B27" s="464" t="s">
        <v>1449</v>
      </c>
      <c r="C27" s="467">
        <v>42353</v>
      </c>
      <c r="D27" s="464" t="s">
        <v>342</v>
      </c>
      <c r="E27" s="464" t="s">
        <v>343</v>
      </c>
      <c r="F27" s="464" t="s">
        <v>1450</v>
      </c>
      <c r="G27" s="464" t="s">
        <v>1176</v>
      </c>
    </row>
    <row r="28" spans="1:23">
      <c r="B28" s="464" t="s">
        <v>1451</v>
      </c>
      <c r="C28" s="467">
        <v>42346</v>
      </c>
      <c r="D28" s="464" t="s">
        <v>324</v>
      </c>
      <c r="E28" s="464" t="s">
        <v>325</v>
      </c>
      <c r="F28" s="464" t="s">
        <v>1452</v>
      </c>
      <c r="G28" s="464" t="s">
        <v>1176</v>
      </c>
    </row>
    <row r="29" spans="1:23" ht="15.75" thickBot="1">
      <c r="B29" s="465" t="s">
        <v>1453</v>
      </c>
      <c r="C29" s="468">
        <v>42347</v>
      </c>
      <c r="D29" s="465" t="s">
        <v>306</v>
      </c>
      <c r="E29" s="465" t="s">
        <v>307</v>
      </c>
      <c r="F29" s="465" t="s">
        <v>1419</v>
      </c>
      <c r="G29" s="465" t="s">
        <v>1176</v>
      </c>
    </row>
    <row r="30" spans="1:23">
      <c r="B30"/>
      <c r="C30"/>
      <c r="D30"/>
      <c r="E30"/>
      <c r="F30"/>
    </row>
    <row r="31" spans="1:23" s="4" customFormat="1" ht="15" customHeight="1">
      <c r="A31" s="447"/>
      <c r="B31" s="5" t="s">
        <v>21</v>
      </c>
      <c r="C31" s="447"/>
      <c r="D31" s="447"/>
      <c r="E31" s="447"/>
      <c r="F31" s="447"/>
      <c r="G31" s="447"/>
      <c r="H31" s="447"/>
      <c r="I31"/>
      <c r="J31"/>
      <c r="K31"/>
      <c r="L31"/>
      <c r="M31"/>
      <c r="N31"/>
      <c r="O31"/>
      <c r="P31"/>
      <c r="Q31"/>
      <c r="R31"/>
      <c r="U31" s="16"/>
      <c r="V31"/>
      <c r="W31"/>
    </row>
    <row r="32" spans="1:23">
      <c r="B32"/>
      <c r="C32"/>
      <c r="D32"/>
      <c r="E32"/>
      <c r="F32"/>
    </row>
    <row r="33" spans="2:8" ht="30" customHeight="1">
      <c r="B33" s="528" t="s">
        <v>1456</v>
      </c>
      <c r="C33" s="528"/>
      <c r="D33" s="528"/>
      <c r="E33" s="528"/>
      <c r="F33" s="528"/>
      <c r="G33" s="528"/>
      <c r="H33" s="528"/>
    </row>
    <row r="34" spans="2:8" ht="30" customHeight="1">
      <c r="B34" s="528"/>
      <c r="C34" s="528"/>
      <c r="D34" s="528"/>
      <c r="E34" s="528"/>
      <c r="F34" s="528"/>
      <c r="G34" s="528"/>
      <c r="H34" s="528"/>
    </row>
    <row r="35" spans="2:8">
      <c r="B35" s="107"/>
      <c r="C35" s="107"/>
      <c r="D35" s="107"/>
      <c r="E35"/>
      <c r="F35"/>
    </row>
    <row r="36" spans="2:8">
      <c r="B36" s="107"/>
      <c r="C36" s="107"/>
      <c r="D36" s="107"/>
      <c r="E36"/>
      <c r="F36"/>
    </row>
    <row r="37" spans="2:8">
      <c r="B37" s="107"/>
      <c r="C37" s="107"/>
      <c r="D37" s="107"/>
      <c r="E37"/>
      <c r="F37"/>
    </row>
    <row r="38" spans="2:8">
      <c r="B38" s="107"/>
      <c r="C38" s="107"/>
      <c r="D38" s="107"/>
      <c r="E38"/>
      <c r="F38"/>
    </row>
    <row r="39" spans="2:8">
      <c r="B39" s="107"/>
      <c r="C39" s="107"/>
      <c r="D39" s="107"/>
      <c r="E39"/>
      <c r="F39"/>
    </row>
    <row r="40" spans="2:8">
      <c r="B40" s="107"/>
      <c r="C40" s="107"/>
      <c r="D40" s="107"/>
      <c r="E40"/>
      <c r="F40"/>
    </row>
  </sheetData>
  <mergeCells count="3">
    <mergeCell ref="A1:H3"/>
    <mergeCell ref="B34:H34"/>
    <mergeCell ref="B33:H33"/>
  </mergeCells>
  <pageMargins left="0.7" right="0.7" top="0.75" bottom="0.75" header="0.3" footer="0.3"/>
  <pageSetup paperSize="9" scale="5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sheetPr>
  <dimension ref="A1:H875"/>
  <sheetViews>
    <sheetView showGridLines="0" zoomScale="85" zoomScaleNormal="85" workbookViewId="0">
      <selection sqref="A1:H3"/>
    </sheetView>
  </sheetViews>
  <sheetFormatPr defaultRowHeight="15"/>
  <cols>
    <col min="1" max="1" width="2.7109375" customWidth="1"/>
    <col min="3" max="3" width="48.42578125" bestFit="1" customWidth="1"/>
    <col min="4" max="4" width="22.140625" bestFit="1" customWidth="1"/>
    <col min="5" max="5" width="29" bestFit="1" customWidth="1"/>
    <col min="6" max="7" width="13.85546875" customWidth="1"/>
  </cols>
  <sheetData>
    <row r="1" spans="1:8" ht="9.75" customHeight="1">
      <c r="A1" s="523" t="s">
        <v>1110</v>
      </c>
      <c r="B1" s="523"/>
      <c r="C1" s="523"/>
      <c r="D1" s="523"/>
      <c r="E1" s="523"/>
      <c r="F1" s="523"/>
      <c r="G1" s="523"/>
      <c r="H1" s="523"/>
    </row>
    <row r="2" spans="1:8" ht="9.75" customHeight="1">
      <c r="A2" s="523"/>
      <c r="B2" s="523"/>
      <c r="C2" s="523"/>
      <c r="D2" s="523"/>
      <c r="E2" s="523"/>
      <c r="F2" s="523"/>
      <c r="G2" s="523"/>
      <c r="H2" s="523"/>
    </row>
    <row r="3" spans="1:8" ht="9.75" customHeight="1">
      <c r="A3" s="523"/>
      <c r="B3" s="523"/>
      <c r="C3" s="523"/>
      <c r="D3" s="523"/>
      <c r="E3" s="523"/>
      <c r="F3" s="523"/>
      <c r="G3" s="523"/>
      <c r="H3" s="523"/>
    </row>
    <row r="4" spans="1:8" ht="15.75">
      <c r="B4" s="292"/>
    </row>
    <row r="5" spans="1:8">
      <c r="B5" t="s">
        <v>813</v>
      </c>
    </row>
    <row r="6" spans="1:8">
      <c r="B6" t="s">
        <v>814</v>
      </c>
    </row>
    <row r="7" spans="1:8" ht="15.75" thickBot="1"/>
    <row r="8" spans="1:8" ht="15.75" thickBot="1">
      <c r="B8" s="263" t="s">
        <v>815</v>
      </c>
      <c r="C8" s="264" t="s">
        <v>816</v>
      </c>
      <c r="D8" s="264" t="s">
        <v>817</v>
      </c>
      <c r="E8" s="264" t="s">
        <v>818</v>
      </c>
      <c r="F8" s="265" t="s">
        <v>819</v>
      </c>
      <c r="G8" s="266" t="s">
        <v>820</v>
      </c>
    </row>
    <row r="9" spans="1:8">
      <c r="B9" s="267" t="s">
        <v>517</v>
      </c>
      <c r="C9" s="268" t="s">
        <v>518</v>
      </c>
      <c r="D9" s="268" t="s">
        <v>345</v>
      </c>
      <c r="E9" s="269" t="s">
        <v>344</v>
      </c>
      <c r="F9" s="270">
        <v>0.67380040406100428</v>
      </c>
      <c r="G9" s="271">
        <v>0.18822448641690895</v>
      </c>
    </row>
    <row r="10" spans="1:8">
      <c r="B10" s="272" t="s">
        <v>517</v>
      </c>
      <c r="C10" s="1" t="s">
        <v>518</v>
      </c>
      <c r="D10" s="1" t="s">
        <v>235</v>
      </c>
      <c r="E10" s="273" t="s">
        <v>234</v>
      </c>
      <c r="F10" s="274">
        <v>1.6379129038220093E-3</v>
      </c>
      <c r="G10" s="275">
        <v>0</v>
      </c>
    </row>
    <row r="11" spans="1:8">
      <c r="B11" s="272" t="s">
        <v>517</v>
      </c>
      <c r="C11" s="1" t="s">
        <v>518</v>
      </c>
      <c r="D11" s="1" t="s">
        <v>195</v>
      </c>
      <c r="E11" s="273" t="s">
        <v>194</v>
      </c>
      <c r="F11" s="274">
        <v>0.32456168303517369</v>
      </c>
      <c r="G11" s="275">
        <v>8.349400592849085E-2</v>
      </c>
    </row>
    <row r="12" spans="1:8">
      <c r="B12" s="272" t="s">
        <v>578</v>
      </c>
      <c r="C12" s="1" t="s">
        <v>579</v>
      </c>
      <c r="D12" s="1" t="s">
        <v>247</v>
      </c>
      <c r="E12" s="273" t="s">
        <v>246</v>
      </c>
      <c r="F12" s="274">
        <v>0.99999999999999989</v>
      </c>
      <c r="G12" s="275">
        <v>8.2517762420656629E-2</v>
      </c>
    </row>
    <row r="13" spans="1:8">
      <c r="B13" s="272" t="s">
        <v>527</v>
      </c>
      <c r="C13" s="1" t="s">
        <v>528</v>
      </c>
      <c r="D13" s="1" t="s">
        <v>335</v>
      </c>
      <c r="E13" s="273" t="s">
        <v>334</v>
      </c>
      <c r="F13" s="274">
        <v>0.91120035039542513</v>
      </c>
      <c r="G13" s="275">
        <v>0.34785851568092196</v>
      </c>
    </row>
    <row r="14" spans="1:8">
      <c r="B14" s="272" t="s">
        <v>527</v>
      </c>
      <c r="C14" s="1" t="s">
        <v>528</v>
      </c>
      <c r="D14" s="1" t="s">
        <v>325</v>
      </c>
      <c r="E14" s="273" t="s">
        <v>324</v>
      </c>
      <c r="F14" s="274">
        <v>2.0595573797115144E-2</v>
      </c>
      <c r="G14" s="275">
        <v>1.5437392795883362E-2</v>
      </c>
    </row>
    <row r="15" spans="1:8">
      <c r="B15" s="272" t="s">
        <v>527</v>
      </c>
      <c r="C15" s="1" t="s">
        <v>528</v>
      </c>
      <c r="D15" s="1" t="s">
        <v>259</v>
      </c>
      <c r="E15" s="273" t="s">
        <v>258</v>
      </c>
      <c r="F15" s="274">
        <v>3.976397521641346E-3</v>
      </c>
      <c r="G15" s="275">
        <v>0</v>
      </c>
    </row>
    <row r="16" spans="1:8">
      <c r="B16" s="272" t="s">
        <v>527</v>
      </c>
      <c r="C16" s="1" t="s">
        <v>528</v>
      </c>
      <c r="D16" s="1" t="s">
        <v>193</v>
      </c>
      <c r="E16" s="273" t="s">
        <v>192</v>
      </c>
      <c r="F16" s="274">
        <v>1.5108342068612542E-3</v>
      </c>
      <c r="G16" s="275">
        <v>0</v>
      </c>
    </row>
    <row r="17" spans="2:7">
      <c r="B17" s="272" t="s">
        <v>527</v>
      </c>
      <c r="C17" s="1" t="s">
        <v>528</v>
      </c>
      <c r="D17" s="1" t="s">
        <v>183</v>
      </c>
      <c r="E17" s="273" t="s">
        <v>182</v>
      </c>
      <c r="F17" s="274">
        <v>6.2716844078957071E-2</v>
      </c>
      <c r="G17" s="275">
        <v>1.8012364419643993E-2</v>
      </c>
    </row>
    <row r="18" spans="2:7">
      <c r="B18" s="272" t="s">
        <v>489</v>
      </c>
      <c r="C18" s="1" t="s">
        <v>490</v>
      </c>
      <c r="D18" s="1" t="s">
        <v>369</v>
      </c>
      <c r="E18" s="273" t="s">
        <v>368</v>
      </c>
      <c r="F18" s="274">
        <v>0.89943416883859273</v>
      </c>
      <c r="G18" s="275">
        <v>0.89228454987600681</v>
      </c>
    </row>
    <row r="19" spans="2:7">
      <c r="B19" s="272" t="s">
        <v>489</v>
      </c>
      <c r="C19" s="1" t="s">
        <v>490</v>
      </c>
      <c r="D19" s="1" t="s">
        <v>263</v>
      </c>
      <c r="E19" s="273" t="s">
        <v>262</v>
      </c>
      <c r="F19" s="274">
        <v>3.8338936741238817E-2</v>
      </c>
      <c r="G19" s="275">
        <v>3.1798073793710295E-2</v>
      </c>
    </row>
    <row r="20" spans="2:7">
      <c r="B20" s="272" t="s">
        <v>489</v>
      </c>
      <c r="C20" s="1" t="s">
        <v>490</v>
      </c>
      <c r="D20" s="1" t="s">
        <v>207</v>
      </c>
      <c r="E20" s="273" t="s">
        <v>206</v>
      </c>
      <c r="F20" s="274">
        <v>5.2174671304415221E-3</v>
      </c>
      <c r="G20" s="275">
        <v>2.9743986301748178E-3</v>
      </c>
    </row>
    <row r="21" spans="2:7">
      <c r="B21" s="272" t="s">
        <v>489</v>
      </c>
      <c r="C21" s="1" t="s">
        <v>490</v>
      </c>
      <c r="D21" s="1" t="s">
        <v>173</v>
      </c>
      <c r="E21" s="273" t="s">
        <v>172</v>
      </c>
      <c r="F21" s="274">
        <v>5.5774093846586117E-2</v>
      </c>
      <c r="G21" s="275">
        <v>3.7515437278216414E-2</v>
      </c>
    </row>
    <row r="22" spans="2:7">
      <c r="B22" s="272" t="s">
        <v>489</v>
      </c>
      <c r="C22" s="1" t="s">
        <v>490</v>
      </c>
      <c r="D22" s="1" t="s">
        <v>103</v>
      </c>
      <c r="E22" s="273" t="s">
        <v>102</v>
      </c>
      <c r="F22" s="274">
        <v>1.2353334431407504E-3</v>
      </c>
      <c r="G22" s="275">
        <v>1.5426217310030668E-3</v>
      </c>
    </row>
    <row r="23" spans="2:7">
      <c r="B23" s="272" t="s">
        <v>492</v>
      </c>
      <c r="C23" s="1" t="s">
        <v>493</v>
      </c>
      <c r="D23" s="1" t="s">
        <v>367</v>
      </c>
      <c r="E23" s="273" t="s">
        <v>366</v>
      </c>
      <c r="F23" s="274">
        <v>0.9124546397096942</v>
      </c>
      <c r="G23" s="275">
        <v>0.92801537443551929</v>
      </c>
    </row>
    <row r="24" spans="2:7">
      <c r="B24" s="272" t="s">
        <v>492</v>
      </c>
      <c r="C24" s="1" t="s">
        <v>493</v>
      </c>
      <c r="D24" s="1" t="s">
        <v>343</v>
      </c>
      <c r="E24" s="273" t="s">
        <v>342</v>
      </c>
      <c r="F24" s="274">
        <v>1.8229652669777087E-2</v>
      </c>
      <c r="G24" s="275">
        <v>1.9259153780221649E-2</v>
      </c>
    </row>
    <row r="25" spans="2:7">
      <c r="B25" s="272" t="s">
        <v>492</v>
      </c>
      <c r="C25" s="1" t="s">
        <v>493</v>
      </c>
      <c r="D25" s="1" t="s">
        <v>327</v>
      </c>
      <c r="E25" s="273" t="s">
        <v>326</v>
      </c>
      <c r="F25" s="274">
        <v>1.1638154484188699E-3</v>
      </c>
      <c r="G25" s="275">
        <v>1.8369643039787254E-3</v>
      </c>
    </row>
    <row r="26" spans="2:7">
      <c r="B26" s="272" t="s">
        <v>492</v>
      </c>
      <c r="C26" s="1" t="s">
        <v>493</v>
      </c>
      <c r="D26" s="1" t="s">
        <v>287</v>
      </c>
      <c r="E26" s="273" t="s">
        <v>286</v>
      </c>
      <c r="F26" s="274">
        <v>1.1565578019699327E-2</v>
      </c>
      <c r="G26" s="275">
        <v>1.3649392323669855E-2</v>
      </c>
    </row>
    <row r="27" spans="2:7">
      <c r="B27" s="272" t="s">
        <v>492</v>
      </c>
      <c r="C27" s="1" t="s">
        <v>493</v>
      </c>
      <c r="D27" s="1" t="s">
        <v>269</v>
      </c>
      <c r="E27" s="273" t="s">
        <v>268</v>
      </c>
      <c r="F27" s="274">
        <v>1.1415241057542769E-2</v>
      </c>
      <c r="G27" s="275">
        <v>1.6146299256478317E-2</v>
      </c>
    </row>
    <row r="28" spans="2:7">
      <c r="B28" s="272" t="s">
        <v>492</v>
      </c>
      <c r="C28" s="1" t="s">
        <v>493</v>
      </c>
      <c r="D28" s="1" t="s">
        <v>267</v>
      </c>
      <c r="E28" s="273" t="s">
        <v>266</v>
      </c>
      <c r="F28" s="274">
        <v>4.3802488335925351E-2</v>
      </c>
      <c r="G28" s="275">
        <v>6.2960354983290306E-2</v>
      </c>
    </row>
    <row r="29" spans="2:7">
      <c r="B29" s="272" t="s">
        <v>492</v>
      </c>
      <c r="C29" s="1" t="s">
        <v>493</v>
      </c>
      <c r="D29" s="1" t="s">
        <v>259</v>
      </c>
      <c r="E29" s="273" t="s">
        <v>258</v>
      </c>
      <c r="F29" s="274">
        <v>1.3685847589424572E-3</v>
      </c>
      <c r="G29" s="275">
        <v>0</v>
      </c>
    </row>
    <row r="30" spans="2:7">
      <c r="B30" s="272" t="s">
        <v>495</v>
      </c>
      <c r="C30" s="1" t="s">
        <v>496</v>
      </c>
      <c r="D30" s="1" t="s">
        <v>365</v>
      </c>
      <c r="E30" s="273" t="s">
        <v>364</v>
      </c>
      <c r="F30" s="274">
        <v>0.94400167536619006</v>
      </c>
      <c r="G30" s="275">
        <v>0.98306333145422453</v>
      </c>
    </row>
    <row r="31" spans="2:7">
      <c r="B31" s="272" t="s">
        <v>495</v>
      </c>
      <c r="C31" s="1" t="s">
        <v>496</v>
      </c>
      <c r="D31" s="1" t="s">
        <v>299</v>
      </c>
      <c r="E31" s="273" t="s">
        <v>298</v>
      </c>
      <c r="F31" s="274">
        <v>4.0106053840895531E-3</v>
      </c>
      <c r="G31" s="275">
        <v>3.2953903495386459E-3</v>
      </c>
    </row>
    <row r="32" spans="2:7">
      <c r="B32" s="272" t="s">
        <v>495</v>
      </c>
      <c r="C32" s="1" t="s">
        <v>496</v>
      </c>
      <c r="D32" s="1" t="s">
        <v>241</v>
      </c>
      <c r="E32" s="273" t="s">
        <v>240</v>
      </c>
      <c r="F32" s="274">
        <v>1.3236973435172418E-3</v>
      </c>
      <c r="G32" s="275">
        <v>0</v>
      </c>
    </row>
    <row r="33" spans="2:7">
      <c r="B33" s="272" t="s">
        <v>495</v>
      </c>
      <c r="C33" s="1" t="s">
        <v>496</v>
      </c>
      <c r="D33" s="1" t="s">
        <v>165</v>
      </c>
      <c r="E33" s="273" t="s">
        <v>164</v>
      </c>
      <c r="F33" s="274">
        <v>3.4392422919325587E-2</v>
      </c>
      <c r="G33" s="275">
        <v>3.2258662288422987E-2</v>
      </c>
    </row>
    <row r="34" spans="2:7">
      <c r="B34" s="272" t="s">
        <v>495</v>
      </c>
      <c r="C34" s="1" t="s">
        <v>496</v>
      </c>
      <c r="D34" s="1" t="s">
        <v>153</v>
      </c>
      <c r="E34" s="273" t="s">
        <v>152</v>
      </c>
      <c r="F34" s="274">
        <v>8.0962861399009791E-3</v>
      </c>
      <c r="G34" s="275">
        <v>3.5566618411322997E-3</v>
      </c>
    </row>
    <row r="35" spans="2:7">
      <c r="B35" s="272" t="s">
        <v>495</v>
      </c>
      <c r="C35" s="1" t="s">
        <v>496</v>
      </c>
      <c r="D35" s="1" t="s">
        <v>94</v>
      </c>
      <c r="E35" s="273" t="s">
        <v>93</v>
      </c>
      <c r="F35" s="274">
        <v>8.1753128469766369E-3</v>
      </c>
      <c r="G35" s="275">
        <v>5.9739674766700534E-3</v>
      </c>
    </row>
    <row r="36" spans="2:7">
      <c r="B36" s="272" t="s">
        <v>564</v>
      </c>
      <c r="C36" s="1" t="s">
        <v>565</v>
      </c>
      <c r="D36" s="1" t="s">
        <v>285</v>
      </c>
      <c r="E36" s="273" t="s">
        <v>284</v>
      </c>
      <c r="F36" s="274">
        <v>0.99848048594728134</v>
      </c>
      <c r="G36" s="275">
        <v>0.18253614644403751</v>
      </c>
    </row>
    <row r="37" spans="2:7">
      <c r="B37" s="272" t="s">
        <v>564</v>
      </c>
      <c r="C37" s="1" t="s">
        <v>565</v>
      </c>
      <c r="D37" s="1" t="s">
        <v>103</v>
      </c>
      <c r="E37" s="273" t="s">
        <v>102</v>
      </c>
      <c r="F37" s="274">
        <v>1.5195140527185928E-3</v>
      </c>
      <c r="G37" s="275">
        <v>2.4742442665892325E-3</v>
      </c>
    </row>
    <row r="38" spans="2:7">
      <c r="B38" s="272" t="s">
        <v>558</v>
      </c>
      <c r="C38" s="1" t="s">
        <v>559</v>
      </c>
      <c r="D38" s="1" t="s">
        <v>303</v>
      </c>
      <c r="E38" s="273" t="s">
        <v>302</v>
      </c>
      <c r="F38" s="274">
        <v>1.3521276125668328E-3</v>
      </c>
      <c r="G38" s="275">
        <v>0</v>
      </c>
    </row>
    <row r="39" spans="2:7">
      <c r="B39" s="272" t="s">
        <v>558</v>
      </c>
      <c r="C39" s="1" t="s">
        <v>559</v>
      </c>
      <c r="D39" s="1" t="s">
        <v>299</v>
      </c>
      <c r="E39" s="273" t="s">
        <v>298</v>
      </c>
      <c r="F39" s="274">
        <v>1.1241217798594846E-2</v>
      </c>
      <c r="G39" s="275">
        <v>4.1297896794218296E-3</v>
      </c>
    </row>
    <row r="40" spans="2:7">
      <c r="B40" s="272" t="s">
        <v>558</v>
      </c>
      <c r="C40" s="1" t="s">
        <v>559</v>
      </c>
      <c r="D40" s="1" t="s">
        <v>201</v>
      </c>
      <c r="E40" s="273" t="s">
        <v>200</v>
      </c>
      <c r="F40" s="274">
        <v>2.1386593610534222E-3</v>
      </c>
      <c r="G40" s="275">
        <v>1.4178330589455308E-3</v>
      </c>
    </row>
    <row r="41" spans="2:7">
      <c r="B41" s="272" t="s">
        <v>558</v>
      </c>
      <c r="C41" s="1" t="s">
        <v>559</v>
      </c>
      <c r="D41" s="1" t="s">
        <v>187</v>
      </c>
      <c r="E41" s="273" t="s">
        <v>186</v>
      </c>
      <c r="F41" s="274">
        <v>0.97595333834121323</v>
      </c>
      <c r="G41" s="275">
        <v>0.13492060583180923</v>
      </c>
    </row>
    <row r="42" spans="2:7">
      <c r="B42" s="272" t="s">
        <v>558</v>
      </c>
      <c r="C42" s="1" t="s">
        <v>559</v>
      </c>
      <c r="D42" s="1" t="s">
        <v>165</v>
      </c>
      <c r="E42" s="273" t="s">
        <v>164</v>
      </c>
      <c r="F42" s="274">
        <v>9.3146568865715151E-3</v>
      </c>
      <c r="G42" s="275">
        <v>3.9063223864887206E-3</v>
      </c>
    </row>
    <row r="43" spans="2:7">
      <c r="B43" s="272" t="s">
        <v>498</v>
      </c>
      <c r="C43" s="1" t="s">
        <v>499</v>
      </c>
      <c r="D43" s="1" t="s">
        <v>363</v>
      </c>
      <c r="E43" s="273" t="s">
        <v>362</v>
      </c>
      <c r="F43" s="274">
        <v>0.94110082561921438</v>
      </c>
      <c r="G43" s="275">
        <v>0.98443363883320334</v>
      </c>
    </row>
    <row r="44" spans="2:7">
      <c r="B44" s="272" t="s">
        <v>498</v>
      </c>
      <c r="C44" s="1" t="s">
        <v>499</v>
      </c>
      <c r="D44" s="1" t="s">
        <v>199</v>
      </c>
      <c r="E44" s="273" t="s">
        <v>198</v>
      </c>
      <c r="F44" s="274">
        <v>1.6887665749311984E-2</v>
      </c>
      <c r="G44" s="275">
        <v>1.5579631535943944E-2</v>
      </c>
    </row>
    <row r="45" spans="2:7">
      <c r="B45" s="272" t="s">
        <v>498</v>
      </c>
      <c r="C45" s="1" t="s">
        <v>499</v>
      </c>
      <c r="D45" s="1" t="s">
        <v>145</v>
      </c>
      <c r="E45" s="273" t="s">
        <v>144</v>
      </c>
      <c r="F45" s="274">
        <v>3.0768076057042782E-2</v>
      </c>
      <c r="G45" s="275">
        <v>1.0989757310270749E-2</v>
      </c>
    </row>
    <row r="46" spans="2:7">
      <c r="B46" s="272" t="s">
        <v>498</v>
      </c>
      <c r="C46" s="1" t="s">
        <v>499</v>
      </c>
      <c r="D46" s="1" t="s">
        <v>143</v>
      </c>
      <c r="E46" s="273" t="s">
        <v>142</v>
      </c>
      <c r="F46" s="274">
        <v>4.9487115336502374E-3</v>
      </c>
      <c r="G46" s="275">
        <v>3.5658143324824409E-3</v>
      </c>
    </row>
    <row r="47" spans="2:7">
      <c r="B47" s="272" t="s">
        <v>498</v>
      </c>
      <c r="C47" s="1" t="s">
        <v>499</v>
      </c>
      <c r="D47" s="1" t="s">
        <v>68</v>
      </c>
      <c r="E47" s="273" t="s">
        <v>67</v>
      </c>
      <c r="F47" s="274">
        <v>6.2947210407805852E-3</v>
      </c>
      <c r="G47" s="275">
        <v>2.6300384679712324E-3</v>
      </c>
    </row>
    <row r="48" spans="2:7">
      <c r="B48" s="272" t="s">
        <v>501</v>
      </c>
      <c r="C48" s="1" t="s">
        <v>502</v>
      </c>
      <c r="D48" s="1" t="s">
        <v>361</v>
      </c>
      <c r="E48" s="273" t="s">
        <v>360</v>
      </c>
      <c r="F48" s="274">
        <v>0.37320792096721411</v>
      </c>
      <c r="G48" s="275">
        <v>0.97349266953502578</v>
      </c>
    </row>
    <row r="49" spans="2:7">
      <c r="B49" s="272" t="s">
        <v>501</v>
      </c>
      <c r="C49" s="1" t="s">
        <v>502</v>
      </c>
      <c r="D49" s="1" t="s">
        <v>335</v>
      </c>
      <c r="E49" s="273" t="s">
        <v>334</v>
      </c>
      <c r="F49" s="274">
        <v>6.2905180114445408E-3</v>
      </c>
      <c r="G49" s="275">
        <v>5.3450216149292379E-3</v>
      </c>
    </row>
    <row r="50" spans="2:7">
      <c r="B50" s="272" t="s">
        <v>501</v>
      </c>
      <c r="C50" s="1" t="s">
        <v>502</v>
      </c>
      <c r="D50" s="1" t="s">
        <v>329</v>
      </c>
      <c r="E50" s="273" t="s">
        <v>328</v>
      </c>
      <c r="F50" s="274">
        <v>1.1296399479954361E-2</v>
      </c>
      <c r="G50" s="275">
        <v>7.6005522264604528E-3</v>
      </c>
    </row>
    <row r="51" spans="2:7">
      <c r="B51" s="272" t="s">
        <v>501</v>
      </c>
      <c r="C51" s="1" t="s">
        <v>502</v>
      </c>
      <c r="D51" s="1" t="s">
        <v>325</v>
      </c>
      <c r="E51" s="273" t="s">
        <v>324</v>
      </c>
      <c r="F51" s="274">
        <v>0.56971751262525749</v>
      </c>
      <c r="G51" s="275">
        <v>0.95046017078883782</v>
      </c>
    </row>
    <row r="52" spans="2:7">
      <c r="B52" s="272" t="s">
        <v>501</v>
      </c>
      <c r="C52" s="1" t="s">
        <v>502</v>
      </c>
      <c r="D52" s="1" t="s">
        <v>259</v>
      </c>
      <c r="E52" s="273" t="s">
        <v>258</v>
      </c>
      <c r="F52" s="274">
        <v>9.5076370647492183E-4</v>
      </c>
      <c r="G52" s="275">
        <v>0</v>
      </c>
    </row>
    <row r="53" spans="2:7">
      <c r="B53" s="272" t="s">
        <v>501</v>
      </c>
      <c r="C53" s="1" t="s">
        <v>502</v>
      </c>
      <c r="D53" s="1" t="s">
        <v>221</v>
      </c>
      <c r="E53" s="273" t="s">
        <v>220</v>
      </c>
      <c r="F53" s="274">
        <v>2.2628176214103141E-2</v>
      </c>
      <c r="G53" s="275">
        <v>4.5458785485525947E-2</v>
      </c>
    </row>
    <row r="54" spans="2:7">
      <c r="B54" s="272" t="s">
        <v>501</v>
      </c>
      <c r="C54" s="1" t="s">
        <v>502</v>
      </c>
      <c r="D54" s="1" t="s">
        <v>211</v>
      </c>
      <c r="E54" s="273" t="s">
        <v>210</v>
      </c>
      <c r="F54" s="274">
        <v>1.4982267151335047E-2</v>
      </c>
      <c r="G54" s="275">
        <v>2.4693607577176636E-2</v>
      </c>
    </row>
    <row r="55" spans="2:7">
      <c r="B55" s="272" t="s">
        <v>501</v>
      </c>
      <c r="C55" s="1" t="s">
        <v>502</v>
      </c>
      <c r="D55" s="1" t="s">
        <v>193</v>
      </c>
      <c r="E55" s="273" t="s">
        <v>192</v>
      </c>
      <c r="F55" s="274">
        <v>9.2644184421626099E-4</v>
      </c>
      <c r="G55" s="275">
        <v>0</v>
      </c>
    </row>
    <row r="56" spans="2:7">
      <c r="B56" s="272" t="s">
        <v>503</v>
      </c>
      <c r="C56" s="1" t="s">
        <v>504</v>
      </c>
      <c r="D56" s="1" t="s">
        <v>359</v>
      </c>
      <c r="E56" s="273" t="s">
        <v>358</v>
      </c>
      <c r="F56" s="274">
        <v>0.93728069402077119</v>
      </c>
      <c r="G56" s="275">
        <v>0.89517225700247971</v>
      </c>
    </row>
    <row r="57" spans="2:7">
      <c r="B57" s="272" t="s">
        <v>503</v>
      </c>
      <c r="C57" s="1" t="s">
        <v>504</v>
      </c>
      <c r="D57" s="1" t="s">
        <v>337</v>
      </c>
      <c r="E57" s="273" t="s">
        <v>336</v>
      </c>
      <c r="F57" s="274">
        <v>1.7015499091918959E-3</v>
      </c>
      <c r="G57" s="275">
        <v>1.1880615206571888E-3</v>
      </c>
    </row>
    <row r="58" spans="2:7">
      <c r="B58" s="272" t="s">
        <v>503</v>
      </c>
      <c r="C58" s="1" t="s">
        <v>504</v>
      </c>
      <c r="D58" s="1" t="s">
        <v>279</v>
      </c>
      <c r="E58" s="273" t="s">
        <v>278</v>
      </c>
      <c r="F58" s="274">
        <v>5.0037028547246662E-2</v>
      </c>
      <c r="G58" s="275">
        <v>4.4812121499238057E-2</v>
      </c>
    </row>
    <row r="59" spans="2:7">
      <c r="B59" s="272" t="s">
        <v>503</v>
      </c>
      <c r="C59" s="1" t="s">
        <v>504</v>
      </c>
      <c r="D59" s="1" t="s">
        <v>247</v>
      </c>
      <c r="E59" s="273" t="s">
        <v>246</v>
      </c>
      <c r="F59" s="274">
        <v>1.0980727522790189E-2</v>
      </c>
      <c r="G59" s="275">
        <v>1.6238623673970679E-3</v>
      </c>
    </row>
    <row r="60" spans="2:7">
      <c r="B60" s="272" t="s">
        <v>505</v>
      </c>
      <c r="C60" s="1" t="s">
        <v>506</v>
      </c>
      <c r="D60" s="1" t="s">
        <v>357</v>
      </c>
      <c r="E60" s="273" t="s">
        <v>356</v>
      </c>
      <c r="F60" s="274">
        <v>0.92077050419502393</v>
      </c>
      <c r="G60" s="275">
        <v>0.57672512967485412</v>
      </c>
    </row>
    <row r="61" spans="2:7">
      <c r="B61" s="272" t="s">
        <v>505</v>
      </c>
      <c r="C61" s="1" t="s">
        <v>506</v>
      </c>
      <c r="D61" s="1" t="s">
        <v>295</v>
      </c>
      <c r="E61" s="273" t="s">
        <v>294</v>
      </c>
      <c r="F61" s="274">
        <v>2.176391057597162E-3</v>
      </c>
      <c r="G61" s="275">
        <v>5.0523310539143879E-3</v>
      </c>
    </row>
    <row r="62" spans="2:7">
      <c r="B62" s="272" t="s">
        <v>505</v>
      </c>
      <c r="C62" s="1" t="s">
        <v>506</v>
      </c>
      <c r="D62" s="1" t="s">
        <v>157</v>
      </c>
      <c r="E62" s="273" t="s">
        <v>156</v>
      </c>
      <c r="F62" s="274">
        <v>2.7118289069307511E-2</v>
      </c>
      <c r="G62" s="275">
        <v>6.0423665686429963E-2</v>
      </c>
    </row>
    <row r="63" spans="2:7">
      <c r="B63" s="272" t="s">
        <v>505</v>
      </c>
      <c r="C63" s="1" t="s">
        <v>506</v>
      </c>
      <c r="D63" s="1" t="s">
        <v>147</v>
      </c>
      <c r="E63" s="273" t="s">
        <v>146</v>
      </c>
      <c r="F63" s="274">
        <v>2.0295081571029428E-2</v>
      </c>
      <c r="G63" s="275">
        <v>6.8711589512345905E-2</v>
      </c>
    </row>
    <row r="64" spans="2:7">
      <c r="B64" s="272" t="s">
        <v>505</v>
      </c>
      <c r="C64" s="1" t="s">
        <v>506</v>
      </c>
      <c r="D64" s="1" t="s">
        <v>130</v>
      </c>
      <c r="E64" s="273" t="s">
        <v>129</v>
      </c>
      <c r="F64" s="274">
        <v>5.0697425252849374E-3</v>
      </c>
      <c r="G64" s="275">
        <v>4.3418668187546576E-3</v>
      </c>
    </row>
    <row r="65" spans="2:7">
      <c r="B65" s="272" t="s">
        <v>505</v>
      </c>
      <c r="C65" s="1" t="s">
        <v>506</v>
      </c>
      <c r="D65" s="1" t="s">
        <v>92</v>
      </c>
      <c r="E65" s="273" t="s">
        <v>91</v>
      </c>
      <c r="F65" s="274">
        <v>1.8031420051529846E-2</v>
      </c>
      <c r="G65" s="275">
        <v>4.8173150732102765E-2</v>
      </c>
    </row>
    <row r="66" spans="2:7">
      <c r="B66" s="272" t="s">
        <v>505</v>
      </c>
      <c r="C66" s="1" t="s">
        <v>506</v>
      </c>
      <c r="D66" s="1" t="s">
        <v>84</v>
      </c>
      <c r="E66" s="273" t="s">
        <v>83</v>
      </c>
      <c r="F66" s="274">
        <v>1.4097536153467119E-3</v>
      </c>
      <c r="G66" s="275">
        <v>1.8275235489463024E-3</v>
      </c>
    </row>
    <row r="67" spans="2:7">
      <c r="B67" s="272" t="s">
        <v>505</v>
      </c>
      <c r="C67" s="1" t="s">
        <v>506</v>
      </c>
      <c r="D67" s="1" t="s">
        <v>50</v>
      </c>
      <c r="E67" s="273" t="s">
        <v>49</v>
      </c>
      <c r="F67" s="274">
        <v>5.1288179148804187E-3</v>
      </c>
      <c r="G67" s="275">
        <v>6.4786611219277233E-3</v>
      </c>
    </row>
    <row r="68" spans="2:7">
      <c r="B68" s="272" t="s">
        <v>821</v>
      </c>
      <c r="C68" s="1" t="s">
        <v>822</v>
      </c>
      <c r="D68" s="1" t="s">
        <v>357</v>
      </c>
      <c r="E68" s="273" t="s">
        <v>356</v>
      </c>
      <c r="F68" s="274">
        <v>0.96953000451496141</v>
      </c>
      <c r="G68" s="275">
        <v>0.20405961343101831</v>
      </c>
    </row>
    <row r="69" spans="2:7">
      <c r="B69" s="272" t="s">
        <v>821</v>
      </c>
      <c r="C69" s="1" t="s">
        <v>822</v>
      </c>
      <c r="D69" s="1" t="s">
        <v>157</v>
      </c>
      <c r="E69" s="273" t="s">
        <v>156</v>
      </c>
      <c r="F69" s="274">
        <v>2.377346880880937E-3</v>
      </c>
      <c r="G69" s="275">
        <v>1.7799822300933669E-3</v>
      </c>
    </row>
    <row r="70" spans="2:7">
      <c r="B70" s="272" t="s">
        <v>821</v>
      </c>
      <c r="C70" s="1" t="s">
        <v>822</v>
      </c>
      <c r="D70" s="1" t="s">
        <v>147</v>
      </c>
      <c r="E70" s="273" t="s">
        <v>146</v>
      </c>
      <c r="F70" s="274">
        <v>3.0765665517282718E-3</v>
      </c>
      <c r="G70" s="275">
        <v>3.5001272773555405E-3</v>
      </c>
    </row>
    <row r="71" spans="2:7">
      <c r="B71" s="272" t="s">
        <v>821</v>
      </c>
      <c r="C71" s="1" t="s">
        <v>822</v>
      </c>
      <c r="D71" s="1" t="s">
        <v>50</v>
      </c>
      <c r="E71" s="273" t="s">
        <v>49</v>
      </c>
      <c r="F71" s="274">
        <v>2.501608205242949E-2</v>
      </c>
      <c r="G71" s="275">
        <v>1.0618559498531277E-2</v>
      </c>
    </row>
    <row r="72" spans="2:7">
      <c r="B72" s="272" t="s">
        <v>507</v>
      </c>
      <c r="C72" s="1" t="s">
        <v>508</v>
      </c>
      <c r="D72" s="1" t="s">
        <v>355</v>
      </c>
      <c r="E72" s="273" t="s">
        <v>354</v>
      </c>
      <c r="F72" s="274">
        <v>0.89176766305951216</v>
      </c>
      <c r="G72" s="275">
        <v>0.95784190079030584</v>
      </c>
    </row>
    <row r="73" spans="2:7">
      <c r="B73" s="272" t="s">
        <v>507</v>
      </c>
      <c r="C73" s="1" t="s">
        <v>508</v>
      </c>
      <c r="D73" s="1" t="s">
        <v>235</v>
      </c>
      <c r="E73" s="273" t="s">
        <v>234</v>
      </c>
      <c r="F73" s="274">
        <v>0.10823233694048785</v>
      </c>
      <c r="G73" s="275">
        <v>1.495721094453935E-2</v>
      </c>
    </row>
    <row r="74" spans="2:7">
      <c r="B74" s="272" t="s">
        <v>509</v>
      </c>
      <c r="C74" s="1" t="s">
        <v>510</v>
      </c>
      <c r="D74" s="1" t="s">
        <v>353</v>
      </c>
      <c r="E74" s="273" t="s">
        <v>352</v>
      </c>
      <c r="F74" s="274">
        <v>0.8732617198902447</v>
      </c>
      <c r="G74" s="275">
        <v>0.97412002214190352</v>
      </c>
    </row>
    <row r="75" spans="2:7">
      <c r="B75" s="272" t="s">
        <v>509</v>
      </c>
      <c r="C75" s="1" t="s">
        <v>510</v>
      </c>
      <c r="D75" s="1" t="s">
        <v>235</v>
      </c>
      <c r="E75" s="273" t="s">
        <v>234</v>
      </c>
      <c r="F75" s="274">
        <v>0.12673828010975538</v>
      </c>
      <c r="G75" s="275">
        <v>1.7701907670228684E-2</v>
      </c>
    </row>
    <row r="76" spans="2:7">
      <c r="B76" s="272" t="s">
        <v>511</v>
      </c>
      <c r="C76" s="1" t="s">
        <v>512</v>
      </c>
      <c r="D76" s="1" t="s">
        <v>355</v>
      </c>
      <c r="E76" s="273" t="s">
        <v>354</v>
      </c>
      <c r="F76" s="274">
        <v>1.2343734817440718E-2</v>
      </c>
      <c r="G76" s="275">
        <v>2.3347931071634544E-2</v>
      </c>
    </row>
    <row r="77" spans="2:7">
      <c r="B77" s="272" t="s">
        <v>511</v>
      </c>
      <c r="C77" s="1" t="s">
        <v>512</v>
      </c>
      <c r="D77" s="1" t="s">
        <v>351</v>
      </c>
      <c r="E77" s="273" t="s">
        <v>350</v>
      </c>
      <c r="F77" s="274">
        <v>0.97368412235174284</v>
      </c>
      <c r="G77" s="275">
        <v>0.97600271375889203</v>
      </c>
    </row>
    <row r="78" spans="2:7">
      <c r="B78" s="272" t="s">
        <v>511</v>
      </c>
      <c r="C78" s="1" t="s">
        <v>512</v>
      </c>
      <c r="D78" s="1" t="s">
        <v>333</v>
      </c>
      <c r="E78" s="273" t="s">
        <v>332</v>
      </c>
      <c r="F78" s="274">
        <v>7.8739893650884053E-3</v>
      </c>
      <c r="G78" s="275">
        <v>1.1884052107775711E-2</v>
      </c>
    </row>
    <row r="79" spans="2:7">
      <c r="B79" s="272" t="s">
        <v>511</v>
      </c>
      <c r="C79" s="1" t="s">
        <v>512</v>
      </c>
      <c r="D79" s="1" t="s">
        <v>235</v>
      </c>
      <c r="E79" s="273" t="s">
        <v>234</v>
      </c>
      <c r="F79" s="274">
        <v>2.5364297656901803E-3</v>
      </c>
      <c r="G79" s="275">
        <v>0</v>
      </c>
    </row>
    <row r="80" spans="2:7">
      <c r="B80" s="272" t="s">
        <v>511</v>
      </c>
      <c r="C80" s="1" t="s">
        <v>512</v>
      </c>
      <c r="D80" s="1" t="s">
        <v>159</v>
      </c>
      <c r="E80" s="273" t="s">
        <v>158</v>
      </c>
      <c r="F80" s="274">
        <v>2.3655474432989002E-3</v>
      </c>
      <c r="G80" s="275">
        <v>2.8135336548041289E-3</v>
      </c>
    </row>
    <row r="81" spans="2:7">
      <c r="B81" s="272" t="s">
        <v>511</v>
      </c>
      <c r="C81" s="1" t="s">
        <v>512</v>
      </c>
      <c r="D81" s="1" t="s">
        <v>71</v>
      </c>
      <c r="E81" s="273" t="s">
        <v>70</v>
      </c>
      <c r="F81" s="274">
        <v>1.1961762567389623E-3</v>
      </c>
      <c r="G81" s="275">
        <v>1.0974721251302672E-3</v>
      </c>
    </row>
    <row r="82" spans="2:7">
      <c r="B82" s="272" t="s">
        <v>515</v>
      </c>
      <c r="C82" s="1" t="s">
        <v>516</v>
      </c>
      <c r="D82" s="1" t="s">
        <v>347</v>
      </c>
      <c r="E82" s="273" t="s">
        <v>346</v>
      </c>
      <c r="F82" s="274">
        <v>0.82085503472222221</v>
      </c>
      <c r="G82" s="275">
        <v>0.95022567598120911</v>
      </c>
    </row>
    <row r="83" spans="2:7">
      <c r="B83" s="272" t="s">
        <v>515</v>
      </c>
      <c r="C83" s="1" t="s">
        <v>516</v>
      </c>
      <c r="D83" s="1" t="s">
        <v>271</v>
      </c>
      <c r="E83" s="273" t="s">
        <v>270</v>
      </c>
      <c r="F83" s="274">
        <v>6.2138310185185178E-3</v>
      </c>
      <c r="G83" s="275">
        <v>0</v>
      </c>
    </row>
    <row r="84" spans="2:7">
      <c r="B84" s="272" t="s">
        <v>515</v>
      </c>
      <c r="C84" s="1" t="s">
        <v>516</v>
      </c>
      <c r="D84" s="1" t="s">
        <v>116</v>
      </c>
      <c r="E84" s="273" t="s">
        <v>115</v>
      </c>
      <c r="F84" s="274">
        <v>1.7708333333333333E-2</v>
      </c>
      <c r="G84" s="275">
        <v>2.0186860398954377E-3</v>
      </c>
    </row>
    <row r="85" spans="2:7">
      <c r="B85" s="272" t="s">
        <v>515</v>
      </c>
      <c r="C85" s="1" t="s">
        <v>516</v>
      </c>
      <c r="D85" s="1" t="s">
        <v>66</v>
      </c>
      <c r="E85" s="273" t="s">
        <v>65</v>
      </c>
      <c r="F85" s="274">
        <v>0.12254050925925924</v>
      </c>
      <c r="G85" s="275">
        <v>0.10873821307297786</v>
      </c>
    </row>
    <row r="86" spans="2:7">
      <c r="B86" s="272" t="s">
        <v>515</v>
      </c>
      <c r="C86" s="1" t="s">
        <v>516</v>
      </c>
      <c r="D86" s="1" t="s">
        <v>57</v>
      </c>
      <c r="E86" s="273" t="s">
        <v>56</v>
      </c>
      <c r="F86" s="274">
        <v>3.2682291666666662E-2</v>
      </c>
      <c r="G86" s="275">
        <v>2.7061832513731572E-2</v>
      </c>
    </row>
    <row r="87" spans="2:7">
      <c r="B87" s="272" t="s">
        <v>584</v>
      </c>
      <c r="C87" s="1" t="s">
        <v>585</v>
      </c>
      <c r="D87" s="1" t="s">
        <v>345</v>
      </c>
      <c r="E87" s="273" t="s">
        <v>344</v>
      </c>
      <c r="F87" s="274">
        <v>0.99464863519455737</v>
      </c>
      <c r="G87" s="275">
        <v>0.21343585708156262</v>
      </c>
    </row>
    <row r="88" spans="2:7">
      <c r="B88" s="272" t="s">
        <v>584</v>
      </c>
      <c r="C88" s="1" t="s">
        <v>585</v>
      </c>
      <c r="D88" s="1" t="s">
        <v>233</v>
      </c>
      <c r="E88" s="273" t="s">
        <v>232</v>
      </c>
      <c r="F88" s="274">
        <v>5.3513648054426283E-3</v>
      </c>
      <c r="G88" s="275">
        <v>0</v>
      </c>
    </row>
    <row r="89" spans="2:7">
      <c r="B89" s="272" t="s">
        <v>531</v>
      </c>
      <c r="C89" s="1" t="s">
        <v>532</v>
      </c>
      <c r="D89" s="1" t="s">
        <v>345</v>
      </c>
      <c r="E89" s="273" t="s">
        <v>344</v>
      </c>
      <c r="F89" s="274">
        <v>0.97755163925653754</v>
      </c>
      <c r="G89" s="275">
        <v>0.58541262010607265</v>
      </c>
    </row>
    <row r="90" spans="2:7">
      <c r="B90" s="272" t="s">
        <v>531</v>
      </c>
      <c r="C90" s="1" t="s">
        <v>532</v>
      </c>
      <c r="D90" s="1" t="s">
        <v>331</v>
      </c>
      <c r="E90" s="273" t="s">
        <v>330</v>
      </c>
      <c r="F90" s="274">
        <v>4.4712401745686326E-3</v>
      </c>
      <c r="G90" s="275">
        <v>6.966575261246573E-3</v>
      </c>
    </row>
    <row r="91" spans="2:7">
      <c r="B91" s="272" t="s">
        <v>531</v>
      </c>
      <c r="C91" s="1" t="s">
        <v>532</v>
      </c>
      <c r="D91" s="1" t="s">
        <v>241</v>
      </c>
      <c r="E91" s="273" t="s">
        <v>240</v>
      </c>
      <c r="F91" s="274">
        <v>1.0339742903689962E-2</v>
      </c>
      <c r="G91" s="275">
        <v>7.9249522064771313E-3</v>
      </c>
    </row>
    <row r="92" spans="2:7">
      <c r="B92" s="272" t="s">
        <v>531</v>
      </c>
      <c r="C92" s="1" t="s">
        <v>532</v>
      </c>
      <c r="D92" s="1" t="s">
        <v>233</v>
      </c>
      <c r="E92" s="273" t="s">
        <v>232</v>
      </c>
      <c r="F92" s="274">
        <v>7.6373776652040011E-3</v>
      </c>
      <c r="G92" s="275">
        <v>3.105094579077778E-3</v>
      </c>
    </row>
    <row r="93" spans="2:7">
      <c r="B93" s="272" t="s">
        <v>560</v>
      </c>
      <c r="C93" s="1" t="s">
        <v>561</v>
      </c>
      <c r="D93" s="1" t="s">
        <v>367</v>
      </c>
      <c r="E93" s="273" t="s">
        <v>366</v>
      </c>
      <c r="F93" s="274">
        <v>1.9352685083368862E-2</v>
      </c>
      <c r="G93" s="275">
        <v>1.8187282347079461E-2</v>
      </c>
    </row>
    <row r="94" spans="2:7">
      <c r="B94" s="272" t="s">
        <v>560</v>
      </c>
      <c r="C94" s="1" t="s">
        <v>561</v>
      </c>
      <c r="D94" s="1" t="s">
        <v>343</v>
      </c>
      <c r="E94" s="273" t="s">
        <v>342</v>
      </c>
      <c r="F94" s="274">
        <v>0.89483516976728505</v>
      </c>
      <c r="G94" s="275">
        <v>0.8735435145148791</v>
      </c>
    </row>
    <row r="95" spans="2:7">
      <c r="B95" s="272" t="s">
        <v>560</v>
      </c>
      <c r="C95" s="1" t="s">
        <v>561</v>
      </c>
      <c r="D95" s="1" t="s">
        <v>327</v>
      </c>
      <c r="E95" s="273" t="s">
        <v>326</v>
      </c>
      <c r="F95" s="274">
        <v>1.548158703799286E-2</v>
      </c>
      <c r="G95" s="275">
        <v>2.2579523371177249E-2</v>
      </c>
    </row>
    <row r="96" spans="2:7">
      <c r="B96" s="272" t="s">
        <v>560</v>
      </c>
      <c r="C96" s="1" t="s">
        <v>561</v>
      </c>
      <c r="D96" s="1" t="s">
        <v>293</v>
      </c>
      <c r="E96" s="273" t="s">
        <v>292</v>
      </c>
      <c r="F96" s="274">
        <v>1.6309104373779762E-2</v>
      </c>
      <c r="G96" s="275">
        <v>1.476732697158039E-2</v>
      </c>
    </row>
    <row r="97" spans="2:7">
      <c r="B97" s="272" t="s">
        <v>560</v>
      </c>
      <c r="C97" s="1" t="s">
        <v>561</v>
      </c>
      <c r="D97" s="1" t="s">
        <v>273</v>
      </c>
      <c r="E97" s="273" t="s">
        <v>272</v>
      </c>
      <c r="F97" s="274">
        <v>3.1642018805682092E-3</v>
      </c>
      <c r="G97" s="275">
        <v>5.4079191496910111E-3</v>
      </c>
    </row>
    <row r="98" spans="2:7">
      <c r="B98" s="272" t="s">
        <v>560</v>
      </c>
      <c r="C98" s="1" t="s">
        <v>561</v>
      </c>
      <c r="D98" s="1" t="s">
        <v>267</v>
      </c>
      <c r="E98" s="273" t="s">
        <v>266</v>
      </c>
      <c r="F98" s="274">
        <v>3.7535625322591498E-2</v>
      </c>
      <c r="G98" s="275">
        <v>4.9853394285543973E-2</v>
      </c>
    </row>
    <row r="99" spans="2:7">
      <c r="B99" s="272" t="s">
        <v>560</v>
      </c>
      <c r="C99" s="1" t="s">
        <v>561</v>
      </c>
      <c r="D99" s="1" t="s">
        <v>249</v>
      </c>
      <c r="E99" s="273" t="s">
        <v>248</v>
      </c>
      <c r="F99" s="274">
        <v>0</v>
      </c>
      <c r="G99" s="275">
        <v>1.190988395657569E-3</v>
      </c>
    </row>
    <row r="100" spans="2:7">
      <c r="B100" s="272" t="s">
        <v>560</v>
      </c>
      <c r="C100" s="1" t="s">
        <v>561</v>
      </c>
      <c r="D100" s="1" t="s">
        <v>74</v>
      </c>
      <c r="E100" s="273" t="s">
        <v>73</v>
      </c>
      <c r="F100" s="274">
        <v>1.3321626534413497E-2</v>
      </c>
      <c r="G100" s="275">
        <v>2.030224654254751E-2</v>
      </c>
    </row>
    <row r="101" spans="2:7">
      <c r="B101" s="272" t="s">
        <v>520</v>
      </c>
      <c r="C101" s="1" t="s">
        <v>521</v>
      </c>
      <c r="D101" s="1" t="s">
        <v>341</v>
      </c>
      <c r="E101" s="273" t="s">
        <v>340</v>
      </c>
      <c r="F101" s="274">
        <v>0.97761289371529658</v>
      </c>
      <c r="G101" s="275">
        <v>0.99662039186088835</v>
      </c>
    </row>
    <row r="102" spans="2:7">
      <c r="B102" s="272" t="s">
        <v>520</v>
      </c>
      <c r="C102" s="1" t="s">
        <v>521</v>
      </c>
      <c r="D102" s="1" t="s">
        <v>289</v>
      </c>
      <c r="E102" s="273" t="s">
        <v>288</v>
      </c>
      <c r="F102" s="274">
        <v>1.0033904967814849E-2</v>
      </c>
      <c r="G102" s="275">
        <v>5.5699213337261199E-3</v>
      </c>
    </row>
    <row r="103" spans="2:7">
      <c r="B103" s="272" t="s">
        <v>520</v>
      </c>
      <c r="C103" s="1" t="s">
        <v>521</v>
      </c>
      <c r="D103" s="1" t="s">
        <v>79</v>
      </c>
      <c r="E103" s="273" t="s">
        <v>78</v>
      </c>
      <c r="F103" s="274">
        <v>1.2353201316888605E-2</v>
      </c>
      <c r="G103" s="275">
        <v>4.4044630958318199E-3</v>
      </c>
    </row>
    <row r="104" spans="2:7">
      <c r="B104" s="272" t="s">
        <v>523</v>
      </c>
      <c r="C104" s="1" t="s">
        <v>524</v>
      </c>
      <c r="D104" s="1" t="s">
        <v>363</v>
      </c>
      <c r="E104" s="273" t="s">
        <v>362</v>
      </c>
      <c r="F104" s="274">
        <v>2.9354066443938059E-3</v>
      </c>
      <c r="G104" s="275">
        <v>7.4638974525393477E-3</v>
      </c>
    </row>
    <row r="105" spans="2:7">
      <c r="B105" s="272" t="s">
        <v>523</v>
      </c>
      <c r="C105" s="1" t="s">
        <v>524</v>
      </c>
      <c r="D105" s="1" t="s">
        <v>339</v>
      </c>
      <c r="E105" s="273" t="s">
        <v>338</v>
      </c>
      <c r="F105" s="274">
        <v>0.94847805546806963</v>
      </c>
      <c r="G105" s="275">
        <v>0.97824466944508737</v>
      </c>
    </row>
    <row r="106" spans="2:7">
      <c r="B106" s="272" t="s">
        <v>523</v>
      </c>
      <c r="C106" s="1" t="s">
        <v>524</v>
      </c>
      <c r="D106" s="1" t="s">
        <v>199</v>
      </c>
      <c r="E106" s="273" t="s">
        <v>198</v>
      </c>
      <c r="F106" s="274">
        <v>2.496948288674394E-3</v>
      </c>
      <c r="G106" s="275">
        <v>5.599434978696298E-3</v>
      </c>
    </row>
    <row r="107" spans="2:7">
      <c r="B107" s="272" t="s">
        <v>523</v>
      </c>
      <c r="C107" s="1" t="s">
        <v>524</v>
      </c>
      <c r="D107" s="1" t="s">
        <v>143</v>
      </c>
      <c r="E107" s="273" t="s">
        <v>142</v>
      </c>
      <c r="F107" s="274">
        <v>4.6089589598862064E-2</v>
      </c>
      <c r="G107" s="275">
        <v>8.0726575231832007E-2</v>
      </c>
    </row>
    <row r="108" spans="2:7">
      <c r="B108" s="272" t="s">
        <v>550</v>
      </c>
      <c r="C108" s="1" t="s">
        <v>551</v>
      </c>
      <c r="D108" s="1" t="s">
        <v>337</v>
      </c>
      <c r="E108" s="273" t="s">
        <v>336</v>
      </c>
      <c r="F108" s="274">
        <v>0.94790053544211406</v>
      </c>
      <c r="G108" s="275">
        <v>0.9551768395716822</v>
      </c>
    </row>
    <row r="109" spans="2:7">
      <c r="B109" s="272" t="s">
        <v>550</v>
      </c>
      <c r="C109" s="1" t="s">
        <v>551</v>
      </c>
      <c r="D109" s="1" t="s">
        <v>311</v>
      </c>
      <c r="E109" s="273" t="s">
        <v>310</v>
      </c>
      <c r="F109" s="274">
        <v>1.5070572675652811E-2</v>
      </c>
      <c r="G109" s="275">
        <v>1.2441656096890595E-2</v>
      </c>
    </row>
    <row r="110" spans="2:7">
      <c r="B110" s="272" t="s">
        <v>550</v>
      </c>
      <c r="C110" s="1" t="s">
        <v>551</v>
      </c>
      <c r="D110" s="1" t="s">
        <v>279</v>
      </c>
      <c r="E110" s="273" t="s">
        <v>278</v>
      </c>
      <c r="F110" s="274">
        <v>1.0760767640114481E-2</v>
      </c>
      <c r="G110" s="275">
        <v>1.3908299184372804E-2</v>
      </c>
    </row>
    <row r="111" spans="2:7">
      <c r="B111" s="272" t="s">
        <v>550</v>
      </c>
      <c r="C111" s="1" t="s">
        <v>551</v>
      </c>
      <c r="D111" s="1" t="s">
        <v>247</v>
      </c>
      <c r="E111" s="273" t="s">
        <v>246</v>
      </c>
      <c r="F111" s="274">
        <v>8.5340859456372008E-3</v>
      </c>
      <c r="G111" s="275">
        <v>1.821385569854439E-3</v>
      </c>
    </row>
    <row r="112" spans="2:7">
      <c r="B112" s="272" t="s">
        <v>550</v>
      </c>
      <c r="C112" s="1" t="s">
        <v>551</v>
      </c>
      <c r="D112" s="1" t="s">
        <v>227</v>
      </c>
      <c r="E112" s="273" t="s">
        <v>226</v>
      </c>
      <c r="F112" s="274">
        <v>1.376022089659828E-2</v>
      </c>
      <c r="G112" s="275">
        <v>1.4840607591934354E-2</v>
      </c>
    </row>
    <row r="113" spans="2:7">
      <c r="B113" s="272" t="s">
        <v>550</v>
      </c>
      <c r="C113" s="1" t="s">
        <v>551</v>
      </c>
      <c r="D113" s="1" t="s">
        <v>116</v>
      </c>
      <c r="E113" s="273" t="s">
        <v>115</v>
      </c>
      <c r="F113" s="274">
        <v>3.9738173998833219E-3</v>
      </c>
      <c r="G113" s="275">
        <v>1.0728392720195932E-3</v>
      </c>
    </row>
    <row r="114" spans="2:7">
      <c r="B114" s="272" t="s">
        <v>594</v>
      </c>
      <c r="C114" s="1" t="s">
        <v>595</v>
      </c>
      <c r="D114" s="1" t="s">
        <v>355</v>
      </c>
      <c r="E114" s="273" t="s">
        <v>354</v>
      </c>
      <c r="F114" s="274">
        <v>1.8144864952534452E-3</v>
      </c>
      <c r="G114" s="275">
        <v>2.2688814667875049E-3</v>
      </c>
    </row>
    <row r="115" spans="2:7">
      <c r="B115" s="272" t="s">
        <v>594</v>
      </c>
      <c r="C115" s="1" t="s">
        <v>595</v>
      </c>
      <c r="D115" s="1" t="s">
        <v>351</v>
      </c>
      <c r="E115" s="273" t="s">
        <v>350</v>
      </c>
      <c r="F115" s="274">
        <v>1.2716610660868419E-2</v>
      </c>
      <c r="G115" s="275">
        <v>8.426758737430394E-3</v>
      </c>
    </row>
    <row r="116" spans="2:7">
      <c r="B116" s="272" t="s">
        <v>594</v>
      </c>
      <c r="C116" s="1" t="s">
        <v>595</v>
      </c>
      <c r="D116" s="1" t="s">
        <v>333</v>
      </c>
      <c r="E116" s="273" t="s">
        <v>332</v>
      </c>
      <c r="F116" s="274">
        <v>0.94542855839554785</v>
      </c>
      <c r="G116" s="275">
        <v>0.94331054292418492</v>
      </c>
    </row>
    <row r="117" spans="2:7">
      <c r="B117" s="272" t="s">
        <v>594</v>
      </c>
      <c r="C117" s="1" t="s">
        <v>595</v>
      </c>
      <c r="D117" s="1" t="s">
        <v>235</v>
      </c>
      <c r="E117" s="273" t="s">
        <v>234</v>
      </c>
      <c r="F117" s="274">
        <v>1.3811384635658206E-2</v>
      </c>
      <c r="G117" s="275">
        <v>2.2220138376421376E-3</v>
      </c>
    </row>
    <row r="118" spans="2:7">
      <c r="B118" s="272" t="s">
        <v>594</v>
      </c>
      <c r="C118" s="1" t="s">
        <v>595</v>
      </c>
      <c r="D118" s="1" t="s">
        <v>219</v>
      </c>
      <c r="E118" s="273" t="s">
        <v>218</v>
      </c>
      <c r="F118" s="274">
        <v>2.6406353743772203E-3</v>
      </c>
      <c r="G118" s="275">
        <v>9.415157862018241E-4</v>
      </c>
    </row>
    <row r="119" spans="2:7">
      <c r="B119" s="272" t="s">
        <v>594</v>
      </c>
      <c r="C119" s="1" t="s">
        <v>595</v>
      </c>
      <c r="D119" s="1" t="s">
        <v>167</v>
      </c>
      <c r="E119" s="273" t="s">
        <v>166</v>
      </c>
      <c r="F119" s="274">
        <v>5.914820502683717E-3</v>
      </c>
      <c r="G119" s="275">
        <v>5.1924129369835962E-3</v>
      </c>
    </row>
    <row r="120" spans="2:7">
      <c r="B120" s="272" t="s">
        <v>594</v>
      </c>
      <c r="C120" s="1" t="s">
        <v>595</v>
      </c>
      <c r="D120" s="1" t="s">
        <v>159</v>
      </c>
      <c r="E120" s="273" t="s">
        <v>158</v>
      </c>
      <c r="F120" s="274">
        <v>1.7673503935611068E-2</v>
      </c>
      <c r="G120" s="275">
        <v>1.389630574263739E-2</v>
      </c>
    </row>
    <row r="121" spans="2:7">
      <c r="B121" s="272" t="s">
        <v>823</v>
      </c>
      <c r="C121" s="1" t="s">
        <v>824</v>
      </c>
      <c r="D121" s="1" t="s">
        <v>345</v>
      </c>
      <c r="E121" s="273" t="s">
        <v>344</v>
      </c>
      <c r="F121" s="274">
        <v>1.3782641272073041E-3</v>
      </c>
      <c r="G121" s="275">
        <v>0</v>
      </c>
    </row>
    <row r="122" spans="2:7">
      <c r="B122" s="272" t="s">
        <v>823</v>
      </c>
      <c r="C122" s="1" t="s">
        <v>824</v>
      </c>
      <c r="D122" s="1" t="s">
        <v>331</v>
      </c>
      <c r="E122" s="273" t="s">
        <v>330</v>
      </c>
      <c r="F122" s="274">
        <v>0.9859999814998105</v>
      </c>
      <c r="G122" s="275">
        <v>0.98748888312458305</v>
      </c>
    </row>
    <row r="123" spans="2:7">
      <c r="B123" s="272" t="s">
        <v>823</v>
      </c>
      <c r="C123" s="1" t="s">
        <v>824</v>
      </c>
      <c r="D123" s="1" t="s">
        <v>241</v>
      </c>
      <c r="E123" s="273" t="s">
        <v>240</v>
      </c>
      <c r="F123" s="274">
        <v>1.2621754372982324E-2</v>
      </c>
      <c r="G123" s="275">
        <v>6.2182848106601754E-3</v>
      </c>
    </row>
    <row r="124" spans="2:7">
      <c r="B124" s="272" t="s">
        <v>590</v>
      </c>
      <c r="C124" s="1" t="s">
        <v>591</v>
      </c>
      <c r="D124" s="1" t="s">
        <v>361</v>
      </c>
      <c r="E124" s="273" t="s">
        <v>360</v>
      </c>
      <c r="F124" s="274">
        <v>3.7823259189504778E-3</v>
      </c>
      <c r="G124" s="275">
        <v>1.9597891409917752E-2</v>
      </c>
    </row>
    <row r="125" spans="2:7">
      <c r="B125" s="272" t="s">
        <v>590</v>
      </c>
      <c r="C125" s="1" t="s">
        <v>591</v>
      </c>
      <c r="D125" s="1" t="s">
        <v>329</v>
      </c>
      <c r="E125" s="273" t="s">
        <v>328</v>
      </c>
      <c r="F125" s="274">
        <v>0.72262126985081088</v>
      </c>
      <c r="G125" s="275">
        <v>0.96579379578332236</v>
      </c>
    </row>
    <row r="126" spans="2:7">
      <c r="B126" s="272" t="s">
        <v>590</v>
      </c>
      <c r="C126" s="1" t="s">
        <v>591</v>
      </c>
      <c r="D126" s="1" t="s">
        <v>285</v>
      </c>
      <c r="E126" s="273" t="s">
        <v>284</v>
      </c>
      <c r="F126" s="274">
        <v>1.3245932441292138E-3</v>
      </c>
      <c r="G126" s="275">
        <v>0</v>
      </c>
    </row>
    <row r="127" spans="2:7">
      <c r="B127" s="272" t="s">
        <v>590</v>
      </c>
      <c r="C127" s="1" t="s">
        <v>591</v>
      </c>
      <c r="D127" s="1" t="s">
        <v>259</v>
      </c>
      <c r="E127" s="273" t="s">
        <v>258</v>
      </c>
      <c r="F127" s="274">
        <v>2.1293671227051982E-2</v>
      </c>
      <c r="G127" s="275">
        <v>1.6054920753481854E-2</v>
      </c>
    </row>
    <row r="128" spans="2:7">
      <c r="B128" s="272" t="s">
        <v>590</v>
      </c>
      <c r="C128" s="1" t="s">
        <v>591</v>
      </c>
      <c r="D128" s="1" t="s">
        <v>225</v>
      </c>
      <c r="E128" s="273" t="s">
        <v>224</v>
      </c>
      <c r="F128" s="274">
        <v>1.9768719340953643E-3</v>
      </c>
      <c r="G128" s="275">
        <v>2.3693394665784385E-3</v>
      </c>
    </row>
    <row r="129" spans="2:7">
      <c r="B129" s="272" t="s">
        <v>590</v>
      </c>
      <c r="C129" s="1" t="s">
        <v>591</v>
      </c>
      <c r="D129" s="1" t="s">
        <v>205</v>
      </c>
      <c r="E129" s="273" t="s">
        <v>204</v>
      </c>
      <c r="F129" s="274">
        <v>7.3030724997745983E-3</v>
      </c>
      <c r="G129" s="275">
        <v>7.3032350849149951E-3</v>
      </c>
    </row>
    <row r="130" spans="2:7">
      <c r="B130" s="272" t="s">
        <v>590</v>
      </c>
      <c r="C130" s="1" t="s">
        <v>591</v>
      </c>
      <c r="D130" s="1" t="s">
        <v>193</v>
      </c>
      <c r="E130" s="273" t="s">
        <v>192</v>
      </c>
      <c r="F130" s="274">
        <v>1.6116626539283099E-2</v>
      </c>
      <c r="G130" s="275">
        <v>1.9257984369097848E-2</v>
      </c>
    </row>
    <row r="131" spans="2:7">
      <c r="B131" s="272" t="s">
        <v>590</v>
      </c>
      <c r="C131" s="1" t="s">
        <v>591</v>
      </c>
      <c r="D131" s="1" t="s">
        <v>181</v>
      </c>
      <c r="E131" s="273" t="s">
        <v>180</v>
      </c>
      <c r="F131" s="274">
        <v>0.2239308361967923</v>
      </c>
      <c r="G131" s="275">
        <v>0.96013916927967013</v>
      </c>
    </row>
    <row r="132" spans="2:7">
      <c r="B132" s="272" t="s">
        <v>590</v>
      </c>
      <c r="C132" s="1" t="s">
        <v>591</v>
      </c>
      <c r="D132" s="1" t="s">
        <v>161</v>
      </c>
      <c r="E132" s="273" t="s">
        <v>160</v>
      </c>
      <c r="F132" s="274">
        <v>0</v>
      </c>
      <c r="G132" s="275">
        <v>3.2805708193225625E-3</v>
      </c>
    </row>
    <row r="133" spans="2:7">
      <c r="B133" s="272" t="s">
        <v>590</v>
      </c>
      <c r="C133" s="1" t="s">
        <v>591</v>
      </c>
      <c r="D133" s="1" t="s">
        <v>122</v>
      </c>
      <c r="E133" s="273" t="s">
        <v>121</v>
      </c>
      <c r="F133" s="274">
        <v>1.6507325891122891E-3</v>
      </c>
      <c r="G133" s="275">
        <v>1.9891835628785882E-3</v>
      </c>
    </row>
    <row r="134" spans="2:7">
      <c r="B134" s="272" t="s">
        <v>541</v>
      </c>
      <c r="C134" s="1" t="s">
        <v>542</v>
      </c>
      <c r="D134" s="1" t="s">
        <v>367</v>
      </c>
      <c r="E134" s="273" t="s">
        <v>366</v>
      </c>
      <c r="F134" s="274">
        <v>7.1040209381669772E-3</v>
      </c>
      <c r="G134" s="275">
        <v>4.8084654299279514E-3</v>
      </c>
    </row>
    <row r="135" spans="2:7">
      <c r="B135" s="272" t="s">
        <v>541</v>
      </c>
      <c r="C135" s="1" t="s">
        <v>542</v>
      </c>
      <c r="D135" s="1" t="s">
        <v>343</v>
      </c>
      <c r="E135" s="273" t="s">
        <v>342</v>
      </c>
      <c r="F135" s="274">
        <v>3.8156849304397958E-2</v>
      </c>
      <c r="G135" s="275">
        <v>2.68280861061896E-2</v>
      </c>
    </row>
    <row r="136" spans="2:7">
      <c r="B136" s="272" t="s">
        <v>541</v>
      </c>
      <c r="C136" s="1" t="s">
        <v>542</v>
      </c>
      <c r="D136" s="1" t="s">
        <v>327</v>
      </c>
      <c r="E136" s="273" t="s">
        <v>326</v>
      </c>
      <c r="F136" s="274">
        <v>0.84332985402483307</v>
      </c>
      <c r="G136" s="275">
        <v>0.88587501278510783</v>
      </c>
    </row>
    <row r="137" spans="2:7">
      <c r="B137" s="272" t="s">
        <v>541</v>
      </c>
      <c r="C137" s="1" t="s">
        <v>542</v>
      </c>
      <c r="D137" s="1" t="s">
        <v>319</v>
      </c>
      <c r="E137" s="273" t="s">
        <v>318</v>
      </c>
      <c r="F137" s="274">
        <v>1.8149527177553791E-3</v>
      </c>
      <c r="G137" s="275">
        <v>6.42315644383184E-2</v>
      </c>
    </row>
    <row r="138" spans="2:7">
      <c r="B138" s="272" t="s">
        <v>541</v>
      </c>
      <c r="C138" s="1" t="s">
        <v>542</v>
      </c>
      <c r="D138" s="1" t="s">
        <v>277</v>
      </c>
      <c r="E138" s="273" t="s">
        <v>276</v>
      </c>
      <c r="F138" s="274">
        <v>8.7670784713891805E-3</v>
      </c>
      <c r="G138" s="275">
        <v>8.1442004681739396E-3</v>
      </c>
    </row>
    <row r="139" spans="2:7">
      <c r="B139" s="272" t="s">
        <v>541</v>
      </c>
      <c r="C139" s="1" t="s">
        <v>542</v>
      </c>
      <c r="D139" s="1" t="s">
        <v>273</v>
      </c>
      <c r="E139" s="273" t="s">
        <v>272</v>
      </c>
      <c r="F139" s="274">
        <v>0</v>
      </c>
      <c r="G139" s="275">
        <v>9.0131985828183518E-4</v>
      </c>
    </row>
    <row r="140" spans="2:7">
      <c r="B140" s="272" t="s">
        <v>541</v>
      </c>
      <c r="C140" s="1" t="s">
        <v>542</v>
      </c>
      <c r="D140" s="1" t="s">
        <v>269</v>
      </c>
      <c r="E140" s="273" t="s">
        <v>268</v>
      </c>
      <c r="F140" s="274">
        <v>4.3854866098552714E-3</v>
      </c>
      <c r="G140" s="275">
        <v>4.128231826247635E-3</v>
      </c>
    </row>
    <row r="141" spans="2:7">
      <c r="B141" s="272" t="s">
        <v>541</v>
      </c>
      <c r="C141" s="1" t="s">
        <v>542</v>
      </c>
      <c r="D141" s="1" t="s">
        <v>251</v>
      </c>
      <c r="E141" s="273" t="s">
        <v>250</v>
      </c>
      <c r="F141" s="274">
        <v>4.608655688669399E-2</v>
      </c>
      <c r="G141" s="275">
        <v>5.1005409599344811E-2</v>
      </c>
    </row>
    <row r="142" spans="2:7">
      <c r="B142" s="272" t="s">
        <v>541</v>
      </c>
      <c r="C142" s="1" t="s">
        <v>542</v>
      </c>
      <c r="D142" s="1" t="s">
        <v>249</v>
      </c>
      <c r="E142" s="273" t="s">
        <v>248</v>
      </c>
      <c r="F142" s="274">
        <v>2.5471654021717123E-3</v>
      </c>
      <c r="G142" s="275">
        <v>4.0780440353929328E-3</v>
      </c>
    </row>
    <row r="143" spans="2:7">
      <c r="B143" s="272" t="s">
        <v>541</v>
      </c>
      <c r="C143" s="1" t="s">
        <v>542</v>
      </c>
      <c r="D143" s="1" t="s">
        <v>134</v>
      </c>
      <c r="E143" s="273" t="s">
        <v>133</v>
      </c>
      <c r="F143" s="274">
        <v>4.8840143949897968E-3</v>
      </c>
      <c r="G143" s="275">
        <v>3.8794823644424095E-3</v>
      </c>
    </row>
    <row r="144" spans="2:7">
      <c r="B144" s="272" t="s">
        <v>541</v>
      </c>
      <c r="C144" s="1" t="s">
        <v>542</v>
      </c>
      <c r="D144" s="1" t="s">
        <v>98</v>
      </c>
      <c r="E144" s="273" t="s">
        <v>97</v>
      </c>
      <c r="F144" s="274">
        <v>1.1298664880275439E-2</v>
      </c>
      <c r="G144" s="275">
        <v>1.0000517089818502E-2</v>
      </c>
    </row>
    <row r="145" spans="2:7">
      <c r="B145" s="272" t="s">
        <v>541</v>
      </c>
      <c r="C145" s="1" t="s">
        <v>542</v>
      </c>
      <c r="D145" s="1" t="s">
        <v>74</v>
      </c>
      <c r="E145" s="273" t="s">
        <v>73</v>
      </c>
      <c r="F145" s="274">
        <v>3.1625356369471412E-2</v>
      </c>
      <c r="G145" s="275">
        <v>3.4713464292584914E-2</v>
      </c>
    </row>
    <row r="146" spans="2:7">
      <c r="B146" s="272" t="s">
        <v>825</v>
      </c>
      <c r="C146" s="1" t="s">
        <v>826</v>
      </c>
      <c r="D146" s="1" t="s">
        <v>130</v>
      </c>
      <c r="E146" s="273" t="s">
        <v>129</v>
      </c>
      <c r="F146" s="274">
        <v>0.99319411407175062</v>
      </c>
      <c r="G146" s="275">
        <v>0.15219531041588091</v>
      </c>
    </row>
    <row r="147" spans="2:7">
      <c r="B147" s="272" t="s">
        <v>825</v>
      </c>
      <c r="C147" s="1" t="s">
        <v>826</v>
      </c>
      <c r="D147" s="1" t="s">
        <v>92</v>
      </c>
      <c r="E147" s="273" t="s">
        <v>91</v>
      </c>
      <c r="F147" s="274">
        <v>6.8058859282493032E-3</v>
      </c>
      <c r="G147" s="275">
        <v>3.2533914902469997E-3</v>
      </c>
    </row>
    <row r="148" spans="2:7">
      <c r="B148" s="272" t="s">
        <v>827</v>
      </c>
      <c r="C148" s="1" t="s">
        <v>828</v>
      </c>
      <c r="D148" s="1" t="s">
        <v>247</v>
      </c>
      <c r="E148" s="273" t="s">
        <v>246</v>
      </c>
      <c r="F148" s="274">
        <v>0.99999999999999989</v>
      </c>
      <c r="G148" s="275">
        <v>0.14061174826287143</v>
      </c>
    </row>
    <row r="149" spans="2:7">
      <c r="B149" s="272" t="s">
        <v>622</v>
      </c>
      <c r="C149" s="1" t="s">
        <v>623</v>
      </c>
      <c r="D149" s="1" t="s">
        <v>285</v>
      </c>
      <c r="E149" s="273" t="s">
        <v>284</v>
      </c>
      <c r="F149" s="274">
        <v>0.95696181562163496</v>
      </c>
      <c r="G149" s="275">
        <v>0.11770415066044347</v>
      </c>
    </row>
    <row r="150" spans="2:7">
      <c r="B150" s="272" t="s">
        <v>622</v>
      </c>
      <c r="C150" s="1" t="s">
        <v>623</v>
      </c>
      <c r="D150" s="1" t="s">
        <v>136</v>
      </c>
      <c r="E150" s="273" t="s">
        <v>135</v>
      </c>
      <c r="F150" s="274">
        <v>4.3038184378364944E-2</v>
      </c>
      <c r="G150" s="275">
        <v>4.192283487437673E-2</v>
      </c>
    </row>
    <row r="151" spans="2:7">
      <c r="B151" s="272" t="s">
        <v>582</v>
      </c>
      <c r="C151" s="1" t="s">
        <v>583</v>
      </c>
      <c r="D151" s="1" t="s">
        <v>367</v>
      </c>
      <c r="E151" s="273" t="s">
        <v>366</v>
      </c>
      <c r="F151" s="274">
        <v>1.4603556395498668E-3</v>
      </c>
      <c r="G151" s="275">
        <v>0</v>
      </c>
    </row>
    <row r="152" spans="2:7">
      <c r="B152" s="272" t="s">
        <v>582</v>
      </c>
      <c r="C152" s="1" t="s">
        <v>583</v>
      </c>
      <c r="D152" s="1" t="s">
        <v>343</v>
      </c>
      <c r="E152" s="273" t="s">
        <v>342</v>
      </c>
      <c r="F152" s="274">
        <v>1.2744003193580499E-2</v>
      </c>
      <c r="G152" s="275">
        <v>6.9062399877319767E-3</v>
      </c>
    </row>
    <row r="153" spans="2:7">
      <c r="B153" s="272" t="s">
        <v>582</v>
      </c>
      <c r="C153" s="1" t="s">
        <v>583</v>
      </c>
      <c r="D153" s="1" t="s">
        <v>327</v>
      </c>
      <c r="E153" s="273" t="s">
        <v>326</v>
      </c>
      <c r="F153" s="274">
        <v>6.2704336094028715E-2</v>
      </c>
      <c r="G153" s="275">
        <v>5.0768129283011144E-2</v>
      </c>
    </row>
    <row r="154" spans="2:7">
      <c r="B154" s="272" t="s">
        <v>582</v>
      </c>
      <c r="C154" s="1" t="s">
        <v>583</v>
      </c>
      <c r="D154" s="1" t="s">
        <v>319</v>
      </c>
      <c r="E154" s="273" t="s">
        <v>318</v>
      </c>
      <c r="F154" s="274">
        <v>0</v>
      </c>
      <c r="G154" s="275">
        <v>8.1323225361819435E-3</v>
      </c>
    </row>
    <row r="155" spans="2:7">
      <c r="B155" s="272" t="s">
        <v>582</v>
      </c>
      <c r="C155" s="1" t="s">
        <v>583</v>
      </c>
      <c r="D155" s="1" t="s">
        <v>293</v>
      </c>
      <c r="E155" s="273" t="s">
        <v>292</v>
      </c>
      <c r="F155" s="274">
        <v>1.9757752770380552E-3</v>
      </c>
      <c r="G155" s="275">
        <v>9.9312432849809631E-4</v>
      </c>
    </row>
    <row r="156" spans="2:7">
      <c r="B156" s="272" t="s">
        <v>582</v>
      </c>
      <c r="C156" s="1" t="s">
        <v>583</v>
      </c>
      <c r="D156" s="1" t="s">
        <v>277</v>
      </c>
      <c r="E156" s="273" t="s">
        <v>276</v>
      </c>
      <c r="F156" s="274">
        <v>1.3643460992334396E-3</v>
      </c>
      <c r="G156" s="275">
        <v>9.7686989178452405E-4</v>
      </c>
    </row>
    <row r="157" spans="2:7">
      <c r="B157" s="272" t="s">
        <v>582</v>
      </c>
      <c r="C157" s="1" t="s">
        <v>583</v>
      </c>
      <c r="D157" s="1" t="s">
        <v>273</v>
      </c>
      <c r="E157" s="273" t="s">
        <v>272</v>
      </c>
      <c r="F157" s="274">
        <v>2.556885652637483E-2</v>
      </c>
      <c r="G157" s="275">
        <v>2.4258928100564289E-2</v>
      </c>
    </row>
    <row r="158" spans="2:7">
      <c r="B158" s="272" t="s">
        <v>582</v>
      </c>
      <c r="C158" s="1" t="s">
        <v>583</v>
      </c>
      <c r="D158" s="1" t="s">
        <v>251</v>
      </c>
      <c r="E158" s="273" t="s">
        <v>250</v>
      </c>
      <c r="F158" s="274">
        <v>3.784797141947579E-3</v>
      </c>
      <c r="G158" s="275">
        <v>3.2285178559882752E-3</v>
      </c>
    </row>
    <row r="159" spans="2:7">
      <c r="B159" s="272" t="s">
        <v>582</v>
      </c>
      <c r="C159" s="1" t="s">
        <v>583</v>
      </c>
      <c r="D159" s="1" t="s">
        <v>249</v>
      </c>
      <c r="E159" s="273" t="s">
        <v>248</v>
      </c>
      <c r="F159" s="274">
        <v>4.0849532837789353E-2</v>
      </c>
      <c r="G159" s="275">
        <v>5.040811618060622E-2</v>
      </c>
    </row>
    <row r="160" spans="2:7">
      <c r="B160" s="272" t="s">
        <v>582</v>
      </c>
      <c r="C160" s="1" t="s">
        <v>583</v>
      </c>
      <c r="D160" s="1" t="s">
        <v>237</v>
      </c>
      <c r="E160" s="273" t="s">
        <v>236</v>
      </c>
      <c r="F160" s="274">
        <v>6.3315765271833328E-3</v>
      </c>
      <c r="G160" s="275">
        <v>3.5931818442514829E-3</v>
      </c>
    </row>
    <row r="161" spans="2:7">
      <c r="B161" s="272" t="s">
        <v>582</v>
      </c>
      <c r="C161" s="1" t="s">
        <v>583</v>
      </c>
      <c r="D161" s="1" t="s">
        <v>227</v>
      </c>
      <c r="E161" s="273" t="s">
        <v>226</v>
      </c>
      <c r="F161" s="274">
        <v>1.2076989545066372E-3</v>
      </c>
      <c r="G161" s="275">
        <v>0</v>
      </c>
    </row>
    <row r="162" spans="2:7">
      <c r="B162" s="272" t="s">
        <v>582</v>
      </c>
      <c r="C162" s="1" t="s">
        <v>583</v>
      </c>
      <c r="D162" s="1" t="s">
        <v>134</v>
      </c>
      <c r="E162" s="273" t="s">
        <v>133</v>
      </c>
      <c r="F162" s="274">
        <v>1.6089177703552858E-2</v>
      </c>
      <c r="G162" s="275">
        <v>9.8502965298123048E-3</v>
      </c>
    </row>
    <row r="163" spans="2:7">
      <c r="B163" s="272" t="s">
        <v>582</v>
      </c>
      <c r="C163" s="1" t="s">
        <v>583</v>
      </c>
      <c r="D163" s="1" t="s">
        <v>98</v>
      </c>
      <c r="E163" s="273" t="s">
        <v>97</v>
      </c>
      <c r="F163" s="274">
        <v>2.7236390647660145E-3</v>
      </c>
      <c r="G163" s="275">
        <v>1.8580760811486288E-3</v>
      </c>
    </row>
    <row r="164" spans="2:7">
      <c r="B164" s="272" t="s">
        <v>582</v>
      </c>
      <c r="C164" s="1" t="s">
        <v>583</v>
      </c>
      <c r="D164" s="1" t="s">
        <v>88</v>
      </c>
      <c r="E164" s="273" t="s">
        <v>87</v>
      </c>
      <c r="F164" s="274">
        <v>6.700455287346448E-3</v>
      </c>
      <c r="G164" s="275">
        <v>3.7904124860646607E-3</v>
      </c>
    </row>
    <row r="165" spans="2:7">
      <c r="B165" s="272" t="s">
        <v>582</v>
      </c>
      <c r="C165" s="1" t="s">
        <v>583</v>
      </c>
      <c r="D165" s="1" t="s">
        <v>74</v>
      </c>
      <c r="E165" s="273" t="s">
        <v>73</v>
      </c>
      <c r="F165" s="274">
        <v>0.81649544965310239</v>
      </c>
      <c r="G165" s="275">
        <v>0.6907722890793665</v>
      </c>
    </row>
    <row r="166" spans="2:7">
      <c r="B166" s="272" t="s">
        <v>624</v>
      </c>
      <c r="C166" s="1" t="s">
        <v>625</v>
      </c>
      <c r="D166" s="1" t="s">
        <v>219</v>
      </c>
      <c r="E166" s="273" t="s">
        <v>218</v>
      </c>
      <c r="F166" s="274">
        <v>0.93663621619373705</v>
      </c>
      <c r="G166" s="275">
        <v>0.3663128904534636</v>
      </c>
    </row>
    <row r="167" spans="2:7">
      <c r="B167" s="272" t="s">
        <v>624</v>
      </c>
      <c r="C167" s="1" t="s">
        <v>625</v>
      </c>
      <c r="D167" s="1" t="s">
        <v>159</v>
      </c>
      <c r="E167" s="273" t="s">
        <v>158</v>
      </c>
      <c r="F167" s="274">
        <v>2.2780095833506609E-3</v>
      </c>
      <c r="G167" s="275">
        <v>1.9646913481847529E-3</v>
      </c>
    </row>
    <row r="168" spans="2:7">
      <c r="B168" s="272" t="s">
        <v>624</v>
      </c>
      <c r="C168" s="1" t="s">
        <v>625</v>
      </c>
      <c r="D168" s="1" t="s">
        <v>128</v>
      </c>
      <c r="E168" s="273" t="s">
        <v>127</v>
      </c>
      <c r="F168" s="274">
        <v>8.4605183511461662E-3</v>
      </c>
      <c r="G168" s="275">
        <v>6.1087293776168946E-3</v>
      </c>
    </row>
    <row r="169" spans="2:7">
      <c r="B169" s="272" t="s">
        <v>624</v>
      </c>
      <c r="C169" s="1" t="s">
        <v>625</v>
      </c>
      <c r="D169" s="1" t="s">
        <v>110</v>
      </c>
      <c r="E169" s="273" t="s">
        <v>109</v>
      </c>
      <c r="F169" s="274">
        <v>5.9191283494365041E-3</v>
      </c>
      <c r="G169" s="275">
        <v>5.4844606946983544E-3</v>
      </c>
    </row>
    <row r="170" spans="2:7">
      <c r="B170" s="272" t="s">
        <v>624</v>
      </c>
      <c r="C170" s="1" t="s">
        <v>625</v>
      </c>
      <c r="D170" s="1" t="s">
        <v>96</v>
      </c>
      <c r="E170" s="273" t="s">
        <v>95</v>
      </c>
      <c r="F170" s="274">
        <v>4.6706127522329575E-2</v>
      </c>
      <c r="G170" s="275">
        <v>4.1796228911677134E-2</v>
      </c>
    </row>
    <row r="171" spans="2:7">
      <c r="B171" s="272" t="s">
        <v>572</v>
      </c>
      <c r="C171" s="1" t="s">
        <v>573</v>
      </c>
      <c r="D171" s="1" t="s">
        <v>335</v>
      </c>
      <c r="E171" s="273" t="s">
        <v>334</v>
      </c>
      <c r="F171" s="274">
        <v>0.96445207828190116</v>
      </c>
      <c r="G171" s="275">
        <v>0.59708870105641676</v>
      </c>
    </row>
    <row r="172" spans="2:7">
      <c r="B172" s="272" t="s">
        <v>572</v>
      </c>
      <c r="C172" s="1" t="s">
        <v>573</v>
      </c>
      <c r="D172" s="1" t="s">
        <v>259</v>
      </c>
      <c r="E172" s="273" t="s">
        <v>258</v>
      </c>
      <c r="F172" s="274">
        <v>9.0432650435320937E-4</v>
      </c>
      <c r="G172" s="275">
        <v>0</v>
      </c>
    </row>
    <row r="173" spans="2:7">
      <c r="B173" s="272" t="s">
        <v>572</v>
      </c>
      <c r="C173" s="1" t="s">
        <v>573</v>
      </c>
      <c r="D173" s="1" t="s">
        <v>257</v>
      </c>
      <c r="E173" s="273" t="s">
        <v>256</v>
      </c>
      <c r="F173" s="274">
        <v>1.010539348824224E-3</v>
      </c>
      <c r="G173" s="275">
        <v>1.0778966449253079E-3</v>
      </c>
    </row>
    <row r="174" spans="2:7">
      <c r="B174" s="272" t="s">
        <v>572</v>
      </c>
      <c r="C174" s="1" t="s">
        <v>573</v>
      </c>
      <c r="D174" s="1" t="s">
        <v>149</v>
      </c>
      <c r="E174" s="273" t="s">
        <v>148</v>
      </c>
      <c r="F174" s="274">
        <v>2.8510562108719471E-2</v>
      </c>
      <c r="G174" s="275">
        <v>6.0910776571880543E-2</v>
      </c>
    </row>
    <row r="175" spans="2:7">
      <c r="B175" s="272" t="s">
        <v>572</v>
      </c>
      <c r="C175" s="1" t="s">
        <v>573</v>
      </c>
      <c r="D175" s="1" t="s">
        <v>66</v>
      </c>
      <c r="E175" s="273" t="s">
        <v>65</v>
      </c>
      <c r="F175" s="274">
        <v>5.122493756202072E-3</v>
      </c>
      <c r="G175" s="275">
        <v>1.0835307182242421E-2</v>
      </c>
    </row>
    <row r="176" spans="2:7">
      <c r="B176" s="272" t="s">
        <v>829</v>
      </c>
      <c r="C176" s="1" t="s">
        <v>830</v>
      </c>
      <c r="D176" s="1" t="s">
        <v>351</v>
      </c>
      <c r="E176" s="273" t="s">
        <v>350</v>
      </c>
      <c r="F176" s="274">
        <v>2.2610459746014834E-3</v>
      </c>
      <c r="G176" s="275">
        <v>1.3400863835132432E-3</v>
      </c>
    </row>
    <row r="177" spans="2:7">
      <c r="B177" s="272" t="s">
        <v>829</v>
      </c>
      <c r="C177" s="1" t="s">
        <v>830</v>
      </c>
      <c r="D177" s="1" t="s">
        <v>235</v>
      </c>
      <c r="E177" s="273" t="s">
        <v>234</v>
      </c>
      <c r="F177" s="274">
        <v>0.99773895402539847</v>
      </c>
      <c r="G177" s="275">
        <v>0.14356900270311043</v>
      </c>
    </row>
    <row r="178" spans="2:7">
      <c r="B178" s="272" t="s">
        <v>632</v>
      </c>
      <c r="C178" s="1" t="s">
        <v>633</v>
      </c>
      <c r="D178" s="1" t="s">
        <v>319</v>
      </c>
      <c r="E178" s="273" t="s">
        <v>318</v>
      </c>
      <c r="F178" s="274">
        <v>1.9010798189050094E-2</v>
      </c>
      <c r="G178" s="275">
        <v>0.75299793246037217</v>
      </c>
    </row>
    <row r="179" spans="2:7">
      <c r="B179" s="272" t="s">
        <v>632</v>
      </c>
      <c r="C179" s="1" t="s">
        <v>633</v>
      </c>
      <c r="D179" s="1" t="s">
        <v>287</v>
      </c>
      <c r="E179" s="273" t="s">
        <v>286</v>
      </c>
      <c r="F179" s="274">
        <v>1.1100942014107594E-3</v>
      </c>
      <c r="G179" s="275">
        <v>9.7583060314896546E-4</v>
      </c>
    </row>
    <row r="180" spans="2:7">
      <c r="B180" s="272" t="s">
        <v>632</v>
      </c>
      <c r="C180" s="1" t="s">
        <v>633</v>
      </c>
      <c r="D180" s="1" t="s">
        <v>277</v>
      </c>
      <c r="E180" s="273" t="s">
        <v>276</v>
      </c>
      <c r="F180" s="274">
        <v>0.90993273316328149</v>
      </c>
      <c r="G180" s="275">
        <v>0.94604783768040424</v>
      </c>
    </row>
    <row r="181" spans="2:7">
      <c r="B181" s="272" t="s">
        <v>632</v>
      </c>
      <c r="C181" s="1" t="s">
        <v>633</v>
      </c>
      <c r="D181" s="1" t="s">
        <v>269</v>
      </c>
      <c r="E181" s="273" t="s">
        <v>268</v>
      </c>
      <c r="F181" s="274">
        <v>2.7964630101996436E-2</v>
      </c>
      <c r="G181" s="275">
        <v>2.9462229978442271E-2</v>
      </c>
    </row>
    <row r="182" spans="2:7">
      <c r="B182" s="272" t="s">
        <v>632</v>
      </c>
      <c r="C182" s="1" t="s">
        <v>633</v>
      </c>
      <c r="D182" s="1" t="s">
        <v>251</v>
      </c>
      <c r="E182" s="273" t="s">
        <v>250</v>
      </c>
      <c r="F182" s="274">
        <v>3.1660304214530061E-2</v>
      </c>
      <c r="G182" s="275">
        <v>3.9216362421603916E-2</v>
      </c>
    </row>
    <row r="183" spans="2:7">
      <c r="B183" s="272" t="s">
        <v>632</v>
      </c>
      <c r="C183" s="1" t="s">
        <v>633</v>
      </c>
      <c r="D183" s="1" t="s">
        <v>98</v>
      </c>
      <c r="E183" s="273" t="s">
        <v>97</v>
      </c>
      <c r="F183" s="274">
        <v>7.8994164175624562E-3</v>
      </c>
      <c r="G183" s="275">
        <v>7.8252925866556348E-3</v>
      </c>
    </row>
    <row r="184" spans="2:7">
      <c r="B184" s="272" t="s">
        <v>632</v>
      </c>
      <c r="C184" s="1" t="s">
        <v>633</v>
      </c>
      <c r="D184" s="1" t="s">
        <v>90</v>
      </c>
      <c r="E184" s="273" t="s">
        <v>89</v>
      </c>
      <c r="F184" s="274">
        <v>2.4220237121689299E-3</v>
      </c>
      <c r="G184" s="275">
        <v>2.4181192174465914E-3</v>
      </c>
    </row>
    <row r="185" spans="2:7">
      <c r="B185" s="272" t="s">
        <v>831</v>
      </c>
      <c r="C185" s="1" t="s">
        <v>832</v>
      </c>
      <c r="D185" s="1" t="s">
        <v>341</v>
      </c>
      <c r="E185" s="273" t="s">
        <v>340</v>
      </c>
      <c r="F185" s="274">
        <v>9.1457027284008317E-4</v>
      </c>
      <c r="G185" s="275">
        <v>1.5161483153722079E-3</v>
      </c>
    </row>
    <row r="186" spans="2:7">
      <c r="B186" s="272" t="s">
        <v>831</v>
      </c>
      <c r="C186" s="1" t="s">
        <v>832</v>
      </c>
      <c r="D186" s="1" t="s">
        <v>271</v>
      </c>
      <c r="E186" s="273" t="s">
        <v>270</v>
      </c>
      <c r="F186" s="274">
        <v>2.2380783549016134E-3</v>
      </c>
      <c r="G186" s="275">
        <v>0</v>
      </c>
    </row>
    <row r="187" spans="2:7">
      <c r="B187" s="272" t="s">
        <v>831</v>
      </c>
      <c r="C187" s="1" t="s">
        <v>832</v>
      </c>
      <c r="D187" s="1" t="s">
        <v>116</v>
      </c>
      <c r="E187" s="273" t="s">
        <v>115</v>
      </c>
      <c r="F187" s="274">
        <v>1.6840985640843823E-3</v>
      </c>
      <c r="G187" s="275">
        <v>0</v>
      </c>
    </row>
    <row r="188" spans="2:7">
      <c r="B188" s="272" t="s">
        <v>831</v>
      </c>
      <c r="C188" s="1" t="s">
        <v>832</v>
      </c>
      <c r="D188" s="1" t="s">
        <v>79</v>
      </c>
      <c r="E188" s="273" t="s">
        <v>78</v>
      </c>
      <c r="F188" s="274">
        <v>0.99516325280817397</v>
      </c>
      <c r="G188" s="275">
        <v>0.57699167345070002</v>
      </c>
    </row>
    <row r="189" spans="2:7">
      <c r="B189" s="272" t="s">
        <v>588</v>
      </c>
      <c r="C189" s="1" t="s">
        <v>589</v>
      </c>
      <c r="D189" s="1" t="s">
        <v>229</v>
      </c>
      <c r="E189" s="273" t="s">
        <v>228</v>
      </c>
      <c r="F189" s="274">
        <v>6.8784892135915644E-3</v>
      </c>
      <c r="G189" s="275">
        <v>0</v>
      </c>
    </row>
    <row r="190" spans="2:7">
      <c r="B190" s="272" t="s">
        <v>588</v>
      </c>
      <c r="C190" s="1" t="s">
        <v>589</v>
      </c>
      <c r="D190" s="1" t="s">
        <v>193</v>
      </c>
      <c r="E190" s="273" t="s">
        <v>192</v>
      </c>
      <c r="F190" s="274">
        <v>0.99011647942656278</v>
      </c>
      <c r="G190" s="275">
        <v>9.5535776038646325E-2</v>
      </c>
    </row>
    <row r="191" spans="2:7">
      <c r="B191" s="272" t="s">
        <v>588</v>
      </c>
      <c r="C191" s="1" t="s">
        <v>589</v>
      </c>
      <c r="D191" s="1" t="s">
        <v>161</v>
      </c>
      <c r="E191" s="273" t="s">
        <v>160</v>
      </c>
      <c r="F191" s="274">
        <v>3.005031359845613E-3</v>
      </c>
      <c r="G191" s="275">
        <v>5.9597036551026555E-3</v>
      </c>
    </row>
    <row r="192" spans="2:7">
      <c r="B192" s="272" t="s">
        <v>548</v>
      </c>
      <c r="C192" s="1" t="s">
        <v>549</v>
      </c>
      <c r="D192" s="1" t="s">
        <v>313</v>
      </c>
      <c r="E192" s="273" t="s">
        <v>312</v>
      </c>
      <c r="F192" s="274">
        <v>0.73949489702570104</v>
      </c>
      <c r="G192" s="275">
        <v>0.99877579771974578</v>
      </c>
    </row>
    <row r="193" spans="2:7">
      <c r="B193" s="272" t="s">
        <v>548</v>
      </c>
      <c r="C193" s="1" t="s">
        <v>549</v>
      </c>
      <c r="D193" s="1" t="s">
        <v>193</v>
      </c>
      <c r="E193" s="273" t="s">
        <v>192</v>
      </c>
      <c r="F193" s="274">
        <v>3.2617816351809751E-3</v>
      </c>
      <c r="G193" s="275">
        <v>2.0629279478189626E-3</v>
      </c>
    </row>
    <row r="194" spans="2:7">
      <c r="B194" s="272" t="s">
        <v>548</v>
      </c>
      <c r="C194" s="1" t="s">
        <v>549</v>
      </c>
      <c r="D194" s="1" t="s">
        <v>84</v>
      </c>
      <c r="E194" s="273" t="s">
        <v>83</v>
      </c>
      <c r="F194" s="274">
        <v>0.25724332133911804</v>
      </c>
      <c r="G194" s="275">
        <v>0.21289953145777205</v>
      </c>
    </row>
    <row r="195" spans="2:7">
      <c r="B195" s="272" t="s">
        <v>833</v>
      </c>
      <c r="C195" s="1" t="s">
        <v>834</v>
      </c>
      <c r="D195" s="1" t="s">
        <v>116</v>
      </c>
      <c r="E195" s="273" t="s">
        <v>115</v>
      </c>
      <c r="F195" s="274">
        <v>6.5852557516889274E-2</v>
      </c>
      <c r="G195" s="275">
        <v>6.9771660880536338E-3</v>
      </c>
    </row>
    <row r="196" spans="2:7">
      <c r="B196" s="272" t="s">
        <v>833</v>
      </c>
      <c r="C196" s="1" t="s">
        <v>834</v>
      </c>
      <c r="D196" s="1" t="s">
        <v>79</v>
      </c>
      <c r="E196" s="273" t="s">
        <v>78</v>
      </c>
      <c r="F196" s="274">
        <v>0.93414744248311077</v>
      </c>
      <c r="G196" s="275">
        <v>0.14018479823681318</v>
      </c>
    </row>
    <row r="197" spans="2:7">
      <c r="B197" s="272" t="s">
        <v>598</v>
      </c>
      <c r="C197" s="1" t="s">
        <v>599</v>
      </c>
      <c r="D197" s="1" t="s">
        <v>337</v>
      </c>
      <c r="E197" s="273" t="s">
        <v>336</v>
      </c>
      <c r="F197" s="274">
        <v>9.6568865335089592E-3</v>
      </c>
      <c r="G197" s="275">
        <v>1.1575905127439603E-2</v>
      </c>
    </row>
    <row r="198" spans="2:7">
      <c r="B198" s="272" t="s">
        <v>598</v>
      </c>
      <c r="C198" s="1" t="s">
        <v>599</v>
      </c>
      <c r="D198" s="1" t="s">
        <v>311</v>
      </c>
      <c r="E198" s="273" t="s">
        <v>310</v>
      </c>
      <c r="F198" s="274">
        <v>0.95715639226319305</v>
      </c>
      <c r="G198" s="275">
        <v>0.94000065562030499</v>
      </c>
    </row>
    <row r="199" spans="2:7">
      <c r="B199" s="272" t="s">
        <v>598</v>
      </c>
      <c r="C199" s="1" t="s">
        <v>599</v>
      </c>
      <c r="D199" s="1" t="s">
        <v>237</v>
      </c>
      <c r="E199" s="273" t="s">
        <v>236</v>
      </c>
      <c r="F199" s="274">
        <v>6.786267244898744E-3</v>
      </c>
      <c r="G199" s="275">
        <v>7.57923353101091E-3</v>
      </c>
    </row>
    <row r="200" spans="2:7">
      <c r="B200" s="272" t="s">
        <v>598</v>
      </c>
      <c r="C200" s="1" t="s">
        <v>599</v>
      </c>
      <c r="D200" s="1" t="s">
        <v>215</v>
      </c>
      <c r="E200" s="273" t="s">
        <v>214</v>
      </c>
      <c r="F200" s="274">
        <v>4.7424273936163379E-3</v>
      </c>
      <c r="G200" s="275">
        <v>8.034067578383269E-3</v>
      </c>
    </row>
    <row r="201" spans="2:7">
      <c r="B201" s="272" t="s">
        <v>598</v>
      </c>
      <c r="C201" s="1" t="s">
        <v>599</v>
      </c>
      <c r="D201" s="1" t="s">
        <v>116</v>
      </c>
      <c r="E201" s="273" t="s">
        <v>115</v>
      </c>
      <c r="F201" s="274">
        <v>1.1726402764832602E-2</v>
      </c>
      <c r="G201" s="275">
        <v>3.7660699118474113E-3</v>
      </c>
    </row>
    <row r="202" spans="2:7">
      <c r="B202" s="272" t="s">
        <v>598</v>
      </c>
      <c r="C202" s="1" t="s">
        <v>599</v>
      </c>
      <c r="D202" s="1" t="s">
        <v>114</v>
      </c>
      <c r="E202" s="273" t="s">
        <v>113</v>
      </c>
      <c r="F202" s="274">
        <v>9.9316237999501865E-3</v>
      </c>
      <c r="G202" s="275">
        <v>1.8863139825218474E-2</v>
      </c>
    </row>
    <row r="203" spans="2:7">
      <c r="B203" s="272" t="s">
        <v>552</v>
      </c>
      <c r="C203" s="1" t="s">
        <v>553</v>
      </c>
      <c r="D203" s="1" t="s">
        <v>309</v>
      </c>
      <c r="E203" s="273" t="s">
        <v>308</v>
      </c>
      <c r="F203" s="274">
        <v>0.97359875650220062</v>
      </c>
      <c r="G203" s="275">
        <v>0.99999999999999989</v>
      </c>
    </row>
    <row r="204" spans="2:7">
      <c r="B204" s="272" t="s">
        <v>552</v>
      </c>
      <c r="C204" s="1" t="s">
        <v>553</v>
      </c>
      <c r="D204" s="1" t="s">
        <v>235</v>
      </c>
      <c r="E204" s="273" t="s">
        <v>234</v>
      </c>
      <c r="F204" s="274">
        <v>1.3968189233278954E-2</v>
      </c>
      <c r="G204" s="275">
        <v>5.9207495321539679E-3</v>
      </c>
    </row>
    <row r="205" spans="2:7">
      <c r="B205" s="272" t="s">
        <v>552</v>
      </c>
      <c r="C205" s="1" t="s">
        <v>553</v>
      </c>
      <c r="D205" s="1" t="s">
        <v>195</v>
      </c>
      <c r="E205" s="273" t="s">
        <v>194</v>
      </c>
      <c r="F205" s="274">
        <v>1.2433054264520297E-2</v>
      </c>
      <c r="G205" s="275">
        <v>1.0596193699011042E-2</v>
      </c>
    </row>
    <row r="206" spans="2:7">
      <c r="B206" s="272" t="s">
        <v>552</v>
      </c>
      <c r="C206" s="1" t="s">
        <v>553</v>
      </c>
      <c r="D206" s="1" t="s">
        <v>191</v>
      </c>
      <c r="E206" s="273" t="s">
        <v>190</v>
      </c>
      <c r="F206" s="274">
        <v>0</v>
      </c>
      <c r="G206" s="275">
        <v>1.214468175912734E-3</v>
      </c>
    </row>
    <row r="207" spans="2:7">
      <c r="B207" s="272" t="s">
        <v>554</v>
      </c>
      <c r="C207" s="1" t="s">
        <v>555</v>
      </c>
      <c r="D207" s="1" t="s">
        <v>307</v>
      </c>
      <c r="E207" s="273" t="s">
        <v>306</v>
      </c>
      <c r="F207" s="274">
        <v>0.98209086981837301</v>
      </c>
      <c r="G207" s="275">
        <v>0.96511466937381751</v>
      </c>
    </row>
    <row r="208" spans="2:7">
      <c r="B208" s="272" t="s">
        <v>554</v>
      </c>
      <c r="C208" s="1" t="s">
        <v>555</v>
      </c>
      <c r="D208" s="1" t="s">
        <v>195</v>
      </c>
      <c r="E208" s="273" t="s">
        <v>194</v>
      </c>
      <c r="F208" s="274">
        <v>1.3504629890497923E-2</v>
      </c>
      <c r="G208" s="275">
        <v>2.3576244064951075E-3</v>
      </c>
    </row>
    <row r="209" spans="2:7">
      <c r="B209" s="272" t="s">
        <v>554</v>
      </c>
      <c r="C209" s="1" t="s">
        <v>555</v>
      </c>
      <c r="D209" s="1" t="s">
        <v>126</v>
      </c>
      <c r="E209" s="273" t="s">
        <v>125</v>
      </c>
      <c r="F209" s="274">
        <v>4.4045002911290172E-3</v>
      </c>
      <c r="G209" s="275">
        <v>2.371753378105025E-3</v>
      </c>
    </row>
    <row r="210" spans="2:7">
      <c r="B210" s="272" t="s">
        <v>596</v>
      </c>
      <c r="C210" s="1" t="s">
        <v>597</v>
      </c>
      <c r="D210" s="1" t="s">
        <v>359</v>
      </c>
      <c r="E210" s="273" t="s">
        <v>358</v>
      </c>
      <c r="F210" s="274">
        <v>1.4785484770636435E-2</v>
      </c>
      <c r="G210" s="275">
        <v>1.5846886406790078E-2</v>
      </c>
    </row>
    <row r="211" spans="2:7">
      <c r="B211" s="272" t="s">
        <v>596</v>
      </c>
      <c r="C211" s="1" t="s">
        <v>597</v>
      </c>
      <c r="D211" s="1" t="s">
        <v>247</v>
      </c>
      <c r="E211" s="273" t="s">
        <v>246</v>
      </c>
      <c r="F211" s="274">
        <v>0.98374146613558333</v>
      </c>
      <c r="G211" s="275">
        <v>0.16325651223568233</v>
      </c>
    </row>
    <row r="212" spans="2:7">
      <c r="B212" s="272" t="s">
        <v>596</v>
      </c>
      <c r="C212" s="1" t="s">
        <v>597</v>
      </c>
      <c r="D212" s="1" t="s">
        <v>217</v>
      </c>
      <c r="E212" s="273" t="s">
        <v>216</v>
      </c>
      <c r="F212" s="274">
        <v>1.4730490937801975E-3</v>
      </c>
      <c r="G212" s="275">
        <v>1.355557242471235E-3</v>
      </c>
    </row>
    <row r="213" spans="2:7">
      <c r="B213" s="272" t="s">
        <v>835</v>
      </c>
      <c r="C213" s="1" t="s">
        <v>836</v>
      </c>
      <c r="D213" s="1" t="s">
        <v>365</v>
      </c>
      <c r="E213" s="273" t="s">
        <v>364</v>
      </c>
      <c r="F213" s="274">
        <v>2.3306655880115184E-3</v>
      </c>
      <c r="G213" s="275">
        <v>2.9873715656542794E-3</v>
      </c>
    </row>
    <row r="214" spans="2:7">
      <c r="B214" s="272" t="s">
        <v>835</v>
      </c>
      <c r="C214" s="1" t="s">
        <v>836</v>
      </c>
      <c r="D214" s="1" t="s">
        <v>299</v>
      </c>
      <c r="E214" s="273" t="s">
        <v>298</v>
      </c>
      <c r="F214" s="274">
        <v>0.96696297580409563</v>
      </c>
      <c r="G214" s="275">
        <v>0.97792900138309002</v>
      </c>
    </row>
    <row r="215" spans="2:7">
      <c r="B215" s="272" t="s">
        <v>835</v>
      </c>
      <c r="C215" s="1" t="s">
        <v>836</v>
      </c>
      <c r="D215" s="1" t="s">
        <v>201</v>
      </c>
      <c r="E215" s="273" t="s">
        <v>200</v>
      </c>
      <c r="F215" s="274">
        <v>0</v>
      </c>
      <c r="G215" s="275">
        <v>9.1397502973348263E-4</v>
      </c>
    </row>
    <row r="216" spans="2:7">
      <c r="B216" s="272" t="s">
        <v>835</v>
      </c>
      <c r="C216" s="1" t="s">
        <v>836</v>
      </c>
      <c r="D216" s="1" t="s">
        <v>195</v>
      </c>
      <c r="E216" s="273" t="s">
        <v>194</v>
      </c>
      <c r="F216" s="274">
        <v>2.0834737832224177E-3</v>
      </c>
      <c r="G216" s="275">
        <v>1.0640460638493218E-3</v>
      </c>
    </row>
    <row r="217" spans="2:7">
      <c r="B217" s="272" t="s">
        <v>835</v>
      </c>
      <c r="C217" s="1" t="s">
        <v>836</v>
      </c>
      <c r="D217" s="1" t="s">
        <v>187</v>
      </c>
      <c r="E217" s="273" t="s">
        <v>186</v>
      </c>
      <c r="F217" s="274">
        <v>1.7367631998818613E-2</v>
      </c>
      <c r="G217" s="275">
        <v>6.609562974718727E-3</v>
      </c>
    </row>
    <row r="218" spans="2:7">
      <c r="B218" s="272" t="s">
        <v>835</v>
      </c>
      <c r="C218" s="1" t="s">
        <v>836</v>
      </c>
      <c r="D218" s="1" t="s">
        <v>165</v>
      </c>
      <c r="E218" s="273" t="s">
        <v>164</v>
      </c>
      <c r="F218" s="274">
        <v>1.1255252825851767E-2</v>
      </c>
      <c r="G218" s="275">
        <v>1.2993895907997585E-2</v>
      </c>
    </row>
    <row r="219" spans="2:7">
      <c r="B219" s="272" t="s">
        <v>513</v>
      </c>
      <c r="C219" s="1" t="s">
        <v>514</v>
      </c>
      <c r="D219" s="1" t="s">
        <v>349</v>
      </c>
      <c r="E219" s="273" t="s">
        <v>348</v>
      </c>
      <c r="F219" s="274">
        <v>0.25483829535821623</v>
      </c>
      <c r="G219" s="275">
        <v>0.56005080798814477</v>
      </c>
    </row>
    <row r="220" spans="2:7">
      <c r="B220" s="272" t="s">
        <v>513</v>
      </c>
      <c r="C220" s="1" t="s">
        <v>514</v>
      </c>
      <c r="D220" s="1" t="s">
        <v>349</v>
      </c>
      <c r="E220" s="273" t="s">
        <v>348</v>
      </c>
      <c r="F220" s="274">
        <v>0.20018880526085953</v>
      </c>
      <c r="G220" s="275">
        <v>0.43994919201185517</v>
      </c>
    </row>
    <row r="221" spans="2:7">
      <c r="B221" s="272" t="s">
        <v>513</v>
      </c>
      <c r="C221" s="1" t="s">
        <v>514</v>
      </c>
      <c r="D221" s="1" t="s">
        <v>301</v>
      </c>
      <c r="E221" s="273" t="s">
        <v>300</v>
      </c>
      <c r="F221" s="274">
        <v>3.2212489403786381E-3</v>
      </c>
      <c r="G221" s="275">
        <v>3.1889368811739557E-3</v>
      </c>
    </row>
    <row r="222" spans="2:7">
      <c r="B222" s="272" t="s">
        <v>513</v>
      </c>
      <c r="C222" s="1" t="s">
        <v>514</v>
      </c>
      <c r="D222" s="1" t="s">
        <v>297</v>
      </c>
      <c r="E222" s="273" t="s">
        <v>296</v>
      </c>
      <c r="F222" s="274">
        <v>0.52804592976958054</v>
      </c>
      <c r="G222" s="275">
        <v>0.95865521607435589</v>
      </c>
    </row>
    <row r="223" spans="2:7">
      <c r="B223" s="272" t="s">
        <v>513</v>
      </c>
      <c r="C223" s="1" t="s">
        <v>514</v>
      </c>
      <c r="D223" s="1" t="s">
        <v>271</v>
      </c>
      <c r="E223" s="273" t="s">
        <v>270</v>
      </c>
      <c r="F223" s="274">
        <v>5.3469136119602351E-3</v>
      </c>
      <c r="G223" s="275">
        <v>3.0661449138305015E-3</v>
      </c>
    </row>
    <row r="224" spans="2:7">
      <c r="B224" s="272" t="s">
        <v>513</v>
      </c>
      <c r="C224" s="1" t="s">
        <v>514</v>
      </c>
      <c r="D224" s="1" t="s">
        <v>145</v>
      </c>
      <c r="E224" s="273" t="s">
        <v>144</v>
      </c>
      <c r="F224" s="274">
        <v>5.4548023324513858E-3</v>
      </c>
      <c r="G224" s="275">
        <v>7.5904210923271867E-3</v>
      </c>
    </row>
    <row r="225" spans="2:7">
      <c r="B225" s="272" t="s">
        <v>513</v>
      </c>
      <c r="C225" s="1" t="s">
        <v>514</v>
      </c>
      <c r="D225" s="1" t="s">
        <v>68</v>
      </c>
      <c r="E225" s="273" t="s">
        <v>67</v>
      </c>
      <c r="F225" s="274">
        <v>2.9040047265534693E-3</v>
      </c>
      <c r="G225" s="275">
        <v>4.7269610302726212E-3</v>
      </c>
    </row>
    <row r="226" spans="2:7">
      <c r="B226" s="272" t="s">
        <v>638</v>
      </c>
      <c r="C226" s="1" t="s">
        <v>639</v>
      </c>
      <c r="D226" s="1" t="s">
        <v>357</v>
      </c>
      <c r="E226" s="273" t="s">
        <v>356</v>
      </c>
      <c r="F226" s="274">
        <v>1.8265626195394387E-3</v>
      </c>
      <c r="G226" s="275">
        <v>0</v>
      </c>
    </row>
    <row r="227" spans="2:7">
      <c r="B227" s="272" t="s">
        <v>638</v>
      </c>
      <c r="C227" s="1" t="s">
        <v>639</v>
      </c>
      <c r="D227" s="1" t="s">
        <v>295</v>
      </c>
      <c r="E227" s="273" t="s">
        <v>294</v>
      </c>
      <c r="F227" s="274">
        <v>0.9307468186570782</v>
      </c>
      <c r="G227" s="275">
        <v>0.91003983269023381</v>
      </c>
    </row>
    <row r="228" spans="2:7">
      <c r="B228" s="272" t="s">
        <v>638</v>
      </c>
      <c r="C228" s="1" t="s">
        <v>639</v>
      </c>
      <c r="D228" s="1" t="s">
        <v>157</v>
      </c>
      <c r="E228" s="273" t="s">
        <v>156</v>
      </c>
      <c r="F228" s="274">
        <v>3.0276948971004518E-2</v>
      </c>
      <c r="G228" s="275">
        <v>2.8413901212482016E-2</v>
      </c>
    </row>
    <row r="229" spans="2:7">
      <c r="B229" s="272" t="s">
        <v>638</v>
      </c>
      <c r="C229" s="1" t="s">
        <v>639</v>
      </c>
      <c r="D229" s="1" t="s">
        <v>130</v>
      </c>
      <c r="E229" s="273" t="s">
        <v>129</v>
      </c>
      <c r="F229" s="274">
        <v>1.4574248336011019E-2</v>
      </c>
      <c r="G229" s="275">
        <v>5.2571544214370476E-3</v>
      </c>
    </row>
    <row r="230" spans="2:7">
      <c r="B230" s="272" t="s">
        <v>638</v>
      </c>
      <c r="C230" s="1" t="s">
        <v>639</v>
      </c>
      <c r="D230" s="1" t="s">
        <v>55</v>
      </c>
      <c r="E230" s="273" t="s">
        <v>54</v>
      </c>
      <c r="F230" s="274">
        <v>1.4574248336011019E-2</v>
      </c>
      <c r="G230" s="275">
        <v>1.7189391603816856E-2</v>
      </c>
    </row>
    <row r="231" spans="2:7">
      <c r="B231" s="272" t="s">
        <v>638</v>
      </c>
      <c r="C231" s="1" t="s">
        <v>639</v>
      </c>
      <c r="D231" s="1" t="s">
        <v>50</v>
      </c>
      <c r="E231" s="273" t="s">
        <v>49</v>
      </c>
      <c r="F231" s="274">
        <v>8.0011730803560051E-3</v>
      </c>
      <c r="G231" s="275">
        <v>4.256921313099106E-3</v>
      </c>
    </row>
    <row r="232" spans="2:7">
      <c r="B232" s="272" t="s">
        <v>546</v>
      </c>
      <c r="C232" s="1" t="s">
        <v>547</v>
      </c>
      <c r="D232" s="1" t="s">
        <v>315</v>
      </c>
      <c r="E232" s="273" t="s">
        <v>314</v>
      </c>
      <c r="F232" s="274">
        <v>0.97533437855537353</v>
      </c>
      <c r="G232" s="275">
        <v>0.52996377508132697</v>
      </c>
    </row>
    <row r="233" spans="2:7">
      <c r="B233" s="272" t="s">
        <v>546</v>
      </c>
      <c r="C233" s="1" t="s">
        <v>547</v>
      </c>
      <c r="D233" s="1" t="s">
        <v>307</v>
      </c>
      <c r="E233" s="273" t="s">
        <v>306</v>
      </c>
      <c r="F233" s="274">
        <v>1.1380664317229512E-2</v>
      </c>
      <c r="G233" s="275">
        <v>3.0280097826588526E-2</v>
      </c>
    </row>
    <row r="234" spans="2:7">
      <c r="B234" s="272" t="s">
        <v>546</v>
      </c>
      <c r="C234" s="1" t="s">
        <v>547</v>
      </c>
      <c r="D234" s="1" t="s">
        <v>265</v>
      </c>
      <c r="E234" s="273" t="s">
        <v>264</v>
      </c>
      <c r="F234" s="274">
        <v>1.1273135943613505E-3</v>
      </c>
      <c r="G234" s="275">
        <v>3.5114256388093573E-3</v>
      </c>
    </row>
    <row r="235" spans="2:7">
      <c r="B235" s="272" t="s">
        <v>546</v>
      </c>
      <c r="C235" s="1" t="s">
        <v>547</v>
      </c>
      <c r="D235" s="1" t="s">
        <v>195</v>
      </c>
      <c r="E235" s="273" t="s">
        <v>194</v>
      </c>
      <c r="F235" s="274">
        <v>2.3344063046313508E-3</v>
      </c>
      <c r="G235" s="275">
        <v>1.1033944545001441E-3</v>
      </c>
    </row>
    <row r="236" spans="2:7">
      <c r="B236" s="272" t="s">
        <v>546</v>
      </c>
      <c r="C236" s="1" t="s">
        <v>547</v>
      </c>
      <c r="D236" s="1" t="s">
        <v>126</v>
      </c>
      <c r="E236" s="273" t="s">
        <v>125</v>
      </c>
      <c r="F236" s="274">
        <v>3.3299109248827586E-3</v>
      </c>
      <c r="G236" s="275">
        <v>4.854761712112631E-3</v>
      </c>
    </row>
    <row r="237" spans="2:7">
      <c r="B237" s="272" t="s">
        <v>546</v>
      </c>
      <c r="C237" s="1" t="s">
        <v>547</v>
      </c>
      <c r="D237" s="1" t="s">
        <v>118</v>
      </c>
      <c r="E237" s="273" t="s">
        <v>117</v>
      </c>
      <c r="F237" s="274">
        <v>6.4933263035213797E-3</v>
      </c>
      <c r="G237" s="275">
        <v>6.4589809853396307E-3</v>
      </c>
    </row>
    <row r="238" spans="2:7">
      <c r="B238" s="272" t="s">
        <v>574</v>
      </c>
      <c r="C238" s="1" t="s">
        <v>575</v>
      </c>
      <c r="D238" s="1" t="s">
        <v>343</v>
      </c>
      <c r="E238" s="273" t="s">
        <v>342</v>
      </c>
      <c r="F238" s="274">
        <v>5.5698569031111282E-3</v>
      </c>
      <c r="G238" s="275">
        <v>6.2983156113336821E-3</v>
      </c>
    </row>
    <row r="239" spans="2:7">
      <c r="B239" s="272" t="s">
        <v>574</v>
      </c>
      <c r="C239" s="1" t="s">
        <v>575</v>
      </c>
      <c r="D239" s="1" t="s">
        <v>293</v>
      </c>
      <c r="E239" s="273" t="s">
        <v>292</v>
      </c>
      <c r="F239" s="274">
        <v>0.86564294311238754</v>
      </c>
      <c r="G239" s="275">
        <v>0.90792391296065345</v>
      </c>
    </row>
    <row r="240" spans="2:7">
      <c r="B240" s="272" t="s">
        <v>574</v>
      </c>
      <c r="C240" s="1" t="s">
        <v>575</v>
      </c>
      <c r="D240" s="1" t="s">
        <v>273</v>
      </c>
      <c r="E240" s="273" t="s">
        <v>272</v>
      </c>
      <c r="F240" s="274">
        <v>6.1776978086245599E-3</v>
      </c>
      <c r="G240" s="275">
        <v>1.2230143396154051E-2</v>
      </c>
    </row>
    <row r="241" spans="2:7">
      <c r="B241" s="272" t="s">
        <v>574</v>
      </c>
      <c r="C241" s="1" t="s">
        <v>575</v>
      </c>
      <c r="D241" s="1" t="s">
        <v>267</v>
      </c>
      <c r="E241" s="273" t="s">
        <v>266</v>
      </c>
      <c r="F241" s="274">
        <v>1.2788875784926029E-2</v>
      </c>
      <c r="G241" s="275">
        <v>1.9675343787606138E-2</v>
      </c>
    </row>
    <row r="242" spans="2:7">
      <c r="B242" s="272" t="s">
        <v>574</v>
      </c>
      <c r="C242" s="1" t="s">
        <v>575</v>
      </c>
      <c r="D242" s="1" t="s">
        <v>257</v>
      </c>
      <c r="E242" s="273" t="s">
        <v>256</v>
      </c>
      <c r="F242" s="274">
        <v>5.1213623385649616E-2</v>
      </c>
      <c r="G242" s="275">
        <v>6.8454529269911135E-2</v>
      </c>
    </row>
    <row r="243" spans="2:7">
      <c r="B243" s="272" t="s">
        <v>574</v>
      </c>
      <c r="C243" s="1" t="s">
        <v>575</v>
      </c>
      <c r="D243" s="1" t="s">
        <v>255</v>
      </c>
      <c r="E243" s="273" t="s">
        <v>254</v>
      </c>
      <c r="F243" s="274">
        <v>5.8607003005301042E-2</v>
      </c>
      <c r="G243" s="275">
        <v>8.1246579895323828E-2</v>
      </c>
    </row>
    <row r="244" spans="2:7">
      <c r="B244" s="272" t="s">
        <v>837</v>
      </c>
      <c r="C244" s="1" t="s">
        <v>838</v>
      </c>
      <c r="D244" s="1" t="s">
        <v>329</v>
      </c>
      <c r="E244" s="273" t="s">
        <v>328</v>
      </c>
      <c r="F244" s="274">
        <v>8.5989722123078101E-3</v>
      </c>
      <c r="G244" s="275">
        <v>7.3833510863032352E-3</v>
      </c>
    </row>
    <row r="245" spans="2:7">
      <c r="B245" s="272" t="s">
        <v>837</v>
      </c>
      <c r="C245" s="1" t="s">
        <v>838</v>
      </c>
      <c r="D245" s="1" t="s">
        <v>325</v>
      </c>
      <c r="E245" s="273" t="s">
        <v>324</v>
      </c>
      <c r="F245" s="274">
        <v>2.3476944081557696E-3</v>
      </c>
      <c r="G245" s="275">
        <v>4.998247846695808E-3</v>
      </c>
    </row>
    <row r="246" spans="2:7">
      <c r="B246" s="272" t="s">
        <v>837</v>
      </c>
      <c r="C246" s="1" t="s">
        <v>838</v>
      </c>
      <c r="D246" s="1" t="s">
        <v>287</v>
      </c>
      <c r="E246" s="273" t="s">
        <v>286</v>
      </c>
      <c r="F246" s="274">
        <v>3.2382589290355225E-3</v>
      </c>
      <c r="G246" s="275">
        <v>5.7173272642176056E-3</v>
      </c>
    </row>
    <row r="247" spans="2:7">
      <c r="B247" s="272" t="s">
        <v>837</v>
      </c>
      <c r="C247" s="1" t="s">
        <v>838</v>
      </c>
      <c r="D247" s="1" t="s">
        <v>285</v>
      </c>
      <c r="E247" s="273" t="s">
        <v>284</v>
      </c>
      <c r="F247" s="274">
        <v>1.9483264663993818E-2</v>
      </c>
      <c r="G247" s="275">
        <v>7.6374814581374999E-3</v>
      </c>
    </row>
    <row r="248" spans="2:7">
      <c r="B248" s="272" t="s">
        <v>837</v>
      </c>
      <c r="C248" s="1" t="s">
        <v>838</v>
      </c>
      <c r="D248" s="1" t="s">
        <v>259</v>
      </c>
      <c r="E248" s="273" t="s">
        <v>258</v>
      </c>
      <c r="F248" s="274">
        <v>0.96633180978650712</v>
      </c>
      <c r="G248" s="275">
        <v>0.46807689241188882</v>
      </c>
    </row>
    <row r="249" spans="2:7">
      <c r="B249" s="272" t="s">
        <v>839</v>
      </c>
      <c r="C249" s="1" t="s">
        <v>840</v>
      </c>
      <c r="D249" s="1" t="s">
        <v>355</v>
      </c>
      <c r="E249" s="273" t="s">
        <v>354</v>
      </c>
      <c r="F249" s="274">
        <v>7.0132257076371612E-3</v>
      </c>
      <c r="G249" s="275">
        <v>1.654128667127203E-2</v>
      </c>
    </row>
    <row r="250" spans="2:7">
      <c r="B250" s="272" t="s">
        <v>839</v>
      </c>
      <c r="C250" s="1" t="s">
        <v>840</v>
      </c>
      <c r="D250" s="1" t="s">
        <v>333</v>
      </c>
      <c r="E250" s="273" t="s">
        <v>332</v>
      </c>
      <c r="F250" s="274">
        <v>1.0130214911031456E-3</v>
      </c>
      <c r="G250" s="275">
        <v>1.9065053806942311E-3</v>
      </c>
    </row>
    <row r="251" spans="2:7">
      <c r="B251" s="272" t="s">
        <v>839</v>
      </c>
      <c r="C251" s="1" t="s">
        <v>840</v>
      </c>
      <c r="D251" s="1" t="s">
        <v>235</v>
      </c>
      <c r="E251" s="273" t="s">
        <v>234</v>
      </c>
      <c r="F251" s="274">
        <v>0.98906098013188093</v>
      </c>
      <c r="G251" s="275">
        <v>0.30014147500947924</v>
      </c>
    </row>
    <row r="252" spans="2:7">
      <c r="B252" s="272" t="s">
        <v>839</v>
      </c>
      <c r="C252" s="1" t="s">
        <v>840</v>
      </c>
      <c r="D252" s="1" t="s">
        <v>195</v>
      </c>
      <c r="E252" s="273" t="s">
        <v>194</v>
      </c>
      <c r="F252" s="274">
        <v>1.2011156671700425E-3</v>
      </c>
      <c r="G252" s="275">
        <v>0</v>
      </c>
    </row>
    <row r="253" spans="2:7">
      <c r="B253" s="272" t="s">
        <v>839</v>
      </c>
      <c r="C253" s="1" t="s">
        <v>840</v>
      </c>
      <c r="D253" s="1" t="s">
        <v>167</v>
      </c>
      <c r="E253" s="273" t="s">
        <v>166</v>
      </c>
      <c r="F253" s="274">
        <v>1.7116570022087632E-3</v>
      </c>
      <c r="G253" s="275">
        <v>2.8342476785420314E-3</v>
      </c>
    </row>
    <row r="254" spans="2:7">
      <c r="B254" s="272" t="s">
        <v>586</v>
      </c>
      <c r="C254" s="1" t="s">
        <v>587</v>
      </c>
      <c r="D254" s="1" t="s">
        <v>231</v>
      </c>
      <c r="E254" s="273" t="s">
        <v>230</v>
      </c>
      <c r="F254" s="274">
        <v>2.6591709058345049E-2</v>
      </c>
      <c r="G254" s="275">
        <v>2.3249934072626134E-2</v>
      </c>
    </row>
    <row r="255" spans="2:7">
      <c r="B255" s="272" t="s">
        <v>586</v>
      </c>
      <c r="C255" s="1" t="s">
        <v>587</v>
      </c>
      <c r="D255" s="1" t="s">
        <v>229</v>
      </c>
      <c r="E255" s="273" t="s">
        <v>228</v>
      </c>
      <c r="F255" s="274">
        <v>0.85320767154637389</v>
      </c>
      <c r="G255" s="275">
        <v>0.40287627185834463</v>
      </c>
    </row>
    <row r="256" spans="2:7">
      <c r="B256" s="272" t="s">
        <v>586</v>
      </c>
      <c r="C256" s="1" t="s">
        <v>587</v>
      </c>
      <c r="D256" s="1" t="s">
        <v>225</v>
      </c>
      <c r="E256" s="273" t="s">
        <v>224</v>
      </c>
      <c r="F256" s="274">
        <v>1.8967425778286342E-3</v>
      </c>
      <c r="G256" s="275">
        <v>0</v>
      </c>
    </row>
    <row r="257" spans="2:7">
      <c r="B257" s="272" t="s">
        <v>586</v>
      </c>
      <c r="C257" s="1" t="s">
        <v>587</v>
      </c>
      <c r="D257" s="1" t="s">
        <v>193</v>
      </c>
      <c r="E257" s="273" t="s">
        <v>192</v>
      </c>
      <c r="F257" s="274">
        <v>1.863782788771284E-2</v>
      </c>
      <c r="G257" s="275">
        <v>7.9723985294821824E-3</v>
      </c>
    </row>
    <row r="258" spans="2:7">
      <c r="B258" s="272" t="s">
        <v>586</v>
      </c>
      <c r="C258" s="1" t="s">
        <v>587</v>
      </c>
      <c r="D258" s="1" t="s">
        <v>187</v>
      </c>
      <c r="E258" s="273" t="s">
        <v>186</v>
      </c>
      <c r="F258" s="274">
        <v>2.5435007027275781E-3</v>
      </c>
      <c r="G258" s="275">
        <v>9.9937569562290546E-4</v>
      </c>
    </row>
    <row r="259" spans="2:7">
      <c r="B259" s="272" t="s">
        <v>586</v>
      </c>
      <c r="C259" s="1" t="s">
        <v>587</v>
      </c>
      <c r="D259" s="1" t="s">
        <v>161</v>
      </c>
      <c r="E259" s="273" t="s">
        <v>160</v>
      </c>
      <c r="F259" s="274">
        <v>9.712254822701212E-2</v>
      </c>
      <c r="G259" s="275">
        <v>0.85390524617950203</v>
      </c>
    </row>
    <row r="260" spans="2:7">
      <c r="B260" s="272" t="s">
        <v>562</v>
      </c>
      <c r="C260" s="1" t="s">
        <v>563</v>
      </c>
      <c r="D260" s="1" t="s">
        <v>291</v>
      </c>
      <c r="E260" s="273" t="s">
        <v>290</v>
      </c>
      <c r="F260" s="274">
        <v>0.97340761263146702</v>
      </c>
      <c r="G260" s="275">
        <v>0.85368632043864112</v>
      </c>
    </row>
    <row r="261" spans="2:7">
      <c r="B261" s="272" t="s">
        <v>562</v>
      </c>
      <c r="C261" s="1" t="s">
        <v>563</v>
      </c>
      <c r="D261" s="1" t="s">
        <v>245</v>
      </c>
      <c r="E261" s="273" t="s">
        <v>244</v>
      </c>
      <c r="F261" s="274">
        <v>1.3141721977503604E-2</v>
      </c>
      <c r="G261" s="275">
        <v>1.4897831604793214E-2</v>
      </c>
    </row>
    <row r="262" spans="2:7">
      <c r="B262" s="272" t="s">
        <v>562</v>
      </c>
      <c r="C262" s="1" t="s">
        <v>563</v>
      </c>
      <c r="D262" s="1" t="s">
        <v>201</v>
      </c>
      <c r="E262" s="273" t="s">
        <v>200</v>
      </c>
      <c r="F262" s="274">
        <v>0</v>
      </c>
      <c r="G262" s="275">
        <v>1.1776216729258333E-3</v>
      </c>
    </row>
    <row r="263" spans="2:7">
      <c r="B263" s="272" t="s">
        <v>562</v>
      </c>
      <c r="C263" s="1" t="s">
        <v>563</v>
      </c>
      <c r="D263" s="1" t="s">
        <v>195</v>
      </c>
      <c r="E263" s="273" t="s">
        <v>194</v>
      </c>
      <c r="F263" s="274">
        <v>1.3450665391029347E-2</v>
      </c>
      <c r="G263" s="275">
        <v>6.6384014060491591E-3</v>
      </c>
    </row>
    <row r="264" spans="2:7">
      <c r="B264" s="272" t="s">
        <v>841</v>
      </c>
      <c r="C264" s="1" t="s">
        <v>842</v>
      </c>
      <c r="D264" s="1" t="s">
        <v>303</v>
      </c>
      <c r="E264" s="273" t="s">
        <v>302</v>
      </c>
      <c r="F264" s="274">
        <v>8.2663563031607309E-2</v>
      </c>
      <c r="G264" s="275">
        <v>1.4308702042471238E-2</v>
      </c>
    </row>
    <row r="265" spans="2:7">
      <c r="B265" s="272" t="s">
        <v>841</v>
      </c>
      <c r="C265" s="1" t="s">
        <v>842</v>
      </c>
      <c r="D265" s="1" t="s">
        <v>130</v>
      </c>
      <c r="E265" s="273" t="s">
        <v>129</v>
      </c>
      <c r="F265" s="274">
        <v>0.91733643696839273</v>
      </c>
      <c r="G265" s="275">
        <v>0.14410145434140689</v>
      </c>
    </row>
    <row r="266" spans="2:7">
      <c r="B266" s="272" t="s">
        <v>843</v>
      </c>
      <c r="C266" s="1" t="s">
        <v>844</v>
      </c>
      <c r="D266" s="1" t="s">
        <v>311</v>
      </c>
      <c r="E266" s="273" t="s">
        <v>310</v>
      </c>
      <c r="F266" s="274">
        <v>2.9689356645730771E-2</v>
      </c>
      <c r="G266" s="275">
        <v>1.3230922079526742E-2</v>
      </c>
    </row>
    <row r="267" spans="2:7">
      <c r="B267" s="272" t="s">
        <v>843</v>
      </c>
      <c r="C267" s="1" t="s">
        <v>844</v>
      </c>
      <c r="D267" s="1" t="s">
        <v>247</v>
      </c>
      <c r="E267" s="273" t="s">
        <v>246</v>
      </c>
      <c r="F267" s="274">
        <v>1.4032705256606119E-3</v>
      </c>
      <c r="G267" s="275">
        <v>0</v>
      </c>
    </row>
    <row r="268" spans="2:7">
      <c r="B268" s="272" t="s">
        <v>843</v>
      </c>
      <c r="C268" s="1" t="s">
        <v>844</v>
      </c>
      <c r="D268" s="1" t="s">
        <v>116</v>
      </c>
      <c r="E268" s="273" t="s">
        <v>115</v>
      </c>
      <c r="F268" s="274">
        <v>0.96569343065693414</v>
      </c>
      <c r="G268" s="275">
        <v>0.14073655652403375</v>
      </c>
    </row>
    <row r="269" spans="2:7">
      <c r="B269" s="272" t="s">
        <v>843</v>
      </c>
      <c r="C269" s="1" t="s">
        <v>844</v>
      </c>
      <c r="D269" s="1" t="s">
        <v>79</v>
      </c>
      <c r="E269" s="273" t="s">
        <v>78</v>
      </c>
      <c r="F269" s="274">
        <v>3.213942171674305E-3</v>
      </c>
      <c r="G269" s="275">
        <v>0</v>
      </c>
    </row>
    <row r="270" spans="2:7">
      <c r="B270" s="272" t="s">
        <v>845</v>
      </c>
      <c r="C270" s="1" t="s">
        <v>846</v>
      </c>
      <c r="D270" s="1" t="s">
        <v>289</v>
      </c>
      <c r="E270" s="273" t="s">
        <v>288</v>
      </c>
      <c r="F270" s="274">
        <v>1</v>
      </c>
      <c r="G270" s="275">
        <v>0.34332573220007345</v>
      </c>
    </row>
    <row r="271" spans="2:7">
      <c r="B271" s="272" t="s">
        <v>537</v>
      </c>
      <c r="C271" s="1" t="s">
        <v>538</v>
      </c>
      <c r="D271" s="1" t="s">
        <v>323</v>
      </c>
      <c r="E271" s="273" t="s">
        <v>322</v>
      </c>
      <c r="F271" s="274">
        <v>0.96280983676892185</v>
      </c>
      <c r="G271" s="275">
        <v>0.50830486966772814</v>
      </c>
    </row>
    <row r="272" spans="2:7">
      <c r="B272" s="272" t="s">
        <v>537</v>
      </c>
      <c r="C272" s="1" t="s">
        <v>538</v>
      </c>
      <c r="D272" s="1" t="s">
        <v>321</v>
      </c>
      <c r="E272" s="273" t="s">
        <v>320</v>
      </c>
      <c r="F272" s="274">
        <v>1.1130721376055542E-2</v>
      </c>
      <c r="G272" s="275">
        <v>6.5390740464924433E-3</v>
      </c>
    </row>
    <row r="273" spans="2:7">
      <c r="B273" s="272" t="s">
        <v>537</v>
      </c>
      <c r="C273" s="1" t="s">
        <v>538</v>
      </c>
      <c r="D273" s="1" t="s">
        <v>303</v>
      </c>
      <c r="E273" s="273" t="s">
        <v>302</v>
      </c>
      <c r="F273" s="274">
        <v>3.3445794410749464E-3</v>
      </c>
      <c r="G273" s="275">
        <v>0</v>
      </c>
    </row>
    <row r="274" spans="2:7">
      <c r="B274" s="272" t="s">
        <v>537</v>
      </c>
      <c r="C274" s="1" t="s">
        <v>538</v>
      </c>
      <c r="D274" s="1" t="s">
        <v>130</v>
      </c>
      <c r="E274" s="273" t="s">
        <v>129</v>
      </c>
      <c r="F274" s="274">
        <v>6.016342609747061E-3</v>
      </c>
      <c r="G274" s="275">
        <v>1.4189257559171734E-3</v>
      </c>
    </row>
    <row r="275" spans="2:7">
      <c r="B275" s="272" t="s">
        <v>537</v>
      </c>
      <c r="C275" s="1" t="s">
        <v>538</v>
      </c>
      <c r="D275" s="1" t="s">
        <v>128</v>
      </c>
      <c r="E275" s="273" t="s">
        <v>127</v>
      </c>
      <c r="F275" s="274">
        <v>1.6698519804200715E-2</v>
      </c>
      <c r="G275" s="275">
        <v>1.1426760304936027E-2</v>
      </c>
    </row>
    <row r="276" spans="2:7">
      <c r="B276" s="272" t="s">
        <v>847</v>
      </c>
      <c r="C276" s="1" t="s">
        <v>848</v>
      </c>
      <c r="D276" s="1" t="s">
        <v>367</v>
      </c>
      <c r="E276" s="273" t="s">
        <v>366</v>
      </c>
      <c r="F276" s="274">
        <v>3.0616778380884311E-2</v>
      </c>
      <c r="G276" s="275">
        <v>2.5070452981696724E-2</v>
      </c>
    </row>
    <row r="277" spans="2:7">
      <c r="B277" s="272" t="s">
        <v>847</v>
      </c>
      <c r="C277" s="1" t="s">
        <v>848</v>
      </c>
      <c r="D277" s="1" t="s">
        <v>287</v>
      </c>
      <c r="E277" s="273" t="s">
        <v>286</v>
      </c>
      <c r="F277" s="274">
        <v>0.95415853760616065</v>
      </c>
      <c r="G277" s="275">
        <v>0.9066200470478829</v>
      </c>
    </row>
    <row r="278" spans="2:7">
      <c r="B278" s="272" t="s">
        <v>847</v>
      </c>
      <c r="C278" s="1" t="s">
        <v>848</v>
      </c>
      <c r="D278" s="1" t="s">
        <v>269</v>
      </c>
      <c r="E278" s="273" t="s">
        <v>268</v>
      </c>
      <c r="F278" s="274">
        <v>1.2829428164860567E-2</v>
      </c>
      <c r="G278" s="275">
        <v>1.4610127733212101E-2</v>
      </c>
    </row>
    <row r="279" spans="2:7">
      <c r="B279" s="272" t="s">
        <v>847</v>
      </c>
      <c r="C279" s="1" t="s">
        <v>848</v>
      </c>
      <c r="D279" s="1" t="s">
        <v>259</v>
      </c>
      <c r="E279" s="273" t="s">
        <v>258</v>
      </c>
      <c r="F279" s="274">
        <v>2.3952558480944196E-3</v>
      </c>
      <c r="G279" s="275">
        <v>0</v>
      </c>
    </row>
    <row r="280" spans="2:7">
      <c r="B280" s="272" t="s">
        <v>849</v>
      </c>
      <c r="C280" s="1" t="s">
        <v>850</v>
      </c>
      <c r="D280" s="1" t="s">
        <v>303</v>
      </c>
      <c r="E280" s="273" t="s">
        <v>302</v>
      </c>
      <c r="F280" s="274">
        <v>0.91816020012147292</v>
      </c>
      <c r="G280" s="275">
        <v>0.11300871724697177</v>
      </c>
    </row>
    <row r="281" spans="2:7">
      <c r="B281" s="272" t="s">
        <v>849</v>
      </c>
      <c r="C281" s="1" t="s">
        <v>850</v>
      </c>
      <c r="D281" s="1" t="s">
        <v>187</v>
      </c>
      <c r="E281" s="273" t="s">
        <v>186</v>
      </c>
      <c r="F281" s="274">
        <v>8.1839799878527089E-2</v>
      </c>
      <c r="G281" s="275">
        <v>9.7127589000025657E-3</v>
      </c>
    </row>
    <row r="282" spans="2:7">
      <c r="B282" s="272" t="s">
        <v>612</v>
      </c>
      <c r="C282" s="1" t="s">
        <v>613</v>
      </c>
      <c r="D282" s="1" t="s">
        <v>271</v>
      </c>
      <c r="E282" s="273" t="s">
        <v>270</v>
      </c>
      <c r="F282" s="274">
        <v>0.98667779819689572</v>
      </c>
      <c r="G282" s="275">
        <v>0.14275434530109427</v>
      </c>
    </row>
    <row r="283" spans="2:7">
      <c r="B283" s="272" t="s">
        <v>612</v>
      </c>
      <c r="C283" s="1" t="s">
        <v>613</v>
      </c>
      <c r="D283" s="1" t="s">
        <v>177</v>
      </c>
      <c r="E283" s="273" t="s">
        <v>176</v>
      </c>
      <c r="F283" s="274">
        <v>1.3322201803104271E-2</v>
      </c>
      <c r="G283" s="275">
        <v>1.267269390383861E-2</v>
      </c>
    </row>
    <row r="284" spans="2:7">
      <c r="B284" s="272" t="s">
        <v>851</v>
      </c>
      <c r="C284" s="1" t="s">
        <v>852</v>
      </c>
      <c r="D284" s="1" t="s">
        <v>353</v>
      </c>
      <c r="E284" s="273" t="s">
        <v>352</v>
      </c>
      <c r="F284" s="274">
        <v>2.6412159961717651E-2</v>
      </c>
      <c r="G284" s="275">
        <v>2.5879977858096447E-2</v>
      </c>
    </row>
    <row r="285" spans="2:7">
      <c r="B285" s="272" t="s">
        <v>851</v>
      </c>
      <c r="C285" s="1" t="s">
        <v>852</v>
      </c>
      <c r="D285" s="1" t="s">
        <v>235</v>
      </c>
      <c r="E285" s="273" t="s">
        <v>234</v>
      </c>
      <c r="F285" s="274">
        <v>0.97358784003828225</v>
      </c>
      <c r="G285" s="275">
        <v>0.11944812515034268</v>
      </c>
    </row>
    <row r="286" spans="2:7">
      <c r="B286" s="272" t="s">
        <v>566</v>
      </c>
      <c r="C286" s="1" t="s">
        <v>567</v>
      </c>
      <c r="D286" s="1" t="s">
        <v>315</v>
      </c>
      <c r="E286" s="273" t="s">
        <v>314</v>
      </c>
      <c r="F286" s="274">
        <v>1.8197666491361349E-2</v>
      </c>
      <c r="G286" s="275">
        <v>7.0433153528065831E-3</v>
      </c>
    </row>
    <row r="287" spans="2:7">
      <c r="B287" s="272" t="s">
        <v>566</v>
      </c>
      <c r="C287" s="1" t="s">
        <v>567</v>
      </c>
      <c r="D287" s="1" t="s">
        <v>283</v>
      </c>
      <c r="E287" s="273" t="s">
        <v>282</v>
      </c>
      <c r="F287" s="274">
        <v>0.96957478719881596</v>
      </c>
      <c r="G287" s="275">
        <v>0.9801178456979428</v>
      </c>
    </row>
    <row r="288" spans="2:7">
      <c r="B288" s="272" t="s">
        <v>566</v>
      </c>
      <c r="C288" s="1" t="s">
        <v>567</v>
      </c>
      <c r="D288" s="1" t="s">
        <v>141</v>
      </c>
      <c r="E288" s="273" t="s">
        <v>140</v>
      </c>
      <c r="F288" s="274">
        <v>9.8852724049942561E-4</v>
      </c>
      <c r="G288" s="275">
        <v>1.3111831651832426E-3</v>
      </c>
    </row>
    <row r="289" spans="2:7">
      <c r="B289" s="272" t="s">
        <v>566</v>
      </c>
      <c r="C289" s="1" t="s">
        <v>567</v>
      </c>
      <c r="D289" s="1" t="s">
        <v>118</v>
      </c>
      <c r="E289" s="273" t="s">
        <v>117</v>
      </c>
      <c r="F289" s="274">
        <v>1.123901906932352E-2</v>
      </c>
      <c r="G289" s="275">
        <v>7.9633163003012108E-3</v>
      </c>
    </row>
    <row r="290" spans="2:7">
      <c r="B290" s="272" t="s">
        <v>568</v>
      </c>
      <c r="C290" s="1" t="s">
        <v>569</v>
      </c>
      <c r="D290" s="1" t="s">
        <v>281</v>
      </c>
      <c r="E290" s="273" t="s">
        <v>280</v>
      </c>
      <c r="F290" s="274">
        <v>0.97540337381700948</v>
      </c>
      <c r="G290" s="275">
        <v>0.98620521616776424</v>
      </c>
    </row>
    <row r="291" spans="2:7">
      <c r="B291" s="272" t="s">
        <v>568</v>
      </c>
      <c r="C291" s="1" t="s">
        <v>569</v>
      </c>
      <c r="D291" s="1" t="s">
        <v>261</v>
      </c>
      <c r="E291" s="273" t="s">
        <v>260</v>
      </c>
      <c r="F291" s="274">
        <v>2.8439649531591627E-3</v>
      </c>
      <c r="G291" s="275">
        <v>9.7992312387614033E-3</v>
      </c>
    </row>
    <row r="292" spans="2:7">
      <c r="B292" s="272" t="s">
        <v>568</v>
      </c>
      <c r="C292" s="1" t="s">
        <v>569</v>
      </c>
      <c r="D292" s="1" t="s">
        <v>183</v>
      </c>
      <c r="E292" s="273" t="s">
        <v>182</v>
      </c>
      <c r="F292" s="274">
        <v>1.8959766354394419E-3</v>
      </c>
      <c r="G292" s="275">
        <v>1.6791187170854568E-3</v>
      </c>
    </row>
    <row r="293" spans="2:7">
      <c r="B293" s="272" t="s">
        <v>568</v>
      </c>
      <c r="C293" s="1" t="s">
        <v>569</v>
      </c>
      <c r="D293" s="1" t="s">
        <v>143</v>
      </c>
      <c r="E293" s="273" t="s">
        <v>142</v>
      </c>
      <c r="F293" s="274">
        <v>8.2701607111508313E-3</v>
      </c>
      <c r="G293" s="275">
        <v>1.8683569131369069E-2</v>
      </c>
    </row>
    <row r="294" spans="2:7">
      <c r="B294" s="272" t="s">
        <v>568</v>
      </c>
      <c r="C294" s="1" t="s">
        <v>569</v>
      </c>
      <c r="D294" s="1" t="s">
        <v>112</v>
      </c>
      <c r="E294" s="273" t="s">
        <v>111</v>
      </c>
      <c r="F294" s="274">
        <v>0</v>
      </c>
      <c r="G294" s="275">
        <v>1.9981631235859412E-3</v>
      </c>
    </row>
    <row r="295" spans="2:7">
      <c r="B295" s="272" t="s">
        <v>568</v>
      </c>
      <c r="C295" s="1" t="s">
        <v>569</v>
      </c>
      <c r="D295" s="1" t="s">
        <v>84</v>
      </c>
      <c r="E295" s="273" t="s">
        <v>83</v>
      </c>
      <c r="F295" s="274">
        <v>1.9677939322363907E-3</v>
      </c>
      <c r="G295" s="275">
        <v>2.146034796048372E-3</v>
      </c>
    </row>
    <row r="296" spans="2:7">
      <c r="B296" s="272" t="s">
        <v>568</v>
      </c>
      <c r="C296" s="1" t="s">
        <v>569</v>
      </c>
      <c r="D296" s="1" t="s">
        <v>68</v>
      </c>
      <c r="E296" s="273" t="s">
        <v>67</v>
      </c>
      <c r="F296" s="274">
        <v>4.219665171802933E-3</v>
      </c>
      <c r="G296" s="275">
        <v>5.5276802140826224E-3</v>
      </c>
    </row>
    <row r="297" spans="2:7">
      <c r="B297" s="272" t="s">
        <v>568</v>
      </c>
      <c r="C297" s="1" t="s">
        <v>569</v>
      </c>
      <c r="D297" s="1" t="s">
        <v>50</v>
      </c>
      <c r="E297" s="273" t="s">
        <v>49</v>
      </c>
      <c r="F297" s="274">
        <v>5.3990647792017104E-3</v>
      </c>
      <c r="G297" s="275">
        <v>5.737515857455887E-3</v>
      </c>
    </row>
    <row r="298" spans="2:7">
      <c r="B298" s="272" t="s">
        <v>853</v>
      </c>
      <c r="C298" s="1" t="s">
        <v>854</v>
      </c>
      <c r="D298" s="1" t="s">
        <v>205</v>
      </c>
      <c r="E298" s="273" t="s">
        <v>204</v>
      </c>
      <c r="F298" s="274">
        <v>0.47229046412564674</v>
      </c>
      <c r="G298" s="275">
        <v>0.12304632060990528</v>
      </c>
    </row>
    <row r="299" spans="2:7">
      <c r="B299" s="272" t="s">
        <v>853</v>
      </c>
      <c r="C299" s="1" t="s">
        <v>854</v>
      </c>
      <c r="D299" s="1" t="s">
        <v>122</v>
      </c>
      <c r="E299" s="273" t="s">
        <v>121</v>
      </c>
      <c r="F299" s="274">
        <v>0.52770953587435321</v>
      </c>
      <c r="G299" s="275">
        <v>0.16566961579113973</v>
      </c>
    </row>
    <row r="300" spans="2:7">
      <c r="B300" s="272" t="s">
        <v>855</v>
      </c>
      <c r="C300" s="1" t="s">
        <v>856</v>
      </c>
      <c r="D300" s="1" t="s">
        <v>365</v>
      </c>
      <c r="E300" s="273" t="s">
        <v>364</v>
      </c>
      <c r="F300" s="274">
        <v>1.7430330431038412E-3</v>
      </c>
      <c r="G300" s="275">
        <v>1.7323463211300987E-3</v>
      </c>
    </row>
    <row r="301" spans="2:7">
      <c r="B301" s="272" t="s">
        <v>855</v>
      </c>
      <c r="C301" s="1" t="s">
        <v>856</v>
      </c>
      <c r="D301" s="1" t="s">
        <v>331</v>
      </c>
      <c r="E301" s="273" t="s">
        <v>330</v>
      </c>
      <c r="F301" s="274">
        <v>3.8090033245974674E-3</v>
      </c>
      <c r="G301" s="275">
        <v>4.2614689098050846E-3</v>
      </c>
    </row>
    <row r="302" spans="2:7">
      <c r="B302" s="272" t="s">
        <v>855</v>
      </c>
      <c r="C302" s="1" t="s">
        <v>856</v>
      </c>
      <c r="D302" s="1" t="s">
        <v>241</v>
      </c>
      <c r="E302" s="273" t="s">
        <v>240</v>
      </c>
      <c r="F302" s="274">
        <v>0.99444796363229881</v>
      </c>
      <c r="G302" s="275">
        <v>0.54730020712425398</v>
      </c>
    </row>
    <row r="303" spans="2:7">
      <c r="B303" s="272" t="s">
        <v>857</v>
      </c>
      <c r="C303" s="1" t="s">
        <v>858</v>
      </c>
      <c r="D303" s="1" t="s">
        <v>235</v>
      </c>
      <c r="E303" s="273" t="s">
        <v>234</v>
      </c>
      <c r="F303" s="274">
        <v>0.99999999999999989</v>
      </c>
      <c r="G303" s="275">
        <v>0.17091893522727736</v>
      </c>
    </row>
    <row r="304" spans="2:7">
      <c r="B304" s="272" t="s">
        <v>859</v>
      </c>
      <c r="C304" s="1" t="s">
        <v>860</v>
      </c>
      <c r="D304" s="1" t="s">
        <v>359</v>
      </c>
      <c r="E304" s="273" t="s">
        <v>358</v>
      </c>
      <c r="F304" s="274">
        <v>8.1745291958522051E-2</v>
      </c>
      <c r="G304" s="275">
        <v>8.8980856590730142E-2</v>
      </c>
    </row>
    <row r="305" spans="2:7">
      <c r="B305" s="272" t="s">
        <v>859</v>
      </c>
      <c r="C305" s="1" t="s">
        <v>860</v>
      </c>
      <c r="D305" s="1" t="s">
        <v>337</v>
      </c>
      <c r="E305" s="273" t="s">
        <v>336</v>
      </c>
      <c r="F305" s="274">
        <v>1.5180992237388172E-2</v>
      </c>
      <c r="G305" s="275">
        <v>1.2080677379739549E-2</v>
      </c>
    </row>
    <row r="306" spans="2:7">
      <c r="B306" s="272" t="s">
        <v>859</v>
      </c>
      <c r="C306" s="1" t="s">
        <v>860</v>
      </c>
      <c r="D306" s="1" t="s">
        <v>279</v>
      </c>
      <c r="E306" s="273" t="s">
        <v>278</v>
      </c>
      <c r="F306" s="274">
        <v>0.87881120260532897</v>
      </c>
      <c r="G306" s="275">
        <v>0.89700831418622828</v>
      </c>
    </row>
    <row r="307" spans="2:7">
      <c r="B307" s="272" t="s">
        <v>859</v>
      </c>
      <c r="C307" s="1" t="s">
        <v>860</v>
      </c>
      <c r="D307" s="1" t="s">
        <v>247</v>
      </c>
      <c r="E307" s="273" t="s">
        <v>246</v>
      </c>
      <c r="F307" s="274">
        <v>9.3600003094214976E-4</v>
      </c>
      <c r="G307" s="275">
        <v>0</v>
      </c>
    </row>
    <row r="308" spans="2:7">
      <c r="B308" s="272" t="s">
        <v>859</v>
      </c>
      <c r="C308" s="1" t="s">
        <v>860</v>
      </c>
      <c r="D308" s="1" t="s">
        <v>227</v>
      </c>
      <c r="E308" s="273" t="s">
        <v>226</v>
      </c>
      <c r="F308" s="274">
        <v>2.3326513167818617E-2</v>
      </c>
      <c r="G308" s="275">
        <v>1.9867636933841526E-2</v>
      </c>
    </row>
    <row r="309" spans="2:7">
      <c r="B309" s="272" t="s">
        <v>861</v>
      </c>
      <c r="C309" s="1" t="s">
        <v>862</v>
      </c>
      <c r="D309" s="1" t="s">
        <v>271</v>
      </c>
      <c r="E309" s="273" t="s">
        <v>270</v>
      </c>
      <c r="F309" s="274">
        <v>2.9428880584122137E-2</v>
      </c>
      <c r="G309" s="275">
        <v>4.7675128578488673E-3</v>
      </c>
    </row>
    <row r="310" spans="2:7">
      <c r="B310" s="272" t="s">
        <v>861</v>
      </c>
      <c r="C310" s="1" t="s">
        <v>862</v>
      </c>
      <c r="D310" s="1" t="s">
        <v>116</v>
      </c>
      <c r="E310" s="273" t="s">
        <v>115</v>
      </c>
      <c r="F310" s="274">
        <v>0.93916455258826848</v>
      </c>
      <c r="G310" s="275">
        <v>0.17034560102913407</v>
      </c>
    </row>
    <row r="311" spans="2:7">
      <c r="B311" s="272" t="s">
        <v>861</v>
      </c>
      <c r="C311" s="1" t="s">
        <v>862</v>
      </c>
      <c r="D311" s="1" t="s">
        <v>79</v>
      </c>
      <c r="E311" s="273" t="s">
        <v>78</v>
      </c>
      <c r="F311" s="274">
        <v>3.1406566827609408E-2</v>
      </c>
      <c r="G311" s="275">
        <v>8.0684251036876719E-3</v>
      </c>
    </row>
    <row r="312" spans="2:7">
      <c r="B312" s="272" t="s">
        <v>570</v>
      </c>
      <c r="C312" s="1" t="s">
        <v>571</v>
      </c>
      <c r="D312" s="1" t="s">
        <v>321</v>
      </c>
      <c r="E312" s="273" t="s">
        <v>320</v>
      </c>
      <c r="F312" s="274">
        <v>2.1285982986694323E-3</v>
      </c>
      <c r="G312" s="275">
        <v>0</v>
      </c>
    </row>
    <row r="313" spans="2:7">
      <c r="B313" s="272" t="s">
        <v>570</v>
      </c>
      <c r="C313" s="1" t="s">
        <v>571</v>
      </c>
      <c r="D313" s="1" t="s">
        <v>275</v>
      </c>
      <c r="E313" s="273" t="s">
        <v>274</v>
      </c>
      <c r="F313" s="274">
        <v>0.98254549395091062</v>
      </c>
      <c r="G313" s="275">
        <v>0.96675628127308588</v>
      </c>
    </row>
    <row r="314" spans="2:7">
      <c r="B314" s="272" t="s">
        <v>570</v>
      </c>
      <c r="C314" s="1" t="s">
        <v>571</v>
      </c>
      <c r="D314" s="1" t="s">
        <v>239</v>
      </c>
      <c r="E314" s="273" t="s">
        <v>238</v>
      </c>
      <c r="F314" s="274">
        <v>1.0666212565696283E-2</v>
      </c>
      <c r="G314" s="275">
        <v>8.6724482988659105E-3</v>
      </c>
    </row>
    <row r="315" spans="2:7">
      <c r="B315" s="272" t="s">
        <v>570</v>
      </c>
      <c r="C315" s="1" t="s">
        <v>571</v>
      </c>
      <c r="D315" s="1" t="s">
        <v>132</v>
      </c>
      <c r="E315" s="273" t="s">
        <v>131</v>
      </c>
      <c r="F315" s="274">
        <v>1.6796575665864249E-3</v>
      </c>
      <c r="G315" s="275">
        <v>1.183715995439693E-3</v>
      </c>
    </row>
    <row r="316" spans="2:7">
      <c r="B316" s="272" t="s">
        <v>570</v>
      </c>
      <c r="C316" s="1" t="s">
        <v>571</v>
      </c>
      <c r="D316" s="1" t="s">
        <v>86</v>
      </c>
      <c r="E316" s="273" t="s">
        <v>85</v>
      </c>
      <c r="F316" s="274">
        <v>2.9800376181372051E-3</v>
      </c>
      <c r="G316" s="275">
        <v>1.7995699728895953E-3</v>
      </c>
    </row>
    <row r="317" spans="2:7">
      <c r="B317" s="272" t="s">
        <v>600</v>
      </c>
      <c r="C317" s="1" t="s">
        <v>601</v>
      </c>
      <c r="D317" s="1" t="s">
        <v>213</v>
      </c>
      <c r="E317" s="273" t="s">
        <v>212</v>
      </c>
      <c r="F317" s="274">
        <v>1.990252684731316E-3</v>
      </c>
      <c r="G317" s="275">
        <v>1.8681964312827182E-3</v>
      </c>
    </row>
    <row r="318" spans="2:7">
      <c r="B318" s="272" t="s">
        <v>600</v>
      </c>
      <c r="C318" s="1" t="s">
        <v>601</v>
      </c>
      <c r="D318" s="1" t="s">
        <v>195</v>
      </c>
      <c r="E318" s="273" t="s">
        <v>194</v>
      </c>
      <c r="F318" s="274">
        <v>0.98698248155675739</v>
      </c>
      <c r="G318" s="275">
        <v>0.2300929933632381</v>
      </c>
    </row>
    <row r="319" spans="2:7">
      <c r="B319" s="272" t="s">
        <v>600</v>
      </c>
      <c r="C319" s="1" t="s">
        <v>601</v>
      </c>
      <c r="D319" s="1" t="s">
        <v>171</v>
      </c>
      <c r="E319" s="273" t="s">
        <v>170</v>
      </c>
      <c r="F319" s="274">
        <v>9.5433671137116448E-3</v>
      </c>
      <c r="G319" s="275">
        <v>9.6301237651867846E-3</v>
      </c>
    </row>
    <row r="320" spans="2:7">
      <c r="B320" s="272" t="s">
        <v>600</v>
      </c>
      <c r="C320" s="1" t="s">
        <v>601</v>
      </c>
      <c r="D320" s="1" t="s">
        <v>126</v>
      </c>
      <c r="E320" s="273" t="s">
        <v>125</v>
      </c>
      <c r="F320" s="274">
        <v>1.4838986447996737E-3</v>
      </c>
      <c r="G320" s="275">
        <v>1.0670361679747554E-3</v>
      </c>
    </row>
    <row r="321" spans="2:7">
      <c r="B321" s="272" t="s">
        <v>616</v>
      </c>
      <c r="C321" s="1" t="s">
        <v>617</v>
      </c>
      <c r="D321" s="1" t="s">
        <v>343</v>
      </c>
      <c r="E321" s="273" t="s">
        <v>342</v>
      </c>
      <c r="F321" s="274">
        <v>1.7386293639597033E-3</v>
      </c>
      <c r="G321" s="275">
        <v>9.5843933215947338E-4</v>
      </c>
    </row>
    <row r="322" spans="2:7">
      <c r="B322" s="272" t="s">
        <v>616</v>
      </c>
      <c r="C322" s="1" t="s">
        <v>617</v>
      </c>
      <c r="D322" s="1" t="s">
        <v>293</v>
      </c>
      <c r="E322" s="273" t="s">
        <v>292</v>
      </c>
      <c r="F322" s="274">
        <v>5.4667474715361528E-2</v>
      </c>
      <c r="G322" s="275">
        <v>2.7952258913354348E-2</v>
      </c>
    </row>
    <row r="323" spans="2:7">
      <c r="B323" s="272" t="s">
        <v>616</v>
      </c>
      <c r="C323" s="1" t="s">
        <v>617</v>
      </c>
      <c r="D323" s="1" t="s">
        <v>273</v>
      </c>
      <c r="E323" s="273" t="s">
        <v>272</v>
      </c>
      <c r="F323" s="274">
        <v>0.91387326882190467</v>
      </c>
      <c r="G323" s="275">
        <v>0.8819990123835596</v>
      </c>
    </row>
    <row r="324" spans="2:7">
      <c r="B324" s="272" t="s">
        <v>616</v>
      </c>
      <c r="C324" s="1" t="s">
        <v>617</v>
      </c>
      <c r="D324" s="1" t="s">
        <v>257</v>
      </c>
      <c r="E324" s="273" t="s">
        <v>256</v>
      </c>
      <c r="F324" s="274">
        <v>4.7141693325650248E-3</v>
      </c>
      <c r="G324" s="275">
        <v>3.0718435916940456E-3</v>
      </c>
    </row>
    <row r="325" spans="2:7">
      <c r="B325" s="272" t="s">
        <v>616</v>
      </c>
      <c r="C325" s="1" t="s">
        <v>617</v>
      </c>
      <c r="D325" s="1" t="s">
        <v>255</v>
      </c>
      <c r="E325" s="273" t="s">
        <v>254</v>
      </c>
      <c r="F325" s="274">
        <v>9.0607427424642829E-3</v>
      </c>
      <c r="G325" s="275">
        <v>6.1234561269811428E-3</v>
      </c>
    </row>
    <row r="326" spans="2:7">
      <c r="B326" s="272" t="s">
        <v>616</v>
      </c>
      <c r="C326" s="1" t="s">
        <v>617</v>
      </c>
      <c r="D326" s="1" t="s">
        <v>249</v>
      </c>
      <c r="E326" s="273" t="s">
        <v>248</v>
      </c>
      <c r="F326" s="274">
        <v>9.4780137898146117E-3</v>
      </c>
      <c r="G326" s="275">
        <v>1.1897412873898647E-2</v>
      </c>
    </row>
    <row r="327" spans="2:7">
      <c r="B327" s="272" t="s">
        <v>616</v>
      </c>
      <c r="C327" s="1" t="s">
        <v>617</v>
      </c>
      <c r="D327" s="1" t="s">
        <v>169</v>
      </c>
      <c r="E327" s="273" t="s">
        <v>168</v>
      </c>
      <c r="F327" s="274">
        <v>4.0236850994495995E-3</v>
      </c>
      <c r="G327" s="275">
        <v>3.8543346990050111E-3</v>
      </c>
    </row>
    <row r="328" spans="2:7">
      <c r="B328" s="272" t="s">
        <v>616</v>
      </c>
      <c r="C328" s="1" t="s">
        <v>617</v>
      </c>
      <c r="D328" s="1" t="s">
        <v>88</v>
      </c>
      <c r="E328" s="273" t="s">
        <v>87</v>
      </c>
      <c r="F328" s="274">
        <v>2.4440161344804973E-3</v>
      </c>
      <c r="G328" s="275">
        <v>1.4063973930194668E-3</v>
      </c>
    </row>
    <row r="329" spans="2:7">
      <c r="B329" s="272" t="s">
        <v>863</v>
      </c>
      <c r="C329" s="1" t="s">
        <v>864</v>
      </c>
      <c r="D329" s="1" t="s">
        <v>303</v>
      </c>
      <c r="E329" s="273" t="s">
        <v>302</v>
      </c>
      <c r="F329" s="274">
        <v>0.94587555686101721</v>
      </c>
      <c r="G329" s="275">
        <v>0.12240509857584511</v>
      </c>
    </row>
    <row r="330" spans="2:7">
      <c r="B330" s="272" t="s">
        <v>863</v>
      </c>
      <c r="C330" s="1" t="s">
        <v>864</v>
      </c>
      <c r="D330" s="1" t="s">
        <v>187</v>
      </c>
      <c r="E330" s="273" t="s">
        <v>186</v>
      </c>
      <c r="F330" s="274">
        <v>5.0491995887795557E-2</v>
      </c>
      <c r="G330" s="275">
        <v>6.3004651128695886E-3</v>
      </c>
    </row>
    <row r="331" spans="2:7">
      <c r="B331" s="272" t="s">
        <v>863</v>
      </c>
      <c r="C331" s="1" t="s">
        <v>864</v>
      </c>
      <c r="D331" s="1" t="s">
        <v>153</v>
      </c>
      <c r="E331" s="273" t="s">
        <v>152</v>
      </c>
      <c r="F331" s="274">
        <v>3.632447251187154E-3</v>
      </c>
      <c r="G331" s="275">
        <v>0</v>
      </c>
    </row>
    <row r="332" spans="2:7">
      <c r="B332" s="272" t="s">
        <v>865</v>
      </c>
      <c r="C332" s="1" t="s">
        <v>866</v>
      </c>
      <c r="D332" s="1" t="s">
        <v>367</v>
      </c>
      <c r="E332" s="273" t="s">
        <v>366</v>
      </c>
      <c r="F332" s="274">
        <v>2.1069295581703368E-2</v>
      </c>
      <c r="G332" s="275">
        <v>1.5893770875567776E-2</v>
      </c>
    </row>
    <row r="333" spans="2:7">
      <c r="B333" s="272" t="s">
        <v>865</v>
      </c>
      <c r="C333" s="1" t="s">
        <v>866</v>
      </c>
      <c r="D333" s="1" t="s">
        <v>327</v>
      </c>
      <c r="E333" s="273" t="s">
        <v>326</v>
      </c>
      <c r="F333" s="274">
        <v>5.5704855128935419E-3</v>
      </c>
      <c r="G333" s="275">
        <v>6.5214278408509763E-3</v>
      </c>
    </row>
    <row r="334" spans="2:7">
      <c r="B334" s="272" t="s">
        <v>865</v>
      </c>
      <c r="C334" s="1" t="s">
        <v>866</v>
      </c>
      <c r="D334" s="1" t="s">
        <v>287</v>
      </c>
      <c r="E334" s="273" t="s">
        <v>286</v>
      </c>
      <c r="F334" s="274">
        <v>7.9531436199768657E-2</v>
      </c>
      <c r="G334" s="275">
        <v>6.9617407104903301E-2</v>
      </c>
    </row>
    <row r="335" spans="2:7">
      <c r="B335" s="272" t="s">
        <v>865</v>
      </c>
      <c r="C335" s="1" t="s">
        <v>866</v>
      </c>
      <c r="D335" s="1" t="s">
        <v>277</v>
      </c>
      <c r="E335" s="273" t="s">
        <v>276</v>
      </c>
      <c r="F335" s="274">
        <v>6.9543702450803949E-3</v>
      </c>
      <c r="G335" s="275">
        <v>7.1998929061155665E-3</v>
      </c>
    </row>
    <row r="336" spans="2:7">
      <c r="B336" s="272" t="s">
        <v>865</v>
      </c>
      <c r="C336" s="1" t="s">
        <v>866</v>
      </c>
      <c r="D336" s="1" t="s">
        <v>269</v>
      </c>
      <c r="E336" s="273" t="s">
        <v>268</v>
      </c>
      <c r="F336" s="274">
        <v>0.87346890278209766</v>
      </c>
      <c r="G336" s="275">
        <v>0.9163648095733915</v>
      </c>
    </row>
    <row r="337" spans="2:7">
      <c r="B337" s="272" t="s">
        <v>865</v>
      </c>
      <c r="C337" s="1" t="s">
        <v>866</v>
      </c>
      <c r="D337" s="1" t="s">
        <v>251</v>
      </c>
      <c r="E337" s="273" t="s">
        <v>250</v>
      </c>
      <c r="F337" s="274">
        <v>1.340550967845648E-2</v>
      </c>
      <c r="G337" s="275">
        <v>1.6534839112911915E-2</v>
      </c>
    </row>
    <row r="338" spans="2:7">
      <c r="B338" s="272" t="s">
        <v>640</v>
      </c>
      <c r="C338" s="1" t="s">
        <v>641</v>
      </c>
      <c r="D338" s="1" t="s">
        <v>195</v>
      </c>
      <c r="E338" s="273" t="s">
        <v>194</v>
      </c>
      <c r="F338" s="274">
        <v>0.99889957537286989</v>
      </c>
      <c r="G338" s="275">
        <v>0.26342108024448463</v>
      </c>
    </row>
    <row r="339" spans="2:7">
      <c r="B339" s="272" t="s">
        <v>640</v>
      </c>
      <c r="C339" s="1" t="s">
        <v>641</v>
      </c>
      <c r="D339" s="1" t="s">
        <v>45</v>
      </c>
      <c r="E339" s="273" t="s">
        <v>44</v>
      </c>
      <c r="F339" s="274">
        <v>1.10042462713013E-3</v>
      </c>
      <c r="G339" s="275">
        <v>0</v>
      </c>
    </row>
    <row r="340" spans="2:7">
      <c r="B340" s="272" t="s">
        <v>867</v>
      </c>
      <c r="C340" s="1" t="s">
        <v>868</v>
      </c>
      <c r="D340" s="1" t="s">
        <v>367</v>
      </c>
      <c r="E340" s="273" t="s">
        <v>366</v>
      </c>
      <c r="F340" s="274">
        <v>1.208243363393878E-2</v>
      </c>
      <c r="G340" s="275">
        <v>8.0246539302087101E-3</v>
      </c>
    </row>
    <row r="341" spans="2:7">
      <c r="B341" s="272" t="s">
        <v>867</v>
      </c>
      <c r="C341" s="1" t="s">
        <v>868</v>
      </c>
      <c r="D341" s="1" t="s">
        <v>343</v>
      </c>
      <c r="E341" s="273" t="s">
        <v>342</v>
      </c>
      <c r="F341" s="274">
        <v>5.5831639781531821E-2</v>
      </c>
      <c r="G341" s="275">
        <v>3.8518307560443298E-2</v>
      </c>
    </row>
    <row r="342" spans="2:7">
      <c r="B342" s="272" t="s">
        <v>867</v>
      </c>
      <c r="C342" s="1" t="s">
        <v>868</v>
      </c>
      <c r="D342" s="1" t="s">
        <v>293</v>
      </c>
      <c r="E342" s="273" t="s">
        <v>292</v>
      </c>
      <c r="F342" s="274">
        <v>3.4254731360345487E-3</v>
      </c>
      <c r="G342" s="275">
        <v>2.1919854104702229E-3</v>
      </c>
    </row>
    <row r="343" spans="2:7">
      <c r="B343" s="272" t="s">
        <v>867</v>
      </c>
      <c r="C343" s="1" t="s">
        <v>868</v>
      </c>
      <c r="D343" s="1" t="s">
        <v>267</v>
      </c>
      <c r="E343" s="273" t="s">
        <v>266</v>
      </c>
      <c r="F343" s="274">
        <v>0.89924425250857365</v>
      </c>
      <c r="G343" s="275">
        <v>0.84406144400108796</v>
      </c>
    </row>
    <row r="344" spans="2:7">
      <c r="B344" s="272" t="s">
        <v>867</v>
      </c>
      <c r="C344" s="1" t="s">
        <v>868</v>
      </c>
      <c r="D344" s="1" t="s">
        <v>259</v>
      </c>
      <c r="E344" s="273" t="s">
        <v>258</v>
      </c>
      <c r="F344" s="274">
        <v>5.3862885812269792E-3</v>
      </c>
      <c r="G344" s="275">
        <v>1.1388670916087232E-3</v>
      </c>
    </row>
    <row r="345" spans="2:7">
      <c r="B345" s="272" t="s">
        <v>867</v>
      </c>
      <c r="C345" s="1" t="s">
        <v>868</v>
      </c>
      <c r="D345" s="1" t="s">
        <v>257</v>
      </c>
      <c r="E345" s="273" t="s">
        <v>256</v>
      </c>
      <c r="F345" s="274">
        <v>2.4029912358694273E-2</v>
      </c>
      <c r="G345" s="275">
        <v>1.9596355220353797E-2</v>
      </c>
    </row>
    <row r="346" spans="2:7">
      <c r="B346" s="272" t="s">
        <v>869</v>
      </c>
      <c r="C346" s="1" t="s">
        <v>870</v>
      </c>
      <c r="D346" s="1" t="s">
        <v>315</v>
      </c>
      <c r="E346" s="273" t="s">
        <v>314</v>
      </c>
      <c r="F346" s="274">
        <v>1.0619126187733697E-3</v>
      </c>
      <c r="G346" s="275">
        <v>0</v>
      </c>
    </row>
    <row r="347" spans="2:7">
      <c r="B347" s="272" t="s">
        <v>869</v>
      </c>
      <c r="C347" s="1" t="s">
        <v>870</v>
      </c>
      <c r="D347" s="1" t="s">
        <v>307</v>
      </c>
      <c r="E347" s="273" t="s">
        <v>306</v>
      </c>
      <c r="F347" s="274">
        <v>1.7260403803515032E-3</v>
      </c>
      <c r="G347" s="275">
        <v>4.6052327995939274E-3</v>
      </c>
    </row>
    <row r="348" spans="2:7">
      <c r="B348" s="272" t="s">
        <v>869</v>
      </c>
      <c r="C348" s="1" t="s">
        <v>870</v>
      </c>
      <c r="D348" s="1" t="s">
        <v>265</v>
      </c>
      <c r="E348" s="273" t="s">
        <v>264</v>
      </c>
      <c r="F348" s="274">
        <v>0.31902345547057948</v>
      </c>
      <c r="G348" s="275">
        <v>0.99648857436119076</v>
      </c>
    </row>
    <row r="349" spans="2:7">
      <c r="B349" s="272" t="s">
        <v>869</v>
      </c>
      <c r="C349" s="1" t="s">
        <v>870</v>
      </c>
      <c r="D349" s="1" t="s">
        <v>213</v>
      </c>
      <c r="E349" s="273" t="s">
        <v>212</v>
      </c>
      <c r="F349" s="274">
        <v>1.1241745964213196E-3</v>
      </c>
      <c r="G349" s="275">
        <v>2.1454552656073617E-3</v>
      </c>
    </row>
    <row r="350" spans="2:7">
      <c r="B350" s="272" t="s">
        <v>869</v>
      </c>
      <c r="C350" s="1" t="s">
        <v>870</v>
      </c>
      <c r="D350" s="1" t="s">
        <v>195</v>
      </c>
      <c r="E350" s="273" t="s">
        <v>194</v>
      </c>
      <c r="F350" s="274">
        <v>1.5530904424405309E-3</v>
      </c>
      <c r="G350" s="275">
        <v>0</v>
      </c>
    </row>
    <row r="351" spans="2:7">
      <c r="B351" s="272" t="s">
        <v>869</v>
      </c>
      <c r="C351" s="1" t="s">
        <v>870</v>
      </c>
      <c r="D351" s="1" t="s">
        <v>126</v>
      </c>
      <c r="E351" s="273" t="s">
        <v>125</v>
      </c>
      <c r="F351" s="274">
        <v>0.67551132649143375</v>
      </c>
      <c r="G351" s="275">
        <v>0.98759507241686229</v>
      </c>
    </row>
    <row r="352" spans="2:7">
      <c r="B352" s="272" t="s">
        <v>871</v>
      </c>
      <c r="C352" s="1" t="s">
        <v>872</v>
      </c>
      <c r="D352" s="1" t="s">
        <v>289</v>
      </c>
      <c r="E352" s="273" t="s">
        <v>288</v>
      </c>
      <c r="F352" s="274">
        <v>0.9968622034184037</v>
      </c>
      <c r="G352" s="275">
        <v>0.33334060714506525</v>
      </c>
    </row>
    <row r="353" spans="2:7">
      <c r="B353" s="272" t="s">
        <v>871</v>
      </c>
      <c r="C353" s="1" t="s">
        <v>872</v>
      </c>
      <c r="D353" s="1" t="s">
        <v>247</v>
      </c>
      <c r="E353" s="273" t="s">
        <v>246</v>
      </c>
      <c r="F353" s="274">
        <v>3.1377965815963063E-3</v>
      </c>
      <c r="G353" s="275">
        <v>0</v>
      </c>
    </row>
    <row r="354" spans="2:7">
      <c r="B354" s="272" t="s">
        <v>873</v>
      </c>
      <c r="C354" s="1" t="s">
        <v>874</v>
      </c>
      <c r="D354" s="1" t="s">
        <v>369</v>
      </c>
      <c r="E354" s="273" t="s">
        <v>368</v>
      </c>
      <c r="F354" s="274">
        <v>6.1617840303006877E-2</v>
      </c>
      <c r="G354" s="275">
        <v>7.662104231146312E-2</v>
      </c>
    </row>
    <row r="355" spans="2:7">
      <c r="B355" s="272" t="s">
        <v>873</v>
      </c>
      <c r="C355" s="1" t="s">
        <v>874</v>
      </c>
      <c r="D355" s="1" t="s">
        <v>285</v>
      </c>
      <c r="E355" s="273" t="s">
        <v>284</v>
      </c>
      <c r="F355" s="274">
        <v>1.3449795161165649E-3</v>
      </c>
      <c r="G355" s="275">
        <v>0</v>
      </c>
    </row>
    <row r="356" spans="2:7">
      <c r="B356" s="272" t="s">
        <v>873</v>
      </c>
      <c r="C356" s="1" t="s">
        <v>874</v>
      </c>
      <c r="D356" s="1" t="s">
        <v>263</v>
      </c>
      <c r="E356" s="273" t="s">
        <v>262</v>
      </c>
      <c r="F356" s="274">
        <v>0.92655948055963511</v>
      </c>
      <c r="G356" s="275">
        <v>0.96325582703519319</v>
      </c>
    </row>
    <row r="357" spans="2:7">
      <c r="B357" s="272" t="s">
        <v>873</v>
      </c>
      <c r="C357" s="1" t="s">
        <v>874</v>
      </c>
      <c r="D357" s="1" t="s">
        <v>173</v>
      </c>
      <c r="E357" s="273" t="s">
        <v>172</v>
      </c>
      <c r="F357" s="274">
        <v>9.4303161474839602E-3</v>
      </c>
      <c r="G357" s="275">
        <v>7.95080925552402E-3</v>
      </c>
    </row>
    <row r="358" spans="2:7">
      <c r="B358" s="272" t="s">
        <v>873</v>
      </c>
      <c r="C358" s="1" t="s">
        <v>874</v>
      </c>
      <c r="D358" s="1" t="s">
        <v>103</v>
      </c>
      <c r="E358" s="273" t="s">
        <v>102</v>
      </c>
      <c r="F358" s="274">
        <v>1.0473834737574398E-3</v>
      </c>
      <c r="G358" s="275">
        <v>1.6394136827522789E-3</v>
      </c>
    </row>
    <row r="359" spans="2:7">
      <c r="B359" s="272" t="s">
        <v>618</v>
      </c>
      <c r="C359" s="1" t="s">
        <v>619</v>
      </c>
      <c r="D359" s="1" t="s">
        <v>281</v>
      </c>
      <c r="E359" s="273" t="s">
        <v>280</v>
      </c>
      <c r="F359" s="274">
        <v>4.7438014696917627E-3</v>
      </c>
      <c r="G359" s="275">
        <v>1.381253358333589E-3</v>
      </c>
    </row>
    <row r="360" spans="2:7">
      <c r="B360" s="272" t="s">
        <v>618</v>
      </c>
      <c r="C360" s="1" t="s">
        <v>619</v>
      </c>
      <c r="D360" s="1" t="s">
        <v>261</v>
      </c>
      <c r="E360" s="273" t="s">
        <v>260</v>
      </c>
      <c r="F360" s="274">
        <v>0.980814204803653</v>
      </c>
      <c r="G360" s="275">
        <v>0.97323633084228289</v>
      </c>
    </row>
    <row r="361" spans="2:7">
      <c r="B361" s="272" t="s">
        <v>618</v>
      </c>
      <c r="C361" s="1" t="s">
        <v>619</v>
      </c>
      <c r="D361" s="1" t="s">
        <v>151</v>
      </c>
      <c r="E361" s="273" t="s">
        <v>150</v>
      </c>
      <c r="F361" s="274">
        <v>4.5387539762588242E-3</v>
      </c>
      <c r="G361" s="275">
        <v>2.7438840533097471E-3</v>
      </c>
    </row>
    <row r="362" spans="2:7">
      <c r="B362" s="272" t="s">
        <v>618</v>
      </c>
      <c r="C362" s="1" t="s">
        <v>619</v>
      </c>
      <c r="D362" s="1" t="s">
        <v>50</v>
      </c>
      <c r="E362" s="273" t="s">
        <v>49</v>
      </c>
      <c r="F362" s="274">
        <v>9.9032397503962394E-3</v>
      </c>
      <c r="G362" s="275">
        <v>3.0307244567761367E-3</v>
      </c>
    </row>
    <row r="363" spans="2:7">
      <c r="B363" s="272" t="s">
        <v>875</v>
      </c>
      <c r="C363" s="1" t="s">
        <v>876</v>
      </c>
      <c r="D363" s="1" t="s">
        <v>335</v>
      </c>
      <c r="E363" s="273" t="s">
        <v>334</v>
      </c>
      <c r="F363" s="274">
        <v>1.2053984701086515E-2</v>
      </c>
      <c r="G363" s="275">
        <v>1.3944024754307489E-2</v>
      </c>
    </row>
    <row r="364" spans="2:7">
      <c r="B364" s="272" t="s">
        <v>875</v>
      </c>
      <c r="C364" s="1" t="s">
        <v>876</v>
      </c>
      <c r="D364" s="1" t="s">
        <v>325</v>
      </c>
      <c r="E364" s="273" t="s">
        <v>324</v>
      </c>
      <c r="F364" s="274">
        <v>3.618469134198431E-3</v>
      </c>
      <c r="G364" s="275">
        <v>8.2185211826112624E-3</v>
      </c>
    </row>
    <row r="365" spans="2:7">
      <c r="B365" s="272" t="s">
        <v>875</v>
      </c>
      <c r="C365" s="1" t="s">
        <v>876</v>
      </c>
      <c r="D365" s="1" t="s">
        <v>287</v>
      </c>
      <c r="E365" s="273" t="s">
        <v>286</v>
      </c>
      <c r="F365" s="274">
        <v>1.1855845906484986E-3</v>
      </c>
      <c r="G365" s="275">
        <v>2.2330919758581339E-3</v>
      </c>
    </row>
    <row r="366" spans="2:7">
      <c r="B366" s="272" t="s">
        <v>875</v>
      </c>
      <c r="C366" s="1" t="s">
        <v>876</v>
      </c>
      <c r="D366" s="1" t="s">
        <v>267</v>
      </c>
      <c r="E366" s="273" t="s">
        <v>266</v>
      </c>
      <c r="F366" s="274">
        <v>1.8823185487145341E-3</v>
      </c>
      <c r="G366" s="275">
        <v>4.3180692008777709E-3</v>
      </c>
    </row>
    <row r="367" spans="2:7">
      <c r="B367" s="272" t="s">
        <v>875</v>
      </c>
      <c r="C367" s="1" t="s">
        <v>876</v>
      </c>
      <c r="D367" s="1" t="s">
        <v>259</v>
      </c>
      <c r="E367" s="273" t="s">
        <v>258</v>
      </c>
      <c r="F367" s="274">
        <v>0.98125964302535207</v>
      </c>
      <c r="G367" s="275">
        <v>0.50706945242900969</v>
      </c>
    </row>
    <row r="368" spans="2:7">
      <c r="B368" s="272" t="s">
        <v>608</v>
      </c>
      <c r="C368" s="1" t="s">
        <v>609</v>
      </c>
      <c r="D368" s="1" t="s">
        <v>333</v>
      </c>
      <c r="E368" s="273" t="s">
        <v>332</v>
      </c>
      <c r="F368" s="274">
        <v>3.9215162602711674E-3</v>
      </c>
      <c r="G368" s="275">
        <v>4.4552552795533622E-3</v>
      </c>
    </row>
    <row r="369" spans="2:7">
      <c r="B369" s="272" t="s">
        <v>608</v>
      </c>
      <c r="C369" s="1" t="s">
        <v>609</v>
      </c>
      <c r="D369" s="1" t="s">
        <v>331</v>
      </c>
      <c r="E369" s="273" t="s">
        <v>330</v>
      </c>
      <c r="F369" s="274">
        <v>1.2329852486891186E-3</v>
      </c>
      <c r="G369" s="275">
        <v>1.2830727043652264E-3</v>
      </c>
    </row>
    <row r="370" spans="2:7">
      <c r="B370" s="272" t="s">
        <v>608</v>
      </c>
      <c r="C370" s="1" t="s">
        <v>609</v>
      </c>
      <c r="D370" s="1" t="s">
        <v>235</v>
      </c>
      <c r="E370" s="273" t="s">
        <v>234</v>
      </c>
      <c r="F370" s="274">
        <v>9.4988827462186964E-3</v>
      </c>
      <c r="G370" s="275">
        <v>1.7401018456984667E-3</v>
      </c>
    </row>
    <row r="371" spans="2:7">
      <c r="B371" s="272" t="s">
        <v>608</v>
      </c>
      <c r="C371" s="1" t="s">
        <v>609</v>
      </c>
      <c r="D371" s="1" t="s">
        <v>219</v>
      </c>
      <c r="E371" s="273" t="s">
        <v>218</v>
      </c>
      <c r="F371" s="274">
        <v>5.0654773032787611E-3</v>
      </c>
      <c r="G371" s="275">
        <v>2.0565162470204909E-3</v>
      </c>
    </row>
    <row r="372" spans="2:7">
      <c r="B372" s="272" t="s">
        <v>608</v>
      </c>
      <c r="C372" s="1" t="s">
        <v>609</v>
      </c>
      <c r="D372" s="1" t="s">
        <v>185</v>
      </c>
      <c r="E372" s="273" t="s">
        <v>184</v>
      </c>
      <c r="F372" s="274">
        <v>1.4074726918249071E-2</v>
      </c>
      <c r="G372" s="275">
        <v>1.3196554372141164E-2</v>
      </c>
    </row>
    <row r="373" spans="2:7">
      <c r="B373" s="272" t="s">
        <v>608</v>
      </c>
      <c r="C373" s="1" t="s">
        <v>609</v>
      </c>
      <c r="D373" s="1" t="s">
        <v>167</v>
      </c>
      <c r="E373" s="273" t="s">
        <v>166</v>
      </c>
      <c r="F373" s="274">
        <v>0.96620641152329312</v>
      </c>
      <c r="G373" s="275">
        <v>0.96580660375259741</v>
      </c>
    </row>
    <row r="374" spans="2:7">
      <c r="B374" s="272" t="s">
        <v>877</v>
      </c>
      <c r="C374" s="1" t="s">
        <v>878</v>
      </c>
      <c r="D374" s="1" t="s">
        <v>341</v>
      </c>
      <c r="E374" s="273" t="s">
        <v>340</v>
      </c>
      <c r="F374" s="274">
        <v>3.3340702544767957E-3</v>
      </c>
      <c r="G374" s="275">
        <v>1.8634598237394096E-3</v>
      </c>
    </row>
    <row r="375" spans="2:7">
      <c r="B375" s="272" t="s">
        <v>877</v>
      </c>
      <c r="C375" s="1" t="s">
        <v>878</v>
      </c>
      <c r="D375" s="1" t="s">
        <v>289</v>
      </c>
      <c r="E375" s="273" t="s">
        <v>288</v>
      </c>
      <c r="F375" s="274">
        <v>0.98122046091430004</v>
      </c>
      <c r="G375" s="275">
        <v>0.29862634065442484</v>
      </c>
    </row>
    <row r="376" spans="2:7">
      <c r="B376" s="272" t="s">
        <v>877</v>
      </c>
      <c r="C376" s="1" t="s">
        <v>878</v>
      </c>
      <c r="D376" s="1" t="s">
        <v>247</v>
      </c>
      <c r="E376" s="273" t="s">
        <v>246</v>
      </c>
      <c r="F376" s="274">
        <v>6.0049114798372393E-3</v>
      </c>
      <c r="G376" s="275">
        <v>0</v>
      </c>
    </row>
    <row r="377" spans="2:7">
      <c r="B377" s="272" t="s">
        <v>877</v>
      </c>
      <c r="C377" s="1" t="s">
        <v>878</v>
      </c>
      <c r="D377" s="1" t="s">
        <v>79</v>
      </c>
      <c r="E377" s="273" t="s">
        <v>78</v>
      </c>
      <c r="F377" s="274">
        <v>9.4405573513859087E-3</v>
      </c>
      <c r="G377" s="275">
        <v>1.8454128059968906E-3</v>
      </c>
    </row>
    <row r="378" spans="2:7">
      <c r="B378" s="272" t="s">
        <v>879</v>
      </c>
      <c r="C378" s="1" t="s">
        <v>880</v>
      </c>
      <c r="D378" s="1" t="s">
        <v>335</v>
      </c>
      <c r="E378" s="273" t="s">
        <v>334</v>
      </c>
      <c r="F378" s="274">
        <v>8.7319949249944021E-3</v>
      </c>
      <c r="G378" s="275">
        <v>4.8358824734017073E-3</v>
      </c>
    </row>
    <row r="379" spans="2:7">
      <c r="B379" s="272" t="s">
        <v>879</v>
      </c>
      <c r="C379" s="1" t="s">
        <v>880</v>
      </c>
      <c r="D379" s="1" t="s">
        <v>293</v>
      </c>
      <c r="E379" s="273" t="s">
        <v>292</v>
      </c>
      <c r="F379" s="274">
        <v>6.374288447577499E-3</v>
      </c>
      <c r="G379" s="275">
        <v>4.7725846886136139E-3</v>
      </c>
    </row>
    <row r="380" spans="2:7">
      <c r="B380" s="272" t="s">
        <v>879</v>
      </c>
      <c r="C380" s="1" t="s">
        <v>880</v>
      </c>
      <c r="D380" s="1" t="s">
        <v>267</v>
      </c>
      <c r="E380" s="273" t="s">
        <v>266</v>
      </c>
      <c r="F380" s="274">
        <v>1.7419888865519137E-2</v>
      </c>
      <c r="G380" s="275">
        <v>1.9131393741593925E-2</v>
      </c>
    </row>
    <row r="381" spans="2:7">
      <c r="B381" s="272" t="s">
        <v>879</v>
      </c>
      <c r="C381" s="1" t="s">
        <v>880</v>
      </c>
      <c r="D381" s="1" t="s">
        <v>259</v>
      </c>
      <c r="E381" s="273" t="s">
        <v>258</v>
      </c>
      <c r="F381" s="274">
        <v>2.3512609489174902E-2</v>
      </c>
      <c r="G381" s="275">
        <v>5.8168664789536185E-3</v>
      </c>
    </row>
    <row r="382" spans="2:7">
      <c r="B382" s="272" t="s">
        <v>879</v>
      </c>
      <c r="C382" s="1" t="s">
        <v>880</v>
      </c>
      <c r="D382" s="1" t="s">
        <v>257</v>
      </c>
      <c r="E382" s="273" t="s">
        <v>256</v>
      </c>
      <c r="F382" s="274">
        <v>0.94228877324630744</v>
      </c>
      <c r="G382" s="275">
        <v>0.89910822664961876</v>
      </c>
    </row>
    <row r="383" spans="2:7">
      <c r="B383" s="272" t="s">
        <v>879</v>
      </c>
      <c r="C383" s="1" t="s">
        <v>880</v>
      </c>
      <c r="D383" s="1" t="s">
        <v>255</v>
      </c>
      <c r="E383" s="273" t="s">
        <v>254</v>
      </c>
      <c r="F383" s="274">
        <v>1.6724450264266669E-3</v>
      </c>
      <c r="G383" s="275">
        <v>1.6550788764263726E-3</v>
      </c>
    </row>
    <row r="384" spans="2:7">
      <c r="B384" s="272" t="s">
        <v>881</v>
      </c>
      <c r="C384" s="1" t="s">
        <v>882</v>
      </c>
      <c r="D384" s="1" t="s">
        <v>289</v>
      </c>
      <c r="E384" s="273" t="s">
        <v>288</v>
      </c>
      <c r="F384" s="274">
        <v>2.9331906117014337E-2</v>
      </c>
      <c r="G384" s="275">
        <v>1.2258191221236621E-2</v>
      </c>
    </row>
    <row r="385" spans="2:7">
      <c r="B385" s="272" t="s">
        <v>881</v>
      </c>
      <c r="C385" s="1" t="s">
        <v>882</v>
      </c>
      <c r="D385" s="1" t="s">
        <v>116</v>
      </c>
      <c r="E385" s="273" t="s">
        <v>115</v>
      </c>
      <c r="F385" s="274">
        <v>1.6051832319487598E-2</v>
      </c>
      <c r="G385" s="275">
        <v>3.0420477128979854E-3</v>
      </c>
    </row>
    <row r="386" spans="2:7">
      <c r="B386" s="272" t="s">
        <v>881</v>
      </c>
      <c r="C386" s="1" t="s">
        <v>882</v>
      </c>
      <c r="D386" s="1" t="s">
        <v>79</v>
      </c>
      <c r="E386" s="273" t="s">
        <v>78</v>
      </c>
      <c r="F386" s="274">
        <v>0.9546162615634981</v>
      </c>
      <c r="G386" s="275">
        <v>0.25624140802661127</v>
      </c>
    </row>
    <row r="387" spans="2:7">
      <c r="B387" s="272" t="s">
        <v>883</v>
      </c>
      <c r="C387" s="1" t="s">
        <v>884</v>
      </c>
      <c r="D387" s="1" t="s">
        <v>293</v>
      </c>
      <c r="E387" s="273" t="s">
        <v>292</v>
      </c>
      <c r="F387" s="274">
        <v>5.0997895249761428E-2</v>
      </c>
      <c r="G387" s="275">
        <v>3.8279735945766773E-2</v>
      </c>
    </row>
    <row r="388" spans="2:7">
      <c r="B388" s="272" t="s">
        <v>883</v>
      </c>
      <c r="C388" s="1" t="s">
        <v>884</v>
      </c>
      <c r="D388" s="1" t="s">
        <v>273</v>
      </c>
      <c r="E388" s="273" t="s">
        <v>272</v>
      </c>
      <c r="F388" s="274">
        <v>5.4141485236293731E-3</v>
      </c>
      <c r="G388" s="275">
        <v>7.6708073045262566E-3</v>
      </c>
    </row>
    <row r="389" spans="2:7">
      <c r="B389" s="272" t="s">
        <v>883</v>
      </c>
      <c r="C389" s="1" t="s">
        <v>884</v>
      </c>
      <c r="D389" s="1" t="s">
        <v>257</v>
      </c>
      <c r="E389" s="273" t="s">
        <v>256</v>
      </c>
      <c r="F389" s="274">
        <v>9.0856179912155426E-3</v>
      </c>
      <c r="G389" s="275">
        <v>8.6911486234968523E-3</v>
      </c>
    </row>
    <row r="390" spans="2:7">
      <c r="B390" s="272" t="s">
        <v>883</v>
      </c>
      <c r="C390" s="1" t="s">
        <v>884</v>
      </c>
      <c r="D390" s="1" t="s">
        <v>255</v>
      </c>
      <c r="E390" s="273" t="s">
        <v>254</v>
      </c>
      <c r="F390" s="274">
        <v>0.87847266870148399</v>
      </c>
      <c r="G390" s="275">
        <v>0.87154506480993454</v>
      </c>
    </row>
    <row r="391" spans="2:7">
      <c r="B391" s="272" t="s">
        <v>883</v>
      </c>
      <c r="C391" s="1" t="s">
        <v>884</v>
      </c>
      <c r="D391" s="1" t="s">
        <v>169</v>
      </c>
      <c r="E391" s="273" t="s">
        <v>168</v>
      </c>
      <c r="F391" s="274">
        <v>5.0791480837298064E-2</v>
      </c>
      <c r="G391" s="275">
        <v>7.1424152879092873E-2</v>
      </c>
    </row>
    <row r="392" spans="2:7">
      <c r="B392" s="272" t="s">
        <v>883</v>
      </c>
      <c r="C392" s="1" t="s">
        <v>884</v>
      </c>
      <c r="D392" s="1" t="s">
        <v>116</v>
      </c>
      <c r="E392" s="273" t="s">
        <v>115</v>
      </c>
      <c r="F392" s="274">
        <v>5.2381886966114191E-3</v>
      </c>
      <c r="G392" s="275">
        <v>1.2765220546397619E-3</v>
      </c>
    </row>
    <row r="393" spans="2:7">
      <c r="B393" s="272" t="s">
        <v>885</v>
      </c>
      <c r="C393" s="1" t="s">
        <v>886</v>
      </c>
      <c r="D393" s="1" t="s">
        <v>291</v>
      </c>
      <c r="E393" s="273" t="s">
        <v>290</v>
      </c>
      <c r="F393" s="274">
        <v>9.3952083571460732E-2</v>
      </c>
      <c r="G393" s="275">
        <v>7.9025876786640345E-2</v>
      </c>
    </row>
    <row r="394" spans="2:7">
      <c r="B394" s="272" t="s">
        <v>885</v>
      </c>
      <c r="C394" s="1" t="s">
        <v>886</v>
      </c>
      <c r="D394" s="1" t="s">
        <v>245</v>
      </c>
      <c r="E394" s="273" t="s">
        <v>244</v>
      </c>
      <c r="F394" s="274">
        <v>0.90604791642853921</v>
      </c>
      <c r="G394" s="275">
        <v>0.9851021683952067</v>
      </c>
    </row>
    <row r="395" spans="2:7">
      <c r="B395" s="272" t="s">
        <v>887</v>
      </c>
      <c r="C395" s="1" t="s">
        <v>888</v>
      </c>
      <c r="D395" s="1" t="s">
        <v>285</v>
      </c>
      <c r="E395" s="273" t="s">
        <v>284</v>
      </c>
      <c r="F395" s="274">
        <v>2.5701342800205614E-3</v>
      </c>
      <c r="G395" s="275">
        <v>0</v>
      </c>
    </row>
    <row r="396" spans="2:7">
      <c r="B396" s="272" t="s">
        <v>887</v>
      </c>
      <c r="C396" s="1" t="s">
        <v>888</v>
      </c>
      <c r="D396" s="1" t="s">
        <v>205</v>
      </c>
      <c r="E396" s="273" t="s">
        <v>204</v>
      </c>
      <c r="F396" s="274">
        <v>1.3344441040106757E-3</v>
      </c>
      <c r="G396" s="275">
        <v>0</v>
      </c>
    </row>
    <row r="397" spans="2:7">
      <c r="B397" s="272" t="s">
        <v>887</v>
      </c>
      <c r="C397" s="1" t="s">
        <v>888</v>
      </c>
      <c r="D397" s="1" t="s">
        <v>122</v>
      </c>
      <c r="E397" s="273" t="s">
        <v>121</v>
      </c>
      <c r="F397" s="274">
        <v>0.99609542161596887</v>
      </c>
      <c r="G397" s="275">
        <v>0.52764871259717883</v>
      </c>
    </row>
    <row r="398" spans="2:7">
      <c r="B398" s="272" t="s">
        <v>576</v>
      </c>
      <c r="C398" s="1" t="s">
        <v>577</v>
      </c>
      <c r="D398" s="1" t="s">
        <v>253</v>
      </c>
      <c r="E398" s="273" t="s">
        <v>252</v>
      </c>
      <c r="F398" s="274">
        <v>1</v>
      </c>
      <c r="G398" s="275">
        <v>0.99999999999999989</v>
      </c>
    </row>
    <row r="399" spans="2:7">
      <c r="B399" s="272" t="s">
        <v>889</v>
      </c>
      <c r="C399" s="1" t="s">
        <v>890</v>
      </c>
      <c r="D399" s="1" t="s">
        <v>367</v>
      </c>
      <c r="E399" s="273" t="s">
        <v>366</v>
      </c>
      <c r="F399" s="274">
        <v>1.4492121000480162E-3</v>
      </c>
      <c r="G399" s="275">
        <v>0</v>
      </c>
    </row>
    <row r="400" spans="2:7">
      <c r="B400" s="272" t="s">
        <v>889</v>
      </c>
      <c r="C400" s="1" t="s">
        <v>890</v>
      </c>
      <c r="D400" s="1" t="s">
        <v>327</v>
      </c>
      <c r="E400" s="273" t="s">
        <v>326</v>
      </c>
      <c r="F400" s="274">
        <v>3.2345366449866866E-2</v>
      </c>
      <c r="G400" s="275">
        <v>3.0316047867443997E-2</v>
      </c>
    </row>
    <row r="401" spans="2:7">
      <c r="B401" s="272" t="s">
        <v>889</v>
      </c>
      <c r="C401" s="1" t="s">
        <v>890</v>
      </c>
      <c r="D401" s="1" t="s">
        <v>319</v>
      </c>
      <c r="E401" s="273" t="s">
        <v>318</v>
      </c>
      <c r="F401" s="274">
        <v>9.1230520756034757E-4</v>
      </c>
      <c r="G401" s="275">
        <v>2.8807718814610615E-2</v>
      </c>
    </row>
    <row r="402" spans="2:7">
      <c r="B402" s="272" t="s">
        <v>889</v>
      </c>
      <c r="C402" s="1" t="s">
        <v>890</v>
      </c>
      <c r="D402" s="1" t="s">
        <v>287</v>
      </c>
      <c r="E402" s="273" t="s">
        <v>286</v>
      </c>
      <c r="F402" s="274">
        <v>1.6936575145139467E-3</v>
      </c>
      <c r="G402" s="275">
        <v>1.1869036803191179E-3</v>
      </c>
    </row>
    <row r="403" spans="2:7">
      <c r="B403" s="272" t="s">
        <v>889</v>
      </c>
      <c r="C403" s="1" t="s">
        <v>890</v>
      </c>
      <c r="D403" s="1" t="s">
        <v>277</v>
      </c>
      <c r="E403" s="273" t="s">
        <v>276</v>
      </c>
      <c r="F403" s="274">
        <v>3.9333886245580346E-2</v>
      </c>
      <c r="G403" s="275">
        <v>3.2602128129149435E-2</v>
      </c>
    </row>
    <row r="404" spans="2:7">
      <c r="B404" s="272" t="s">
        <v>889</v>
      </c>
      <c r="C404" s="1" t="s">
        <v>890</v>
      </c>
      <c r="D404" s="1" t="s">
        <v>269</v>
      </c>
      <c r="E404" s="273" t="s">
        <v>268</v>
      </c>
      <c r="F404" s="274">
        <v>2.2964773669736788E-2</v>
      </c>
      <c r="G404" s="275">
        <v>1.9288301632228073E-2</v>
      </c>
    </row>
    <row r="405" spans="2:7">
      <c r="B405" s="272" t="s">
        <v>889</v>
      </c>
      <c r="C405" s="1" t="s">
        <v>890</v>
      </c>
      <c r="D405" s="1" t="s">
        <v>251</v>
      </c>
      <c r="E405" s="273" t="s">
        <v>250</v>
      </c>
      <c r="F405" s="274">
        <v>0.90130079881269376</v>
      </c>
      <c r="G405" s="275">
        <v>0.89001487101015098</v>
      </c>
    </row>
    <row r="406" spans="2:7">
      <c r="B406" s="272" t="s">
        <v>544</v>
      </c>
      <c r="C406" s="1" t="s">
        <v>545</v>
      </c>
      <c r="D406" s="1" t="s">
        <v>317</v>
      </c>
      <c r="E406" s="273" t="s">
        <v>316</v>
      </c>
      <c r="F406" s="274">
        <v>0.99310224488633125</v>
      </c>
      <c r="G406" s="275">
        <v>0.99458092678812482</v>
      </c>
    </row>
    <row r="407" spans="2:7">
      <c r="B407" s="272" t="s">
        <v>544</v>
      </c>
      <c r="C407" s="1" t="s">
        <v>545</v>
      </c>
      <c r="D407" s="1" t="s">
        <v>301</v>
      </c>
      <c r="E407" s="273" t="s">
        <v>300</v>
      </c>
      <c r="F407" s="274">
        <v>2.7348869010312801E-3</v>
      </c>
      <c r="G407" s="275">
        <v>1.9530331138290257E-3</v>
      </c>
    </row>
    <row r="408" spans="2:7">
      <c r="B408" s="272" t="s">
        <v>544</v>
      </c>
      <c r="C408" s="1" t="s">
        <v>545</v>
      </c>
      <c r="D408" s="1" t="s">
        <v>317</v>
      </c>
      <c r="E408" s="273" t="s">
        <v>316</v>
      </c>
      <c r="F408" s="274">
        <v>4.1628682126374564E-3</v>
      </c>
      <c r="G408" s="275">
        <v>1</v>
      </c>
    </row>
    <row r="409" spans="2:7">
      <c r="B409" s="272" t="s">
        <v>580</v>
      </c>
      <c r="C409" s="1" t="s">
        <v>581</v>
      </c>
      <c r="D409" s="1" t="s">
        <v>243</v>
      </c>
      <c r="E409" s="273" t="s">
        <v>242</v>
      </c>
      <c r="F409" s="274">
        <v>0.87295670365280886</v>
      </c>
      <c r="G409" s="275">
        <v>0.95869066992516361</v>
      </c>
    </row>
    <row r="410" spans="2:7">
      <c r="B410" s="272" t="s">
        <v>580</v>
      </c>
      <c r="C410" s="1" t="s">
        <v>581</v>
      </c>
      <c r="D410" s="1" t="s">
        <v>215</v>
      </c>
      <c r="E410" s="273" t="s">
        <v>214</v>
      </c>
      <c r="F410" s="274">
        <v>3.5948684291486357E-2</v>
      </c>
      <c r="G410" s="275">
        <v>3.0496398371437517E-2</v>
      </c>
    </row>
    <row r="411" spans="2:7">
      <c r="B411" s="272" t="s">
        <v>580</v>
      </c>
      <c r="C411" s="1" t="s">
        <v>581</v>
      </c>
      <c r="D411" s="1" t="s">
        <v>169</v>
      </c>
      <c r="E411" s="273" t="s">
        <v>168</v>
      </c>
      <c r="F411" s="274">
        <v>1.4280000820395022E-2</v>
      </c>
      <c r="G411" s="275">
        <v>1.325224955151723E-2</v>
      </c>
    </row>
    <row r="412" spans="2:7">
      <c r="B412" s="272" t="s">
        <v>580</v>
      </c>
      <c r="C412" s="1" t="s">
        <v>581</v>
      </c>
      <c r="D412" s="1" t="s">
        <v>116</v>
      </c>
      <c r="E412" s="273" t="s">
        <v>115</v>
      </c>
      <c r="F412" s="274">
        <v>4.3491191008470584E-2</v>
      </c>
      <c r="G412" s="275">
        <v>6.9944832477095995E-3</v>
      </c>
    </row>
    <row r="413" spans="2:7">
      <c r="B413" s="272" t="s">
        <v>580</v>
      </c>
      <c r="C413" s="1" t="s">
        <v>581</v>
      </c>
      <c r="D413" s="1" t="s">
        <v>114</v>
      </c>
      <c r="E413" s="273" t="s">
        <v>113</v>
      </c>
      <c r="F413" s="274">
        <v>3.3323420226839227E-2</v>
      </c>
      <c r="G413" s="275">
        <v>3.1693781210986267E-2</v>
      </c>
    </row>
    <row r="414" spans="2:7">
      <c r="B414" s="272" t="s">
        <v>592</v>
      </c>
      <c r="C414" s="1" t="s">
        <v>593</v>
      </c>
      <c r="D414" s="1" t="s">
        <v>275</v>
      </c>
      <c r="E414" s="273" t="s">
        <v>274</v>
      </c>
      <c r="F414" s="274">
        <v>1.2060851346898684E-3</v>
      </c>
      <c r="G414" s="275">
        <v>1.4774986100850702E-3</v>
      </c>
    </row>
    <row r="415" spans="2:7">
      <c r="B415" s="272" t="s">
        <v>592</v>
      </c>
      <c r="C415" s="1" t="s">
        <v>593</v>
      </c>
      <c r="D415" s="1" t="s">
        <v>239</v>
      </c>
      <c r="E415" s="273" t="s">
        <v>238</v>
      </c>
      <c r="F415" s="274">
        <v>0.86987957799454163</v>
      </c>
      <c r="G415" s="275">
        <v>0.88059335154253782</v>
      </c>
    </row>
    <row r="416" spans="2:7">
      <c r="B416" s="272" t="s">
        <v>592</v>
      </c>
      <c r="C416" s="1" t="s">
        <v>593</v>
      </c>
      <c r="D416" s="1" t="s">
        <v>223</v>
      </c>
      <c r="E416" s="273" t="s">
        <v>222</v>
      </c>
      <c r="F416" s="274">
        <v>8.5128472934579216E-2</v>
      </c>
      <c r="G416" s="275">
        <v>2.8031050534909334E-2</v>
      </c>
    </row>
    <row r="417" spans="2:7">
      <c r="B417" s="272" t="s">
        <v>592</v>
      </c>
      <c r="C417" s="1" t="s">
        <v>593</v>
      </c>
      <c r="D417" s="1" t="s">
        <v>155</v>
      </c>
      <c r="E417" s="273" t="s">
        <v>154</v>
      </c>
      <c r="F417" s="274">
        <v>1.7537969922474837E-2</v>
      </c>
      <c r="G417" s="275">
        <v>9.8881839531704575E-3</v>
      </c>
    </row>
    <row r="418" spans="2:7">
      <c r="B418" s="272" t="s">
        <v>592</v>
      </c>
      <c r="C418" s="1" t="s">
        <v>593</v>
      </c>
      <c r="D418" s="1" t="s">
        <v>132</v>
      </c>
      <c r="E418" s="273" t="s">
        <v>131</v>
      </c>
      <c r="F418" s="274">
        <v>2.6247894013714558E-2</v>
      </c>
      <c r="G418" s="275">
        <v>2.3030640243070895E-2</v>
      </c>
    </row>
    <row r="419" spans="2:7">
      <c r="B419" s="272" t="s">
        <v>891</v>
      </c>
      <c r="C419" s="1" t="s">
        <v>892</v>
      </c>
      <c r="D419" s="1" t="s">
        <v>311</v>
      </c>
      <c r="E419" s="273" t="s">
        <v>310</v>
      </c>
      <c r="F419" s="274">
        <v>2.5828112337345895E-2</v>
      </c>
      <c r="G419" s="275">
        <v>2.418986764034687E-2</v>
      </c>
    </row>
    <row r="420" spans="2:7">
      <c r="B420" s="272" t="s">
        <v>891</v>
      </c>
      <c r="C420" s="1" t="s">
        <v>892</v>
      </c>
      <c r="D420" s="1" t="s">
        <v>237</v>
      </c>
      <c r="E420" s="273" t="s">
        <v>236</v>
      </c>
      <c r="F420" s="274">
        <v>0.87185023841127363</v>
      </c>
      <c r="G420" s="275">
        <v>0.92860665986074653</v>
      </c>
    </row>
    <row r="421" spans="2:7">
      <c r="B421" s="272" t="s">
        <v>891</v>
      </c>
      <c r="C421" s="1" t="s">
        <v>892</v>
      </c>
      <c r="D421" s="1" t="s">
        <v>227</v>
      </c>
      <c r="E421" s="273" t="s">
        <v>226</v>
      </c>
      <c r="F421" s="274">
        <v>2.0112165032833713E-3</v>
      </c>
      <c r="G421" s="275">
        <v>2.460806630671468E-3</v>
      </c>
    </row>
    <row r="422" spans="2:7">
      <c r="B422" s="272" t="s">
        <v>891</v>
      </c>
      <c r="C422" s="1" t="s">
        <v>892</v>
      </c>
      <c r="D422" s="1" t="s">
        <v>215</v>
      </c>
      <c r="E422" s="273" t="s">
        <v>214</v>
      </c>
      <c r="F422" s="274">
        <v>8.0529431878454683E-3</v>
      </c>
      <c r="G422" s="275">
        <v>1.3010230713018059E-2</v>
      </c>
    </row>
    <row r="423" spans="2:7">
      <c r="B423" s="272" t="s">
        <v>891</v>
      </c>
      <c r="C423" s="1" t="s">
        <v>892</v>
      </c>
      <c r="D423" s="1" t="s">
        <v>134</v>
      </c>
      <c r="E423" s="273" t="s">
        <v>133</v>
      </c>
      <c r="F423" s="274">
        <v>6.6238217421388898E-2</v>
      </c>
      <c r="G423" s="275">
        <v>7.6110865334937924E-2</v>
      </c>
    </row>
    <row r="424" spans="2:7">
      <c r="B424" s="272" t="s">
        <v>891</v>
      </c>
      <c r="C424" s="1" t="s">
        <v>892</v>
      </c>
      <c r="D424" s="1" t="s">
        <v>114</v>
      </c>
      <c r="E424" s="273" t="s">
        <v>113</v>
      </c>
      <c r="F424" s="274">
        <v>0</v>
      </c>
      <c r="G424" s="275">
        <v>1.4971519975031211E-3</v>
      </c>
    </row>
    <row r="425" spans="2:7">
      <c r="B425" s="272" t="s">
        <v>891</v>
      </c>
      <c r="C425" s="1" t="s">
        <v>892</v>
      </c>
      <c r="D425" s="1" t="s">
        <v>88</v>
      </c>
      <c r="E425" s="273" t="s">
        <v>87</v>
      </c>
      <c r="F425" s="274">
        <v>2.6019272138862789E-2</v>
      </c>
      <c r="G425" s="275">
        <v>2.7624846353943348E-2</v>
      </c>
    </row>
    <row r="426" spans="2:7">
      <c r="B426" s="272" t="s">
        <v>893</v>
      </c>
      <c r="C426" s="1" t="s">
        <v>894</v>
      </c>
      <c r="D426" s="1" t="s">
        <v>309</v>
      </c>
      <c r="E426" s="273" t="s">
        <v>308</v>
      </c>
      <c r="F426" s="274">
        <v>2.0679283118185238E-3</v>
      </c>
      <c r="G426" s="275">
        <v>0</v>
      </c>
    </row>
    <row r="427" spans="2:7">
      <c r="B427" s="272" t="s">
        <v>893</v>
      </c>
      <c r="C427" s="1" t="s">
        <v>894</v>
      </c>
      <c r="D427" s="1" t="s">
        <v>235</v>
      </c>
      <c r="E427" s="273" t="s">
        <v>234</v>
      </c>
      <c r="F427" s="274">
        <v>0.99793207168818143</v>
      </c>
      <c r="G427" s="275">
        <v>0.12985530408972859</v>
      </c>
    </row>
    <row r="428" spans="2:7">
      <c r="B428" s="272" t="s">
        <v>895</v>
      </c>
      <c r="C428" s="1" t="s">
        <v>896</v>
      </c>
      <c r="D428" s="1" t="s">
        <v>345</v>
      </c>
      <c r="E428" s="273" t="s">
        <v>344</v>
      </c>
      <c r="F428" s="274">
        <v>6.1133260843300712E-3</v>
      </c>
      <c r="G428" s="275">
        <v>2.2521279493529361E-3</v>
      </c>
    </row>
    <row r="429" spans="2:7">
      <c r="B429" s="272" t="s">
        <v>895</v>
      </c>
      <c r="C429" s="1" t="s">
        <v>896</v>
      </c>
      <c r="D429" s="1" t="s">
        <v>233</v>
      </c>
      <c r="E429" s="273" t="s">
        <v>232</v>
      </c>
      <c r="F429" s="274">
        <v>0.96407877250211427</v>
      </c>
      <c r="G429" s="275">
        <v>0.24112165347192843</v>
      </c>
    </row>
    <row r="430" spans="2:7">
      <c r="B430" s="272" t="s">
        <v>895</v>
      </c>
      <c r="C430" s="1" t="s">
        <v>896</v>
      </c>
      <c r="D430" s="1" t="s">
        <v>195</v>
      </c>
      <c r="E430" s="273" t="s">
        <v>194</v>
      </c>
      <c r="F430" s="274">
        <v>2.9807901413555635E-2</v>
      </c>
      <c r="G430" s="275">
        <v>1.0112536397261351E-2</v>
      </c>
    </row>
    <row r="431" spans="2:7">
      <c r="B431" s="272" t="s">
        <v>897</v>
      </c>
      <c r="C431" s="1" t="s">
        <v>898</v>
      </c>
      <c r="D431" s="1" t="s">
        <v>233</v>
      </c>
      <c r="E431" s="273" t="s">
        <v>232</v>
      </c>
      <c r="F431" s="274">
        <v>0.98497270308494322</v>
      </c>
      <c r="G431" s="275">
        <v>0.31903305735178578</v>
      </c>
    </row>
    <row r="432" spans="2:7">
      <c r="B432" s="272" t="s">
        <v>897</v>
      </c>
      <c r="C432" s="1" t="s">
        <v>898</v>
      </c>
      <c r="D432" s="1" t="s">
        <v>195</v>
      </c>
      <c r="E432" s="273" t="s">
        <v>194</v>
      </c>
      <c r="F432" s="274">
        <v>5.1981685132043935E-3</v>
      </c>
      <c r="G432" s="275">
        <v>2.2838461740248154E-3</v>
      </c>
    </row>
    <row r="433" spans="2:7">
      <c r="B433" s="272" t="s">
        <v>897</v>
      </c>
      <c r="C433" s="1" t="s">
        <v>898</v>
      </c>
      <c r="D433" s="1" t="s">
        <v>94</v>
      </c>
      <c r="E433" s="273" t="s">
        <v>93</v>
      </c>
      <c r="F433" s="274">
        <v>9.8291284018523842E-3</v>
      </c>
      <c r="G433" s="275">
        <v>7.6053312390279952E-3</v>
      </c>
    </row>
    <row r="434" spans="2:7">
      <c r="B434" s="272" t="s">
        <v>899</v>
      </c>
      <c r="C434" s="1" t="s">
        <v>900</v>
      </c>
      <c r="D434" s="1" t="s">
        <v>345</v>
      </c>
      <c r="E434" s="273" t="s">
        <v>344</v>
      </c>
      <c r="F434" s="274">
        <v>1.6586215958285504E-2</v>
      </c>
      <c r="G434" s="275">
        <v>1.0674908446102929E-2</v>
      </c>
    </row>
    <row r="435" spans="2:7">
      <c r="B435" s="272" t="s">
        <v>899</v>
      </c>
      <c r="C435" s="1" t="s">
        <v>900</v>
      </c>
      <c r="D435" s="1" t="s">
        <v>241</v>
      </c>
      <c r="E435" s="273" t="s">
        <v>240</v>
      </c>
      <c r="F435" s="274">
        <v>2.5117218295735884E-3</v>
      </c>
      <c r="G435" s="275">
        <v>2.0689639457967899E-3</v>
      </c>
    </row>
    <row r="436" spans="2:7">
      <c r="B436" s="272" t="s">
        <v>899</v>
      </c>
      <c r="C436" s="1" t="s">
        <v>900</v>
      </c>
      <c r="D436" s="1" t="s">
        <v>233</v>
      </c>
      <c r="E436" s="273" t="s">
        <v>232</v>
      </c>
      <c r="F436" s="274">
        <v>0.97935851509660998</v>
      </c>
      <c r="G436" s="275">
        <v>0.42792409500211515</v>
      </c>
    </row>
    <row r="437" spans="2:7">
      <c r="B437" s="272" t="s">
        <v>899</v>
      </c>
      <c r="C437" s="1" t="s">
        <v>900</v>
      </c>
      <c r="D437" s="1" t="s">
        <v>94</v>
      </c>
      <c r="E437" s="273" t="s">
        <v>93</v>
      </c>
      <c r="F437" s="274">
        <v>1.5435471155309055E-3</v>
      </c>
      <c r="G437" s="275">
        <v>1.6111521759216484E-3</v>
      </c>
    </row>
    <row r="438" spans="2:7">
      <c r="B438" s="272" t="s">
        <v>901</v>
      </c>
      <c r="C438" s="1" t="s">
        <v>902</v>
      </c>
      <c r="D438" s="1" t="s">
        <v>231</v>
      </c>
      <c r="E438" s="273" t="s">
        <v>230</v>
      </c>
      <c r="F438" s="274">
        <v>0.92504314406411792</v>
      </c>
      <c r="G438" s="275">
        <v>0.95012900016040047</v>
      </c>
    </row>
    <row r="439" spans="2:7">
      <c r="B439" s="272" t="s">
        <v>901</v>
      </c>
      <c r="C439" s="1" t="s">
        <v>902</v>
      </c>
      <c r="D439" s="1" t="s">
        <v>229</v>
      </c>
      <c r="E439" s="273" t="s">
        <v>228</v>
      </c>
      <c r="F439" s="274">
        <v>7.4956855935882097E-2</v>
      </c>
      <c r="G439" s="275">
        <v>4.1578939640869776E-2</v>
      </c>
    </row>
    <row r="440" spans="2:7">
      <c r="B440" s="272" t="s">
        <v>903</v>
      </c>
      <c r="C440" s="1" t="s">
        <v>904</v>
      </c>
      <c r="D440" s="1" t="s">
        <v>337</v>
      </c>
      <c r="E440" s="273" t="s">
        <v>336</v>
      </c>
      <c r="F440" s="274">
        <v>1.9310987636898293E-2</v>
      </c>
      <c r="G440" s="275">
        <v>1.811024349105414E-2</v>
      </c>
    </row>
    <row r="441" spans="2:7">
      <c r="B441" s="272" t="s">
        <v>903</v>
      </c>
      <c r="C441" s="1" t="s">
        <v>904</v>
      </c>
      <c r="D441" s="1" t="s">
        <v>279</v>
      </c>
      <c r="E441" s="273" t="s">
        <v>278</v>
      </c>
      <c r="F441" s="274">
        <v>3.6803775554075033E-2</v>
      </c>
      <c r="G441" s="275">
        <v>4.4271265130160831E-2</v>
      </c>
    </row>
    <row r="442" spans="2:7">
      <c r="B442" s="272" t="s">
        <v>903</v>
      </c>
      <c r="C442" s="1" t="s">
        <v>904</v>
      </c>
      <c r="D442" s="1" t="s">
        <v>227</v>
      </c>
      <c r="E442" s="273" t="s">
        <v>226</v>
      </c>
      <c r="F442" s="274">
        <v>0.9239473969221883</v>
      </c>
      <c r="G442" s="275">
        <v>0.92741114577396822</v>
      </c>
    </row>
    <row r="443" spans="2:7">
      <c r="B443" s="272" t="s">
        <v>903</v>
      </c>
      <c r="C443" s="1" t="s">
        <v>904</v>
      </c>
      <c r="D443" s="1" t="s">
        <v>134</v>
      </c>
      <c r="E443" s="273" t="s">
        <v>133</v>
      </c>
      <c r="F443" s="274">
        <v>1.99378398868384E-2</v>
      </c>
      <c r="G443" s="275">
        <v>1.8794143033482966E-2</v>
      </c>
    </row>
    <row r="444" spans="2:7">
      <c r="B444" s="272" t="s">
        <v>604</v>
      </c>
      <c r="C444" s="1" t="s">
        <v>605</v>
      </c>
      <c r="D444" s="1" t="s">
        <v>225</v>
      </c>
      <c r="E444" s="273" t="s">
        <v>224</v>
      </c>
      <c r="F444" s="274">
        <v>0.99194057765345711</v>
      </c>
      <c r="G444" s="275">
        <v>0.32264773685390136</v>
      </c>
    </row>
    <row r="445" spans="2:7">
      <c r="B445" s="272" t="s">
        <v>604</v>
      </c>
      <c r="C445" s="1" t="s">
        <v>605</v>
      </c>
      <c r="D445" s="1" t="s">
        <v>203</v>
      </c>
      <c r="E445" s="273" t="s">
        <v>202</v>
      </c>
      <c r="F445" s="274">
        <v>8.059422346542857E-3</v>
      </c>
      <c r="G445" s="275">
        <v>1.1991871159092159E-2</v>
      </c>
    </row>
    <row r="446" spans="2:7">
      <c r="B446" s="272" t="s">
        <v>905</v>
      </c>
      <c r="C446" s="1" t="s">
        <v>906</v>
      </c>
      <c r="D446" s="1" t="s">
        <v>225</v>
      </c>
      <c r="E446" s="273" t="s">
        <v>224</v>
      </c>
      <c r="F446" s="274">
        <v>0.98540327217604928</v>
      </c>
      <c r="G446" s="275">
        <v>0.3017986168180411</v>
      </c>
    </row>
    <row r="447" spans="2:7">
      <c r="B447" s="272" t="s">
        <v>905</v>
      </c>
      <c r="C447" s="1" t="s">
        <v>906</v>
      </c>
      <c r="D447" s="1" t="s">
        <v>201</v>
      </c>
      <c r="E447" s="273" t="s">
        <v>200</v>
      </c>
      <c r="F447" s="274">
        <v>1.0232084052062098E-2</v>
      </c>
      <c r="G447" s="275">
        <v>1.376235477464071E-2</v>
      </c>
    </row>
    <row r="448" spans="2:7">
      <c r="B448" s="272" t="s">
        <v>905</v>
      </c>
      <c r="C448" s="1" t="s">
        <v>906</v>
      </c>
      <c r="D448" s="1" t="s">
        <v>187</v>
      </c>
      <c r="E448" s="273" t="s">
        <v>186</v>
      </c>
      <c r="F448" s="274">
        <v>4.3646437718885571E-3</v>
      </c>
      <c r="G448" s="275">
        <v>1.2241741406040969E-3</v>
      </c>
    </row>
    <row r="449" spans="2:7">
      <c r="B449" s="272" t="s">
        <v>907</v>
      </c>
      <c r="C449" s="1" t="s">
        <v>908</v>
      </c>
      <c r="D449" s="1" t="s">
        <v>275</v>
      </c>
      <c r="E449" s="273" t="s">
        <v>274</v>
      </c>
      <c r="F449" s="274">
        <v>2.7423367035788798E-3</v>
      </c>
      <c r="G449" s="275">
        <v>1.0411034020547893E-2</v>
      </c>
    </row>
    <row r="450" spans="2:7">
      <c r="B450" s="272" t="s">
        <v>907</v>
      </c>
      <c r="C450" s="1" t="s">
        <v>908</v>
      </c>
      <c r="D450" s="1" t="s">
        <v>239</v>
      </c>
      <c r="E450" s="273" t="s">
        <v>238</v>
      </c>
      <c r="F450" s="274">
        <v>2.5595811266249401E-2</v>
      </c>
      <c r="G450" s="275">
        <v>8.0298815562576301E-2</v>
      </c>
    </row>
    <row r="451" spans="2:7">
      <c r="B451" s="272" t="s">
        <v>907</v>
      </c>
      <c r="C451" s="1" t="s">
        <v>908</v>
      </c>
      <c r="D451" s="1" t="s">
        <v>223</v>
      </c>
      <c r="E451" s="273" t="s">
        <v>222</v>
      </c>
      <c r="F451" s="274">
        <v>0.94242497191462049</v>
      </c>
      <c r="G451" s="275">
        <v>0.9616904199437456</v>
      </c>
    </row>
    <row r="452" spans="2:7">
      <c r="B452" s="272" t="s">
        <v>907</v>
      </c>
      <c r="C452" s="1" t="s">
        <v>908</v>
      </c>
      <c r="D452" s="1" t="s">
        <v>155</v>
      </c>
      <c r="E452" s="273" t="s">
        <v>154</v>
      </c>
      <c r="F452" s="274">
        <v>2.9236880115551277E-2</v>
      </c>
      <c r="G452" s="275">
        <v>5.1084861018612635E-2</v>
      </c>
    </row>
    <row r="453" spans="2:7">
      <c r="B453" s="272" t="s">
        <v>909</v>
      </c>
      <c r="C453" s="1" t="s">
        <v>910</v>
      </c>
      <c r="D453" s="1" t="s">
        <v>325</v>
      </c>
      <c r="E453" s="273" t="s">
        <v>324</v>
      </c>
      <c r="F453" s="274">
        <v>2.4469090366539017E-2</v>
      </c>
      <c r="G453" s="275">
        <v>1.9963481436396834E-2</v>
      </c>
    </row>
    <row r="454" spans="2:7">
      <c r="B454" s="272" t="s">
        <v>909</v>
      </c>
      <c r="C454" s="1" t="s">
        <v>910</v>
      </c>
      <c r="D454" s="1" t="s">
        <v>259</v>
      </c>
      <c r="E454" s="273" t="s">
        <v>258</v>
      </c>
      <c r="F454" s="274">
        <v>3.9425437545495233E-3</v>
      </c>
      <c r="G454" s="275">
        <v>0</v>
      </c>
    </row>
    <row r="455" spans="2:7">
      <c r="B455" s="272" t="s">
        <v>909</v>
      </c>
      <c r="C455" s="1" t="s">
        <v>910</v>
      </c>
      <c r="D455" s="1" t="s">
        <v>221</v>
      </c>
      <c r="E455" s="273" t="s">
        <v>220</v>
      </c>
      <c r="F455" s="274">
        <v>0.9715883658789114</v>
      </c>
      <c r="G455" s="275">
        <v>0.95454121451447405</v>
      </c>
    </row>
    <row r="456" spans="2:7">
      <c r="B456" s="272" t="s">
        <v>911</v>
      </c>
      <c r="C456" s="1" t="s">
        <v>912</v>
      </c>
      <c r="D456" s="1" t="s">
        <v>303</v>
      </c>
      <c r="E456" s="273" t="s">
        <v>302</v>
      </c>
      <c r="F456" s="274">
        <v>1.874923104080967E-2</v>
      </c>
      <c r="G456" s="275">
        <v>4.4409811971010084E-3</v>
      </c>
    </row>
    <row r="457" spans="2:7">
      <c r="B457" s="272" t="s">
        <v>911</v>
      </c>
      <c r="C457" s="1" t="s">
        <v>912</v>
      </c>
      <c r="D457" s="1" t="s">
        <v>187</v>
      </c>
      <c r="E457" s="273" t="s">
        <v>186</v>
      </c>
      <c r="F457" s="274">
        <v>0.98125076895919039</v>
      </c>
      <c r="G457" s="275">
        <v>0.22410938887809692</v>
      </c>
    </row>
    <row r="458" spans="2:7">
      <c r="B458" s="272" t="s">
        <v>913</v>
      </c>
      <c r="C458" s="1" t="s">
        <v>914</v>
      </c>
      <c r="D458" s="1" t="s">
        <v>247</v>
      </c>
      <c r="E458" s="273" t="s">
        <v>246</v>
      </c>
      <c r="F458" s="274">
        <v>5.9151743766891841E-2</v>
      </c>
      <c r="G458" s="275">
        <v>1.1285550102118843E-2</v>
      </c>
    </row>
    <row r="459" spans="2:7">
      <c r="B459" s="272" t="s">
        <v>913</v>
      </c>
      <c r="C459" s="1" t="s">
        <v>914</v>
      </c>
      <c r="D459" s="1" t="s">
        <v>217</v>
      </c>
      <c r="E459" s="273" t="s">
        <v>216</v>
      </c>
      <c r="F459" s="274">
        <v>0.9408482562331083</v>
      </c>
      <c r="G459" s="275">
        <v>0.99537303127903143</v>
      </c>
    </row>
    <row r="460" spans="2:7">
      <c r="B460" s="272" t="s">
        <v>915</v>
      </c>
      <c r="C460" s="1" t="s">
        <v>916</v>
      </c>
      <c r="D460" s="1" t="s">
        <v>311</v>
      </c>
      <c r="E460" s="273" t="s">
        <v>310</v>
      </c>
      <c r="F460" s="274">
        <v>6.9910215176381329E-3</v>
      </c>
      <c r="G460" s="275">
        <v>3.7874680700303348E-3</v>
      </c>
    </row>
    <row r="461" spans="2:7">
      <c r="B461" s="272" t="s">
        <v>915</v>
      </c>
      <c r="C461" s="1" t="s">
        <v>916</v>
      </c>
      <c r="D461" s="1" t="s">
        <v>243</v>
      </c>
      <c r="E461" s="273" t="s">
        <v>242</v>
      </c>
      <c r="F461" s="274">
        <v>8.8481570606059184E-3</v>
      </c>
      <c r="G461" s="275">
        <v>1.070461238716798E-2</v>
      </c>
    </row>
    <row r="462" spans="2:7">
      <c r="B462" s="272" t="s">
        <v>915</v>
      </c>
      <c r="C462" s="1" t="s">
        <v>916</v>
      </c>
      <c r="D462" s="1" t="s">
        <v>237</v>
      </c>
      <c r="E462" s="273" t="s">
        <v>236</v>
      </c>
      <c r="F462" s="274">
        <v>1.2771879523567934E-2</v>
      </c>
      <c r="G462" s="275">
        <v>7.8688675024948685E-3</v>
      </c>
    </row>
    <row r="463" spans="2:7">
      <c r="B463" s="272" t="s">
        <v>915</v>
      </c>
      <c r="C463" s="1" t="s">
        <v>916</v>
      </c>
      <c r="D463" s="1" t="s">
        <v>215</v>
      </c>
      <c r="E463" s="273" t="s">
        <v>214</v>
      </c>
      <c r="F463" s="274">
        <v>0.87767108686646778</v>
      </c>
      <c r="G463" s="275">
        <v>0.82021870758951865</v>
      </c>
    </row>
    <row r="464" spans="2:7">
      <c r="B464" s="272" t="s">
        <v>915</v>
      </c>
      <c r="C464" s="1" t="s">
        <v>916</v>
      </c>
      <c r="D464" s="1" t="s">
        <v>116</v>
      </c>
      <c r="E464" s="273" t="s">
        <v>115</v>
      </c>
      <c r="F464" s="274">
        <v>2.2062211713451897E-3</v>
      </c>
      <c r="G464" s="275">
        <v>0</v>
      </c>
    </row>
    <row r="465" spans="2:7">
      <c r="B465" s="272" t="s">
        <v>915</v>
      </c>
      <c r="C465" s="1" t="s">
        <v>916</v>
      </c>
      <c r="D465" s="1" t="s">
        <v>114</v>
      </c>
      <c r="E465" s="273" t="s">
        <v>113</v>
      </c>
      <c r="F465" s="274">
        <v>6.0959659664784706E-2</v>
      </c>
      <c r="G465" s="275">
        <v>6.387035736579276E-2</v>
      </c>
    </row>
    <row r="466" spans="2:7">
      <c r="B466" s="272" t="s">
        <v>915</v>
      </c>
      <c r="C466" s="1" t="s">
        <v>916</v>
      </c>
      <c r="D466" s="1" t="s">
        <v>88</v>
      </c>
      <c r="E466" s="273" t="s">
        <v>87</v>
      </c>
      <c r="F466" s="274">
        <v>3.0551974195590349E-2</v>
      </c>
      <c r="G466" s="275">
        <v>1.8763399365406056E-2</v>
      </c>
    </row>
    <row r="467" spans="2:7">
      <c r="B467" s="272" t="s">
        <v>917</v>
      </c>
      <c r="C467" s="1" t="s">
        <v>918</v>
      </c>
      <c r="D467" s="1" t="s">
        <v>285</v>
      </c>
      <c r="E467" s="273" t="s">
        <v>284</v>
      </c>
      <c r="F467" s="274">
        <v>1</v>
      </c>
      <c r="G467" s="275">
        <v>0.25696644262482132</v>
      </c>
    </row>
    <row r="468" spans="2:7">
      <c r="B468" s="272" t="s">
        <v>919</v>
      </c>
      <c r="C468" s="1" t="s">
        <v>920</v>
      </c>
      <c r="D468" s="1" t="s">
        <v>335</v>
      </c>
      <c r="E468" s="273" t="s">
        <v>334</v>
      </c>
      <c r="F468" s="274">
        <v>1.2196092331508019E-2</v>
      </c>
      <c r="G468" s="275">
        <v>6.3351187646894166E-3</v>
      </c>
    </row>
    <row r="469" spans="2:7">
      <c r="B469" s="272" t="s">
        <v>919</v>
      </c>
      <c r="C469" s="1" t="s">
        <v>920</v>
      </c>
      <c r="D469" s="1" t="s">
        <v>325</v>
      </c>
      <c r="E469" s="273" t="s">
        <v>324</v>
      </c>
      <c r="F469" s="274">
        <v>9.0421799610824582E-4</v>
      </c>
      <c r="G469" s="275">
        <v>9.2218594957487225E-4</v>
      </c>
    </row>
    <row r="470" spans="2:7">
      <c r="B470" s="272" t="s">
        <v>919</v>
      </c>
      <c r="C470" s="1" t="s">
        <v>920</v>
      </c>
      <c r="D470" s="1" t="s">
        <v>211</v>
      </c>
      <c r="E470" s="273" t="s">
        <v>210</v>
      </c>
      <c r="F470" s="274">
        <v>0.95429358873272041</v>
      </c>
      <c r="G470" s="275">
        <v>0.96152374427393295</v>
      </c>
    </row>
    <row r="471" spans="2:7">
      <c r="B471" s="272" t="s">
        <v>919</v>
      </c>
      <c r="C471" s="1" t="s">
        <v>920</v>
      </c>
      <c r="D471" s="1" t="s">
        <v>193</v>
      </c>
      <c r="E471" s="273" t="s">
        <v>192</v>
      </c>
      <c r="F471" s="274">
        <v>3.2606100939663346E-2</v>
      </c>
      <c r="G471" s="275">
        <v>1.1990519309856834E-2</v>
      </c>
    </row>
    <row r="472" spans="2:7">
      <c r="B472" s="272" t="s">
        <v>921</v>
      </c>
      <c r="C472" s="1" t="s">
        <v>922</v>
      </c>
      <c r="D472" s="1" t="s">
        <v>361</v>
      </c>
      <c r="E472" s="273" t="s">
        <v>360</v>
      </c>
      <c r="F472" s="274">
        <v>1.8517602542383364E-3</v>
      </c>
      <c r="G472" s="275">
        <v>6.9094390550563474E-3</v>
      </c>
    </row>
    <row r="473" spans="2:7">
      <c r="B473" s="272" t="s">
        <v>921</v>
      </c>
      <c r="C473" s="1" t="s">
        <v>922</v>
      </c>
      <c r="D473" s="1" t="s">
        <v>335</v>
      </c>
      <c r="E473" s="273" t="s">
        <v>334</v>
      </c>
      <c r="F473" s="274">
        <v>1.2396592019191532E-3</v>
      </c>
      <c r="G473" s="275">
        <v>1.5067512601663439E-3</v>
      </c>
    </row>
    <row r="474" spans="2:7">
      <c r="B474" s="272" t="s">
        <v>921</v>
      </c>
      <c r="C474" s="1" t="s">
        <v>922</v>
      </c>
      <c r="D474" s="1" t="s">
        <v>211</v>
      </c>
      <c r="E474" s="273" t="s">
        <v>210</v>
      </c>
      <c r="F474" s="274">
        <v>5.8458741915938129E-3</v>
      </c>
      <c r="G474" s="275">
        <v>1.37826481488905E-2</v>
      </c>
    </row>
    <row r="475" spans="2:7">
      <c r="B475" s="272" t="s">
        <v>921</v>
      </c>
      <c r="C475" s="1" t="s">
        <v>922</v>
      </c>
      <c r="D475" s="1" t="s">
        <v>193</v>
      </c>
      <c r="E475" s="273" t="s">
        <v>192</v>
      </c>
      <c r="F475" s="274">
        <v>0.98800683821983715</v>
      </c>
      <c r="G475" s="275">
        <v>0.85016705593181574</v>
      </c>
    </row>
    <row r="476" spans="2:7">
      <c r="B476" s="272" t="s">
        <v>921</v>
      </c>
      <c r="C476" s="1" t="s">
        <v>922</v>
      </c>
      <c r="D476" s="1" t="s">
        <v>183</v>
      </c>
      <c r="E476" s="273" t="s">
        <v>182</v>
      </c>
      <c r="F476" s="274">
        <v>9.9698277461079043E-4</v>
      </c>
      <c r="G476" s="275">
        <v>9.1164273781154856E-4</v>
      </c>
    </row>
    <row r="477" spans="2:7">
      <c r="B477" s="272" t="s">
        <v>921</v>
      </c>
      <c r="C477" s="1" t="s">
        <v>922</v>
      </c>
      <c r="D477" s="1" t="s">
        <v>84</v>
      </c>
      <c r="E477" s="273" t="s">
        <v>83</v>
      </c>
      <c r="F477" s="274">
        <v>2.0588853578008878E-3</v>
      </c>
      <c r="G477" s="275">
        <v>2.3183441592347378E-3</v>
      </c>
    </row>
    <row r="478" spans="2:7">
      <c r="B478" s="272" t="s">
        <v>923</v>
      </c>
      <c r="C478" s="1" t="s">
        <v>924</v>
      </c>
      <c r="D478" s="1" t="s">
        <v>225</v>
      </c>
      <c r="E478" s="273" t="s">
        <v>224</v>
      </c>
      <c r="F478" s="274">
        <v>2.4054241466985128E-2</v>
      </c>
      <c r="G478" s="275">
        <v>4.1650212920370973E-3</v>
      </c>
    </row>
    <row r="479" spans="2:7">
      <c r="B479" s="272" t="s">
        <v>923</v>
      </c>
      <c r="C479" s="1" t="s">
        <v>924</v>
      </c>
      <c r="D479" s="1" t="s">
        <v>187</v>
      </c>
      <c r="E479" s="273" t="s">
        <v>186</v>
      </c>
      <c r="F479" s="274">
        <v>0.9759457585330148</v>
      </c>
      <c r="G479" s="275">
        <v>0.15475418167868238</v>
      </c>
    </row>
    <row r="480" spans="2:7">
      <c r="B480" s="272" t="s">
        <v>634</v>
      </c>
      <c r="C480" s="1" t="s">
        <v>635</v>
      </c>
      <c r="D480" s="1" t="s">
        <v>271</v>
      </c>
      <c r="E480" s="273" t="s">
        <v>270</v>
      </c>
      <c r="F480" s="274">
        <v>6.0032221657433826E-2</v>
      </c>
      <c r="G480" s="275">
        <v>5.13209170299566E-3</v>
      </c>
    </row>
    <row r="481" spans="2:7">
      <c r="B481" s="272" t="s">
        <v>634</v>
      </c>
      <c r="C481" s="1" t="s">
        <v>635</v>
      </c>
      <c r="D481" s="1" t="s">
        <v>183</v>
      </c>
      <c r="E481" s="273" t="s">
        <v>182</v>
      </c>
      <c r="F481" s="274">
        <v>1.1975428832352614E-3</v>
      </c>
      <c r="G481" s="275">
        <v>0</v>
      </c>
    </row>
    <row r="482" spans="2:7">
      <c r="B482" s="272" t="s">
        <v>634</v>
      </c>
      <c r="C482" s="1" t="s">
        <v>635</v>
      </c>
      <c r="D482" s="1" t="s">
        <v>82</v>
      </c>
      <c r="E482" s="273" t="s">
        <v>81</v>
      </c>
      <c r="F482" s="274">
        <v>0.92974127904472281</v>
      </c>
      <c r="G482" s="275">
        <v>0.66090173070563307</v>
      </c>
    </row>
    <row r="483" spans="2:7">
      <c r="B483" s="272" t="s">
        <v>634</v>
      </c>
      <c r="C483" s="1" t="s">
        <v>635</v>
      </c>
      <c r="D483" s="1" t="s">
        <v>68</v>
      </c>
      <c r="E483" s="273" t="s">
        <v>67</v>
      </c>
      <c r="F483" s="274">
        <v>9.028956414608302E-3</v>
      </c>
      <c r="G483" s="275">
        <v>2.1910018397725372E-3</v>
      </c>
    </row>
    <row r="484" spans="2:7">
      <c r="B484" s="272" t="s">
        <v>602</v>
      </c>
      <c r="C484" s="1" t="s">
        <v>603</v>
      </c>
      <c r="D484" s="1" t="s">
        <v>209</v>
      </c>
      <c r="E484" s="273" t="s">
        <v>208</v>
      </c>
      <c r="F484" s="274">
        <v>0.97607736151776392</v>
      </c>
      <c r="G484" s="275">
        <v>0.51307706443694778</v>
      </c>
    </row>
    <row r="485" spans="2:7">
      <c r="B485" s="272" t="s">
        <v>602</v>
      </c>
      <c r="C485" s="1" t="s">
        <v>603</v>
      </c>
      <c r="D485" s="1" t="s">
        <v>197</v>
      </c>
      <c r="E485" s="273" t="s">
        <v>196</v>
      </c>
      <c r="F485" s="274">
        <v>2.3922638482235938E-2</v>
      </c>
      <c r="G485" s="275">
        <v>1.8395660313955162E-2</v>
      </c>
    </row>
    <row r="486" spans="2:7">
      <c r="B486" s="272" t="s">
        <v>925</v>
      </c>
      <c r="C486" s="1" t="s">
        <v>926</v>
      </c>
      <c r="D486" s="1" t="s">
        <v>209</v>
      </c>
      <c r="E486" s="273" t="s">
        <v>208</v>
      </c>
      <c r="F486" s="274">
        <v>0.98458742814759859</v>
      </c>
      <c r="G486" s="275">
        <v>0.43561883884856195</v>
      </c>
    </row>
    <row r="487" spans="2:7">
      <c r="B487" s="272" t="s">
        <v>925</v>
      </c>
      <c r="C487" s="1" t="s">
        <v>926</v>
      </c>
      <c r="D487" s="1" t="s">
        <v>197</v>
      </c>
      <c r="E487" s="273" t="s">
        <v>196</v>
      </c>
      <c r="F487" s="274">
        <v>7.7878731689226769E-3</v>
      </c>
      <c r="G487" s="275">
        <v>5.0405645432288412E-3</v>
      </c>
    </row>
    <row r="488" spans="2:7">
      <c r="B488" s="272" t="s">
        <v>925</v>
      </c>
      <c r="C488" s="1" t="s">
        <v>926</v>
      </c>
      <c r="D488" s="1" t="s">
        <v>191</v>
      </c>
      <c r="E488" s="273" t="s">
        <v>190</v>
      </c>
      <c r="F488" s="274">
        <v>7.6246986834785828E-3</v>
      </c>
      <c r="G488" s="275">
        <v>3.2260291597888645E-3</v>
      </c>
    </row>
    <row r="489" spans="2:7">
      <c r="B489" s="272" t="s">
        <v>927</v>
      </c>
      <c r="C489" s="1" t="s">
        <v>928</v>
      </c>
      <c r="D489" s="1" t="s">
        <v>369</v>
      </c>
      <c r="E489" s="273" t="s">
        <v>368</v>
      </c>
      <c r="F489" s="274">
        <v>1.655447928637881E-3</v>
      </c>
      <c r="G489" s="275">
        <v>2.9075914569676466E-3</v>
      </c>
    </row>
    <row r="490" spans="2:7">
      <c r="B490" s="272" t="s">
        <v>927</v>
      </c>
      <c r="C490" s="1" t="s">
        <v>928</v>
      </c>
      <c r="D490" s="1" t="s">
        <v>207</v>
      </c>
      <c r="E490" s="273" t="s">
        <v>206</v>
      </c>
      <c r="F490" s="274">
        <v>0.97076834674109347</v>
      </c>
      <c r="G490" s="275">
        <v>0.97980336380457878</v>
      </c>
    </row>
    <row r="491" spans="2:7">
      <c r="B491" s="272" t="s">
        <v>927</v>
      </c>
      <c r="C491" s="1" t="s">
        <v>928</v>
      </c>
      <c r="D491" s="1" t="s">
        <v>173</v>
      </c>
      <c r="E491" s="273" t="s">
        <v>172</v>
      </c>
      <c r="F491" s="274">
        <v>1.5728123460843867E-2</v>
      </c>
      <c r="G491" s="275">
        <v>1.8730021147849208E-2</v>
      </c>
    </row>
    <row r="492" spans="2:7">
      <c r="B492" s="272" t="s">
        <v>927</v>
      </c>
      <c r="C492" s="1" t="s">
        <v>928</v>
      </c>
      <c r="D492" s="1" t="s">
        <v>98</v>
      </c>
      <c r="E492" s="273" t="s">
        <v>97</v>
      </c>
      <c r="F492" s="274">
        <v>2.1096700049252999E-3</v>
      </c>
      <c r="G492" s="275">
        <v>2.6578416670975744E-3</v>
      </c>
    </row>
    <row r="493" spans="2:7">
      <c r="B493" s="272" t="s">
        <v>927</v>
      </c>
      <c r="C493" s="1" t="s">
        <v>928</v>
      </c>
      <c r="D493" s="1" t="s">
        <v>90</v>
      </c>
      <c r="E493" s="273" t="s">
        <v>89</v>
      </c>
      <c r="F493" s="274">
        <v>9.7384118644995368E-3</v>
      </c>
      <c r="G493" s="275">
        <v>1.2365066515650027E-2</v>
      </c>
    </row>
    <row r="494" spans="2:7">
      <c r="B494" s="272" t="s">
        <v>614</v>
      </c>
      <c r="C494" s="1" t="s">
        <v>615</v>
      </c>
      <c r="D494" s="1" t="s">
        <v>271</v>
      </c>
      <c r="E494" s="273" t="s">
        <v>270</v>
      </c>
      <c r="F494" s="274">
        <v>9.7018826053864686E-3</v>
      </c>
      <c r="G494" s="275">
        <v>0</v>
      </c>
    </row>
    <row r="495" spans="2:7">
      <c r="B495" s="272" t="s">
        <v>614</v>
      </c>
      <c r="C495" s="1" t="s">
        <v>615</v>
      </c>
      <c r="D495" s="1" t="s">
        <v>183</v>
      </c>
      <c r="E495" s="273" t="s">
        <v>182</v>
      </c>
      <c r="F495" s="274">
        <v>2.0119026877332621E-2</v>
      </c>
      <c r="G495" s="275">
        <v>3.1009987081527714E-3</v>
      </c>
    </row>
    <row r="496" spans="2:7">
      <c r="B496" s="272" t="s">
        <v>614</v>
      </c>
      <c r="C496" s="1" t="s">
        <v>615</v>
      </c>
      <c r="D496" s="1" t="s">
        <v>175</v>
      </c>
      <c r="E496" s="273" t="s">
        <v>174</v>
      </c>
      <c r="F496" s="274">
        <v>0.61342857928858963</v>
      </c>
      <c r="G496" s="275">
        <v>0.37279039700407923</v>
      </c>
    </row>
    <row r="497" spans="2:7">
      <c r="B497" s="272" t="s">
        <v>614</v>
      </c>
      <c r="C497" s="1" t="s">
        <v>615</v>
      </c>
      <c r="D497" s="1" t="s">
        <v>82</v>
      </c>
      <c r="E497" s="273" t="s">
        <v>81</v>
      </c>
      <c r="F497" s="274">
        <v>0.35532915791693792</v>
      </c>
      <c r="G497" s="275">
        <v>0.23730754626851047</v>
      </c>
    </row>
    <row r="498" spans="2:7">
      <c r="B498" s="272" t="s">
        <v>614</v>
      </c>
      <c r="C498" s="1" t="s">
        <v>615</v>
      </c>
      <c r="D498" s="1" t="s">
        <v>57</v>
      </c>
      <c r="E498" s="273" t="s">
        <v>56</v>
      </c>
      <c r="F498" s="274">
        <v>1.4213533117532163E-3</v>
      </c>
      <c r="G498" s="275">
        <v>9.2841612209570469E-4</v>
      </c>
    </row>
    <row r="499" spans="2:7">
      <c r="B499" s="272" t="s">
        <v>929</v>
      </c>
      <c r="C499" s="1" t="s">
        <v>930</v>
      </c>
      <c r="D499" s="1" t="s">
        <v>323</v>
      </c>
      <c r="E499" s="273" t="s">
        <v>322</v>
      </c>
      <c r="F499" s="274">
        <v>3.5571717896610852E-3</v>
      </c>
      <c r="G499" s="275">
        <v>2.6537488385022672E-3</v>
      </c>
    </row>
    <row r="500" spans="2:7">
      <c r="B500" s="272" t="s">
        <v>929</v>
      </c>
      <c r="C500" s="1" t="s">
        <v>930</v>
      </c>
      <c r="D500" s="1" t="s">
        <v>303</v>
      </c>
      <c r="E500" s="273" t="s">
        <v>302</v>
      </c>
      <c r="F500" s="274">
        <v>0.98302149138998818</v>
      </c>
      <c r="G500" s="275">
        <v>0.36100045613501597</v>
      </c>
    </row>
    <row r="501" spans="2:7">
      <c r="B501" s="272" t="s">
        <v>929</v>
      </c>
      <c r="C501" s="1" t="s">
        <v>930</v>
      </c>
      <c r="D501" s="1" t="s">
        <v>153</v>
      </c>
      <c r="E501" s="273" t="s">
        <v>152</v>
      </c>
      <c r="F501" s="274">
        <v>6.3656468980840958E-3</v>
      </c>
      <c r="G501" s="275">
        <v>3.2025578803753503E-3</v>
      </c>
    </row>
    <row r="502" spans="2:7">
      <c r="B502" s="272" t="s">
        <v>929</v>
      </c>
      <c r="C502" s="1" t="s">
        <v>930</v>
      </c>
      <c r="D502" s="1" t="s">
        <v>130</v>
      </c>
      <c r="E502" s="273" t="s">
        <v>129</v>
      </c>
      <c r="F502" s="274">
        <v>7.0556899222666532E-3</v>
      </c>
      <c r="G502" s="275">
        <v>2.351461240559659E-3</v>
      </c>
    </row>
    <row r="503" spans="2:7">
      <c r="B503" s="272" t="s">
        <v>931</v>
      </c>
      <c r="C503" s="1" t="s">
        <v>932</v>
      </c>
      <c r="D503" s="1" t="s">
        <v>315</v>
      </c>
      <c r="E503" s="273" t="s">
        <v>314</v>
      </c>
      <c r="F503" s="274">
        <v>0.96633449288313011</v>
      </c>
      <c r="G503" s="275">
        <v>0.45654894510473565</v>
      </c>
    </row>
    <row r="504" spans="2:7">
      <c r="B504" s="272" t="s">
        <v>931</v>
      </c>
      <c r="C504" s="1" t="s">
        <v>932</v>
      </c>
      <c r="D504" s="1" t="s">
        <v>283</v>
      </c>
      <c r="E504" s="273" t="s">
        <v>282</v>
      </c>
      <c r="F504" s="274">
        <v>8.2857279632348249E-3</v>
      </c>
      <c r="G504" s="275">
        <v>1.0224123418017496E-2</v>
      </c>
    </row>
    <row r="505" spans="2:7">
      <c r="B505" s="272" t="s">
        <v>931</v>
      </c>
      <c r="C505" s="1" t="s">
        <v>932</v>
      </c>
      <c r="D505" s="1" t="s">
        <v>191</v>
      </c>
      <c r="E505" s="273" t="s">
        <v>190</v>
      </c>
      <c r="F505" s="274">
        <v>2.0544775643071425E-3</v>
      </c>
      <c r="G505" s="275">
        <v>1.6161527405557056E-3</v>
      </c>
    </row>
    <row r="506" spans="2:7">
      <c r="B506" s="272" t="s">
        <v>931</v>
      </c>
      <c r="C506" s="1" t="s">
        <v>932</v>
      </c>
      <c r="D506" s="1" t="s">
        <v>118</v>
      </c>
      <c r="E506" s="273" t="s">
        <v>117</v>
      </c>
      <c r="F506" s="274">
        <v>2.3325301589327888E-2</v>
      </c>
      <c r="G506" s="275">
        <v>2.0173964648120095E-2</v>
      </c>
    </row>
    <row r="507" spans="2:7">
      <c r="B507" s="272" t="s">
        <v>933</v>
      </c>
      <c r="C507" s="1" t="s">
        <v>934</v>
      </c>
      <c r="D507" s="1" t="s">
        <v>285</v>
      </c>
      <c r="E507" s="273" t="s">
        <v>284</v>
      </c>
      <c r="F507" s="274">
        <v>0.98684877601274679</v>
      </c>
      <c r="G507" s="275">
        <v>0.22210706193661262</v>
      </c>
    </row>
    <row r="508" spans="2:7">
      <c r="B508" s="272" t="s">
        <v>933</v>
      </c>
      <c r="C508" s="1" t="s">
        <v>934</v>
      </c>
      <c r="D508" s="1" t="s">
        <v>122</v>
      </c>
      <c r="E508" s="273" t="s">
        <v>121</v>
      </c>
      <c r="F508" s="274">
        <v>1.3151223987253149E-2</v>
      </c>
      <c r="G508" s="275">
        <v>5.8454902002865053E-3</v>
      </c>
    </row>
    <row r="509" spans="2:7">
      <c r="B509" s="272" t="s">
        <v>935</v>
      </c>
      <c r="C509" s="1" t="s">
        <v>936</v>
      </c>
      <c r="D509" s="1" t="s">
        <v>347</v>
      </c>
      <c r="E509" s="273" t="s">
        <v>346</v>
      </c>
      <c r="F509" s="274">
        <v>5.6839075502449253E-3</v>
      </c>
      <c r="G509" s="275">
        <v>1.0484093820916271E-2</v>
      </c>
    </row>
    <row r="510" spans="2:7">
      <c r="B510" s="272" t="s">
        <v>935</v>
      </c>
      <c r="C510" s="1" t="s">
        <v>936</v>
      </c>
      <c r="D510" s="1" t="s">
        <v>271</v>
      </c>
      <c r="E510" s="273" t="s">
        <v>270</v>
      </c>
      <c r="F510" s="274">
        <v>0.76365477071425647</v>
      </c>
      <c r="G510" s="275">
        <v>0.12389125681007507</v>
      </c>
    </row>
    <row r="511" spans="2:7">
      <c r="B511" s="272" t="s">
        <v>935</v>
      </c>
      <c r="C511" s="1" t="s">
        <v>936</v>
      </c>
      <c r="D511" s="1" t="s">
        <v>116</v>
      </c>
      <c r="E511" s="273" t="s">
        <v>115</v>
      </c>
      <c r="F511" s="274">
        <v>0.2306613217354985</v>
      </c>
      <c r="G511" s="275">
        <v>4.1897630847633732E-2</v>
      </c>
    </row>
    <row r="512" spans="2:7">
      <c r="B512" s="272" t="s">
        <v>937</v>
      </c>
      <c r="C512" s="1" t="s">
        <v>938</v>
      </c>
      <c r="D512" s="1" t="s">
        <v>225</v>
      </c>
      <c r="E512" s="273" t="s">
        <v>224</v>
      </c>
      <c r="F512" s="274">
        <v>2.6350468954054376E-2</v>
      </c>
      <c r="G512" s="275">
        <v>5.9220145789086083E-3</v>
      </c>
    </row>
    <row r="513" spans="2:7">
      <c r="B513" s="272" t="s">
        <v>937</v>
      </c>
      <c r="C513" s="1" t="s">
        <v>938</v>
      </c>
      <c r="D513" s="1" t="s">
        <v>203</v>
      </c>
      <c r="E513" s="273" t="s">
        <v>202</v>
      </c>
      <c r="F513" s="274">
        <v>0.95977086548735613</v>
      </c>
      <c r="G513" s="275">
        <v>0.98670824662366274</v>
      </c>
    </row>
    <row r="514" spans="2:7">
      <c r="B514" s="272" t="s">
        <v>937</v>
      </c>
      <c r="C514" s="1" t="s">
        <v>938</v>
      </c>
      <c r="D514" s="1" t="s">
        <v>201</v>
      </c>
      <c r="E514" s="273" t="s">
        <v>200</v>
      </c>
      <c r="F514" s="274">
        <v>1.3878665558589577E-2</v>
      </c>
      <c r="G514" s="275">
        <v>1.3697907817415913E-2</v>
      </c>
    </row>
    <row r="515" spans="2:7">
      <c r="B515" s="272" t="s">
        <v>939</v>
      </c>
      <c r="C515" s="1" t="s">
        <v>940</v>
      </c>
      <c r="D515" s="1" t="s">
        <v>271</v>
      </c>
      <c r="E515" s="273" t="s">
        <v>270</v>
      </c>
      <c r="F515" s="274">
        <v>0.9914324330515657</v>
      </c>
      <c r="G515" s="275">
        <v>0.15937987716270752</v>
      </c>
    </row>
    <row r="516" spans="2:7">
      <c r="B516" s="272" t="s">
        <v>939</v>
      </c>
      <c r="C516" s="1" t="s">
        <v>940</v>
      </c>
      <c r="D516" s="1" t="s">
        <v>116</v>
      </c>
      <c r="E516" s="273" t="s">
        <v>115</v>
      </c>
      <c r="F516" s="274">
        <v>1.2828442489634161E-3</v>
      </c>
      <c r="G516" s="275">
        <v>0</v>
      </c>
    </row>
    <row r="517" spans="2:7">
      <c r="B517" s="272" t="s">
        <v>939</v>
      </c>
      <c r="C517" s="1" t="s">
        <v>940</v>
      </c>
      <c r="D517" s="1" t="s">
        <v>82</v>
      </c>
      <c r="E517" s="273" t="s">
        <v>81</v>
      </c>
      <c r="F517" s="274">
        <v>7.2847226994708263E-3</v>
      </c>
      <c r="G517" s="275">
        <v>9.7375157698761684E-3</v>
      </c>
    </row>
    <row r="518" spans="2:7">
      <c r="B518" s="272" t="s">
        <v>941</v>
      </c>
      <c r="C518" s="1" t="s">
        <v>942</v>
      </c>
      <c r="D518" s="1" t="s">
        <v>345</v>
      </c>
      <c r="E518" s="273" t="s">
        <v>344</v>
      </c>
      <c r="F518" s="274">
        <v>1.0776376907763771E-3</v>
      </c>
      <c r="G518" s="275">
        <v>0</v>
      </c>
    </row>
    <row r="519" spans="2:7">
      <c r="B519" s="272" t="s">
        <v>941</v>
      </c>
      <c r="C519" s="1" t="s">
        <v>942</v>
      </c>
      <c r="D519" s="1" t="s">
        <v>241</v>
      </c>
      <c r="E519" s="273" t="s">
        <v>240</v>
      </c>
      <c r="F519" s="274">
        <v>0.98987657597876588</v>
      </c>
      <c r="G519" s="275">
        <v>0.4248849879348412</v>
      </c>
    </row>
    <row r="520" spans="2:7">
      <c r="B520" s="272" t="s">
        <v>941</v>
      </c>
      <c r="C520" s="1" t="s">
        <v>942</v>
      </c>
      <c r="D520" s="1" t="s">
        <v>233</v>
      </c>
      <c r="E520" s="273" t="s">
        <v>232</v>
      </c>
      <c r="F520" s="274">
        <v>2.8453881884538818E-3</v>
      </c>
      <c r="G520" s="275">
        <v>0</v>
      </c>
    </row>
    <row r="521" spans="2:7">
      <c r="B521" s="272" t="s">
        <v>941</v>
      </c>
      <c r="C521" s="1" t="s">
        <v>942</v>
      </c>
      <c r="D521" s="1" t="s">
        <v>94</v>
      </c>
      <c r="E521" s="273" t="s">
        <v>93</v>
      </c>
      <c r="F521" s="274">
        <v>6.2003981420039817E-3</v>
      </c>
      <c r="G521" s="275">
        <v>3.3724475653700448E-3</v>
      </c>
    </row>
    <row r="522" spans="2:7">
      <c r="B522" s="272" t="s">
        <v>943</v>
      </c>
      <c r="C522" s="1" t="s">
        <v>944</v>
      </c>
      <c r="D522" s="1" t="s">
        <v>225</v>
      </c>
      <c r="E522" s="273" t="s">
        <v>224</v>
      </c>
      <c r="F522" s="274">
        <v>2.6550753260799285E-2</v>
      </c>
      <c r="G522" s="275">
        <v>6.0260734068326612E-3</v>
      </c>
    </row>
    <row r="523" spans="2:7">
      <c r="B523" s="272" t="s">
        <v>943</v>
      </c>
      <c r="C523" s="1" t="s">
        <v>944</v>
      </c>
      <c r="D523" s="1" t="s">
        <v>203</v>
      </c>
      <c r="E523" s="273" t="s">
        <v>202</v>
      </c>
      <c r="F523" s="274">
        <v>1.252005854449911E-3</v>
      </c>
      <c r="G523" s="275">
        <v>1.2998822172451041E-3</v>
      </c>
    </row>
    <row r="524" spans="2:7">
      <c r="B524" s="272" t="s">
        <v>943</v>
      </c>
      <c r="C524" s="1" t="s">
        <v>944</v>
      </c>
      <c r="D524" s="1" t="s">
        <v>201</v>
      </c>
      <c r="E524" s="273" t="s">
        <v>200</v>
      </c>
      <c r="F524" s="274">
        <v>0.97219724088475079</v>
      </c>
      <c r="G524" s="275">
        <v>0.96903030764633868</v>
      </c>
    </row>
    <row r="525" spans="2:7">
      <c r="B525" s="272" t="s">
        <v>945</v>
      </c>
      <c r="C525" s="1" t="s">
        <v>946</v>
      </c>
      <c r="D525" s="1" t="s">
        <v>333</v>
      </c>
      <c r="E525" s="273" t="s">
        <v>332</v>
      </c>
      <c r="F525" s="274">
        <v>2.0096458928562339E-2</v>
      </c>
      <c r="G525" s="275">
        <v>1.9955093454162961E-2</v>
      </c>
    </row>
    <row r="526" spans="2:7">
      <c r="B526" s="272" t="s">
        <v>945</v>
      </c>
      <c r="C526" s="1" t="s">
        <v>946</v>
      </c>
      <c r="D526" s="1" t="s">
        <v>219</v>
      </c>
      <c r="E526" s="273" t="s">
        <v>218</v>
      </c>
      <c r="F526" s="274">
        <v>0.84835984171364853</v>
      </c>
      <c r="G526" s="275">
        <v>0.30102843883671293</v>
      </c>
    </row>
    <row r="527" spans="2:7">
      <c r="B527" s="272" t="s">
        <v>945</v>
      </c>
      <c r="C527" s="1" t="s">
        <v>946</v>
      </c>
      <c r="D527" s="1" t="s">
        <v>185</v>
      </c>
      <c r="E527" s="273" t="s">
        <v>184</v>
      </c>
      <c r="F527" s="274">
        <v>2.6600051947258258E-2</v>
      </c>
      <c r="G527" s="275">
        <v>2.1798103569162966E-2</v>
      </c>
    </row>
    <row r="528" spans="2:7">
      <c r="B528" s="272" t="s">
        <v>945</v>
      </c>
      <c r="C528" s="1" t="s">
        <v>946</v>
      </c>
      <c r="D528" s="1" t="s">
        <v>167</v>
      </c>
      <c r="E528" s="273" t="s">
        <v>166</v>
      </c>
      <c r="F528" s="274">
        <v>1.9546429135281866E-2</v>
      </c>
      <c r="G528" s="275">
        <v>1.7076675965846652E-2</v>
      </c>
    </row>
    <row r="529" spans="2:7">
      <c r="B529" s="272" t="s">
        <v>945</v>
      </c>
      <c r="C529" s="1" t="s">
        <v>946</v>
      </c>
      <c r="D529" s="1" t="s">
        <v>159</v>
      </c>
      <c r="E529" s="273" t="s">
        <v>158</v>
      </c>
      <c r="F529" s="274">
        <v>2.0193223429232049E-2</v>
      </c>
      <c r="G529" s="275">
        <v>1.5801219463595428E-2</v>
      </c>
    </row>
    <row r="530" spans="2:7">
      <c r="B530" s="272" t="s">
        <v>945</v>
      </c>
      <c r="C530" s="1" t="s">
        <v>946</v>
      </c>
      <c r="D530" s="1" t="s">
        <v>110</v>
      </c>
      <c r="E530" s="273" t="s">
        <v>109</v>
      </c>
      <c r="F530" s="274">
        <v>6.5203994846017133E-2</v>
      </c>
      <c r="G530" s="275">
        <v>5.481463721641143E-2</v>
      </c>
    </row>
    <row r="531" spans="2:7">
      <c r="B531" s="272" t="s">
        <v>947</v>
      </c>
      <c r="C531" s="1" t="s">
        <v>948</v>
      </c>
      <c r="D531" s="1" t="s">
        <v>205</v>
      </c>
      <c r="E531" s="273" t="s">
        <v>204</v>
      </c>
      <c r="F531" s="274">
        <v>1</v>
      </c>
      <c r="G531" s="275">
        <v>0.18839363335110629</v>
      </c>
    </row>
    <row r="532" spans="2:7">
      <c r="B532" s="272" t="s">
        <v>949</v>
      </c>
      <c r="C532" s="1" t="s">
        <v>950</v>
      </c>
      <c r="D532" s="1" t="s">
        <v>199</v>
      </c>
      <c r="E532" s="273" t="s">
        <v>198</v>
      </c>
      <c r="F532" s="274">
        <v>0.99120345866140824</v>
      </c>
      <c r="G532" s="275">
        <v>0.97685443777148961</v>
      </c>
    </row>
    <row r="533" spans="2:7">
      <c r="B533" s="272" t="s">
        <v>949</v>
      </c>
      <c r="C533" s="1" t="s">
        <v>950</v>
      </c>
      <c r="D533" s="1" t="s">
        <v>145</v>
      </c>
      <c r="E533" s="273" t="s">
        <v>144</v>
      </c>
      <c r="F533" s="274">
        <v>8.7965413385918973E-3</v>
      </c>
      <c r="G533" s="275">
        <v>3.3564423855404891E-3</v>
      </c>
    </row>
    <row r="534" spans="2:7">
      <c r="B534" s="272" t="s">
        <v>626</v>
      </c>
      <c r="C534" s="1" t="s">
        <v>627</v>
      </c>
      <c r="D534" s="1" t="s">
        <v>323</v>
      </c>
      <c r="E534" s="273" t="s">
        <v>322</v>
      </c>
      <c r="F534" s="274">
        <v>1.0774140194644701E-2</v>
      </c>
      <c r="G534" s="275">
        <v>5.9355429889294152E-3</v>
      </c>
    </row>
    <row r="535" spans="2:7">
      <c r="B535" s="272" t="s">
        <v>626</v>
      </c>
      <c r="C535" s="1" t="s">
        <v>627</v>
      </c>
      <c r="D535" s="1" t="s">
        <v>151</v>
      </c>
      <c r="E535" s="273" t="s">
        <v>150</v>
      </c>
      <c r="F535" s="274">
        <v>3.9947484242936777E-3</v>
      </c>
      <c r="G535" s="275">
        <v>2.8644943413673185E-3</v>
      </c>
    </row>
    <row r="536" spans="2:7">
      <c r="B536" s="272" t="s">
        <v>626</v>
      </c>
      <c r="C536" s="1" t="s">
        <v>627</v>
      </c>
      <c r="D536" s="1" t="s">
        <v>130</v>
      </c>
      <c r="E536" s="273" t="s">
        <v>129</v>
      </c>
      <c r="F536" s="274">
        <v>0.95193219673785578</v>
      </c>
      <c r="G536" s="275">
        <v>0.23427568094637979</v>
      </c>
    </row>
    <row r="537" spans="2:7">
      <c r="B537" s="272" t="s">
        <v>626</v>
      </c>
      <c r="C537" s="1" t="s">
        <v>627</v>
      </c>
      <c r="D537" s="1" t="s">
        <v>124</v>
      </c>
      <c r="E537" s="273" t="s">
        <v>123</v>
      </c>
      <c r="F537" s="274">
        <v>3.329891464320589E-2</v>
      </c>
      <c r="G537" s="275">
        <v>2.6883383375831738E-2</v>
      </c>
    </row>
    <row r="538" spans="2:7">
      <c r="B538" s="272" t="s">
        <v>951</v>
      </c>
      <c r="C538" s="1" t="s">
        <v>952</v>
      </c>
      <c r="D538" s="1" t="s">
        <v>209</v>
      </c>
      <c r="E538" s="273" t="s">
        <v>208</v>
      </c>
      <c r="F538" s="274">
        <v>6.0108125136082949E-2</v>
      </c>
      <c r="G538" s="275">
        <v>4.2578396755181602E-2</v>
      </c>
    </row>
    <row r="539" spans="2:7">
      <c r="B539" s="272" t="s">
        <v>951</v>
      </c>
      <c r="C539" s="1" t="s">
        <v>952</v>
      </c>
      <c r="D539" s="1" t="s">
        <v>197</v>
      </c>
      <c r="E539" s="273" t="s">
        <v>196</v>
      </c>
      <c r="F539" s="274">
        <v>0.93095093601901235</v>
      </c>
      <c r="G539" s="275">
        <v>0.96469684604675721</v>
      </c>
    </row>
    <row r="540" spans="2:7">
      <c r="B540" s="272" t="s">
        <v>951</v>
      </c>
      <c r="C540" s="1" t="s">
        <v>952</v>
      </c>
      <c r="D540" s="1" t="s">
        <v>191</v>
      </c>
      <c r="E540" s="273" t="s">
        <v>190</v>
      </c>
      <c r="F540" s="274">
        <v>8.9409388449048239E-3</v>
      </c>
      <c r="G540" s="275">
        <v>6.0566500762573037E-3</v>
      </c>
    </row>
    <row r="541" spans="2:7">
      <c r="B541" s="272" t="s">
        <v>953</v>
      </c>
      <c r="C541" s="1" t="s">
        <v>954</v>
      </c>
      <c r="D541" s="1" t="s">
        <v>255</v>
      </c>
      <c r="E541" s="273" t="s">
        <v>254</v>
      </c>
      <c r="F541" s="274">
        <v>3.2991906542420351E-3</v>
      </c>
      <c r="G541" s="275">
        <v>3.9782321877591311E-3</v>
      </c>
    </row>
    <row r="542" spans="2:7">
      <c r="B542" s="272" t="s">
        <v>953</v>
      </c>
      <c r="C542" s="1" t="s">
        <v>954</v>
      </c>
      <c r="D542" s="1" t="s">
        <v>116</v>
      </c>
      <c r="E542" s="273" t="s">
        <v>115</v>
      </c>
      <c r="F542" s="274">
        <v>0.99482152353005038</v>
      </c>
      <c r="G542" s="275">
        <v>0.29465477005285856</v>
      </c>
    </row>
    <row r="543" spans="2:7">
      <c r="B543" s="272" t="s">
        <v>953</v>
      </c>
      <c r="C543" s="1" t="s">
        <v>954</v>
      </c>
      <c r="D543" s="1" t="s">
        <v>66</v>
      </c>
      <c r="E543" s="273" t="s">
        <v>65</v>
      </c>
      <c r="F543" s="274">
        <v>1.8792858157074884E-3</v>
      </c>
      <c r="G543" s="275">
        <v>4.3328390687284559E-3</v>
      </c>
    </row>
    <row r="544" spans="2:7">
      <c r="B544" s="272" t="s">
        <v>610</v>
      </c>
      <c r="C544" s="1" t="s">
        <v>611</v>
      </c>
      <c r="D544" s="1" t="s">
        <v>317</v>
      </c>
      <c r="E544" s="273" t="s">
        <v>316</v>
      </c>
      <c r="F544" s="274">
        <v>3.3523287598700101E-3</v>
      </c>
      <c r="G544" s="275">
        <v>5.4190732118752421E-3</v>
      </c>
    </row>
    <row r="545" spans="2:7">
      <c r="B545" s="272" t="s">
        <v>610</v>
      </c>
      <c r="C545" s="1" t="s">
        <v>611</v>
      </c>
      <c r="D545" s="1" t="s">
        <v>301</v>
      </c>
      <c r="E545" s="273" t="s">
        <v>300</v>
      </c>
      <c r="F545" s="274">
        <v>0.69837424740826048</v>
      </c>
      <c r="G545" s="275">
        <v>0.80499040648773179</v>
      </c>
    </row>
    <row r="546" spans="2:7">
      <c r="B546" s="272" t="s">
        <v>610</v>
      </c>
      <c r="C546" s="1" t="s">
        <v>611</v>
      </c>
      <c r="D546" s="1" t="s">
        <v>179</v>
      </c>
      <c r="E546" s="273" t="s">
        <v>178</v>
      </c>
      <c r="F546" s="274">
        <v>0.29550243013499766</v>
      </c>
      <c r="G546" s="275">
        <v>0.99999999999999989</v>
      </c>
    </row>
    <row r="547" spans="2:7">
      <c r="B547" s="272" t="s">
        <v>610</v>
      </c>
      <c r="C547" s="1" t="s">
        <v>611</v>
      </c>
      <c r="D547" s="1" t="s">
        <v>145</v>
      </c>
      <c r="E547" s="273" t="s">
        <v>144</v>
      </c>
      <c r="F547" s="274">
        <v>2.7709936968718218E-3</v>
      </c>
      <c r="G547" s="275">
        <v>4.4895544581883429E-3</v>
      </c>
    </row>
    <row r="548" spans="2:7">
      <c r="B548" s="272" t="s">
        <v>955</v>
      </c>
      <c r="C548" s="1" t="s">
        <v>956</v>
      </c>
      <c r="D548" s="1" t="s">
        <v>283</v>
      </c>
      <c r="E548" s="273" t="s">
        <v>282</v>
      </c>
      <c r="F548" s="274">
        <v>4.524196986150481E-3</v>
      </c>
      <c r="G548" s="275">
        <v>7.157378646989618E-3</v>
      </c>
    </row>
    <row r="549" spans="2:7">
      <c r="B549" s="272" t="s">
        <v>955</v>
      </c>
      <c r="C549" s="1" t="s">
        <v>956</v>
      </c>
      <c r="D549" s="1" t="s">
        <v>209</v>
      </c>
      <c r="E549" s="273" t="s">
        <v>208</v>
      </c>
      <c r="F549" s="274">
        <v>8.273617459542042E-3</v>
      </c>
      <c r="G549" s="275">
        <v>8.7256999593085059E-3</v>
      </c>
    </row>
    <row r="550" spans="2:7">
      <c r="B550" s="272" t="s">
        <v>955</v>
      </c>
      <c r="C550" s="1" t="s">
        <v>956</v>
      </c>
      <c r="D550" s="1" t="s">
        <v>197</v>
      </c>
      <c r="E550" s="273" t="s">
        <v>196</v>
      </c>
      <c r="F550" s="274">
        <v>7.6917571869078325E-3</v>
      </c>
      <c r="G550" s="275">
        <v>1.1866929096058758E-2</v>
      </c>
    </row>
    <row r="551" spans="2:7">
      <c r="B551" s="272" t="s">
        <v>955</v>
      </c>
      <c r="C551" s="1" t="s">
        <v>956</v>
      </c>
      <c r="D551" s="1" t="s">
        <v>191</v>
      </c>
      <c r="E551" s="273" t="s">
        <v>190</v>
      </c>
      <c r="F551" s="274">
        <v>0.97951042836739965</v>
      </c>
      <c r="G551" s="275">
        <v>0.98788669984748534</v>
      </c>
    </row>
    <row r="552" spans="2:7">
      <c r="B552" s="272" t="s">
        <v>957</v>
      </c>
      <c r="C552" s="1" t="s">
        <v>958</v>
      </c>
      <c r="D552" s="1" t="s">
        <v>205</v>
      </c>
      <c r="E552" s="273" t="s">
        <v>204</v>
      </c>
      <c r="F552" s="274">
        <v>1</v>
      </c>
      <c r="G552" s="275">
        <v>0.23721878203722521</v>
      </c>
    </row>
    <row r="553" spans="2:7">
      <c r="B553" s="272" t="s">
        <v>606</v>
      </c>
      <c r="C553" s="1" t="s">
        <v>607</v>
      </c>
      <c r="D553" s="1" t="s">
        <v>189</v>
      </c>
      <c r="E553" s="273" t="s">
        <v>188</v>
      </c>
      <c r="F553" s="274">
        <v>0.89689050546583127</v>
      </c>
      <c r="G553" s="275">
        <v>0.9496154858154332</v>
      </c>
    </row>
    <row r="554" spans="2:7">
      <c r="B554" s="272" t="s">
        <v>606</v>
      </c>
      <c r="C554" s="1" t="s">
        <v>607</v>
      </c>
      <c r="D554" s="1" t="s">
        <v>187</v>
      </c>
      <c r="E554" s="273" t="s">
        <v>186</v>
      </c>
      <c r="F554" s="274">
        <v>0.10310949453416887</v>
      </c>
      <c r="G554" s="275">
        <v>4.4607830560615555E-2</v>
      </c>
    </row>
    <row r="555" spans="2:7">
      <c r="B555" s="272" t="s">
        <v>959</v>
      </c>
      <c r="C555" s="1" t="s">
        <v>960</v>
      </c>
      <c r="D555" s="1" t="s">
        <v>303</v>
      </c>
      <c r="E555" s="273" t="s">
        <v>302</v>
      </c>
      <c r="F555" s="274">
        <v>1.9368466516847865E-3</v>
      </c>
      <c r="G555" s="275">
        <v>0</v>
      </c>
    </row>
    <row r="556" spans="2:7">
      <c r="B556" s="272" t="s">
        <v>959</v>
      </c>
      <c r="C556" s="1" t="s">
        <v>960</v>
      </c>
      <c r="D556" s="1" t="s">
        <v>189</v>
      </c>
      <c r="E556" s="273" t="s">
        <v>188</v>
      </c>
      <c r="F556" s="274">
        <v>4.5249326827688133E-2</v>
      </c>
      <c r="G556" s="275">
        <v>2.0047959623020618E-2</v>
      </c>
    </row>
    <row r="557" spans="2:7">
      <c r="B557" s="272" t="s">
        <v>959</v>
      </c>
      <c r="C557" s="1" t="s">
        <v>960</v>
      </c>
      <c r="D557" s="1" t="s">
        <v>187</v>
      </c>
      <c r="E557" s="273" t="s">
        <v>186</v>
      </c>
      <c r="F557" s="274">
        <v>0.95281382652062696</v>
      </c>
      <c r="G557" s="275">
        <v>0.17249248941064932</v>
      </c>
    </row>
    <row r="558" spans="2:7">
      <c r="B558" s="272" t="s">
        <v>961</v>
      </c>
      <c r="C558" s="1" t="s">
        <v>962</v>
      </c>
      <c r="D558" s="1" t="s">
        <v>303</v>
      </c>
      <c r="E558" s="273" t="s">
        <v>302</v>
      </c>
      <c r="F558" s="274">
        <v>4.9826446017811839E-2</v>
      </c>
      <c r="G558" s="275">
        <v>5.9474937914956155E-3</v>
      </c>
    </row>
    <row r="559" spans="2:7">
      <c r="B559" s="272" t="s">
        <v>961</v>
      </c>
      <c r="C559" s="1" t="s">
        <v>962</v>
      </c>
      <c r="D559" s="1" t="s">
        <v>189</v>
      </c>
      <c r="E559" s="273" t="s">
        <v>188</v>
      </c>
      <c r="F559" s="274">
        <v>5.7702718481641491E-2</v>
      </c>
      <c r="G559" s="275">
        <v>1.6253647801750946E-2</v>
      </c>
    </row>
    <row r="560" spans="2:7">
      <c r="B560" s="272" t="s">
        <v>961</v>
      </c>
      <c r="C560" s="1" t="s">
        <v>962</v>
      </c>
      <c r="D560" s="1" t="s">
        <v>187</v>
      </c>
      <c r="E560" s="273" t="s">
        <v>186</v>
      </c>
      <c r="F560" s="274">
        <v>0.89247083550054673</v>
      </c>
      <c r="G560" s="275">
        <v>0.10271945031893279</v>
      </c>
    </row>
    <row r="561" spans="2:7">
      <c r="B561" s="272" t="s">
        <v>963</v>
      </c>
      <c r="C561" s="1" t="s">
        <v>964</v>
      </c>
      <c r="D561" s="1" t="s">
        <v>219</v>
      </c>
      <c r="E561" s="273" t="s">
        <v>218</v>
      </c>
      <c r="F561" s="274">
        <v>8.5047054722899949E-3</v>
      </c>
      <c r="G561" s="275">
        <v>3.7479918245347083E-3</v>
      </c>
    </row>
    <row r="562" spans="2:7">
      <c r="B562" s="272" t="s">
        <v>963</v>
      </c>
      <c r="C562" s="1" t="s">
        <v>964</v>
      </c>
      <c r="D562" s="1" t="s">
        <v>185</v>
      </c>
      <c r="E562" s="273" t="s">
        <v>184</v>
      </c>
      <c r="F562" s="274">
        <v>0.94653599327496762</v>
      </c>
      <c r="G562" s="275">
        <v>0.96335264264966114</v>
      </c>
    </row>
    <row r="563" spans="2:7">
      <c r="B563" s="272" t="s">
        <v>963</v>
      </c>
      <c r="C563" s="1" t="s">
        <v>964</v>
      </c>
      <c r="D563" s="1" t="s">
        <v>167</v>
      </c>
      <c r="E563" s="273" t="s">
        <v>166</v>
      </c>
      <c r="F563" s="274">
        <v>8.3775859594447753E-3</v>
      </c>
      <c r="G563" s="275">
        <v>9.0900596660304089E-3</v>
      </c>
    </row>
    <row r="564" spans="2:7">
      <c r="B564" s="272" t="s">
        <v>963</v>
      </c>
      <c r="C564" s="1" t="s">
        <v>964</v>
      </c>
      <c r="D564" s="1" t="s">
        <v>110</v>
      </c>
      <c r="E564" s="273" t="s">
        <v>109</v>
      </c>
      <c r="F564" s="274">
        <v>3.6581715293297519E-2</v>
      </c>
      <c r="G564" s="275">
        <v>3.8194280919128826E-2</v>
      </c>
    </row>
    <row r="565" spans="2:7">
      <c r="B565" s="272" t="s">
        <v>965</v>
      </c>
      <c r="C565" s="1" t="s">
        <v>966</v>
      </c>
      <c r="D565" s="1" t="s">
        <v>335</v>
      </c>
      <c r="E565" s="273" t="s">
        <v>334</v>
      </c>
      <c r="F565" s="274">
        <v>5.6658353546416972E-3</v>
      </c>
      <c r="G565" s="275">
        <v>7.4736365498026388E-3</v>
      </c>
    </row>
    <row r="566" spans="2:7">
      <c r="B566" s="272" t="s">
        <v>965</v>
      </c>
      <c r="C566" s="1" t="s">
        <v>966</v>
      </c>
      <c r="D566" s="1" t="s">
        <v>281</v>
      </c>
      <c r="E566" s="273" t="s">
        <v>280</v>
      </c>
      <c r="F566" s="274">
        <v>1.5453573051247465E-3</v>
      </c>
      <c r="G566" s="275">
        <v>1.7507709039625513E-3</v>
      </c>
    </row>
    <row r="567" spans="2:7">
      <c r="B567" s="272" t="s">
        <v>965</v>
      </c>
      <c r="C567" s="1" t="s">
        <v>966</v>
      </c>
      <c r="D567" s="1" t="s">
        <v>193</v>
      </c>
      <c r="E567" s="273" t="s">
        <v>192</v>
      </c>
      <c r="F567" s="274">
        <v>1.1874326131635957E-2</v>
      </c>
      <c r="G567" s="275">
        <v>1.10887364932087E-2</v>
      </c>
    </row>
    <row r="568" spans="2:7">
      <c r="B568" s="272" t="s">
        <v>965</v>
      </c>
      <c r="C568" s="1" t="s">
        <v>966</v>
      </c>
      <c r="D568" s="1" t="s">
        <v>183</v>
      </c>
      <c r="E568" s="273" t="s">
        <v>182</v>
      </c>
      <c r="F568" s="274">
        <v>0.97314069303221884</v>
      </c>
      <c r="G568" s="275">
        <v>0.96569820526519612</v>
      </c>
    </row>
    <row r="569" spans="2:7">
      <c r="B569" s="272" t="s">
        <v>965</v>
      </c>
      <c r="C569" s="1" t="s">
        <v>966</v>
      </c>
      <c r="D569" s="1" t="s">
        <v>175</v>
      </c>
      <c r="E569" s="273" t="s">
        <v>174</v>
      </c>
      <c r="F569" s="274">
        <v>1.5581759371488229E-3</v>
      </c>
      <c r="G569" s="275">
        <v>6.0966095272062589E-3</v>
      </c>
    </row>
    <row r="570" spans="2:7">
      <c r="B570" s="272" t="s">
        <v>965</v>
      </c>
      <c r="C570" s="1" t="s">
        <v>966</v>
      </c>
      <c r="D570" s="1" t="s">
        <v>84</v>
      </c>
      <c r="E570" s="273" t="s">
        <v>83</v>
      </c>
      <c r="F570" s="274">
        <v>2.6520325365366618E-3</v>
      </c>
      <c r="G570" s="275">
        <v>3.2408084267981094E-3</v>
      </c>
    </row>
    <row r="571" spans="2:7">
      <c r="B571" s="272" t="s">
        <v>965</v>
      </c>
      <c r="C571" s="1" t="s">
        <v>966</v>
      </c>
      <c r="D571" s="1" t="s">
        <v>82</v>
      </c>
      <c r="E571" s="273" t="s">
        <v>81</v>
      </c>
      <c r="F571" s="274">
        <v>2.4184485752090502E-3</v>
      </c>
      <c r="G571" s="275">
        <v>1.0398931935377191E-2</v>
      </c>
    </row>
    <row r="572" spans="2:7">
      <c r="B572" s="272" t="s">
        <v>965</v>
      </c>
      <c r="C572" s="1" t="s">
        <v>966</v>
      </c>
      <c r="D572" s="1" t="s">
        <v>66</v>
      </c>
      <c r="E572" s="273" t="s">
        <v>65</v>
      </c>
      <c r="F572" s="274">
        <v>0</v>
      </c>
      <c r="G572" s="275">
        <v>1.6111742314827298E-3</v>
      </c>
    </row>
    <row r="573" spans="2:7">
      <c r="B573" s="272" t="s">
        <v>965</v>
      </c>
      <c r="C573" s="1" t="s">
        <v>966</v>
      </c>
      <c r="D573" s="1" t="s">
        <v>57</v>
      </c>
      <c r="E573" s="273" t="s">
        <v>56</v>
      </c>
      <c r="F573" s="274">
        <v>1.1451311274841439E-3</v>
      </c>
      <c r="G573" s="275">
        <v>4.8157842720319135E-3</v>
      </c>
    </row>
    <row r="574" spans="2:7">
      <c r="B574" s="272" t="s">
        <v>967</v>
      </c>
      <c r="C574" s="1" t="s">
        <v>968</v>
      </c>
      <c r="D574" s="1" t="s">
        <v>271</v>
      </c>
      <c r="E574" s="273" t="s">
        <v>270</v>
      </c>
      <c r="F574" s="274">
        <v>4.6129598183711568E-2</v>
      </c>
      <c r="G574" s="275">
        <v>7.2429663902496156E-3</v>
      </c>
    </row>
    <row r="575" spans="2:7">
      <c r="B575" s="272" t="s">
        <v>967</v>
      </c>
      <c r="C575" s="1" t="s">
        <v>968</v>
      </c>
      <c r="D575" s="1" t="s">
        <v>177</v>
      </c>
      <c r="E575" s="273" t="s">
        <v>176</v>
      </c>
      <c r="F575" s="274">
        <v>0.95387040181628835</v>
      </c>
      <c r="G575" s="275">
        <v>0.9847026977293748</v>
      </c>
    </row>
    <row r="576" spans="2:7">
      <c r="B576" s="272" t="s">
        <v>969</v>
      </c>
      <c r="C576" s="1" t="s">
        <v>970</v>
      </c>
      <c r="D576" s="1" t="s">
        <v>369</v>
      </c>
      <c r="E576" s="273" t="s">
        <v>368</v>
      </c>
      <c r="F576" s="274">
        <v>1.9996590521650186E-2</v>
      </c>
      <c r="G576" s="275">
        <v>2.8186816355562392E-2</v>
      </c>
    </row>
    <row r="577" spans="2:7">
      <c r="B577" s="272" t="s">
        <v>969</v>
      </c>
      <c r="C577" s="1" t="s">
        <v>970</v>
      </c>
      <c r="D577" s="1" t="s">
        <v>285</v>
      </c>
      <c r="E577" s="273" t="s">
        <v>284</v>
      </c>
      <c r="F577" s="274">
        <v>3.1963859529491982E-2</v>
      </c>
      <c r="G577" s="275">
        <v>6.3673978363751943E-3</v>
      </c>
    </row>
    <row r="578" spans="2:7">
      <c r="B578" s="272" t="s">
        <v>969</v>
      </c>
      <c r="C578" s="1" t="s">
        <v>970</v>
      </c>
      <c r="D578" s="1" t="s">
        <v>263</v>
      </c>
      <c r="E578" s="273" t="s">
        <v>262</v>
      </c>
      <c r="F578" s="274">
        <v>4.1970678486191607E-3</v>
      </c>
      <c r="G578" s="275">
        <v>4.9460991710964589E-3</v>
      </c>
    </row>
    <row r="579" spans="2:7">
      <c r="B579" s="272" t="s">
        <v>969</v>
      </c>
      <c r="C579" s="1" t="s">
        <v>970</v>
      </c>
      <c r="D579" s="1" t="s">
        <v>207</v>
      </c>
      <c r="E579" s="273" t="s">
        <v>206</v>
      </c>
      <c r="F579" s="274">
        <v>2.0661438799863619E-3</v>
      </c>
      <c r="G579" s="275">
        <v>1.6736170565329058E-3</v>
      </c>
    </row>
    <row r="580" spans="2:7">
      <c r="B580" s="272" t="s">
        <v>969</v>
      </c>
      <c r="C580" s="1" t="s">
        <v>970</v>
      </c>
      <c r="D580" s="1" t="s">
        <v>173</v>
      </c>
      <c r="E580" s="273" t="s">
        <v>172</v>
      </c>
      <c r="F580" s="274">
        <v>0.92780429594272062</v>
      </c>
      <c r="G580" s="275">
        <v>0.88672703633584993</v>
      </c>
    </row>
    <row r="581" spans="2:7">
      <c r="B581" s="272" t="s">
        <v>969</v>
      </c>
      <c r="C581" s="1" t="s">
        <v>970</v>
      </c>
      <c r="D581" s="1" t="s">
        <v>90</v>
      </c>
      <c r="E581" s="273" t="s">
        <v>89</v>
      </c>
      <c r="F581" s="274">
        <v>1.3972042277531536E-2</v>
      </c>
      <c r="G581" s="275">
        <v>1.4237719185482948E-2</v>
      </c>
    </row>
    <row r="582" spans="2:7">
      <c r="B582" s="272" t="s">
        <v>971</v>
      </c>
      <c r="C582" s="1" t="s">
        <v>972</v>
      </c>
      <c r="D582" s="1" t="s">
        <v>357</v>
      </c>
      <c r="E582" s="273" t="s">
        <v>356</v>
      </c>
      <c r="F582" s="274">
        <v>2.771769699570318E-2</v>
      </c>
      <c r="G582" s="275">
        <v>4.0197522890723283E-3</v>
      </c>
    </row>
    <row r="583" spans="2:7">
      <c r="B583" s="272" t="s">
        <v>971</v>
      </c>
      <c r="C583" s="1" t="s">
        <v>972</v>
      </c>
      <c r="D583" s="1" t="s">
        <v>147</v>
      </c>
      <c r="E583" s="273" t="s">
        <v>146</v>
      </c>
      <c r="F583" s="274">
        <v>4.6969319176819188E-3</v>
      </c>
      <c r="G583" s="275">
        <v>3.6819520709843998E-3</v>
      </c>
    </row>
    <row r="584" spans="2:7">
      <c r="B584" s="272" t="s">
        <v>971</v>
      </c>
      <c r="C584" s="1" t="s">
        <v>972</v>
      </c>
      <c r="D584" s="1" t="s">
        <v>84</v>
      </c>
      <c r="E584" s="273" t="s">
        <v>83</v>
      </c>
      <c r="F584" s="274">
        <v>7.9789855786794091E-3</v>
      </c>
      <c r="G584" s="275">
        <v>2.3949260984286783E-3</v>
      </c>
    </row>
    <row r="585" spans="2:7">
      <c r="B585" s="272" t="s">
        <v>971</v>
      </c>
      <c r="C585" s="1" t="s">
        <v>972</v>
      </c>
      <c r="D585" s="1" t="s">
        <v>50</v>
      </c>
      <c r="E585" s="273" t="s">
        <v>49</v>
      </c>
      <c r="F585" s="274">
        <v>0.95960638550793553</v>
      </c>
      <c r="G585" s="275">
        <v>0.2806634013310087</v>
      </c>
    </row>
    <row r="586" spans="2:7">
      <c r="B586" s="272" t="s">
        <v>973</v>
      </c>
      <c r="C586" s="1" t="s">
        <v>974</v>
      </c>
      <c r="D586" s="1" t="s">
        <v>255</v>
      </c>
      <c r="E586" s="273" t="s">
        <v>254</v>
      </c>
      <c r="F586" s="274">
        <v>5.0092249575262503E-2</v>
      </c>
      <c r="G586" s="275">
        <v>3.4545155453199541E-2</v>
      </c>
    </row>
    <row r="587" spans="2:7">
      <c r="B587" s="272" t="s">
        <v>973</v>
      </c>
      <c r="C587" s="1" t="s">
        <v>974</v>
      </c>
      <c r="D587" s="1" t="s">
        <v>243</v>
      </c>
      <c r="E587" s="273" t="s">
        <v>242</v>
      </c>
      <c r="F587" s="274">
        <v>7.6915213147633384E-3</v>
      </c>
      <c r="G587" s="275">
        <v>8.8970476442532392E-3</v>
      </c>
    </row>
    <row r="588" spans="2:7">
      <c r="B588" s="272" t="s">
        <v>973</v>
      </c>
      <c r="C588" s="1" t="s">
        <v>974</v>
      </c>
      <c r="D588" s="1" t="s">
        <v>169</v>
      </c>
      <c r="E588" s="273" t="s">
        <v>168</v>
      </c>
      <c r="F588" s="274">
        <v>0.92534843078361007</v>
      </c>
      <c r="G588" s="275">
        <v>0.90451242666057596</v>
      </c>
    </row>
    <row r="589" spans="2:7">
      <c r="B589" s="272" t="s">
        <v>973</v>
      </c>
      <c r="C589" s="1" t="s">
        <v>974</v>
      </c>
      <c r="D589" s="1" t="s">
        <v>116</v>
      </c>
      <c r="E589" s="273" t="s">
        <v>115</v>
      </c>
      <c r="F589" s="274">
        <v>4.0112744071930323E-3</v>
      </c>
      <c r="G589" s="275">
        <v>0</v>
      </c>
    </row>
    <row r="590" spans="2:7">
      <c r="B590" s="272" t="s">
        <v>973</v>
      </c>
      <c r="C590" s="1" t="s">
        <v>974</v>
      </c>
      <c r="D590" s="1" t="s">
        <v>88</v>
      </c>
      <c r="E590" s="273" t="s">
        <v>87</v>
      </c>
      <c r="F590" s="274">
        <v>1.2856523919170871E-2</v>
      </c>
      <c r="G590" s="275">
        <v>7.5493811279764471E-3</v>
      </c>
    </row>
    <row r="591" spans="2:7">
      <c r="B591" s="272" t="s">
        <v>975</v>
      </c>
      <c r="C591" s="1" t="s">
        <v>976</v>
      </c>
      <c r="D591" s="1" t="s">
        <v>365</v>
      </c>
      <c r="E591" s="273" t="s">
        <v>364</v>
      </c>
      <c r="F591" s="274">
        <v>2.9941627383613064E-3</v>
      </c>
      <c r="G591" s="275">
        <v>3.1807688984170223E-3</v>
      </c>
    </row>
    <row r="592" spans="2:7">
      <c r="B592" s="272" t="s">
        <v>975</v>
      </c>
      <c r="C592" s="1" t="s">
        <v>976</v>
      </c>
      <c r="D592" s="1" t="s">
        <v>299</v>
      </c>
      <c r="E592" s="273" t="s">
        <v>298</v>
      </c>
      <c r="F592" s="274">
        <v>1.5768740631136972E-2</v>
      </c>
      <c r="G592" s="275">
        <v>1.3217274988149584E-2</v>
      </c>
    </row>
    <row r="593" spans="2:7">
      <c r="B593" s="272" t="s">
        <v>975</v>
      </c>
      <c r="C593" s="1" t="s">
        <v>976</v>
      </c>
      <c r="D593" s="1" t="s">
        <v>165</v>
      </c>
      <c r="E593" s="273" t="s">
        <v>164</v>
      </c>
      <c r="F593" s="274">
        <v>0.97859928961261822</v>
      </c>
      <c r="G593" s="275">
        <v>0.93634621727899081</v>
      </c>
    </row>
    <row r="594" spans="2:7">
      <c r="B594" s="272" t="s">
        <v>975</v>
      </c>
      <c r="C594" s="1" t="s">
        <v>976</v>
      </c>
      <c r="D594" s="1" t="s">
        <v>153</v>
      </c>
      <c r="E594" s="273" t="s">
        <v>152</v>
      </c>
      <c r="F594" s="274">
        <v>2.6378070178836345E-3</v>
      </c>
      <c r="G594" s="275">
        <v>1.1820823395856984E-3</v>
      </c>
    </row>
    <row r="595" spans="2:7">
      <c r="B595" s="272" t="s">
        <v>977</v>
      </c>
      <c r="C595" s="1" t="s">
        <v>978</v>
      </c>
      <c r="D595" s="1" t="s">
        <v>229</v>
      </c>
      <c r="E595" s="273" t="s">
        <v>228</v>
      </c>
      <c r="F595" s="274">
        <v>5.43739837398374E-2</v>
      </c>
      <c r="G595" s="275">
        <v>9.8195539502855707E-3</v>
      </c>
    </row>
    <row r="596" spans="2:7">
      <c r="B596" s="272" t="s">
        <v>977</v>
      </c>
      <c r="C596" s="1" t="s">
        <v>978</v>
      </c>
      <c r="D596" s="1" t="s">
        <v>189</v>
      </c>
      <c r="E596" s="273" t="s">
        <v>188</v>
      </c>
      <c r="F596" s="274">
        <v>3.8292682926829268E-2</v>
      </c>
      <c r="G596" s="275">
        <v>1.4082906759795245E-2</v>
      </c>
    </row>
    <row r="597" spans="2:7">
      <c r="B597" s="272" t="s">
        <v>977</v>
      </c>
      <c r="C597" s="1" t="s">
        <v>978</v>
      </c>
      <c r="D597" s="1" t="s">
        <v>187</v>
      </c>
      <c r="E597" s="273" t="s">
        <v>186</v>
      </c>
      <c r="F597" s="274">
        <v>0.90733333333333333</v>
      </c>
      <c r="G597" s="275">
        <v>0.13634758726516807</v>
      </c>
    </row>
    <row r="598" spans="2:7">
      <c r="B598" s="272" t="s">
        <v>979</v>
      </c>
      <c r="C598" s="1" t="s">
        <v>980</v>
      </c>
      <c r="D598" s="1" t="s">
        <v>351</v>
      </c>
      <c r="E598" s="273" t="s">
        <v>350</v>
      </c>
      <c r="F598" s="274">
        <v>5.9883533600006301E-3</v>
      </c>
      <c r="G598" s="275">
        <v>5.1185254347723879E-3</v>
      </c>
    </row>
    <row r="599" spans="2:7">
      <c r="B599" s="272" t="s">
        <v>979</v>
      </c>
      <c r="C599" s="1" t="s">
        <v>980</v>
      </c>
      <c r="D599" s="1" t="s">
        <v>333</v>
      </c>
      <c r="E599" s="273" t="s">
        <v>332</v>
      </c>
      <c r="F599" s="274">
        <v>1.4365761078846654E-2</v>
      </c>
      <c r="G599" s="275">
        <v>1.8488550853628934E-2</v>
      </c>
    </row>
    <row r="600" spans="2:7">
      <c r="B600" s="272" t="s">
        <v>979</v>
      </c>
      <c r="C600" s="1" t="s">
        <v>980</v>
      </c>
      <c r="D600" s="1" t="s">
        <v>219</v>
      </c>
      <c r="E600" s="273" t="s">
        <v>218</v>
      </c>
      <c r="F600" s="274">
        <v>2.4365996840789963E-2</v>
      </c>
      <c r="G600" s="275">
        <v>1.1206025701031689E-2</v>
      </c>
    </row>
    <row r="601" spans="2:7">
      <c r="B601" s="272" t="s">
        <v>979</v>
      </c>
      <c r="C601" s="1" t="s">
        <v>980</v>
      </c>
      <c r="D601" s="1" t="s">
        <v>159</v>
      </c>
      <c r="E601" s="273" t="s">
        <v>158</v>
      </c>
      <c r="F601" s="274">
        <v>0.93877655268886506</v>
      </c>
      <c r="G601" s="275">
        <v>0.95211015024110313</v>
      </c>
    </row>
    <row r="602" spans="2:7">
      <c r="B602" s="272" t="s">
        <v>979</v>
      </c>
      <c r="C602" s="1" t="s">
        <v>980</v>
      </c>
      <c r="D602" s="1" t="s">
        <v>96</v>
      </c>
      <c r="E602" s="273" t="s">
        <v>95</v>
      </c>
      <c r="F602" s="274">
        <v>0</v>
      </c>
      <c r="G602" s="275">
        <v>9.3450215018193832E-4</v>
      </c>
    </row>
    <row r="603" spans="2:7">
      <c r="B603" s="272" t="s">
        <v>979</v>
      </c>
      <c r="C603" s="1" t="s">
        <v>980</v>
      </c>
      <c r="D603" s="1" t="s">
        <v>86</v>
      </c>
      <c r="E603" s="273" t="s">
        <v>85</v>
      </c>
      <c r="F603" s="274">
        <v>4.9588595408929098E-3</v>
      </c>
      <c r="G603" s="275">
        <v>5.8988501449004395E-3</v>
      </c>
    </row>
    <row r="604" spans="2:7">
      <c r="B604" s="272" t="s">
        <v>979</v>
      </c>
      <c r="C604" s="1" t="s">
        <v>980</v>
      </c>
      <c r="D604" s="1" t="s">
        <v>71</v>
      </c>
      <c r="E604" s="273" t="s">
        <v>70</v>
      </c>
      <c r="F604" s="274">
        <v>1.1544476490604888E-2</v>
      </c>
      <c r="G604" s="275">
        <v>9.0318574331448888E-3</v>
      </c>
    </row>
    <row r="605" spans="2:7">
      <c r="B605" s="272" t="s">
        <v>981</v>
      </c>
      <c r="C605" s="1" t="s">
        <v>982</v>
      </c>
      <c r="D605" s="1" t="s">
        <v>357</v>
      </c>
      <c r="E605" s="273" t="s">
        <v>356</v>
      </c>
      <c r="F605" s="274">
        <v>0.39898720487544659</v>
      </c>
      <c r="G605" s="275">
        <v>0.1836673596114127</v>
      </c>
    </row>
    <row r="606" spans="2:7">
      <c r="B606" s="272" t="s">
        <v>981</v>
      </c>
      <c r="C606" s="1" t="s">
        <v>982</v>
      </c>
      <c r="D606" s="1" t="s">
        <v>295</v>
      </c>
      <c r="E606" s="273" t="s">
        <v>294</v>
      </c>
      <c r="F606" s="274">
        <v>4.0109902154929877E-2</v>
      </c>
      <c r="G606" s="275">
        <v>6.8432437149749725E-2</v>
      </c>
    </row>
    <row r="607" spans="2:7">
      <c r="B607" s="272" t="s">
        <v>981</v>
      </c>
      <c r="C607" s="1" t="s">
        <v>982</v>
      </c>
      <c r="D607" s="1" t="s">
        <v>157</v>
      </c>
      <c r="E607" s="273" t="s">
        <v>156</v>
      </c>
      <c r="F607" s="274">
        <v>0.54575298321507637</v>
      </c>
      <c r="G607" s="275">
        <v>0.89370963254585334</v>
      </c>
    </row>
    <row r="608" spans="2:7">
      <c r="B608" s="272" t="s">
        <v>981</v>
      </c>
      <c r="C608" s="1" t="s">
        <v>982</v>
      </c>
      <c r="D608" s="1" t="s">
        <v>92</v>
      </c>
      <c r="E608" s="273" t="s">
        <v>91</v>
      </c>
      <c r="F608" s="274">
        <v>1.4141499024472228E-2</v>
      </c>
      <c r="G608" s="275">
        <v>2.77668175589879E-2</v>
      </c>
    </row>
    <row r="609" spans="2:7">
      <c r="B609" s="272" t="s">
        <v>981</v>
      </c>
      <c r="C609" s="1" t="s">
        <v>982</v>
      </c>
      <c r="D609" s="1" t="s">
        <v>55</v>
      </c>
      <c r="E609" s="273" t="s">
        <v>54</v>
      </c>
      <c r="F609" s="274">
        <v>1.0084107300747539E-3</v>
      </c>
      <c r="G609" s="275">
        <v>2.0753596162088588E-3</v>
      </c>
    </row>
    <row r="610" spans="2:7">
      <c r="B610" s="272" t="s">
        <v>983</v>
      </c>
      <c r="C610" s="1" t="s">
        <v>984</v>
      </c>
      <c r="D610" s="1" t="s">
        <v>291</v>
      </c>
      <c r="E610" s="273" t="s">
        <v>290</v>
      </c>
      <c r="F610" s="274">
        <v>6.6593895700589783E-3</v>
      </c>
      <c r="G610" s="275">
        <v>2.2928429504547815E-3</v>
      </c>
    </row>
    <row r="611" spans="2:7">
      <c r="B611" s="272" t="s">
        <v>983</v>
      </c>
      <c r="C611" s="1" t="s">
        <v>984</v>
      </c>
      <c r="D611" s="1" t="s">
        <v>195</v>
      </c>
      <c r="E611" s="273" t="s">
        <v>194</v>
      </c>
      <c r="F611" s="274">
        <v>0.99334061042994104</v>
      </c>
      <c r="G611" s="275">
        <v>0.19246609480338919</v>
      </c>
    </row>
    <row r="612" spans="2:7">
      <c r="B612" s="272" t="s">
        <v>985</v>
      </c>
      <c r="C612" s="1" t="s">
        <v>986</v>
      </c>
      <c r="D612" s="1" t="s">
        <v>365</v>
      </c>
      <c r="E612" s="273" t="s">
        <v>364</v>
      </c>
      <c r="F612" s="274">
        <v>1.5784679717635369E-3</v>
      </c>
      <c r="G612" s="275">
        <v>3.7650757335725427E-3</v>
      </c>
    </row>
    <row r="613" spans="2:7">
      <c r="B613" s="272" t="s">
        <v>985</v>
      </c>
      <c r="C613" s="1" t="s">
        <v>986</v>
      </c>
      <c r="D613" s="1" t="s">
        <v>303</v>
      </c>
      <c r="E613" s="273" t="s">
        <v>302</v>
      </c>
      <c r="F613" s="274">
        <v>5.7325126449947906E-3</v>
      </c>
      <c r="G613" s="275">
        <v>4.2103796056966198E-3</v>
      </c>
    </row>
    <row r="614" spans="2:7">
      <c r="B614" s="272" t="s">
        <v>985</v>
      </c>
      <c r="C614" s="1" t="s">
        <v>986</v>
      </c>
      <c r="D614" s="1" t="s">
        <v>165</v>
      </c>
      <c r="E614" s="273" t="s">
        <v>164</v>
      </c>
      <c r="F614" s="274">
        <v>6.7468723907838177E-3</v>
      </c>
      <c r="G614" s="275">
        <v>1.4494902138099987E-2</v>
      </c>
    </row>
    <row r="615" spans="2:7">
      <c r="B615" s="272" t="s">
        <v>985</v>
      </c>
      <c r="C615" s="1" t="s">
        <v>986</v>
      </c>
      <c r="D615" s="1" t="s">
        <v>153</v>
      </c>
      <c r="E615" s="273" t="s">
        <v>152</v>
      </c>
      <c r="F615" s="274">
        <v>0.98594214699245797</v>
      </c>
      <c r="G615" s="275">
        <v>0.99205869793890666</v>
      </c>
    </row>
    <row r="616" spans="2:7">
      <c r="B616" s="272" t="s">
        <v>628</v>
      </c>
      <c r="C616" s="1" t="s">
        <v>629</v>
      </c>
      <c r="D616" s="1" t="s">
        <v>323</v>
      </c>
      <c r="E616" s="273" t="s">
        <v>322</v>
      </c>
      <c r="F616" s="274">
        <v>1.090047393364929E-3</v>
      </c>
      <c r="G616" s="275">
        <v>0</v>
      </c>
    </row>
    <row r="617" spans="2:7">
      <c r="B617" s="272" t="s">
        <v>628</v>
      </c>
      <c r="C617" s="1" t="s">
        <v>629</v>
      </c>
      <c r="D617" s="1" t="s">
        <v>261</v>
      </c>
      <c r="E617" s="273" t="s">
        <v>260</v>
      </c>
      <c r="F617" s="274">
        <v>2.7928232904536224E-3</v>
      </c>
      <c r="G617" s="275">
        <v>4.5366811290562048E-3</v>
      </c>
    </row>
    <row r="618" spans="2:7">
      <c r="B618" s="272" t="s">
        <v>628</v>
      </c>
      <c r="C618" s="1" t="s">
        <v>629</v>
      </c>
      <c r="D618" s="1" t="s">
        <v>151</v>
      </c>
      <c r="E618" s="273" t="s">
        <v>150</v>
      </c>
      <c r="F618" s="274">
        <v>0.96423493568043328</v>
      </c>
      <c r="G618" s="275">
        <v>0.95427864996884237</v>
      </c>
    </row>
    <row r="619" spans="2:7">
      <c r="B619" s="272" t="s">
        <v>628</v>
      </c>
      <c r="C619" s="1" t="s">
        <v>629</v>
      </c>
      <c r="D619" s="1" t="s">
        <v>130</v>
      </c>
      <c r="E619" s="273" t="s">
        <v>129</v>
      </c>
      <c r="F619" s="274">
        <v>1.1401489505754909E-2</v>
      </c>
      <c r="G619" s="275">
        <v>3.8727244294400648E-3</v>
      </c>
    </row>
    <row r="620" spans="2:7">
      <c r="B620" s="272" t="s">
        <v>628</v>
      </c>
      <c r="C620" s="1" t="s">
        <v>629</v>
      </c>
      <c r="D620" s="1" t="s">
        <v>107</v>
      </c>
      <c r="E620" s="273" t="s">
        <v>106</v>
      </c>
      <c r="F620" s="274">
        <v>1.7948544346648613E-2</v>
      </c>
      <c r="G620" s="275">
        <v>3.0254095601116124E-2</v>
      </c>
    </row>
    <row r="621" spans="2:7">
      <c r="B621" s="272" t="s">
        <v>628</v>
      </c>
      <c r="C621" s="1" t="s">
        <v>629</v>
      </c>
      <c r="D621" s="1" t="s">
        <v>50</v>
      </c>
      <c r="E621" s="273" t="s">
        <v>49</v>
      </c>
      <c r="F621" s="274">
        <v>2.5321597833446179E-3</v>
      </c>
      <c r="G621" s="275">
        <v>1.2685964709952715E-3</v>
      </c>
    </row>
    <row r="622" spans="2:7">
      <c r="B622" s="272" t="s">
        <v>987</v>
      </c>
      <c r="C622" s="1" t="s">
        <v>988</v>
      </c>
      <c r="D622" s="1" t="s">
        <v>335</v>
      </c>
      <c r="E622" s="273" t="s">
        <v>334</v>
      </c>
      <c r="F622" s="274">
        <v>2.8323851557913064E-2</v>
      </c>
      <c r="G622" s="275">
        <v>7.8850810959079122E-3</v>
      </c>
    </row>
    <row r="623" spans="2:7">
      <c r="B623" s="272" t="s">
        <v>987</v>
      </c>
      <c r="C623" s="1" t="s">
        <v>988</v>
      </c>
      <c r="D623" s="1" t="s">
        <v>149</v>
      </c>
      <c r="E623" s="273" t="s">
        <v>148</v>
      </c>
      <c r="F623" s="274">
        <v>0.966196289622686</v>
      </c>
      <c r="G623" s="275">
        <v>0.92821669843492682</v>
      </c>
    </row>
    <row r="624" spans="2:7">
      <c r="B624" s="272" t="s">
        <v>987</v>
      </c>
      <c r="C624" s="1" t="s">
        <v>988</v>
      </c>
      <c r="D624" s="1" t="s">
        <v>66</v>
      </c>
      <c r="E624" s="273" t="s">
        <v>65</v>
      </c>
      <c r="F624" s="274">
        <v>5.4798588194008594E-3</v>
      </c>
      <c r="G624" s="275">
        <v>5.2122449241592686E-3</v>
      </c>
    </row>
    <row r="625" spans="2:7">
      <c r="B625" s="272" t="s">
        <v>989</v>
      </c>
      <c r="C625" s="1" t="s">
        <v>990</v>
      </c>
      <c r="D625" s="1" t="s">
        <v>357</v>
      </c>
      <c r="E625" s="273" t="s">
        <v>356</v>
      </c>
      <c r="F625" s="274">
        <v>0.14868166399600441</v>
      </c>
      <c r="G625" s="275">
        <v>3.0041341218102671E-2</v>
      </c>
    </row>
    <row r="626" spans="2:7">
      <c r="B626" s="272" t="s">
        <v>989</v>
      </c>
      <c r="C626" s="1" t="s">
        <v>990</v>
      </c>
      <c r="D626" s="1" t="s">
        <v>147</v>
      </c>
      <c r="E626" s="273" t="s">
        <v>146</v>
      </c>
      <c r="F626" s="274">
        <v>0.84012652695981527</v>
      </c>
      <c r="G626" s="275">
        <v>0.91754700170915304</v>
      </c>
    </row>
    <row r="627" spans="2:7">
      <c r="B627" s="272" t="s">
        <v>989</v>
      </c>
      <c r="C627" s="1" t="s">
        <v>990</v>
      </c>
      <c r="D627" s="1" t="s">
        <v>84</v>
      </c>
      <c r="E627" s="273" t="s">
        <v>83</v>
      </c>
      <c r="F627" s="274">
        <v>6.2888893513412276E-3</v>
      </c>
      <c r="G627" s="275">
        <v>2.6298934118646313E-3</v>
      </c>
    </row>
    <row r="628" spans="2:7">
      <c r="B628" s="272" t="s">
        <v>989</v>
      </c>
      <c r="C628" s="1" t="s">
        <v>990</v>
      </c>
      <c r="D628" s="1" t="s">
        <v>50</v>
      </c>
      <c r="E628" s="273" t="s">
        <v>49</v>
      </c>
      <c r="F628" s="274">
        <v>4.9029196928391571E-3</v>
      </c>
      <c r="G628" s="275">
        <v>1.9978698433588634E-3</v>
      </c>
    </row>
    <row r="629" spans="2:7">
      <c r="B629" s="272" t="s">
        <v>991</v>
      </c>
      <c r="C629" s="1" t="s">
        <v>992</v>
      </c>
      <c r="D629" s="1" t="s">
        <v>363</v>
      </c>
      <c r="E629" s="273" t="s">
        <v>362</v>
      </c>
      <c r="F629" s="274">
        <v>1.8296375979678728E-3</v>
      </c>
      <c r="G629" s="275">
        <v>5.2969594824472796E-3</v>
      </c>
    </row>
    <row r="630" spans="2:7">
      <c r="B630" s="272" t="s">
        <v>991</v>
      </c>
      <c r="C630" s="1" t="s">
        <v>992</v>
      </c>
      <c r="D630" s="1" t="s">
        <v>301</v>
      </c>
      <c r="E630" s="273" t="s">
        <v>300</v>
      </c>
      <c r="F630" s="274">
        <v>4.1492275566563912E-3</v>
      </c>
      <c r="G630" s="275">
        <v>2.9181061173421965E-3</v>
      </c>
    </row>
    <row r="631" spans="2:7">
      <c r="B631" s="272" t="s">
        <v>991</v>
      </c>
      <c r="C631" s="1" t="s">
        <v>992</v>
      </c>
      <c r="D631" s="1" t="s">
        <v>297</v>
      </c>
      <c r="E631" s="273" t="s">
        <v>296</v>
      </c>
      <c r="F631" s="274">
        <v>5.7745676757997881E-3</v>
      </c>
      <c r="G631" s="275">
        <v>7.4477040132258539E-3</v>
      </c>
    </row>
    <row r="632" spans="2:7">
      <c r="B632" s="272" t="s">
        <v>991</v>
      </c>
      <c r="C632" s="1" t="s">
        <v>992</v>
      </c>
      <c r="D632" s="1" t="s">
        <v>199</v>
      </c>
      <c r="E632" s="273" t="s">
        <v>198</v>
      </c>
      <c r="F632" s="274">
        <v>0</v>
      </c>
      <c r="G632" s="275">
        <v>1.9664957138702576E-3</v>
      </c>
    </row>
    <row r="633" spans="2:7">
      <c r="B633" s="272" t="s">
        <v>991</v>
      </c>
      <c r="C633" s="1" t="s">
        <v>992</v>
      </c>
      <c r="D633" s="1" t="s">
        <v>145</v>
      </c>
      <c r="E633" s="273" t="s">
        <v>144</v>
      </c>
      <c r="F633" s="274">
        <v>0.9848494436057601</v>
      </c>
      <c r="G633" s="275">
        <v>0.97357382475367316</v>
      </c>
    </row>
    <row r="634" spans="2:7">
      <c r="B634" s="272" t="s">
        <v>991</v>
      </c>
      <c r="C634" s="1" t="s">
        <v>992</v>
      </c>
      <c r="D634" s="1" t="s">
        <v>68</v>
      </c>
      <c r="E634" s="273" t="s">
        <v>67</v>
      </c>
      <c r="F634" s="274">
        <v>3.3971235638158427E-3</v>
      </c>
      <c r="G634" s="275">
        <v>3.9283324970730889E-3</v>
      </c>
    </row>
    <row r="635" spans="2:7">
      <c r="B635" s="272" t="s">
        <v>993</v>
      </c>
      <c r="C635" s="1" t="s">
        <v>994</v>
      </c>
      <c r="D635" s="1" t="s">
        <v>323</v>
      </c>
      <c r="E635" s="273" t="s">
        <v>322</v>
      </c>
      <c r="F635" s="274">
        <v>0.98632197441285308</v>
      </c>
      <c r="G635" s="275">
        <v>0.45065597273665609</v>
      </c>
    </row>
    <row r="636" spans="2:7">
      <c r="B636" s="272" t="s">
        <v>993</v>
      </c>
      <c r="C636" s="1" t="s">
        <v>994</v>
      </c>
      <c r="D636" s="1" t="s">
        <v>321</v>
      </c>
      <c r="E636" s="273" t="s">
        <v>320</v>
      </c>
      <c r="F636" s="274">
        <v>4.625065488899279E-3</v>
      </c>
      <c r="G636" s="275">
        <v>2.3515461200921137E-3</v>
      </c>
    </row>
    <row r="637" spans="2:7">
      <c r="B637" s="272" t="s">
        <v>993</v>
      </c>
      <c r="C637" s="1" t="s">
        <v>994</v>
      </c>
      <c r="D637" s="1" t="s">
        <v>151</v>
      </c>
      <c r="E637" s="273" t="s">
        <v>150</v>
      </c>
      <c r="F637" s="274">
        <v>4.6363323963022002E-3</v>
      </c>
      <c r="G637" s="275">
        <v>2.7572851964272555E-3</v>
      </c>
    </row>
    <row r="638" spans="2:7">
      <c r="B638" s="272" t="s">
        <v>993</v>
      </c>
      <c r="C638" s="1" t="s">
        <v>994</v>
      </c>
      <c r="D638" s="1" t="s">
        <v>130</v>
      </c>
      <c r="E638" s="273" t="s">
        <v>129</v>
      </c>
      <c r="F638" s="274">
        <v>4.4166277019452313E-3</v>
      </c>
      <c r="G638" s="275">
        <v>9.0148929711431427E-4</v>
      </c>
    </row>
    <row r="639" spans="2:7">
      <c r="B639" s="272" t="s">
        <v>630</v>
      </c>
      <c r="C639" s="1" t="s">
        <v>631</v>
      </c>
      <c r="D639" s="1" t="s">
        <v>301</v>
      </c>
      <c r="E639" s="273" t="s">
        <v>300</v>
      </c>
      <c r="F639" s="274">
        <v>0.51012407016764738</v>
      </c>
      <c r="G639" s="275">
        <v>0.18694951739992294</v>
      </c>
    </row>
    <row r="640" spans="2:7">
      <c r="B640" s="272" t="s">
        <v>630</v>
      </c>
      <c r="C640" s="1" t="s">
        <v>631</v>
      </c>
      <c r="D640" s="1" t="s">
        <v>100</v>
      </c>
      <c r="E640" s="273" t="s">
        <v>99</v>
      </c>
      <c r="F640" s="274">
        <v>0.48987592983235262</v>
      </c>
      <c r="G640" s="275">
        <v>1</v>
      </c>
    </row>
    <row r="641" spans="2:7">
      <c r="B641" s="272" t="s">
        <v>995</v>
      </c>
      <c r="C641" s="1" t="s">
        <v>996</v>
      </c>
      <c r="D641" s="1" t="s">
        <v>151</v>
      </c>
      <c r="E641" s="273" t="s">
        <v>150</v>
      </c>
      <c r="F641" s="274">
        <v>1.2553500368806052E-2</v>
      </c>
      <c r="G641" s="275">
        <v>8.9519636024952918E-3</v>
      </c>
    </row>
    <row r="642" spans="2:7">
      <c r="B642" s="272" t="s">
        <v>995</v>
      </c>
      <c r="C642" s="1" t="s">
        <v>996</v>
      </c>
      <c r="D642" s="1" t="s">
        <v>130</v>
      </c>
      <c r="E642" s="273" t="s">
        <v>129</v>
      </c>
      <c r="F642" s="274">
        <v>0.96192606025868099</v>
      </c>
      <c r="G642" s="275">
        <v>0.23542783946131415</v>
      </c>
    </row>
    <row r="643" spans="2:7">
      <c r="B643" s="272" t="s">
        <v>995</v>
      </c>
      <c r="C643" s="1" t="s">
        <v>996</v>
      </c>
      <c r="D643" s="1" t="s">
        <v>84</v>
      </c>
      <c r="E643" s="273" t="s">
        <v>83</v>
      </c>
      <c r="F643" s="274">
        <v>8.2546781990988916E-3</v>
      </c>
      <c r="G643" s="275">
        <v>3.0580560719034792E-3</v>
      </c>
    </row>
    <row r="644" spans="2:7">
      <c r="B644" s="272" t="s">
        <v>995</v>
      </c>
      <c r="C644" s="1" t="s">
        <v>996</v>
      </c>
      <c r="D644" s="1" t="s">
        <v>55</v>
      </c>
      <c r="E644" s="273" t="s">
        <v>54</v>
      </c>
      <c r="F644" s="274">
        <v>1.7265761173414013E-2</v>
      </c>
      <c r="G644" s="275">
        <v>1.3816932227477459E-2</v>
      </c>
    </row>
    <row r="645" spans="2:7">
      <c r="B645" s="272" t="s">
        <v>997</v>
      </c>
      <c r="C645" s="1" t="s">
        <v>998</v>
      </c>
      <c r="D645" s="1" t="s">
        <v>271</v>
      </c>
      <c r="E645" s="273" t="s">
        <v>270</v>
      </c>
      <c r="F645" s="274">
        <v>0.95341951186791496</v>
      </c>
      <c r="G645" s="275">
        <v>0.14656216879484965</v>
      </c>
    </row>
    <row r="646" spans="2:7">
      <c r="B646" s="272" t="s">
        <v>997</v>
      </c>
      <c r="C646" s="1" t="s">
        <v>998</v>
      </c>
      <c r="D646" s="1" t="s">
        <v>177</v>
      </c>
      <c r="E646" s="273" t="s">
        <v>176</v>
      </c>
      <c r="F646" s="274">
        <v>2.5968550264955873E-3</v>
      </c>
      <c r="G646" s="275">
        <v>2.6246083667865981E-3</v>
      </c>
    </row>
    <row r="647" spans="2:7">
      <c r="B647" s="272" t="s">
        <v>997</v>
      </c>
      <c r="C647" s="1" t="s">
        <v>998</v>
      </c>
      <c r="D647" s="1" t="s">
        <v>116</v>
      </c>
      <c r="E647" s="273" t="s">
        <v>115</v>
      </c>
      <c r="F647" s="274">
        <v>1.034909014249164E-3</v>
      </c>
      <c r="G647" s="275">
        <v>0</v>
      </c>
    </row>
    <row r="648" spans="2:7">
      <c r="B648" s="272" t="s">
        <v>997</v>
      </c>
      <c r="C648" s="1" t="s">
        <v>998</v>
      </c>
      <c r="D648" s="1" t="s">
        <v>79</v>
      </c>
      <c r="E648" s="273" t="s">
        <v>78</v>
      </c>
      <c r="F648" s="274">
        <v>4.2948724091340304E-2</v>
      </c>
      <c r="G648" s="275">
        <v>1.0469797717060841E-2</v>
      </c>
    </row>
    <row r="649" spans="2:7">
      <c r="B649" s="272" t="s">
        <v>999</v>
      </c>
      <c r="C649" s="1" t="s">
        <v>1000</v>
      </c>
      <c r="D649" s="1" t="s">
        <v>339</v>
      </c>
      <c r="E649" s="273" t="s">
        <v>338</v>
      </c>
      <c r="F649" s="274">
        <v>3.9144901459672768E-2</v>
      </c>
      <c r="G649" s="275">
        <v>2.175533055491273E-2</v>
      </c>
    </row>
    <row r="650" spans="2:7">
      <c r="B650" s="272" t="s">
        <v>999</v>
      </c>
      <c r="C650" s="1" t="s">
        <v>1000</v>
      </c>
      <c r="D650" s="1" t="s">
        <v>281</v>
      </c>
      <c r="E650" s="273" t="s">
        <v>280</v>
      </c>
      <c r="F650" s="274">
        <v>2.7734164594244584E-3</v>
      </c>
      <c r="G650" s="275">
        <v>1.1714835726053569E-3</v>
      </c>
    </row>
    <row r="651" spans="2:7">
      <c r="B651" s="272" t="s">
        <v>999</v>
      </c>
      <c r="C651" s="1" t="s">
        <v>1000</v>
      </c>
      <c r="D651" s="1" t="s">
        <v>143</v>
      </c>
      <c r="E651" s="273" t="s">
        <v>142</v>
      </c>
      <c r="F651" s="274">
        <v>0.94901268666124206</v>
      </c>
      <c r="G651" s="275">
        <v>0.89568641024531648</v>
      </c>
    </row>
    <row r="652" spans="2:7">
      <c r="B652" s="272" t="s">
        <v>999</v>
      </c>
      <c r="C652" s="1" t="s">
        <v>1000</v>
      </c>
      <c r="D652" s="1" t="s">
        <v>68</v>
      </c>
      <c r="E652" s="273" t="s">
        <v>67</v>
      </c>
      <c r="F652" s="274">
        <v>9.0689954196606949E-3</v>
      </c>
      <c r="G652" s="275">
        <v>4.9632045492557283E-3</v>
      </c>
    </row>
    <row r="653" spans="2:7">
      <c r="B653" s="272" t="s">
        <v>1001</v>
      </c>
      <c r="C653" s="1" t="s">
        <v>1002</v>
      </c>
      <c r="D653" s="1" t="s">
        <v>247</v>
      </c>
      <c r="E653" s="273" t="s">
        <v>246</v>
      </c>
      <c r="F653" s="274">
        <v>0.99999999999999989</v>
      </c>
      <c r="G653" s="275">
        <v>0.13165149605898838</v>
      </c>
    </row>
    <row r="654" spans="2:7">
      <c r="B654" s="272" t="s">
        <v>1003</v>
      </c>
      <c r="C654" s="1" t="s">
        <v>1004</v>
      </c>
      <c r="D654" s="1" t="s">
        <v>329</v>
      </c>
      <c r="E654" s="273" t="s">
        <v>328</v>
      </c>
      <c r="F654" s="274">
        <v>3.4866810028713843E-3</v>
      </c>
      <c r="G654" s="275">
        <v>0</v>
      </c>
    </row>
    <row r="655" spans="2:7">
      <c r="B655" s="272" t="s">
        <v>1003</v>
      </c>
      <c r="C655" s="1" t="s">
        <v>1004</v>
      </c>
      <c r="D655" s="1" t="s">
        <v>225</v>
      </c>
      <c r="E655" s="273" t="s">
        <v>224</v>
      </c>
      <c r="F655" s="274">
        <v>0.90597148504021185</v>
      </c>
      <c r="G655" s="275">
        <v>0.1944686062520678</v>
      </c>
    </row>
    <row r="656" spans="2:7">
      <c r="B656" s="272" t="s">
        <v>1003</v>
      </c>
      <c r="C656" s="1" t="s">
        <v>1004</v>
      </c>
      <c r="D656" s="1" t="s">
        <v>205</v>
      </c>
      <c r="E656" s="273" t="s">
        <v>204</v>
      </c>
      <c r="F656" s="274">
        <v>2.0323434722619299E-3</v>
      </c>
      <c r="G656" s="275">
        <v>0</v>
      </c>
    </row>
    <row r="657" spans="2:7">
      <c r="B657" s="272" t="s">
        <v>1003</v>
      </c>
      <c r="C657" s="1" t="s">
        <v>1004</v>
      </c>
      <c r="D657" s="1" t="s">
        <v>193</v>
      </c>
      <c r="E657" s="273" t="s">
        <v>192</v>
      </c>
      <c r="F657" s="274">
        <v>8.9932752427003444E-3</v>
      </c>
      <c r="G657" s="275">
        <v>1.9246013800735262E-3</v>
      </c>
    </row>
    <row r="658" spans="2:7">
      <c r="B658" s="272" t="s">
        <v>1003</v>
      </c>
      <c r="C658" s="1" t="s">
        <v>1004</v>
      </c>
      <c r="D658" s="1" t="s">
        <v>181</v>
      </c>
      <c r="E658" s="273" t="s">
        <v>180</v>
      </c>
      <c r="F658" s="274">
        <v>5.1908662630983607E-2</v>
      </c>
      <c r="G658" s="275">
        <v>3.9860830720329886E-2</v>
      </c>
    </row>
    <row r="659" spans="2:7">
      <c r="B659" s="272" t="s">
        <v>1003</v>
      </c>
      <c r="C659" s="1" t="s">
        <v>1004</v>
      </c>
      <c r="D659" s="1" t="s">
        <v>161</v>
      </c>
      <c r="E659" s="273" t="s">
        <v>160</v>
      </c>
      <c r="F659" s="274">
        <v>2.7607552610970927E-2</v>
      </c>
      <c r="G659" s="275">
        <v>0.12143579649525686</v>
      </c>
    </row>
    <row r="660" spans="2:7">
      <c r="B660" s="272" t="s">
        <v>1005</v>
      </c>
      <c r="C660" s="1" t="s">
        <v>1006</v>
      </c>
      <c r="D660" s="1" t="s">
        <v>219</v>
      </c>
      <c r="E660" s="273" t="s">
        <v>218</v>
      </c>
      <c r="F660" s="274">
        <v>0.94036029855336478</v>
      </c>
      <c r="G660" s="275">
        <v>0.28733037807009137</v>
      </c>
    </row>
    <row r="661" spans="2:7">
      <c r="B661" s="272" t="s">
        <v>1005</v>
      </c>
      <c r="C661" s="1" t="s">
        <v>1006</v>
      </c>
      <c r="D661" s="1" t="s">
        <v>128</v>
      </c>
      <c r="E661" s="273" t="s">
        <v>127</v>
      </c>
      <c r="F661" s="274">
        <v>2.9464993316852182E-2</v>
      </c>
      <c r="G661" s="275">
        <v>1.6621348858158039E-2</v>
      </c>
    </row>
    <row r="662" spans="2:7">
      <c r="B662" s="272" t="s">
        <v>1005</v>
      </c>
      <c r="C662" s="1" t="s">
        <v>1006</v>
      </c>
      <c r="D662" s="1" t="s">
        <v>96</v>
      </c>
      <c r="E662" s="273" t="s">
        <v>95</v>
      </c>
      <c r="F662" s="274">
        <v>3.0174708129783186E-2</v>
      </c>
      <c r="G662" s="275">
        <v>2.1096592788620572E-2</v>
      </c>
    </row>
    <row r="663" spans="2:7">
      <c r="B663" s="272" t="s">
        <v>1007</v>
      </c>
      <c r="C663" s="1" t="s">
        <v>1008</v>
      </c>
      <c r="D663" s="1" t="s">
        <v>205</v>
      </c>
      <c r="E663" s="273" t="s">
        <v>204</v>
      </c>
      <c r="F663" s="274">
        <v>0.98728404920558033</v>
      </c>
      <c r="G663" s="275">
        <v>0.25184194913226077</v>
      </c>
    </row>
    <row r="664" spans="2:7">
      <c r="B664" s="272" t="s">
        <v>1007</v>
      </c>
      <c r="C664" s="1" t="s">
        <v>1008</v>
      </c>
      <c r="D664" s="1" t="s">
        <v>122</v>
      </c>
      <c r="E664" s="273" t="s">
        <v>121</v>
      </c>
      <c r="F664" s="274">
        <v>1.2715950794419643E-2</v>
      </c>
      <c r="G664" s="275">
        <v>3.908618275271886E-3</v>
      </c>
    </row>
    <row r="665" spans="2:7">
      <c r="B665" s="272" t="s">
        <v>1009</v>
      </c>
      <c r="C665" s="1" t="s">
        <v>1010</v>
      </c>
      <c r="D665" s="1" t="s">
        <v>175</v>
      </c>
      <c r="E665" s="273" t="s">
        <v>174</v>
      </c>
      <c r="F665" s="274">
        <v>0.80045981847688874</v>
      </c>
      <c r="G665" s="275">
        <v>0.59371168721160916</v>
      </c>
    </row>
    <row r="666" spans="2:7">
      <c r="B666" s="272" t="s">
        <v>1009</v>
      </c>
      <c r="C666" s="1" t="s">
        <v>1010</v>
      </c>
      <c r="D666" s="1" t="s">
        <v>82</v>
      </c>
      <c r="E666" s="273" t="s">
        <v>81</v>
      </c>
      <c r="F666" s="274">
        <v>9.3601610867343865E-2</v>
      </c>
      <c r="G666" s="275">
        <v>7.6295579535293909E-2</v>
      </c>
    </row>
    <row r="667" spans="2:7">
      <c r="B667" s="272" t="s">
        <v>1009</v>
      </c>
      <c r="C667" s="1" t="s">
        <v>1010</v>
      </c>
      <c r="D667" s="1" t="s">
        <v>57</v>
      </c>
      <c r="E667" s="273" t="s">
        <v>56</v>
      </c>
      <c r="F667" s="274">
        <v>0.10593857065576726</v>
      </c>
      <c r="G667" s="275">
        <v>8.4455918203544755E-2</v>
      </c>
    </row>
    <row r="668" spans="2:7">
      <c r="B668" s="272" t="s">
        <v>1011</v>
      </c>
      <c r="C668" s="1" t="s">
        <v>1012</v>
      </c>
      <c r="D668" s="1" t="s">
        <v>239</v>
      </c>
      <c r="E668" s="273" t="s">
        <v>238</v>
      </c>
      <c r="F668" s="274">
        <v>1.3443987693580494E-3</v>
      </c>
      <c r="G668" s="275">
        <v>1.3090487998288168E-3</v>
      </c>
    </row>
    <row r="669" spans="2:7">
      <c r="B669" s="272" t="s">
        <v>1011</v>
      </c>
      <c r="C669" s="1" t="s">
        <v>1012</v>
      </c>
      <c r="D669" s="1" t="s">
        <v>235</v>
      </c>
      <c r="E669" s="273" t="s">
        <v>234</v>
      </c>
      <c r="F669" s="274">
        <v>4.951007006385893E-3</v>
      </c>
      <c r="G669" s="275">
        <v>0</v>
      </c>
    </row>
    <row r="670" spans="2:7">
      <c r="B670" s="272" t="s">
        <v>1011</v>
      </c>
      <c r="C670" s="1" t="s">
        <v>1012</v>
      </c>
      <c r="D670" s="1" t="s">
        <v>223</v>
      </c>
      <c r="E670" s="273" t="s">
        <v>222</v>
      </c>
      <c r="F670" s="274">
        <v>3.245301067762868E-2</v>
      </c>
      <c r="G670" s="275">
        <v>1.0278529521345196E-2</v>
      </c>
    </row>
    <row r="671" spans="2:7">
      <c r="B671" s="272" t="s">
        <v>1011</v>
      </c>
      <c r="C671" s="1" t="s">
        <v>1012</v>
      </c>
      <c r="D671" s="1" t="s">
        <v>155</v>
      </c>
      <c r="E671" s="273" t="s">
        <v>154</v>
      </c>
      <c r="F671" s="274">
        <v>0.96125158354662732</v>
      </c>
      <c r="G671" s="275">
        <v>0.52129762697605941</v>
      </c>
    </row>
    <row r="672" spans="2:7">
      <c r="B672" s="272" t="s">
        <v>1013</v>
      </c>
      <c r="C672" s="1" t="s">
        <v>1014</v>
      </c>
      <c r="D672" s="1" t="s">
        <v>213</v>
      </c>
      <c r="E672" s="273" t="s">
        <v>212</v>
      </c>
      <c r="F672" s="274">
        <v>0.51803820177652338</v>
      </c>
      <c r="G672" s="275">
        <v>0.99598634830310995</v>
      </c>
    </row>
    <row r="673" spans="2:7">
      <c r="B673" s="272" t="s">
        <v>1013</v>
      </c>
      <c r="C673" s="1" t="s">
        <v>1014</v>
      </c>
      <c r="D673" s="1" t="s">
        <v>171</v>
      </c>
      <c r="E673" s="273" t="s">
        <v>170</v>
      </c>
      <c r="F673" s="274">
        <v>0.4791703148230172</v>
      </c>
      <c r="G673" s="275">
        <v>0.99036987623481332</v>
      </c>
    </row>
    <row r="674" spans="2:7">
      <c r="B674" s="272" t="s">
        <v>1013</v>
      </c>
      <c r="C674" s="1" t="s">
        <v>1014</v>
      </c>
      <c r="D674" s="1" t="s">
        <v>126</v>
      </c>
      <c r="E674" s="273" t="s">
        <v>125</v>
      </c>
      <c r="F674" s="274">
        <v>2.7914834004594104E-3</v>
      </c>
      <c r="G674" s="275">
        <v>4.1113763249453839E-3</v>
      </c>
    </row>
    <row r="675" spans="2:7">
      <c r="B675" s="272" t="s">
        <v>1015</v>
      </c>
      <c r="C675" s="1" t="s">
        <v>1016</v>
      </c>
      <c r="D675" s="1" t="s">
        <v>283</v>
      </c>
      <c r="E675" s="273" t="s">
        <v>282</v>
      </c>
      <c r="F675" s="274">
        <v>3.2817597467618463E-3</v>
      </c>
      <c r="G675" s="275">
        <v>2.500652237050018E-3</v>
      </c>
    </row>
    <row r="676" spans="2:7">
      <c r="B676" s="272" t="s">
        <v>1015</v>
      </c>
      <c r="C676" s="1" t="s">
        <v>1016</v>
      </c>
      <c r="D676" s="1" t="s">
        <v>141</v>
      </c>
      <c r="E676" s="273" t="s">
        <v>140</v>
      </c>
      <c r="F676" s="274">
        <v>0.99245453664524053</v>
      </c>
      <c r="G676" s="275">
        <v>0.99228145870741868</v>
      </c>
    </row>
    <row r="677" spans="2:7">
      <c r="B677" s="272" t="s">
        <v>1015</v>
      </c>
      <c r="C677" s="1" t="s">
        <v>1016</v>
      </c>
      <c r="D677" s="1" t="s">
        <v>118</v>
      </c>
      <c r="E677" s="273" t="s">
        <v>117</v>
      </c>
      <c r="F677" s="274">
        <v>4.2637036079976745E-3</v>
      </c>
      <c r="G677" s="275">
        <v>2.2772048345748698E-3</v>
      </c>
    </row>
    <row r="678" spans="2:7">
      <c r="B678" s="272" t="s">
        <v>1017</v>
      </c>
      <c r="C678" s="1" t="s">
        <v>1018</v>
      </c>
      <c r="D678" s="1" t="s">
        <v>281</v>
      </c>
      <c r="E678" s="273" t="s">
        <v>280</v>
      </c>
      <c r="F678" s="274">
        <v>5.5972131153546063E-3</v>
      </c>
      <c r="G678" s="275">
        <v>2.4656017891749107E-3</v>
      </c>
    </row>
    <row r="679" spans="2:7">
      <c r="B679" s="272" t="s">
        <v>1017</v>
      </c>
      <c r="C679" s="1" t="s">
        <v>1018</v>
      </c>
      <c r="D679" s="1" t="s">
        <v>183</v>
      </c>
      <c r="E679" s="273" t="s">
        <v>182</v>
      </c>
      <c r="F679" s="274">
        <v>6.8206877099412809E-3</v>
      </c>
      <c r="G679" s="275">
        <v>2.6317500431086872E-3</v>
      </c>
    </row>
    <row r="680" spans="2:7">
      <c r="B680" s="272" t="s">
        <v>1017</v>
      </c>
      <c r="C680" s="1" t="s">
        <v>1018</v>
      </c>
      <c r="D680" s="1" t="s">
        <v>147</v>
      </c>
      <c r="E680" s="273" t="s">
        <v>146</v>
      </c>
      <c r="F680" s="274">
        <v>3.8425893704234172E-3</v>
      </c>
      <c r="G680" s="275">
        <v>4.7683552129168336E-3</v>
      </c>
    </row>
    <row r="681" spans="2:7">
      <c r="B681" s="272" t="s">
        <v>1017</v>
      </c>
      <c r="C681" s="1" t="s">
        <v>1018</v>
      </c>
      <c r="D681" s="1" t="s">
        <v>84</v>
      </c>
      <c r="E681" s="273" t="s">
        <v>83</v>
      </c>
      <c r="F681" s="274">
        <v>0.96062902711791143</v>
      </c>
      <c r="G681" s="275">
        <v>0.45643706008897433</v>
      </c>
    </row>
    <row r="682" spans="2:7">
      <c r="B682" s="272" t="s">
        <v>1017</v>
      </c>
      <c r="C682" s="1" t="s">
        <v>1018</v>
      </c>
      <c r="D682" s="1" t="s">
        <v>50</v>
      </c>
      <c r="E682" s="273" t="s">
        <v>49</v>
      </c>
      <c r="F682" s="274">
        <v>2.3110482686369248E-2</v>
      </c>
      <c r="G682" s="275">
        <v>1.0699966758702096E-2</v>
      </c>
    </row>
    <row r="683" spans="2:7">
      <c r="B683" s="272" t="s">
        <v>1019</v>
      </c>
      <c r="C683" s="1" t="s">
        <v>1020</v>
      </c>
      <c r="D683" s="1" t="s">
        <v>229</v>
      </c>
      <c r="E683" s="273" t="s">
        <v>228</v>
      </c>
      <c r="F683" s="274">
        <v>5.7482769686874415E-2</v>
      </c>
      <c r="G683" s="275">
        <v>1.1045529959329897E-2</v>
      </c>
    </row>
    <row r="684" spans="2:7">
      <c r="B684" s="272" t="s">
        <v>1019</v>
      </c>
      <c r="C684" s="1" t="s">
        <v>1020</v>
      </c>
      <c r="D684" s="1" t="s">
        <v>225</v>
      </c>
      <c r="E684" s="273" t="s">
        <v>224</v>
      </c>
      <c r="F684" s="274">
        <v>0.93130033467304452</v>
      </c>
      <c r="G684" s="275">
        <v>0.16260259133163277</v>
      </c>
    </row>
    <row r="685" spans="2:7">
      <c r="B685" s="272" t="s">
        <v>1019</v>
      </c>
      <c r="C685" s="1" t="s">
        <v>1020</v>
      </c>
      <c r="D685" s="1" t="s">
        <v>187</v>
      </c>
      <c r="E685" s="273" t="s">
        <v>186</v>
      </c>
      <c r="F685" s="274">
        <v>6.9074071244097394E-3</v>
      </c>
      <c r="G685" s="275">
        <v>1.1044445340380276E-3</v>
      </c>
    </row>
    <row r="686" spans="2:7">
      <c r="B686" s="272" t="s">
        <v>1019</v>
      </c>
      <c r="C686" s="1" t="s">
        <v>1020</v>
      </c>
      <c r="D686" s="1" t="s">
        <v>161</v>
      </c>
      <c r="E686" s="273" t="s">
        <v>160</v>
      </c>
      <c r="F686" s="274">
        <v>4.3094885156715629E-3</v>
      </c>
      <c r="G686" s="275">
        <v>1.5418682850816044E-2</v>
      </c>
    </row>
    <row r="687" spans="2:7">
      <c r="B687" s="272" t="s">
        <v>1021</v>
      </c>
      <c r="C687" s="1" t="s">
        <v>1022</v>
      </c>
      <c r="D687" s="1" t="s">
        <v>281</v>
      </c>
      <c r="E687" s="273" t="s">
        <v>280</v>
      </c>
      <c r="F687" s="274">
        <v>1.1464098203811449E-2</v>
      </c>
      <c r="G687" s="275">
        <v>5.4717641800341122E-3</v>
      </c>
    </row>
    <row r="688" spans="2:7">
      <c r="B688" s="272" t="s">
        <v>1021</v>
      </c>
      <c r="C688" s="1" t="s">
        <v>1022</v>
      </c>
      <c r="D688" s="1" t="s">
        <v>261</v>
      </c>
      <c r="E688" s="273" t="s">
        <v>260</v>
      </c>
      <c r="F688" s="274">
        <v>7.6404783074650179E-3</v>
      </c>
      <c r="G688" s="275">
        <v>1.2427756789899424E-2</v>
      </c>
    </row>
    <row r="689" spans="2:7">
      <c r="B689" s="272" t="s">
        <v>1021</v>
      </c>
      <c r="C689" s="1" t="s">
        <v>1022</v>
      </c>
      <c r="D689" s="1" t="s">
        <v>151</v>
      </c>
      <c r="E689" s="273" t="s">
        <v>150</v>
      </c>
      <c r="F689" s="274">
        <v>1.0625674035558651E-2</v>
      </c>
      <c r="G689" s="275">
        <v>1.0529948204581851E-2</v>
      </c>
    </row>
    <row r="690" spans="2:7">
      <c r="B690" s="272" t="s">
        <v>1021</v>
      </c>
      <c r="C690" s="1" t="s">
        <v>1022</v>
      </c>
      <c r="D690" s="1" t="s">
        <v>50</v>
      </c>
      <c r="E690" s="273" t="s">
        <v>49</v>
      </c>
      <c r="F690" s="274">
        <v>0.9702697494531648</v>
      </c>
      <c r="G690" s="275">
        <v>0.48674588045343842</v>
      </c>
    </row>
    <row r="691" spans="2:7">
      <c r="B691" s="272" t="s">
        <v>620</v>
      </c>
      <c r="C691" s="1" t="s">
        <v>621</v>
      </c>
      <c r="D691" s="1" t="s">
        <v>271</v>
      </c>
      <c r="E691" s="273" t="s">
        <v>270</v>
      </c>
      <c r="F691" s="274">
        <v>5.7157993214531265E-2</v>
      </c>
      <c r="G691" s="275">
        <v>1.1204723174178097E-2</v>
      </c>
    </row>
    <row r="692" spans="2:7">
      <c r="B692" s="272" t="s">
        <v>620</v>
      </c>
      <c r="C692" s="1" t="s">
        <v>621</v>
      </c>
      <c r="D692" s="1" t="s">
        <v>138</v>
      </c>
      <c r="E692" s="273" t="s">
        <v>137</v>
      </c>
      <c r="F692" s="274">
        <v>0.94284200678546859</v>
      </c>
      <c r="G692" s="275">
        <v>0.99555273441374248</v>
      </c>
    </row>
    <row r="693" spans="2:7">
      <c r="B693" s="272" t="s">
        <v>1023</v>
      </c>
      <c r="C693" s="1" t="s">
        <v>1024</v>
      </c>
      <c r="D693" s="1" t="s">
        <v>285</v>
      </c>
      <c r="E693" s="273" t="s">
        <v>284</v>
      </c>
      <c r="F693" s="274">
        <v>3.5286025325779659E-2</v>
      </c>
      <c r="G693" s="275">
        <v>4.4249170030916688E-3</v>
      </c>
    </row>
    <row r="694" spans="2:7">
      <c r="B694" s="272" t="s">
        <v>1023</v>
      </c>
      <c r="C694" s="1" t="s">
        <v>1024</v>
      </c>
      <c r="D694" s="1" t="s">
        <v>136</v>
      </c>
      <c r="E694" s="273" t="s">
        <v>135</v>
      </c>
      <c r="F694" s="274">
        <v>0.96471397467422049</v>
      </c>
      <c r="G694" s="275">
        <v>0.95807716512562335</v>
      </c>
    </row>
    <row r="695" spans="2:7">
      <c r="B695" s="272" t="s">
        <v>556</v>
      </c>
      <c r="C695" s="1" t="s">
        <v>557</v>
      </c>
      <c r="D695" s="1" t="s">
        <v>305</v>
      </c>
      <c r="E695" s="273" t="s">
        <v>304</v>
      </c>
      <c r="F695" s="274">
        <v>0.5000651075576853</v>
      </c>
      <c r="G695" s="275">
        <v>1</v>
      </c>
    </row>
    <row r="696" spans="2:7">
      <c r="B696" s="272" t="s">
        <v>556</v>
      </c>
      <c r="C696" s="1" t="s">
        <v>557</v>
      </c>
      <c r="D696" s="1" t="s">
        <v>303</v>
      </c>
      <c r="E696" s="273" t="s">
        <v>302</v>
      </c>
      <c r="F696" s="274">
        <v>0.48267022836010803</v>
      </c>
      <c r="G696" s="275">
        <v>0.32875931275657594</v>
      </c>
    </row>
    <row r="697" spans="2:7">
      <c r="B697" s="272" t="s">
        <v>556</v>
      </c>
      <c r="C697" s="1" t="s">
        <v>557</v>
      </c>
      <c r="D697" s="1" t="s">
        <v>229</v>
      </c>
      <c r="E697" s="273" t="s">
        <v>228</v>
      </c>
      <c r="F697" s="274">
        <v>6.1796373323015335E-3</v>
      </c>
      <c r="G697" s="275">
        <v>4.8774758108326354E-3</v>
      </c>
    </row>
    <row r="698" spans="2:7">
      <c r="B698" s="272" t="s">
        <v>556</v>
      </c>
      <c r="C698" s="1" t="s">
        <v>557</v>
      </c>
      <c r="D698" s="1" t="s">
        <v>187</v>
      </c>
      <c r="E698" s="273" t="s">
        <v>186</v>
      </c>
      <c r="F698" s="274">
        <v>6.239164242185233E-3</v>
      </c>
      <c r="G698" s="275">
        <v>4.0976846981897611E-3</v>
      </c>
    </row>
    <row r="699" spans="2:7">
      <c r="B699" s="272" t="s">
        <v>556</v>
      </c>
      <c r="C699" s="1" t="s">
        <v>557</v>
      </c>
      <c r="D699" s="1" t="s">
        <v>130</v>
      </c>
      <c r="E699" s="273" t="s">
        <v>129</v>
      </c>
      <c r="F699" s="274">
        <v>4.8458625077198959E-3</v>
      </c>
      <c r="G699" s="275">
        <v>2.995382167069884E-3</v>
      </c>
    </row>
    <row r="700" spans="2:7">
      <c r="B700" s="272" t="s">
        <v>1025</v>
      </c>
      <c r="C700" s="1" t="s">
        <v>1026</v>
      </c>
      <c r="D700" s="1" t="s">
        <v>235</v>
      </c>
      <c r="E700" s="273" t="s">
        <v>234</v>
      </c>
      <c r="F700" s="274">
        <v>3.0035494267879728E-2</v>
      </c>
      <c r="G700" s="275">
        <v>3.0015533711415443E-3</v>
      </c>
    </row>
    <row r="701" spans="2:7">
      <c r="B701" s="272" t="s">
        <v>1025</v>
      </c>
      <c r="C701" s="1" t="s">
        <v>1026</v>
      </c>
      <c r="D701" s="1" t="s">
        <v>155</v>
      </c>
      <c r="E701" s="273" t="s">
        <v>154</v>
      </c>
      <c r="F701" s="274">
        <v>0.96996450573212023</v>
      </c>
      <c r="G701" s="275">
        <v>0.41667776648322752</v>
      </c>
    </row>
    <row r="702" spans="2:7">
      <c r="B702" s="272" t="s">
        <v>1027</v>
      </c>
      <c r="C702" s="1" t="s">
        <v>1028</v>
      </c>
      <c r="D702" s="1" t="s">
        <v>237</v>
      </c>
      <c r="E702" s="273" t="s">
        <v>236</v>
      </c>
      <c r="F702" s="274">
        <v>1.7411201557013794E-2</v>
      </c>
      <c r="G702" s="275">
        <v>1.5187143692861815E-2</v>
      </c>
    </row>
    <row r="703" spans="2:7">
      <c r="B703" s="272" t="s">
        <v>1027</v>
      </c>
      <c r="C703" s="1" t="s">
        <v>1028</v>
      </c>
      <c r="D703" s="1" t="s">
        <v>227</v>
      </c>
      <c r="E703" s="273" t="s">
        <v>226</v>
      </c>
      <c r="F703" s="274">
        <v>3.5348421287955491E-2</v>
      </c>
      <c r="G703" s="275">
        <v>3.5419803069584498E-2</v>
      </c>
    </row>
    <row r="704" spans="2:7">
      <c r="B704" s="272" t="s">
        <v>1027</v>
      </c>
      <c r="C704" s="1" t="s">
        <v>1028</v>
      </c>
      <c r="D704" s="1" t="s">
        <v>134</v>
      </c>
      <c r="E704" s="273" t="s">
        <v>133</v>
      </c>
      <c r="F704" s="274">
        <v>0.94724037715503062</v>
      </c>
      <c r="G704" s="275">
        <v>0.89136521273732439</v>
      </c>
    </row>
    <row r="705" spans="2:7">
      <c r="B705" s="272" t="s">
        <v>1029</v>
      </c>
      <c r="C705" s="1" t="s">
        <v>1030</v>
      </c>
      <c r="D705" s="1" t="s">
        <v>239</v>
      </c>
      <c r="E705" s="273" t="s">
        <v>238</v>
      </c>
      <c r="F705" s="274">
        <v>2.3819817594136664E-2</v>
      </c>
      <c r="G705" s="275">
        <v>2.9126335796191175E-2</v>
      </c>
    </row>
    <row r="706" spans="2:7">
      <c r="B706" s="272" t="s">
        <v>1029</v>
      </c>
      <c r="C706" s="1" t="s">
        <v>1030</v>
      </c>
      <c r="D706" s="1" t="s">
        <v>235</v>
      </c>
      <c r="E706" s="273" t="s">
        <v>234</v>
      </c>
      <c r="F706" s="274">
        <v>5.0336606756840232E-3</v>
      </c>
      <c r="G706" s="275">
        <v>0</v>
      </c>
    </row>
    <row r="707" spans="2:7">
      <c r="B707" s="272" t="s">
        <v>1029</v>
      </c>
      <c r="C707" s="1" t="s">
        <v>1030</v>
      </c>
      <c r="D707" s="1" t="s">
        <v>132</v>
      </c>
      <c r="E707" s="273" t="s">
        <v>131</v>
      </c>
      <c r="F707" s="274">
        <v>0.91018158236057078</v>
      </c>
      <c r="G707" s="275">
        <v>0.9646521675094506</v>
      </c>
    </row>
    <row r="708" spans="2:7">
      <c r="B708" s="272" t="s">
        <v>1029</v>
      </c>
      <c r="C708" s="1" t="s">
        <v>1030</v>
      </c>
      <c r="D708" s="1" t="s">
        <v>86</v>
      </c>
      <c r="E708" s="273" t="s">
        <v>85</v>
      </c>
      <c r="F708" s="274">
        <v>2.2409569102176112E-2</v>
      </c>
      <c r="G708" s="275">
        <v>2.0351500420678695E-2</v>
      </c>
    </row>
    <row r="709" spans="2:7">
      <c r="B709" s="272" t="s">
        <v>1029</v>
      </c>
      <c r="C709" s="1" t="s">
        <v>1030</v>
      </c>
      <c r="D709" s="1" t="s">
        <v>71</v>
      </c>
      <c r="E709" s="273" t="s">
        <v>70</v>
      </c>
      <c r="F709" s="274">
        <v>3.8555370267432526E-2</v>
      </c>
      <c r="G709" s="275">
        <v>2.3028469718069555E-2</v>
      </c>
    </row>
    <row r="710" spans="2:7">
      <c r="B710" s="272" t="s">
        <v>1031</v>
      </c>
      <c r="C710" s="1" t="s">
        <v>1032</v>
      </c>
      <c r="D710" s="1" t="s">
        <v>130</v>
      </c>
      <c r="E710" s="273" t="s">
        <v>129</v>
      </c>
      <c r="F710" s="274">
        <v>0.99486939011943853</v>
      </c>
      <c r="G710" s="275">
        <v>0.16588782897460191</v>
      </c>
    </row>
    <row r="711" spans="2:7">
      <c r="B711" s="272" t="s">
        <v>1031</v>
      </c>
      <c r="C711" s="1" t="s">
        <v>1032</v>
      </c>
      <c r="D711" s="1" t="s">
        <v>124</v>
      </c>
      <c r="E711" s="273" t="s">
        <v>123</v>
      </c>
      <c r="F711" s="274">
        <v>5.1306098805616093E-3</v>
      </c>
      <c r="G711" s="275">
        <v>2.8064034280368758E-3</v>
      </c>
    </row>
    <row r="712" spans="2:7">
      <c r="B712" s="272" t="s">
        <v>1033</v>
      </c>
      <c r="C712" s="1" t="s">
        <v>1034</v>
      </c>
      <c r="D712" s="1" t="s">
        <v>323</v>
      </c>
      <c r="E712" s="273" t="s">
        <v>322</v>
      </c>
      <c r="F712" s="274">
        <v>1.6356924012519709E-2</v>
      </c>
      <c r="G712" s="275">
        <v>1.2738509216050164E-2</v>
      </c>
    </row>
    <row r="713" spans="2:7">
      <c r="B713" s="272" t="s">
        <v>1033</v>
      </c>
      <c r="C713" s="1" t="s">
        <v>1034</v>
      </c>
      <c r="D713" s="1" t="s">
        <v>303</v>
      </c>
      <c r="E713" s="273" t="s">
        <v>302</v>
      </c>
      <c r="F713" s="274">
        <v>1.123732908518226E-3</v>
      </c>
      <c r="G713" s="275">
        <v>0</v>
      </c>
    </row>
    <row r="714" spans="2:7">
      <c r="B714" s="272" t="s">
        <v>1033</v>
      </c>
      <c r="C714" s="1" t="s">
        <v>1034</v>
      </c>
      <c r="D714" s="1" t="s">
        <v>219</v>
      </c>
      <c r="E714" s="273" t="s">
        <v>218</v>
      </c>
      <c r="F714" s="274">
        <v>1.2126400121627561E-2</v>
      </c>
      <c r="G714" s="275">
        <v>6.6303674080124613E-3</v>
      </c>
    </row>
    <row r="715" spans="2:7">
      <c r="B715" s="272" t="s">
        <v>1033</v>
      </c>
      <c r="C715" s="1" t="s">
        <v>1034</v>
      </c>
      <c r="D715" s="1" t="s">
        <v>128</v>
      </c>
      <c r="E715" s="273" t="s">
        <v>127</v>
      </c>
      <c r="F715" s="274">
        <v>0.95504076836890173</v>
      </c>
      <c r="G715" s="275">
        <v>0.96405157889469029</v>
      </c>
    </row>
    <row r="716" spans="2:7">
      <c r="B716" s="272" t="s">
        <v>1033</v>
      </c>
      <c r="C716" s="1" t="s">
        <v>1034</v>
      </c>
      <c r="D716" s="1" t="s">
        <v>110</v>
      </c>
      <c r="E716" s="273" t="s">
        <v>109</v>
      </c>
      <c r="F716" s="274">
        <v>1.5352174588432823E-2</v>
      </c>
      <c r="G716" s="275">
        <v>1.9887056929643918E-2</v>
      </c>
    </row>
    <row r="717" spans="2:7">
      <c r="B717" s="272" t="s">
        <v>1035</v>
      </c>
      <c r="C717" s="1" t="s">
        <v>1036</v>
      </c>
      <c r="D717" s="1" t="s">
        <v>130</v>
      </c>
      <c r="E717" s="273" t="s">
        <v>129</v>
      </c>
      <c r="F717" s="274">
        <v>8.8742702488238956E-2</v>
      </c>
      <c r="G717" s="275">
        <v>2.8805112732156489E-2</v>
      </c>
    </row>
    <row r="718" spans="2:7">
      <c r="B718" s="272" t="s">
        <v>1035</v>
      </c>
      <c r="C718" s="1" t="s">
        <v>1036</v>
      </c>
      <c r="D718" s="1" t="s">
        <v>124</v>
      </c>
      <c r="E718" s="273" t="s">
        <v>123</v>
      </c>
      <c r="F718" s="274">
        <v>0.91125729751176088</v>
      </c>
      <c r="G718" s="275">
        <v>0.97031021319613142</v>
      </c>
    </row>
    <row r="719" spans="2:7">
      <c r="B719" s="272" t="s">
        <v>1037</v>
      </c>
      <c r="C719" s="1" t="s">
        <v>1038</v>
      </c>
      <c r="D719" s="1" t="s">
        <v>315</v>
      </c>
      <c r="E719" s="273" t="s">
        <v>314</v>
      </c>
      <c r="F719" s="274">
        <v>1.2057710551466568E-2</v>
      </c>
      <c r="G719" s="275">
        <v>6.4439644611307759E-3</v>
      </c>
    </row>
    <row r="720" spans="2:7">
      <c r="B720" s="272" t="s">
        <v>1037</v>
      </c>
      <c r="C720" s="1" t="s">
        <v>1038</v>
      </c>
      <c r="D720" s="1" t="s">
        <v>141</v>
      </c>
      <c r="E720" s="273" t="s">
        <v>140</v>
      </c>
      <c r="F720" s="274">
        <v>3.4984641319259538E-3</v>
      </c>
      <c r="G720" s="275">
        <v>6.4073581273979144E-3</v>
      </c>
    </row>
    <row r="721" spans="2:7">
      <c r="B721" s="272" t="s">
        <v>1037</v>
      </c>
      <c r="C721" s="1" t="s">
        <v>1038</v>
      </c>
      <c r="D721" s="1" t="s">
        <v>118</v>
      </c>
      <c r="E721" s="273" t="s">
        <v>117</v>
      </c>
      <c r="F721" s="274">
        <v>0.98444382531660757</v>
      </c>
      <c r="G721" s="275">
        <v>0.96312653323166408</v>
      </c>
    </row>
    <row r="722" spans="2:7">
      <c r="B722" s="272" t="s">
        <v>1039</v>
      </c>
      <c r="C722" s="1" t="s">
        <v>1040</v>
      </c>
      <c r="D722" s="1" t="s">
        <v>243</v>
      </c>
      <c r="E722" s="273" t="s">
        <v>242</v>
      </c>
      <c r="F722" s="274">
        <v>9.2394143570921471E-3</v>
      </c>
      <c r="G722" s="275">
        <v>1.5536047120566257E-2</v>
      </c>
    </row>
    <row r="723" spans="2:7">
      <c r="B723" s="272" t="s">
        <v>1039</v>
      </c>
      <c r="C723" s="1" t="s">
        <v>1040</v>
      </c>
      <c r="D723" s="1" t="s">
        <v>169</v>
      </c>
      <c r="E723" s="273" t="s">
        <v>168</v>
      </c>
      <c r="F723" s="274">
        <v>0</v>
      </c>
      <c r="G723" s="275">
        <v>9.9927195900129931E-4</v>
      </c>
    </row>
    <row r="724" spans="2:7">
      <c r="B724" s="272" t="s">
        <v>1039</v>
      </c>
      <c r="C724" s="1" t="s">
        <v>1040</v>
      </c>
      <c r="D724" s="1" t="s">
        <v>116</v>
      </c>
      <c r="E724" s="273" t="s">
        <v>115</v>
      </c>
      <c r="F724" s="274">
        <v>0.97165887506195336</v>
      </c>
      <c r="G724" s="275">
        <v>0.23926459795327668</v>
      </c>
    </row>
    <row r="725" spans="2:7">
      <c r="B725" s="272" t="s">
        <v>1039</v>
      </c>
      <c r="C725" s="1" t="s">
        <v>1040</v>
      </c>
      <c r="D725" s="1" t="s">
        <v>114</v>
      </c>
      <c r="E725" s="273" t="s">
        <v>113</v>
      </c>
      <c r="F725" s="274">
        <v>1.3957911939238879E-2</v>
      </c>
      <c r="G725" s="275">
        <v>2.0326154806491883E-2</v>
      </c>
    </row>
    <row r="726" spans="2:7">
      <c r="B726" s="272" t="s">
        <v>1039</v>
      </c>
      <c r="C726" s="1" t="s">
        <v>1040</v>
      </c>
      <c r="D726" s="1" t="s">
        <v>79</v>
      </c>
      <c r="E726" s="273" t="s">
        <v>78</v>
      </c>
      <c r="F726" s="274">
        <v>5.1437986417156717E-3</v>
      </c>
      <c r="G726" s="275">
        <v>1.7940215632982429E-3</v>
      </c>
    </row>
    <row r="727" spans="2:7">
      <c r="B727" s="272" t="s">
        <v>1041</v>
      </c>
      <c r="C727" s="1" t="s">
        <v>1042</v>
      </c>
      <c r="D727" s="1" t="s">
        <v>347</v>
      </c>
      <c r="E727" s="273" t="s">
        <v>346</v>
      </c>
      <c r="F727" s="274">
        <v>1.2230053747867788E-3</v>
      </c>
      <c r="G727" s="275">
        <v>9.5462196132943674E-4</v>
      </c>
    </row>
    <row r="728" spans="2:7">
      <c r="B728" s="272" t="s">
        <v>1041</v>
      </c>
      <c r="C728" s="1" t="s">
        <v>1042</v>
      </c>
      <c r="D728" s="1" t="s">
        <v>271</v>
      </c>
      <c r="E728" s="273" t="s">
        <v>270</v>
      </c>
      <c r="F728" s="274">
        <v>6.6085202707776803E-3</v>
      </c>
      <c r="G728" s="275">
        <v>0</v>
      </c>
    </row>
    <row r="729" spans="2:7">
      <c r="B729" s="272" t="s">
        <v>1041</v>
      </c>
      <c r="C729" s="1" t="s">
        <v>1042</v>
      </c>
      <c r="D729" s="1" t="s">
        <v>116</v>
      </c>
      <c r="E729" s="273" t="s">
        <v>115</v>
      </c>
      <c r="F729" s="274">
        <v>0.99216847435443556</v>
      </c>
      <c r="G729" s="275">
        <v>7.6263946498222934E-2</v>
      </c>
    </row>
    <row r="730" spans="2:7">
      <c r="B730" s="272" t="s">
        <v>1043</v>
      </c>
      <c r="C730" s="1" t="s">
        <v>1044</v>
      </c>
      <c r="D730" s="1" t="s">
        <v>311</v>
      </c>
      <c r="E730" s="273" t="s">
        <v>310</v>
      </c>
      <c r="F730" s="274">
        <v>7.5977271024837067E-3</v>
      </c>
      <c r="G730" s="275">
        <v>3.5806955122790114E-3</v>
      </c>
    </row>
    <row r="731" spans="2:7">
      <c r="B731" s="272" t="s">
        <v>1043</v>
      </c>
      <c r="C731" s="1" t="s">
        <v>1044</v>
      </c>
      <c r="D731" s="1" t="s">
        <v>243</v>
      </c>
      <c r="E731" s="273" t="s">
        <v>242</v>
      </c>
      <c r="F731" s="274">
        <v>1.0808034328885273E-3</v>
      </c>
      <c r="G731" s="275">
        <v>1.1374706481893382E-3</v>
      </c>
    </row>
    <row r="732" spans="2:7">
      <c r="B732" s="272" t="s">
        <v>1043</v>
      </c>
      <c r="C732" s="1" t="s">
        <v>1044</v>
      </c>
      <c r="D732" s="1" t="s">
        <v>215</v>
      </c>
      <c r="E732" s="273" t="s">
        <v>214</v>
      </c>
      <c r="F732" s="274">
        <v>3.3991803015548584E-2</v>
      </c>
      <c r="G732" s="275">
        <v>2.7634234610432538E-2</v>
      </c>
    </row>
    <row r="733" spans="2:7">
      <c r="B733" s="272" t="s">
        <v>1043</v>
      </c>
      <c r="C733" s="1" t="s">
        <v>1044</v>
      </c>
      <c r="D733" s="1" t="s">
        <v>116</v>
      </c>
      <c r="E733" s="273" t="s">
        <v>115</v>
      </c>
      <c r="F733" s="274">
        <v>1.1701569840233709E-2</v>
      </c>
      <c r="G733" s="275">
        <v>1.8034584841712916E-3</v>
      </c>
    </row>
    <row r="734" spans="2:7">
      <c r="B734" s="272" t="s">
        <v>1043</v>
      </c>
      <c r="C734" s="1" t="s">
        <v>1044</v>
      </c>
      <c r="D734" s="1" t="s">
        <v>114</v>
      </c>
      <c r="E734" s="273" t="s">
        <v>113</v>
      </c>
      <c r="F734" s="274">
        <v>0.94562809660884539</v>
      </c>
      <c r="G734" s="275">
        <v>0.86189138576779023</v>
      </c>
    </row>
    <row r="735" spans="2:7">
      <c r="B735" s="272" t="s">
        <v>1045</v>
      </c>
      <c r="C735" s="1" t="s">
        <v>1046</v>
      </c>
      <c r="D735" s="1" t="s">
        <v>247</v>
      </c>
      <c r="E735" s="273" t="s">
        <v>246</v>
      </c>
      <c r="F735" s="274">
        <v>0.99797383564939035</v>
      </c>
      <c r="G735" s="275">
        <v>7.0317608183066843E-2</v>
      </c>
    </row>
    <row r="736" spans="2:7">
      <c r="B736" s="272" t="s">
        <v>1045</v>
      </c>
      <c r="C736" s="1" t="s">
        <v>1046</v>
      </c>
      <c r="D736" s="1" t="s">
        <v>217</v>
      </c>
      <c r="E736" s="273" t="s">
        <v>216</v>
      </c>
      <c r="F736" s="274">
        <v>2.0261643506096997E-3</v>
      </c>
      <c r="G736" s="275">
        <v>0</v>
      </c>
    </row>
    <row r="737" spans="2:7">
      <c r="B737" s="272" t="s">
        <v>1047</v>
      </c>
      <c r="C737" s="1" t="s">
        <v>1048</v>
      </c>
      <c r="D737" s="1" t="s">
        <v>183</v>
      </c>
      <c r="E737" s="273" t="s">
        <v>182</v>
      </c>
      <c r="F737" s="274">
        <v>2.4793133938351496E-2</v>
      </c>
      <c r="G737" s="275">
        <v>7.9659201090013752E-3</v>
      </c>
    </row>
    <row r="738" spans="2:7">
      <c r="B738" s="272" t="s">
        <v>1047</v>
      </c>
      <c r="C738" s="1" t="s">
        <v>1048</v>
      </c>
      <c r="D738" s="1" t="s">
        <v>112</v>
      </c>
      <c r="E738" s="273" t="s">
        <v>111</v>
      </c>
      <c r="F738" s="274">
        <v>0.96634714786579334</v>
      </c>
      <c r="G738" s="275">
        <v>0.98416702134808809</v>
      </c>
    </row>
    <row r="739" spans="2:7">
      <c r="B739" s="272" t="s">
        <v>1047</v>
      </c>
      <c r="C739" s="1" t="s">
        <v>1048</v>
      </c>
      <c r="D739" s="1" t="s">
        <v>68</v>
      </c>
      <c r="E739" s="273" t="s">
        <v>67</v>
      </c>
      <c r="F739" s="274">
        <v>8.8597181958552009E-3</v>
      </c>
      <c r="G739" s="275">
        <v>4.2105703294865364E-3</v>
      </c>
    </row>
    <row r="740" spans="2:7">
      <c r="B740" s="272" t="s">
        <v>1049</v>
      </c>
      <c r="C740" s="1" t="s">
        <v>1050</v>
      </c>
      <c r="D740" s="1" t="s">
        <v>303</v>
      </c>
      <c r="E740" s="273" t="s">
        <v>302</v>
      </c>
      <c r="F740" s="274">
        <v>0.14167034836429399</v>
      </c>
      <c r="G740" s="275">
        <v>4.3473468146571381E-2</v>
      </c>
    </row>
    <row r="741" spans="2:7">
      <c r="B741" s="272" t="s">
        <v>1049</v>
      </c>
      <c r="C741" s="1" t="s">
        <v>1050</v>
      </c>
      <c r="D741" s="1" t="s">
        <v>219</v>
      </c>
      <c r="E741" s="273" t="s">
        <v>218</v>
      </c>
      <c r="F741" s="274">
        <v>4.2363608586682292E-3</v>
      </c>
      <c r="G741" s="275">
        <v>1.8541174599675076E-3</v>
      </c>
    </row>
    <row r="742" spans="2:7">
      <c r="B742" s="272" t="s">
        <v>1049</v>
      </c>
      <c r="C742" s="1" t="s">
        <v>1050</v>
      </c>
      <c r="D742" s="1" t="s">
        <v>185</v>
      </c>
      <c r="E742" s="273" t="s">
        <v>184</v>
      </c>
      <c r="F742" s="274">
        <v>1.6350866472052818E-3</v>
      </c>
      <c r="G742" s="275">
        <v>1.6526994090347569E-3</v>
      </c>
    </row>
    <row r="743" spans="2:7">
      <c r="B743" s="272" t="s">
        <v>1049</v>
      </c>
      <c r="C743" s="1" t="s">
        <v>1050</v>
      </c>
      <c r="D743" s="1" t="s">
        <v>128</v>
      </c>
      <c r="E743" s="273" t="s">
        <v>127</v>
      </c>
      <c r="F743" s="274">
        <v>2.2172765897707988E-3</v>
      </c>
      <c r="G743" s="275">
        <v>1.791582564598729E-3</v>
      </c>
    </row>
    <row r="744" spans="2:7">
      <c r="B744" s="272" t="s">
        <v>1049</v>
      </c>
      <c r="C744" s="1" t="s">
        <v>1050</v>
      </c>
      <c r="D744" s="1" t="s">
        <v>110</v>
      </c>
      <c r="E744" s="273" t="s">
        <v>109</v>
      </c>
      <c r="F744" s="274">
        <v>0.85024092754006164</v>
      </c>
      <c r="G744" s="275">
        <v>0.88161956424011745</v>
      </c>
    </row>
    <row r="745" spans="2:7">
      <c r="B745" s="272" t="s">
        <v>1051</v>
      </c>
      <c r="C745" s="1" t="s">
        <v>1052</v>
      </c>
      <c r="D745" s="1" t="s">
        <v>151</v>
      </c>
      <c r="E745" s="273" t="s">
        <v>150</v>
      </c>
      <c r="F745" s="274">
        <v>2.3539916623537643E-2</v>
      </c>
      <c r="G745" s="275">
        <v>1.3866832840841323E-2</v>
      </c>
    </row>
    <row r="746" spans="2:7">
      <c r="B746" s="272" t="s">
        <v>1051</v>
      </c>
      <c r="C746" s="1" t="s">
        <v>1052</v>
      </c>
      <c r="D746" s="1" t="s">
        <v>130</v>
      </c>
      <c r="E746" s="273" t="s">
        <v>129</v>
      </c>
      <c r="F746" s="274">
        <v>9.9130405109509809E-3</v>
      </c>
      <c r="G746" s="275">
        <v>2.004203883763074E-3</v>
      </c>
    </row>
    <row r="747" spans="2:7">
      <c r="B747" s="272" t="s">
        <v>1051</v>
      </c>
      <c r="C747" s="1" t="s">
        <v>1052</v>
      </c>
      <c r="D747" s="1" t="s">
        <v>107</v>
      </c>
      <c r="E747" s="273" t="s">
        <v>106</v>
      </c>
      <c r="F747" s="274">
        <v>0.96654704286551152</v>
      </c>
      <c r="G747" s="275">
        <v>0.96974590439888375</v>
      </c>
    </row>
    <row r="748" spans="2:7">
      <c r="B748" s="272" t="s">
        <v>1053</v>
      </c>
      <c r="C748" s="1" t="s">
        <v>1054</v>
      </c>
      <c r="D748" s="1" t="s">
        <v>247</v>
      </c>
      <c r="E748" s="273" t="s">
        <v>246</v>
      </c>
      <c r="F748" s="274">
        <v>1</v>
      </c>
      <c r="G748" s="275">
        <v>9.3101225100179458E-2</v>
      </c>
    </row>
    <row r="749" spans="2:7">
      <c r="B749" s="272" t="s">
        <v>1055</v>
      </c>
      <c r="C749" s="1" t="s">
        <v>1056</v>
      </c>
      <c r="D749" s="1" t="s">
        <v>285</v>
      </c>
      <c r="E749" s="273" t="s">
        <v>284</v>
      </c>
      <c r="F749" s="274">
        <v>1.4591066938091249E-2</v>
      </c>
      <c r="G749" s="275">
        <v>1.6551838429062773E-3</v>
      </c>
    </row>
    <row r="750" spans="2:7">
      <c r="B750" s="272" t="s">
        <v>1055</v>
      </c>
      <c r="C750" s="1" t="s">
        <v>1056</v>
      </c>
      <c r="D750" s="1" t="s">
        <v>263</v>
      </c>
      <c r="E750" s="273" t="s">
        <v>262</v>
      </c>
      <c r="F750" s="274">
        <v>1.2872709855107174E-3</v>
      </c>
      <c r="G750" s="275">
        <v>0</v>
      </c>
    </row>
    <row r="751" spans="2:7">
      <c r="B751" s="272" t="s">
        <v>1055</v>
      </c>
      <c r="C751" s="1" t="s">
        <v>1056</v>
      </c>
      <c r="D751" s="1" t="s">
        <v>103</v>
      </c>
      <c r="E751" s="273" t="s">
        <v>102</v>
      </c>
      <c r="F751" s="274">
        <v>0.98412166207639817</v>
      </c>
      <c r="G751" s="275">
        <v>0.99434372031965534</v>
      </c>
    </row>
    <row r="752" spans="2:7">
      <c r="B752" s="272" t="s">
        <v>1057</v>
      </c>
      <c r="C752" s="1" t="s">
        <v>1058</v>
      </c>
      <c r="D752" s="1" t="s">
        <v>319</v>
      </c>
      <c r="E752" s="273" t="s">
        <v>318</v>
      </c>
      <c r="F752" s="274">
        <v>3.6931540512992363E-3</v>
      </c>
      <c r="G752" s="275">
        <v>0.14583046175051689</v>
      </c>
    </row>
    <row r="753" spans="2:7">
      <c r="B753" s="272" t="s">
        <v>1057</v>
      </c>
      <c r="C753" s="1" t="s">
        <v>1058</v>
      </c>
      <c r="D753" s="1" t="s">
        <v>277</v>
      </c>
      <c r="E753" s="273" t="s">
        <v>276</v>
      </c>
      <c r="F753" s="274">
        <v>4.8520643963194127E-3</v>
      </c>
      <c r="G753" s="275">
        <v>5.0290709243721787E-3</v>
      </c>
    </row>
    <row r="754" spans="2:7">
      <c r="B754" s="272" t="s">
        <v>1057</v>
      </c>
      <c r="C754" s="1" t="s">
        <v>1058</v>
      </c>
      <c r="D754" s="1" t="s">
        <v>207</v>
      </c>
      <c r="E754" s="273" t="s">
        <v>206</v>
      </c>
      <c r="F754" s="274">
        <v>1.4800541755679358E-3</v>
      </c>
      <c r="G754" s="275">
        <v>1.1709795907094919E-3</v>
      </c>
    </row>
    <row r="755" spans="2:7">
      <c r="B755" s="272" t="s">
        <v>1057</v>
      </c>
      <c r="C755" s="1" t="s">
        <v>1058</v>
      </c>
      <c r="D755" s="1" t="s">
        <v>98</v>
      </c>
      <c r="E755" s="273" t="s">
        <v>97</v>
      </c>
      <c r="F755" s="274">
        <v>0.98997472737681336</v>
      </c>
      <c r="G755" s="275">
        <v>0.9776582725752796</v>
      </c>
    </row>
    <row r="756" spans="2:7">
      <c r="B756" s="272" t="s">
        <v>1059</v>
      </c>
      <c r="C756" s="1" t="s">
        <v>1060</v>
      </c>
      <c r="D756" s="1" t="s">
        <v>323</v>
      </c>
      <c r="E756" s="273" t="s">
        <v>322</v>
      </c>
      <c r="F756" s="274">
        <v>1.6686401004555051E-3</v>
      </c>
      <c r="G756" s="275">
        <v>1.0192866537797262E-3</v>
      </c>
    </row>
    <row r="757" spans="2:7">
      <c r="B757" s="272" t="s">
        <v>1059</v>
      </c>
      <c r="C757" s="1" t="s">
        <v>1060</v>
      </c>
      <c r="D757" s="1" t="s">
        <v>219</v>
      </c>
      <c r="E757" s="273" t="s">
        <v>218</v>
      </c>
      <c r="F757" s="274">
        <v>4.4050413156974368E-2</v>
      </c>
      <c r="G757" s="275">
        <v>1.8891758212963277E-2</v>
      </c>
    </row>
    <row r="758" spans="2:7">
      <c r="B758" s="272" t="s">
        <v>1059</v>
      </c>
      <c r="C758" s="1" t="s">
        <v>1060</v>
      </c>
      <c r="D758" s="1" t="s">
        <v>159</v>
      </c>
      <c r="E758" s="273" t="s">
        <v>158</v>
      </c>
      <c r="F758" s="274">
        <v>1.4663806943396862E-3</v>
      </c>
      <c r="G758" s="275">
        <v>1.3868409516598255E-3</v>
      </c>
    </row>
    <row r="759" spans="2:7">
      <c r="B759" s="272" t="s">
        <v>1059</v>
      </c>
      <c r="C759" s="1" t="s">
        <v>1060</v>
      </c>
      <c r="D759" s="1" t="s">
        <v>96</v>
      </c>
      <c r="E759" s="273" t="s">
        <v>95</v>
      </c>
      <c r="F759" s="274">
        <v>0.95281456604823045</v>
      </c>
      <c r="G759" s="275">
        <v>0.93500248097915961</v>
      </c>
    </row>
    <row r="760" spans="2:7">
      <c r="B760" s="272" t="s">
        <v>1061</v>
      </c>
      <c r="C760" s="1" t="s">
        <v>1062</v>
      </c>
      <c r="D760" s="1" t="s">
        <v>291</v>
      </c>
      <c r="E760" s="273" t="s">
        <v>290</v>
      </c>
      <c r="F760" s="274">
        <v>6.4298107573740063E-2</v>
      </c>
      <c r="G760" s="275">
        <v>6.499495982426394E-2</v>
      </c>
    </row>
    <row r="761" spans="2:7">
      <c r="B761" s="272" t="s">
        <v>1061</v>
      </c>
      <c r="C761" s="1" t="s">
        <v>1062</v>
      </c>
      <c r="D761" s="1" t="s">
        <v>233</v>
      </c>
      <c r="E761" s="273" t="s">
        <v>232</v>
      </c>
      <c r="F761" s="274">
        <v>5.686501691827924E-3</v>
      </c>
      <c r="G761" s="275">
        <v>2.3847223061582157E-3</v>
      </c>
    </row>
    <row r="762" spans="2:7">
      <c r="B762" s="272" t="s">
        <v>1061</v>
      </c>
      <c r="C762" s="1" t="s">
        <v>1062</v>
      </c>
      <c r="D762" s="1" t="s">
        <v>195</v>
      </c>
      <c r="E762" s="273" t="s">
        <v>194</v>
      </c>
      <c r="F762" s="274">
        <v>0.32419688611432951</v>
      </c>
      <c r="G762" s="275">
        <v>0.18441934891529602</v>
      </c>
    </row>
    <row r="763" spans="2:7">
      <c r="B763" s="272" t="s">
        <v>1061</v>
      </c>
      <c r="C763" s="1" t="s">
        <v>1062</v>
      </c>
      <c r="D763" s="1" t="s">
        <v>45</v>
      </c>
      <c r="E763" s="273" t="s">
        <v>44</v>
      </c>
      <c r="F763" s="274">
        <v>0.60581850462010245</v>
      </c>
      <c r="G763" s="275">
        <v>1</v>
      </c>
    </row>
    <row r="764" spans="2:7">
      <c r="B764" s="272" t="s">
        <v>1063</v>
      </c>
      <c r="C764" s="1" t="s">
        <v>1064</v>
      </c>
      <c r="D764" s="1" t="s">
        <v>323</v>
      </c>
      <c r="E764" s="273" t="s">
        <v>322</v>
      </c>
      <c r="F764" s="274">
        <v>6.4936331194789497E-3</v>
      </c>
      <c r="G764" s="275">
        <v>1.7142548268113578E-3</v>
      </c>
    </row>
    <row r="765" spans="2:7">
      <c r="B765" s="272" t="s">
        <v>1063</v>
      </c>
      <c r="C765" s="1" t="s">
        <v>1064</v>
      </c>
      <c r="D765" s="1" t="s">
        <v>321</v>
      </c>
      <c r="E765" s="273" t="s">
        <v>320</v>
      </c>
      <c r="F765" s="274">
        <v>0.99350636688052107</v>
      </c>
      <c r="G765" s="275">
        <v>0.29185522954068943</v>
      </c>
    </row>
    <row r="766" spans="2:7">
      <c r="B766" s="272" t="s">
        <v>1065</v>
      </c>
      <c r="C766" s="1" t="s">
        <v>1066</v>
      </c>
      <c r="D766" s="1" t="s">
        <v>365</v>
      </c>
      <c r="E766" s="273" t="s">
        <v>364</v>
      </c>
      <c r="F766" s="274">
        <v>3.5649681351404001E-3</v>
      </c>
      <c r="G766" s="275">
        <v>5.2711060270015592E-3</v>
      </c>
    </row>
    <row r="767" spans="2:7">
      <c r="B767" s="272" t="s">
        <v>1065</v>
      </c>
      <c r="C767" s="1" t="s">
        <v>1066</v>
      </c>
      <c r="D767" s="1" t="s">
        <v>299</v>
      </c>
      <c r="E767" s="273" t="s">
        <v>298</v>
      </c>
      <c r="F767" s="274">
        <v>1.2245011549272256E-3</v>
      </c>
      <c r="G767" s="275">
        <v>1.4285435998000042E-3</v>
      </c>
    </row>
    <row r="768" spans="2:7">
      <c r="B768" s="272" t="s">
        <v>1065</v>
      </c>
      <c r="C768" s="1" t="s">
        <v>1066</v>
      </c>
      <c r="D768" s="1" t="s">
        <v>241</v>
      </c>
      <c r="E768" s="273" t="s">
        <v>240</v>
      </c>
      <c r="F768" s="274">
        <v>1.4170817911112348E-2</v>
      </c>
      <c r="G768" s="275">
        <v>1.1602603977970544E-2</v>
      </c>
    </row>
    <row r="769" spans="2:7">
      <c r="B769" s="272" t="s">
        <v>1065</v>
      </c>
      <c r="C769" s="1" t="s">
        <v>1066</v>
      </c>
      <c r="D769" s="1" t="s">
        <v>233</v>
      </c>
      <c r="E769" s="273" t="s">
        <v>232</v>
      </c>
      <c r="F769" s="274">
        <v>1.4808115103108562E-2</v>
      </c>
      <c r="G769" s="275">
        <v>6.4313772889345493E-3</v>
      </c>
    </row>
    <row r="770" spans="2:7">
      <c r="B770" s="272" t="s">
        <v>1065</v>
      </c>
      <c r="C770" s="1" t="s">
        <v>1066</v>
      </c>
      <c r="D770" s="1" t="s">
        <v>195</v>
      </c>
      <c r="E770" s="273" t="s">
        <v>194</v>
      </c>
      <c r="F770" s="274">
        <v>2.0284974814237609E-2</v>
      </c>
      <c r="G770" s="275">
        <v>1.195043414391018E-2</v>
      </c>
    </row>
    <row r="771" spans="2:7">
      <c r="B771" s="272" t="s">
        <v>1065</v>
      </c>
      <c r="C771" s="1" t="s">
        <v>1066</v>
      </c>
      <c r="D771" s="1" t="s">
        <v>94</v>
      </c>
      <c r="E771" s="273" t="s">
        <v>93</v>
      </c>
      <c r="F771" s="274">
        <v>0.9459466228814738</v>
      </c>
      <c r="G771" s="275">
        <v>0.98143710154301012</v>
      </c>
    </row>
    <row r="772" spans="2:7">
      <c r="B772" s="272" t="s">
        <v>1067</v>
      </c>
      <c r="C772" s="1" t="s">
        <v>1068</v>
      </c>
      <c r="D772" s="1" t="s">
        <v>357</v>
      </c>
      <c r="E772" s="273" t="s">
        <v>356</v>
      </c>
      <c r="F772" s="274">
        <v>6.4390421560593649E-3</v>
      </c>
      <c r="G772" s="275">
        <v>1.486803775539723E-3</v>
      </c>
    </row>
    <row r="773" spans="2:7">
      <c r="B773" s="272" t="s">
        <v>1067</v>
      </c>
      <c r="C773" s="1" t="s">
        <v>1068</v>
      </c>
      <c r="D773" s="1" t="s">
        <v>157</v>
      </c>
      <c r="E773" s="273" t="s">
        <v>156</v>
      </c>
      <c r="F773" s="274">
        <v>1.6053901484111809E-2</v>
      </c>
      <c r="G773" s="275">
        <v>1.3186826336557248E-2</v>
      </c>
    </row>
    <row r="774" spans="2:7">
      <c r="B774" s="272" t="s">
        <v>1067</v>
      </c>
      <c r="C774" s="1" t="s">
        <v>1068</v>
      </c>
      <c r="D774" s="1" t="s">
        <v>130</v>
      </c>
      <c r="E774" s="273" t="s">
        <v>129</v>
      </c>
      <c r="F774" s="274">
        <v>1.5485750705635983E-2</v>
      </c>
      <c r="G774" s="275">
        <v>4.8891996062883471E-3</v>
      </c>
    </row>
    <row r="775" spans="2:7">
      <c r="B775" s="272" t="s">
        <v>1067</v>
      </c>
      <c r="C775" s="1" t="s">
        <v>1068</v>
      </c>
      <c r="D775" s="1" t="s">
        <v>92</v>
      </c>
      <c r="E775" s="273" t="s">
        <v>91</v>
      </c>
      <c r="F775" s="274">
        <v>0.92272056815077852</v>
      </c>
      <c r="G775" s="275">
        <v>0.90878308092945848</v>
      </c>
    </row>
    <row r="776" spans="2:7">
      <c r="B776" s="272" t="s">
        <v>1067</v>
      </c>
      <c r="C776" s="1" t="s">
        <v>1068</v>
      </c>
      <c r="D776" s="1" t="s">
        <v>55</v>
      </c>
      <c r="E776" s="273" t="s">
        <v>54</v>
      </c>
      <c r="F776" s="274">
        <v>3.9300737503414368E-2</v>
      </c>
      <c r="G776" s="275">
        <v>4.0571024671213402E-2</v>
      </c>
    </row>
    <row r="777" spans="2:7">
      <c r="B777" s="272" t="s">
        <v>1069</v>
      </c>
      <c r="C777" s="1" t="s">
        <v>1070</v>
      </c>
      <c r="D777" s="1" t="s">
        <v>285</v>
      </c>
      <c r="E777" s="273" t="s">
        <v>284</v>
      </c>
      <c r="F777" s="274">
        <v>4.7531696243070408E-3</v>
      </c>
      <c r="G777" s="275">
        <v>9.5561906728318911E-4</v>
      </c>
    </row>
    <row r="778" spans="2:7">
      <c r="B778" s="272" t="s">
        <v>1069</v>
      </c>
      <c r="C778" s="1" t="s">
        <v>1070</v>
      </c>
      <c r="D778" s="1" t="s">
        <v>207</v>
      </c>
      <c r="E778" s="273" t="s">
        <v>206</v>
      </c>
      <c r="F778" s="274">
        <v>1.7587065432937071E-2</v>
      </c>
      <c r="G778" s="275">
        <v>1.4377640918003809E-2</v>
      </c>
    </row>
    <row r="779" spans="2:7">
      <c r="B779" s="272" t="s">
        <v>1069</v>
      </c>
      <c r="C779" s="1" t="s">
        <v>1070</v>
      </c>
      <c r="D779" s="1" t="s">
        <v>173</v>
      </c>
      <c r="E779" s="273" t="s">
        <v>172</v>
      </c>
      <c r="F779" s="274">
        <v>3.3532311080932263E-2</v>
      </c>
      <c r="G779" s="275">
        <v>3.2344152733742387E-2</v>
      </c>
    </row>
    <row r="780" spans="2:7">
      <c r="B780" s="272" t="s">
        <v>1069</v>
      </c>
      <c r="C780" s="1" t="s">
        <v>1070</v>
      </c>
      <c r="D780" s="1" t="s">
        <v>90</v>
      </c>
      <c r="E780" s="273" t="s">
        <v>89</v>
      </c>
      <c r="F780" s="274">
        <v>0.94412745386182373</v>
      </c>
      <c r="G780" s="275">
        <v>0.97097909508142055</v>
      </c>
    </row>
    <row r="781" spans="2:7">
      <c r="B781" s="272" t="s">
        <v>1071</v>
      </c>
      <c r="C781" s="1" t="s">
        <v>1072</v>
      </c>
      <c r="D781" s="1" t="s">
        <v>311</v>
      </c>
      <c r="E781" s="273" t="s">
        <v>310</v>
      </c>
      <c r="F781" s="274">
        <v>2.9849042139344457E-3</v>
      </c>
      <c r="G781" s="275">
        <v>2.7687349806213763E-3</v>
      </c>
    </row>
    <row r="782" spans="2:7">
      <c r="B782" s="272" t="s">
        <v>1071</v>
      </c>
      <c r="C782" s="1" t="s">
        <v>1072</v>
      </c>
      <c r="D782" s="1" t="s">
        <v>243</v>
      </c>
      <c r="E782" s="273" t="s">
        <v>242</v>
      </c>
      <c r="F782" s="274">
        <v>2.4303318463182099E-3</v>
      </c>
      <c r="G782" s="275">
        <v>5.0341522746597447E-3</v>
      </c>
    </row>
    <row r="783" spans="2:7">
      <c r="B783" s="272" t="s">
        <v>1071</v>
      </c>
      <c r="C783" s="1" t="s">
        <v>1072</v>
      </c>
      <c r="D783" s="1" t="s">
        <v>237</v>
      </c>
      <c r="E783" s="273" t="s">
        <v>236</v>
      </c>
      <c r="F783" s="274">
        <v>3.5231656295619689E-2</v>
      </c>
      <c r="G783" s="275">
        <v>3.7164913568634654E-2</v>
      </c>
    </row>
    <row r="784" spans="2:7">
      <c r="B784" s="272" t="s">
        <v>1071</v>
      </c>
      <c r="C784" s="1" t="s">
        <v>1072</v>
      </c>
      <c r="D784" s="1" t="s">
        <v>215</v>
      </c>
      <c r="E784" s="273" t="s">
        <v>214</v>
      </c>
      <c r="F784" s="274">
        <v>6.2876001424489805E-2</v>
      </c>
      <c r="G784" s="275">
        <v>0.10060636113720986</v>
      </c>
    </row>
    <row r="785" spans="2:7">
      <c r="B785" s="272" t="s">
        <v>1071</v>
      </c>
      <c r="C785" s="1" t="s">
        <v>1072</v>
      </c>
      <c r="D785" s="1" t="s">
        <v>169</v>
      </c>
      <c r="E785" s="273" t="s">
        <v>168</v>
      </c>
      <c r="F785" s="274">
        <v>3.4035519816447415E-3</v>
      </c>
      <c r="G785" s="275">
        <v>5.9575642508077455E-3</v>
      </c>
    </row>
    <row r="786" spans="2:7">
      <c r="B786" s="272" t="s">
        <v>1071</v>
      </c>
      <c r="C786" s="1" t="s">
        <v>1072</v>
      </c>
      <c r="D786" s="1" t="s">
        <v>114</v>
      </c>
      <c r="E786" s="273" t="s">
        <v>113</v>
      </c>
      <c r="F786" s="274">
        <v>1.035745451283264E-3</v>
      </c>
      <c r="G786" s="275">
        <v>1.8580290262172284E-3</v>
      </c>
    </row>
    <row r="787" spans="2:7">
      <c r="B787" s="272" t="s">
        <v>1071</v>
      </c>
      <c r="C787" s="1" t="s">
        <v>1072</v>
      </c>
      <c r="D787" s="1" t="s">
        <v>88</v>
      </c>
      <c r="E787" s="273" t="s">
        <v>87</v>
      </c>
      <c r="F787" s="274">
        <v>0.8920378087867098</v>
      </c>
      <c r="G787" s="275">
        <v>0.9379898807992455</v>
      </c>
    </row>
    <row r="788" spans="2:7">
      <c r="B788" s="272" t="s">
        <v>1073</v>
      </c>
      <c r="C788" s="1" t="s">
        <v>1074</v>
      </c>
      <c r="D788" s="1" t="s">
        <v>323</v>
      </c>
      <c r="E788" s="273" t="s">
        <v>322</v>
      </c>
      <c r="F788" s="274">
        <v>7.3525943952384995E-3</v>
      </c>
      <c r="G788" s="275">
        <v>4.0127977102085693E-3</v>
      </c>
    </row>
    <row r="789" spans="2:7">
      <c r="B789" s="272" t="s">
        <v>1073</v>
      </c>
      <c r="C789" s="1" t="s">
        <v>1074</v>
      </c>
      <c r="D789" s="1" t="s">
        <v>321</v>
      </c>
      <c r="E789" s="273" t="s">
        <v>320</v>
      </c>
      <c r="F789" s="274">
        <v>4.0795344142920478E-3</v>
      </c>
      <c r="G789" s="275">
        <v>2.4775729523504003E-3</v>
      </c>
    </row>
    <row r="790" spans="2:7">
      <c r="B790" s="272" t="s">
        <v>1073</v>
      </c>
      <c r="C790" s="1" t="s">
        <v>1074</v>
      </c>
      <c r="D790" s="1" t="s">
        <v>275</v>
      </c>
      <c r="E790" s="273" t="s">
        <v>274</v>
      </c>
      <c r="F790" s="274">
        <v>5.5085505154833653E-3</v>
      </c>
      <c r="G790" s="275">
        <v>8.8954555493781558E-3</v>
      </c>
    </row>
    <row r="791" spans="2:7">
      <c r="B791" s="272" t="s">
        <v>1073</v>
      </c>
      <c r="C791" s="1" t="s">
        <v>1074</v>
      </c>
      <c r="D791" s="1" t="s">
        <v>96</v>
      </c>
      <c r="E791" s="273" t="s">
        <v>95</v>
      </c>
      <c r="F791" s="274">
        <v>1.3346916060631786E-3</v>
      </c>
      <c r="G791" s="275">
        <v>1.1701951703605687E-3</v>
      </c>
    </row>
    <row r="792" spans="2:7">
      <c r="B792" s="272" t="s">
        <v>1073</v>
      </c>
      <c r="C792" s="1" t="s">
        <v>1074</v>
      </c>
      <c r="D792" s="1" t="s">
        <v>86</v>
      </c>
      <c r="E792" s="273" t="s">
        <v>85</v>
      </c>
      <c r="F792" s="274">
        <v>0.97833837969382265</v>
      </c>
      <c r="G792" s="275">
        <v>0.96962232401607917</v>
      </c>
    </row>
    <row r="793" spans="2:7">
      <c r="B793" s="272" t="s">
        <v>1073</v>
      </c>
      <c r="C793" s="1" t="s">
        <v>1074</v>
      </c>
      <c r="D793" s="1" t="s">
        <v>71</v>
      </c>
      <c r="E793" s="273" t="s">
        <v>70</v>
      </c>
      <c r="F793" s="274">
        <v>3.38624937510022E-3</v>
      </c>
      <c r="G793" s="275">
        <v>2.2072408567045711E-3</v>
      </c>
    </row>
    <row r="794" spans="2:7">
      <c r="B794" s="272" t="s">
        <v>1075</v>
      </c>
      <c r="C794" s="1" t="s">
        <v>1076</v>
      </c>
      <c r="D794" s="1" t="s">
        <v>313</v>
      </c>
      <c r="E794" s="273" t="s">
        <v>312</v>
      </c>
      <c r="F794" s="274">
        <v>2.346561552323967E-3</v>
      </c>
      <c r="G794" s="275">
        <v>1.2242022802542705E-3</v>
      </c>
    </row>
    <row r="795" spans="2:7">
      <c r="B795" s="272" t="s">
        <v>1075</v>
      </c>
      <c r="C795" s="1" t="s">
        <v>1076</v>
      </c>
      <c r="D795" s="1" t="s">
        <v>229</v>
      </c>
      <c r="E795" s="273" t="s">
        <v>228</v>
      </c>
      <c r="F795" s="274">
        <v>1.5739929113152178E-2</v>
      </c>
      <c r="G795" s="275">
        <v>4.2446666373019718E-3</v>
      </c>
    </row>
    <row r="796" spans="2:7">
      <c r="B796" s="272" t="s">
        <v>1075</v>
      </c>
      <c r="C796" s="1" t="s">
        <v>1076</v>
      </c>
      <c r="D796" s="1" t="s">
        <v>147</v>
      </c>
      <c r="E796" s="273" t="s">
        <v>146</v>
      </c>
      <c r="F796" s="274">
        <v>2.1451165930757381E-3</v>
      </c>
      <c r="G796" s="275">
        <v>1.7909742172442637E-3</v>
      </c>
    </row>
    <row r="797" spans="2:7">
      <c r="B797" s="272" t="s">
        <v>1075</v>
      </c>
      <c r="C797" s="1" t="s">
        <v>1076</v>
      </c>
      <c r="D797" s="1" t="s">
        <v>130</v>
      </c>
      <c r="E797" s="273" t="s">
        <v>129</v>
      </c>
      <c r="F797" s="274">
        <v>1.1574918469236087E-2</v>
      </c>
      <c r="G797" s="275">
        <v>2.4445998031441736E-3</v>
      </c>
    </row>
    <row r="798" spans="2:7">
      <c r="B798" s="272" t="s">
        <v>1075</v>
      </c>
      <c r="C798" s="1" t="s">
        <v>1076</v>
      </c>
      <c r="D798" s="1" t="s">
        <v>84</v>
      </c>
      <c r="E798" s="273" t="s">
        <v>83</v>
      </c>
      <c r="F798" s="274">
        <v>0.96819347427221203</v>
      </c>
      <c r="G798" s="275">
        <v>0.3095146097453999</v>
      </c>
    </row>
    <row r="799" spans="2:7">
      <c r="B799" s="272" t="s">
        <v>636</v>
      </c>
      <c r="C799" s="1" t="s">
        <v>637</v>
      </c>
      <c r="D799" s="1" t="s">
        <v>323</v>
      </c>
      <c r="E799" s="273" t="s">
        <v>322</v>
      </c>
      <c r="F799" s="274">
        <v>2.010674096753462E-2</v>
      </c>
      <c r="G799" s="275">
        <v>1.2965017361334548E-2</v>
      </c>
    </row>
    <row r="800" spans="2:7">
      <c r="B800" s="272" t="s">
        <v>636</v>
      </c>
      <c r="C800" s="1" t="s">
        <v>637</v>
      </c>
      <c r="D800" s="1" t="s">
        <v>321</v>
      </c>
      <c r="E800" s="273" t="s">
        <v>320</v>
      </c>
      <c r="F800" s="274">
        <v>0.96802960325412257</v>
      </c>
      <c r="G800" s="275">
        <v>0.69459115749916933</v>
      </c>
    </row>
    <row r="801" spans="2:7">
      <c r="B801" s="272" t="s">
        <v>636</v>
      </c>
      <c r="C801" s="1" t="s">
        <v>637</v>
      </c>
      <c r="D801" s="1" t="s">
        <v>275</v>
      </c>
      <c r="E801" s="273" t="s">
        <v>274</v>
      </c>
      <c r="F801" s="274">
        <v>6.5305992104202184E-3</v>
      </c>
      <c r="G801" s="275">
        <v>1.2459730546902964E-2</v>
      </c>
    </row>
    <row r="802" spans="2:7">
      <c r="B802" s="272" t="s">
        <v>636</v>
      </c>
      <c r="C802" s="1" t="s">
        <v>637</v>
      </c>
      <c r="D802" s="1" t="s">
        <v>151</v>
      </c>
      <c r="E802" s="273" t="s">
        <v>150</v>
      </c>
      <c r="F802" s="274">
        <v>1.5847480969051508E-3</v>
      </c>
      <c r="G802" s="275">
        <v>1.3300634544126614E-3</v>
      </c>
    </row>
    <row r="803" spans="2:7">
      <c r="B803" s="272" t="s">
        <v>636</v>
      </c>
      <c r="C803" s="1" t="s">
        <v>637</v>
      </c>
      <c r="D803" s="1" t="s">
        <v>62</v>
      </c>
      <c r="E803" s="273" t="s">
        <v>61</v>
      </c>
      <c r="F803" s="274">
        <v>3.7483084710174725E-3</v>
      </c>
      <c r="G803" s="275">
        <v>2.8207939678868074E-3</v>
      </c>
    </row>
    <row r="804" spans="2:7">
      <c r="B804" s="272" t="s">
        <v>1077</v>
      </c>
      <c r="C804" s="1" t="s">
        <v>1078</v>
      </c>
      <c r="D804" s="1" t="s">
        <v>329</v>
      </c>
      <c r="E804" s="273" t="s">
        <v>328</v>
      </c>
      <c r="F804" s="274">
        <v>2.4837174771369756E-3</v>
      </c>
      <c r="G804" s="275">
        <v>1.0949317750391257E-3</v>
      </c>
    </row>
    <row r="805" spans="2:7">
      <c r="B805" s="272" t="s">
        <v>1077</v>
      </c>
      <c r="C805" s="1" t="s">
        <v>1078</v>
      </c>
      <c r="D805" s="1" t="s">
        <v>285</v>
      </c>
      <c r="E805" s="273" t="s">
        <v>284</v>
      </c>
      <c r="F805" s="274">
        <v>0.97277697161947829</v>
      </c>
      <c r="G805" s="275">
        <v>0.19578508826741572</v>
      </c>
    </row>
    <row r="806" spans="2:7">
      <c r="B806" s="272" t="s">
        <v>1077</v>
      </c>
      <c r="C806" s="1" t="s">
        <v>1078</v>
      </c>
      <c r="D806" s="1" t="s">
        <v>259</v>
      </c>
      <c r="E806" s="273" t="s">
        <v>258</v>
      </c>
      <c r="F806" s="274">
        <v>7.4106570377619552E-3</v>
      </c>
      <c r="G806" s="275">
        <v>1.8430008350573E-3</v>
      </c>
    </row>
    <row r="807" spans="2:7">
      <c r="B807" s="272" t="s">
        <v>1077</v>
      </c>
      <c r="C807" s="1" t="s">
        <v>1078</v>
      </c>
      <c r="D807" s="1" t="s">
        <v>173</v>
      </c>
      <c r="E807" s="273" t="s">
        <v>172</v>
      </c>
      <c r="F807" s="274">
        <v>1.7328653865622785E-2</v>
      </c>
      <c r="G807" s="275">
        <v>1.6732543248817969E-2</v>
      </c>
    </row>
    <row r="808" spans="2:7">
      <c r="B808" s="272" t="s">
        <v>1079</v>
      </c>
      <c r="C808" s="1" t="s">
        <v>1080</v>
      </c>
      <c r="D808" s="1" t="s">
        <v>297</v>
      </c>
      <c r="E808" s="273" t="s">
        <v>296</v>
      </c>
      <c r="F808" s="274">
        <v>1.9855157708991985E-2</v>
      </c>
      <c r="G808" s="275">
        <v>2.5187883140534027E-2</v>
      </c>
    </row>
    <row r="809" spans="2:7">
      <c r="B809" s="272" t="s">
        <v>1079</v>
      </c>
      <c r="C809" s="1" t="s">
        <v>1080</v>
      </c>
      <c r="D809" s="1" t="s">
        <v>271</v>
      </c>
      <c r="E809" s="273" t="s">
        <v>270</v>
      </c>
      <c r="F809" s="274">
        <v>0.97679950003676197</v>
      </c>
      <c r="G809" s="275">
        <v>0.39140153682872381</v>
      </c>
    </row>
    <row r="810" spans="2:7">
      <c r="B810" s="272" t="s">
        <v>1079</v>
      </c>
      <c r="C810" s="1" t="s">
        <v>1080</v>
      </c>
      <c r="D810" s="1" t="s">
        <v>138</v>
      </c>
      <c r="E810" s="273" t="s">
        <v>137</v>
      </c>
      <c r="F810" s="274">
        <v>2.0605102565987793E-3</v>
      </c>
      <c r="G810" s="275">
        <v>4.4472655862575136E-3</v>
      </c>
    </row>
    <row r="811" spans="2:7">
      <c r="B811" s="272" t="s">
        <v>1079</v>
      </c>
      <c r="C811" s="1" t="s">
        <v>1080</v>
      </c>
      <c r="D811" s="1" t="s">
        <v>68</v>
      </c>
      <c r="E811" s="273" t="s">
        <v>67</v>
      </c>
      <c r="F811" s="274">
        <v>1.2848319976472317E-3</v>
      </c>
      <c r="G811" s="275">
        <v>1.4613647767185147E-3</v>
      </c>
    </row>
    <row r="812" spans="2:7">
      <c r="B812" s="272" t="s">
        <v>1081</v>
      </c>
      <c r="C812" s="1" t="s">
        <v>1082</v>
      </c>
      <c r="D812" s="1" t="s">
        <v>337</v>
      </c>
      <c r="E812" s="273" t="s">
        <v>336</v>
      </c>
      <c r="F812" s="274">
        <v>1.2848654701401075E-3</v>
      </c>
      <c r="G812" s="275">
        <v>1.8682729094272371E-3</v>
      </c>
    </row>
    <row r="813" spans="2:7">
      <c r="B813" s="272" t="s">
        <v>1081</v>
      </c>
      <c r="C813" s="1" t="s">
        <v>1082</v>
      </c>
      <c r="D813" s="1" t="s">
        <v>289</v>
      </c>
      <c r="E813" s="273" t="s">
        <v>288</v>
      </c>
      <c r="F813" s="274">
        <v>8.0076541573970792E-3</v>
      </c>
      <c r="G813" s="275">
        <v>6.8792074454736883E-3</v>
      </c>
    </row>
    <row r="814" spans="2:7">
      <c r="B814" s="272" t="s">
        <v>1081</v>
      </c>
      <c r="C814" s="1" t="s">
        <v>1082</v>
      </c>
      <c r="D814" s="1" t="s">
        <v>247</v>
      </c>
      <c r="E814" s="273" t="s">
        <v>246</v>
      </c>
      <c r="F814" s="274">
        <v>0.98650573744292713</v>
      </c>
      <c r="G814" s="275">
        <v>0.30381284969918454</v>
      </c>
    </row>
    <row r="815" spans="2:7">
      <c r="B815" s="272" t="s">
        <v>1081</v>
      </c>
      <c r="C815" s="1" t="s">
        <v>1082</v>
      </c>
      <c r="D815" s="1" t="s">
        <v>217</v>
      </c>
      <c r="E815" s="273" t="s">
        <v>216</v>
      </c>
      <c r="F815" s="274">
        <v>1.9156560963373924E-3</v>
      </c>
      <c r="G815" s="275">
        <v>3.2714114784972471E-3</v>
      </c>
    </row>
    <row r="816" spans="2:7">
      <c r="B816" s="272" t="s">
        <v>1081</v>
      </c>
      <c r="C816" s="1" t="s">
        <v>1082</v>
      </c>
      <c r="D816" s="1" t="s">
        <v>116</v>
      </c>
      <c r="E816" s="273" t="s">
        <v>115</v>
      </c>
      <c r="F816" s="274">
        <v>2.2860868331982141E-3</v>
      </c>
      <c r="G816" s="275">
        <v>0</v>
      </c>
    </row>
    <row r="817" spans="2:7">
      <c r="B817" s="272" t="s">
        <v>1083</v>
      </c>
      <c r="C817" s="1" t="s">
        <v>1084</v>
      </c>
      <c r="D817" s="1" t="s">
        <v>235</v>
      </c>
      <c r="E817" s="273" t="s">
        <v>234</v>
      </c>
      <c r="F817" s="274">
        <v>0.97158145278190378</v>
      </c>
      <c r="G817" s="275">
        <v>8.8539708814260029E-2</v>
      </c>
    </row>
    <row r="818" spans="2:7">
      <c r="B818" s="272" t="s">
        <v>1083</v>
      </c>
      <c r="C818" s="1" t="s">
        <v>1084</v>
      </c>
      <c r="D818" s="1" t="s">
        <v>155</v>
      </c>
      <c r="E818" s="273" t="s">
        <v>154</v>
      </c>
      <c r="F818" s="274">
        <v>2.6843715886111061E-3</v>
      </c>
      <c r="G818" s="275">
        <v>1.0515615689298608E-3</v>
      </c>
    </row>
    <row r="819" spans="2:7">
      <c r="B819" s="272" t="s">
        <v>1083</v>
      </c>
      <c r="C819" s="1" t="s">
        <v>1084</v>
      </c>
      <c r="D819" s="1" t="s">
        <v>71</v>
      </c>
      <c r="E819" s="273" t="s">
        <v>70</v>
      </c>
      <c r="F819" s="274">
        <v>2.5734175629485136E-2</v>
      </c>
      <c r="G819" s="275">
        <v>8.8412600332623201E-3</v>
      </c>
    </row>
    <row r="820" spans="2:7">
      <c r="B820" s="272" t="s">
        <v>1085</v>
      </c>
      <c r="C820" s="1" t="s">
        <v>1086</v>
      </c>
      <c r="D820" s="1" t="s">
        <v>303</v>
      </c>
      <c r="E820" s="273" t="s">
        <v>302</v>
      </c>
      <c r="F820" s="274">
        <v>5.1872238408032945E-3</v>
      </c>
      <c r="G820" s="275">
        <v>2.4453905022553341E-3</v>
      </c>
    </row>
    <row r="821" spans="2:7">
      <c r="B821" s="272" t="s">
        <v>1085</v>
      </c>
      <c r="C821" s="1" t="s">
        <v>1086</v>
      </c>
      <c r="D821" s="1" t="s">
        <v>231</v>
      </c>
      <c r="E821" s="273" t="s">
        <v>230</v>
      </c>
      <c r="F821" s="274">
        <v>2.6317769870023763E-2</v>
      </c>
      <c r="G821" s="275">
        <v>2.6621065766973234E-2</v>
      </c>
    </row>
    <row r="822" spans="2:7">
      <c r="B822" s="272" t="s">
        <v>1085</v>
      </c>
      <c r="C822" s="1" t="s">
        <v>1086</v>
      </c>
      <c r="D822" s="1" t="s">
        <v>229</v>
      </c>
      <c r="E822" s="273" t="s">
        <v>228</v>
      </c>
      <c r="F822" s="274">
        <v>0.96206069858197973</v>
      </c>
      <c r="G822" s="275">
        <v>0.52555756214303539</v>
      </c>
    </row>
    <row r="823" spans="2:7">
      <c r="B823" s="272" t="s">
        <v>1085</v>
      </c>
      <c r="C823" s="1" t="s">
        <v>1086</v>
      </c>
      <c r="D823" s="1" t="s">
        <v>187</v>
      </c>
      <c r="E823" s="273" t="s">
        <v>186</v>
      </c>
      <c r="F823" s="274">
        <v>9.7831579173699433E-4</v>
      </c>
      <c r="G823" s="275">
        <v>0</v>
      </c>
    </row>
    <row r="824" spans="2:7">
      <c r="B824" s="272" t="s">
        <v>1085</v>
      </c>
      <c r="C824" s="1" t="s">
        <v>1086</v>
      </c>
      <c r="D824" s="1" t="s">
        <v>84</v>
      </c>
      <c r="E824" s="273" t="s">
        <v>83</v>
      </c>
      <c r="F824" s="274">
        <v>5.4559919154563152E-3</v>
      </c>
      <c r="G824" s="275">
        <v>3.5332121946295178E-3</v>
      </c>
    </row>
    <row r="825" spans="2:7">
      <c r="B825" s="272" t="s">
        <v>1087</v>
      </c>
      <c r="C825" s="1" t="s">
        <v>1088</v>
      </c>
      <c r="D825" s="1" t="s">
        <v>343</v>
      </c>
      <c r="E825" s="273" t="s">
        <v>342</v>
      </c>
      <c r="F825" s="274">
        <v>4.2762406638302192E-2</v>
      </c>
      <c r="G825" s="275">
        <v>2.7687943107041244E-2</v>
      </c>
    </row>
    <row r="826" spans="2:7">
      <c r="B826" s="272" t="s">
        <v>1087</v>
      </c>
      <c r="C826" s="1" t="s">
        <v>1088</v>
      </c>
      <c r="D826" s="1" t="s">
        <v>327</v>
      </c>
      <c r="E826" s="273" t="s">
        <v>326</v>
      </c>
      <c r="F826" s="274">
        <v>2.1738578787545569E-3</v>
      </c>
      <c r="G826" s="275">
        <v>2.1028945484299886E-3</v>
      </c>
    </row>
    <row r="827" spans="2:7">
      <c r="B827" s="272" t="s">
        <v>1087</v>
      </c>
      <c r="C827" s="1" t="s">
        <v>1088</v>
      </c>
      <c r="D827" s="1" t="s">
        <v>293</v>
      </c>
      <c r="E827" s="273" t="s">
        <v>292</v>
      </c>
      <c r="F827" s="274">
        <v>5.1935748543007702E-3</v>
      </c>
      <c r="G827" s="275">
        <v>3.1190707810630747E-3</v>
      </c>
    </row>
    <row r="828" spans="2:7">
      <c r="B828" s="272" t="s">
        <v>1087</v>
      </c>
      <c r="C828" s="1" t="s">
        <v>1088</v>
      </c>
      <c r="D828" s="1" t="s">
        <v>273</v>
      </c>
      <c r="E828" s="273" t="s">
        <v>272</v>
      </c>
      <c r="F828" s="274">
        <v>5.957385618703636E-2</v>
      </c>
      <c r="G828" s="275">
        <v>6.7531869807223033E-2</v>
      </c>
    </row>
    <row r="829" spans="2:7">
      <c r="B829" s="272" t="s">
        <v>1087</v>
      </c>
      <c r="C829" s="1" t="s">
        <v>1088</v>
      </c>
      <c r="D829" s="1" t="s">
        <v>267</v>
      </c>
      <c r="E829" s="273" t="s">
        <v>266</v>
      </c>
      <c r="F829" s="274">
        <v>9.8542584776227971E-4</v>
      </c>
      <c r="G829" s="275">
        <v>0</v>
      </c>
    </row>
    <row r="830" spans="2:7">
      <c r="B830" s="272" t="s">
        <v>1087</v>
      </c>
      <c r="C830" s="1" t="s">
        <v>1088</v>
      </c>
      <c r="D830" s="1" t="s">
        <v>255</v>
      </c>
      <c r="E830" s="273" t="s">
        <v>254</v>
      </c>
      <c r="F830" s="274">
        <v>1.1419097806687362E-3</v>
      </c>
      <c r="G830" s="275">
        <v>9.0643265037549823E-4</v>
      </c>
    </row>
    <row r="831" spans="2:7">
      <c r="B831" s="272" t="s">
        <v>1087</v>
      </c>
      <c r="C831" s="1" t="s">
        <v>1088</v>
      </c>
      <c r="D831" s="1" t="s">
        <v>249</v>
      </c>
      <c r="E831" s="273" t="s">
        <v>248</v>
      </c>
      <c r="F831" s="274">
        <v>0.63242347089821771</v>
      </c>
      <c r="G831" s="275">
        <v>0.9324254385144447</v>
      </c>
    </row>
    <row r="832" spans="2:7">
      <c r="B832" s="272" t="s">
        <v>1087</v>
      </c>
      <c r="C832" s="1" t="s">
        <v>1088</v>
      </c>
      <c r="D832" s="1" t="s">
        <v>88</v>
      </c>
      <c r="E832" s="273" t="s">
        <v>87</v>
      </c>
      <c r="F832" s="274">
        <v>4.2546712568620323E-3</v>
      </c>
      <c r="G832" s="275">
        <v>2.8756824743446821E-3</v>
      </c>
    </row>
    <row r="833" spans="2:7">
      <c r="B833" s="272" t="s">
        <v>1087</v>
      </c>
      <c r="C833" s="1" t="s">
        <v>1088</v>
      </c>
      <c r="D833" s="1" t="s">
        <v>74</v>
      </c>
      <c r="E833" s="273" t="s">
        <v>73</v>
      </c>
      <c r="F833" s="274">
        <v>0.2514908266580953</v>
      </c>
      <c r="G833" s="275">
        <v>0.25421200008550116</v>
      </c>
    </row>
    <row r="834" spans="2:7">
      <c r="B834" s="272" t="s">
        <v>1089</v>
      </c>
      <c r="C834" s="1" t="s">
        <v>1090</v>
      </c>
      <c r="D834" s="1" t="s">
        <v>329</v>
      </c>
      <c r="E834" s="273" t="s">
        <v>328</v>
      </c>
      <c r="F834" s="274">
        <v>1.4203821278462479E-2</v>
      </c>
      <c r="G834" s="275">
        <v>3.5644789850458494E-3</v>
      </c>
    </row>
    <row r="835" spans="2:7">
      <c r="B835" s="272" t="s">
        <v>1089</v>
      </c>
      <c r="C835" s="1" t="s">
        <v>1090</v>
      </c>
      <c r="D835" s="1" t="s">
        <v>205</v>
      </c>
      <c r="E835" s="273" t="s">
        <v>204</v>
      </c>
      <c r="F835" s="274">
        <v>0.98579617872153757</v>
      </c>
      <c r="G835" s="275">
        <v>0.18510322595726256</v>
      </c>
    </row>
    <row r="836" spans="2:7">
      <c r="B836" s="272" t="s">
        <v>1091</v>
      </c>
      <c r="C836" s="1" t="s">
        <v>1092</v>
      </c>
      <c r="D836" s="1" t="s">
        <v>329</v>
      </c>
      <c r="E836" s="273" t="s">
        <v>328</v>
      </c>
      <c r="F836" s="274">
        <v>4.0495426734676147E-2</v>
      </c>
      <c r="G836" s="275">
        <v>1.4562890143828807E-2</v>
      </c>
    </row>
    <row r="837" spans="2:7">
      <c r="B837" s="272" t="s">
        <v>1091</v>
      </c>
      <c r="C837" s="1" t="s">
        <v>1092</v>
      </c>
      <c r="D837" s="1" t="s">
        <v>285</v>
      </c>
      <c r="E837" s="273" t="s">
        <v>284</v>
      </c>
      <c r="F837" s="274">
        <v>2.3513740480120466E-2</v>
      </c>
      <c r="G837" s="275">
        <v>3.8605108588753712E-3</v>
      </c>
    </row>
    <row r="838" spans="2:7">
      <c r="B838" s="272" t="s">
        <v>1091</v>
      </c>
      <c r="C838" s="1" t="s">
        <v>1092</v>
      </c>
      <c r="D838" s="1" t="s">
        <v>205</v>
      </c>
      <c r="E838" s="273" t="s">
        <v>204</v>
      </c>
      <c r="F838" s="274">
        <v>2.6359879370043561E-2</v>
      </c>
      <c r="G838" s="275">
        <v>7.0928538273248515E-3</v>
      </c>
    </row>
    <row r="839" spans="2:7">
      <c r="B839" s="272" t="s">
        <v>1091</v>
      </c>
      <c r="C839" s="1" t="s">
        <v>1092</v>
      </c>
      <c r="D839" s="1" t="s">
        <v>122</v>
      </c>
      <c r="E839" s="273" t="s">
        <v>121</v>
      </c>
      <c r="F839" s="274">
        <v>0.90963095341515987</v>
      </c>
      <c r="G839" s="275">
        <v>0.29493837957324431</v>
      </c>
    </row>
    <row r="840" spans="2:7">
      <c r="B840" s="272" t="s">
        <v>1093</v>
      </c>
      <c r="C840" s="1" t="s">
        <v>1094</v>
      </c>
      <c r="D840" s="1" t="s">
        <v>351</v>
      </c>
      <c r="E840" s="273" t="s">
        <v>350</v>
      </c>
      <c r="F840" s="274">
        <v>8.435525595741504E-3</v>
      </c>
      <c r="G840" s="275">
        <v>9.1119156853920521E-3</v>
      </c>
    </row>
    <row r="841" spans="2:7">
      <c r="B841" s="272" t="s">
        <v>1093</v>
      </c>
      <c r="C841" s="1" t="s">
        <v>1094</v>
      </c>
      <c r="D841" s="1" t="s">
        <v>235</v>
      </c>
      <c r="E841" s="273" t="s">
        <v>234</v>
      </c>
      <c r="F841" s="274">
        <v>7.5649221431769564E-3</v>
      </c>
      <c r="G841" s="275">
        <v>1.9839118043975491E-3</v>
      </c>
    </row>
    <row r="842" spans="2:7">
      <c r="B842" s="272" t="s">
        <v>1093</v>
      </c>
      <c r="C842" s="1" t="s">
        <v>1094</v>
      </c>
      <c r="D842" s="1" t="s">
        <v>159</v>
      </c>
      <c r="E842" s="273" t="s">
        <v>158</v>
      </c>
      <c r="F842" s="274">
        <v>9.3838614994278882E-3</v>
      </c>
      <c r="G842" s="275">
        <v>1.2027258598015383E-2</v>
      </c>
    </row>
    <row r="843" spans="2:7">
      <c r="B843" s="272" t="s">
        <v>1093</v>
      </c>
      <c r="C843" s="1" t="s">
        <v>1094</v>
      </c>
      <c r="D843" s="1" t="s">
        <v>132</v>
      </c>
      <c r="E843" s="273" t="s">
        <v>131</v>
      </c>
      <c r="F843" s="274">
        <v>6.3460773095865885E-3</v>
      </c>
      <c r="G843" s="275">
        <v>1.1133476252038772E-2</v>
      </c>
    </row>
    <row r="844" spans="2:7">
      <c r="B844" s="272" t="s">
        <v>1093</v>
      </c>
      <c r="C844" s="1" t="s">
        <v>1094</v>
      </c>
      <c r="D844" s="1" t="s">
        <v>86</v>
      </c>
      <c r="E844" s="273" t="s">
        <v>85</v>
      </c>
      <c r="F844" s="274">
        <v>1.5484304263469479E-3</v>
      </c>
      <c r="G844" s="275">
        <v>2.3277554454519955E-3</v>
      </c>
    </row>
    <row r="845" spans="2:7">
      <c r="B845" s="272" t="s">
        <v>1093</v>
      </c>
      <c r="C845" s="1" t="s">
        <v>1094</v>
      </c>
      <c r="D845" s="1" t="s">
        <v>71</v>
      </c>
      <c r="E845" s="273" t="s">
        <v>70</v>
      </c>
      <c r="F845" s="274">
        <v>0.96672118302572019</v>
      </c>
      <c r="G845" s="275">
        <v>0.95579369983368845</v>
      </c>
    </row>
    <row r="846" spans="2:7">
      <c r="B846" s="272" t="s">
        <v>1095</v>
      </c>
      <c r="C846" s="1" t="s">
        <v>1096</v>
      </c>
      <c r="D846" s="1" t="s">
        <v>363</v>
      </c>
      <c r="E846" s="273" t="s">
        <v>362</v>
      </c>
      <c r="F846" s="274">
        <v>1.1181598760010764E-3</v>
      </c>
      <c r="G846" s="275">
        <v>2.8055042318100212E-3</v>
      </c>
    </row>
    <row r="847" spans="2:7">
      <c r="B847" s="272" t="s">
        <v>1095</v>
      </c>
      <c r="C847" s="1" t="s">
        <v>1096</v>
      </c>
      <c r="D847" s="1" t="s">
        <v>297</v>
      </c>
      <c r="E847" s="273" t="s">
        <v>296</v>
      </c>
      <c r="F847" s="274">
        <v>7.7916551060895909E-3</v>
      </c>
      <c r="G847" s="275">
        <v>8.7091967718843366E-3</v>
      </c>
    </row>
    <row r="848" spans="2:7">
      <c r="B848" s="272" t="s">
        <v>1095</v>
      </c>
      <c r="C848" s="1" t="s">
        <v>1096</v>
      </c>
      <c r="D848" s="1" t="s">
        <v>281</v>
      </c>
      <c r="E848" s="273" t="s">
        <v>280</v>
      </c>
      <c r="F848" s="274">
        <v>2.0089327622929789E-3</v>
      </c>
      <c r="G848" s="275">
        <v>1.5539100281252874E-3</v>
      </c>
    </row>
    <row r="849" spans="2:7">
      <c r="B849" s="272" t="s">
        <v>1095</v>
      </c>
      <c r="C849" s="1" t="s">
        <v>1096</v>
      </c>
      <c r="D849" s="1" t="s">
        <v>271</v>
      </c>
      <c r="E849" s="273" t="s">
        <v>270</v>
      </c>
      <c r="F849" s="274">
        <v>1.3021555869400596E-2</v>
      </c>
      <c r="G849" s="275">
        <v>4.5973760634470309E-3</v>
      </c>
    </row>
    <row r="850" spans="2:7">
      <c r="B850" s="272" t="s">
        <v>1095</v>
      </c>
      <c r="C850" s="1" t="s">
        <v>1096</v>
      </c>
      <c r="D850" s="1" t="s">
        <v>143</v>
      </c>
      <c r="E850" s="273" t="s">
        <v>142</v>
      </c>
      <c r="F850" s="274">
        <v>0</v>
      </c>
      <c r="G850" s="275">
        <v>1.3376310589999854E-3</v>
      </c>
    </row>
    <row r="851" spans="2:7">
      <c r="B851" s="272" t="s">
        <v>1095</v>
      </c>
      <c r="C851" s="1" t="s">
        <v>1096</v>
      </c>
      <c r="D851" s="1" t="s">
        <v>112</v>
      </c>
      <c r="E851" s="273" t="s">
        <v>111</v>
      </c>
      <c r="F851" s="274">
        <v>6.4419360020360533E-3</v>
      </c>
      <c r="G851" s="275">
        <v>1.3834815528325977E-2</v>
      </c>
    </row>
    <row r="852" spans="2:7">
      <c r="B852" s="272" t="s">
        <v>1095</v>
      </c>
      <c r="C852" s="1" t="s">
        <v>1096</v>
      </c>
      <c r="D852" s="1" t="s">
        <v>82</v>
      </c>
      <c r="E852" s="273" t="s">
        <v>81</v>
      </c>
      <c r="F852" s="274">
        <v>1.3601496999117572E-3</v>
      </c>
      <c r="G852" s="275">
        <v>3.9929938880246931E-3</v>
      </c>
    </row>
    <row r="853" spans="2:7">
      <c r="B853" s="272" t="s">
        <v>1095</v>
      </c>
      <c r="C853" s="1" t="s">
        <v>1096</v>
      </c>
      <c r="D853" s="1" t="s">
        <v>68</v>
      </c>
      <c r="E853" s="273" t="s">
        <v>67</v>
      </c>
      <c r="F853" s="274">
        <v>0.96825761068426797</v>
      </c>
      <c r="G853" s="275">
        <v>0.97036084629536701</v>
      </c>
    </row>
    <row r="854" spans="2:7">
      <c r="B854" s="272" t="s">
        <v>1097</v>
      </c>
      <c r="C854" s="1" t="s">
        <v>1098</v>
      </c>
      <c r="D854" s="1" t="s">
        <v>347</v>
      </c>
      <c r="E854" s="273" t="s">
        <v>346</v>
      </c>
      <c r="F854" s="274">
        <v>1.6623849630906309E-2</v>
      </c>
      <c r="G854" s="275">
        <v>2.1403629238228424E-2</v>
      </c>
    </row>
    <row r="855" spans="2:7">
      <c r="B855" s="272" t="s">
        <v>1097</v>
      </c>
      <c r="C855" s="1" t="s">
        <v>1098</v>
      </c>
      <c r="D855" s="1" t="s">
        <v>335</v>
      </c>
      <c r="E855" s="273" t="s">
        <v>334</v>
      </c>
      <c r="F855" s="274">
        <v>2.6750349582127408E-2</v>
      </c>
      <c r="G855" s="275">
        <v>7.7272667494565749E-3</v>
      </c>
    </row>
    <row r="856" spans="2:7">
      <c r="B856" s="272" t="s">
        <v>1097</v>
      </c>
      <c r="C856" s="1" t="s">
        <v>1098</v>
      </c>
      <c r="D856" s="1" t="s">
        <v>149</v>
      </c>
      <c r="E856" s="273" t="s">
        <v>148</v>
      </c>
      <c r="F856" s="274">
        <v>1.0906962375207309E-2</v>
      </c>
      <c r="G856" s="275">
        <v>1.0872524993192516E-2</v>
      </c>
    </row>
    <row r="857" spans="2:7">
      <c r="B857" s="272" t="s">
        <v>1097</v>
      </c>
      <c r="C857" s="1" t="s">
        <v>1098</v>
      </c>
      <c r="D857" s="1" t="s">
        <v>116</v>
      </c>
      <c r="E857" s="273" t="s">
        <v>115</v>
      </c>
      <c r="F857" s="274">
        <v>7.7968196156222552E-2</v>
      </c>
      <c r="G857" s="275">
        <v>9.8856242836055982E-3</v>
      </c>
    </row>
    <row r="858" spans="2:7">
      <c r="B858" s="272" t="s">
        <v>1097</v>
      </c>
      <c r="C858" s="1" t="s">
        <v>1098</v>
      </c>
      <c r="D858" s="1" t="s">
        <v>66</v>
      </c>
      <c r="E858" s="273" t="s">
        <v>65</v>
      </c>
      <c r="F858" s="274">
        <v>0.86775064225553633</v>
      </c>
      <c r="G858" s="275">
        <v>0.85643217983528797</v>
      </c>
    </row>
    <row r="859" spans="2:7">
      <c r="B859" s="272" t="s">
        <v>1099</v>
      </c>
      <c r="C859" s="1" t="s">
        <v>1100</v>
      </c>
      <c r="D859" s="1" t="s">
        <v>321</v>
      </c>
      <c r="E859" s="273" t="s">
        <v>320</v>
      </c>
      <c r="F859" s="274">
        <v>2.2932953421758951E-3</v>
      </c>
      <c r="G859" s="275">
        <v>2.1854198412061912E-3</v>
      </c>
    </row>
    <row r="860" spans="2:7">
      <c r="B860" s="272" t="s">
        <v>1099</v>
      </c>
      <c r="C860" s="1" t="s">
        <v>1100</v>
      </c>
      <c r="D860" s="1" t="s">
        <v>62</v>
      </c>
      <c r="E860" s="273" t="s">
        <v>61</v>
      </c>
      <c r="F860" s="274">
        <v>0.99770670465782407</v>
      </c>
      <c r="G860" s="275">
        <v>0.99717920603211307</v>
      </c>
    </row>
    <row r="861" spans="2:7">
      <c r="B861" s="272" t="s">
        <v>1101</v>
      </c>
      <c r="C861" s="1" t="s">
        <v>1102</v>
      </c>
      <c r="D861" s="1" t="s">
        <v>347</v>
      </c>
      <c r="E861" s="273" t="s">
        <v>346</v>
      </c>
      <c r="F861" s="274">
        <v>1.2840785688429959E-2</v>
      </c>
      <c r="G861" s="275">
        <v>1.693197899831685E-2</v>
      </c>
    </row>
    <row r="862" spans="2:7">
      <c r="B862" s="272" t="s">
        <v>1101</v>
      </c>
      <c r="C862" s="1" t="s">
        <v>1102</v>
      </c>
      <c r="D862" s="1" t="s">
        <v>271</v>
      </c>
      <c r="E862" s="273" t="s">
        <v>270</v>
      </c>
      <c r="F862" s="274">
        <v>5.9123498891831307E-3</v>
      </c>
      <c r="G862" s="275">
        <v>0</v>
      </c>
    </row>
    <row r="863" spans="2:7">
      <c r="B863" s="272" t="s">
        <v>1101</v>
      </c>
      <c r="C863" s="1" t="s">
        <v>1102</v>
      </c>
      <c r="D863" s="1" t="s">
        <v>175</v>
      </c>
      <c r="E863" s="273" t="s">
        <v>174</v>
      </c>
      <c r="F863" s="274">
        <v>3.1225590123644956E-2</v>
      </c>
      <c r="G863" s="275">
        <v>2.7401306257105278E-2</v>
      </c>
    </row>
    <row r="864" spans="2:7">
      <c r="B864" s="272" t="s">
        <v>1101</v>
      </c>
      <c r="C864" s="1" t="s">
        <v>1102</v>
      </c>
      <c r="D864" s="1" t="s">
        <v>82</v>
      </c>
      <c r="E864" s="273" t="s">
        <v>81</v>
      </c>
      <c r="F864" s="274">
        <v>1.4161697371512763E-3</v>
      </c>
      <c r="G864" s="275">
        <v>1.3657018972845192E-3</v>
      </c>
    </row>
    <row r="865" spans="2:7">
      <c r="B865" s="272" t="s">
        <v>1101</v>
      </c>
      <c r="C865" s="1" t="s">
        <v>1102</v>
      </c>
      <c r="D865" s="1" t="s">
        <v>66</v>
      </c>
      <c r="E865" s="273" t="s">
        <v>65</v>
      </c>
      <c r="F865" s="274">
        <v>1.27010738757962E-2</v>
      </c>
      <c r="G865" s="275">
        <v>1.2838041685121353E-2</v>
      </c>
    </row>
    <row r="866" spans="2:7">
      <c r="B866" s="272" t="s">
        <v>1101</v>
      </c>
      <c r="C866" s="1" t="s">
        <v>1102</v>
      </c>
      <c r="D866" s="1" t="s">
        <v>57</v>
      </c>
      <c r="E866" s="273" t="s">
        <v>56</v>
      </c>
      <c r="F866" s="274">
        <v>0.93590403068579453</v>
      </c>
      <c r="G866" s="275">
        <v>0.88273804888859608</v>
      </c>
    </row>
    <row r="867" spans="2:7">
      <c r="B867" s="272" t="s">
        <v>1103</v>
      </c>
      <c r="C867" s="1" t="s">
        <v>1104</v>
      </c>
      <c r="D867" s="1" t="s">
        <v>295</v>
      </c>
      <c r="E867" s="273" t="s">
        <v>294</v>
      </c>
      <c r="F867" s="274">
        <v>1.7728432815667657E-2</v>
      </c>
      <c r="G867" s="275">
        <v>1.4527399779330636E-2</v>
      </c>
    </row>
    <row r="868" spans="2:7">
      <c r="B868" s="272" t="s">
        <v>1103</v>
      </c>
      <c r="C868" s="1" t="s">
        <v>1104</v>
      </c>
      <c r="D868" s="1" t="s">
        <v>157</v>
      </c>
      <c r="E868" s="273" t="s">
        <v>156</v>
      </c>
      <c r="F868" s="274">
        <v>3.1607654301265445E-3</v>
      </c>
      <c r="G868" s="275">
        <v>2.4859919885841819E-3</v>
      </c>
    </row>
    <row r="869" spans="2:7">
      <c r="B869" s="272" t="s">
        <v>1103</v>
      </c>
      <c r="C869" s="1" t="s">
        <v>1104</v>
      </c>
      <c r="D869" s="1" t="s">
        <v>130</v>
      </c>
      <c r="E869" s="273" t="s">
        <v>129</v>
      </c>
      <c r="F869" s="274">
        <v>2.9207602572733735E-2</v>
      </c>
      <c r="G869" s="275">
        <v>8.8297657047714546E-3</v>
      </c>
    </row>
    <row r="870" spans="2:7">
      <c r="B870" s="272" t="s">
        <v>1103</v>
      </c>
      <c r="C870" s="1" t="s">
        <v>1104</v>
      </c>
      <c r="D870" s="1" t="s">
        <v>92</v>
      </c>
      <c r="E870" s="273" t="s">
        <v>91</v>
      </c>
      <c r="F870" s="274">
        <v>1.2749561638729456E-2</v>
      </c>
      <c r="G870" s="275">
        <v>1.2023559289203907E-2</v>
      </c>
    </row>
    <row r="871" spans="2:7">
      <c r="B871" s="272" t="s">
        <v>1103</v>
      </c>
      <c r="C871" s="1" t="s">
        <v>1104</v>
      </c>
      <c r="D871" s="1" t="s">
        <v>55</v>
      </c>
      <c r="E871" s="273" t="s">
        <v>54</v>
      </c>
      <c r="F871" s="274">
        <v>0.9371536375427425</v>
      </c>
      <c r="G871" s="275">
        <v>0.92634729188128329</v>
      </c>
    </row>
    <row r="872" spans="2:7">
      <c r="B872" s="272" t="s">
        <v>1105</v>
      </c>
      <c r="C872" s="1" t="s">
        <v>1106</v>
      </c>
      <c r="D872" s="1" t="s">
        <v>295</v>
      </c>
      <c r="E872" s="273" t="s">
        <v>294</v>
      </c>
      <c r="F872" s="274">
        <v>5.5420084238528046E-3</v>
      </c>
      <c r="G872" s="275">
        <v>1.9479993267714326E-3</v>
      </c>
    </row>
    <row r="873" spans="2:7">
      <c r="B873" s="272" t="s">
        <v>1105</v>
      </c>
      <c r="C873" s="1" t="s">
        <v>1106</v>
      </c>
      <c r="D873" s="1" t="s">
        <v>151</v>
      </c>
      <c r="E873" s="273" t="s">
        <v>150</v>
      </c>
      <c r="F873" s="274">
        <v>7.0849035690534251E-3</v>
      </c>
      <c r="G873" s="275">
        <v>2.6768783377222076E-3</v>
      </c>
    </row>
    <row r="874" spans="2:7">
      <c r="B874" s="272" t="s">
        <v>1105</v>
      </c>
      <c r="C874" s="1" t="s">
        <v>1106</v>
      </c>
      <c r="D874" s="1" t="s">
        <v>130</v>
      </c>
      <c r="E874" s="273" t="s">
        <v>129</v>
      </c>
      <c r="F874" s="274">
        <v>1.8177787630237199E-3</v>
      </c>
      <c r="G874" s="275">
        <v>0</v>
      </c>
    </row>
    <row r="875" spans="2:7" ht="15.75" thickBot="1">
      <c r="B875" s="276" t="s">
        <v>1105</v>
      </c>
      <c r="C875" s="277" t="s">
        <v>1106</v>
      </c>
      <c r="D875" s="277" t="s">
        <v>50</v>
      </c>
      <c r="E875" s="278" t="s">
        <v>49</v>
      </c>
      <c r="F875" s="279">
        <v>0.98555530924407009</v>
      </c>
      <c r="G875" s="280">
        <v>0.18850190289470647</v>
      </c>
    </row>
  </sheetData>
  <mergeCells count="1">
    <mergeCell ref="A1:H3"/>
  </mergeCells>
  <pageMargins left="0.23622047244094491" right="0.23622047244094491" top="0.35433070866141736" bottom="0.35433070866141736" header="0.31496062992125984" footer="0.31496062992125984"/>
  <pageSetup paperSize="9"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7"/>
  <sheetViews>
    <sheetView zoomScale="80" zoomScaleNormal="80" workbookViewId="0"/>
  </sheetViews>
  <sheetFormatPr defaultRowHeight="12.75"/>
  <cols>
    <col min="1" max="1" width="7.5703125" style="425" customWidth="1"/>
    <col min="2" max="2" width="10.7109375" style="425" bestFit="1" customWidth="1"/>
    <col min="3" max="3" width="5" style="425" customWidth="1"/>
    <col min="4" max="4" width="22.7109375" style="425" bestFit="1" customWidth="1"/>
    <col min="5" max="5" width="50.140625" style="425" bestFit="1" customWidth="1"/>
    <col min="6" max="6" width="10.85546875" style="425" bestFit="1" customWidth="1"/>
    <col min="7" max="259" width="9.140625" style="425"/>
    <col min="260" max="260" width="13.85546875" style="425" customWidth="1"/>
    <col min="261" max="261" width="23.7109375" style="425" customWidth="1"/>
    <col min="262" max="262" width="10.85546875" style="425" bestFit="1" customWidth="1"/>
    <col min="263" max="515" width="9.140625" style="425"/>
    <col min="516" max="516" width="13.85546875" style="425" customWidth="1"/>
    <col min="517" max="517" width="23.7109375" style="425" customWidth="1"/>
    <col min="518" max="518" width="10.85546875" style="425" bestFit="1" customWidth="1"/>
    <col min="519" max="771" width="9.140625" style="425"/>
    <col min="772" max="772" width="13.85546875" style="425" customWidth="1"/>
    <col min="773" max="773" width="23.7109375" style="425" customWidth="1"/>
    <col min="774" max="774" width="10.85546875" style="425" bestFit="1" customWidth="1"/>
    <col min="775" max="1027" width="9.140625" style="425"/>
    <col min="1028" max="1028" width="13.85546875" style="425" customWidth="1"/>
    <col min="1029" max="1029" width="23.7109375" style="425" customWidth="1"/>
    <col min="1030" max="1030" width="10.85546875" style="425" bestFit="1" customWidth="1"/>
    <col min="1031" max="1283" width="9.140625" style="425"/>
    <col min="1284" max="1284" width="13.85546875" style="425" customWidth="1"/>
    <col min="1285" max="1285" width="23.7109375" style="425" customWidth="1"/>
    <col min="1286" max="1286" width="10.85546875" style="425" bestFit="1" customWidth="1"/>
    <col min="1287" max="1539" width="9.140625" style="425"/>
    <col min="1540" max="1540" width="13.85546875" style="425" customWidth="1"/>
    <col min="1541" max="1541" width="23.7109375" style="425" customWidth="1"/>
    <col min="1542" max="1542" width="10.85546875" style="425" bestFit="1" customWidth="1"/>
    <col min="1543" max="1795" width="9.140625" style="425"/>
    <col min="1796" max="1796" width="13.85546875" style="425" customWidth="1"/>
    <col min="1797" max="1797" width="23.7109375" style="425" customWidth="1"/>
    <col min="1798" max="1798" width="10.85546875" style="425" bestFit="1" customWidth="1"/>
    <col min="1799" max="2051" width="9.140625" style="425"/>
    <col min="2052" max="2052" width="13.85546875" style="425" customWidth="1"/>
    <col min="2053" max="2053" width="23.7109375" style="425" customWidth="1"/>
    <col min="2054" max="2054" width="10.85546875" style="425" bestFit="1" customWidth="1"/>
    <col min="2055" max="2307" width="9.140625" style="425"/>
    <col min="2308" max="2308" width="13.85546875" style="425" customWidth="1"/>
    <col min="2309" max="2309" width="23.7109375" style="425" customWidth="1"/>
    <col min="2310" max="2310" width="10.85546875" style="425" bestFit="1" customWidth="1"/>
    <col min="2311" max="2563" width="9.140625" style="425"/>
    <col min="2564" max="2564" width="13.85546875" style="425" customWidth="1"/>
    <col min="2565" max="2565" width="23.7109375" style="425" customWidth="1"/>
    <col min="2566" max="2566" width="10.85546875" style="425" bestFit="1" customWidth="1"/>
    <col min="2567" max="2819" width="9.140625" style="425"/>
    <col min="2820" max="2820" width="13.85546875" style="425" customWidth="1"/>
    <col min="2821" max="2821" width="23.7109375" style="425" customWidth="1"/>
    <col min="2822" max="2822" width="10.85546875" style="425" bestFit="1" customWidth="1"/>
    <col min="2823" max="3075" width="9.140625" style="425"/>
    <col min="3076" max="3076" width="13.85546875" style="425" customWidth="1"/>
    <col min="3077" max="3077" width="23.7109375" style="425" customWidth="1"/>
    <col min="3078" max="3078" width="10.85546875" style="425" bestFit="1" customWidth="1"/>
    <col min="3079" max="3331" width="9.140625" style="425"/>
    <col min="3332" max="3332" width="13.85546875" style="425" customWidth="1"/>
    <col min="3333" max="3333" width="23.7109375" style="425" customWidth="1"/>
    <col min="3334" max="3334" width="10.85546875" style="425" bestFit="1" customWidth="1"/>
    <col min="3335" max="3587" width="9.140625" style="425"/>
    <col min="3588" max="3588" width="13.85546875" style="425" customWidth="1"/>
    <col min="3589" max="3589" width="23.7109375" style="425" customWidth="1"/>
    <col min="3590" max="3590" width="10.85546875" style="425" bestFit="1" customWidth="1"/>
    <col min="3591" max="3843" width="9.140625" style="425"/>
    <col min="3844" max="3844" width="13.85546875" style="425" customWidth="1"/>
    <col min="3845" max="3845" width="23.7109375" style="425" customWidth="1"/>
    <col min="3846" max="3846" width="10.85546875" style="425" bestFit="1" customWidth="1"/>
    <col min="3847" max="4099" width="9.140625" style="425"/>
    <col min="4100" max="4100" width="13.85546875" style="425" customWidth="1"/>
    <col min="4101" max="4101" width="23.7109375" style="425" customWidth="1"/>
    <col min="4102" max="4102" width="10.85546875" style="425" bestFit="1" customWidth="1"/>
    <col min="4103" max="4355" width="9.140625" style="425"/>
    <col min="4356" max="4356" width="13.85546875" style="425" customWidth="1"/>
    <col min="4357" max="4357" width="23.7109375" style="425" customWidth="1"/>
    <col min="4358" max="4358" width="10.85546875" style="425" bestFit="1" customWidth="1"/>
    <col min="4359" max="4611" width="9.140625" style="425"/>
    <col min="4612" max="4612" width="13.85546875" style="425" customWidth="1"/>
    <col min="4613" max="4613" width="23.7109375" style="425" customWidth="1"/>
    <col min="4614" max="4614" width="10.85546875" style="425" bestFit="1" customWidth="1"/>
    <col min="4615" max="4867" width="9.140625" style="425"/>
    <col min="4868" max="4868" width="13.85546875" style="425" customWidth="1"/>
    <col min="4869" max="4869" width="23.7109375" style="425" customWidth="1"/>
    <col min="4870" max="4870" width="10.85546875" style="425" bestFit="1" customWidth="1"/>
    <col min="4871" max="5123" width="9.140625" style="425"/>
    <col min="5124" max="5124" width="13.85546875" style="425" customWidth="1"/>
    <col min="5125" max="5125" width="23.7109375" style="425" customWidth="1"/>
    <col min="5126" max="5126" width="10.85546875" style="425" bestFit="1" customWidth="1"/>
    <col min="5127" max="5379" width="9.140625" style="425"/>
    <col min="5380" max="5380" width="13.85546875" style="425" customWidth="1"/>
    <col min="5381" max="5381" width="23.7109375" style="425" customWidth="1"/>
    <col min="5382" max="5382" width="10.85546875" style="425" bestFit="1" customWidth="1"/>
    <col min="5383" max="5635" width="9.140625" style="425"/>
    <col min="5636" max="5636" width="13.85546875" style="425" customWidth="1"/>
    <col min="5637" max="5637" width="23.7109375" style="425" customWidth="1"/>
    <col min="5638" max="5638" width="10.85546875" style="425" bestFit="1" customWidth="1"/>
    <col min="5639" max="5891" width="9.140625" style="425"/>
    <col min="5892" max="5892" width="13.85546875" style="425" customWidth="1"/>
    <col min="5893" max="5893" width="23.7109375" style="425" customWidth="1"/>
    <col min="5894" max="5894" width="10.85546875" style="425" bestFit="1" customWidth="1"/>
    <col min="5895" max="6147" width="9.140625" style="425"/>
    <col min="6148" max="6148" width="13.85546875" style="425" customWidth="1"/>
    <col min="6149" max="6149" width="23.7109375" style="425" customWidth="1"/>
    <col min="6150" max="6150" width="10.85546875" style="425" bestFit="1" customWidth="1"/>
    <col min="6151" max="6403" width="9.140625" style="425"/>
    <col min="6404" max="6404" width="13.85546875" style="425" customWidth="1"/>
    <col min="6405" max="6405" width="23.7109375" style="425" customWidth="1"/>
    <col min="6406" max="6406" width="10.85546875" style="425" bestFit="1" customWidth="1"/>
    <col min="6407" max="6659" width="9.140625" style="425"/>
    <col min="6660" max="6660" width="13.85546875" style="425" customWidth="1"/>
    <col min="6661" max="6661" width="23.7109375" style="425" customWidth="1"/>
    <col min="6662" max="6662" width="10.85546875" style="425" bestFit="1" customWidth="1"/>
    <col min="6663" max="6915" width="9.140625" style="425"/>
    <col min="6916" max="6916" width="13.85546875" style="425" customWidth="1"/>
    <col min="6917" max="6917" width="23.7109375" style="425" customWidth="1"/>
    <col min="6918" max="6918" width="10.85546875" style="425" bestFit="1" customWidth="1"/>
    <col min="6919" max="7171" width="9.140625" style="425"/>
    <col min="7172" max="7172" width="13.85546875" style="425" customWidth="1"/>
    <col min="7173" max="7173" width="23.7109375" style="425" customWidth="1"/>
    <col min="7174" max="7174" width="10.85546875" style="425" bestFit="1" customWidth="1"/>
    <col min="7175" max="7427" width="9.140625" style="425"/>
    <col min="7428" max="7428" width="13.85546875" style="425" customWidth="1"/>
    <col min="7429" max="7429" width="23.7109375" style="425" customWidth="1"/>
    <col min="7430" max="7430" width="10.85546875" style="425" bestFit="1" customWidth="1"/>
    <col min="7431" max="7683" width="9.140625" style="425"/>
    <col min="7684" max="7684" width="13.85546875" style="425" customWidth="1"/>
    <col min="7685" max="7685" width="23.7109375" style="425" customWidth="1"/>
    <col min="7686" max="7686" width="10.85546875" style="425" bestFit="1" customWidth="1"/>
    <col min="7687" max="7939" width="9.140625" style="425"/>
    <col min="7940" max="7940" width="13.85546875" style="425" customWidth="1"/>
    <col min="7941" max="7941" width="23.7109375" style="425" customWidth="1"/>
    <col min="7942" max="7942" width="10.85546875" style="425" bestFit="1" customWidth="1"/>
    <col min="7943" max="8195" width="9.140625" style="425"/>
    <col min="8196" max="8196" width="13.85546875" style="425" customWidth="1"/>
    <col min="8197" max="8197" width="23.7109375" style="425" customWidth="1"/>
    <col min="8198" max="8198" width="10.85546875" style="425" bestFit="1" customWidth="1"/>
    <col min="8199" max="8451" width="9.140625" style="425"/>
    <col min="8452" max="8452" width="13.85546875" style="425" customWidth="1"/>
    <col min="8453" max="8453" width="23.7109375" style="425" customWidth="1"/>
    <col min="8454" max="8454" width="10.85546875" style="425" bestFit="1" customWidth="1"/>
    <col min="8455" max="8707" width="9.140625" style="425"/>
    <col min="8708" max="8708" width="13.85546875" style="425" customWidth="1"/>
    <col min="8709" max="8709" width="23.7109375" style="425" customWidth="1"/>
    <col min="8710" max="8710" width="10.85546875" style="425" bestFit="1" customWidth="1"/>
    <col min="8711" max="8963" width="9.140625" style="425"/>
    <col min="8964" max="8964" width="13.85546875" style="425" customWidth="1"/>
    <col min="8965" max="8965" width="23.7109375" style="425" customWidth="1"/>
    <col min="8966" max="8966" width="10.85546875" style="425" bestFit="1" customWidth="1"/>
    <col min="8967" max="9219" width="9.140625" style="425"/>
    <col min="9220" max="9220" width="13.85546875" style="425" customWidth="1"/>
    <col min="9221" max="9221" width="23.7109375" style="425" customWidth="1"/>
    <col min="9222" max="9222" width="10.85546875" style="425" bestFit="1" customWidth="1"/>
    <col min="9223" max="9475" width="9.140625" style="425"/>
    <col min="9476" max="9476" width="13.85546875" style="425" customWidth="1"/>
    <col min="9477" max="9477" width="23.7109375" style="425" customWidth="1"/>
    <col min="9478" max="9478" width="10.85546875" style="425" bestFit="1" customWidth="1"/>
    <col min="9479" max="9731" width="9.140625" style="425"/>
    <col min="9732" max="9732" width="13.85546875" style="425" customWidth="1"/>
    <col min="9733" max="9733" width="23.7109375" style="425" customWidth="1"/>
    <col min="9734" max="9734" width="10.85546875" style="425" bestFit="1" customWidth="1"/>
    <col min="9735" max="9987" width="9.140625" style="425"/>
    <col min="9988" max="9988" width="13.85546875" style="425" customWidth="1"/>
    <col min="9989" max="9989" width="23.7109375" style="425" customWidth="1"/>
    <col min="9990" max="9990" width="10.85546875" style="425" bestFit="1" customWidth="1"/>
    <col min="9991" max="10243" width="9.140625" style="425"/>
    <col min="10244" max="10244" width="13.85546875" style="425" customWidth="1"/>
    <col min="10245" max="10245" width="23.7109375" style="425" customWidth="1"/>
    <col min="10246" max="10246" width="10.85546875" style="425" bestFit="1" customWidth="1"/>
    <col min="10247" max="10499" width="9.140625" style="425"/>
    <col min="10500" max="10500" width="13.85546875" style="425" customWidth="1"/>
    <col min="10501" max="10501" width="23.7109375" style="425" customWidth="1"/>
    <col min="10502" max="10502" width="10.85546875" style="425" bestFit="1" customWidth="1"/>
    <col min="10503" max="10755" width="9.140625" style="425"/>
    <col min="10756" max="10756" width="13.85546875" style="425" customWidth="1"/>
    <col min="10757" max="10757" width="23.7109375" style="425" customWidth="1"/>
    <col min="10758" max="10758" width="10.85546875" style="425" bestFit="1" customWidth="1"/>
    <col min="10759" max="11011" width="9.140625" style="425"/>
    <col min="11012" max="11012" width="13.85546875" style="425" customWidth="1"/>
    <col min="11013" max="11013" width="23.7109375" style="425" customWidth="1"/>
    <col min="11014" max="11014" width="10.85546875" style="425" bestFit="1" customWidth="1"/>
    <col min="11015" max="11267" width="9.140625" style="425"/>
    <col min="11268" max="11268" width="13.85546875" style="425" customWidth="1"/>
    <col min="11269" max="11269" width="23.7109375" style="425" customWidth="1"/>
    <col min="11270" max="11270" width="10.85546875" style="425" bestFit="1" customWidth="1"/>
    <col min="11271" max="11523" width="9.140625" style="425"/>
    <col min="11524" max="11524" width="13.85546875" style="425" customWidth="1"/>
    <col min="11525" max="11525" width="23.7109375" style="425" customWidth="1"/>
    <col min="11526" max="11526" width="10.85546875" style="425" bestFit="1" customWidth="1"/>
    <col min="11527" max="11779" width="9.140625" style="425"/>
    <col min="11780" max="11780" width="13.85546875" style="425" customWidth="1"/>
    <col min="11781" max="11781" width="23.7109375" style="425" customWidth="1"/>
    <col min="11782" max="11782" width="10.85546875" style="425" bestFit="1" customWidth="1"/>
    <col min="11783" max="12035" width="9.140625" style="425"/>
    <col min="12036" max="12036" width="13.85546875" style="425" customWidth="1"/>
    <col min="12037" max="12037" width="23.7109375" style="425" customWidth="1"/>
    <col min="12038" max="12038" width="10.85546875" style="425" bestFit="1" customWidth="1"/>
    <col min="12039" max="12291" width="9.140625" style="425"/>
    <col min="12292" max="12292" width="13.85546875" style="425" customWidth="1"/>
    <col min="12293" max="12293" width="23.7109375" style="425" customWidth="1"/>
    <col min="12294" max="12294" width="10.85546875" style="425" bestFit="1" customWidth="1"/>
    <col min="12295" max="12547" width="9.140625" style="425"/>
    <col min="12548" max="12548" width="13.85546875" style="425" customWidth="1"/>
    <col min="12549" max="12549" width="23.7109375" style="425" customWidth="1"/>
    <col min="12550" max="12550" width="10.85546875" style="425" bestFit="1" customWidth="1"/>
    <col min="12551" max="12803" width="9.140625" style="425"/>
    <col min="12804" max="12804" width="13.85546875" style="425" customWidth="1"/>
    <col min="12805" max="12805" width="23.7109375" style="425" customWidth="1"/>
    <col min="12806" max="12806" width="10.85546875" style="425" bestFit="1" customWidth="1"/>
    <col min="12807" max="13059" width="9.140625" style="425"/>
    <col min="13060" max="13060" width="13.85546875" style="425" customWidth="1"/>
    <col min="13061" max="13061" width="23.7109375" style="425" customWidth="1"/>
    <col min="13062" max="13062" width="10.85546875" style="425" bestFit="1" customWidth="1"/>
    <col min="13063" max="13315" width="9.140625" style="425"/>
    <col min="13316" max="13316" width="13.85546875" style="425" customWidth="1"/>
    <col min="13317" max="13317" width="23.7109375" style="425" customWidth="1"/>
    <col min="13318" max="13318" width="10.85546875" style="425" bestFit="1" customWidth="1"/>
    <col min="13319" max="13571" width="9.140625" style="425"/>
    <col min="13572" max="13572" width="13.85546875" style="425" customWidth="1"/>
    <col min="13573" max="13573" width="23.7109375" style="425" customWidth="1"/>
    <col min="13574" max="13574" width="10.85546875" style="425" bestFit="1" customWidth="1"/>
    <col min="13575" max="13827" width="9.140625" style="425"/>
    <col min="13828" max="13828" width="13.85546875" style="425" customWidth="1"/>
    <col min="13829" max="13829" width="23.7109375" style="425" customWidth="1"/>
    <col min="13830" max="13830" width="10.85546875" style="425" bestFit="1" customWidth="1"/>
    <col min="13831" max="14083" width="9.140625" style="425"/>
    <col min="14084" max="14084" width="13.85546875" style="425" customWidth="1"/>
    <col min="14085" max="14085" width="23.7109375" style="425" customWidth="1"/>
    <col min="14086" max="14086" width="10.85546875" style="425" bestFit="1" customWidth="1"/>
    <col min="14087" max="14339" width="9.140625" style="425"/>
    <col min="14340" max="14340" width="13.85546875" style="425" customWidth="1"/>
    <col min="14341" max="14341" width="23.7109375" style="425" customWidth="1"/>
    <col min="14342" max="14342" width="10.85546875" style="425" bestFit="1" customWidth="1"/>
    <col min="14343" max="14595" width="9.140625" style="425"/>
    <col min="14596" max="14596" width="13.85546875" style="425" customWidth="1"/>
    <col min="14597" max="14597" width="23.7109375" style="425" customWidth="1"/>
    <col min="14598" max="14598" width="10.85546875" style="425" bestFit="1" customWidth="1"/>
    <col min="14599" max="14851" width="9.140625" style="425"/>
    <col min="14852" max="14852" width="13.85546875" style="425" customWidth="1"/>
    <col min="14853" max="14853" width="23.7109375" style="425" customWidth="1"/>
    <col min="14854" max="14854" width="10.85546875" style="425" bestFit="1" customWidth="1"/>
    <col min="14855" max="15107" width="9.140625" style="425"/>
    <col min="15108" max="15108" width="13.85546875" style="425" customWidth="1"/>
    <col min="15109" max="15109" width="23.7109375" style="425" customWidth="1"/>
    <col min="15110" max="15110" width="10.85546875" style="425" bestFit="1" customWidth="1"/>
    <col min="15111" max="15363" width="9.140625" style="425"/>
    <col min="15364" max="15364" width="13.85546875" style="425" customWidth="1"/>
    <col min="15365" max="15365" width="23.7109375" style="425" customWidth="1"/>
    <col min="15366" max="15366" width="10.85546875" style="425" bestFit="1" customWidth="1"/>
    <col min="15367" max="15619" width="9.140625" style="425"/>
    <col min="15620" max="15620" width="13.85546875" style="425" customWidth="1"/>
    <col min="15621" max="15621" width="23.7109375" style="425" customWidth="1"/>
    <col min="15622" max="15622" width="10.85546875" style="425" bestFit="1" customWidth="1"/>
    <col min="15623" max="15875" width="9.140625" style="425"/>
    <col min="15876" max="15876" width="13.85546875" style="425" customWidth="1"/>
    <col min="15877" max="15877" width="23.7109375" style="425" customWidth="1"/>
    <col min="15878" max="15878" width="10.85546875" style="425" bestFit="1" customWidth="1"/>
    <col min="15879" max="16131" width="9.140625" style="425"/>
    <col min="16132" max="16132" width="13.85546875" style="425" customWidth="1"/>
    <col min="16133" max="16133" width="23.7109375" style="425" customWidth="1"/>
    <col min="16134" max="16134" width="10.85546875" style="425" bestFit="1" customWidth="1"/>
    <col min="16135" max="16384" width="9.140625" style="425"/>
  </cols>
  <sheetData>
    <row r="1" spans="1:6">
      <c r="A1" s="425" t="s">
        <v>1387</v>
      </c>
    </row>
    <row r="8" spans="1:6">
      <c r="F8" s="426"/>
    </row>
    <row r="9" spans="1:6">
      <c r="E9" s="425">
        <v>2</v>
      </c>
      <c r="F9" s="425">
        <v>6</v>
      </c>
    </row>
    <row r="10" spans="1:6">
      <c r="A10" s="427" t="s">
        <v>1228</v>
      </c>
      <c r="B10" s="427" t="s">
        <v>1229</v>
      </c>
      <c r="C10" s="427" t="s">
        <v>1230</v>
      </c>
      <c r="D10" s="427" t="s">
        <v>1231</v>
      </c>
      <c r="E10" s="427" t="s">
        <v>1232</v>
      </c>
      <c r="F10" s="427">
        <v>2015</v>
      </c>
    </row>
    <row r="11" spans="1:6">
      <c r="D11" s="425" t="s">
        <v>420</v>
      </c>
      <c r="E11" s="425" t="s">
        <v>1233</v>
      </c>
      <c r="F11" s="426">
        <v>54613417.002000004</v>
      </c>
    </row>
    <row r="12" spans="1:6">
      <c r="D12" s="425" t="s">
        <v>48</v>
      </c>
      <c r="E12" s="425" t="s">
        <v>491</v>
      </c>
      <c r="F12" s="426">
        <v>15172856.697000004</v>
      </c>
    </row>
    <row r="13" spans="1:6">
      <c r="D13" s="425" t="s">
        <v>53</v>
      </c>
      <c r="E13" s="425" t="s">
        <v>494</v>
      </c>
      <c r="F13" s="426">
        <v>16697378.218999999</v>
      </c>
    </row>
    <row r="14" spans="1:6">
      <c r="D14" s="425" t="s">
        <v>77</v>
      </c>
      <c r="E14" s="425" t="s">
        <v>497</v>
      </c>
      <c r="F14" s="426">
        <v>8641415.0810000002</v>
      </c>
    </row>
    <row r="15" spans="1:6">
      <c r="D15" s="425" t="s">
        <v>60</v>
      </c>
      <c r="E15" s="425" t="s">
        <v>500</v>
      </c>
      <c r="F15" s="426">
        <v>14101767.004999999</v>
      </c>
    </row>
    <row r="16" spans="1:6">
      <c r="D16" s="425" t="s">
        <v>120</v>
      </c>
      <c r="E16" s="425" t="s">
        <v>1156</v>
      </c>
      <c r="F16" s="426">
        <v>2623196.7230000002</v>
      </c>
    </row>
    <row r="17" spans="4:6">
      <c r="D17" s="425" t="s">
        <v>64</v>
      </c>
      <c r="E17" s="425" t="s">
        <v>1157</v>
      </c>
      <c r="F17" s="426">
        <v>7154091.9749999996</v>
      </c>
    </row>
    <row r="18" spans="4:6">
      <c r="D18" s="425" t="s">
        <v>47</v>
      </c>
      <c r="E18" s="425" t="s">
        <v>1158</v>
      </c>
      <c r="F18" s="426">
        <v>5395567.9989999998</v>
      </c>
    </row>
    <row r="19" spans="4:6">
      <c r="D19" s="425" t="s">
        <v>163</v>
      </c>
      <c r="E19" s="425" t="s">
        <v>1159</v>
      </c>
      <c r="F19" s="426">
        <v>4652078.3129999992</v>
      </c>
    </row>
    <row r="20" spans="4:6">
      <c r="D20" s="425" t="s">
        <v>52</v>
      </c>
      <c r="E20" s="425" t="s">
        <v>1160</v>
      </c>
      <c r="F20" s="426">
        <v>5731212.0569999991</v>
      </c>
    </row>
    <row r="21" spans="4:6">
      <c r="D21" s="425" t="s">
        <v>105</v>
      </c>
      <c r="E21" s="425" t="s">
        <v>1161</v>
      </c>
      <c r="F21" s="426">
        <v>6051036.7259999998</v>
      </c>
    </row>
    <row r="22" spans="4:6">
      <c r="D22" s="425" t="s">
        <v>76</v>
      </c>
      <c r="E22" s="425" t="s">
        <v>1162</v>
      </c>
      <c r="F22" s="426">
        <v>8641415.0810000002</v>
      </c>
    </row>
    <row r="23" spans="4:6">
      <c r="D23" s="425" t="s">
        <v>59</v>
      </c>
      <c r="E23" s="425" t="s">
        <v>1163</v>
      </c>
      <c r="F23" s="426">
        <v>8919625.4250000007</v>
      </c>
    </row>
    <row r="24" spans="4:6">
      <c r="D24" s="425" t="s">
        <v>69</v>
      </c>
      <c r="E24" s="425" t="s">
        <v>1164</v>
      </c>
      <c r="F24" s="426">
        <v>5445192.7029999997</v>
      </c>
    </row>
    <row r="25" spans="4:6">
      <c r="D25" s="425" t="s">
        <v>46</v>
      </c>
      <c r="E25" s="425" t="s">
        <v>519</v>
      </c>
      <c r="F25" s="426">
        <v>5395567.9989999998</v>
      </c>
    </row>
    <row r="26" spans="4:6">
      <c r="D26" s="425" t="s">
        <v>72</v>
      </c>
      <c r="E26" s="425" t="s">
        <v>522</v>
      </c>
      <c r="F26" s="426">
        <v>4223080.949</v>
      </c>
    </row>
    <row r="27" spans="4:6">
      <c r="D27" s="425" t="s">
        <v>119</v>
      </c>
      <c r="E27" s="425" t="s">
        <v>525</v>
      </c>
      <c r="F27" s="426">
        <v>3121054.12</v>
      </c>
    </row>
    <row r="28" spans="4:6">
      <c r="D28" s="425" t="s">
        <v>63</v>
      </c>
      <c r="E28" s="425" t="s">
        <v>526</v>
      </c>
      <c r="F28" s="426">
        <v>2433153.6289999997</v>
      </c>
    </row>
    <row r="29" spans="4:6">
      <c r="D29" s="425" t="s">
        <v>108</v>
      </c>
      <c r="E29" s="425" t="s">
        <v>529</v>
      </c>
      <c r="F29" s="426">
        <v>3750159.0360000003</v>
      </c>
    </row>
    <row r="30" spans="4:6">
      <c r="D30" s="425" t="s">
        <v>51</v>
      </c>
      <c r="E30" s="425" t="s">
        <v>530</v>
      </c>
      <c r="F30" s="426">
        <v>4137442.7980000004</v>
      </c>
    </row>
    <row r="31" spans="4:6">
      <c r="D31" s="425" t="s">
        <v>162</v>
      </c>
      <c r="E31" s="425" t="s">
        <v>533</v>
      </c>
      <c r="F31" s="426">
        <v>4568428.1999999993</v>
      </c>
    </row>
    <row r="32" spans="4:6">
      <c r="D32" s="425" t="s">
        <v>104</v>
      </c>
      <c r="E32" s="425" t="s">
        <v>534</v>
      </c>
      <c r="F32" s="426">
        <v>4241348.1849999996</v>
      </c>
    </row>
    <row r="33" spans="1:6">
      <c r="D33" s="425" t="s">
        <v>101</v>
      </c>
      <c r="E33" s="425" t="s">
        <v>535</v>
      </c>
      <c r="F33" s="426">
        <v>3184468.3930000006</v>
      </c>
    </row>
    <row r="34" spans="1:6">
      <c r="D34" s="425" t="s">
        <v>80</v>
      </c>
      <c r="E34" s="425" t="s">
        <v>536</v>
      </c>
      <c r="F34" s="426">
        <v>4617272.7819999997</v>
      </c>
    </row>
    <row r="35" spans="1:6">
      <c r="D35" s="425" t="s">
        <v>58</v>
      </c>
      <c r="E35" s="425" t="s">
        <v>539</v>
      </c>
      <c r="F35" s="426">
        <v>3586432.8</v>
      </c>
    </row>
    <row r="36" spans="1:6">
      <c r="D36" s="425" t="s">
        <v>139</v>
      </c>
      <c r="E36" s="425" t="s">
        <v>540</v>
      </c>
      <c r="F36" s="426">
        <v>2713593.03</v>
      </c>
    </row>
    <row r="37" spans="1:6">
      <c r="D37" s="425" t="s">
        <v>75</v>
      </c>
      <c r="E37" s="425" t="s">
        <v>543</v>
      </c>
      <c r="F37" s="426">
        <v>8641415.0810000002</v>
      </c>
    </row>
    <row r="38" spans="1:6">
      <c r="A38" s="425" t="s">
        <v>77</v>
      </c>
      <c r="B38" s="425" t="s">
        <v>76</v>
      </c>
      <c r="C38" s="425" t="s">
        <v>75</v>
      </c>
      <c r="D38" s="425" t="s">
        <v>369</v>
      </c>
      <c r="E38" s="425" t="s">
        <v>368</v>
      </c>
      <c r="F38" s="426">
        <v>202357.84599999999</v>
      </c>
    </row>
    <row r="39" spans="1:6">
      <c r="A39" s="425" t="s">
        <v>77</v>
      </c>
      <c r="B39" s="425" t="s">
        <v>76</v>
      </c>
      <c r="C39" s="425" t="s">
        <v>75</v>
      </c>
      <c r="D39" s="425" t="s">
        <v>367</v>
      </c>
      <c r="E39" s="425" t="s">
        <v>366</v>
      </c>
      <c r="F39" s="426">
        <v>381776.03499999997</v>
      </c>
    </row>
    <row r="40" spans="1:6">
      <c r="A40" s="425" t="s">
        <v>48</v>
      </c>
      <c r="B40" s="425" t="s">
        <v>47</v>
      </c>
      <c r="C40" s="425" t="s">
        <v>46</v>
      </c>
      <c r="D40" s="425" t="s">
        <v>365</v>
      </c>
      <c r="E40" s="425" t="s">
        <v>364</v>
      </c>
      <c r="F40" s="426">
        <v>237865.864</v>
      </c>
    </row>
    <row r="41" spans="1:6">
      <c r="A41" s="425" t="s">
        <v>60</v>
      </c>
      <c r="B41" s="425" t="s">
        <v>69</v>
      </c>
      <c r="C41" s="425" t="s">
        <v>58</v>
      </c>
      <c r="D41" s="425" t="s">
        <v>363</v>
      </c>
      <c r="E41" s="425" t="s">
        <v>362</v>
      </c>
      <c r="F41" s="426">
        <v>180374.992</v>
      </c>
    </row>
    <row r="42" spans="1:6">
      <c r="A42" s="425" t="s">
        <v>53</v>
      </c>
      <c r="B42" s="425" t="s">
        <v>105</v>
      </c>
      <c r="C42" s="425" t="s">
        <v>162</v>
      </c>
      <c r="D42" s="425" t="s">
        <v>361</v>
      </c>
      <c r="E42" s="425" t="s">
        <v>360</v>
      </c>
      <c r="F42" s="426">
        <v>164397.052</v>
      </c>
    </row>
    <row r="43" spans="1:6">
      <c r="A43" s="425" t="s">
        <v>77</v>
      </c>
      <c r="B43" s="425" t="s">
        <v>76</v>
      </c>
      <c r="C43" s="425" t="s">
        <v>75</v>
      </c>
      <c r="D43" s="425" t="s">
        <v>359</v>
      </c>
      <c r="E43" s="425" t="s">
        <v>358</v>
      </c>
      <c r="F43" s="426">
        <v>240685.473</v>
      </c>
    </row>
    <row r="44" spans="1:6">
      <c r="A44" s="425" t="s">
        <v>53</v>
      </c>
      <c r="B44" s="425" t="s">
        <v>52</v>
      </c>
      <c r="C44" s="425" t="s">
        <v>51</v>
      </c>
      <c r="D44" s="425" t="s">
        <v>357</v>
      </c>
      <c r="E44" s="425" t="s">
        <v>356</v>
      </c>
      <c r="F44" s="426">
        <v>1109761.4210000001</v>
      </c>
    </row>
    <row r="45" spans="1:6">
      <c r="A45" s="425" t="s">
        <v>48</v>
      </c>
      <c r="B45" s="425" t="s">
        <v>64</v>
      </c>
      <c r="C45" s="425" t="s">
        <v>72</v>
      </c>
      <c r="D45" s="425" t="s">
        <v>355</v>
      </c>
      <c r="E45" s="425" t="s">
        <v>354</v>
      </c>
      <c r="F45" s="426">
        <v>148328.427</v>
      </c>
    </row>
    <row r="46" spans="1:6">
      <c r="A46" s="425" t="s">
        <v>48</v>
      </c>
      <c r="B46" s="425" t="s">
        <v>64</v>
      </c>
      <c r="C46" s="425" t="s">
        <v>72</v>
      </c>
      <c r="D46" s="425" t="s">
        <v>353</v>
      </c>
      <c r="E46" s="425" t="s">
        <v>352</v>
      </c>
      <c r="F46" s="426">
        <v>141482.99900000001</v>
      </c>
    </row>
    <row r="47" spans="1:6">
      <c r="A47" s="425" t="s">
        <v>48</v>
      </c>
      <c r="B47" s="425" t="s">
        <v>64</v>
      </c>
      <c r="C47" s="425" t="s">
        <v>72</v>
      </c>
      <c r="D47" s="425" t="s">
        <v>351</v>
      </c>
      <c r="E47" s="425" t="s">
        <v>350</v>
      </c>
      <c r="F47" s="426">
        <v>283846.23599999998</v>
      </c>
    </row>
    <row r="48" spans="1:6">
      <c r="A48" s="425" t="s">
        <v>60</v>
      </c>
      <c r="B48" s="425" t="s">
        <v>69</v>
      </c>
      <c r="C48" s="425" t="s">
        <v>139</v>
      </c>
      <c r="D48" s="425" t="s">
        <v>349</v>
      </c>
      <c r="E48" s="425" t="s">
        <v>348</v>
      </c>
      <c r="F48" s="426">
        <v>344329.13500000001</v>
      </c>
    </row>
    <row r="49" spans="1:6">
      <c r="A49" s="425" t="s">
        <v>60</v>
      </c>
      <c r="B49" s="425" t="s">
        <v>59</v>
      </c>
      <c r="C49" s="425" t="s">
        <v>58</v>
      </c>
      <c r="D49" s="425" t="s">
        <v>347</v>
      </c>
      <c r="E49" s="425" t="s">
        <v>346</v>
      </c>
      <c r="F49" s="426">
        <v>118495.546</v>
      </c>
    </row>
    <row r="50" spans="1:6">
      <c r="A50" s="425" t="s">
        <v>48</v>
      </c>
      <c r="B50" s="425" t="s">
        <v>47</v>
      </c>
      <c r="C50" s="425" t="s">
        <v>46</v>
      </c>
      <c r="D50" s="425" t="s">
        <v>345</v>
      </c>
      <c r="E50" s="425" t="s">
        <v>344</v>
      </c>
      <c r="F50" s="426">
        <v>534645.34100000001</v>
      </c>
    </row>
    <row r="51" spans="1:6">
      <c r="A51" s="425" t="s">
        <v>77</v>
      </c>
      <c r="B51" s="425" t="s">
        <v>76</v>
      </c>
      <c r="C51" s="425" t="s">
        <v>75</v>
      </c>
      <c r="D51" s="425" t="s">
        <v>343</v>
      </c>
      <c r="E51" s="425" t="s">
        <v>342</v>
      </c>
      <c r="F51" s="426">
        <v>322418.19199999998</v>
      </c>
    </row>
    <row r="52" spans="1:6">
      <c r="A52" s="425" t="s">
        <v>60</v>
      </c>
      <c r="B52" s="425" t="s">
        <v>59</v>
      </c>
      <c r="C52" s="425" t="s">
        <v>80</v>
      </c>
      <c r="D52" s="425" t="s">
        <v>341</v>
      </c>
      <c r="E52" s="425" t="s">
        <v>340</v>
      </c>
      <c r="F52" s="426">
        <v>281599.54200000002</v>
      </c>
    </row>
    <row r="53" spans="1:6">
      <c r="A53" s="425" t="s">
        <v>60</v>
      </c>
      <c r="B53" s="425" t="s">
        <v>69</v>
      </c>
      <c r="C53" s="425" t="s">
        <v>101</v>
      </c>
      <c r="D53" s="425" t="s">
        <v>339</v>
      </c>
      <c r="E53" s="425" t="s">
        <v>338</v>
      </c>
      <c r="F53" s="426">
        <v>445810.34700000001</v>
      </c>
    </row>
    <row r="54" spans="1:6">
      <c r="A54" s="425" t="s">
        <v>77</v>
      </c>
      <c r="B54" s="425" t="s">
        <v>76</v>
      </c>
      <c r="C54" s="425" t="s">
        <v>75</v>
      </c>
      <c r="D54" s="425" t="s">
        <v>337</v>
      </c>
      <c r="E54" s="425" t="s">
        <v>336</v>
      </c>
      <c r="F54" s="426">
        <v>323944.03700000001</v>
      </c>
    </row>
    <row r="55" spans="1:6">
      <c r="A55" s="425" t="s">
        <v>60</v>
      </c>
      <c r="B55" s="425" t="s">
        <v>59</v>
      </c>
      <c r="C55" s="425" t="s">
        <v>58</v>
      </c>
      <c r="D55" s="425" t="s">
        <v>335</v>
      </c>
      <c r="E55" s="425" t="s">
        <v>334</v>
      </c>
      <c r="F55" s="426">
        <v>522287.36800000002</v>
      </c>
    </row>
    <row r="56" spans="1:6">
      <c r="A56" s="425" t="s">
        <v>48</v>
      </c>
      <c r="B56" s="425" t="s">
        <v>64</v>
      </c>
      <c r="C56" s="425" t="s">
        <v>72</v>
      </c>
      <c r="D56" s="425" t="s">
        <v>333</v>
      </c>
      <c r="E56" s="425" t="s">
        <v>332</v>
      </c>
      <c r="F56" s="426">
        <v>188909.90400000001</v>
      </c>
    </row>
    <row r="57" spans="1:6">
      <c r="A57" s="425" t="s">
        <v>48</v>
      </c>
      <c r="B57" s="425" t="s">
        <v>47</v>
      </c>
      <c r="C57" s="425" t="s">
        <v>46</v>
      </c>
      <c r="D57" s="425" t="s">
        <v>331</v>
      </c>
      <c r="E57" s="425" t="s">
        <v>330</v>
      </c>
      <c r="F57" s="426">
        <v>209112.87100000001</v>
      </c>
    </row>
    <row r="58" spans="1:6">
      <c r="A58" s="425" t="s">
        <v>53</v>
      </c>
      <c r="B58" s="425" t="s">
        <v>105</v>
      </c>
      <c r="C58" s="425" t="s">
        <v>104</v>
      </c>
      <c r="D58" s="425" t="s">
        <v>329</v>
      </c>
      <c r="E58" s="425" t="s">
        <v>328</v>
      </c>
      <c r="F58" s="426">
        <v>643842.897</v>
      </c>
    </row>
    <row r="59" spans="1:6">
      <c r="A59" s="425" t="s">
        <v>77</v>
      </c>
      <c r="B59" s="425" t="s">
        <v>76</v>
      </c>
      <c r="C59" s="425" t="s">
        <v>75</v>
      </c>
      <c r="D59" s="425" t="s">
        <v>327</v>
      </c>
      <c r="E59" s="425" t="s">
        <v>326</v>
      </c>
      <c r="F59" s="426">
        <v>234537.592</v>
      </c>
    </row>
    <row r="60" spans="1:6">
      <c r="A60" s="425" t="s">
        <v>53</v>
      </c>
      <c r="B60" s="425" t="s">
        <v>105</v>
      </c>
      <c r="C60" s="425" t="s">
        <v>162</v>
      </c>
      <c r="D60" s="425" t="s">
        <v>325</v>
      </c>
      <c r="E60" s="425" t="s">
        <v>324</v>
      </c>
      <c r="F60" s="426">
        <v>269599.60499999998</v>
      </c>
    </row>
    <row r="61" spans="1:6">
      <c r="A61" s="425" t="s">
        <v>48</v>
      </c>
      <c r="B61" s="425" t="s">
        <v>64</v>
      </c>
      <c r="C61" s="425" t="s">
        <v>63</v>
      </c>
      <c r="D61" s="425" t="s">
        <v>323</v>
      </c>
      <c r="E61" s="425" t="s">
        <v>322</v>
      </c>
      <c r="F61" s="426">
        <v>376148.50400000002</v>
      </c>
    </row>
    <row r="62" spans="1:6">
      <c r="A62" s="425" t="s">
        <v>48</v>
      </c>
      <c r="B62" s="425" t="s">
        <v>64</v>
      </c>
      <c r="C62" s="425" t="s">
        <v>63</v>
      </c>
      <c r="D62" s="425" t="s">
        <v>321</v>
      </c>
      <c r="E62" s="425" t="s">
        <v>320</v>
      </c>
      <c r="F62" s="426">
        <v>332383.886</v>
      </c>
    </row>
    <row r="63" spans="1:6">
      <c r="A63" s="425" t="s">
        <v>77</v>
      </c>
      <c r="B63" s="425" t="s">
        <v>76</v>
      </c>
      <c r="C63" s="425" t="s">
        <v>75</v>
      </c>
      <c r="D63" s="425" t="s">
        <v>319</v>
      </c>
      <c r="E63" s="425" t="s">
        <v>318</v>
      </c>
      <c r="F63" s="426">
        <v>8297.0789999999997</v>
      </c>
    </row>
    <row r="64" spans="1:6">
      <c r="A64" s="425" t="s">
        <v>60</v>
      </c>
      <c r="B64" s="425" t="s">
        <v>69</v>
      </c>
      <c r="C64" s="425" t="s">
        <v>101</v>
      </c>
      <c r="D64" s="425" t="s">
        <v>317</v>
      </c>
      <c r="E64" s="425" t="s">
        <v>316</v>
      </c>
      <c r="F64" s="426">
        <v>553233.78</v>
      </c>
    </row>
    <row r="65" spans="1:6">
      <c r="A65" s="425" t="s">
        <v>48</v>
      </c>
      <c r="B65" s="425" t="s">
        <v>120</v>
      </c>
      <c r="C65" s="425" t="s">
        <v>119</v>
      </c>
      <c r="D65" s="425" t="s">
        <v>315</v>
      </c>
      <c r="E65" s="425" t="s">
        <v>314</v>
      </c>
      <c r="F65" s="426">
        <v>520058.63099999999</v>
      </c>
    </row>
    <row r="66" spans="1:6">
      <c r="A66" s="425" t="s">
        <v>53</v>
      </c>
      <c r="B66" s="425" t="s">
        <v>52</v>
      </c>
      <c r="C66" s="425" t="s">
        <v>51</v>
      </c>
      <c r="D66" s="425" t="s">
        <v>313</v>
      </c>
      <c r="E66" s="425" t="s">
        <v>312</v>
      </c>
      <c r="F66" s="426">
        <v>336893.97600000002</v>
      </c>
    </row>
    <row r="67" spans="1:6">
      <c r="A67" s="425" t="s">
        <v>77</v>
      </c>
      <c r="B67" s="425" t="s">
        <v>76</v>
      </c>
      <c r="C67" s="425" t="s">
        <v>75</v>
      </c>
      <c r="D67" s="425" t="s">
        <v>311</v>
      </c>
      <c r="E67" s="425" t="s">
        <v>310</v>
      </c>
      <c r="F67" s="426">
        <v>380843.88799999998</v>
      </c>
    </row>
    <row r="68" spans="1:6">
      <c r="A68" s="425" t="s">
        <v>48</v>
      </c>
      <c r="B68" s="425" t="s">
        <v>64</v>
      </c>
      <c r="C68" s="425" t="s">
        <v>119</v>
      </c>
      <c r="D68" s="425" t="s">
        <v>309</v>
      </c>
      <c r="E68" s="425" t="s">
        <v>308</v>
      </c>
      <c r="F68" s="426">
        <v>497857.39699999994</v>
      </c>
    </row>
    <row r="69" spans="1:6">
      <c r="A69" s="425" t="s">
        <v>48</v>
      </c>
      <c r="B69" s="425" t="s">
        <v>120</v>
      </c>
      <c r="C69" s="425" t="s">
        <v>119</v>
      </c>
      <c r="D69" s="425" t="s">
        <v>307</v>
      </c>
      <c r="E69" s="425" t="s">
        <v>306</v>
      </c>
      <c r="F69" s="426">
        <v>105571.302</v>
      </c>
    </row>
    <row r="70" spans="1:6">
      <c r="A70" s="425" t="s">
        <v>53</v>
      </c>
      <c r="B70" s="425" t="s">
        <v>163</v>
      </c>
      <c r="C70" s="425" t="s">
        <v>108</v>
      </c>
      <c r="D70" s="425" t="s">
        <v>305</v>
      </c>
      <c r="E70" s="425" t="s">
        <v>304</v>
      </c>
      <c r="F70" s="426">
        <v>256130.79300000001</v>
      </c>
    </row>
    <row r="71" spans="1:6">
      <c r="A71" s="425" t="s">
        <v>53</v>
      </c>
      <c r="B71" s="425" t="s">
        <v>163</v>
      </c>
      <c r="C71" s="425" t="s">
        <v>108</v>
      </c>
      <c r="D71" s="425" t="s">
        <v>303</v>
      </c>
      <c r="E71" s="425" t="s">
        <v>302</v>
      </c>
      <c r="F71" s="426">
        <v>783691.32799999998</v>
      </c>
    </row>
    <row r="72" spans="1:6">
      <c r="A72" s="425" t="s">
        <v>60</v>
      </c>
      <c r="B72" s="425" t="s">
        <v>69</v>
      </c>
      <c r="C72" s="425" t="s">
        <v>101</v>
      </c>
      <c r="D72" s="425" t="s">
        <v>301</v>
      </c>
      <c r="E72" s="425" t="s">
        <v>300</v>
      </c>
      <c r="F72" s="426">
        <v>764130.41900000011</v>
      </c>
    </row>
    <row r="73" spans="1:6">
      <c r="A73" s="425" t="s">
        <v>48</v>
      </c>
      <c r="B73" s="425" t="s">
        <v>47</v>
      </c>
      <c r="C73" s="425" t="s">
        <v>46</v>
      </c>
      <c r="D73" s="425" t="s">
        <v>299</v>
      </c>
      <c r="E73" s="425" t="s">
        <v>298</v>
      </c>
      <c r="F73" s="426">
        <v>304186.98300000001</v>
      </c>
    </row>
    <row r="74" spans="1:6">
      <c r="A74" s="425" t="s">
        <v>60</v>
      </c>
      <c r="B74" s="425" t="s">
        <v>69</v>
      </c>
      <c r="C74" s="425" t="s">
        <v>139</v>
      </c>
      <c r="D74" s="425" t="s">
        <v>297</v>
      </c>
      <c r="E74" s="425" t="s">
        <v>296</v>
      </c>
      <c r="F74" s="426">
        <v>418055.34099999996</v>
      </c>
    </row>
    <row r="75" spans="1:6">
      <c r="A75" s="425" t="s">
        <v>53</v>
      </c>
      <c r="B75" s="425" t="s">
        <v>52</v>
      </c>
      <c r="C75" s="425" t="s">
        <v>51</v>
      </c>
      <c r="D75" s="425" t="s">
        <v>295</v>
      </c>
      <c r="E75" s="425" t="s">
        <v>294</v>
      </c>
      <c r="F75" s="426">
        <v>315521.91499999998</v>
      </c>
    </row>
    <row r="76" spans="1:6">
      <c r="A76" s="425" t="s">
        <v>77</v>
      </c>
      <c r="B76" s="425" t="s">
        <v>76</v>
      </c>
      <c r="C76" s="425" t="s">
        <v>75</v>
      </c>
      <c r="D76" s="425" t="s">
        <v>293</v>
      </c>
      <c r="E76" s="425" t="s">
        <v>292</v>
      </c>
      <c r="F76" s="426">
        <v>351142.16499999998</v>
      </c>
    </row>
    <row r="77" spans="1:6">
      <c r="A77" s="425" t="s">
        <v>48</v>
      </c>
      <c r="B77" s="425" t="s">
        <v>47</v>
      </c>
      <c r="C77" s="425" t="s">
        <v>46</v>
      </c>
      <c r="D77" s="425" t="s">
        <v>291</v>
      </c>
      <c r="E77" s="425" t="s">
        <v>290</v>
      </c>
      <c r="F77" s="426">
        <v>340237.527</v>
      </c>
    </row>
    <row r="78" spans="1:6">
      <c r="A78" s="425" t="s">
        <v>60</v>
      </c>
      <c r="B78" s="425" t="s">
        <v>59</v>
      </c>
      <c r="C78" s="425" t="s">
        <v>80</v>
      </c>
      <c r="D78" s="425" t="s">
        <v>289</v>
      </c>
      <c r="E78" s="425" t="s">
        <v>288</v>
      </c>
      <c r="F78" s="426">
        <v>540621.07899999991</v>
      </c>
    </row>
    <row r="79" spans="1:6">
      <c r="A79" s="425" t="s">
        <v>77</v>
      </c>
      <c r="B79" s="425" t="s">
        <v>76</v>
      </c>
      <c r="C79" s="425" t="s">
        <v>75</v>
      </c>
      <c r="D79" s="425" t="s">
        <v>287</v>
      </c>
      <c r="E79" s="425" t="s">
        <v>286</v>
      </c>
      <c r="F79" s="426">
        <v>331469.217</v>
      </c>
    </row>
    <row r="80" spans="1:6">
      <c r="A80" s="425" t="s">
        <v>53</v>
      </c>
      <c r="B80" s="425" t="s">
        <v>105</v>
      </c>
      <c r="C80" s="425" t="s">
        <v>104</v>
      </c>
      <c r="D80" s="425" t="s">
        <v>285</v>
      </c>
      <c r="E80" s="425" t="s">
        <v>284</v>
      </c>
      <c r="F80" s="426">
        <v>1436652.858</v>
      </c>
    </row>
    <row r="81" spans="1:6">
      <c r="A81" s="425" t="s">
        <v>48</v>
      </c>
      <c r="B81" s="425" t="s">
        <v>120</v>
      </c>
      <c r="C81" s="425" t="s">
        <v>119</v>
      </c>
      <c r="D81" s="425" t="s">
        <v>283</v>
      </c>
      <c r="E81" s="425" t="s">
        <v>282</v>
      </c>
      <c r="F81" s="426">
        <v>201572.402</v>
      </c>
    </row>
    <row r="82" spans="1:6">
      <c r="A82" s="425" t="s">
        <v>60</v>
      </c>
      <c r="B82" s="425" t="s">
        <v>69</v>
      </c>
      <c r="C82" s="425" t="s">
        <v>58</v>
      </c>
      <c r="D82" s="425" t="s">
        <v>281</v>
      </c>
      <c r="E82" s="425" t="s">
        <v>280</v>
      </c>
      <c r="F82" s="426">
        <v>613908.34899999993</v>
      </c>
    </row>
    <row r="83" spans="1:6">
      <c r="A83" s="425" t="s">
        <v>77</v>
      </c>
      <c r="B83" s="425" t="s">
        <v>76</v>
      </c>
      <c r="C83" s="425" t="s">
        <v>75</v>
      </c>
      <c r="D83" s="425" t="s">
        <v>279</v>
      </c>
      <c r="E83" s="425" t="s">
        <v>278</v>
      </c>
      <c r="F83" s="426">
        <v>269006.65700000001</v>
      </c>
    </row>
    <row r="84" spans="1:6">
      <c r="A84" s="425" t="s">
        <v>77</v>
      </c>
      <c r="B84" s="425" t="s">
        <v>76</v>
      </c>
      <c r="C84" s="425" t="s">
        <v>75</v>
      </c>
      <c r="D84" s="425" t="s">
        <v>277</v>
      </c>
      <c r="E84" s="425" t="s">
        <v>276</v>
      </c>
      <c r="F84" s="426">
        <v>262802.26699999999</v>
      </c>
    </row>
    <row r="85" spans="1:6">
      <c r="A85" s="425" t="s">
        <v>48</v>
      </c>
      <c r="B85" s="425" t="s">
        <v>64</v>
      </c>
      <c r="C85" s="425" t="s">
        <v>63</v>
      </c>
      <c r="D85" s="425" t="s">
        <v>275</v>
      </c>
      <c r="E85" s="425" t="s">
        <v>274</v>
      </c>
      <c r="F85" s="426">
        <v>126380.03</v>
      </c>
    </row>
    <row r="86" spans="1:6">
      <c r="A86" s="425" t="s">
        <v>77</v>
      </c>
      <c r="B86" s="425" t="s">
        <v>76</v>
      </c>
      <c r="C86" s="425" t="s">
        <v>75</v>
      </c>
      <c r="D86" s="425" t="s">
        <v>273</v>
      </c>
      <c r="E86" s="425" t="s">
        <v>272</v>
      </c>
      <c r="F86" s="426">
        <v>180048.592</v>
      </c>
    </row>
    <row r="87" spans="1:6">
      <c r="A87" s="425" t="s">
        <v>60</v>
      </c>
      <c r="B87" s="425" t="s">
        <v>59</v>
      </c>
      <c r="C87" s="425" t="s">
        <v>139</v>
      </c>
      <c r="D87" s="425" t="s">
        <v>271</v>
      </c>
      <c r="E87" s="425" t="s">
        <v>270</v>
      </c>
      <c r="F87" s="426">
        <v>1354638.8</v>
      </c>
    </row>
    <row r="88" spans="1:6">
      <c r="A88" s="425" t="s">
        <v>77</v>
      </c>
      <c r="B88" s="425" t="s">
        <v>76</v>
      </c>
      <c r="C88" s="425" t="s">
        <v>75</v>
      </c>
      <c r="D88" s="425" t="s">
        <v>269</v>
      </c>
      <c r="E88" s="425" t="s">
        <v>268</v>
      </c>
      <c r="F88" s="426">
        <v>269575.065</v>
      </c>
    </row>
    <row r="89" spans="1:6">
      <c r="A89" s="425" t="s">
        <v>77</v>
      </c>
      <c r="B89" s="425" t="s">
        <v>76</v>
      </c>
      <c r="C89" s="425" t="s">
        <v>75</v>
      </c>
      <c r="D89" s="425" t="s">
        <v>267</v>
      </c>
      <c r="E89" s="425" t="s">
        <v>266</v>
      </c>
      <c r="F89" s="426">
        <v>250791.302</v>
      </c>
    </row>
    <row r="90" spans="1:6">
      <c r="A90" s="425" t="s">
        <v>48</v>
      </c>
      <c r="B90" s="425" t="s">
        <v>120</v>
      </c>
      <c r="C90" s="425" t="s">
        <v>119</v>
      </c>
      <c r="D90" s="425" t="s">
        <v>265</v>
      </c>
      <c r="E90" s="425" t="s">
        <v>264</v>
      </c>
      <c r="F90" s="426">
        <v>92900.89</v>
      </c>
    </row>
    <row r="91" spans="1:6">
      <c r="A91" s="425" t="s">
        <v>77</v>
      </c>
      <c r="B91" s="425" t="s">
        <v>76</v>
      </c>
      <c r="C91" s="425" t="s">
        <v>75</v>
      </c>
      <c r="D91" s="425" t="s">
        <v>263</v>
      </c>
      <c r="E91" s="425" t="s">
        <v>262</v>
      </c>
      <c r="F91" s="426">
        <v>246998.39</v>
      </c>
    </row>
    <row r="92" spans="1:6">
      <c r="A92" s="425" t="s">
        <v>53</v>
      </c>
      <c r="B92" s="425" t="s">
        <v>52</v>
      </c>
      <c r="C92" s="425" t="s">
        <v>51</v>
      </c>
      <c r="D92" s="425" t="s">
        <v>261</v>
      </c>
      <c r="E92" s="425" t="s">
        <v>260</v>
      </c>
      <c r="F92" s="426">
        <v>187667.20600000001</v>
      </c>
    </row>
    <row r="93" spans="1:6">
      <c r="A93" s="425" t="s">
        <v>53</v>
      </c>
      <c r="B93" s="425" t="s">
        <v>105</v>
      </c>
      <c r="C93" s="425" t="s">
        <v>162</v>
      </c>
      <c r="D93" s="425" t="s">
        <v>259</v>
      </c>
      <c r="E93" s="425" t="s">
        <v>258</v>
      </c>
      <c r="F93" s="426">
        <v>1161995.9669999999</v>
      </c>
    </row>
    <row r="94" spans="1:6">
      <c r="A94" s="425" t="s">
        <v>77</v>
      </c>
      <c r="B94" s="425" t="s">
        <v>76</v>
      </c>
      <c r="C94" s="425" t="s">
        <v>75</v>
      </c>
      <c r="D94" s="425" t="s">
        <v>257</v>
      </c>
      <c r="E94" s="425" t="s">
        <v>256</v>
      </c>
      <c r="F94" s="426">
        <v>295704.09899999999</v>
      </c>
    </row>
    <row r="95" spans="1:6">
      <c r="A95" s="425" t="s">
        <v>77</v>
      </c>
      <c r="B95" s="425" t="s">
        <v>76</v>
      </c>
      <c r="C95" s="425" t="s">
        <v>75</v>
      </c>
      <c r="D95" s="425" t="s">
        <v>255</v>
      </c>
      <c r="E95" s="425" t="s">
        <v>254</v>
      </c>
      <c r="F95" s="426">
        <v>272048.71299999999</v>
      </c>
    </row>
    <row r="96" spans="1:6">
      <c r="A96" s="425" t="s">
        <v>60</v>
      </c>
      <c r="B96" s="425" t="s">
        <v>59</v>
      </c>
      <c r="C96" s="425" t="s">
        <v>139</v>
      </c>
      <c r="D96" s="425" t="s">
        <v>253</v>
      </c>
      <c r="E96" s="425" t="s">
        <v>252</v>
      </c>
      <c r="F96" s="426">
        <v>139957.22700000001</v>
      </c>
    </row>
    <row r="97" spans="1:6">
      <c r="A97" s="425" t="s">
        <v>77</v>
      </c>
      <c r="B97" s="425" t="s">
        <v>76</v>
      </c>
      <c r="C97" s="425" t="s">
        <v>75</v>
      </c>
      <c r="D97" s="425" t="s">
        <v>251</v>
      </c>
      <c r="E97" s="425" t="s">
        <v>250</v>
      </c>
      <c r="F97" s="426">
        <v>223619.92499999999</v>
      </c>
    </row>
    <row r="98" spans="1:6">
      <c r="A98" s="425" t="s">
        <v>77</v>
      </c>
      <c r="B98" s="425" t="s">
        <v>76</v>
      </c>
      <c r="C98" s="425" t="s">
        <v>75</v>
      </c>
      <c r="D98" s="425" t="s">
        <v>249</v>
      </c>
      <c r="E98" s="425" t="s">
        <v>248</v>
      </c>
      <c r="F98" s="426">
        <v>155586.06599999999</v>
      </c>
    </row>
    <row r="99" spans="1:6">
      <c r="A99" s="425" t="s">
        <v>60</v>
      </c>
      <c r="B99" s="425" t="s">
        <v>59</v>
      </c>
      <c r="C99" s="425" t="s">
        <v>80</v>
      </c>
      <c r="D99" s="425" t="s">
        <v>247</v>
      </c>
      <c r="E99" s="425" t="s">
        <v>246</v>
      </c>
      <c r="F99" s="426">
        <v>1515197.3910000001</v>
      </c>
    </row>
    <row r="100" spans="1:6">
      <c r="A100" s="425" t="s">
        <v>48</v>
      </c>
      <c r="B100" s="425" t="s">
        <v>47</v>
      </c>
      <c r="C100" s="425" t="s">
        <v>46</v>
      </c>
      <c r="D100" s="425" t="s">
        <v>245</v>
      </c>
      <c r="E100" s="425" t="s">
        <v>244</v>
      </c>
      <c r="F100" s="426">
        <v>258628.742</v>
      </c>
    </row>
    <row r="101" spans="1:6">
      <c r="A101" s="425" t="s">
        <v>77</v>
      </c>
      <c r="B101" s="425" t="s">
        <v>76</v>
      </c>
      <c r="C101" s="425" t="s">
        <v>75</v>
      </c>
      <c r="D101" s="425" t="s">
        <v>243</v>
      </c>
      <c r="E101" s="425" t="s">
        <v>242</v>
      </c>
      <c r="F101" s="426">
        <v>172516.65599999999</v>
      </c>
    </row>
    <row r="102" spans="1:6">
      <c r="A102" s="425" t="s">
        <v>48</v>
      </c>
      <c r="B102" s="425" t="s">
        <v>47</v>
      </c>
      <c r="C102" s="425" t="s">
        <v>46</v>
      </c>
      <c r="D102" s="425" t="s">
        <v>241</v>
      </c>
      <c r="E102" s="425" t="s">
        <v>240</v>
      </c>
      <c r="F102" s="426">
        <v>433836.16499999998</v>
      </c>
    </row>
    <row r="103" spans="1:6">
      <c r="A103" s="425" t="s">
        <v>48</v>
      </c>
      <c r="B103" s="425" t="s">
        <v>64</v>
      </c>
      <c r="C103" s="425" t="s">
        <v>63</v>
      </c>
      <c r="D103" s="425" t="s">
        <v>239</v>
      </c>
      <c r="E103" s="425" t="s">
        <v>238</v>
      </c>
      <c r="F103" s="426">
        <v>146038.89300000001</v>
      </c>
    </row>
    <row r="104" spans="1:6">
      <c r="A104" s="425" t="s">
        <v>77</v>
      </c>
      <c r="B104" s="425" t="s">
        <v>76</v>
      </c>
      <c r="C104" s="425" t="s">
        <v>75</v>
      </c>
      <c r="D104" s="425" t="s">
        <v>237</v>
      </c>
      <c r="E104" s="425" t="s">
        <v>236</v>
      </c>
      <c r="F104" s="426">
        <v>321327.46899999998</v>
      </c>
    </row>
    <row r="105" spans="1:6">
      <c r="A105" s="425" t="s">
        <v>48</v>
      </c>
      <c r="B105" s="425" t="s">
        <v>64</v>
      </c>
      <c r="C105" s="425" t="s">
        <v>72</v>
      </c>
      <c r="D105" s="425" t="s">
        <v>235</v>
      </c>
      <c r="E105" s="425" t="s">
        <v>234</v>
      </c>
      <c r="F105" s="426">
        <v>1184155.3449999997</v>
      </c>
    </row>
    <row r="106" spans="1:6">
      <c r="A106" s="425" t="s">
        <v>48</v>
      </c>
      <c r="B106" s="425" t="s">
        <v>47</v>
      </c>
      <c r="C106" s="425" t="s">
        <v>46</v>
      </c>
      <c r="D106" s="425" t="s">
        <v>233</v>
      </c>
      <c r="E106" s="425" t="s">
        <v>232</v>
      </c>
      <c r="F106" s="426">
        <v>775666.22100000002</v>
      </c>
    </row>
    <row r="107" spans="1:6">
      <c r="A107" s="425" t="s">
        <v>53</v>
      </c>
      <c r="B107" s="425" t="s">
        <v>163</v>
      </c>
      <c r="C107" s="425" t="s">
        <v>162</v>
      </c>
      <c r="D107" s="425" t="s">
        <v>231</v>
      </c>
      <c r="E107" s="425" t="s">
        <v>230</v>
      </c>
      <c r="F107" s="426">
        <v>337739.62800000003</v>
      </c>
    </row>
    <row r="108" spans="1:6">
      <c r="A108" s="425" t="s">
        <v>53</v>
      </c>
      <c r="B108" s="425" t="s">
        <v>163</v>
      </c>
      <c r="C108" s="425" t="s">
        <v>162</v>
      </c>
      <c r="D108" s="425" t="s">
        <v>229</v>
      </c>
      <c r="E108" s="425" t="s">
        <v>228</v>
      </c>
      <c r="F108" s="426">
        <v>669461.58600000001</v>
      </c>
    </row>
    <row r="109" spans="1:6">
      <c r="A109" s="425" t="s">
        <v>77</v>
      </c>
      <c r="B109" s="425" t="s">
        <v>76</v>
      </c>
      <c r="C109" s="425" t="s">
        <v>75</v>
      </c>
      <c r="D109" s="425" t="s">
        <v>227</v>
      </c>
      <c r="E109" s="425" t="s">
        <v>226</v>
      </c>
      <c r="F109" s="426">
        <v>293946.98499999999</v>
      </c>
    </row>
    <row r="110" spans="1:6">
      <c r="A110" s="425" t="s">
        <v>53</v>
      </c>
      <c r="B110" s="425" t="s">
        <v>163</v>
      </c>
      <c r="C110" s="425" t="s">
        <v>162</v>
      </c>
      <c r="D110" s="425" t="s">
        <v>225</v>
      </c>
      <c r="E110" s="425" t="s">
        <v>224</v>
      </c>
      <c r="F110" s="426">
        <v>733219.51599999995</v>
      </c>
    </row>
    <row r="111" spans="1:6">
      <c r="A111" s="425" t="s">
        <v>48</v>
      </c>
      <c r="B111" s="425" t="s">
        <v>64</v>
      </c>
      <c r="C111" s="425" t="s">
        <v>63</v>
      </c>
      <c r="D111" s="425" t="s">
        <v>223</v>
      </c>
      <c r="E111" s="425" t="s">
        <v>222</v>
      </c>
      <c r="F111" s="426">
        <v>470978.12800000003</v>
      </c>
    </row>
    <row r="112" spans="1:6">
      <c r="A112" s="425" t="s">
        <v>53</v>
      </c>
      <c r="B112" s="425" t="s">
        <v>105</v>
      </c>
      <c r="C112" s="425" t="s">
        <v>162</v>
      </c>
      <c r="D112" s="425" t="s">
        <v>221</v>
      </c>
      <c r="E112" s="425" t="s">
        <v>220</v>
      </c>
      <c r="F112" s="426">
        <v>213695.91699999999</v>
      </c>
    </row>
    <row r="113" spans="1:6">
      <c r="A113" s="425" t="s">
        <v>48</v>
      </c>
      <c r="B113" s="425" t="s">
        <v>64</v>
      </c>
      <c r="C113" s="425" t="s">
        <v>72</v>
      </c>
      <c r="D113" s="425" t="s">
        <v>219</v>
      </c>
      <c r="E113" s="425" t="s">
        <v>218</v>
      </c>
      <c r="F113" s="426">
        <v>522148.13</v>
      </c>
    </row>
    <row r="114" spans="1:6">
      <c r="A114" s="425" t="s">
        <v>60</v>
      </c>
      <c r="B114" s="425" t="s">
        <v>59</v>
      </c>
      <c r="C114" s="425" t="s">
        <v>80</v>
      </c>
      <c r="D114" s="425" t="s">
        <v>217</v>
      </c>
      <c r="E114" s="425" t="s">
        <v>216</v>
      </c>
      <c r="F114" s="426">
        <v>275315.87699999998</v>
      </c>
    </row>
    <row r="115" spans="1:6">
      <c r="A115" s="425" t="s">
        <v>77</v>
      </c>
      <c r="B115" s="425" t="s">
        <v>76</v>
      </c>
      <c r="C115" s="425" t="s">
        <v>75</v>
      </c>
      <c r="D115" s="425" t="s">
        <v>215</v>
      </c>
      <c r="E115" s="425" t="s">
        <v>214</v>
      </c>
      <c r="F115" s="426">
        <v>210322.15</v>
      </c>
    </row>
    <row r="116" spans="1:6">
      <c r="A116" s="425" t="s">
        <v>48</v>
      </c>
      <c r="B116" s="425" t="s">
        <v>120</v>
      </c>
      <c r="C116" s="425" t="s">
        <v>119</v>
      </c>
      <c r="D116" s="425" t="s">
        <v>213</v>
      </c>
      <c r="E116" s="425" t="s">
        <v>212</v>
      </c>
      <c r="F116" s="426">
        <v>139937.432</v>
      </c>
    </row>
    <row r="117" spans="1:6">
      <c r="A117" s="425" t="s">
        <v>53</v>
      </c>
      <c r="B117" s="425" t="s">
        <v>59</v>
      </c>
      <c r="C117" s="425" t="s">
        <v>162</v>
      </c>
      <c r="D117" s="425" t="s">
        <v>211</v>
      </c>
      <c r="E117" s="425" t="s">
        <v>210</v>
      </c>
      <c r="F117" s="426">
        <v>263051.12300000002</v>
      </c>
    </row>
    <row r="118" spans="1:6">
      <c r="A118" s="425" t="s">
        <v>48</v>
      </c>
      <c r="B118" s="425" t="s">
        <v>120</v>
      </c>
      <c r="C118" s="425" t="s">
        <v>119</v>
      </c>
      <c r="D118" s="425" t="s">
        <v>209</v>
      </c>
      <c r="E118" s="425" t="s">
        <v>208</v>
      </c>
      <c r="F118" s="426">
        <v>285146.93800000002</v>
      </c>
    </row>
    <row r="119" spans="1:6">
      <c r="A119" s="425" t="s">
        <v>77</v>
      </c>
      <c r="B119" s="425" t="s">
        <v>76</v>
      </c>
      <c r="C119" s="425" t="s">
        <v>75</v>
      </c>
      <c r="D119" s="425" t="s">
        <v>207</v>
      </c>
      <c r="E119" s="425" t="s">
        <v>206</v>
      </c>
      <c r="F119" s="426">
        <v>330328.06199999998</v>
      </c>
    </row>
    <row r="120" spans="1:6">
      <c r="A120" s="425" t="s">
        <v>53</v>
      </c>
      <c r="B120" s="425" t="s">
        <v>105</v>
      </c>
      <c r="C120" s="425" t="s">
        <v>104</v>
      </c>
      <c r="D120" s="425" t="s">
        <v>205</v>
      </c>
      <c r="E120" s="425" t="s">
        <v>204</v>
      </c>
      <c r="F120" s="426">
        <v>882569.1590000001</v>
      </c>
    </row>
    <row r="121" spans="1:6">
      <c r="A121" s="425" t="s">
        <v>48</v>
      </c>
      <c r="B121" s="425" t="s">
        <v>47</v>
      </c>
      <c r="C121" s="425" t="s">
        <v>46</v>
      </c>
      <c r="D121" s="425" t="s">
        <v>203</v>
      </c>
      <c r="E121" s="425" t="s">
        <v>202</v>
      </c>
      <c r="F121" s="426">
        <v>159998.84599999999</v>
      </c>
    </row>
    <row r="122" spans="1:6">
      <c r="A122" s="425" t="s">
        <v>48</v>
      </c>
      <c r="B122" s="425" t="s">
        <v>47</v>
      </c>
      <c r="C122" s="425" t="s">
        <v>46</v>
      </c>
      <c r="D122" s="425" t="s">
        <v>201</v>
      </c>
      <c r="E122" s="425" t="s">
        <v>200</v>
      </c>
      <c r="F122" s="426">
        <v>170606.93400000001</v>
      </c>
    </row>
    <row r="123" spans="1:6">
      <c r="A123" s="425" t="s">
        <v>60</v>
      </c>
      <c r="B123" s="425" t="s">
        <v>69</v>
      </c>
      <c r="C123" s="425" t="s">
        <v>101</v>
      </c>
      <c r="D123" s="425" t="s">
        <v>199</v>
      </c>
      <c r="E123" s="425" t="s">
        <v>198</v>
      </c>
      <c r="F123" s="426">
        <v>210427.02900000001</v>
      </c>
    </row>
    <row r="124" spans="1:6">
      <c r="A124" s="425" t="s">
        <v>48</v>
      </c>
      <c r="B124" s="425" t="s">
        <v>120</v>
      </c>
      <c r="C124" s="425" t="s">
        <v>119</v>
      </c>
      <c r="D124" s="425" t="s">
        <v>197</v>
      </c>
      <c r="E124" s="425" t="s">
        <v>196</v>
      </c>
      <c r="F124" s="426">
        <v>204881.728</v>
      </c>
    </row>
    <row r="125" spans="1:6">
      <c r="A125" s="425" t="s">
        <v>48</v>
      </c>
      <c r="B125" s="425" t="s">
        <v>47</v>
      </c>
      <c r="C125" s="425" t="s">
        <v>46</v>
      </c>
      <c r="D125" s="425" t="s">
        <v>195</v>
      </c>
      <c r="E125" s="425" t="s">
        <v>194</v>
      </c>
      <c r="F125" s="426">
        <v>606636.17200000002</v>
      </c>
    </row>
    <row r="126" spans="1:6">
      <c r="A126" s="425" t="s">
        <v>53</v>
      </c>
      <c r="B126" s="425" t="s">
        <v>163</v>
      </c>
      <c r="C126" s="425" t="s">
        <v>162</v>
      </c>
      <c r="D126" s="425" t="s">
        <v>193</v>
      </c>
      <c r="E126" s="425" t="s">
        <v>192</v>
      </c>
      <c r="F126" s="426">
        <v>718282.46200000006</v>
      </c>
    </row>
    <row r="127" spans="1:6">
      <c r="A127" s="425" t="s">
        <v>48</v>
      </c>
      <c r="B127" s="425" t="s">
        <v>120</v>
      </c>
      <c r="C127" s="425" t="s">
        <v>119</v>
      </c>
      <c r="D127" s="425" t="s">
        <v>191</v>
      </c>
      <c r="E127" s="425" t="s">
        <v>190</v>
      </c>
      <c r="F127" s="426">
        <v>317222.58</v>
      </c>
    </row>
    <row r="128" spans="1:6">
      <c r="A128" s="425" t="s">
        <v>53</v>
      </c>
      <c r="B128" s="425" t="s">
        <v>163</v>
      </c>
      <c r="C128" s="425" t="s">
        <v>108</v>
      </c>
      <c r="D128" s="425" t="s">
        <v>189</v>
      </c>
      <c r="E128" s="425" t="s">
        <v>188</v>
      </c>
      <c r="F128" s="426">
        <v>313809.21799999999</v>
      </c>
    </row>
    <row r="129" spans="1:6">
      <c r="A129" s="425" t="s">
        <v>53</v>
      </c>
      <c r="B129" s="425" t="s">
        <v>163</v>
      </c>
      <c r="C129" s="425" t="s">
        <v>108</v>
      </c>
      <c r="D129" s="425" t="s">
        <v>187</v>
      </c>
      <c r="E129" s="425" t="s">
        <v>186</v>
      </c>
      <c r="F129" s="426">
        <v>802758.43799999997</v>
      </c>
    </row>
    <row r="130" spans="1:6">
      <c r="A130" s="425" t="s">
        <v>48</v>
      </c>
      <c r="B130" s="425" t="s">
        <v>64</v>
      </c>
      <c r="C130" s="425" t="s">
        <v>72</v>
      </c>
      <c r="D130" s="425" t="s">
        <v>185</v>
      </c>
      <c r="E130" s="425" t="s">
        <v>184</v>
      </c>
      <c r="F130" s="426">
        <v>228452.005</v>
      </c>
    </row>
    <row r="131" spans="1:6">
      <c r="A131" s="425" t="s">
        <v>60</v>
      </c>
      <c r="B131" s="425" t="s">
        <v>59</v>
      </c>
      <c r="C131" s="425" t="s">
        <v>58</v>
      </c>
      <c r="D131" s="425" t="s">
        <v>183</v>
      </c>
      <c r="E131" s="425" t="s">
        <v>182</v>
      </c>
      <c r="F131" s="426">
        <v>672255.38899999997</v>
      </c>
    </row>
    <row r="132" spans="1:6">
      <c r="A132" s="425" t="s">
        <v>53</v>
      </c>
      <c r="B132" s="425" t="s">
        <v>105</v>
      </c>
      <c r="C132" s="425" t="s">
        <v>104</v>
      </c>
      <c r="D132" s="425" t="s">
        <v>181</v>
      </c>
      <c r="E132" s="425" t="s">
        <v>180</v>
      </c>
      <c r="F132" s="426">
        <v>192953.24900000001</v>
      </c>
    </row>
    <row r="133" spans="1:6">
      <c r="A133" s="425" t="s">
        <v>60</v>
      </c>
      <c r="B133" s="425" t="s">
        <v>69</v>
      </c>
      <c r="C133" s="425" t="s">
        <v>101</v>
      </c>
      <c r="D133" s="425" t="s">
        <v>179</v>
      </c>
      <c r="E133" s="425" t="s">
        <v>178</v>
      </c>
      <c r="F133" s="426">
        <v>261315.05499999999</v>
      </c>
    </row>
    <row r="134" spans="1:6">
      <c r="A134" s="425" t="s">
        <v>60</v>
      </c>
      <c r="B134" s="425" t="s">
        <v>59</v>
      </c>
      <c r="C134" s="425" t="s">
        <v>139</v>
      </c>
      <c r="D134" s="425" t="s">
        <v>177</v>
      </c>
      <c r="E134" s="425" t="s">
        <v>176</v>
      </c>
      <c r="F134" s="426">
        <v>211516.71799999999</v>
      </c>
    </row>
    <row r="135" spans="1:6">
      <c r="A135" s="425" t="s">
        <v>60</v>
      </c>
      <c r="B135" s="425" t="s">
        <v>59</v>
      </c>
      <c r="C135" s="425" t="s">
        <v>58</v>
      </c>
      <c r="D135" s="425" t="s">
        <v>175</v>
      </c>
      <c r="E135" s="425" t="s">
        <v>174</v>
      </c>
      <c r="F135" s="426">
        <v>159764.003</v>
      </c>
    </row>
    <row r="136" spans="1:6">
      <c r="A136" s="425" t="s">
        <v>77</v>
      </c>
      <c r="B136" s="425" t="s">
        <v>76</v>
      </c>
      <c r="C136" s="425" t="s">
        <v>75</v>
      </c>
      <c r="D136" s="425" t="s">
        <v>173</v>
      </c>
      <c r="E136" s="425" t="s">
        <v>172</v>
      </c>
      <c r="F136" s="426">
        <v>300473.022</v>
      </c>
    </row>
    <row r="137" spans="1:6">
      <c r="A137" s="425" t="s">
        <v>48</v>
      </c>
      <c r="B137" s="425" t="s">
        <v>120</v>
      </c>
      <c r="C137" s="425" t="s">
        <v>119</v>
      </c>
      <c r="D137" s="425" t="s">
        <v>171</v>
      </c>
      <c r="E137" s="425" t="s">
        <v>170</v>
      </c>
      <c r="F137" s="426">
        <v>134740.378</v>
      </c>
    </row>
    <row r="138" spans="1:6">
      <c r="A138" s="425" t="s">
        <v>77</v>
      </c>
      <c r="B138" s="425" t="s">
        <v>76</v>
      </c>
      <c r="C138" s="425" t="s">
        <v>75</v>
      </c>
      <c r="D138" s="425" t="s">
        <v>169</v>
      </c>
      <c r="E138" s="425" t="s">
        <v>168</v>
      </c>
      <c r="F138" s="426">
        <v>196510.10399999999</v>
      </c>
    </row>
    <row r="139" spans="1:6">
      <c r="A139" s="425" t="s">
        <v>48</v>
      </c>
      <c r="B139" s="425" t="s">
        <v>64</v>
      </c>
      <c r="C139" s="425" t="s">
        <v>72</v>
      </c>
      <c r="D139" s="425" t="s">
        <v>167</v>
      </c>
      <c r="E139" s="425" t="s">
        <v>166</v>
      </c>
      <c r="F139" s="426">
        <v>213193.95699999999</v>
      </c>
    </row>
    <row r="140" spans="1:6">
      <c r="A140" s="425" t="s">
        <v>48</v>
      </c>
      <c r="B140" s="425" t="s">
        <v>47</v>
      </c>
      <c r="C140" s="425" t="s">
        <v>46</v>
      </c>
      <c r="D140" s="425" t="s">
        <v>165</v>
      </c>
      <c r="E140" s="425" t="s">
        <v>164</v>
      </c>
      <c r="F140" s="426">
        <v>260781.595</v>
      </c>
    </row>
    <row r="141" spans="1:6">
      <c r="A141" s="425" t="s">
        <v>53</v>
      </c>
      <c r="B141" s="425" t="s">
        <v>163</v>
      </c>
      <c r="C141" s="425" t="s">
        <v>162</v>
      </c>
      <c r="D141" s="425" t="s">
        <v>161</v>
      </c>
      <c r="E141" s="425" t="s">
        <v>160</v>
      </c>
      <c r="F141" s="426">
        <v>36985.343999999997</v>
      </c>
    </row>
    <row r="142" spans="1:6">
      <c r="A142" s="425" t="s">
        <v>48</v>
      </c>
      <c r="B142" s="425" t="s">
        <v>64</v>
      </c>
      <c r="C142" s="425" t="s">
        <v>72</v>
      </c>
      <c r="D142" s="425" t="s">
        <v>159</v>
      </c>
      <c r="E142" s="425" t="s">
        <v>158</v>
      </c>
      <c r="F142" s="426">
        <v>244716.47399999999</v>
      </c>
    </row>
    <row r="143" spans="1:6">
      <c r="A143" s="425" t="s">
        <v>53</v>
      </c>
      <c r="B143" s="425" t="s">
        <v>52</v>
      </c>
      <c r="C143" s="425" t="s">
        <v>51</v>
      </c>
      <c r="D143" s="425" t="s">
        <v>157</v>
      </c>
      <c r="E143" s="425" t="s">
        <v>156</v>
      </c>
      <c r="F143" s="426">
        <v>319570.96500000003</v>
      </c>
    </row>
    <row r="144" spans="1:6">
      <c r="A144" s="425" t="s">
        <v>48</v>
      </c>
      <c r="B144" s="425" t="s">
        <v>64</v>
      </c>
      <c r="C144" s="425" t="s">
        <v>63</v>
      </c>
      <c r="D144" s="425" t="s">
        <v>155</v>
      </c>
      <c r="E144" s="425" t="s">
        <v>154</v>
      </c>
      <c r="F144" s="426">
        <v>273795.98200000002</v>
      </c>
    </row>
    <row r="145" spans="1:6">
      <c r="A145" s="425" t="s">
        <v>48</v>
      </c>
      <c r="B145" s="425" t="s">
        <v>47</v>
      </c>
      <c r="C145" s="425" t="s">
        <v>46</v>
      </c>
      <c r="D145" s="425" t="s">
        <v>153</v>
      </c>
      <c r="E145" s="425" t="s">
        <v>152</v>
      </c>
      <c r="F145" s="426">
        <v>566870.70499999996</v>
      </c>
    </row>
    <row r="146" spans="1:6">
      <c r="A146" s="425" t="s">
        <v>53</v>
      </c>
      <c r="B146" s="425" t="s">
        <v>52</v>
      </c>
      <c r="C146" s="425" t="s">
        <v>108</v>
      </c>
      <c r="D146" s="425" t="s">
        <v>151</v>
      </c>
      <c r="E146" s="425" t="s">
        <v>150</v>
      </c>
      <c r="F146" s="426">
        <v>311518.18099999998</v>
      </c>
    </row>
    <row r="147" spans="1:6">
      <c r="A147" s="425" t="s">
        <v>60</v>
      </c>
      <c r="B147" s="425" t="s">
        <v>59</v>
      </c>
      <c r="C147" s="425" t="s">
        <v>58</v>
      </c>
      <c r="D147" s="425" t="s">
        <v>149</v>
      </c>
      <c r="E147" s="425" t="s">
        <v>148</v>
      </c>
      <c r="F147" s="426">
        <v>147441.00099999999</v>
      </c>
    </row>
    <row r="148" spans="1:6">
      <c r="A148" s="425" t="s">
        <v>53</v>
      </c>
      <c r="B148" s="425" t="s">
        <v>52</v>
      </c>
      <c r="C148" s="425" t="s">
        <v>51</v>
      </c>
      <c r="D148" s="425" t="s">
        <v>147</v>
      </c>
      <c r="E148" s="425" t="s">
        <v>146</v>
      </c>
      <c r="F148" s="426">
        <v>210271.77299999999</v>
      </c>
    </row>
    <row r="149" spans="1:6">
      <c r="A149" s="425" t="s">
        <v>60</v>
      </c>
      <c r="B149" s="425" t="s">
        <v>69</v>
      </c>
      <c r="C149" s="425" t="s">
        <v>101</v>
      </c>
      <c r="D149" s="425" t="s">
        <v>145</v>
      </c>
      <c r="E149" s="425" t="s">
        <v>144</v>
      </c>
      <c r="F149" s="426">
        <v>543602.34800000011</v>
      </c>
    </row>
    <row r="150" spans="1:6">
      <c r="A150" s="425" t="s">
        <v>60</v>
      </c>
      <c r="B150" s="425" t="s">
        <v>69</v>
      </c>
      <c r="C150" s="425" t="s">
        <v>101</v>
      </c>
      <c r="D150" s="425" t="s">
        <v>143</v>
      </c>
      <c r="E150" s="425" t="s">
        <v>142</v>
      </c>
      <c r="F150" s="426">
        <v>273285.97499999998</v>
      </c>
    </row>
    <row r="151" spans="1:6">
      <c r="A151" s="425" t="s">
        <v>48</v>
      </c>
      <c r="B151" s="425" t="s">
        <v>120</v>
      </c>
      <c r="C151" s="425" t="s">
        <v>119</v>
      </c>
      <c r="D151" s="425" t="s">
        <v>141</v>
      </c>
      <c r="E151" s="425" t="s">
        <v>140</v>
      </c>
      <c r="F151" s="426">
        <v>149366.63500000001</v>
      </c>
    </row>
    <row r="152" spans="1:6">
      <c r="A152" s="425" t="s">
        <v>60</v>
      </c>
      <c r="B152" s="425" t="s">
        <v>59</v>
      </c>
      <c r="C152" s="425" t="s">
        <v>139</v>
      </c>
      <c r="D152" s="425" t="s">
        <v>138</v>
      </c>
      <c r="E152" s="425" t="s">
        <v>137</v>
      </c>
      <c r="F152" s="426">
        <v>245095.80900000001</v>
      </c>
    </row>
    <row r="153" spans="1:6">
      <c r="A153" s="425" t="s">
        <v>53</v>
      </c>
      <c r="B153" s="425" t="s">
        <v>105</v>
      </c>
      <c r="C153" s="425" t="s">
        <v>104</v>
      </c>
      <c r="D153" s="425" t="s">
        <v>136</v>
      </c>
      <c r="E153" s="425" t="s">
        <v>135</v>
      </c>
      <c r="F153" s="426">
        <v>178329.53899999999</v>
      </c>
    </row>
    <row r="154" spans="1:6">
      <c r="A154" s="425" t="s">
        <v>77</v>
      </c>
      <c r="B154" s="425" t="s">
        <v>76</v>
      </c>
      <c r="C154" s="425" t="s">
        <v>75</v>
      </c>
      <c r="D154" s="425" t="s">
        <v>134</v>
      </c>
      <c r="E154" s="425" t="s">
        <v>133</v>
      </c>
      <c r="F154" s="426">
        <v>306486.57699999999</v>
      </c>
    </row>
    <row r="155" spans="1:6">
      <c r="A155" s="425" t="s">
        <v>48</v>
      </c>
      <c r="B155" s="425" t="s">
        <v>64</v>
      </c>
      <c r="C155" s="425" t="s">
        <v>63</v>
      </c>
      <c r="D155" s="425" t="s">
        <v>132</v>
      </c>
      <c r="E155" s="425" t="s">
        <v>131</v>
      </c>
      <c r="F155" s="426">
        <v>178018.55499999999</v>
      </c>
    </row>
    <row r="156" spans="1:6">
      <c r="A156" s="425" t="s">
        <v>53</v>
      </c>
      <c r="B156" s="425" t="s">
        <v>52</v>
      </c>
      <c r="C156" s="425" t="s">
        <v>108</v>
      </c>
      <c r="D156" s="425" t="s">
        <v>130</v>
      </c>
      <c r="E156" s="425" t="s">
        <v>129</v>
      </c>
      <c r="F156" s="426">
        <v>860592.25499999989</v>
      </c>
    </row>
    <row r="157" spans="1:6">
      <c r="A157" s="425" t="s">
        <v>48</v>
      </c>
      <c r="B157" s="425" t="s">
        <v>64</v>
      </c>
      <c r="C157" s="425" t="s">
        <v>72</v>
      </c>
      <c r="D157" s="425" t="s">
        <v>128</v>
      </c>
      <c r="E157" s="425" t="s">
        <v>127</v>
      </c>
      <c r="F157" s="426">
        <v>287357.27899999998</v>
      </c>
    </row>
    <row r="158" spans="1:6">
      <c r="A158" s="425" t="s">
        <v>48</v>
      </c>
      <c r="B158" s="425" t="s">
        <v>120</v>
      </c>
      <c r="C158" s="425" t="s">
        <v>119</v>
      </c>
      <c r="D158" s="425" t="s">
        <v>126</v>
      </c>
      <c r="E158" s="425" t="s">
        <v>125</v>
      </c>
      <c r="F158" s="426">
        <v>195665.19</v>
      </c>
    </row>
    <row r="159" spans="1:6">
      <c r="A159" s="425" t="s">
        <v>53</v>
      </c>
      <c r="B159" s="425" t="s">
        <v>52</v>
      </c>
      <c r="C159" s="425" t="s">
        <v>108</v>
      </c>
      <c r="D159" s="425" t="s">
        <v>124</v>
      </c>
      <c r="E159" s="425" t="s">
        <v>123</v>
      </c>
      <c r="F159" s="426">
        <v>252014.46100000001</v>
      </c>
    </row>
    <row r="160" spans="1:6">
      <c r="A160" s="425" t="s">
        <v>53</v>
      </c>
      <c r="B160" s="425" t="s">
        <v>105</v>
      </c>
      <c r="C160" s="425" t="s">
        <v>104</v>
      </c>
      <c r="D160" s="425" t="s">
        <v>122</v>
      </c>
      <c r="E160" s="425" t="s">
        <v>121</v>
      </c>
      <c r="F160" s="426">
        <v>742735.01799999992</v>
      </c>
    </row>
    <row r="161" spans="1:6">
      <c r="A161" s="425" t="s">
        <v>48</v>
      </c>
      <c r="B161" s="425" t="s">
        <v>120</v>
      </c>
      <c r="C161" s="425" t="s">
        <v>119</v>
      </c>
      <c r="D161" s="425" t="s">
        <v>118</v>
      </c>
      <c r="E161" s="425" t="s">
        <v>117</v>
      </c>
      <c r="F161" s="426">
        <v>276132.61700000003</v>
      </c>
    </row>
    <row r="162" spans="1:6">
      <c r="A162" s="425" t="s">
        <v>60</v>
      </c>
      <c r="B162" s="425" t="s">
        <v>59</v>
      </c>
      <c r="C162" s="425" t="s">
        <v>80</v>
      </c>
      <c r="D162" s="425" t="s">
        <v>116</v>
      </c>
      <c r="E162" s="425" t="s">
        <v>115</v>
      </c>
      <c r="F162" s="426">
        <v>1171223.551</v>
      </c>
    </row>
    <row r="163" spans="1:6">
      <c r="A163" s="425" t="s">
        <v>77</v>
      </c>
      <c r="B163" s="425" t="s">
        <v>76</v>
      </c>
      <c r="C163" s="425" t="s">
        <v>75</v>
      </c>
      <c r="D163" s="425" t="s">
        <v>114</v>
      </c>
      <c r="E163" s="425" t="s">
        <v>113</v>
      </c>
      <c r="F163" s="426">
        <v>201532.06299999999</v>
      </c>
    </row>
    <row r="164" spans="1:6">
      <c r="A164" s="425" t="s">
        <v>60</v>
      </c>
      <c r="B164" s="425" t="s">
        <v>69</v>
      </c>
      <c r="C164" s="425" t="s">
        <v>58</v>
      </c>
      <c r="D164" s="425" t="s">
        <v>112</v>
      </c>
      <c r="E164" s="425" t="s">
        <v>111</v>
      </c>
      <c r="F164" s="426">
        <v>219655.73199999999</v>
      </c>
    </row>
    <row r="165" spans="1:6">
      <c r="A165" s="425" t="s">
        <v>48</v>
      </c>
      <c r="B165" s="425" t="s">
        <v>64</v>
      </c>
      <c r="C165" s="425" t="s">
        <v>72</v>
      </c>
      <c r="D165" s="425" t="s">
        <v>110</v>
      </c>
      <c r="E165" s="425" t="s">
        <v>109</v>
      </c>
      <c r="F165" s="426">
        <v>223973.21</v>
      </c>
    </row>
    <row r="166" spans="1:6">
      <c r="A166" s="425" t="s">
        <v>53</v>
      </c>
      <c r="B166" s="425" t="s">
        <v>52</v>
      </c>
      <c r="C166" s="425" t="s">
        <v>108</v>
      </c>
      <c r="D166" s="425" t="s">
        <v>107</v>
      </c>
      <c r="E166" s="425" t="s">
        <v>106</v>
      </c>
      <c r="F166" s="426">
        <v>169644.36199999999</v>
      </c>
    </row>
    <row r="167" spans="1:6">
      <c r="A167" s="425" t="s">
        <v>53</v>
      </c>
      <c r="B167" s="425" t="s">
        <v>105</v>
      </c>
      <c r="C167" s="425" t="s">
        <v>104</v>
      </c>
      <c r="D167" s="425" t="s">
        <v>103</v>
      </c>
      <c r="E167" s="425" t="s">
        <v>102</v>
      </c>
      <c r="F167" s="426">
        <v>164265.465</v>
      </c>
    </row>
    <row r="168" spans="1:6">
      <c r="A168" s="425" t="s">
        <v>60</v>
      </c>
      <c r="B168" s="425" t="s">
        <v>69</v>
      </c>
      <c r="C168" s="425" t="s">
        <v>101</v>
      </c>
      <c r="D168" s="425" t="s">
        <v>100</v>
      </c>
      <c r="E168" s="425" t="s">
        <v>99</v>
      </c>
      <c r="F168" s="426">
        <v>132663.44</v>
      </c>
    </row>
    <row r="169" spans="1:6">
      <c r="A169" s="425" t="s">
        <v>77</v>
      </c>
      <c r="B169" s="425" t="s">
        <v>76</v>
      </c>
      <c r="C169" s="425" t="s">
        <v>75</v>
      </c>
      <c r="D169" s="425" t="s">
        <v>98</v>
      </c>
      <c r="E169" s="425" t="s">
        <v>97</v>
      </c>
      <c r="F169" s="426">
        <v>282713.56199999998</v>
      </c>
    </row>
    <row r="170" spans="1:6">
      <c r="A170" s="425" t="s">
        <v>48</v>
      </c>
      <c r="B170" s="425" t="s">
        <v>64</v>
      </c>
      <c r="C170" s="425" t="s">
        <v>72</v>
      </c>
      <c r="D170" s="425" t="s">
        <v>96</v>
      </c>
      <c r="E170" s="425" t="s">
        <v>95</v>
      </c>
      <c r="F170" s="426">
        <v>232920.14300000001</v>
      </c>
    </row>
    <row r="171" spans="1:6">
      <c r="A171" s="425" t="s">
        <v>48</v>
      </c>
      <c r="B171" s="425" t="s">
        <v>47</v>
      </c>
      <c r="C171" s="425" t="s">
        <v>46</v>
      </c>
      <c r="D171" s="425" t="s">
        <v>94</v>
      </c>
      <c r="E171" s="425" t="s">
        <v>93</v>
      </c>
      <c r="F171" s="426">
        <v>332239.93699999998</v>
      </c>
    </row>
    <row r="172" spans="1:6">
      <c r="A172" s="425" t="s">
        <v>53</v>
      </c>
      <c r="B172" s="425" t="s">
        <v>52</v>
      </c>
      <c r="C172" s="425" t="s">
        <v>51</v>
      </c>
      <c r="D172" s="425" t="s">
        <v>92</v>
      </c>
      <c r="E172" s="425" t="s">
        <v>91</v>
      </c>
      <c r="F172" s="426">
        <v>274754.40000000002</v>
      </c>
    </row>
    <row r="173" spans="1:6">
      <c r="A173" s="425" t="s">
        <v>77</v>
      </c>
      <c r="B173" s="425" t="s">
        <v>76</v>
      </c>
      <c r="C173" s="425" t="s">
        <v>75</v>
      </c>
      <c r="D173" s="425" t="s">
        <v>90</v>
      </c>
      <c r="E173" s="425" t="s">
        <v>89</v>
      </c>
      <c r="F173" s="426">
        <v>271973.14199999999</v>
      </c>
    </row>
    <row r="174" spans="1:6">
      <c r="A174" s="425" t="s">
        <v>77</v>
      </c>
      <c r="B174" s="425" t="s">
        <v>76</v>
      </c>
      <c r="C174" s="425" t="s">
        <v>75</v>
      </c>
      <c r="D174" s="425" t="s">
        <v>88</v>
      </c>
      <c r="E174" s="425" t="s">
        <v>87</v>
      </c>
      <c r="F174" s="426">
        <v>317002.38099999999</v>
      </c>
    </row>
    <row r="175" spans="1:6">
      <c r="A175" s="425" t="s">
        <v>48</v>
      </c>
      <c r="B175" s="425" t="s">
        <v>64</v>
      </c>
      <c r="C175" s="425" t="s">
        <v>63</v>
      </c>
      <c r="D175" s="425" t="s">
        <v>86</v>
      </c>
      <c r="E175" s="425" t="s">
        <v>85</v>
      </c>
      <c r="F175" s="426">
        <v>208141.073</v>
      </c>
    </row>
    <row r="176" spans="1:6">
      <c r="A176" s="425" t="s">
        <v>53</v>
      </c>
      <c r="B176" s="425" t="s">
        <v>52</v>
      </c>
      <c r="C176" s="425" t="s">
        <v>51</v>
      </c>
      <c r="D176" s="425" t="s">
        <v>84</v>
      </c>
      <c r="E176" s="425" t="s">
        <v>83</v>
      </c>
      <c r="F176" s="426">
        <v>555744.10499999998</v>
      </c>
    </row>
    <row r="177" spans="1:6">
      <c r="A177" s="425" t="s">
        <v>60</v>
      </c>
      <c r="B177" s="425" t="s">
        <v>59</v>
      </c>
      <c r="C177" s="425" t="s">
        <v>58</v>
      </c>
      <c r="D177" s="425" t="s">
        <v>82</v>
      </c>
      <c r="E177" s="425" t="s">
        <v>81</v>
      </c>
      <c r="F177" s="426">
        <v>157230.783</v>
      </c>
    </row>
    <row r="178" spans="1:6">
      <c r="A178" s="425" t="s">
        <v>60</v>
      </c>
      <c r="B178" s="425" t="s">
        <v>59</v>
      </c>
      <c r="C178" s="425" t="s">
        <v>80</v>
      </c>
      <c r="D178" s="425" t="s">
        <v>79</v>
      </c>
      <c r="E178" s="425" t="s">
        <v>78</v>
      </c>
      <c r="F178" s="426">
        <v>833315.34199999995</v>
      </c>
    </row>
    <row r="179" spans="1:6">
      <c r="A179" s="425" t="s">
        <v>77</v>
      </c>
      <c r="B179" s="425" t="s">
        <v>76</v>
      </c>
      <c r="C179" s="425" t="s">
        <v>75</v>
      </c>
      <c r="D179" s="425" t="s">
        <v>74</v>
      </c>
      <c r="E179" s="425" t="s">
        <v>73</v>
      </c>
      <c r="F179" s="426">
        <v>232630.30799999999</v>
      </c>
    </row>
    <row r="180" spans="1:6">
      <c r="A180" s="425" t="s">
        <v>48</v>
      </c>
      <c r="B180" s="425" t="s">
        <v>64</v>
      </c>
      <c r="C180" s="425" t="s">
        <v>72</v>
      </c>
      <c r="D180" s="425" t="s">
        <v>71</v>
      </c>
      <c r="E180" s="425" t="s">
        <v>70</v>
      </c>
      <c r="F180" s="426">
        <v>323596.84000000003</v>
      </c>
    </row>
    <row r="181" spans="1:6">
      <c r="A181" s="425" t="s">
        <v>60</v>
      </c>
      <c r="B181" s="425" t="s">
        <v>69</v>
      </c>
      <c r="C181" s="425" t="s">
        <v>58</v>
      </c>
      <c r="D181" s="425" t="s">
        <v>68</v>
      </c>
      <c r="E181" s="425" t="s">
        <v>67</v>
      </c>
      <c r="F181" s="426">
        <v>484400.761</v>
      </c>
    </row>
    <row r="182" spans="1:6">
      <c r="A182" s="425" t="s">
        <v>60</v>
      </c>
      <c r="B182" s="425" t="s">
        <v>59</v>
      </c>
      <c r="C182" s="425" t="s">
        <v>58</v>
      </c>
      <c r="D182" s="425" t="s">
        <v>66</v>
      </c>
      <c r="E182" s="425" t="s">
        <v>65</v>
      </c>
      <c r="F182" s="426">
        <v>149243.67300000001</v>
      </c>
    </row>
    <row r="183" spans="1:6">
      <c r="A183" s="425" t="s">
        <v>48</v>
      </c>
      <c r="B183" s="425" t="s">
        <v>64</v>
      </c>
      <c r="C183" s="425" t="s">
        <v>63</v>
      </c>
      <c r="D183" s="425" t="s">
        <v>62</v>
      </c>
      <c r="E183" s="425" t="s">
        <v>61</v>
      </c>
      <c r="F183" s="426">
        <v>321268.57799999998</v>
      </c>
    </row>
    <row r="184" spans="1:6">
      <c r="A184" s="425" t="s">
        <v>60</v>
      </c>
      <c r="B184" s="425" t="s">
        <v>59</v>
      </c>
      <c r="C184" s="425" t="s">
        <v>58</v>
      </c>
      <c r="D184" s="425" t="s">
        <v>57</v>
      </c>
      <c r="E184" s="425" t="s">
        <v>56</v>
      </c>
      <c r="F184" s="426">
        <v>161375.20300000001</v>
      </c>
    </row>
    <row r="185" spans="1:6">
      <c r="A185" s="425" t="s">
        <v>53</v>
      </c>
      <c r="B185" s="425" t="s">
        <v>52</v>
      </c>
      <c r="C185" s="425" t="s">
        <v>51</v>
      </c>
      <c r="D185" s="425" t="s">
        <v>55</v>
      </c>
      <c r="E185" s="425" t="s">
        <v>54</v>
      </c>
      <c r="F185" s="426">
        <v>252899.97</v>
      </c>
    </row>
    <row r="186" spans="1:6">
      <c r="A186" s="425" t="s">
        <v>53</v>
      </c>
      <c r="B186" s="425" t="s">
        <v>52</v>
      </c>
      <c r="C186" s="425" t="s">
        <v>51</v>
      </c>
      <c r="D186" s="425" t="s">
        <v>50</v>
      </c>
      <c r="E186" s="425" t="s">
        <v>49</v>
      </c>
      <c r="F186" s="426">
        <v>574357.06700000004</v>
      </c>
    </row>
    <row r="187" spans="1:6">
      <c r="A187" s="425" t="s">
        <v>48</v>
      </c>
      <c r="B187" s="425" t="s">
        <v>47</v>
      </c>
      <c r="C187" s="425" t="s">
        <v>46</v>
      </c>
      <c r="D187" s="425" t="s">
        <v>45</v>
      </c>
      <c r="E187" s="425" t="s">
        <v>44</v>
      </c>
      <c r="F187" s="426">
        <v>204254.09599999999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80"/>
  <sheetViews>
    <sheetView workbookViewId="0"/>
  </sheetViews>
  <sheetFormatPr defaultRowHeight="12.75"/>
  <cols>
    <col min="1" max="1" width="16.28515625" style="149" customWidth="1"/>
    <col min="2" max="2" width="20.85546875" style="149" bestFit="1" customWidth="1"/>
    <col min="3" max="3" width="30.5703125" style="149" bestFit="1" customWidth="1"/>
    <col min="4" max="4" width="20.85546875" style="149" bestFit="1" customWidth="1"/>
    <col min="5" max="5" width="30.5703125" style="149" bestFit="1" customWidth="1"/>
    <col min="6" max="16384" width="9.140625" style="149"/>
  </cols>
  <sheetData>
    <row r="1" spans="1:5">
      <c r="B1" s="149">
        <v>2</v>
      </c>
      <c r="C1" s="149">
        <v>3</v>
      </c>
      <c r="D1" s="149">
        <v>4</v>
      </c>
      <c r="E1" s="149">
        <v>5</v>
      </c>
    </row>
    <row r="2" spans="1:5">
      <c r="A2" s="221"/>
      <c r="B2" s="221" t="s">
        <v>784</v>
      </c>
      <c r="C2" s="221" t="s">
        <v>785</v>
      </c>
      <c r="D2" s="221" t="s">
        <v>784</v>
      </c>
      <c r="E2" s="221" t="s">
        <v>785</v>
      </c>
    </row>
    <row r="3" spans="1:5">
      <c r="A3" s="221" t="s">
        <v>420</v>
      </c>
      <c r="B3" s="222">
        <v>5341252288.2491245</v>
      </c>
      <c r="C3" s="222">
        <v>5343098399.4264822</v>
      </c>
      <c r="D3" s="222">
        <v>5341252.2882491248</v>
      </c>
      <c r="E3" s="222">
        <v>5343098.3994264826</v>
      </c>
    </row>
    <row r="4" spans="1:5">
      <c r="A4" s="221" t="s">
        <v>48</v>
      </c>
      <c r="B4" s="222">
        <v>1666426463</v>
      </c>
      <c r="C4" s="222">
        <v>1666430773.2673576</v>
      </c>
      <c r="D4" s="222">
        <v>1666426.463</v>
      </c>
      <c r="E4" s="222">
        <v>1666430.7732673576</v>
      </c>
    </row>
    <row r="5" spans="1:5">
      <c r="A5" s="221" t="s">
        <v>53</v>
      </c>
      <c r="B5" s="222">
        <v>1753034693.249125</v>
      </c>
      <c r="C5" s="222">
        <v>1753020704.0191252</v>
      </c>
      <c r="D5" s="222">
        <v>1753034.693249125</v>
      </c>
      <c r="E5" s="222">
        <v>1753020.7040191253</v>
      </c>
    </row>
    <row r="6" spans="1:5">
      <c r="A6" s="221" t="s">
        <v>77</v>
      </c>
      <c r="B6" s="222">
        <v>843720000</v>
      </c>
      <c r="C6" s="222">
        <v>843716671</v>
      </c>
      <c r="D6" s="222">
        <v>843720</v>
      </c>
      <c r="E6" s="222">
        <v>843716.67099999997</v>
      </c>
    </row>
    <row r="7" spans="1:5">
      <c r="A7" s="221" t="s">
        <v>60</v>
      </c>
      <c r="B7" s="222">
        <v>1078071132</v>
      </c>
      <c r="C7" s="222">
        <v>1079930251.1399999</v>
      </c>
      <c r="D7" s="222">
        <v>1078071.132</v>
      </c>
      <c r="E7" s="222">
        <v>1079930.2511399998</v>
      </c>
    </row>
    <row r="8" spans="1:5">
      <c r="A8" s="221" t="s">
        <v>120</v>
      </c>
      <c r="B8" s="222">
        <v>358598000</v>
      </c>
      <c r="C8" s="222">
        <v>358598297.60000002</v>
      </c>
      <c r="D8" s="222">
        <v>358598</v>
      </c>
      <c r="E8" s="222">
        <v>358598.29760000005</v>
      </c>
    </row>
    <row r="9" spans="1:5">
      <c r="A9" s="221" t="s">
        <v>64</v>
      </c>
      <c r="B9" s="222">
        <v>681301463</v>
      </c>
      <c r="C9" s="222">
        <v>681306246.05862045</v>
      </c>
      <c r="D9" s="222">
        <v>681301.46299999999</v>
      </c>
      <c r="E9" s="222">
        <v>681306.2460586204</v>
      </c>
    </row>
    <row r="10" spans="1:5">
      <c r="A10" s="221" t="s">
        <v>47</v>
      </c>
      <c r="B10" s="222">
        <v>626527000</v>
      </c>
      <c r="C10" s="222">
        <v>626526229.60873699</v>
      </c>
      <c r="D10" s="222">
        <v>626527</v>
      </c>
      <c r="E10" s="222">
        <v>626526.22960873693</v>
      </c>
    </row>
    <row r="11" spans="1:5">
      <c r="A11" s="221" t="s">
        <v>163</v>
      </c>
      <c r="B11" s="222">
        <v>485558900</v>
      </c>
      <c r="C11" s="222">
        <v>485558900</v>
      </c>
      <c r="D11" s="222">
        <v>485558.9</v>
      </c>
      <c r="E11" s="222">
        <v>485558.9</v>
      </c>
    </row>
    <row r="12" spans="1:5">
      <c r="A12" s="221" t="s">
        <v>52</v>
      </c>
      <c r="B12" s="222">
        <v>684876793.249125</v>
      </c>
      <c r="C12" s="222">
        <v>684876413.249125</v>
      </c>
      <c r="D12" s="222">
        <v>684876.79324912501</v>
      </c>
      <c r="E12" s="222">
        <v>684876.41324912501</v>
      </c>
    </row>
    <row r="13" spans="1:5">
      <c r="A13" s="221" t="s">
        <v>105</v>
      </c>
      <c r="B13" s="222">
        <v>568161000</v>
      </c>
      <c r="C13" s="222">
        <v>568161390.7700001</v>
      </c>
      <c r="D13" s="222">
        <v>568161</v>
      </c>
      <c r="E13" s="222">
        <v>568161.39077000006</v>
      </c>
    </row>
    <row r="14" spans="1:5">
      <c r="A14" s="221" t="s">
        <v>76</v>
      </c>
      <c r="B14" s="222">
        <v>843720000</v>
      </c>
      <c r="C14" s="222">
        <v>843716671</v>
      </c>
      <c r="D14" s="222">
        <v>843720</v>
      </c>
      <c r="E14" s="222">
        <v>843716.67099999997</v>
      </c>
    </row>
    <row r="15" spans="1:5">
      <c r="A15" s="221" t="s">
        <v>59</v>
      </c>
      <c r="B15" s="222">
        <v>697189132</v>
      </c>
      <c r="C15" s="222">
        <v>697174285</v>
      </c>
      <c r="D15" s="222">
        <v>697189.13199999998</v>
      </c>
      <c r="E15" s="222">
        <v>697174.28500000003</v>
      </c>
    </row>
    <row r="16" spans="1:5">
      <c r="A16" s="221" t="s">
        <v>69</v>
      </c>
      <c r="B16" s="222">
        <v>395320000</v>
      </c>
      <c r="C16" s="222">
        <v>397179966.14000005</v>
      </c>
      <c r="D16" s="222">
        <v>395320</v>
      </c>
      <c r="E16" s="222">
        <v>397179.96614000003</v>
      </c>
    </row>
    <row r="17" spans="1:5">
      <c r="A17" s="221" t="s">
        <v>46</v>
      </c>
      <c r="B17" s="222">
        <v>626527000</v>
      </c>
      <c r="C17" s="222">
        <v>626526229.60873699</v>
      </c>
      <c r="D17" s="222">
        <v>626527</v>
      </c>
      <c r="E17" s="222">
        <v>626526.22960873693</v>
      </c>
    </row>
    <row r="18" spans="1:5">
      <c r="A18" s="221" t="s">
        <v>72</v>
      </c>
      <c r="B18" s="222">
        <v>410830500</v>
      </c>
      <c r="C18" s="222">
        <v>410830095.05862045</v>
      </c>
      <c r="D18" s="222">
        <v>410830.5</v>
      </c>
      <c r="E18" s="222">
        <v>410830.09505862044</v>
      </c>
    </row>
    <row r="19" spans="1:5">
      <c r="A19" s="221" t="s">
        <v>119</v>
      </c>
      <c r="B19" s="222">
        <v>398798000</v>
      </c>
      <c r="C19" s="222">
        <v>398798297.60000002</v>
      </c>
      <c r="D19" s="222">
        <v>398798</v>
      </c>
      <c r="E19" s="222">
        <v>398798.29760000005</v>
      </c>
    </row>
    <row r="20" spans="1:5">
      <c r="A20" s="221" t="s">
        <v>63</v>
      </c>
      <c r="B20" s="222">
        <v>230270963</v>
      </c>
      <c r="C20" s="222">
        <v>230276150.99999997</v>
      </c>
      <c r="D20" s="222">
        <v>230270.96299999999</v>
      </c>
      <c r="E20" s="222">
        <v>230276.15099999998</v>
      </c>
    </row>
    <row r="21" spans="1:5">
      <c r="A21" s="221" t="s">
        <v>108</v>
      </c>
      <c r="B21" s="222">
        <v>378799793.249125</v>
      </c>
      <c r="C21" s="222">
        <v>378799573.24912506</v>
      </c>
      <c r="D21" s="222">
        <v>378799.79324912501</v>
      </c>
      <c r="E21" s="222">
        <v>378799.57324912504</v>
      </c>
    </row>
    <row r="22" spans="1:5">
      <c r="A22" s="221" t="s">
        <v>51</v>
      </c>
      <c r="B22" s="222">
        <v>470117000</v>
      </c>
      <c r="C22" s="222">
        <v>470116840</v>
      </c>
      <c r="D22" s="222">
        <v>470117</v>
      </c>
      <c r="E22" s="222">
        <v>470116.84</v>
      </c>
    </row>
    <row r="23" spans="1:5">
      <c r="A23" s="221" t="s">
        <v>162</v>
      </c>
      <c r="B23" s="222">
        <v>608421900</v>
      </c>
      <c r="C23" s="222">
        <v>608407510.7700001</v>
      </c>
      <c r="D23" s="222">
        <v>608421.9</v>
      </c>
      <c r="E23" s="222">
        <v>608407.51077000005</v>
      </c>
    </row>
    <row r="24" spans="1:5">
      <c r="A24" s="221" t="s">
        <v>104</v>
      </c>
      <c r="B24" s="222">
        <v>295696000</v>
      </c>
      <c r="C24" s="222">
        <v>295696780</v>
      </c>
      <c r="D24" s="222">
        <v>295696</v>
      </c>
      <c r="E24" s="222">
        <v>295696.78000000003</v>
      </c>
    </row>
    <row r="25" spans="1:5">
      <c r="A25" s="221" t="s">
        <v>101</v>
      </c>
      <c r="B25" s="222">
        <v>236672000</v>
      </c>
      <c r="C25" s="222">
        <v>238531584.13999999</v>
      </c>
      <c r="D25" s="222">
        <v>236672</v>
      </c>
      <c r="E25" s="222">
        <v>238531.58413999999</v>
      </c>
    </row>
    <row r="26" spans="1:5">
      <c r="A26" s="221" t="s">
        <v>80</v>
      </c>
      <c r="B26" s="222">
        <v>310941000</v>
      </c>
      <c r="C26" s="222">
        <v>310940873</v>
      </c>
      <c r="D26" s="222">
        <v>310941</v>
      </c>
      <c r="E26" s="222">
        <v>310940.87300000002</v>
      </c>
    </row>
    <row r="27" spans="1:5">
      <c r="A27" s="221" t="s">
        <v>58</v>
      </c>
      <c r="B27" s="222">
        <v>219667000</v>
      </c>
      <c r="C27" s="222">
        <v>219666662</v>
      </c>
      <c r="D27" s="222">
        <v>219667</v>
      </c>
      <c r="E27" s="222">
        <v>219666.66200000001</v>
      </c>
    </row>
    <row r="28" spans="1:5">
      <c r="A28" s="221" t="s">
        <v>139</v>
      </c>
      <c r="B28" s="222">
        <v>310791132</v>
      </c>
      <c r="C28" s="222">
        <v>310791132</v>
      </c>
      <c r="D28" s="222">
        <v>310791.13199999998</v>
      </c>
      <c r="E28" s="222">
        <v>310791.13199999998</v>
      </c>
    </row>
    <row r="29" spans="1:5">
      <c r="A29" s="221" t="s">
        <v>75</v>
      </c>
      <c r="B29" s="222">
        <v>843720000</v>
      </c>
      <c r="C29" s="222">
        <v>843716671</v>
      </c>
      <c r="D29" s="222">
        <v>843720</v>
      </c>
      <c r="E29" s="222">
        <v>843716.67099999997</v>
      </c>
    </row>
    <row r="30" spans="1:5">
      <c r="A30" s="222" t="s">
        <v>369</v>
      </c>
      <c r="B30" s="222">
        <v>21610000</v>
      </c>
      <c r="C30" s="222">
        <v>21610000</v>
      </c>
      <c r="D30" s="222">
        <v>21610</v>
      </c>
      <c r="E30" s="222">
        <v>21610</v>
      </c>
    </row>
    <row r="31" spans="1:5">
      <c r="A31" s="222" t="s">
        <v>367</v>
      </c>
      <c r="B31" s="222">
        <v>23412000</v>
      </c>
      <c r="C31" s="222">
        <v>23412000</v>
      </c>
      <c r="D31" s="222">
        <v>23412</v>
      </c>
      <c r="E31" s="222">
        <v>23412</v>
      </c>
    </row>
    <row r="32" spans="1:5">
      <c r="A32" s="222" t="s">
        <v>365</v>
      </c>
      <c r="B32" s="222">
        <v>20374000</v>
      </c>
      <c r="C32" s="222">
        <v>20374000</v>
      </c>
      <c r="D32" s="222">
        <v>20374</v>
      </c>
      <c r="E32" s="222">
        <v>20374</v>
      </c>
    </row>
    <row r="33" spans="1:5">
      <c r="A33" s="222" t="s">
        <v>363</v>
      </c>
      <c r="B33" s="222">
        <v>12049000</v>
      </c>
      <c r="C33" s="222">
        <v>12049382</v>
      </c>
      <c r="D33" s="222">
        <v>12049</v>
      </c>
      <c r="E33" s="222">
        <v>12049.382</v>
      </c>
    </row>
    <row r="34" spans="1:5">
      <c r="A34" s="222" t="s">
        <v>361</v>
      </c>
      <c r="B34" s="222">
        <v>10269000</v>
      </c>
      <c r="C34" s="222">
        <v>10269000</v>
      </c>
      <c r="D34" s="222">
        <v>10269</v>
      </c>
      <c r="E34" s="222">
        <v>10269</v>
      </c>
    </row>
    <row r="35" spans="1:5">
      <c r="A35" s="222" t="s">
        <v>359</v>
      </c>
      <c r="B35" s="222">
        <v>17521000</v>
      </c>
      <c r="C35" s="222">
        <v>17521000</v>
      </c>
      <c r="D35" s="222">
        <v>17521</v>
      </c>
      <c r="E35" s="222">
        <v>17521</v>
      </c>
    </row>
    <row r="36" spans="1:5">
      <c r="A36" s="222" t="s">
        <v>357</v>
      </c>
      <c r="B36" s="222">
        <v>87524000</v>
      </c>
      <c r="C36" s="222">
        <v>87524000</v>
      </c>
      <c r="D36" s="222">
        <v>87524</v>
      </c>
      <c r="E36" s="222">
        <v>87524</v>
      </c>
    </row>
    <row r="37" spans="1:5">
      <c r="A37" s="222" t="s">
        <v>355</v>
      </c>
      <c r="B37" s="222">
        <v>12038000</v>
      </c>
      <c r="C37" s="222">
        <v>12038000</v>
      </c>
      <c r="D37" s="222">
        <v>12038</v>
      </c>
      <c r="E37" s="222">
        <v>12038</v>
      </c>
    </row>
    <row r="38" spans="1:5">
      <c r="A38" s="222" t="s">
        <v>353</v>
      </c>
      <c r="B38" s="222">
        <v>15230000</v>
      </c>
      <c r="C38" s="222">
        <v>15230000</v>
      </c>
      <c r="D38" s="222">
        <v>15230</v>
      </c>
      <c r="E38" s="222">
        <v>15230</v>
      </c>
    </row>
    <row r="39" spans="1:5">
      <c r="A39" s="222" t="s">
        <v>351</v>
      </c>
      <c r="B39" s="222">
        <v>21697000</v>
      </c>
      <c r="C39" s="222">
        <v>21697000</v>
      </c>
      <c r="D39" s="222">
        <v>21697</v>
      </c>
      <c r="E39" s="222">
        <v>21697</v>
      </c>
    </row>
    <row r="40" spans="1:5">
      <c r="A40" s="222" t="s">
        <v>349</v>
      </c>
      <c r="B40" s="222">
        <v>26880000</v>
      </c>
      <c r="C40" s="222">
        <v>26880000</v>
      </c>
      <c r="D40" s="222">
        <v>26880</v>
      </c>
      <c r="E40" s="222">
        <v>26880</v>
      </c>
    </row>
    <row r="41" spans="1:5">
      <c r="A41" s="222" t="s">
        <v>347</v>
      </c>
      <c r="B41" s="222">
        <v>8383000</v>
      </c>
      <c r="C41" s="222">
        <v>8383000</v>
      </c>
      <c r="D41" s="222">
        <v>8383</v>
      </c>
      <c r="E41" s="222">
        <v>8383</v>
      </c>
    </row>
    <row r="42" spans="1:5">
      <c r="A42" s="222" t="s">
        <v>345</v>
      </c>
      <c r="B42" s="222">
        <v>37345000</v>
      </c>
      <c r="C42" s="222">
        <v>37345000</v>
      </c>
      <c r="D42" s="222">
        <v>37345</v>
      </c>
      <c r="E42" s="222">
        <v>37345</v>
      </c>
    </row>
    <row r="43" spans="1:5">
      <c r="A43" s="222" t="s">
        <v>343</v>
      </c>
      <c r="B43" s="222">
        <v>22432000</v>
      </c>
      <c r="C43" s="222">
        <v>22432000</v>
      </c>
      <c r="D43" s="222">
        <v>22432</v>
      </c>
      <c r="E43" s="222">
        <v>22432</v>
      </c>
    </row>
    <row r="44" spans="1:5">
      <c r="A44" s="222" t="s">
        <v>341</v>
      </c>
      <c r="B44" s="222">
        <v>19660000</v>
      </c>
      <c r="C44" s="222">
        <v>19660000</v>
      </c>
      <c r="D44" s="222">
        <v>19660</v>
      </c>
      <c r="E44" s="222">
        <v>19660</v>
      </c>
    </row>
    <row r="45" spans="1:5">
      <c r="A45" s="222" t="s">
        <v>339</v>
      </c>
      <c r="B45" s="222">
        <v>30392000</v>
      </c>
      <c r="C45" s="222">
        <v>30392000</v>
      </c>
      <c r="D45" s="222">
        <v>30392</v>
      </c>
      <c r="E45" s="222">
        <v>30392</v>
      </c>
    </row>
    <row r="46" spans="1:5">
      <c r="A46" s="222" t="s">
        <v>337</v>
      </c>
      <c r="B46" s="222">
        <v>20837000</v>
      </c>
      <c r="C46" s="222">
        <v>20837000</v>
      </c>
      <c r="D46" s="222">
        <v>20837</v>
      </c>
      <c r="E46" s="222">
        <v>20837</v>
      </c>
    </row>
    <row r="47" spans="1:5">
      <c r="A47" s="222" t="s">
        <v>335</v>
      </c>
      <c r="B47" s="222">
        <v>28817000</v>
      </c>
      <c r="C47" s="222">
        <v>28817000</v>
      </c>
      <c r="D47" s="222">
        <v>28817</v>
      </c>
      <c r="E47" s="222">
        <v>28817</v>
      </c>
    </row>
    <row r="48" spans="1:5">
      <c r="A48" s="222" t="s">
        <v>333</v>
      </c>
      <c r="B48" s="222">
        <v>13084500</v>
      </c>
      <c r="C48" s="222">
        <v>13084500</v>
      </c>
      <c r="D48" s="222">
        <v>13084.5</v>
      </c>
      <c r="E48" s="222">
        <v>13084.5</v>
      </c>
    </row>
    <row r="49" spans="1:5">
      <c r="A49" s="222" t="s">
        <v>331</v>
      </c>
      <c r="B49" s="222">
        <v>15449000</v>
      </c>
      <c r="C49" s="222">
        <v>15449000</v>
      </c>
      <c r="D49" s="222">
        <v>15449</v>
      </c>
      <c r="E49" s="222">
        <v>15449</v>
      </c>
    </row>
    <row r="50" spans="1:5">
      <c r="A50" s="222" t="s">
        <v>329</v>
      </c>
      <c r="B50" s="222">
        <v>37669000</v>
      </c>
      <c r="C50" s="222">
        <v>37669000</v>
      </c>
      <c r="D50" s="222">
        <v>37669</v>
      </c>
      <c r="E50" s="222">
        <v>37669</v>
      </c>
    </row>
    <row r="51" spans="1:5">
      <c r="A51" s="222" t="s">
        <v>327</v>
      </c>
      <c r="B51" s="222">
        <v>19314000</v>
      </c>
      <c r="C51" s="222">
        <v>19314000</v>
      </c>
      <c r="D51" s="222">
        <v>19314</v>
      </c>
      <c r="E51" s="222">
        <v>19314</v>
      </c>
    </row>
    <row r="52" spans="1:5">
      <c r="A52" s="222" t="s">
        <v>325</v>
      </c>
      <c r="B52" s="222">
        <v>18707000</v>
      </c>
      <c r="C52" s="222">
        <v>18707000</v>
      </c>
      <c r="D52" s="222">
        <v>18707</v>
      </c>
      <c r="E52" s="222">
        <v>18707</v>
      </c>
    </row>
    <row r="53" spans="1:5">
      <c r="A53" s="222" t="s">
        <v>323</v>
      </c>
      <c r="B53" s="222">
        <v>23891000</v>
      </c>
      <c r="C53" s="222">
        <v>23891000</v>
      </c>
      <c r="D53" s="222">
        <v>23891</v>
      </c>
      <c r="E53" s="222">
        <v>23891</v>
      </c>
    </row>
    <row r="54" spans="1:5">
      <c r="A54" s="222" t="s">
        <v>321</v>
      </c>
      <c r="B54" s="222">
        <v>24309000</v>
      </c>
      <c r="C54" s="222">
        <v>24309000</v>
      </c>
      <c r="D54" s="222">
        <v>24309</v>
      </c>
      <c r="E54" s="222">
        <v>24309</v>
      </c>
    </row>
    <row r="55" spans="1:5">
      <c r="A55" s="222" t="s">
        <v>319</v>
      </c>
      <c r="B55" s="222">
        <v>776000</v>
      </c>
      <c r="C55" s="222">
        <v>777000</v>
      </c>
      <c r="D55" s="222">
        <v>776</v>
      </c>
      <c r="E55" s="222">
        <v>777</v>
      </c>
    </row>
    <row r="56" spans="1:5">
      <c r="A56" s="222" t="s">
        <v>317</v>
      </c>
      <c r="B56" s="222">
        <v>44512000</v>
      </c>
      <c r="C56" s="222">
        <v>44512000</v>
      </c>
      <c r="D56" s="222">
        <v>44512</v>
      </c>
      <c r="E56" s="222">
        <v>44512</v>
      </c>
    </row>
    <row r="57" spans="1:5">
      <c r="A57" s="222" t="s">
        <v>315</v>
      </c>
      <c r="B57" s="222">
        <v>43735000</v>
      </c>
      <c r="C57" s="222">
        <v>43735000</v>
      </c>
      <c r="D57" s="222">
        <v>43735</v>
      </c>
      <c r="E57" s="222">
        <v>43735</v>
      </c>
    </row>
    <row r="58" spans="1:5">
      <c r="A58" s="222" t="s">
        <v>313</v>
      </c>
      <c r="B58" s="222">
        <v>51979000</v>
      </c>
      <c r="C58" s="222">
        <v>51979000</v>
      </c>
      <c r="D58" s="222">
        <v>51979</v>
      </c>
      <c r="E58" s="222">
        <v>51979</v>
      </c>
    </row>
    <row r="59" spans="1:5">
      <c r="A59" s="222" t="s">
        <v>311</v>
      </c>
      <c r="B59" s="222">
        <v>23388000</v>
      </c>
      <c r="C59" s="222">
        <v>23388000</v>
      </c>
      <c r="D59" s="222">
        <v>23388</v>
      </c>
      <c r="E59" s="222">
        <v>23388</v>
      </c>
    </row>
    <row r="60" spans="1:5">
      <c r="A60" s="222" t="s">
        <v>309</v>
      </c>
      <c r="B60" s="222">
        <v>40200000</v>
      </c>
      <c r="C60" s="222">
        <v>40200000</v>
      </c>
      <c r="D60" s="222">
        <v>40200</v>
      </c>
      <c r="E60" s="222">
        <v>40200</v>
      </c>
    </row>
    <row r="61" spans="1:5">
      <c r="A61" s="222" t="s">
        <v>307</v>
      </c>
      <c r="B61" s="222">
        <v>9522000</v>
      </c>
      <c r="C61" s="222">
        <v>9522418</v>
      </c>
      <c r="D61" s="222">
        <v>9522</v>
      </c>
      <c r="E61" s="222">
        <v>9522.4179999999997</v>
      </c>
    </row>
    <row r="62" spans="1:5">
      <c r="A62" s="222" t="s">
        <v>305</v>
      </c>
      <c r="B62" s="222">
        <v>17403000</v>
      </c>
      <c r="C62" s="222">
        <v>17403000</v>
      </c>
      <c r="D62" s="222">
        <v>17403</v>
      </c>
      <c r="E62" s="222">
        <v>17403</v>
      </c>
    </row>
    <row r="63" spans="1:5">
      <c r="A63" s="222" t="s">
        <v>303</v>
      </c>
      <c r="B63" s="222">
        <v>61489000</v>
      </c>
      <c r="C63" s="222">
        <v>61489000</v>
      </c>
      <c r="D63" s="222">
        <v>61489</v>
      </c>
      <c r="E63" s="222">
        <v>61489</v>
      </c>
    </row>
    <row r="64" spans="1:5">
      <c r="A64" s="222" t="s">
        <v>301</v>
      </c>
      <c r="B64" s="222">
        <v>59687000</v>
      </c>
      <c r="C64" s="222">
        <v>59686584.140000008</v>
      </c>
      <c r="D64" s="222">
        <v>59687</v>
      </c>
      <c r="E64" s="222">
        <v>59686.584140000006</v>
      </c>
    </row>
    <row r="65" spans="1:5">
      <c r="A65" s="222" t="s">
        <v>299</v>
      </c>
      <c r="B65" s="222">
        <v>24163000</v>
      </c>
      <c r="C65" s="222">
        <v>24163000</v>
      </c>
      <c r="D65" s="222">
        <v>24163</v>
      </c>
      <c r="E65" s="222">
        <v>24163</v>
      </c>
    </row>
    <row r="66" spans="1:5">
      <c r="A66" s="222" t="s">
        <v>297</v>
      </c>
      <c r="B66" s="222">
        <v>33412000</v>
      </c>
      <c r="C66" s="222">
        <v>33412000</v>
      </c>
      <c r="D66" s="222">
        <v>33412</v>
      </c>
      <c r="E66" s="222">
        <v>33412</v>
      </c>
    </row>
    <row r="67" spans="1:5">
      <c r="A67" s="222" t="s">
        <v>295</v>
      </c>
      <c r="B67" s="222">
        <v>69548000</v>
      </c>
      <c r="C67" s="222">
        <v>69548000</v>
      </c>
      <c r="D67" s="222">
        <v>69548</v>
      </c>
      <c r="E67" s="222">
        <v>69548</v>
      </c>
    </row>
    <row r="68" spans="1:5">
      <c r="A68" s="222" t="s">
        <v>293</v>
      </c>
      <c r="B68" s="222">
        <v>29216000</v>
      </c>
      <c r="C68" s="222">
        <v>29215000</v>
      </c>
      <c r="D68" s="222">
        <v>29216</v>
      </c>
      <c r="E68" s="222">
        <v>29215</v>
      </c>
    </row>
    <row r="69" spans="1:5">
      <c r="A69" s="222" t="s">
        <v>291</v>
      </c>
      <c r="B69" s="222">
        <v>22478000</v>
      </c>
      <c r="C69" s="222">
        <v>22477724.608736988</v>
      </c>
      <c r="D69" s="222">
        <v>22478</v>
      </c>
      <c r="E69" s="222">
        <v>22477.724608736989</v>
      </c>
    </row>
    <row r="70" spans="1:5">
      <c r="A70" s="222" t="s">
        <v>289</v>
      </c>
      <c r="B70" s="222">
        <v>42214000</v>
      </c>
      <c r="C70" s="222">
        <v>42214000</v>
      </c>
      <c r="D70" s="222">
        <v>42214</v>
      </c>
      <c r="E70" s="222">
        <v>42214</v>
      </c>
    </row>
    <row r="71" spans="1:5">
      <c r="A71" s="222" t="s">
        <v>287</v>
      </c>
      <c r="B71" s="222">
        <v>20586000</v>
      </c>
      <c r="C71" s="222">
        <v>20586000</v>
      </c>
      <c r="D71" s="222">
        <v>20586</v>
      </c>
      <c r="E71" s="222">
        <v>20586</v>
      </c>
    </row>
    <row r="72" spans="1:5">
      <c r="A72" s="222" t="s">
        <v>285</v>
      </c>
      <c r="B72" s="222">
        <v>102734000</v>
      </c>
      <c r="C72" s="222">
        <v>102734000</v>
      </c>
      <c r="D72" s="222">
        <v>102734</v>
      </c>
      <c r="E72" s="222">
        <v>102734</v>
      </c>
    </row>
    <row r="73" spans="1:5">
      <c r="A73" s="222" t="s">
        <v>283</v>
      </c>
      <c r="B73" s="222">
        <v>17214000</v>
      </c>
      <c r="C73" s="222">
        <v>17214000</v>
      </c>
      <c r="D73" s="222">
        <v>17214</v>
      </c>
      <c r="E73" s="222">
        <v>17214</v>
      </c>
    </row>
    <row r="74" spans="1:5">
      <c r="A74" s="222" t="s">
        <v>281</v>
      </c>
      <c r="B74" s="222">
        <v>39948000</v>
      </c>
      <c r="C74" s="222">
        <v>39948000</v>
      </c>
      <c r="D74" s="222">
        <v>39948</v>
      </c>
      <c r="E74" s="222">
        <v>39948</v>
      </c>
    </row>
    <row r="75" spans="1:5">
      <c r="A75" s="222" t="s">
        <v>279</v>
      </c>
      <c r="B75" s="222">
        <v>19771000</v>
      </c>
      <c r="C75" s="222">
        <v>19771000</v>
      </c>
      <c r="D75" s="222">
        <v>19771</v>
      </c>
      <c r="E75" s="222">
        <v>19771</v>
      </c>
    </row>
    <row r="76" spans="1:5">
      <c r="A76" s="222" t="s">
        <v>277</v>
      </c>
      <c r="B76" s="222">
        <v>21096000</v>
      </c>
      <c r="C76" s="222">
        <v>21096000</v>
      </c>
      <c r="D76" s="222">
        <v>21096</v>
      </c>
      <c r="E76" s="222">
        <v>21096</v>
      </c>
    </row>
    <row r="77" spans="1:5">
      <c r="A77" s="222" t="s">
        <v>275</v>
      </c>
      <c r="B77" s="222">
        <v>10594000</v>
      </c>
      <c r="C77" s="222">
        <v>10594000</v>
      </c>
      <c r="D77" s="222">
        <v>10594</v>
      </c>
      <c r="E77" s="222">
        <v>10594</v>
      </c>
    </row>
    <row r="78" spans="1:5">
      <c r="A78" s="222" t="s">
        <v>273</v>
      </c>
      <c r="B78" s="222">
        <v>80155000</v>
      </c>
      <c r="C78" s="222">
        <v>80155000</v>
      </c>
      <c r="D78" s="222">
        <v>80155</v>
      </c>
      <c r="E78" s="222">
        <v>80155</v>
      </c>
    </row>
    <row r="79" spans="1:5">
      <c r="A79" s="222" t="s">
        <v>271</v>
      </c>
      <c r="B79" s="222">
        <v>80765000</v>
      </c>
      <c r="C79" s="222">
        <v>80765000</v>
      </c>
      <c r="D79" s="222">
        <v>80765</v>
      </c>
      <c r="E79" s="222">
        <v>80765</v>
      </c>
    </row>
    <row r="80" spans="1:5">
      <c r="A80" s="222" t="s">
        <v>269</v>
      </c>
      <c r="B80" s="222">
        <v>22074000</v>
      </c>
      <c r="C80" s="222">
        <v>22074000</v>
      </c>
      <c r="D80" s="222">
        <v>22074</v>
      </c>
      <c r="E80" s="222">
        <v>22074</v>
      </c>
    </row>
    <row r="81" spans="1:5">
      <c r="A81" s="222" t="s">
        <v>267</v>
      </c>
      <c r="B81" s="222">
        <v>14373000</v>
      </c>
      <c r="C81" s="222">
        <v>14373000</v>
      </c>
      <c r="D81" s="222">
        <v>14373</v>
      </c>
      <c r="E81" s="222">
        <v>14373</v>
      </c>
    </row>
    <row r="82" spans="1:5">
      <c r="A82" s="222" t="s">
        <v>265</v>
      </c>
      <c r="B82" s="222">
        <v>7476000</v>
      </c>
      <c r="C82" s="222">
        <v>7476000</v>
      </c>
      <c r="D82" s="222">
        <v>7476</v>
      </c>
      <c r="E82" s="222">
        <v>7476</v>
      </c>
    </row>
    <row r="83" spans="1:5">
      <c r="A83" s="222" t="s">
        <v>263</v>
      </c>
      <c r="B83" s="222">
        <v>18914000</v>
      </c>
      <c r="C83" s="222">
        <v>18914000</v>
      </c>
      <c r="D83" s="222">
        <v>18914</v>
      </c>
      <c r="E83" s="222">
        <v>18914</v>
      </c>
    </row>
    <row r="84" spans="1:5">
      <c r="A84" s="222" t="s">
        <v>261</v>
      </c>
      <c r="B84" s="222">
        <v>47590000</v>
      </c>
      <c r="C84" s="222">
        <v>47590000</v>
      </c>
      <c r="D84" s="222">
        <v>47590</v>
      </c>
      <c r="E84" s="222">
        <v>47590</v>
      </c>
    </row>
    <row r="85" spans="1:5">
      <c r="A85" s="222" t="s">
        <v>259</v>
      </c>
      <c r="B85" s="222">
        <v>230468000</v>
      </c>
      <c r="C85" s="222">
        <v>230467610.77000001</v>
      </c>
      <c r="D85" s="222">
        <v>230468</v>
      </c>
      <c r="E85" s="222">
        <v>230467.61077</v>
      </c>
    </row>
    <row r="86" spans="1:5">
      <c r="A86" s="222" t="s">
        <v>257</v>
      </c>
      <c r="B86" s="222">
        <v>17991000</v>
      </c>
      <c r="C86" s="222">
        <v>17991000</v>
      </c>
      <c r="D86" s="222">
        <v>17991</v>
      </c>
      <c r="E86" s="222">
        <v>17991</v>
      </c>
    </row>
    <row r="87" spans="1:5">
      <c r="A87" s="222" t="s">
        <v>255</v>
      </c>
      <c r="B87" s="222">
        <v>16898000</v>
      </c>
      <c r="C87" s="222">
        <v>16898000</v>
      </c>
      <c r="D87" s="222">
        <v>16898</v>
      </c>
      <c r="E87" s="222">
        <v>16898</v>
      </c>
    </row>
    <row r="88" spans="1:5">
      <c r="A88" s="222" t="s">
        <v>253</v>
      </c>
      <c r="B88" s="222">
        <v>20607131.999999996</v>
      </c>
      <c r="C88" s="222">
        <v>20607131.999999996</v>
      </c>
      <c r="D88" s="222">
        <v>20607.131999999998</v>
      </c>
      <c r="E88" s="222">
        <v>20607.131999999998</v>
      </c>
    </row>
    <row r="89" spans="1:5">
      <c r="A89" s="222" t="s">
        <v>251</v>
      </c>
      <c r="B89" s="222">
        <v>18390000</v>
      </c>
      <c r="C89" s="222">
        <v>18388000</v>
      </c>
      <c r="D89" s="222">
        <v>18390</v>
      </c>
      <c r="E89" s="222">
        <v>18388</v>
      </c>
    </row>
    <row r="90" spans="1:5">
      <c r="A90" s="222" t="s">
        <v>249</v>
      </c>
      <c r="B90" s="222">
        <v>49090000</v>
      </c>
      <c r="C90" s="222">
        <v>49110220</v>
      </c>
      <c r="D90" s="222">
        <v>49090</v>
      </c>
      <c r="E90" s="222">
        <v>49110.22</v>
      </c>
    </row>
    <row r="91" spans="1:5">
      <c r="A91" s="222" t="s">
        <v>247</v>
      </c>
      <c r="B91" s="222">
        <v>101404000</v>
      </c>
      <c r="C91" s="222">
        <v>101404000</v>
      </c>
      <c r="D91" s="222">
        <v>101404</v>
      </c>
      <c r="E91" s="222">
        <v>101404</v>
      </c>
    </row>
    <row r="92" spans="1:5">
      <c r="A92" s="222" t="s">
        <v>245</v>
      </c>
      <c r="B92" s="222">
        <v>30826000</v>
      </c>
      <c r="C92" s="222">
        <v>30826000</v>
      </c>
      <c r="D92" s="222">
        <v>30826</v>
      </c>
      <c r="E92" s="222">
        <v>30826</v>
      </c>
    </row>
    <row r="93" spans="1:5">
      <c r="A93" s="222" t="s">
        <v>243</v>
      </c>
      <c r="B93" s="222">
        <v>10741000</v>
      </c>
      <c r="C93" s="222">
        <v>10741000</v>
      </c>
      <c r="D93" s="222">
        <v>10741</v>
      </c>
      <c r="E93" s="222">
        <v>10741</v>
      </c>
    </row>
    <row r="94" spans="1:5">
      <c r="A94" s="222" t="s">
        <v>241</v>
      </c>
      <c r="B94" s="222">
        <v>28953000</v>
      </c>
      <c r="C94" s="222">
        <v>28953000</v>
      </c>
      <c r="D94" s="222">
        <v>28953</v>
      </c>
      <c r="E94" s="222">
        <v>28953</v>
      </c>
    </row>
    <row r="95" spans="1:5">
      <c r="A95" s="222" t="s">
        <v>239</v>
      </c>
      <c r="B95" s="222">
        <v>15170000</v>
      </c>
      <c r="C95" s="222">
        <v>15175000</v>
      </c>
      <c r="D95" s="222">
        <v>15170</v>
      </c>
      <c r="E95" s="222">
        <v>15175</v>
      </c>
    </row>
    <row r="96" spans="1:5">
      <c r="A96" s="222" t="s">
        <v>237</v>
      </c>
      <c r="B96" s="222">
        <v>23462000</v>
      </c>
      <c r="C96" s="222">
        <v>23462000</v>
      </c>
      <c r="D96" s="222">
        <v>23462</v>
      </c>
      <c r="E96" s="222">
        <v>23462</v>
      </c>
    </row>
    <row r="97" spans="1:5">
      <c r="A97" s="222" t="s">
        <v>235</v>
      </c>
      <c r="B97" s="222">
        <v>89219000</v>
      </c>
      <c r="C97" s="222">
        <v>89218615.07936509</v>
      </c>
      <c r="D97" s="222">
        <v>89219</v>
      </c>
      <c r="E97" s="222">
        <v>89218.615079365089</v>
      </c>
    </row>
    <row r="98" spans="1:5">
      <c r="A98" s="222" t="s">
        <v>233</v>
      </c>
      <c r="B98" s="222">
        <v>54923000</v>
      </c>
      <c r="C98" s="222">
        <v>54923000</v>
      </c>
      <c r="D98" s="222">
        <v>54923</v>
      </c>
      <c r="E98" s="222">
        <v>54923</v>
      </c>
    </row>
    <row r="99" spans="1:5">
      <c r="A99" s="222" t="s">
        <v>231</v>
      </c>
      <c r="B99" s="222">
        <v>23261000</v>
      </c>
      <c r="C99" s="222">
        <v>23261000</v>
      </c>
      <c r="D99" s="222">
        <v>23261</v>
      </c>
      <c r="E99" s="222">
        <v>23261</v>
      </c>
    </row>
    <row r="100" spans="1:5">
      <c r="A100" s="222" t="s">
        <v>229</v>
      </c>
      <c r="B100" s="222">
        <v>38865900</v>
      </c>
      <c r="C100" s="222">
        <v>38865900</v>
      </c>
      <c r="D100" s="222">
        <v>38865.9</v>
      </c>
      <c r="E100" s="222">
        <v>38865.9</v>
      </c>
    </row>
    <row r="101" spans="1:5">
      <c r="A101" s="222" t="s">
        <v>227</v>
      </c>
      <c r="B101" s="222">
        <v>21842000</v>
      </c>
      <c r="C101" s="222">
        <v>21842306</v>
      </c>
      <c r="D101" s="222">
        <v>21842</v>
      </c>
      <c r="E101" s="222">
        <v>21842.306</v>
      </c>
    </row>
    <row r="102" spans="1:5">
      <c r="A102" s="222" t="s">
        <v>225</v>
      </c>
      <c r="B102" s="222">
        <v>197299000</v>
      </c>
      <c r="C102" s="222">
        <v>197299000</v>
      </c>
      <c r="D102" s="222">
        <v>197299</v>
      </c>
      <c r="E102" s="222">
        <v>197299</v>
      </c>
    </row>
    <row r="103" spans="1:5">
      <c r="A103" s="222" t="s">
        <v>223</v>
      </c>
      <c r="B103" s="222">
        <v>55676963</v>
      </c>
      <c r="C103" s="222">
        <v>55676963</v>
      </c>
      <c r="D103" s="222">
        <v>55676.963000000003</v>
      </c>
      <c r="E103" s="222">
        <v>55676.963000000003</v>
      </c>
    </row>
    <row r="104" spans="1:5">
      <c r="A104" s="222" t="s">
        <v>221</v>
      </c>
      <c r="B104" s="222">
        <v>13021000</v>
      </c>
      <c r="C104" s="222">
        <v>13021000</v>
      </c>
      <c r="D104" s="222">
        <v>13021</v>
      </c>
      <c r="E104" s="222">
        <v>13021</v>
      </c>
    </row>
    <row r="105" spans="1:5">
      <c r="A105" s="222" t="s">
        <v>219</v>
      </c>
      <c r="B105" s="222">
        <v>42890000</v>
      </c>
      <c r="C105" s="222">
        <v>42890000</v>
      </c>
      <c r="D105" s="222">
        <v>42890</v>
      </c>
      <c r="E105" s="222">
        <v>42890</v>
      </c>
    </row>
    <row r="106" spans="1:5">
      <c r="A106" s="222" t="s">
        <v>217</v>
      </c>
      <c r="B106" s="222">
        <v>17632000</v>
      </c>
      <c r="C106" s="222">
        <v>17632000</v>
      </c>
      <c r="D106" s="222">
        <v>17632</v>
      </c>
      <c r="E106" s="222">
        <v>17632</v>
      </c>
    </row>
    <row r="107" spans="1:5">
      <c r="A107" s="222" t="s">
        <v>215</v>
      </c>
      <c r="B107" s="222">
        <v>12198000</v>
      </c>
      <c r="C107" s="222">
        <v>12198000</v>
      </c>
      <c r="D107" s="222">
        <v>12198</v>
      </c>
      <c r="E107" s="222">
        <v>12198</v>
      </c>
    </row>
    <row r="108" spans="1:5">
      <c r="A108" s="222" t="s">
        <v>213</v>
      </c>
      <c r="B108" s="222">
        <v>12035000</v>
      </c>
      <c r="C108" s="222">
        <v>12035000.483297434</v>
      </c>
      <c r="D108" s="222">
        <v>12035</v>
      </c>
      <c r="E108" s="222">
        <v>12035.000483297434</v>
      </c>
    </row>
    <row r="109" spans="1:5">
      <c r="A109" s="222" t="s">
        <v>211</v>
      </c>
      <c r="B109" s="222">
        <v>14438000</v>
      </c>
      <c r="C109" s="222">
        <v>14424000</v>
      </c>
      <c r="D109" s="222">
        <v>14438</v>
      </c>
      <c r="E109" s="222">
        <v>14424</v>
      </c>
    </row>
    <row r="110" spans="1:5">
      <c r="A110" s="222" t="s">
        <v>209</v>
      </c>
      <c r="B110" s="222">
        <v>21792000</v>
      </c>
      <c r="C110" s="222">
        <v>21792000</v>
      </c>
      <c r="D110" s="222">
        <v>21792</v>
      </c>
      <c r="E110" s="222">
        <v>21792</v>
      </c>
    </row>
    <row r="111" spans="1:5">
      <c r="A111" s="222" t="s">
        <v>207</v>
      </c>
      <c r="B111" s="222">
        <v>107357000</v>
      </c>
      <c r="C111" s="222">
        <v>107357000</v>
      </c>
      <c r="D111" s="222">
        <v>107357</v>
      </c>
      <c r="E111" s="222">
        <v>107357</v>
      </c>
    </row>
    <row r="112" spans="1:5">
      <c r="A112" s="222" t="s">
        <v>205</v>
      </c>
      <c r="B112" s="222">
        <v>62461000</v>
      </c>
      <c r="C112" s="222">
        <v>62461780</v>
      </c>
      <c r="D112" s="222">
        <v>62461</v>
      </c>
      <c r="E112" s="222">
        <v>62461.78</v>
      </c>
    </row>
    <row r="113" spans="1:5">
      <c r="A113" s="222" t="s">
        <v>203</v>
      </c>
      <c r="B113" s="222">
        <v>12828000</v>
      </c>
      <c r="C113" s="222">
        <v>12828000</v>
      </c>
      <c r="D113" s="222">
        <v>12828</v>
      </c>
      <c r="E113" s="222">
        <v>12828</v>
      </c>
    </row>
    <row r="114" spans="1:5">
      <c r="A114" s="222" t="s">
        <v>201</v>
      </c>
      <c r="B114" s="222">
        <v>12370000</v>
      </c>
      <c r="C114" s="222">
        <v>12370000</v>
      </c>
      <c r="D114" s="222">
        <v>12370</v>
      </c>
      <c r="E114" s="222">
        <v>12370</v>
      </c>
    </row>
    <row r="115" spans="1:5">
      <c r="A115" s="222" t="s">
        <v>199</v>
      </c>
      <c r="B115" s="222">
        <v>14674000</v>
      </c>
      <c r="C115" s="222">
        <v>14674000</v>
      </c>
      <c r="D115" s="222">
        <v>14674</v>
      </c>
      <c r="E115" s="222">
        <v>14674</v>
      </c>
    </row>
    <row r="116" spans="1:5">
      <c r="A116" s="222" t="s">
        <v>197</v>
      </c>
      <c r="B116" s="222">
        <v>16597000</v>
      </c>
      <c r="C116" s="222">
        <v>16596879.099999998</v>
      </c>
      <c r="D116" s="222">
        <v>16597</v>
      </c>
      <c r="E116" s="222">
        <v>16596.879099999998</v>
      </c>
    </row>
    <row r="117" spans="1:5">
      <c r="A117" s="222" t="s">
        <v>195</v>
      </c>
      <c r="B117" s="222">
        <v>46727000</v>
      </c>
      <c r="C117" s="222">
        <v>46726505.000000007</v>
      </c>
      <c r="D117" s="222">
        <v>46727</v>
      </c>
      <c r="E117" s="222">
        <v>46726.505000000005</v>
      </c>
    </row>
    <row r="118" spans="1:5">
      <c r="A118" s="222" t="s">
        <v>193</v>
      </c>
      <c r="B118" s="222">
        <v>59867000</v>
      </c>
      <c r="C118" s="222">
        <v>59867000</v>
      </c>
      <c r="D118" s="222">
        <v>59867</v>
      </c>
      <c r="E118" s="222">
        <v>59867</v>
      </c>
    </row>
    <row r="119" spans="1:5">
      <c r="A119" s="222" t="s">
        <v>191</v>
      </c>
      <c r="B119" s="222">
        <v>24523000</v>
      </c>
      <c r="C119" s="222">
        <v>24523000</v>
      </c>
      <c r="D119" s="222">
        <v>24523</v>
      </c>
      <c r="E119" s="222">
        <v>24523</v>
      </c>
    </row>
    <row r="120" spans="1:5">
      <c r="A120" s="222" t="s">
        <v>189</v>
      </c>
      <c r="B120" s="222">
        <v>25845000</v>
      </c>
      <c r="C120" s="222">
        <v>25845000</v>
      </c>
      <c r="D120" s="222">
        <v>25845</v>
      </c>
      <c r="E120" s="222">
        <v>25845</v>
      </c>
    </row>
    <row r="121" spans="1:5">
      <c r="A121" s="222" t="s">
        <v>187</v>
      </c>
      <c r="B121" s="222">
        <v>59303000</v>
      </c>
      <c r="C121" s="222">
        <v>59303000</v>
      </c>
      <c r="D121" s="222">
        <v>59303</v>
      </c>
      <c r="E121" s="222">
        <v>59303</v>
      </c>
    </row>
    <row r="122" spans="1:5">
      <c r="A122" s="222" t="s">
        <v>185</v>
      </c>
      <c r="B122" s="222">
        <v>17585000</v>
      </c>
      <c r="C122" s="222">
        <v>17584980</v>
      </c>
      <c r="D122" s="222">
        <v>17585</v>
      </c>
      <c r="E122" s="222">
        <v>17584.98</v>
      </c>
    </row>
    <row r="123" spans="1:5">
      <c r="A123" s="222" t="s">
        <v>183</v>
      </c>
      <c r="B123" s="222">
        <v>37574000</v>
      </c>
      <c r="C123" s="222">
        <v>37574000</v>
      </c>
      <c r="D123" s="222">
        <v>37574</v>
      </c>
      <c r="E123" s="222">
        <v>37574</v>
      </c>
    </row>
    <row r="124" spans="1:5">
      <c r="A124" s="222" t="s">
        <v>181</v>
      </c>
      <c r="B124" s="222">
        <v>11999000</v>
      </c>
      <c r="C124" s="222">
        <v>11999000</v>
      </c>
      <c r="D124" s="222">
        <v>11999</v>
      </c>
      <c r="E124" s="222">
        <v>11999</v>
      </c>
    </row>
    <row r="125" spans="1:5">
      <c r="A125" s="222" t="s">
        <v>179</v>
      </c>
      <c r="B125" s="222">
        <v>17750000</v>
      </c>
      <c r="C125" s="222">
        <v>19610000</v>
      </c>
      <c r="D125" s="222">
        <v>17750</v>
      </c>
      <c r="E125" s="222">
        <v>19610</v>
      </c>
    </row>
    <row r="126" spans="1:5">
      <c r="A126" s="222" t="s">
        <v>177</v>
      </c>
      <c r="B126" s="222">
        <v>16409000</v>
      </c>
      <c r="C126" s="222">
        <v>16409000</v>
      </c>
      <c r="D126" s="222">
        <v>16409</v>
      </c>
      <c r="E126" s="222">
        <v>16409</v>
      </c>
    </row>
    <row r="127" spans="1:5">
      <c r="A127" s="222" t="s">
        <v>175</v>
      </c>
      <c r="B127" s="222">
        <v>10196000</v>
      </c>
      <c r="C127" s="222">
        <v>10195279.999999998</v>
      </c>
      <c r="D127" s="222">
        <v>10196</v>
      </c>
      <c r="E127" s="222">
        <v>10195.279999999999</v>
      </c>
    </row>
    <row r="128" spans="1:5">
      <c r="A128" s="222" t="s">
        <v>173</v>
      </c>
      <c r="B128" s="222">
        <v>17549000</v>
      </c>
      <c r="C128" s="222">
        <v>17549000</v>
      </c>
      <c r="D128" s="222">
        <v>17549</v>
      </c>
      <c r="E128" s="222">
        <v>17549</v>
      </c>
    </row>
    <row r="129" spans="1:5">
      <c r="A129" s="222" t="s">
        <v>171</v>
      </c>
      <c r="B129" s="222">
        <v>11603000</v>
      </c>
      <c r="C129" s="222">
        <v>11603000.016702566</v>
      </c>
      <c r="D129" s="222">
        <v>11603</v>
      </c>
      <c r="E129" s="222">
        <v>11603.000016702566</v>
      </c>
    </row>
    <row r="130" spans="1:5">
      <c r="A130" s="222" t="s">
        <v>169</v>
      </c>
      <c r="B130" s="222">
        <v>11740000</v>
      </c>
      <c r="C130" s="222">
        <v>11740000</v>
      </c>
      <c r="D130" s="222">
        <v>11740</v>
      </c>
      <c r="E130" s="222">
        <v>11740</v>
      </c>
    </row>
    <row r="131" spans="1:5">
      <c r="A131" s="222" t="s">
        <v>167</v>
      </c>
      <c r="B131" s="222">
        <v>18506000</v>
      </c>
      <c r="C131" s="222">
        <v>18506000</v>
      </c>
      <c r="D131" s="222">
        <v>18506</v>
      </c>
      <c r="E131" s="222">
        <v>18506</v>
      </c>
    </row>
    <row r="132" spans="1:5">
      <c r="A132" s="222" t="s">
        <v>165</v>
      </c>
      <c r="B132" s="222">
        <v>23316000</v>
      </c>
      <c r="C132" s="222">
        <v>23316000</v>
      </c>
      <c r="D132" s="222">
        <v>23316</v>
      </c>
      <c r="E132" s="222">
        <v>23316</v>
      </c>
    </row>
    <row r="133" spans="1:5">
      <c r="A133" s="222" t="s">
        <v>161</v>
      </c>
      <c r="B133" s="222">
        <v>2226000</v>
      </c>
      <c r="C133" s="222">
        <v>2226000</v>
      </c>
      <c r="D133" s="222">
        <v>2226</v>
      </c>
      <c r="E133" s="222">
        <v>2226</v>
      </c>
    </row>
    <row r="134" spans="1:5">
      <c r="A134" s="222" t="s">
        <v>159</v>
      </c>
      <c r="B134" s="222">
        <v>102831000</v>
      </c>
      <c r="C134" s="222">
        <v>102830999.97925535</v>
      </c>
      <c r="D134" s="222">
        <v>102831</v>
      </c>
      <c r="E134" s="222">
        <v>102830.99997925534</v>
      </c>
    </row>
    <row r="135" spans="1:5">
      <c r="A135" s="222" t="s">
        <v>157</v>
      </c>
      <c r="B135" s="222">
        <v>25943000</v>
      </c>
      <c r="C135" s="222">
        <v>25943000</v>
      </c>
      <c r="D135" s="222">
        <v>25943</v>
      </c>
      <c r="E135" s="222">
        <v>25943</v>
      </c>
    </row>
    <row r="136" spans="1:5">
      <c r="A136" s="222" t="s">
        <v>155</v>
      </c>
      <c r="B136" s="222">
        <v>24231000</v>
      </c>
      <c r="C136" s="222">
        <v>24231000</v>
      </c>
      <c r="D136" s="222">
        <v>24231</v>
      </c>
      <c r="E136" s="222">
        <v>24231</v>
      </c>
    </row>
    <row r="137" spans="1:5">
      <c r="A137" s="222" t="s">
        <v>153</v>
      </c>
      <c r="B137" s="222">
        <v>242955000</v>
      </c>
      <c r="C137" s="222">
        <v>242955000</v>
      </c>
      <c r="D137" s="222">
        <v>242955</v>
      </c>
      <c r="E137" s="222">
        <v>242955</v>
      </c>
    </row>
    <row r="138" spans="1:5">
      <c r="A138" s="222" t="s">
        <v>151</v>
      </c>
      <c r="B138" s="222">
        <v>21750000</v>
      </c>
      <c r="C138" s="222">
        <v>21750000</v>
      </c>
      <c r="D138" s="222">
        <v>21750</v>
      </c>
      <c r="E138" s="222">
        <v>21750</v>
      </c>
    </row>
    <row r="139" spans="1:5">
      <c r="A139" s="222" t="s">
        <v>149</v>
      </c>
      <c r="B139" s="222">
        <v>8762000</v>
      </c>
      <c r="C139" s="222">
        <v>8762000</v>
      </c>
      <c r="D139" s="222">
        <v>8762</v>
      </c>
      <c r="E139" s="222">
        <v>8762</v>
      </c>
    </row>
    <row r="140" spans="1:5">
      <c r="A140" s="222" t="s">
        <v>147</v>
      </c>
      <c r="B140" s="222">
        <v>15114000</v>
      </c>
      <c r="C140" s="222">
        <v>15114000</v>
      </c>
      <c r="D140" s="222">
        <v>15114</v>
      </c>
      <c r="E140" s="222">
        <v>15114</v>
      </c>
    </row>
    <row r="141" spans="1:5">
      <c r="A141" s="222" t="s">
        <v>145</v>
      </c>
      <c r="B141" s="222">
        <v>41343000</v>
      </c>
      <c r="C141" s="222">
        <v>41343000</v>
      </c>
      <c r="D141" s="222">
        <v>41343</v>
      </c>
      <c r="E141" s="222">
        <v>41343</v>
      </c>
    </row>
    <row r="142" spans="1:5">
      <c r="A142" s="222" t="s">
        <v>143</v>
      </c>
      <c r="B142" s="222">
        <v>16300000</v>
      </c>
      <c r="C142" s="222">
        <v>16300000</v>
      </c>
      <c r="D142" s="222">
        <v>16300</v>
      </c>
      <c r="E142" s="222">
        <v>16300</v>
      </c>
    </row>
    <row r="143" spans="1:5">
      <c r="A143" s="222" t="s">
        <v>141</v>
      </c>
      <c r="B143" s="222">
        <v>21367000</v>
      </c>
      <c r="C143" s="222">
        <v>21367000</v>
      </c>
      <c r="D143" s="222">
        <v>21367</v>
      </c>
      <c r="E143" s="222">
        <v>21367</v>
      </c>
    </row>
    <row r="144" spans="1:5">
      <c r="A144" s="222" t="s">
        <v>138</v>
      </c>
      <c r="B144" s="222">
        <v>132718000</v>
      </c>
      <c r="C144" s="222">
        <v>132718000</v>
      </c>
      <c r="D144" s="222">
        <v>132718</v>
      </c>
      <c r="E144" s="222">
        <v>132718</v>
      </c>
    </row>
    <row r="145" spans="1:5">
      <c r="A145" s="222" t="s">
        <v>136</v>
      </c>
      <c r="B145" s="222">
        <v>12772000</v>
      </c>
      <c r="C145" s="222">
        <v>12772000</v>
      </c>
      <c r="D145" s="222">
        <v>12772</v>
      </c>
      <c r="E145" s="222">
        <v>12772</v>
      </c>
    </row>
    <row r="146" spans="1:5">
      <c r="A146" s="222" t="s">
        <v>134</v>
      </c>
      <c r="B146" s="222">
        <v>21967000</v>
      </c>
      <c r="C146" s="222">
        <v>21967000</v>
      </c>
      <c r="D146" s="222">
        <v>21967</v>
      </c>
      <c r="E146" s="222">
        <v>21967</v>
      </c>
    </row>
    <row r="147" spans="1:5">
      <c r="A147" s="222" t="s">
        <v>132</v>
      </c>
      <c r="B147" s="222">
        <v>15982000</v>
      </c>
      <c r="C147" s="222">
        <v>15982000.000000004</v>
      </c>
      <c r="D147" s="222">
        <v>15982</v>
      </c>
      <c r="E147" s="222">
        <v>15982.000000000004</v>
      </c>
    </row>
    <row r="148" spans="1:5">
      <c r="A148" s="222" t="s">
        <v>130</v>
      </c>
      <c r="B148" s="222">
        <v>104737793.24912503</v>
      </c>
      <c r="C148" s="222">
        <v>104737573.24912503</v>
      </c>
      <c r="D148" s="222">
        <v>104737.79324912504</v>
      </c>
      <c r="E148" s="222">
        <v>104737.57324912504</v>
      </c>
    </row>
    <row r="149" spans="1:5">
      <c r="A149" s="222" t="s">
        <v>128</v>
      </c>
      <c r="B149" s="222">
        <v>20321000</v>
      </c>
      <c r="C149" s="222">
        <v>20321000</v>
      </c>
      <c r="D149" s="222">
        <v>20321</v>
      </c>
      <c r="E149" s="222">
        <v>20321</v>
      </c>
    </row>
    <row r="150" spans="1:5">
      <c r="A150" s="222" t="s">
        <v>126</v>
      </c>
      <c r="B150" s="222">
        <v>14265000</v>
      </c>
      <c r="C150" s="222">
        <v>14265000</v>
      </c>
      <c r="D150" s="222">
        <v>14265</v>
      </c>
      <c r="E150" s="222">
        <v>14265</v>
      </c>
    </row>
    <row r="151" spans="1:5">
      <c r="A151" s="222" t="s">
        <v>124</v>
      </c>
      <c r="B151" s="222">
        <v>76204000</v>
      </c>
      <c r="C151" s="222">
        <v>76204000</v>
      </c>
      <c r="D151" s="222">
        <v>76204</v>
      </c>
      <c r="E151" s="222">
        <v>76204</v>
      </c>
    </row>
    <row r="152" spans="1:5">
      <c r="A152" s="222" t="s">
        <v>122</v>
      </c>
      <c r="B152" s="222">
        <v>50042000</v>
      </c>
      <c r="C152" s="222">
        <v>50042000</v>
      </c>
      <c r="D152" s="222">
        <v>50042</v>
      </c>
      <c r="E152" s="222">
        <v>50042</v>
      </c>
    </row>
    <row r="153" spans="1:5">
      <c r="A153" s="222" t="s">
        <v>118</v>
      </c>
      <c r="B153" s="222">
        <v>158469000</v>
      </c>
      <c r="C153" s="222">
        <v>158469000</v>
      </c>
      <c r="D153" s="222">
        <v>158469</v>
      </c>
      <c r="E153" s="222">
        <v>158469</v>
      </c>
    </row>
    <row r="154" spans="1:5">
      <c r="A154" s="222" t="s">
        <v>116</v>
      </c>
      <c r="B154" s="222">
        <v>71422000</v>
      </c>
      <c r="C154" s="222">
        <v>71421872.999999985</v>
      </c>
      <c r="D154" s="222">
        <v>71422</v>
      </c>
      <c r="E154" s="222">
        <v>71421.872999999992</v>
      </c>
    </row>
    <row r="155" spans="1:5">
      <c r="A155" s="222" t="s">
        <v>114</v>
      </c>
      <c r="B155" s="222">
        <v>14657000</v>
      </c>
      <c r="C155" s="222">
        <v>14657000</v>
      </c>
      <c r="D155" s="222">
        <v>14657</v>
      </c>
      <c r="E155" s="222">
        <v>14657</v>
      </c>
    </row>
    <row r="156" spans="1:5">
      <c r="A156" s="222" t="s">
        <v>112</v>
      </c>
      <c r="B156" s="222">
        <v>14444000</v>
      </c>
      <c r="C156" s="222">
        <v>14444000</v>
      </c>
      <c r="D156" s="222">
        <v>14444</v>
      </c>
      <c r="E156" s="222">
        <v>14444</v>
      </c>
    </row>
    <row r="157" spans="1:5">
      <c r="A157" s="222" t="s">
        <v>110</v>
      </c>
      <c r="B157" s="222">
        <v>16941000</v>
      </c>
      <c r="C157" s="222">
        <v>16941000</v>
      </c>
      <c r="D157" s="222">
        <v>16941</v>
      </c>
      <c r="E157" s="222">
        <v>16941</v>
      </c>
    </row>
    <row r="158" spans="1:5">
      <c r="A158" s="222" t="s">
        <v>107</v>
      </c>
      <c r="B158" s="222">
        <v>12068000</v>
      </c>
      <c r="C158" s="222">
        <v>12068000</v>
      </c>
      <c r="D158" s="222">
        <v>12068</v>
      </c>
      <c r="E158" s="222">
        <v>12068</v>
      </c>
    </row>
    <row r="159" spans="1:5">
      <c r="A159" s="222" t="s">
        <v>103</v>
      </c>
      <c r="B159" s="222">
        <v>18019000</v>
      </c>
      <c r="C159" s="222">
        <v>18019000</v>
      </c>
      <c r="D159" s="222">
        <v>18019</v>
      </c>
      <c r="E159" s="222">
        <v>18019</v>
      </c>
    </row>
    <row r="160" spans="1:5">
      <c r="A160" s="222" t="s">
        <v>100</v>
      </c>
      <c r="B160" s="222">
        <v>12014000</v>
      </c>
      <c r="C160" s="222">
        <v>12014000</v>
      </c>
      <c r="D160" s="222">
        <v>12014</v>
      </c>
      <c r="E160" s="222">
        <v>12014</v>
      </c>
    </row>
    <row r="161" spans="1:5">
      <c r="A161" s="222" t="s">
        <v>98</v>
      </c>
      <c r="B161" s="222">
        <v>20550000</v>
      </c>
      <c r="C161" s="222">
        <v>20550145</v>
      </c>
      <c r="D161" s="222">
        <v>20550</v>
      </c>
      <c r="E161" s="222">
        <v>20550.145</v>
      </c>
    </row>
    <row r="162" spans="1:5">
      <c r="A162" s="222" t="s">
        <v>96</v>
      </c>
      <c r="B162" s="222">
        <v>15544000</v>
      </c>
      <c r="C162" s="222">
        <v>15544000</v>
      </c>
      <c r="D162" s="222">
        <v>15544</v>
      </c>
      <c r="E162" s="222">
        <v>15544</v>
      </c>
    </row>
    <row r="163" spans="1:5">
      <c r="A163" s="222" t="s">
        <v>94</v>
      </c>
      <c r="B163" s="222">
        <v>41693000</v>
      </c>
      <c r="C163" s="222">
        <v>41693000</v>
      </c>
      <c r="D163" s="222">
        <v>41693</v>
      </c>
      <c r="E163" s="222">
        <v>41693</v>
      </c>
    </row>
    <row r="164" spans="1:5">
      <c r="A164" s="222" t="s">
        <v>92</v>
      </c>
      <c r="B164" s="222">
        <v>23977000</v>
      </c>
      <c r="C164" s="222">
        <v>23976840</v>
      </c>
      <c r="D164" s="222">
        <v>23977</v>
      </c>
      <c r="E164" s="222">
        <v>23976.84</v>
      </c>
    </row>
    <row r="165" spans="1:5">
      <c r="A165" s="222" t="s">
        <v>90</v>
      </c>
      <c r="B165" s="222">
        <v>18597000</v>
      </c>
      <c r="C165" s="222">
        <v>18596000</v>
      </c>
      <c r="D165" s="222">
        <v>18597</v>
      </c>
      <c r="E165" s="222">
        <v>18596</v>
      </c>
    </row>
    <row r="166" spans="1:5">
      <c r="A166" s="222" t="s">
        <v>88</v>
      </c>
      <c r="B166" s="222">
        <v>21369000</v>
      </c>
      <c r="C166" s="222">
        <v>21369000</v>
      </c>
      <c r="D166" s="222">
        <v>21369</v>
      </c>
      <c r="E166" s="222">
        <v>21369</v>
      </c>
    </row>
    <row r="167" spans="1:5">
      <c r="A167" s="222" t="s">
        <v>86</v>
      </c>
      <c r="B167" s="222">
        <v>27049000</v>
      </c>
      <c r="C167" s="222">
        <v>27049000</v>
      </c>
      <c r="D167" s="222">
        <v>27049</v>
      </c>
      <c r="E167" s="222">
        <v>27049</v>
      </c>
    </row>
    <row r="168" spans="1:5">
      <c r="A168" s="222" t="s">
        <v>84</v>
      </c>
      <c r="B168" s="222">
        <v>36137000</v>
      </c>
      <c r="C168" s="222">
        <v>36137000</v>
      </c>
      <c r="D168" s="222">
        <v>36137</v>
      </c>
      <c r="E168" s="222">
        <v>36137</v>
      </c>
    </row>
    <row r="169" spans="1:5">
      <c r="A169" s="222" t="s">
        <v>82</v>
      </c>
      <c r="B169" s="222">
        <v>9533000</v>
      </c>
      <c r="C169" s="222">
        <v>9533000</v>
      </c>
      <c r="D169" s="222">
        <v>9533</v>
      </c>
      <c r="E169" s="222">
        <v>9533</v>
      </c>
    </row>
    <row r="170" spans="1:5">
      <c r="A170" s="222" t="s">
        <v>79</v>
      </c>
      <c r="B170" s="222">
        <v>58609000</v>
      </c>
      <c r="C170" s="222">
        <v>58609000</v>
      </c>
      <c r="D170" s="222">
        <v>58609</v>
      </c>
      <c r="E170" s="222">
        <v>58609</v>
      </c>
    </row>
    <row r="171" spans="1:5">
      <c r="A171" s="222" t="s">
        <v>74</v>
      </c>
      <c r="B171" s="222">
        <v>63847000</v>
      </c>
      <c r="C171" s="222">
        <v>63826000</v>
      </c>
      <c r="D171" s="222">
        <v>63847</v>
      </c>
      <c r="E171" s="222">
        <v>63826</v>
      </c>
    </row>
    <row r="172" spans="1:5">
      <c r="A172" s="222" t="s">
        <v>71</v>
      </c>
      <c r="B172" s="222">
        <v>24944000</v>
      </c>
      <c r="C172" s="222">
        <v>24944000</v>
      </c>
      <c r="D172" s="222">
        <v>24944</v>
      </c>
      <c r="E172" s="222">
        <v>24944</v>
      </c>
    </row>
    <row r="173" spans="1:5">
      <c r="A173" s="222" t="s">
        <v>68</v>
      </c>
      <c r="B173" s="222">
        <v>31915000</v>
      </c>
      <c r="C173" s="222">
        <v>31915000</v>
      </c>
      <c r="D173" s="222">
        <v>31915</v>
      </c>
      <c r="E173" s="222">
        <v>31915</v>
      </c>
    </row>
    <row r="174" spans="1:5">
      <c r="A174" s="222" t="s">
        <v>66</v>
      </c>
      <c r="B174" s="222">
        <v>8485000</v>
      </c>
      <c r="C174" s="222">
        <v>8485000</v>
      </c>
      <c r="D174" s="222">
        <v>8485</v>
      </c>
      <c r="E174" s="222">
        <v>8485</v>
      </c>
    </row>
    <row r="175" spans="1:5">
      <c r="A175" s="222" t="s">
        <v>62</v>
      </c>
      <c r="B175" s="222">
        <v>33368000</v>
      </c>
      <c r="C175" s="222">
        <v>33368188.000000004</v>
      </c>
      <c r="D175" s="222">
        <v>33368</v>
      </c>
      <c r="E175" s="222">
        <v>33368.188000000002</v>
      </c>
    </row>
    <row r="176" spans="1:5">
      <c r="A176" s="222" t="s">
        <v>57</v>
      </c>
      <c r="B176" s="222">
        <v>9561000</v>
      </c>
      <c r="C176" s="222">
        <v>9561000</v>
      </c>
      <c r="D176" s="222">
        <v>9561</v>
      </c>
      <c r="E176" s="222">
        <v>9561</v>
      </c>
    </row>
    <row r="177" spans="1:5">
      <c r="A177" s="222" t="s">
        <v>55</v>
      </c>
      <c r="B177" s="222">
        <v>75112000</v>
      </c>
      <c r="C177" s="222">
        <v>75112000</v>
      </c>
      <c r="D177" s="222">
        <v>75112</v>
      </c>
      <c r="E177" s="222">
        <v>75112</v>
      </c>
    </row>
    <row r="178" spans="1:5">
      <c r="A178" s="222" t="s">
        <v>50</v>
      </c>
      <c r="B178" s="222">
        <v>37193000</v>
      </c>
      <c r="C178" s="222">
        <v>37193000</v>
      </c>
      <c r="D178" s="222">
        <v>37193</v>
      </c>
      <c r="E178" s="222">
        <v>37193</v>
      </c>
    </row>
    <row r="179" spans="1:5">
      <c r="A179" s="222" t="s">
        <v>45</v>
      </c>
      <c r="B179" s="222">
        <v>12127000</v>
      </c>
      <c r="C179" s="222">
        <v>12127000</v>
      </c>
      <c r="D179" s="222">
        <v>12127</v>
      </c>
      <c r="E179" s="222">
        <v>12127</v>
      </c>
    </row>
    <row r="180" spans="1:5">
      <c r="A180" s="222"/>
      <c r="B180" s="149">
        <f>SUM(B30:B179)</f>
        <v>5341252288.2491245</v>
      </c>
      <c r="C180" s="149">
        <f>SUM(C30:C179)</f>
        <v>5343098399.4264822</v>
      </c>
      <c r="D180" s="149">
        <f>SUM(D30:D179)</f>
        <v>5341252.2882491248</v>
      </c>
      <c r="E180" s="149">
        <f>SUM(E30:E179)</f>
        <v>5343098.3994264808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249977111117893"/>
  </sheetPr>
  <dimension ref="B1:D32"/>
  <sheetViews>
    <sheetView showGridLines="0" zoomScale="85" zoomScaleNormal="85" zoomScalePageLayoutView="50" workbookViewId="0"/>
  </sheetViews>
  <sheetFormatPr defaultRowHeight="15"/>
  <cols>
    <col min="1" max="1" width="4.7109375" customWidth="1"/>
    <col min="2" max="2" width="30" customWidth="1"/>
    <col min="3" max="3" width="165.140625" bestFit="1" customWidth="1"/>
    <col min="4" max="4" width="6.7109375" customWidth="1"/>
  </cols>
  <sheetData>
    <row r="1" spans="2:4" ht="26.25">
      <c r="B1" s="523" t="s">
        <v>781</v>
      </c>
      <c r="C1" s="523"/>
      <c r="D1" s="523"/>
    </row>
    <row r="2" spans="2:4" ht="15" customHeight="1"/>
    <row r="3" spans="2:4" ht="15" customHeight="1"/>
    <row r="4" spans="2:4">
      <c r="B4" s="200" t="s">
        <v>782</v>
      </c>
      <c r="C4" s="201"/>
      <c r="D4" s="201"/>
    </row>
    <row r="5" spans="2:4">
      <c r="B5" s="224"/>
      <c r="C5" s="1"/>
      <c r="D5" s="1"/>
    </row>
    <row r="6" spans="2:4">
      <c r="B6" s="227" t="s">
        <v>791</v>
      </c>
      <c r="C6" s="228" t="s">
        <v>647</v>
      </c>
      <c r="D6" s="1"/>
    </row>
    <row r="7" spans="2:4" ht="15.75" customHeight="1">
      <c r="C7" s="1"/>
      <c r="D7" s="1"/>
    </row>
    <row r="8" spans="2:4">
      <c r="B8" s="229" t="s">
        <v>1169</v>
      </c>
      <c r="C8" s="247" t="s">
        <v>1130</v>
      </c>
      <c r="D8" s="1"/>
    </row>
    <row r="9" spans="2:4">
      <c r="B9" s="229"/>
      <c r="C9" s="253" t="s">
        <v>796</v>
      </c>
      <c r="D9" s="1"/>
    </row>
    <row r="10" spans="2:4">
      <c r="C10" s="248"/>
      <c r="D10" s="1"/>
    </row>
    <row r="11" spans="2:4">
      <c r="B11" s="230" t="s">
        <v>786</v>
      </c>
      <c r="C11" s="249" t="s">
        <v>1227</v>
      </c>
      <c r="D11" s="1"/>
    </row>
    <row r="12" spans="2:4">
      <c r="B12" s="230"/>
      <c r="C12" s="254" t="s">
        <v>1402</v>
      </c>
      <c r="D12" s="1"/>
    </row>
    <row r="13" spans="2:4">
      <c r="B13" s="231"/>
      <c r="C13" s="249" t="s">
        <v>787</v>
      </c>
      <c r="D13" s="1"/>
    </row>
    <row r="14" spans="2:4">
      <c r="B14" s="231"/>
      <c r="C14" s="254" t="s">
        <v>797</v>
      </c>
      <c r="D14" s="1"/>
    </row>
    <row r="15" spans="2:4">
      <c r="B15" s="231"/>
      <c r="C15" s="249" t="s">
        <v>788</v>
      </c>
      <c r="D15" s="1"/>
    </row>
    <row r="16" spans="2:4">
      <c r="B16" s="231"/>
      <c r="C16" s="254" t="s">
        <v>798</v>
      </c>
      <c r="D16" s="1"/>
    </row>
    <row r="17" spans="2:4">
      <c r="B17" s="231"/>
      <c r="C17" s="249" t="s">
        <v>789</v>
      </c>
      <c r="D17" s="1"/>
    </row>
    <row r="18" spans="2:4">
      <c r="B18" s="231"/>
      <c r="C18" s="254" t="s">
        <v>799</v>
      </c>
      <c r="D18" s="1"/>
    </row>
    <row r="19" spans="2:4">
      <c r="B19" s="1"/>
      <c r="C19" s="250"/>
      <c r="D19" s="1"/>
    </row>
    <row r="20" spans="2:4">
      <c r="B20" s="232" t="s">
        <v>790</v>
      </c>
      <c r="C20" s="251" t="s">
        <v>390</v>
      </c>
    </row>
    <row r="21" spans="2:4">
      <c r="B21" s="232"/>
      <c r="C21" s="255" t="s">
        <v>800</v>
      </c>
    </row>
    <row r="22" spans="2:4">
      <c r="B22" s="233"/>
      <c r="C22" s="251" t="s">
        <v>392</v>
      </c>
    </row>
    <row r="23" spans="2:4">
      <c r="B23" s="233"/>
      <c r="C23" s="255" t="s">
        <v>801</v>
      </c>
    </row>
    <row r="24" spans="2:4">
      <c r="C24" s="84"/>
    </row>
    <row r="25" spans="2:4">
      <c r="B25" s="234" t="s">
        <v>1216</v>
      </c>
      <c r="C25" s="252" t="s">
        <v>1215</v>
      </c>
    </row>
    <row r="26" spans="2:4" ht="30">
      <c r="B26" s="234"/>
      <c r="C26" s="450" t="s">
        <v>1404</v>
      </c>
    </row>
    <row r="27" spans="2:4">
      <c r="C27" s="84"/>
    </row>
    <row r="28" spans="2:4">
      <c r="B28" s="453" t="s">
        <v>1410</v>
      </c>
      <c r="C28" s="454" t="s">
        <v>1409</v>
      </c>
    </row>
    <row r="29" spans="2:4">
      <c r="B29" s="452"/>
      <c r="C29" s="455" t="s">
        <v>1455</v>
      </c>
    </row>
    <row r="31" spans="2:4">
      <c r="B31" s="281" t="s">
        <v>811</v>
      </c>
      <c r="C31" s="318" t="s">
        <v>812</v>
      </c>
    </row>
    <row r="32" spans="2:4">
      <c r="B32" s="282"/>
      <c r="C32" s="283" t="s">
        <v>810</v>
      </c>
    </row>
  </sheetData>
  <mergeCells count="1">
    <mergeCell ref="B1:D1"/>
  </mergeCells>
  <hyperlinks>
    <hyperlink ref="C8" location="'S.75s &amp; National Conditions'!A1" display="S.75s &amp; National Conditions"/>
    <hyperlink ref="C13" location="'Non-Elective Performance'!A1" display="Non-Elective Performance"/>
    <hyperlink ref="C15" location="'Payment for Performance'!A1" display="Payment for Performance"/>
    <hyperlink ref="C17" location="'DTOC Performance'!A1" display="DTOC Performance"/>
    <hyperlink ref="C11" location="'Summary - National Metric &amp; P4P'!A1" display="Summary - National Metric &amp; P4P"/>
    <hyperlink ref="C20" location="Income!A1" display="Income"/>
    <hyperlink ref="C22" location="Expenditure!A1" display="Expenditure"/>
    <hyperlink ref="C25" location="'Supporting Metrics'!A1" display="Supporting Metrics"/>
    <hyperlink ref="C6" location="Cover!A1" display="Cover"/>
    <hyperlink ref="C31" location="'A1 - CCG to HWB Mapping'!A1" display="A1 - CCG to HWB Mapping"/>
    <hyperlink ref="C28" location="'Revision Requests'!A1" display="Revision Requests"/>
  </hyperlinks>
  <pageMargins left="0.7" right="0.7" top="0.75" bottom="0.75" header="0.3" footer="0.3"/>
  <pageSetup paperSize="9" scale="40"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3:O637"/>
  <sheetViews>
    <sheetView workbookViewId="0"/>
  </sheetViews>
  <sheetFormatPr defaultRowHeight="15"/>
  <cols>
    <col min="10" max="10" width="10.28515625" customWidth="1"/>
  </cols>
  <sheetData>
    <row r="3" spans="1:12">
      <c r="J3" t="s">
        <v>484</v>
      </c>
    </row>
    <row r="5" spans="1:12">
      <c r="A5" s="99"/>
      <c r="B5" s="99"/>
      <c r="C5" s="99" t="s">
        <v>485</v>
      </c>
      <c r="D5" s="99">
        <v>1</v>
      </c>
      <c r="I5" s="99" t="s">
        <v>485</v>
      </c>
      <c r="J5" s="99">
        <v>1</v>
      </c>
      <c r="K5">
        <v>36</v>
      </c>
    </row>
    <row r="6" spans="1:12">
      <c r="A6" s="99"/>
      <c r="B6" s="99"/>
      <c r="C6" s="99" t="s">
        <v>486</v>
      </c>
      <c r="D6" s="99" t="str">
        <f ca="1">OFFSET(D10, D5, 0)</f>
        <v>Barking and Dagenham</v>
      </c>
      <c r="I6" s="99" t="s">
        <v>486</v>
      </c>
      <c r="J6" s="99" t="str">
        <f ca="1">OFFSET(K9, J5, 0)</f>
        <v>Health and Wellbeing Board</v>
      </c>
    </row>
    <row r="7" spans="1:12">
      <c r="A7" s="99"/>
      <c r="B7" s="99"/>
      <c r="C7" s="99" t="s">
        <v>487</v>
      </c>
      <c r="D7" s="99" t="str">
        <f ca="1">OFFSET(D10, D5, -1)</f>
        <v>E09000002</v>
      </c>
      <c r="I7" s="99" t="s">
        <v>487</v>
      </c>
      <c r="J7" s="99" t="str">
        <f ca="1">OFFSET(K9, J5, -1)</f>
        <v>HWB</v>
      </c>
    </row>
    <row r="8" spans="1:12">
      <c r="C8" s="99"/>
      <c r="D8" s="99"/>
    </row>
    <row r="9" spans="1:12">
      <c r="L9" s="100"/>
    </row>
    <row r="10" spans="1:12">
      <c r="I10" s="101" t="s">
        <v>420</v>
      </c>
      <c r="J10" s="101" t="s">
        <v>420</v>
      </c>
      <c r="K10" t="s">
        <v>488</v>
      </c>
      <c r="L10" s="102"/>
    </row>
    <row r="11" spans="1:12">
      <c r="A11" t="s">
        <v>489</v>
      </c>
      <c r="B11" t="s">
        <v>490</v>
      </c>
      <c r="C11" t="s">
        <v>369</v>
      </c>
      <c r="D11" t="s">
        <v>368</v>
      </c>
      <c r="I11" t="s">
        <v>48</v>
      </c>
      <c r="J11" t="s">
        <v>48</v>
      </c>
      <c r="K11" s="98" t="s">
        <v>491</v>
      </c>
      <c r="L11" s="103"/>
    </row>
    <row r="12" spans="1:12">
      <c r="A12" t="s">
        <v>492</v>
      </c>
      <c r="B12" t="s">
        <v>493</v>
      </c>
      <c r="C12" t="s">
        <v>367</v>
      </c>
      <c r="D12" t="s">
        <v>366</v>
      </c>
      <c r="I12" t="s">
        <v>53</v>
      </c>
      <c r="J12" t="s">
        <v>53</v>
      </c>
      <c r="K12" s="98" t="s">
        <v>494</v>
      </c>
    </row>
    <row r="13" spans="1:12">
      <c r="A13" t="s">
        <v>495</v>
      </c>
      <c r="B13" t="s">
        <v>496</v>
      </c>
      <c r="C13" t="s">
        <v>365</v>
      </c>
      <c r="D13" t="s">
        <v>364</v>
      </c>
      <c r="I13" t="s">
        <v>77</v>
      </c>
      <c r="J13" t="s">
        <v>77</v>
      </c>
      <c r="K13" s="98" t="s">
        <v>497</v>
      </c>
    </row>
    <row r="14" spans="1:12">
      <c r="A14" t="s">
        <v>498</v>
      </c>
      <c r="B14" t="s">
        <v>499</v>
      </c>
      <c r="C14" t="s">
        <v>363</v>
      </c>
      <c r="D14" t="s">
        <v>362</v>
      </c>
      <c r="I14" t="s">
        <v>60</v>
      </c>
      <c r="J14" t="s">
        <v>60</v>
      </c>
      <c r="K14" s="98" t="s">
        <v>500</v>
      </c>
    </row>
    <row r="15" spans="1:12">
      <c r="A15" t="s">
        <v>501</v>
      </c>
      <c r="B15" t="s">
        <v>502</v>
      </c>
      <c r="C15" t="s">
        <v>361</v>
      </c>
      <c r="D15" t="s">
        <v>360</v>
      </c>
      <c r="I15" t="s">
        <v>120</v>
      </c>
      <c r="J15" t="s">
        <v>120</v>
      </c>
      <c r="K15" s="98" t="s">
        <v>1156</v>
      </c>
    </row>
    <row r="16" spans="1:12">
      <c r="A16" t="s">
        <v>503</v>
      </c>
      <c r="B16" t="s">
        <v>504</v>
      </c>
      <c r="C16" t="s">
        <v>359</v>
      </c>
      <c r="D16" t="s">
        <v>358</v>
      </c>
      <c r="I16" t="s">
        <v>64</v>
      </c>
      <c r="J16" t="s">
        <v>64</v>
      </c>
      <c r="K16" s="98" t="s">
        <v>1157</v>
      </c>
    </row>
    <row r="17" spans="1:15">
      <c r="A17" t="s">
        <v>505</v>
      </c>
      <c r="B17" t="s">
        <v>506</v>
      </c>
      <c r="C17" t="s">
        <v>357</v>
      </c>
      <c r="D17" t="s">
        <v>356</v>
      </c>
      <c r="I17" t="s">
        <v>47</v>
      </c>
      <c r="J17" t="s">
        <v>47</v>
      </c>
      <c r="K17" s="98" t="s">
        <v>1158</v>
      </c>
    </row>
    <row r="18" spans="1:15">
      <c r="A18" t="s">
        <v>507</v>
      </c>
      <c r="B18" t="s">
        <v>508</v>
      </c>
      <c r="C18" t="s">
        <v>355</v>
      </c>
      <c r="D18" t="s">
        <v>354</v>
      </c>
      <c r="I18" t="s">
        <v>163</v>
      </c>
      <c r="J18" t="s">
        <v>163</v>
      </c>
      <c r="K18" s="98" t="s">
        <v>1159</v>
      </c>
    </row>
    <row r="19" spans="1:15">
      <c r="A19" t="s">
        <v>509</v>
      </c>
      <c r="B19" t="s">
        <v>510</v>
      </c>
      <c r="C19" t="s">
        <v>353</v>
      </c>
      <c r="D19" t="s">
        <v>352</v>
      </c>
      <c r="I19" t="s">
        <v>52</v>
      </c>
      <c r="J19" t="s">
        <v>52</v>
      </c>
      <c r="K19" s="98" t="s">
        <v>1160</v>
      </c>
    </row>
    <row r="20" spans="1:15">
      <c r="A20" t="s">
        <v>511</v>
      </c>
      <c r="B20" t="s">
        <v>512</v>
      </c>
      <c r="C20" t="s">
        <v>351</v>
      </c>
      <c r="D20" t="s">
        <v>350</v>
      </c>
      <c r="I20" t="s">
        <v>105</v>
      </c>
      <c r="J20" t="s">
        <v>105</v>
      </c>
      <c r="K20" s="98" t="s">
        <v>1161</v>
      </c>
    </row>
    <row r="21" spans="1:15">
      <c r="A21" t="s">
        <v>513</v>
      </c>
      <c r="B21" t="s">
        <v>514</v>
      </c>
      <c r="C21" t="s">
        <v>349</v>
      </c>
      <c r="D21" t="s">
        <v>348</v>
      </c>
      <c r="I21" t="s">
        <v>76</v>
      </c>
      <c r="J21" t="s">
        <v>76</v>
      </c>
      <c r="K21" s="98" t="s">
        <v>1162</v>
      </c>
    </row>
    <row r="22" spans="1:15">
      <c r="A22" t="s">
        <v>515</v>
      </c>
      <c r="B22" t="s">
        <v>516</v>
      </c>
      <c r="C22" t="s">
        <v>347</v>
      </c>
      <c r="D22" t="s">
        <v>346</v>
      </c>
      <c r="I22" t="s">
        <v>59</v>
      </c>
      <c r="J22" t="s">
        <v>59</v>
      </c>
      <c r="K22" s="98" t="s">
        <v>1163</v>
      </c>
    </row>
    <row r="23" spans="1:15">
      <c r="A23" t="s">
        <v>517</v>
      </c>
      <c r="B23" t="s">
        <v>518</v>
      </c>
      <c r="C23" t="s">
        <v>345</v>
      </c>
      <c r="D23" t="s">
        <v>344</v>
      </c>
      <c r="I23" t="s">
        <v>69</v>
      </c>
      <c r="J23" t="s">
        <v>69</v>
      </c>
      <c r="K23" s="98" t="s">
        <v>1164</v>
      </c>
    </row>
    <row r="24" spans="1:15">
      <c r="A24" t="s">
        <v>492</v>
      </c>
      <c r="B24" t="s">
        <v>493</v>
      </c>
      <c r="C24" t="s">
        <v>343</v>
      </c>
      <c r="D24" t="s">
        <v>342</v>
      </c>
      <c r="I24" s="104" t="s">
        <v>46</v>
      </c>
      <c r="J24" s="104" t="s">
        <v>46</v>
      </c>
      <c r="K24" t="s">
        <v>519</v>
      </c>
    </row>
    <row r="25" spans="1:15">
      <c r="A25" t="s">
        <v>520</v>
      </c>
      <c r="B25" t="s">
        <v>521</v>
      </c>
      <c r="C25" t="s">
        <v>341</v>
      </c>
      <c r="D25" t="s">
        <v>340</v>
      </c>
      <c r="I25" s="104" t="s">
        <v>72</v>
      </c>
      <c r="J25" s="104" t="s">
        <v>72</v>
      </c>
      <c r="K25" t="s">
        <v>522</v>
      </c>
    </row>
    <row r="26" spans="1:15">
      <c r="A26" t="s">
        <v>523</v>
      </c>
      <c r="B26" t="s">
        <v>524</v>
      </c>
      <c r="C26" t="s">
        <v>339</v>
      </c>
      <c r="D26" t="s">
        <v>338</v>
      </c>
      <c r="I26" s="104" t="s">
        <v>119</v>
      </c>
      <c r="J26" s="104" t="s">
        <v>119</v>
      </c>
      <c r="K26" t="s">
        <v>525</v>
      </c>
    </row>
    <row r="27" spans="1:15">
      <c r="A27" t="s">
        <v>503</v>
      </c>
      <c r="B27" t="s">
        <v>504</v>
      </c>
      <c r="C27" t="s">
        <v>337</v>
      </c>
      <c r="D27" t="s">
        <v>336</v>
      </c>
      <c r="I27" s="104" t="s">
        <v>63</v>
      </c>
      <c r="J27" s="104" t="s">
        <v>63</v>
      </c>
      <c r="K27" t="s">
        <v>526</v>
      </c>
    </row>
    <row r="28" spans="1:15">
      <c r="A28" t="s">
        <v>527</v>
      </c>
      <c r="B28" t="s">
        <v>528</v>
      </c>
      <c r="C28" t="s">
        <v>335</v>
      </c>
      <c r="D28" t="s">
        <v>334</v>
      </c>
      <c r="I28" s="104" t="s">
        <v>108</v>
      </c>
      <c r="J28" s="104" t="s">
        <v>108</v>
      </c>
      <c r="K28" t="s">
        <v>529</v>
      </c>
    </row>
    <row r="29" spans="1:15">
      <c r="A29" t="s">
        <v>511</v>
      </c>
      <c r="B29" t="s">
        <v>512</v>
      </c>
      <c r="C29" t="s">
        <v>333</v>
      </c>
      <c r="D29" t="s">
        <v>332</v>
      </c>
      <c r="I29" s="104" t="s">
        <v>51</v>
      </c>
      <c r="J29" s="104" t="s">
        <v>51</v>
      </c>
      <c r="K29" t="s">
        <v>530</v>
      </c>
    </row>
    <row r="30" spans="1:15">
      <c r="A30" t="s">
        <v>531</v>
      </c>
      <c r="B30" t="s">
        <v>532</v>
      </c>
      <c r="C30" t="s">
        <v>331</v>
      </c>
      <c r="D30" t="s">
        <v>330</v>
      </c>
      <c r="I30" s="104" t="s">
        <v>162</v>
      </c>
      <c r="J30" s="104" t="s">
        <v>162</v>
      </c>
      <c r="K30" t="s">
        <v>533</v>
      </c>
    </row>
    <row r="31" spans="1:15">
      <c r="A31" t="s">
        <v>501</v>
      </c>
      <c r="B31" t="s">
        <v>502</v>
      </c>
      <c r="C31" t="s">
        <v>329</v>
      </c>
      <c r="D31" t="s">
        <v>328</v>
      </c>
      <c r="I31" s="104" t="s">
        <v>104</v>
      </c>
      <c r="J31" s="104" t="s">
        <v>104</v>
      </c>
      <c r="K31" t="s">
        <v>534</v>
      </c>
    </row>
    <row r="32" spans="1:15">
      <c r="A32" t="s">
        <v>492</v>
      </c>
      <c r="B32" t="s">
        <v>493</v>
      </c>
      <c r="C32" t="s">
        <v>327</v>
      </c>
      <c r="D32" t="s">
        <v>326</v>
      </c>
      <c r="I32" s="104" t="s">
        <v>101</v>
      </c>
      <c r="J32" s="104" t="s">
        <v>101</v>
      </c>
      <c r="K32" t="s">
        <v>535</v>
      </c>
      <c r="O32" s="9"/>
    </row>
    <row r="33" spans="1:15">
      <c r="A33" t="s">
        <v>527</v>
      </c>
      <c r="B33" t="s">
        <v>528</v>
      </c>
      <c r="C33" t="s">
        <v>325</v>
      </c>
      <c r="D33" t="s">
        <v>324</v>
      </c>
      <c r="I33" s="104" t="s">
        <v>80</v>
      </c>
      <c r="J33" s="104" t="s">
        <v>80</v>
      </c>
      <c r="K33" t="s">
        <v>536</v>
      </c>
      <c r="O33" s="105"/>
    </row>
    <row r="34" spans="1:15">
      <c r="A34" t="s">
        <v>537</v>
      </c>
      <c r="B34" t="s">
        <v>538</v>
      </c>
      <c r="C34" t="s">
        <v>323</v>
      </c>
      <c r="D34" t="s">
        <v>322</v>
      </c>
      <c r="I34" s="104" t="s">
        <v>58</v>
      </c>
      <c r="J34" s="104" t="s">
        <v>58</v>
      </c>
      <c r="K34" t="s">
        <v>539</v>
      </c>
      <c r="O34" s="105"/>
    </row>
    <row r="35" spans="1:15">
      <c r="A35" t="s">
        <v>537</v>
      </c>
      <c r="B35" t="s">
        <v>538</v>
      </c>
      <c r="C35" t="s">
        <v>321</v>
      </c>
      <c r="D35" t="s">
        <v>320</v>
      </c>
      <c r="I35" s="104" t="s">
        <v>139</v>
      </c>
      <c r="J35" s="104" t="s">
        <v>139</v>
      </c>
      <c r="K35" t="s">
        <v>540</v>
      </c>
      <c r="O35" s="9"/>
    </row>
    <row r="36" spans="1:15">
      <c r="A36" t="s">
        <v>541</v>
      </c>
      <c r="B36" t="s">
        <v>542</v>
      </c>
      <c r="C36" t="s">
        <v>319</v>
      </c>
      <c r="D36" t="s">
        <v>318</v>
      </c>
      <c r="I36" s="104" t="s">
        <v>75</v>
      </c>
      <c r="J36" s="104" t="s">
        <v>75</v>
      </c>
      <c r="K36" t="s">
        <v>543</v>
      </c>
    </row>
    <row r="37" spans="1:15">
      <c r="A37" t="s">
        <v>544</v>
      </c>
      <c r="B37" t="s">
        <v>545</v>
      </c>
      <c r="C37" t="s">
        <v>317</v>
      </c>
      <c r="D37" t="s">
        <v>316</v>
      </c>
      <c r="I37" t="s">
        <v>420</v>
      </c>
      <c r="J37" t="s">
        <v>369</v>
      </c>
      <c r="K37" t="s">
        <v>368</v>
      </c>
    </row>
    <row r="38" spans="1:15">
      <c r="A38" t="s">
        <v>546</v>
      </c>
      <c r="B38" t="s">
        <v>547</v>
      </c>
      <c r="C38" t="s">
        <v>315</v>
      </c>
      <c r="D38" t="s">
        <v>314</v>
      </c>
      <c r="I38" t="s">
        <v>420</v>
      </c>
      <c r="J38" t="s">
        <v>367</v>
      </c>
      <c r="K38" t="s">
        <v>366</v>
      </c>
    </row>
    <row r="39" spans="1:15">
      <c r="A39" t="s">
        <v>548</v>
      </c>
      <c r="B39" t="s">
        <v>549</v>
      </c>
      <c r="C39" t="s">
        <v>313</v>
      </c>
      <c r="D39" t="s">
        <v>312</v>
      </c>
      <c r="I39" t="s">
        <v>420</v>
      </c>
      <c r="J39" t="s">
        <v>365</v>
      </c>
      <c r="K39" t="s">
        <v>364</v>
      </c>
    </row>
    <row r="40" spans="1:15">
      <c r="A40" t="s">
        <v>550</v>
      </c>
      <c r="B40" t="s">
        <v>551</v>
      </c>
      <c r="C40" t="s">
        <v>311</v>
      </c>
      <c r="D40" t="s">
        <v>310</v>
      </c>
      <c r="I40" t="s">
        <v>420</v>
      </c>
      <c r="J40" t="s">
        <v>363</v>
      </c>
      <c r="K40" t="s">
        <v>362</v>
      </c>
    </row>
    <row r="41" spans="1:15">
      <c r="A41" t="s">
        <v>552</v>
      </c>
      <c r="B41" t="s">
        <v>553</v>
      </c>
      <c r="C41" t="s">
        <v>309</v>
      </c>
      <c r="D41" t="s">
        <v>308</v>
      </c>
      <c r="I41" t="s">
        <v>420</v>
      </c>
      <c r="J41" t="s">
        <v>361</v>
      </c>
      <c r="K41" t="s">
        <v>360</v>
      </c>
    </row>
    <row r="42" spans="1:15">
      <c r="A42" t="s">
        <v>554</v>
      </c>
      <c r="B42" t="s">
        <v>555</v>
      </c>
      <c r="C42" t="s">
        <v>307</v>
      </c>
      <c r="D42" t="s">
        <v>306</v>
      </c>
      <c r="I42" t="s">
        <v>420</v>
      </c>
      <c r="J42" t="s">
        <v>359</v>
      </c>
      <c r="K42" t="s">
        <v>358</v>
      </c>
    </row>
    <row r="43" spans="1:15">
      <c r="A43" t="s">
        <v>556</v>
      </c>
      <c r="B43" t="s">
        <v>557</v>
      </c>
      <c r="C43" t="s">
        <v>305</v>
      </c>
      <c r="D43" t="s">
        <v>304</v>
      </c>
      <c r="I43" t="s">
        <v>420</v>
      </c>
      <c r="J43" t="s">
        <v>357</v>
      </c>
      <c r="K43" t="s">
        <v>356</v>
      </c>
    </row>
    <row r="44" spans="1:15">
      <c r="A44" t="s">
        <v>558</v>
      </c>
      <c r="B44" t="s">
        <v>559</v>
      </c>
      <c r="C44" t="s">
        <v>303</v>
      </c>
      <c r="D44" t="s">
        <v>302</v>
      </c>
      <c r="I44" t="s">
        <v>420</v>
      </c>
      <c r="J44" t="s">
        <v>355</v>
      </c>
      <c r="K44" t="s">
        <v>354</v>
      </c>
    </row>
    <row r="45" spans="1:15">
      <c r="A45" t="s">
        <v>513</v>
      </c>
      <c r="B45" t="s">
        <v>514</v>
      </c>
      <c r="C45" t="s">
        <v>301</v>
      </c>
      <c r="D45" t="s">
        <v>300</v>
      </c>
      <c r="I45" t="s">
        <v>420</v>
      </c>
      <c r="J45" t="s">
        <v>353</v>
      </c>
      <c r="K45" t="s">
        <v>352</v>
      </c>
    </row>
    <row r="46" spans="1:15">
      <c r="A46" t="s">
        <v>495</v>
      </c>
      <c r="B46" t="s">
        <v>496</v>
      </c>
      <c r="C46" t="s">
        <v>299</v>
      </c>
      <c r="D46" t="s">
        <v>298</v>
      </c>
      <c r="I46" t="s">
        <v>420</v>
      </c>
      <c r="J46" t="s">
        <v>351</v>
      </c>
      <c r="K46" t="s">
        <v>350</v>
      </c>
    </row>
    <row r="47" spans="1:15">
      <c r="A47" t="s">
        <v>513</v>
      </c>
      <c r="B47" t="s">
        <v>514</v>
      </c>
      <c r="C47" t="s">
        <v>297</v>
      </c>
      <c r="D47" t="s">
        <v>296</v>
      </c>
      <c r="I47" t="s">
        <v>420</v>
      </c>
      <c r="J47" t="s">
        <v>349</v>
      </c>
      <c r="K47" t="s">
        <v>348</v>
      </c>
    </row>
    <row r="48" spans="1:15">
      <c r="A48" t="s">
        <v>505</v>
      </c>
      <c r="B48" t="s">
        <v>506</v>
      </c>
      <c r="C48" t="s">
        <v>295</v>
      </c>
      <c r="D48" t="s">
        <v>294</v>
      </c>
      <c r="I48" t="s">
        <v>420</v>
      </c>
      <c r="J48" t="s">
        <v>347</v>
      </c>
      <c r="K48" t="s">
        <v>346</v>
      </c>
    </row>
    <row r="49" spans="1:11">
      <c r="A49" t="s">
        <v>560</v>
      </c>
      <c r="B49" t="s">
        <v>561</v>
      </c>
      <c r="C49" t="s">
        <v>293</v>
      </c>
      <c r="D49" t="s">
        <v>292</v>
      </c>
      <c r="I49" t="s">
        <v>420</v>
      </c>
      <c r="J49" t="s">
        <v>345</v>
      </c>
      <c r="K49" t="s">
        <v>344</v>
      </c>
    </row>
    <row r="50" spans="1:11">
      <c r="A50" t="s">
        <v>562</v>
      </c>
      <c r="B50" t="s">
        <v>563</v>
      </c>
      <c r="C50" t="s">
        <v>291</v>
      </c>
      <c r="D50" t="s">
        <v>290</v>
      </c>
      <c r="I50" t="s">
        <v>420</v>
      </c>
      <c r="J50" t="s">
        <v>343</v>
      </c>
      <c r="K50" t="s">
        <v>342</v>
      </c>
    </row>
    <row r="51" spans="1:11">
      <c r="A51" t="s">
        <v>520</v>
      </c>
      <c r="B51" t="s">
        <v>521</v>
      </c>
      <c r="C51" t="s">
        <v>289</v>
      </c>
      <c r="D51" t="s">
        <v>288</v>
      </c>
      <c r="I51" t="s">
        <v>420</v>
      </c>
      <c r="J51" t="s">
        <v>341</v>
      </c>
      <c r="K51" t="s">
        <v>340</v>
      </c>
    </row>
    <row r="52" spans="1:11">
      <c r="A52" t="s">
        <v>492</v>
      </c>
      <c r="B52" t="s">
        <v>493</v>
      </c>
      <c r="C52" t="s">
        <v>287</v>
      </c>
      <c r="D52" t="s">
        <v>286</v>
      </c>
      <c r="I52" t="s">
        <v>420</v>
      </c>
      <c r="J52" t="s">
        <v>339</v>
      </c>
      <c r="K52" t="s">
        <v>338</v>
      </c>
    </row>
    <row r="53" spans="1:11">
      <c r="A53" t="s">
        <v>564</v>
      </c>
      <c r="B53" t="s">
        <v>565</v>
      </c>
      <c r="C53" t="s">
        <v>285</v>
      </c>
      <c r="D53" t="s">
        <v>284</v>
      </c>
      <c r="I53" t="s">
        <v>420</v>
      </c>
      <c r="J53" t="s">
        <v>337</v>
      </c>
      <c r="K53" t="s">
        <v>336</v>
      </c>
    </row>
    <row r="54" spans="1:11">
      <c r="A54" t="s">
        <v>566</v>
      </c>
      <c r="B54" t="s">
        <v>567</v>
      </c>
      <c r="C54" t="s">
        <v>283</v>
      </c>
      <c r="D54" t="s">
        <v>282</v>
      </c>
      <c r="I54" t="s">
        <v>420</v>
      </c>
      <c r="J54" t="s">
        <v>335</v>
      </c>
      <c r="K54" t="s">
        <v>334</v>
      </c>
    </row>
    <row r="55" spans="1:11">
      <c r="A55" t="s">
        <v>568</v>
      </c>
      <c r="B55" t="s">
        <v>569</v>
      </c>
      <c r="C55" t="s">
        <v>281</v>
      </c>
      <c r="D55" t="s">
        <v>280</v>
      </c>
      <c r="I55" t="s">
        <v>420</v>
      </c>
      <c r="J55" t="s">
        <v>333</v>
      </c>
      <c r="K55" t="s">
        <v>332</v>
      </c>
    </row>
    <row r="56" spans="1:11">
      <c r="A56" t="s">
        <v>503</v>
      </c>
      <c r="B56" t="s">
        <v>504</v>
      </c>
      <c r="C56" t="s">
        <v>279</v>
      </c>
      <c r="D56" t="s">
        <v>278</v>
      </c>
      <c r="I56" t="s">
        <v>420</v>
      </c>
      <c r="J56" t="s">
        <v>331</v>
      </c>
      <c r="K56" t="s">
        <v>330</v>
      </c>
    </row>
    <row r="57" spans="1:11">
      <c r="A57" t="s">
        <v>541</v>
      </c>
      <c r="B57" t="s">
        <v>542</v>
      </c>
      <c r="C57" t="s">
        <v>277</v>
      </c>
      <c r="D57" t="s">
        <v>276</v>
      </c>
      <c r="I57" t="s">
        <v>420</v>
      </c>
      <c r="J57" t="s">
        <v>329</v>
      </c>
      <c r="K57" t="s">
        <v>328</v>
      </c>
    </row>
    <row r="58" spans="1:11">
      <c r="A58" t="s">
        <v>570</v>
      </c>
      <c r="B58" t="s">
        <v>571</v>
      </c>
      <c r="C58" t="s">
        <v>275</v>
      </c>
      <c r="D58" t="s">
        <v>274</v>
      </c>
      <c r="I58" t="s">
        <v>420</v>
      </c>
      <c r="J58" t="s">
        <v>327</v>
      </c>
      <c r="K58" t="s">
        <v>326</v>
      </c>
    </row>
    <row r="59" spans="1:11">
      <c r="A59" t="s">
        <v>560</v>
      </c>
      <c r="B59" t="s">
        <v>561</v>
      </c>
      <c r="C59" t="s">
        <v>273</v>
      </c>
      <c r="D59" t="s">
        <v>272</v>
      </c>
      <c r="I59" t="s">
        <v>420</v>
      </c>
      <c r="J59" t="s">
        <v>325</v>
      </c>
      <c r="K59" t="s">
        <v>324</v>
      </c>
    </row>
    <row r="60" spans="1:11">
      <c r="A60" t="s">
        <v>515</v>
      </c>
      <c r="B60" t="s">
        <v>516</v>
      </c>
      <c r="C60" t="s">
        <v>271</v>
      </c>
      <c r="D60" t="s">
        <v>270</v>
      </c>
      <c r="I60" t="s">
        <v>420</v>
      </c>
      <c r="J60" t="s">
        <v>323</v>
      </c>
      <c r="K60" t="s">
        <v>322</v>
      </c>
    </row>
    <row r="61" spans="1:11">
      <c r="A61" t="s">
        <v>492</v>
      </c>
      <c r="B61" t="s">
        <v>493</v>
      </c>
      <c r="C61" t="s">
        <v>269</v>
      </c>
      <c r="D61" t="s">
        <v>268</v>
      </c>
      <c r="I61" t="s">
        <v>420</v>
      </c>
      <c r="J61" t="s">
        <v>321</v>
      </c>
      <c r="K61" t="s">
        <v>320</v>
      </c>
    </row>
    <row r="62" spans="1:11">
      <c r="A62" t="s">
        <v>492</v>
      </c>
      <c r="B62" t="s">
        <v>493</v>
      </c>
      <c r="C62" t="s">
        <v>267</v>
      </c>
      <c r="D62" t="s">
        <v>266</v>
      </c>
      <c r="I62" t="s">
        <v>420</v>
      </c>
      <c r="J62" t="s">
        <v>319</v>
      </c>
      <c r="K62" t="s">
        <v>318</v>
      </c>
    </row>
    <row r="63" spans="1:11">
      <c r="A63" t="s">
        <v>546</v>
      </c>
      <c r="B63" t="s">
        <v>547</v>
      </c>
      <c r="C63" t="s">
        <v>265</v>
      </c>
      <c r="D63" t="s">
        <v>264</v>
      </c>
      <c r="I63" t="s">
        <v>420</v>
      </c>
      <c r="J63" t="s">
        <v>317</v>
      </c>
      <c r="K63" t="s">
        <v>316</v>
      </c>
    </row>
    <row r="64" spans="1:11">
      <c r="A64" t="s">
        <v>489</v>
      </c>
      <c r="B64" t="s">
        <v>490</v>
      </c>
      <c r="C64" t="s">
        <v>263</v>
      </c>
      <c r="D64" t="s">
        <v>262</v>
      </c>
      <c r="I64" t="s">
        <v>420</v>
      </c>
      <c r="J64" t="s">
        <v>315</v>
      </c>
      <c r="K64" t="s">
        <v>314</v>
      </c>
    </row>
    <row r="65" spans="1:11">
      <c r="A65" t="s">
        <v>568</v>
      </c>
      <c r="B65" t="s">
        <v>569</v>
      </c>
      <c r="C65" t="s">
        <v>261</v>
      </c>
      <c r="D65" t="s">
        <v>260</v>
      </c>
      <c r="I65" t="s">
        <v>420</v>
      </c>
      <c r="J65" t="s">
        <v>313</v>
      </c>
      <c r="K65" t="s">
        <v>312</v>
      </c>
    </row>
    <row r="66" spans="1:11">
      <c r="A66" t="s">
        <v>527</v>
      </c>
      <c r="B66" t="s">
        <v>528</v>
      </c>
      <c r="C66" t="s">
        <v>259</v>
      </c>
      <c r="D66" t="s">
        <v>258</v>
      </c>
      <c r="I66" t="s">
        <v>420</v>
      </c>
      <c r="J66" t="s">
        <v>311</v>
      </c>
      <c r="K66" t="s">
        <v>310</v>
      </c>
    </row>
    <row r="67" spans="1:11">
      <c r="A67" t="s">
        <v>572</v>
      </c>
      <c r="B67" t="s">
        <v>573</v>
      </c>
      <c r="C67" t="s">
        <v>257</v>
      </c>
      <c r="D67" t="s">
        <v>256</v>
      </c>
      <c r="I67" t="s">
        <v>420</v>
      </c>
      <c r="J67" t="s">
        <v>309</v>
      </c>
      <c r="K67" t="s">
        <v>308</v>
      </c>
    </row>
    <row r="68" spans="1:11">
      <c r="A68" t="s">
        <v>574</v>
      </c>
      <c r="B68" t="s">
        <v>575</v>
      </c>
      <c r="C68" t="s">
        <v>255</v>
      </c>
      <c r="D68" t="s">
        <v>254</v>
      </c>
      <c r="I68" t="s">
        <v>420</v>
      </c>
      <c r="J68" t="s">
        <v>307</v>
      </c>
      <c r="K68" t="s">
        <v>306</v>
      </c>
    </row>
    <row r="69" spans="1:11">
      <c r="A69" t="s">
        <v>576</v>
      </c>
      <c r="B69" t="s">
        <v>577</v>
      </c>
      <c r="C69" t="s">
        <v>253</v>
      </c>
      <c r="D69" t="s">
        <v>252</v>
      </c>
      <c r="I69" t="s">
        <v>420</v>
      </c>
      <c r="J69" t="s">
        <v>305</v>
      </c>
      <c r="K69" t="s">
        <v>304</v>
      </c>
    </row>
    <row r="70" spans="1:11">
      <c r="A70" t="s">
        <v>541</v>
      </c>
      <c r="B70" t="s">
        <v>542</v>
      </c>
      <c r="C70" t="s">
        <v>251</v>
      </c>
      <c r="D70" t="s">
        <v>250</v>
      </c>
      <c r="I70" t="s">
        <v>420</v>
      </c>
      <c r="J70" t="s">
        <v>303</v>
      </c>
      <c r="K70" t="s">
        <v>302</v>
      </c>
    </row>
    <row r="71" spans="1:11">
      <c r="A71" t="s">
        <v>560</v>
      </c>
      <c r="B71" t="s">
        <v>561</v>
      </c>
      <c r="C71" t="s">
        <v>249</v>
      </c>
      <c r="D71" t="s">
        <v>248</v>
      </c>
      <c r="I71" t="s">
        <v>420</v>
      </c>
      <c r="J71" t="s">
        <v>301</v>
      </c>
      <c r="K71" t="s">
        <v>300</v>
      </c>
    </row>
    <row r="72" spans="1:11">
      <c r="A72" t="s">
        <v>578</v>
      </c>
      <c r="B72" t="s">
        <v>579</v>
      </c>
      <c r="C72" t="s">
        <v>247</v>
      </c>
      <c r="D72" t="s">
        <v>246</v>
      </c>
      <c r="I72" t="s">
        <v>420</v>
      </c>
      <c r="J72" t="s">
        <v>299</v>
      </c>
      <c r="K72" t="s">
        <v>298</v>
      </c>
    </row>
    <row r="73" spans="1:11">
      <c r="A73" t="s">
        <v>562</v>
      </c>
      <c r="B73" t="s">
        <v>563</v>
      </c>
      <c r="C73" t="s">
        <v>245</v>
      </c>
      <c r="D73" t="s">
        <v>244</v>
      </c>
      <c r="I73" t="s">
        <v>420</v>
      </c>
      <c r="J73" t="s">
        <v>297</v>
      </c>
      <c r="K73" t="s">
        <v>296</v>
      </c>
    </row>
    <row r="74" spans="1:11">
      <c r="A74" t="s">
        <v>580</v>
      </c>
      <c r="B74" t="s">
        <v>581</v>
      </c>
      <c r="C74" t="s">
        <v>243</v>
      </c>
      <c r="D74" t="s">
        <v>242</v>
      </c>
      <c r="I74" t="s">
        <v>420</v>
      </c>
      <c r="J74" t="s">
        <v>295</v>
      </c>
      <c r="K74" t="s">
        <v>294</v>
      </c>
    </row>
    <row r="75" spans="1:11">
      <c r="A75" t="s">
        <v>495</v>
      </c>
      <c r="B75" t="s">
        <v>496</v>
      </c>
      <c r="C75" t="s">
        <v>241</v>
      </c>
      <c r="D75" t="s">
        <v>240</v>
      </c>
      <c r="I75" t="s">
        <v>420</v>
      </c>
      <c r="J75" t="s">
        <v>293</v>
      </c>
      <c r="K75" t="s">
        <v>292</v>
      </c>
    </row>
    <row r="76" spans="1:11">
      <c r="A76" t="s">
        <v>570</v>
      </c>
      <c r="B76" t="s">
        <v>571</v>
      </c>
      <c r="C76" t="s">
        <v>239</v>
      </c>
      <c r="D76" t="s">
        <v>238</v>
      </c>
      <c r="I76" t="s">
        <v>420</v>
      </c>
      <c r="J76" t="s">
        <v>291</v>
      </c>
      <c r="K76" t="s">
        <v>290</v>
      </c>
    </row>
    <row r="77" spans="1:11">
      <c r="A77" t="s">
        <v>582</v>
      </c>
      <c r="B77" t="s">
        <v>583</v>
      </c>
      <c r="C77" t="s">
        <v>237</v>
      </c>
      <c r="D77" t="s">
        <v>236</v>
      </c>
      <c r="I77" t="s">
        <v>420</v>
      </c>
      <c r="J77" t="s">
        <v>289</v>
      </c>
      <c r="K77" t="s">
        <v>288</v>
      </c>
    </row>
    <row r="78" spans="1:11">
      <c r="A78" t="s">
        <v>517</v>
      </c>
      <c r="B78" t="s">
        <v>518</v>
      </c>
      <c r="C78" t="s">
        <v>235</v>
      </c>
      <c r="D78" t="s">
        <v>234</v>
      </c>
      <c r="I78" t="s">
        <v>420</v>
      </c>
      <c r="J78" t="s">
        <v>287</v>
      </c>
      <c r="K78" t="s">
        <v>286</v>
      </c>
    </row>
    <row r="79" spans="1:11">
      <c r="A79" t="s">
        <v>584</v>
      </c>
      <c r="B79" t="s">
        <v>585</v>
      </c>
      <c r="C79" t="s">
        <v>233</v>
      </c>
      <c r="D79" t="s">
        <v>232</v>
      </c>
      <c r="I79" t="s">
        <v>420</v>
      </c>
      <c r="J79" t="s">
        <v>285</v>
      </c>
      <c r="K79" t="s">
        <v>284</v>
      </c>
    </row>
    <row r="80" spans="1:11">
      <c r="A80" t="s">
        <v>586</v>
      </c>
      <c r="B80" t="s">
        <v>587</v>
      </c>
      <c r="C80" t="s">
        <v>231</v>
      </c>
      <c r="D80" t="s">
        <v>230</v>
      </c>
      <c r="I80" t="s">
        <v>420</v>
      </c>
      <c r="J80" t="s">
        <v>283</v>
      </c>
      <c r="K80" t="s">
        <v>282</v>
      </c>
    </row>
    <row r="81" spans="1:11">
      <c r="A81" t="s">
        <v>588</v>
      </c>
      <c r="B81" t="s">
        <v>589</v>
      </c>
      <c r="C81" t="s">
        <v>229</v>
      </c>
      <c r="D81" t="s">
        <v>228</v>
      </c>
      <c r="I81" t="s">
        <v>420</v>
      </c>
      <c r="J81" t="s">
        <v>281</v>
      </c>
      <c r="K81" t="s">
        <v>280</v>
      </c>
    </row>
    <row r="82" spans="1:11">
      <c r="A82" t="s">
        <v>550</v>
      </c>
      <c r="B82" t="s">
        <v>551</v>
      </c>
      <c r="C82" t="s">
        <v>227</v>
      </c>
      <c r="D82" t="s">
        <v>226</v>
      </c>
      <c r="I82" t="s">
        <v>420</v>
      </c>
      <c r="J82" t="s">
        <v>279</v>
      </c>
      <c r="K82" t="s">
        <v>278</v>
      </c>
    </row>
    <row r="83" spans="1:11">
      <c r="A83" t="s">
        <v>590</v>
      </c>
      <c r="B83" t="s">
        <v>591</v>
      </c>
      <c r="C83" t="s">
        <v>225</v>
      </c>
      <c r="D83" t="s">
        <v>224</v>
      </c>
      <c r="I83" t="s">
        <v>420</v>
      </c>
      <c r="J83" t="s">
        <v>277</v>
      </c>
      <c r="K83" t="s">
        <v>276</v>
      </c>
    </row>
    <row r="84" spans="1:11">
      <c r="A84" t="s">
        <v>592</v>
      </c>
      <c r="B84" t="s">
        <v>593</v>
      </c>
      <c r="C84" t="s">
        <v>223</v>
      </c>
      <c r="D84" t="s">
        <v>222</v>
      </c>
      <c r="I84" t="s">
        <v>420</v>
      </c>
      <c r="J84" t="s">
        <v>275</v>
      </c>
      <c r="K84" t="s">
        <v>274</v>
      </c>
    </row>
    <row r="85" spans="1:11">
      <c r="A85" t="s">
        <v>501</v>
      </c>
      <c r="B85" t="s">
        <v>502</v>
      </c>
      <c r="C85" t="s">
        <v>221</v>
      </c>
      <c r="D85" t="s">
        <v>220</v>
      </c>
      <c r="I85" t="s">
        <v>420</v>
      </c>
      <c r="J85" t="s">
        <v>273</v>
      </c>
      <c r="K85" t="s">
        <v>272</v>
      </c>
    </row>
    <row r="86" spans="1:11">
      <c r="A86" t="s">
        <v>594</v>
      </c>
      <c r="B86" t="s">
        <v>595</v>
      </c>
      <c r="C86" t="s">
        <v>219</v>
      </c>
      <c r="D86" t="s">
        <v>218</v>
      </c>
      <c r="I86" t="s">
        <v>420</v>
      </c>
      <c r="J86" t="s">
        <v>271</v>
      </c>
      <c r="K86" t="s">
        <v>270</v>
      </c>
    </row>
    <row r="87" spans="1:11">
      <c r="A87" t="s">
        <v>596</v>
      </c>
      <c r="B87" t="s">
        <v>597</v>
      </c>
      <c r="C87" t="s">
        <v>217</v>
      </c>
      <c r="D87" t="s">
        <v>216</v>
      </c>
      <c r="I87" t="s">
        <v>420</v>
      </c>
      <c r="J87" t="s">
        <v>269</v>
      </c>
      <c r="K87" t="s">
        <v>268</v>
      </c>
    </row>
    <row r="88" spans="1:11">
      <c r="A88" t="s">
        <v>598</v>
      </c>
      <c r="B88" t="s">
        <v>599</v>
      </c>
      <c r="C88" t="s">
        <v>215</v>
      </c>
      <c r="D88" t="s">
        <v>214</v>
      </c>
      <c r="I88" t="s">
        <v>420</v>
      </c>
      <c r="J88" t="s">
        <v>267</v>
      </c>
      <c r="K88" t="s">
        <v>266</v>
      </c>
    </row>
    <row r="89" spans="1:11">
      <c r="A89" t="s">
        <v>600</v>
      </c>
      <c r="B89" t="s">
        <v>601</v>
      </c>
      <c r="C89" t="s">
        <v>213</v>
      </c>
      <c r="D89" t="s">
        <v>212</v>
      </c>
      <c r="I89" t="s">
        <v>420</v>
      </c>
      <c r="J89" t="s">
        <v>265</v>
      </c>
      <c r="K89" t="s">
        <v>264</v>
      </c>
    </row>
    <row r="90" spans="1:11">
      <c r="A90" t="s">
        <v>501</v>
      </c>
      <c r="B90" t="s">
        <v>502</v>
      </c>
      <c r="C90" t="s">
        <v>211</v>
      </c>
      <c r="D90" t="s">
        <v>210</v>
      </c>
      <c r="I90" t="s">
        <v>420</v>
      </c>
      <c r="J90" t="s">
        <v>263</v>
      </c>
      <c r="K90" t="s">
        <v>262</v>
      </c>
    </row>
    <row r="91" spans="1:11">
      <c r="A91" t="s">
        <v>602</v>
      </c>
      <c r="B91" t="s">
        <v>603</v>
      </c>
      <c r="C91" t="s">
        <v>209</v>
      </c>
      <c r="D91" t="s">
        <v>208</v>
      </c>
      <c r="I91" t="s">
        <v>420</v>
      </c>
      <c r="J91" t="s">
        <v>261</v>
      </c>
      <c r="K91" t="s">
        <v>260</v>
      </c>
    </row>
    <row r="92" spans="1:11">
      <c r="A92" t="s">
        <v>489</v>
      </c>
      <c r="B92" t="s">
        <v>490</v>
      </c>
      <c r="C92" t="s">
        <v>207</v>
      </c>
      <c r="D92" t="s">
        <v>206</v>
      </c>
      <c r="I92" t="s">
        <v>420</v>
      </c>
      <c r="J92" t="s">
        <v>259</v>
      </c>
      <c r="K92" t="s">
        <v>258</v>
      </c>
    </row>
    <row r="93" spans="1:11">
      <c r="A93" t="s">
        <v>590</v>
      </c>
      <c r="B93" t="s">
        <v>591</v>
      </c>
      <c r="C93" t="s">
        <v>205</v>
      </c>
      <c r="D93" t="s">
        <v>204</v>
      </c>
      <c r="I93" t="s">
        <v>420</v>
      </c>
      <c r="J93" t="s">
        <v>257</v>
      </c>
      <c r="K93" t="s">
        <v>256</v>
      </c>
    </row>
    <row r="94" spans="1:11">
      <c r="A94" t="s">
        <v>604</v>
      </c>
      <c r="B94" t="s">
        <v>605</v>
      </c>
      <c r="C94" t="s">
        <v>203</v>
      </c>
      <c r="D94" t="s">
        <v>202</v>
      </c>
      <c r="I94" t="s">
        <v>420</v>
      </c>
      <c r="J94" t="s">
        <v>255</v>
      </c>
      <c r="K94" t="s">
        <v>254</v>
      </c>
    </row>
    <row r="95" spans="1:11">
      <c r="A95" t="s">
        <v>558</v>
      </c>
      <c r="B95" t="s">
        <v>559</v>
      </c>
      <c r="C95" t="s">
        <v>201</v>
      </c>
      <c r="D95" t="s">
        <v>200</v>
      </c>
      <c r="I95" t="s">
        <v>420</v>
      </c>
      <c r="J95" t="s">
        <v>253</v>
      </c>
      <c r="K95" t="s">
        <v>252</v>
      </c>
    </row>
    <row r="96" spans="1:11">
      <c r="A96" t="s">
        <v>498</v>
      </c>
      <c r="B96" t="s">
        <v>499</v>
      </c>
      <c r="C96" t="s">
        <v>199</v>
      </c>
      <c r="D96" t="s">
        <v>198</v>
      </c>
      <c r="I96" t="s">
        <v>420</v>
      </c>
      <c r="J96" t="s">
        <v>251</v>
      </c>
      <c r="K96" t="s">
        <v>250</v>
      </c>
    </row>
    <row r="97" spans="1:11">
      <c r="A97" t="s">
        <v>602</v>
      </c>
      <c r="B97" t="s">
        <v>603</v>
      </c>
      <c r="C97" t="s">
        <v>197</v>
      </c>
      <c r="D97" t="s">
        <v>196</v>
      </c>
      <c r="I97" t="s">
        <v>420</v>
      </c>
      <c r="J97" t="s">
        <v>249</v>
      </c>
      <c r="K97" t="s">
        <v>248</v>
      </c>
    </row>
    <row r="98" spans="1:11">
      <c r="A98" t="s">
        <v>517</v>
      </c>
      <c r="B98" t="s">
        <v>518</v>
      </c>
      <c r="C98" t="s">
        <v>195</v>
      </c>
      <c r="D98" t="s">
        <v>194</v>
      </c>
      <c r="I98" t="s">
        <v>420</v>
      </c>
      <c r="J98" t="s">
        <v>247</v>
      </c>
      <c r="K98" t="s">
        <v>246</v>
      </c>
    </row>
    <row r="99" spans="1:11">
      <c r="A99" t="s">
        <v>527</v>
      </c>
      <c r="B99" t="s">
        <v>528</v>
      </c>
      <c r="C99" t="s">
        <v>193</v>
      </c>
      <c r="D99" t="s">
        <v>192</v>
      </c>
      <c r="I99" t="s">
        <v>420</v>
      </c>
      <c r="J99" t="s">
        <v>245</v>
      </c>
      <c r="K99" t="s">
        <v>244</v>
      </c>
    </row>
    <row r="100" spans="1:11">
      <c r="A100" t="s">
        <v>552</v>
      </c>
      <c r="B100" t="s">
        <v>553</v>
      </c>
      <c r="C100" t="s">
        <v>191</v>
      </c>
      <c r="D100" t="s">
        <v>190</v>
      </c>
      <c r="I100" t="s">
        <v>420</v>
      </c>
      <c r="J100" t="s">
        <v>243</v>
      </c>
      <c r="K100" t="s">
        <v>242</v>
      </c>
    </row>
    <row r="101" spans="1:11">
      <c r="A101" t="s">
        <v>606</v>
      </c>
      <c r="B101" t="s">
        <v>607</v>
      </c>
      <c r="C101" t="s">
        <v>189</v>
      </c>
      <c r="D101" t="s">
        <v>188</v>
      </c>
      <c r="I101" t="s">
        <v>420</v>
      </c>
      <c r="J101" t="s">
        <v>241</v>
      </c>
      <c r="K101" t="s">
        <v>240</v>
      </c>
    </row>
    <row r="102" spans="1:11">
      <c r="A102" t="s">
        <v>558</v>
      </c>
      <c r="B102" t="s">
        <v>559</v>
      </c>
      <c r="C102" t="s">
        <v>187</v>
      </c>
      <c r="D102" t="s">
        <v>186</v>
      </c>
      <c r="I102" t="s">
        <v>420</v>
      </c>
      <c r="J102" t="s">
        <v>239</v>
      </c>
      <c r="K102" t="s">
        <v>238</v>
      </c>
    </row>
    <row r="103" spans="1:11">
      <c r="A103" t="s">
        <v>608</v>
      </c>
      <c r="B103" t="s">
        <v>609</v>
      </c>
      <c r="C103" t="s">
        <v>185</v>
      </c>
      <c r="D103" t="s">
        <v>184</v>
      </c>
      <c r="I103" t="s">
        <v>420</v>
      </c>
      <c r="J103" t="s">
        <v>237</v>
      </c>
      <c r="K103" t="s">
        <v>236</v>
      </c>
    </row>
    <row r="104" spans="1:11">
      <c r="A104" t="s">
        <v>527</v>
      </c>
      <c r="B104" t="s">
        <v>528</v>
      </c>
      <c r="C104" t="s">
        <v>183</v>
      </c>
      <c r="D104" t="s">
        <v>182</v>
      </c>
      <c r="I104" t="s">
        <v>420</v>
      </c>
      <c r="J104" t="s">
        <v>235</v>
      </c>
      <c r="K104" t="s">
        <v>234</v>
      </c>
    </row>
    <row r="105" spans="1:11">
      <c r="A105" t="s">
        <v>590</v>
      </c>
      <c r="B105" t="s">
        <v>591</v>
      </c>
      <c r="C105" t="s">
        <v>181</v>
      </c>
      <c r="D105" t="s">
        <v>180</v>
      </c>
      <c r="I105" t="s">
        <v>420</v>
      </c>
      <c r="J105" t="s">
        <v>233</v>
      </c>
      <c r="K105" t="s">
        <v>232</v>
      </c>
    </row>
    <row r="106" spans="1:11">
      <c r="A106" t="s">
        <v>610</v>
      </c>
      <c r="B106" t="s">
        <v>611</v>
      </c>
      <c r="C106" t="s">
        <v>179</v>
      </c>
      <c r="D106" t="s">
        <v>178</v>
      </c>
      <c r="I106" t="s">
        <v>420</v>
      </c>
      <c r="J106" t="s">
        <v>231</v>
      </c>
      <c r="K106" t="s">
        <v>230</v>
      </c>
    </row>
    <row r="107" spans="1:11">
      <c r="A107" t="s">
        <v>612</v>
      </c>
      <c r="B107" t="s">
        <v>613</v>
      </c>
      <c r="C107" t="s">
        <v>177</v>
      </c>
      <c r="D107" t="s">
        <v>176</v>
      </c>
      <c r="I107" t="s">
        <v>420</v>
      </c>
      <c r="J107" t="s">
        <v>229</v>
      </c>
      <c r="K107" t="s">
        <v>228</v>
      </c>
    </row>
    <row r="108" spans="1:11">
      <c r="A108" t="s">
        <v>614</v>
      </c>
      <c r="B108" t="s">
        <v>615</v>
      </c>
      <c r="C108" t="s">
        <v>175</v>
      </c>
      <c r="D108" t="s">
        <v>174</v>
      </c>
      <c r="I108" t="s">
        <v>420</v>
      </c>
      <c r="J108" t="s">
        <v>227</v>
      </c>
      <c r="K108" t="s">
        <v>226</v>
      </c>
    </row>
    <row r="109" spans="1:11">
      <c r="A109" t="s">
        <v>489</v>
      </c>
      <c r="B109" t="s">
        <v>490</v>
      </c>
      <c r="C109" t="s">
        <v>173</v>
      </c>
      <c r="D109" t="s">
        <v>172</v>
      </c>
      <c r="I109" t="s">
        <v>420</v>
      </c>
      <c r="J109" t="s">
        <v>225</v>
      </c>
      <c r="K109" t="s">
        <v>224</v>
      </c>
    </row>
    <row r="110" spans="1:11">
      <c r="A110" t="s">
        <v>600</v>
      </c>
      <c r="B110" t="s">
        <v>601</v>
      </c>
      <c r="C110" t="s">
        <v>171</v>
      </c>
      <c r="D110" t="s">
        <v>170</v>
      </c>
      <c r="I110" t="s">
        <v>420</v>
      </c>
      <c r="J110" t="s">
        <v>223</v>
      </c>
      <c r="K110" t="s">
        <v>222</v>
      </c>
    </row>
    <row r="111" spans="1:11">
      <c r="A111" t="s">
        <v>616</v>
      </c>
      <c r="B111" t="s">
        <v>617</v>
      </c>
      <c r="C111" t="s">
        <v>169</v>
      </c>
      <c r="D111" t="s">
        <v>168</v>
      </c>
      <c r="I111" t="s">
        <v>420</v>
      </c>
      <c r="J111" t="s">
        <v>221</v>
      </c>
      <c r="K111" t="s">
        <v>220</v>
      </c>
    </row>
    <row r="112" spans="1:11">
      <c r="A112" t="s">
        <v>594</v>
      </c>
      <c r="B112" t="s">
        <v>595</v>
      </c>
      <c r="C112" t="s">
        <v>167</v>
      </c>
      <c r="D112" t="s">
        <v>166</v>
      </c>
      <c r="I112" t="s">
        <v>420</v>
      </c>
      <c r="J112" t="s">
        <v>219</v>
      </c>
      <c r="K112" t="s">
        <v>218</v>
      </c>
    </row>
    <row r="113" spans="1:11">
      <c r="A113" t="s">
        <v>495</v>
      </c>
      <c r="B113" t="s">
        <v>496</v>
      </c>
      <c r="C113" t="s">
        <v>165</v>
      </c>
      <c r="D113" t="s">
        <v>164</v>
      </c>
      <c r="I113" t="s">
        <v>420</v>
      </c>
      <c r="J113" t="s">
        <v>217</v>
      </c>
      <c r="K113" t="s">
        <v>216</v>
      </c>
    </row>
    <row r="114" spans="1:11">
      <c r="A114" t="s">
        <v>590</v>
      </c>
      <c r="B114" t="s">
        <v>591</v>
      </c>
      <c r="C114" t="s">
        <v>161</v>
      </c>
      <c r="D114" t="s">
        <v>160</v>
      </c>
      <c r="I114" t="s">
        <v>420</v>
      </c>
      <c r="J114" t="s">
        <v>215</v>
      </c>
      <c r="K114" t="s">
        <v>214</v>
      </c>
    </row>
    <row r="115" spans="1:11">
      <c r="A115" t="s">
        <v>511</v>
      </c>
      <c r="B115" t="s">
        <v>512</v>
      </c>
      <c r="C115" t="s">
        <v>159</v>
      </c>
      <c r="D115" t="s">
        <v>158</v>
      </c>
      <c r="I115" t="s">
        <v>420</v>
      </c>
      <c r="J115" t="s">
        <v>213</v>
      </c>
      <c r="K115" t="s">
        <v>212</v>
      </c>
    </row>
    <row r="116" spans="1:11">
      <c r="A116" t="s">
        <v>505</v>
      </c>
      <c r="B116" t="s">
        <v>506</v>
      </c>
      <c r="C116" t="s">
        <v>157</v>
      </c>
      <c r="D116" t="s">
        <v>156</v>
      </c>
      <c r="I116" t="s">
        <v>420</v>
      </c>
      <c r="J116" t="s">
        <v>211</v>
      </c>
      <c r="K116" t="s">
        <v>210</v>
      </c>
    </row>
    <row r="117" spans="1:11">
      <c r="A117" t="s">
        <v>592</v>
      </c>
      <c r="B117" t="s">
        <v>593</v>
      </c>
      <c r="C117" t="s">
        <v>155</v>
      </c>
      <c r="D117" t="s">
        <v>154</v>
      </c>
      <c r="I117" t="s">
        <v>420</v>
      </c>
      <c r="J117" t="s">
        <v>209</v>
      </c>
      <c r="K117" t="s">
        <v>208</v>
      </c>
    </row>
    <row r="118" spans="1:11">
      <c r="A118" t="s">
        <v>495</v>
      </c>
      <c r="B118" t="s">
        <v>496</v>
      </c>
      <c r="C118" t="s">
        <v>153</v>
      </c>
      <c r="D118" t="s">
        <v>152</v>
      </c>
      <c r="I118" t="s">
        <v>420</v>
      </c>
      <c r="J118" t="s">
        <v>207</v>
      </c>
      <c r="K118" t="s">
        <v>206</v>
      </c>
    </row>
    <row r="119" spans="1:11">
      <c r="A119" t="s">
        <v>618</v>
      </c>
      <c r="B119" t="s">
        <v>619</v>
      </c>
      <c r="C119" t="s">
        <v>151</v>
      </c>
      <c r="D119" t="s">
        <v>150</v>
      </c>
      <c r="I119" t="s">
        <v>420</v>
      </c>
      <c r="J119" t="s">
        <v>205</v>
      </c>
      <c r="K119" t="s">
        <v>204</v>
      </c>
    </row>
    <row r="120" spans="1:11">
      <c r="A120" t="s">
        <v>572</v>
      </c>
      <c r="B120" t="s">
        <v>573</v>
      </c>
      <c r="C120" t="s">
        <v>149</v>
      </c>
      <c r="D120" t="s">
        <v>148</v>
      </c>
      <c r="I120" t="s">
        <v>420</v>
      </c>
      <c r="J120" t="s">
        <v>203</v>
      </c>
      <c r="K120" t="s">
        <v>202</v>
      </c>
    </row>
    <row r="121" spans="1:11">
      <c r="A121" t="s">
        <v>505</v>
      </c>
      <c r="B121" t="s">
        <v>506</v>
      </c>
      <c r="C121" t="s">
        <v>147</v>
      </c>
      <c r="D121" t="s">
        <v>146</v>
      </c>
      <c r="I121" t="s">
        <v>420</v>
      </c>
      <c r="J121" t="s">
        <v>201</v>
      </c>
      <c r="K121" t="s">
        <v>200</v>
      </c>
    </row>
    <row r="122" spans="1:11">
      <c r="A122" t="s">
        <v>498</v>
      </c>
      <c r="B122" t="s">
        <v>499</v>
      </c>
      <c r="C122" t="s">
        <v>145</v>
      </c>
      <c r="D122" t="s">
        <v>144</v>
      </c>
      <c r="I122" t="s">
        <v>420</v>
      </c>
      <c r="J122" t="s">
        <v>199</v>
      </c>
      <c r="K122" t="s">
        <v>198</v>
      </c>
    </row>
    <row r="123" spans="1:11">
      <c r="A123" t="s">
        <v>498</v>
      </c>
      <c r="B123" t="s">
        <v>499</v>
      </c>
      <c r="C123" t="s">
        <v>143</v>
      </c>
      <c r="D123" t="s">
        <v>142</v>
      </c>
      <c r="I123" t="s">
        <v>420</v>
      </c>
      <c r="J123" t="s">
        <v>197</v>
      </c>
      <c r="K123" t="s">
        <v>196</v>
      </c>
    </row>
    <row r="124" spans="1:11">
      <c r="A124" t="s">
        <v>566</v>
      </c>
      <c r="B124" t="s">
        <v>567</v>
      </c>
      <c r="C124" t="s">
        <v>141</v>
      </c>
      <c r="D124" t="s">
        <v>140</v>
      </c>
      <c r="I124" t="s">
        <v>420</v>
      </c>
      <c r="J124" t="s">
        <v>195</v>
      </c>
      <c r="K124" t="s">
        <v>194</v>
      </c>
    </row>
    <row r="125" spans="1:11">
      <c r="A125" t="s">
        <v>620</v>
      </c>
      <c r="B125" t="s">
        <v>621</v>
      </c>
      <c r="C125" t="s">
        <v>138</v>
      </c>
      <c r="D125" t="s">
        <v>137</v>
      </c>
      <c r="I125" t="s">
        <v>420</v>
      </c>
      <c r="J125" t="s">
        <v>193</v>
      </c>
      <c r="K125" t="s">
        <v>192</v>
      </c>
    </row>
    <row r="126" spans="1:11">
      <c r="A126" t="s">
        <v>622</v>
      </c>
      <c r="B126" t="s">
        <v>623</v>
      </c>
      <c r="C126" t="s">
        <v>136</v>
      </c>
      <c r="D126" t="s">
        <v>135</v>
      </c>
      <c r="I126" t="s">
        <v>420</v>
      </c>
      <c r="J126" t="s">
        <v>191</v>
      </c>
      <c r="K126" t="s">
        <v>190</v>
      </c>
    </row>
    <row r="127" spans="1:11">
      <c r="A127" t="s">
        <v>541</v>
      </c>
      <c r="B127" t="s">
        <v>542</v>
      </c>
      <c r="C127" t="s">
        <v>134</v>
      </c>
      <c r="D127" t="s">
        <v>133</v>
      </c>
      <c r="I127" t="s">
        <v>420</v>
      </c>
      <c r="J127" t="s">
        <v>189</v>
      </c>
      <c r="K127" t="s">
        <v>188</v>
      </c>
    </row>
    <row r="128" spans="1:11">
      <c r="A128" t="s">
        <v>570</v>
      </c>
      <c r="B128" t="s">
        <v>571</v>
      </c>
      <c r="C128" t="s">
        <v>132</v>
      </c>
      <c r="D128" t="s">
        <v>131</v>
      </c>
      <c r="I128" t="s">
        <v>420</v>
      </c>
      <c r="J128" t="s">
        <v>187</v>
      </c>
      <c r="K128" t="s">
        <v>186</v>
      </c>
    </row>
    <row r="129" spans="1:11">
      <c r="A129" t="s">
        <v>505</v>
      </c>
      <c r="B129" t="s">
        <v>506</v>
      </c>
      <c r="C129" t="s">
        <v>130</v>
      </c>
      <c r="D129" t="s">
        <v>129</v>
      </c>
      <c r="I129" t="s">
        <v>420</v>
      </c>
      <c r="J129" t="s">
        <v>185</v>
      </c>
      <c r="K129" t="s">
        <v>184</v>
      </c>
    </row>
    <row r="130" spans="1:11">
      <c r="A130" t="s">
        <v>624</v>
      </c>
      <c r="B130" t="s">
        <v>625</v>
      </c>
      <c r="C130" t="s">
        <v>128</v>
      </c>
      <c r="D130" t="s">
        <v>127</v>
      </c>
      <c r="I130" t="s">
        <v>420</v>
      </c>
      <c r="J130" t="s">
        <v>183</v>
      </c>
      <c r="K130" t="s">
        <v>182</v>
      </c>
    </row>
    <row r="131" spans="1:11">
      <c r="A131" t="s">
        <v>554</v>
      </c>
      <c r="B131" t="s">
        <v>555</v>
      </c>
      <c r="C131" t="s">
        <v>126</v>
      </c>
      <c r="D131" t="s">
        <v>125</v>
      </c>
      <c r="I131" t="s">
        <v>420</v>
      </c>
      <c r="J131" t="s">
        <v>181</v>
      </c>
      <c r="K131" t="s">
        <v>180</v>
      </c>
    </row>
    <row r="132" spans="1:11">
      <c r="A132" t="s">
        <v>626</v>
      </c>
      <c r="B132" t="s">
        <v>627</v>
      </c>
      <c r="C132" t="s">
        <v>124</v>
      </c>
      <c r="D132" t="s">
        <v>123</v>
      </c>
      <c r="I132" t="s">
        <v>420</v>
      </c>
      <c r="J132" t="s">
        <v>179</v>
      </c>
      <c r="K132" t="s">
        <v>178</v>
      </c>
    </row>
    <row r="133" spans="1:11">
      <c r="A133" t="s">
        <v>590</v>
      </c>
      <c r="B133" t="s">
        <v>591</v>
      </c>
      <c r="C133" t="s">
        <v>122</v>
      </c>
      <c r="D133" t="s">
        <v>121</v>
      </c>
      <c r="I133" t="s">
        <v>420</v>
      </c>
      <c r="J133" t="s">
        <v>177</v>
      </c>
      <c r="K133" t="s">
        <v>176</v>
      </c>
    </row>
    <row r="134" spans="1:11">
      <c r="A134" t="s">
        <v>546</v>
      </c>
      <c r="B134" t="s">
        <v>547</v>
      </c>
      <c r="C134" t="s">
        <v>118</v>
      </c>
      <c r="D134" t="s">
        <v>117</v>
      </c>
      <c r="I134" t="s">
        <v>420</v>
      </c>
      <c r="J134" t="s">
        <v>175</v>
      </c>
      <c r="K134" t="s">
        <v>174</v>
      </c>
    </row>
    <row r="135" spans="1:11">
      <c r="A135" t="s">
        <v>515</v>
      </c>
      <c r="B135" t="s">
        <v>516</v>
      </c>
      <c r="C135" t="s">
        <v>116</v>
      </c>
      <c r="D135" t="s">
        <v>115</v>
      </c>
      <c r="I135" t="s">
        <v>420</v>
      </c>
      <c r="J135" t="s">
        <v>173</v>
      </c>
      <c r="K135" t="s">
        <v>172</v>
      </c>
    </row>
    <row r="136" spans="1:11">
      <c r="A136" t="s">
        <v>598</v>
      </c>
      <c r="B136" t="s">
        <v>599</v>
      </c>
      <c r="C136" t="s">
        <v>114</v>
      </c>
      <c r="D136" t="s">
        <v>113</v>
      </c>
      <c r="I136" t="s">
        <v>420</v>
      </c>
      <c r="J136" t="s">
        <v>171</v>
      </c>
      <c r="K136" t="s">
        <v>170</v>
      </c>
    </row>
    <row r="137" spans="1:11">
      <c r="A137" t="s">
        <v>568</v>
      </c>
      <c r="B137" t="s">
        <v>569</v>
      </c>
      <c r="C137" t="s">
        <v>112</v>
      </c>
      <c r="D137" t="s">
        <v>111</v>
      </c>
      <c r="I137" t="s">
        <v>420</v>
      </c>
      <c r="J137" t="s">
        <v>169</v>
      </c>
      <c r="K137" t="s">
        <v>168</v>
      </c>
    </row>
    <row r="138" spans="1:11">
      <c r="A138" t="s">
        <v>624</v>
      </c>
      <c r="B138" t="s">
        <v>625</v>
      </c>
      <c r="C138" t="s">
        <v>110</v>
      </c>
      <c r="D138" t="s">
        <v>109</v>
      </c>
      <c r="I138" t="s">
        <v>420</v>
      </c>
      <c r="J138" t="s">
        <v>167</v>
      </c>
      <c r="K138" t="s">
        <v>166</v>
      </c>
    </row>
    <row r="139" spans="1:11">
      <c r="A139" t="s">
        <v>628</v>
      </c>
      <c r="B139" t="s">
        <v>629</v>
      </c>
      <c r="C139" t="s">
        <v>107</v>
      </c>
      <c r="D139" t="s">
        <v>106</v>
      </c>
      <c r="I139" t="s">
        <v>420</v>
      </c>
      <c r="J139" t="s">
        <v>165</v>
      </c>
      <c r="K139" t="s">
        <v>164</v>
      </c>
    </row>
    <row r="140" spans="1:11">
      <c r="A140" t="s">
        <v>489</v>
      </c>
      <c r="B140" t="s">
        <v>490</v>
      </c>
      <c r="C140" t="s">
        <v>103</v>
      </c>
      <c r="D140" t="s">
        <v>102</v>
      </c>
      <c r="I140" t="s">
        <v>420</v>
      </c>
      <c r="J140" t="s">
        <v>161</v>
      </c>
      <c r="K140" t="s">
        <v>160</v>
      </c>
    </row>
    <row r="141" spans="1:11">
      <c r="A141" t="s">
        <v>630</v>
      </c>
      <c r="B141" t="s">
        <v>631</v>
      </c>
      <c r="C141" t="s">
        <v>100</v>
      </c>
      <c r="D141" t="s">
        <v>99</v>
      </c>
      <c r="I141" t="s">
        <v>420</v>
      </c>
      <c r="J141" t="s">
        <v>159</v>
      </c>
      <c r="K141" t="s">
        <v>158</v>
      </c>
    </row>
    <row r="142" spans="1:11">
      <c r="A142" t="s">
        <v>541</v>
      </c>
      <c r="B142" t="s">
        <v>542</v>
      </c>
      <c r="C142" t="s">
        <v>98</v>
      </c>
      <c r="D142" t="s">
        <v>97</v>
      </c>
      <c r="I142" t="s">
        <v>420</v>
      </c>
      <c r="J142" t="s">
        <v>157</v>
      </c>
      <c r="K142" t="s">
        <v>156</v>
      </c>
    </row>
    <row r="143" spans="1:11">
      <c r="A143" t="s">
        <v>624</v>
      </c>
      <c r="B143" t="s">
        <v>625</v>
      </c>
      <c r="C143" t="s">
        <v>96</v>
      </c>
      <c r="D143" t="s">
        <v>95</v>
      </c>
      <c r="I143" t="s">
        <v>420</v>
      </c>
      <c r="J143" t="s">
        <v>155</v>
      </c>
      <c r="K143" t="s">
        <v>154</v>
      </c>
    </row>
    <row r="144" spans="1:11">
      <c r="A144" t="s">
        <v>495</v>
      </c>
      <c r="B144" t="s">
        <v>496</v>
      </c>
      <c r="C144" t="s">
        <v>94</v>
      </c>
      <c r="D144" t="s">
        <v>93</v>
      </c>
      <c r="I144" t="s">
        <v>420</v>
      </c>
      <c r="J144" t="s">
        <v>153</v>
      </c>
      <c r="K144" t="s">
        <v>152</v>
      </c>
    </row>
    <row r="145" spans="1:11">
      <c r="A145" t="s">
        <v>505</v>
      </c>
      <c r="B145" t="s">
        <v>506</v>
      </c>
      <c r="C145" t="s">
        <v>92</v>
      </c>
      <c r="D145" t="s">
        <v>91</v>
      </c>
      <c r="I145" t="s">
        <v>420</v>
      </c>
      <c r="J145" t="s">
        <v>151</v>
      </c>
      <c r="K145" t="s">
        <v>150</v>
      </c>
    </row>
    <row r="146" spans="1:11">
      <c r="A146" t="s">
        <v>632</v>
      </c>
      <c r="B146" t="s">
        <v>633</v>
      </c>
      <c r="C146" t="s">
        <v>90</v>
      </c>
      <c r="D146" t="s">
        <v>89</v>
      </c>
      <c r="I146" t="s">
        <v>420</v>
      </c>
      <c r="J146" t="s">
        <v>149</v>
      </c>
      <c r="K146" t="s">
        <v>148</v>
      </c>
    </row>
    <row r="147" spans="1:11">
      <c r="A147" t="s">
        <v>582</v>
      </c>
      <c r="B147" t="s">
        <v>583</v>
      </c>
      <c r="C147" t="s">
        <v>88</v>
      </c>
      <c r="D147" t="s">
        <v>87</v>
      </c>
      <c r="I147" t="s">
        <v>420</v>
      </c>
      <c r="J147" t="s">
        <v>147</v>
      </c>
      <c r="K147" t="s">
        <v>146</v>
      </c>
    </row>
    <row r="148" spans="1:11">
      <c r="A148" t="s">
        <v>570</v>
      </c>
      <c r="B148" t="s">
        <v>571</v>
      </c>
      <c r="C148" t="s">
        <v>86</v>
      </c>
      <c r="D148" t="s">
        <v>85</v>
      </c>
      <c r="I148" t="s">
        <v>420</v>
      </c>
      <c r="J148" t="s">
        <v>145</v>
      </c>
      <c r="K148" t="s">
        <v>144</v>
      </c>
    </row>
    <row r="149" spans="1:11">
      <c r="A149" t="s">
        <v>505</v>
      </c>
      <c r="B149" t="s">
        <v>506</v>
      </c>
      <c r="C149" t="s">
        <v>84</v>
      </c>
      <c r="D149" t="s">
        <v>83</v>
      </c>
      <c r="I149" t="s">
        <v>420</v>
      </c>
      <c r="J149" t="s">
        <v>143</v>
      </c>
      <c r="K149" t="s">
        <v>142</v>
      </c>
    </row>
    <row r="150" spans="1:11">
      <c r="A150" t="s">
        <v>634</v>
      </c>
      <c r="B150" t="s">
        <v>635</v>
      </c>
      <c r="C150" t="s">
        <v>82</v>
      </c>
      <c r="D150" t="s">
        <v>81</v>
      </c>
      <c r="I150" t="s">
        <v>420</v>
      </c>
      <c r="J150" t="s">
        <v>141</v>
      </c>
      <c r="K150" t="s">
        <v>140</v>
      </c>
    </row>
    <row r="151" spans="1:11">
      <c r="A151" t="s">
        <v>520</v>
      </c>
      <c r="B151" t="s">
        <v>521</v>
      </c>
      <c r="C151" t="s">
        <v>79</v>
      </c>
      <c r="D151" t="s">
        <v>78</v>
      </c>
      <c r="I151" t="s">
        <v>420</v>
      </c>
      <c r="J151" t="s">
        <v>138</v>
      </c>
      <c r="K151" t="s">
        <v>137</v>
      </c>
    </row>
    <row r="152" spans="1:11">
      <c r="A152" t="s">
        <v>560</v>
      </c>
      <c r="B152" t="s">
        <v>561</v>
      </c>
      <c r="C152" t="s">
        <v>74</v>
      </c>
      <c r="D152" t="s">
        <v>73</v>
      </c>
      <c r="I152" t="s">
        <v>420</v>
      </c>
      <c r="J152" t="s">
        <v>136</v>
      </c>
      <c r="K152" t="s">
        <v>135</v>
      </c>
    </row>
    <row r="153" spans="1:11">
      <c r="A153" t="s">
        <v>511</v>
      </c>
      <c r="B153" t="s">
        <v>512</v>
      </c>
      <c r="C153" t="s">
        <v>71</v>
      </c>
      <c r="D153" t="s">
        <v>70</v>
      </c>
      <c r="I153" t="s">
        <v>420</v>
      </c>
      <c r="J153" t="s">
        <v>134</v>
      </c>
      <c r="K153" t="s">
        <v>133</v>
      </c>
    </row>
    <row r="154" spans="1:11">
      <c r="A154" t="s">
        <v>498</v>
      </c>
      <c r="B154" t="s">
        <v>499</v>
      </c>
      <c r="C154" t="s">
        <v>68</v>
      </c>
      <c r="D154" t="s">
        <v>67</v>
      </c>
      <c r="I154" t="s">
        <v>420</v>
      </c>
      <c r="J154" t="s">
        <v>132</v>
      </c>
      <c r="K154" t="s">
        <v>131</v>
      </c>
    </row>
    <row r="155" spans="1:11">
      <c r="A155" t="s">
        <v>515</v>
      </c>
      <c r="B155" t="s">
        <v>516</v>
      </c>
      <c r="C155" t="s">
        <v>66</v>
      </c>
      <c r="D155" t="s">
        <v>65</v>
      </c>
      <c r="I155" t="s">
        <v>420</v>
      </c>
      <c r="J155" t="s">
        <v>130</v>
      </c>
      <c r="K155" t="s">
        <v>129</v>
      </c>
    </row>
    <row r="156" spans="1:11">
      <c r="A156" t="s">
        <v>636</v>
      </c>
      <c r="B156" t="s">
        <v>637</v>
      </c>
      <c r="C156" t="s">
        <v>62</v>
      </c>
      <c r="D156" t="s">
        <v>61</v>
      </c>
      <c r="I156" t="s">
        <v>420</v>
      </c>
      <c r="J156" t="s">
        <v>128</v>
      </c>
      <c r="K156" t="s">
        <v>127</v>
      </c>
    </row>
    <row r="157" spans="1:11">
      <c r="A157" t="s">
        <v>515</v>
      </c>
      <c r="B157" t="s">
        <v>516</v>
      </c>
      <c r="C157" t="s">
        <v>57</v>
      </c>
      <c r="D157" t="s">
        <v>56</v>
      </c>
      <c r="I157" t="s">
        <v>420</v>
      </c>
      <c r="J157" t="s">
        <v>126</v>
      </c>
      <c r="K157" t="s">
        <v>125</v>
      </c>
    </row>
    <row r="158" spans="1:11">
      <c r="A158" t="s">
        <v>638</v>
      </c>
      <c r="B158" t="s">
        <v>639</v>
      </c>
      <c r="C158" t="s">
        <v>55</v>
      </c>
      <c r="D158" t="s">
        <v>54</v>
      </c>
      <c r="I158" t="s">
        <v>420</v>
      </c>
      <c r="J158" t="s">
        <v>124</v>
      </c>
      <c r="K158" t="s">
        <v>123</v>
      </c>
    </row>
    <row r="159" spans="1:11">
      <c r="A159" t="s">
        <v>505</v>
      </c>
      <c r="B159" t="s">
        <v>506</v>
      </c>
      <c r="C159" t="s">
        <v>50</v>
      </c>
      <c r="D159" t="s">
        <v>49</v>
      </c>
      <c r="I159" t="s">
        <v>420</v>
      </c>
      <c r="J159" t="s">
        <v>122</v>
      </c>
      <c r="K159" t="s">
        <v>121</v>
      </c>
    </row>
    <row r="160" spans="1:11">
      <c r="A160" t="s">
        <v>640</v>
      </c>
      <c r="B160" t="s">
        <v>641</v>
      </c>
      <c r="C160" t="s">
        <v>45</v>
      </c>
      <c r="D160" t="s">
        <v>44</v>
      </c>
      <c r="I160" t="s">
        <v>420</v>
      </c>
      <c r="J160" t="s">
        <v>118</v>
      </c>
      <c r="K160" t="s">
        <v>117</v>
      </c>
    </row>
    <row r="161" spans="9:11">
      <c r="I161" t="s">
        <v>420</v>
      </c>
      <c r="J161" t="s">
        <v>116</v>
      </c>
      <c r="K161" t="s">
        <v>115</v>
      </c>
    </row>
    <row r="162" spans="9:11">
      <c r="I162" t="s">
        <v>420</v>
      </c>
      <c r="J162" t="s">
        <v>114</v>
      </c>
      <c r="K162" t="s">
        <v>113</v>
      </c>
    </row>
    <row r="163" spans="9:11">
      <c r="I163" t="s">
        <v>420</v>
      </c>
      <c r="J163" t="s">
        <v>112</v>
      </c>
      <c r="K163" t="s">
        <v>111</v>
      </c>
    </row>
    <row r="164" spans="9:11">
      <c r="I164" t="s">
        <v>420</v>
      </c>
      <c r="J164" t="s">
        <v>110</v>
      </c>
      <c r="K164" t="s">
        <v>109</v>
      </c>
    </row>
    <row r="165" spans="9:11">
      <c r="I165" t="s">
        <v>420</v>
      </c>
      <c r="J165" t="s">
        <v>107</v>
      </c>
      <c r="K165" t="s">
        <v>106</v>
      </c>
    </row>
    <row r="166" spans="9:11">
      <c r="I166" t="s">
        <v>420</v>
      </c>
      <c r="J166" t="s">
        <v>103</v>
      </c>
      <c r="K166" t="s">
        <v>102</v>
      </c>
    </row>
    <row r="167" spans="9:11">
      <c r="I167" t="s">
        <v>420</v>
      </c>
      <c r="J167" t="s">
        <v>100</v>
      </c>
      <c r="K167" t="s">
        <v>99</v>
      </c>
    </row>
    <row r="168" spans="9:11">
      <c r="I168" t="s">
        <v>420</v>
      </c>
      <c r="J168" t="s">
        <v>98</v>
      </c>
      <c r="K168" t="s">
        <v>97</v>
      </c>
    </row>
    <row r="169" spans="9:11">
      <c r="I169" t="s">
        <v>420</v>
      </c>
      <c r="J169" t="s">
        <v>96</v>
      </c>
      <c r="K169" t="s">
        <v>95</v>
      </c>
    </row>
    <row r="170" spans="9:11">
      <c r="I170" t="s">
        <v>420</v>
      </c>
      <c r="J170" t="s">
        <v>94</v>
      </c>
      <c r="K170" t="s">
        <v>93</v>
      </c>
    </row>
    <row r="171" spans="9:11">
      <c r="I171" t="s">
        <v>420</v>
      </c>
      <c r="J171" t="s">
        <v>92</v>
      </c>
      <c r="K171" t="s">
        <v>91</v>
      </c>
    </row>
    <row r="172" spans="9:11">
      <c r="I172" t="s">
        <v>420</v>
      </c>
      <c r="J172" t="s">
        <v>90</v>
      </c>
      <c r="K172" t="s">
        <v>89</v>
      </c>
    </row>
    <row r="173" spans="9:11">
      <c r="I173" t="s">
        <v>420</v>
      </c>
      <c r="J173" t="s">
        <v>88</v>
      </c>
      <c r="K173" t="s">
        <v>87</v>
      </c>
    </row>
    <row r="174" spans="9:11">
      <c r="I174" t="s">
        <v>420</v>
      </c>
      <c r="J174" t="s">
        <v>86</v>
      </c>
      <c r="K174" t="s">
        <v>85</v>
      </c>
    </row>
    <row r="175" spans="9:11">
      <c r="I175" t="s">
        <v>420</v>
      </c>
      <c r="J175" t="s">
        <v>84</v>
      </c>
      <c r="K175" t="s">
        <v>83</v>
      </c>
    </row>
    <row r="176" spans="9:11">
      <c r="I176" t="s">
        <v>420</v>
      </c>
      <c r="J176" t="s">
        <v>82</v>
      </c>
      <c r="K176" t="s">
        <v>81</v>
      </c>
    </row>
    <row r="177" spans="9:12">
      <c r="I177" t="s">
        <v>420</v>
      </c>
      <c r="J177" t="s">
        <v>79</v>
      </c>
      <c r="K177" t="s">
        <v>78</v>
      </c>
    </row>
    <row r="178" spans="9:12">
      <c r="I178" t="s">
        <v>420</v>
      </c>
      <c r="J178" t="s">
        <v>74</v>
      </c>
      <c r="K178" t="s">
        <v>73</v>
      </c>
    </row>
    <row r="179" spans="9:12">
      <c r="I179" t="s">
        <v>420</v>
      </c>
      <c r="J179" t="s">
        <v>71</v>
      </c>
      <c r="K179" t="s">
        <v>70</v>
      </c>
    </row>
    <row r="180" spans="9:12">
      <c r="I180" t="s">
        <v>420</v>
      </c>
      <c r="J180" t="s">
        <v>68</v>
      </c>
      <c r="K180" t="s">
        <v>67</v>
      </c>
    </row>
    <row r="181" spans="9:12">
      <c r="I181" t="s">
        <v>420</v>
      </c>
      <c r="J181" t="s">
        <v>66</v>
      </c>
      <c r="K181" t="s">
        <v>65</v>
      </c>
    </row>
    <row r="182" spans="9:12">
      <c r="I182" t="s">
        <v>420</v>
      </c>
      <c r="J182" t="s">
        <v>62</v>
      </c>
      <c r="K182" t="s">
        <v>61</v>
      </c>
    </row>
    <row r="183" spans="9:12">
      <c r="I183" t="s">
        <v>420</v>
      </c>
      <c r="J183" t="s">
        <v>57</v>
      </c>
      <c r="K183" t="s">
        <v>56</v>
      </c>
    </row>
    <row r="184" spans="9:12">
      <c r="I184" t="s">
        <v>420</v>
      </c>
      <c r="J184" t="s">
        <v>55</v>
      </c>
      <c r="K184" t="s">
        <v>54</v>
      </c>
    </row>
    <row r="185" spans="9:12">
      <c r="I185" t="s">
        <v>420</v>
      </c>
      <c r="J185" t="s">
        <v>50</v>
      </c>
      <c r="K185" t="s">
        <v>49</v>
      </c>
    </row>
    <row r="186" spans="9:12">
      <c r="I186" t="s">
        <v>420</v>
      </c>
      <c r="J186" t="s">
        <v>45</v>
      </c>
      <c r="K186" t="s">
        <v>44</v>
      </c>
    </row>
    <row r="187" spans="9:12">
      <c r="I187" t="s">
        <v>77</v>
      </c>
      <c r="J187" s="98" t="s">
        <v>369</v>
      </c>
      <c r="K187" t="s">
        <v>368</v>
      </c>
      <c r="L187" t="s">
        <v>77</v>
      </c>
    </row>
    <row r="188" spans="9:12">
      <c r="I188" t="s">
        <v>77</v>
      </c>
      <c r="J188" s="98" t="s">
        <v>367</v>
      </c>
      <c r="K188" t="s">
        <v>366</v>
      </c>
      <c r="L188" t="s">
        <v>77</v>
      </c>
    </row>
    <row r="189" spans="9:12">
      <c r="I189" t="s">
        <v>77</v>
      </c>
      <c r="J189" s="98" t="s">
        <v>359</v>
      </c>
      <c r="K189" t="s">
        <v>358</v>
      </c>
      <c r="L189" t="s">
        <v>77</v>
      </c>
    </row>
    <row r="190" spans="9:12">
      <c r="I190" t="s">
        <v>77</v>
      </c>
      <c r="J190" s="98" t="s">
        <v>343</v>
      </c>
      <c r="K190" t="s">
        <v>342</v>
      </c>
      <c r="L190" t="s">
        <v>77</v>
      </c>
    </row>
    <row r="191" spans="9:12">
      <c r="I191" t="s">
        <v>77</v>
      </c>
      <c r="J191" s="98" t="s">
        <v>337</v>
      </c>
      <c r="K191" t="s">
        <v>336</v>
      </c>
      <c r="L191" t="s">
        <v>77</v>
      </c>
    </row>
    <row r="192" spans="9:12">
      <c r="I192" t="s">
        <v>77</v>
      </c>
      <c r="J192" s="98" t="s">
        <v>327</v>
      </c>
      <c r="K192" t="s">
        <v>326</v>
      </c>
      <c r="L192" t="s">
        <v>77</v>
      </c>
    </row>
    <row r="193" spans="9:12">
      <c r="I193" t="s">
        <v>77</v>
      </c>
      <c r="J193" s="98" t="s">
        <v>319</v>
      </c>
      <c r="K193" t="s">
        <v>318</v>
      </c>
      <c r="L193" t="s">
        <v>77</v>
      </c>
    </row>
    <row r="194" spans="9:12">
      <c r="I194" t="s">
        <v>77</v>
      </c>
      <c r="J194" s="98" t="s">
        <v>311</v>
      </c>
      <c r="K194" t="s">
        <v>310</v>
      </c>
      <c r="L194" t="s">
        <v>77</v>
      </c>
    </row>
    <row r="195" spans="9:12">
      <c r="I195" t="s">
        <v>77</v>
      </c>
      <c r="J195" s="98" t="s">
        <v>293</v>
      </c>
      <c r="K195" t="s">
        <v>292</v>
      </c>
      <c r="L195" t="s">
        <v>77</v>
      </c>
    </row>
    <row r="196" spans="9:12">
      <c r="I196" t="s">
        <v>77</v>
      </c>
      <c r="J196" s="98" t="s">
        <v>287</v>
      </c>
      <c r="K196" t="s">
        <v>286</v>
      </c>
      <c r="L196" t="s">
        <v>77</v>
      </c>
    </row>
    <row r="197" spans="9:12">
      <c r="I197" t="s">
        <v>77</v>
      </c>
      <c r="J197" s="98" t="s">
        <v>279</v>
      </c>
      <c r="K197" t="s">
        <v>278</v>
      </c>
      <c r="L197" t="s">
        <v>77</v>
      </c>
    </row>
    <row r="198" spans="9:12">
      <c r="I198" t="s">
        <v>77</v>
      </c>
      <c r="J198" s="98" t="s">
        <v>277</v>
      </c>
      <c r="K198" t="s">
        <v>276</v>
      </c>
      <c r="L198" t="s">
        <v>77</v>
      </c>
    </row>
    <row r="199" spans="9:12">
      <c r="I199" t="s">
        <v>77</v>
      </c>
      <c r="J199" s="98" t="s">
        <v>273</v>
      </c>
      <c r="K199" t="s">
        <v>272</v>
      </c>
      <c r="L199" t="s">
        <v>77</v>
      </c>
    </row>
    <row r="200" spans="9:12">
      <c r="I200" t="s">
        <v>77</v>
      </c>
      <c r="J200" s="98" t="s">
        <v>269</v>
      </c>
      <c r="K200" t="s">
        <v>268</v>
      </c>
      <c r="L200" t="s">
        <v>77</v>
      </c>
    </row>
    <row r="201" spans="9:12">
      <c r="I201" t="s">
        <v>77</v>
      </c>
      <c r="J201" s="98" t="s">
        <v>267</v>
      </c>
      <c r="K201" t="s">
        <v>266</v>
      </c>
      <c r="L201" t="s">
        <v>77</v>
      </c>
    </row>
    <row r="202" spans="9:12">
      <c r="I202" t="s">
        <v>77</v>
      </c>
      <c r="J202" s="98" t="s">
        <v>263</v>
      </c>
      <c r="K202" t="s">
        <v>262</v>
      </c>
      <c r="L202" t="s">
        <v>77</v>
      </c>
    </row>
    <row r="203" spans="9:12">
      <c r="I203" t="s">
        <v>77</v>
      </c>
      <c r="J203" s="98" t="s">
        <v>257</v>
      </c>
      <c r="K203" t="s">
        <v>256</v>
      </c>
      <c r="L203" t="s">
        <v>77</v>
      </c>
    </row>
    <row r="204" spans="9:12">
      <c r="I204" t="s">
        <v>77</v>
      </c>
      <c r="J204" s="98" t="s">
        <v>255</v>
      </c>
      <c r="K204" t="s">
        <v>254</v>
      </c>
      <c r="L204" t="s">
        <v>77</v>
      </c>
    </row>
    <row r="205" spans="9:12">
      <c r="I205" t="s">
        <v>77</v>
      </c>
      <c r="J205" s="98" t="s">
        <v>251</v>
      </c>
      <c r="K205" t="s">
        <v>250</v>
      </c>
      <c r="L205" t="s">
        <v>77</v>
      </c>
    </row>
    <row r="206" spans="9:12">
      <c r="I206" t="s">
        <v>77</v>
      </c>
      <c r="J206" s="98" t="s">
        <v>249</v>
      </c>
      <c r="K206" t="s">
        <v>248</v>
      </c>
      <c r="L206" t="s">
        <v>77</v>
      </c>
    </row>
    <row r="207" spans="9:12">
      <c r="I207" t="s">
        <v>77</v>
      </c>
      <c r="J207" s="98" t="s">
        <v>243</v>
      </c>
      <c r="K207" t="s">
        <v>242</v>
      </c>
      <c r="L207" t="s">
        <v>77</v>
      </c>
    </row>
    <row r="208" spans="9:12">
      <c r="I208" t="s">
        <v>77</v>
      </c>
      <c r="J208" s="98" t="s">
        <v>237</v>
      </c>
      <c r="K208" t="s">
        <v>236</v>
      </c>
      <c r="L208" t="s">
        <v>77</v>
      </c>
    </row>
    <row r="209" spans="9:12">
      <c r="I209" t="s">
        <v>77</v>
      </c>
      <c r="J209" s="98" t="s">
        <v>227</v>
      </c>
      <c r="K209" t="s">
        <v>226</v>
      </c>
      <c r="L209" t="s">
        <v>77</v>
      </c>
    </row>
    <row r="210" spans="9:12">
      <c r="I210" t="s">
        <v>77</v>
      </c>
      <c r="J210" s="98" t="s">
        <v>215</v>
      </c>
      <c r="K210" t="s">
        <v>214</v>
      </c>
      <c r="L210" t="s">
        <v>77</v>
      </c>
    </row>
    <row r="211" spans="9:12">
      <c r="I211" t="s">
        <v>77</v>
      </c>
      <c r="J211" s="98" t="s">
        <v>207</v>
      </c>
      <c r="K211" t="s">
        <v>206</v>
      </c>
      <c r="L211" t="s">
        <v>77</v>
      </c>
    </row>
    <row r="212" spans="9:12">
      <c r="I212" t="s">
        <v>77</v>
      </c>
      <c r="J212" s="98" t="s">
        <v>173</v>
      </c>
      <c r="K212" t="s">
        <v>172</v>
      </c>
      <c r="L212" t="s">
        <v>77</v>
      </c>
    </row>
    <row r="213" spans="9:12">
      <c r="I213" t="s">
        <v>77</v>
      </c>
      <c r="J213" s="98" t="s">
        <v>169</v>
      </c>
      <c r="K213" t="s">
        <v>168</v>
      </c>
      <c r="L213" t="s">
        <v>77</v>
      </c>
    </row>
    <row r="214" spans="9:12">
      <c r="I214" t="s">
        <v>77</v>
      </c>
      <c r="J214" s="98" t="s">
        <v>134</v>
      </c>
      <c r="K214" t="s">
        <v>133</v>
      </c>
      <c r="L214" t="s">
        <v>77</v>
      </c>
    </row>
    <row r="215" spans="9:12">
      <c r="I215" t="s">
        <v>77</v>
      </c>
      <c r="J215" s="98" t="s">
        <v>114</v>
      </c>
      <c r="K215" t="s">
        <v>113</v>
      </c>
      <c r="L215" t="s">
        <v>77</v>
      </c>
    </row>
    <row r="216" spans="9:12">
      <c r="I216" t="s">
        <v>77</v>
      </c>
      <c r="J216" s="98" t="s">
        <v>98</v>
      </c>
      <c r="K216" t="s">
        <v>97</v>
      </c>
      <c r="L216" t="s">
        <v>77</v>
      </c>
    </row>
    <row r="217" spans="9:12">
      <c r="I217" t="s">
        <v>77</v>
      </c>
      <c r="J217" s="98" t="s">
        <v>90</v>
      </c>
      <c r="K217" t="s">
        <v>89</v>
      </c>
      <c r="L217" t="s">
        <v>77</v>
      </c>
    </row>
    <row r="218" spans="9:12">
      <c r="I218" t="s">
        <v>77</v>
      </c>
      <c r="J218" s="98" t="s">
        <v>88</v>
      </c>
      <c r="K218" t="s">
        <v>87</v>
      </c>
      <c r="L218" t="s">
        <v>77</v>
      </c>
    </row>
    <row r="219" spans="9:12">
      <c r="I219" t="s">
        <v>77</v>
      </c>
      <c r="J219" s="98" t="s">
        <v>74</v>
      </c>
      <c r="K219" t="s">
        <v>73</v>
      </c>
      <c r="L219" t="s">
        <v>77</v>
      </c>
    </row>
    <row r="220" spans="9:12">
      <c r="I220" t="s">
        <v>53</v>
      </c>
      <c r="J220" s="98" t="s">
        <v>361</v>
      </c>
      <c r="K220" t="s">
        <v>360</v>
      </c>
      <c r="L220" t="s">
        <v>53</v>
      </c>
    </row>
    <row r="221" spans="9:12">
      <c r="I221" t="s">
        <v>53</v>
      </c>
      <c r="J221" s="98" t="s">
        <v>357</v>
      </c>
      <c r="K221" t="s">
        <v>356</v>
      </c>
      <c r="L221" t="s">
        <v>53</v>
      </c>
    </row>
    <row r="222" spans="9:12">
      <c r="I222" t="s">
        <v>53</v>
      </c>
      <c r="J222" s="98" t="s">
        <v>329</v>
      </c>
      <c r="K222" t="s">
        <v>328</v>
      </c>
      <c r="L222" t="s">
        <v>53</v>
      </c>
    </row>
    <row r="223" spans="9:12">
      <c r="I223" t="s">
        <v>53</v>
      </c>
      <c r="J223" s="98" t="s">
        <v>325</v>
      </c>
      <c r="K223" t="s">
        <v>324</v>
      </c>
      <c r="L223" t="s">
        <v>53</v>
      </c>
    </row>
    <row r="224" spans="9:12">
      <c r="I224" t="s">
        <v>53</v>
      </c>
      <c r="J224" s="98" t="s">
        <v>313</v>
      </c>
      <c r="K224" t="s">
        <v>312</v>
      </c>
      <c r="L224" t="s">
        <v>53</v>
      </c>
    </row>
    <row r="225" spans="9:12">
      <c r="I225" t="s">
        <v>53</v>
      </c>
      <c r="J225" s="98" t="s">
        <v>305</v>
      </c>
      <c r="K225" t="s">
        <v>304</v>
      </c>
      <c r="L225" t="s">
        <v>53</v>
      </c>
    </row>
    <row r="226" spans="9:12">
      <c r="I226" t="s">
        <v>53</v>
      </c>
      <c r="J226" s="98" t="s">
        <v>303</v>
      </c>
      <c r="K226" t="s">
        <v>302</v>
      </c>
      <c r="L226" t="s">
        <v>53</v>
      </c>
    </row>
    <row r="227" spans="9:12">
      <c r="I227" t="s">
        <v>53</v>
      </c>
      <c r="J227" s="98" t="s">
        <v>295</v>
      </c>
      <c r="K227" t="s">
        <v>294</v>
      </c>
      <c r="L227" t="s">
        <v>53</v>
      </c>
    </row>
    <row r="228" spans="9:12">
      <c r="I228" t="s">
        <v>53</v>
      </c>
      <c r="J228" s="98" t="s">
        <v>285</v>
      </c>
      <c r="K228" t="s">
        <v>284</v>
      </c>
      <c r="L228" t="s">
        <v>53</v>
      </c>
    </row>
    <row r="229" spans="9:12">
      <c r="I229" t="s">
        <v>53</v>
      </c>
      <c r="J229" s="98" t="s">
        <v>261</v>
      </c>
      <c r="K229" t="s">
        <v>260</v>
      </c>
      <c r="L229" t="s">
        <v>53</v>
      </c>
    </row>
    <row r="230" spans="9:12">
      <c r="I230" t="s">
        <v>53</v>
      </c>
      <c r="J230" s="98" t="s">
        <v>259</v>
      </c>
      <c r="K230" t="s">
        <v>258</v>
      </c>
      <c r="L230" t="s">
        <v>53</v>
      </c>
    </row>
    <row r="231" spans="9:12">
      <c r="I231" t="s">
        <v>53</v>
      </c>
      <c r="J231" s="98" t="s">
        <v>231</v>
      </c>
      <c r="K231" t="s">
        <v>230</v>
      </c>
      <c r="L231" t="s">
        <v>53</v>
      </c>
    </row>
    <row r="232" spans="9:12">
      <c r="I232" t="s">
        <v>53</v>
      </c>
      <c r="J232" s="98" t="s">
        <v>229</v>
      </c>
      <c r="K232" t="s">
        <v>228</v>
      </c>
      <c r="L232" t="s">
        <v>53</v>
      </c>
    </row>
    <row r="233" spans="9:12">
      <c r="I233" t="s">
        <v>53</v>
      </c>
      <c r="J233" s="98" t="s">
        <v>225</v>
      </c>
      <c r="K233" t="s">
        <v>224</v>
      </c>
      <c r="L233" t="s">
        <v>53</v>
      </c>
    </row>
    <row r="234" spans="9:12">
      <c r="I234" t="s">
        <v>53</v>
      </c>
      <c r="J234" s="98" t="s">
        <v>221</v>
      </c>
      <c r="K234" t="s">
        <v>220</v>
      </c>
      <c r="L234" t="s">
        <v>53</v>
      </c>
    </row>
    <row r="235" spans="9:12">
      <c r="I235" t="s">
        <v>53</v>
      </c>
      <c r="J235" s="98" t="s">
        <v>211</v>
      </c>
      <c r="K235" t="s">
        <v>210</v>
      </c>
      <c r="L235" t="s">
        <v>53</v>
      </c>
    </row>
    <row r="236" spans="9:12">
      <c r="I236" t="s">
        <v>53</v>
      </c>
      <c r="J236" s="98" t="s">
        <v>205</v>
      </c>
      <c r="K236" t="s">
        <v>204</v>
      </c>
      <c r="L236" t="s">
        <v>53</v>
      </c>
    </row>
    <row r="237" spans="9:12">
      <c r="I237" t="s">
        <v>53</v>
      </c>
      <c r="J237" s="98" t="s">
        <v>193</v>
      </c>
      <c r="K237" t="s">
        <v>192</v>
      </c>
      <c r="L237" t="s">
        <v>53</v>
      </c>
    </row>
    <row r="238" spans="9:12">
      <c r="I238" t="s">
        <v>53</v>
      </c>
      <c r="J238" s="98" t="s">
        <v>189</v>
      </c>
      <c r="K238" t="s">
        <v>188</v>
      </c>
      <c r="L238" t="s">
        <v>53</v>
      </c>
    </row>
    <row r="239" spans="9:12">
      <c r="I239" t="s">
        <v>53</v>
      </c>
      <c r="J239" s="98" t="s">
        <v>187</v>
      </c>
      <c r="K239" t="s">
        <v>186</v>
      </c>
      <c r="L239" t="s">
        <v>53</v>
      </c>
    </row>
    <row r="240" spans="9:12">
      <c r="I240" t="s">
        <v>53</v>
      </c>
      <c r="J240" s="98" t="s">
        <v>181</v>
      </c>
      <c r="K240" t="s">
        <v>180</v>
      </c>
      <c r="L240" t="s">
        <v>53</v>
      </c>
    </row>
    <row r="241" spans="9:12">
      <c r="I241" t="s">
        <v>53</v>
      </c>
      <c r="J241" s="98" t="s">
        <v>161</v>
      </c>
      <c r="K241" t="s">
        <v>160</v>
      </c>
      <c r="L241" t="s">
        <v>53</v>
      </c>
    </row>
    <row r="242" spans="9:12">
      <c r="I242" t="s">
        <v>53</v>
      </c>
      <c r="J242" s="98" t="s">
        <v>157</v>
      </c>
      <c r="K242" t="s">
        <v>156</v>
      </c>
      <c r="L242" t="s">
        <v>53</v>
      </c>
    </row>
    <row r="243" spans="9:12">
      <c r="I243" t="s">
        <v>53</v>
      </c>
      <c r="J243" s="98" t="s">
        <v>151</v>
      </c>
      <c r="K243" t="s">
        <v>150</v>
      </c>
      <c r="L243" t="s">
        <v>53</v>
      </c>
    </row>
    <row r="244" spans="9:12">
      <c r="I244" t="s">
        <v>53</v>
      </c>
      <c r="J244" s="98" t="s">
        <v>147</v>
      </c>
      <c r="K244" t="s">
        <v>146</v>
      </c>
      <c r="L244" t="s">
        <v>53</v>
      </c>
    </row>
    <row r="245" spans="9:12">
      <c r="I245" t="s">
        <v>53</v>
      </c>
      <c r="J245" s="98" t="s">
        <v>136</v>
      </c>
      <c r="K245" t="s">
        <v>135</v>
      </c>
      <c r="L245" t="s">
        <v>53</v>
      </c>
    </row>
    <row r="246" spans="9:12">
      <c r="I246" t="s">
        <v>53</v>
      </c>
      <c r="J246" s="98" t="s">
        <v>130</v>
      </c>
      <c r="K246" t="s">
        <v>129</v>
      </c>
      <c r="L246" t="s">
        <v>53</v>
      </c>
    </row>
    <row r="247" spans="9:12">
      <c r="I247" t="s">
        <v>53</v>
      </c>
      <c r="J247" s="98" t="s">
        <v>124</v>
      </c>
      <c r="K247" t="s">
        <v>123</v>
      </c>
      <c r="L247" t="s">
        <v>53</v>
      </c>
    </row>
    <row r="248" spans="9:12">
      <c r="I248" t="s">
        <v>53</v>
      </c>
      <c r="J248" s="98" t="s">
        <v>122</v>
      </c>
      <c r="K248" t="s">
        <v>121</v>
      </c>
      <c r="L248" t="s">
        <v>53</v>
      </c>
    </row>
    <row r="249" spans="9:12">
      <c r="I249" t="s">
        <v>53</v>
      </c>
      <c r="J249" s="98" t="s">
        <v>107</v>
      </c>
      <c r="K249" t="s">
        <v>106</v>
      </c>
      <c r="L249" t="s">
        <v>53</v>
      </c>
    </row>
    <row r="250" spans="9:12">
      <c r="I250" t="s">
        <v>53</v>
      </c>
      <c r="J250" s="98" t="s">
        <v>103</v>
      </c>
      <c r="K250" t="s">
        <v>102</v>
      </c>
      <c r="L250" t="s">
        <v>53</v>
      </c>
    </row>
    <row r="251" spans="9:12">
      <c r="I251" t="s">
        <v>53</v>
      </c>
      <c r="J251" s="98" t="s">
        <v>92</v>
      </c>
      <c r="K251" t="s">
        <v>91</v>
      </c>
      <c r="L251" t="s">
        <v>53</v>
      </c>
    </row>
    <row r="252" spans="9:12">
      <c r="I252" t="s">
        <v>53</v>
      </c>
      <c r="J252" s="98" t="s">
        <v>84</v>
      </c>
      <c r="K252" t="s">
        <v>83</v>
      </c>
      <c r="L252" t="s">
        <v>53</v>
      </c>
    </row>
    <row r="253" spans="9:12">
      <c r="I253" t="s">
        <v>53</v>
      </c>
      <c r="J253" s="98" t="s">
        <v>55</v>
      </c>
      <c r="K253" t="s">
        <v>54</v>
      </c>
      <c r="L253" t="s">
        <v>53</v>
      </c>
    </row>
    <row r="254" spans="9:12">
      <c r="I254" t="s">
        <v>53</v>
      </c>
      <c r="J254" s="98" t="s">
        <v>50</v>
      </c>
      <c r="K254" t="s">
        <v>49</v>
      </c>
      <c r="L254" t="s">
        <v>53</v>
      </c>
    </row>
    <row r="255" spans="9:12">
      <c r="I255" t="s">
        <v>48</v>
      </c>
      <c r="J255" s="98" t="s">
        <v>365</v>
      </c>
      <c r="K255" t="s">
        <v>364</v>
      </c>
      <c r="L255" t="s">
        <v>48</v>
      </c>
    </row>
    <row r="256" spans="9:12">
      <c r="I256" t="s">
        <v>48</v>
      </c>
      <c r="J256" s="98" t="s">
        <v>355</v>
      </c>
      <c r="K256" t="s">
        <v>354</v>
      </c>
      <c r="L256" t="s">
        <v>48</v>
      </c>
    </row>
    <row r="257" spans="9:12">
      <c r="I257" t="s">
        <v>48</v>
      </c>
      <c r="J257" s="98" t="s">
        <v>353</v>
      </c>
      <c r="K257" t="s">
        <v>352</v>
      </c>
      <c r="L257" t="s">
        <v>48</v>
      </c>
    </row>
    <row r="258" spans="9:12">
      <c r="I258" t="s">
        <v>48</v>
      </c>
      <c r="J258" s="98" t="s">
        <v>351</v>
      </c>
      <c r="K258" t="s">
        <v>350</v>
      </c>
      <c r="L258" t="s">
        <v>48</v>
      </c>
    </row>
    <row r="259" spans="9:12">
      <c r="I259" t="s">
        <v>48</v>
      </c>
      <c r="J259" s="98" t="s">
        <v>345</v>
      </c>
      <c r="K259" t="s">
        <v>344</v>
      </c>
      <c r="L259" t="s">
        <v>48</v>
      </c>
    </row>
    <row r="260" spans="9:12">
      <c r="I260" t="s">
        <v>48</v>
      </c>
      <c r="J260" s="98" t="s">
        <v>333</v>
      </c>
      <c r="K260" t="s">
        <v>332</v>
      </c>
      <c r="L260" t="s">
        <v>48</v>
      </c>
    </row>
    <row r="261" spans="9:12">
      <c r="I261" t="s">
        <v>48</v>
      </c>
      <c r="J261" s="98" t="s">
        <v>331</v>
      </c>
      <c r="K261" t="s">
        <v>330</v>
      </c>
      <c r="L261" t="s">
        <v>48</v>
      </c>
    </row>
    <row r="262" spans="9:12">
      <c r="I262" t="s">
        <v>48</v>
      </c>
      <c r="J262" s="98" t="s">
        <v>323</v>
      </c>
      <c r="K262" t="s">
        <v>322</v>
      </c>
      <c r="L262" t="s">
        <v>48</v>
      </c>
    </row>
    <row r="263" spans="9:12">
      <c r="I263" t="s">
        <v>48</v>
      </c>
      <c r="J263" s="98" t="s">
        <v>321</v>
      </c>
      <c r="K263" t="s">
        <v>320</v>
      </c>
      <c r="L263" t="s">
        <v>48</v>
      </c>
    </row>
    <row r="264" spans="9:12">
      <c r="I264" t="s">
        <v>48</v>
      </c>
      <c r="J264" s="98" t="s">
        <v>315</v>
      </c>
      <c r="K264" t="s">
        <v>314</v>
      </c>
      <c r="L264" t="s">
        <v>48</v>
      </c>
    </row>
    <row r="265" spans="9:12">
      <c r="I265" t="s">
        <v>48</v>
      </c>
      <c r="J265" s="98" t="s">
        <v>309</v>
      </c>
      <c r="K265" t="s">
        <v>308</v>
      </c>
      <c r="L265" t="s">
        <v>48</v>
      </c>
    </row>
    <row r="266" spans="9:12">
      <c r="I266" t="s">
        <v>48</v>
      </c>
      <c r="J266" s="98" t="s">
        <v>307</v>
      </c>
      <c r="K266" t="s">
        <v>306</v>
      </c>
      <c r="L266" t="s">
        <v>48</v>
      </c>
    </row>
    <row r="267" spans="9:12">
      <c r="I267" t="s">
        <v>48</v>
      </c>
      <c r="J267" s="98" t="s">
        <v>299</v>
      </c>
      <c r="K267" t="s">
        <v>298</v>
      </c>
      <c r="L267" t="s">
        <v>48</v>
      </c>
    </row>
    <row r="268" spans="9:12">
      <c r="I268" t="s">
        <v>48</v>
      </c>
      <c r="J268" s="98" t="s">
        <v>291</v>
      </c>
      <c r="K268" t="s">
        <v>290</v>
      </c>
      <c r="L268" t="s">
        <v>48</v>
      </c>
    </row>
    <row r="269" spans="9:12">
      <c r="I269" t="s">
        <v>48</v>
      </c>
      <c r="J269" s="98" t="s">
        <v>283</v>
      </c>
      <c r="K269" t="s">
        <v>282</v>
      </c>
      <c r="L269" t="s">
        <v>48</v>
      </c>
    </row>
    <row r="270" spans="9:12">
      <c r="I270" t="s">
        <v>48</v>
      </c>
      <c r="J270" s="98" t="s">
        <v>275</v>
      </c>
      <c r="K270" t="s">
        <v>274</v>
      </c>
      <c r="L270" t="s">
        <v>48</v>
      </c>
    </row>
    <row r="271" spans="9:12">
      <c r="I271" t="s">
        <v>48</v>
      </c>
      <c r="J271" s="98" t="s">
        <v>265</v>
      </c>
      <c r="K271" t="s">
        <v>264</v>
      </c>
      <c r="L271" t="s">
        <v>48</v>
      </c>
    </row>
    <row r="272" spans="9:12">
      <c r="I272" t="s">
        <v>48</v>
      </c>
      <c r="J272" s="98" t="s">
        <v>245</v>
      </c>
      <c r="K272" t="s">
        <v>244</v>
      </c>
      <c r="L272" t="s">
        <v>48</v>
      </c>
    </row>
    <row r="273" spans="9:12">
      <c r="I273" t="s">
        <v>48</v>
      </c>
      <c r="J273" s="98" t="s">
        <v>241</v>
      </c>
      <c r="K273" t="s">
        <v>240</v>
      </c>
      <c r="L273" t="s">
        <v>48</v>
      </c>
    </row>
    <row r="274" spans="9:12">
      <c r="I274" t="s">
        <v>48</v>
      </c>
      <c r="J274" s="98" t="s">
        <v>239</v>
      </c>
      <c r="K274" t="s">
        <v>238</v>
      </c>
      <c r="L274" t="s">
        <v>48</v>
      </c>
    </row>
    <row r="275" spans="9:12">
      <c r="I275" t="s">
        <v>48</v>
      </c>
      <c r="J275" s="98" t="s">
        <v>235</v>
      </c>
      <c r="K275" t="s">
        <v>234</v>
      </c>
      <c r="L275" t="s">
        <v>48</v>
      </c>
    </row>
    <row r="276" spans="9:12">
      <c r="I276" t="s">
        <v>48</v>
      </c>
      <c r="J276" s="98" t="s">
        <v>233</v>
      </c>
      <c r="K276" t="s">
        <v>232</v>
      </c>
      <c r="L276" t="s">
        <v>48</v>
      </c>
    </row>
    <row r="277" spans="9:12">
      <c r="I277" t="s">
        <v>48</v>
      </c>
      <c r="J277" s="98" t="s">
        <v>223</v>
      </c>
      <c r="K277" t="s">
        <v>222</v>
      </c>
      <c r="L277" t="s">
        <v>48</v>
      </c>
    </row>
    <row r="278" spans="9:12">
      <c r="I278" t="s">
        <v>48</v>
      </c>
      <c r="J278" s="98" t="s">
        <v>219</v>
      </c>
      <c r="K278" t="s">
        <v>218</v>
      </c>
      <c r="L278" t="s">
        <v>48</v>
      </c>
    </row>
    <row r="279" spans="9:12">
      <c r="I279" t="s">
        <v>48</v>
      </c>
      <c r="J279" s="98" t="s">
        <v>213</v>
      </c>
      <c r="K279" t="s">
        <v>212</v>
      </c>
      <c r="L279" t="s">
        <v>48</v>
      </c>
    </row>
    <row r="280" spans="9:12">
      <c r="I280" t="s">
        <v>48</v>
      </c>
      <c r="J280" s="98" t="s">
        <v>209</v>
      </c>
      <c r="K280" t="s">
        <v>208</v>
      </c>
      <c r="L280" t="s">
        <v>48</v>
      </c>
    </row>
    <row r="281" spans="9:12">
      <c r="I281" t="s">
        <v>48</v>
      </c>
      <c r="J281" s="98" t="s">
        <v>203</v>
      </c>
      <c r="K281" t="s">
        <v>202</v>
      </c>
      <c r="L281" t="s">
        <v>48</v>
      </c>
    </row>
    <row r="282" spans="9:12">
      <c r="I282" t="s">
        <v>48</v>
      </c>
      <c r="J282" s="98" t="s">
        <v>201</v>
      </c>
      <c r="K282" t="s">
        <v>200</v>
      </c>
      <c r="L282" t="s">
        <v>48</v>
      </c>
    </row>
    <row r="283" spans="9:12">
      <c r="I283" t="s">
        <v>48</v>
      </c>
      <c r="J283" s="98" t="s">
        <v>197</v>
      </c>
      <c r="K283" t="s">
        <v>196</v>
      </c>
      <c r="L283" t="s">
        <v>48</v>
      </c>
    </row>
    <row r="284" spans="9:12">
      <c r="I284" t="s">
        <v>48</v>
      </c>
      <c r="J284" s="98" t="s">
        <v>195</v>
      </c>
      <c r="K284" t="s">
        <v>194</v>
      </c>
      <c r="L284" t="s">
        <v>48</v>
      </c>
    </row>
    <row r="285" spans="9:12">
      <c r="I285" t="s">
        <v>48</v>
      </c>
      <c r="J285" s="98" t="s">
        <v>191</v>
      </c>
      <c r="K285" t="s">
        <v>190</v>
      </c>
      <c r="L285" t="s">
        <v>48</v>
      </c>
    </row>
    <row r="286" spans="9:12">
      <c r="I286" t="s">
        <v>48</v>
      </c>
      <c r="J286" s="98" t="s">
        <v>185</v>
      </c>
      <c r="K286" t="s">
        <v>184</v>
      </c>
      <c r="L286" t="s">
        <v>48</v>
      </c>
    </row>
    <row r="287" spans="9:12">
      <c r="I287" t="s">
        <v>48</v>
      </c>
      <c r="J287" s="98" t="s">
        <v>171</v>
      </c>
      <c r="K287" t="s">
        <v>170</v>
      </c>
      <c r="L287" t="s">
        <v>48</v>
      </c>
    </row>
    <row r="288" spans="9:12">
      <c r="I288" t="s">
        <v>48</v>
      </c>
      <c r="J288" s="98" t="s">
        <v>167</v>
      </c>
      <c r="K288" t="s">
        <v>166</v>
      </c>
      <c r="L288" t="s">
        <v>48</v>
      </c>
    </row>
    <row r="289" spans="9:12">
      <c r="I289" t="s">
        <v>48</v>
      </c>
      <c r="J289" s="98" t="s">
        <v>165</v>
      </c>
      <c r="K289" t="s">
        <v>164</v>
      </c>
      <c r="L289" t="s">
        <v>48</v>
      </c>
    </row>
    <row r="290" spans="9:12">
      <c r="I290" t="s">
        <v>48</v>
      </c>
      <c r="J290" s="98" t="s">
        <v>159</v>
      </c>
      <c r="K290" t="s">
        <v>158</v>
      </c>
      <c r="L290" t="s">
        <v>48</v>
      </c>
    </row>
    <row r="291" spans="9:12">
      <c r="I291" t="s">
        <v>48</v>
      </c>
      <c r="J291" s="98" t="s">
        <v>155</v>
      </c>
      <c r="K291" t="s">
        <v>154</v>
      </c>
      <c r="L291" t="s">
        <v>48</v>
      </c>
    </row>
    <row r="292" spans="9:12">
      <c r="I292" t="s">
        <v>48</v>
      </c>
      <c r="J292" s="98" t="s">
        <v>153</v>
      </c>
      <c r="K292" t="s">
        <v>152</v>
      </c>
      <c r="L292" t="s">
        <v>48</v>
      </c>
    </row>
    <row r="293" spans="9:12">
      <c r="I293" t="s">
        <v>48</v>
      </c>
      <c r="J293" s="98" t="s">
        <v>141</v>
      </c>
      <c r="K293" t="s">
        <v>140</v>
      </c>
      <c r="L293" t="s">
        <v>48</v>
      </c>
    </row>
    <row r="294" spans="9:12">
      <c r="I294" t="s">
        <v>48</v>
      </c>
      <c r="J294" s="98" t="s">
        <v>132</v>
      </c>
      <c r="K294" t="s">
        <v>131</v>
      </c>
      <c r="L294" t="s">
        <v>48</v>
      </c>
    </row>
    <row r="295" spans="9:12">
      <c r="I295" t="s">
        <v>48</v>
      </c>
      <c r="J295" s="98" t="s">
        <v>128</v>
      </c>
      <c r="K295" t="s">
        <v>127</v>
      </c>
      <c r="L295" t="s">
        <v>48</v>
      </c>
    </row>
    <row r="296" spans="9:12">
      <c r="I296" t="s">
        <v>48</v>
      </c>
      <c r="J296" s="98" t="s">
        <v>126</v>
      </c>
      <c r="K296" t="s">
        <v>125</v>
      </c>
      <c r="L296" t="s">
        <v>48</v>
      </c>
    </row>
    <row r="297" spans="9:12">
      <c r="I297" t="s">
        <v>48</v>
      </c>
      <c r="J297" s="98" t="s">
        <v>118</v>
      </c>
      <c r="K297" t="s">
        <v>117</v>
      </c>
      <c r="L297" t="s">
        <v>48</v>
      </c>
    </row>
    <row r="298" spans="9:12">
      <c r="I298" t="s">
        <v>48</v>
      </c>
      <c r="J298" s="98" t="s">
        <v>110</v>
      </c>
      <c r="K298" t="s">
        <v>109</v>
      </c>
      <c r="L298" t="s">
        <v>48</v>
      </c>
    </row>
    <row r="299" spans="9:12">
      <c r="I299" t="s">
        <v>48</v>
      </c>
      <c r="J299" s="98" t="s">
        <v>96</v>
      </c>
      <c r="K299" t="s">
        <v>95</v>
      </c>
      <c r="L299" t="s">
        <v>48</v>
      </c>
    </row>
    <row r="300" spans="9:12">
      <c r="I300" t="s">
        <v>48</v>
      </c>
      <c r="J300" s="98" t="s">
        <v>94</v>
      </c>
      <c r="K300" t="s">
        <v>93</v>
      </c>
      <c r="L300" t="s">
        <v>48</v>
      </c>
    </row>
    <row r="301" spans="9:12">
      <c r="I301" t="s">
        <v>48</v>
      </c>
      <c r="J301" s="98" t="s">
        <v>86</v>
      </c>
      <c r="K301" t="s">
        <v>85</v>
      </c>
      <c r="L301" t="s">
        <v>48</v>
      </c>
    </row>
    <row r="302" spans="9:12">
      <c r="I302" t="s">
        <v>48</v>
      </c>
      <c r="J302" s="98" t="s">
        <v>71</v>
      </c>
      <c r="K302" t="s">
        <v>70</v>
      </c>
      <c r="L302" t="s">
        <v>48</v>
      </c>
    </row>
    <row r="303" spans="9:12">
      <c r="I303" t="s">
        <v>48</v>
      </c>
      <c r="J303" s="98" t="s">
        <v>62</v>
      </c>
      <c r="K303" t="s">
        <v>61</v>
      </c>
      <c r="L303" t="s">
        <v>48</v>
      </c>
    </row>
    <row r="304" spans="9:12">
      <c r="I304" t="s">
        <v>48</v>
      </c>
      <c r="J304" s="98" t="s">
        <v>45</v>
      </c>
      <c r="K304" t="s">
        <v>44</v>
      </c>
      <c r="L304" t="s">
        <v>48</v>
      </c>
    </row>
    <row r="305" spans="9:12">
      <c r="I305" t="s">
        <v>60</v>
      </c>
      <c r="J305" s="98" t="s">
        <v>363</v>
      </c>
      <c r="K305" t="s">
        <v>362</v>
      </c>
      <c r="L305" t="s">
        <v>60</v>
      </c>
    </row>
    <row r="306" spans="9:12">
      <c r="I306" t="s">
        <v>60</v>
      </c>
      <c r="J306" s="98" t="s">
        <v>349</v>
      </c>
      <c r="K306" t="s">
        <v>348</v>
      </c>
      <c r="L306" t="s">
        <v>60</v>
      </c>
    </row>
    <row r="307" spans="9:12">
      <c r="I307" t="s">
        <v>60</v>
      </c>
      <c r="J307" s="98" t="s">
        <v>347</v>
      </c>
      <c r="K307" t="s">
        <v>346</v>
      </c>
      <c r="L307" t="s">
        <v>60</v>
      </c>
    </row>
    <row r="308" spans="9:12">
      <c r="I308" t="s">
        <v>60</v>
      </c>
      <c r="J308" s="98" t="s">
        <v>341</v>
      </c>
      <c r="K308" t="s">
        <v>340</v>
      </c>
      <c r="L308" t="s">
        <v>60</v>
      </c>
    </row>
    <row r="309" spans="9:12">
      <c r="I309" t="s">
        <v>60</v>
      </c>
      <c r="J309" s="98" t="s">
        <v>339</v>
      </c>
      <c r="K309" t="s">
        <v>338</v>
      </c>
      <c r="L309" t="s">
        <v>60</v>
      </c>
    </row>
    <row r="310" spans="9:12">
      <c r="I310" t="s">
        <v>60</v>
      </c>
      <c r="J310" s="98" t="s">
        <v>335</v>
      </c>
      <c r="K310" t="s">
        <v>334</v>
      </c>
      <c r="L310" t="s">
        <v>60</v>
      </c>
    </row>
    <row r="311" spans="9:12">
      <c r="I311" t="s">
        <v>60</v>
      </c>
      <c r="J311" s="98" t="s">
        <v>317</v>
      </c>
      <c r="K311" t="s">
        <v>316</v>
      </c>
      <c r="L311" t="s">
        <v>60</v>
      </c>
    </row>
    <row r="312" spans="9:12">
      <c r="I312" t="s">
        <v>60</v>
      </c>
      <c r="J312" s="98" t="s">
        <v>301</v>
      </c>
      <c r="K312" t="s">
        <v>300</v>
      </c>
      <c r="L312" t="s">
        <v>60</v>
      </c>
    </row>
    <row r="313" spans="9:12">
      <c r="I313" t="s">
        <v>60</v>
      </c>
      <c r="J313" s="98" t="s">
        <v>297</v>
      </c>
      <c r="K313" t="s">
        <v>296</v>
      </c>
      <c r="L313" t="s">
        <v>60</v>
      </c>
    </row>
    <row r="314" spans="9:12">
      <c r="I314" t="s">
        <v>60</v>
      </c>
      <c r="J314" s="98" t="s">
        <v>289</v>
      </c>
      <c r="K314" t="s">
        <v>288</v>
      </c>
      <c r="L314" t="s">
        <v>60</v>
      </c>
    </row>
    <row r="315" spans="9:12">
      <c r="I315" t="s">
        <v>60</v>
      </c>
      <c r="J315" s="98" t="s">
        <v>281</v>
      </c>
      <c r="K315" t="s">
        <v>280</v>
      </c>
      <c r="L315" t="s">
        <v>60</v>
      </c>
    </row>
    <row r="316" spans="9:12">
      <c r="I316" t="s">
        <v>60</v>
      </c>
      <c r="J316" s="98" t="s">
        <v>271</v>
      </c>
      <c r="K316" t="s">
        <v>270</v>
      </c>
      <c r="L316" t="s">
        <v>60</v>
      </c>
    </row>
    <row r="317" spans="9:12">
      <c r="I317" t="s">
        <v>60</v>
      </c>
      <c r="J317" s="98" t="s">
        <v>253</v>
      </c>
      <c r="K317" t="s">
        <v>252</v>
      </c>
      <c r="L317" t="s">
        <v>60</v>
      </c>
    </row>
    <row r="318" spans="9:12">
      <c r="I318" t="s">
        <v>60</v>
      </c>
      <c r="J318" s="98" t="s">
        <v>247</v>
      </c>
      <c r="K318" t="s">
        <v>246</v>
      </c>
      <c r="L318" t="s">
        <v>60</v>
      </c>
    </row>
    <row r="319" spans="9:12">
      <c r="I319" t="s">
        <v>60</v>
      </c>
      <c r="J319" s="98" t="s">
        <v>217</v>
      </c>
      <c r="K319" t="s">
        <v>216</v>
      </c>
      <c r="L319" t="s">
        <v>60</v>
      </c>
    </row>
    <row r="320" spans="9:12">
      <c r="I320" t="s">
        <v>60</v>
      </c>
      <c r="J320" s="98" t="s">
        <v>199</v>
      </c>
      <c r="K320" t="s">
        <v>198</v>
      </c>
      <c r="L320" t="s">
        <v>60</v>
      </c>
    </row>
    <row r="321" spans="9:12">
      <c r="I321" t="s">
        <v>60</v>
      </c>
      <c r="J321" s="98" t="s">
        <v>183</v>
      </c>
      <c r="K321" t="s">
        <v>182</v>
      </c>
      <c r="L321" t="s">
        <v>60</v>
      </c>
    </row>
    <row r="322" spans="9:12">
      <c r="I322" t="s">
        <v>60</v>
      </c>
      <c r="J322" s="98" t="s">
        <v>179</v>
      </c>
      <c r="K322" t="s">
        <v>178</v>
      </c>
      <c r="L322" t="s">
        <v>60</v>
      </c>
    </row>
    <row r="323" spans="9:12">
      <c r="I323" t="s">
        <v>60</v>
      </c>
      <c r="J323" s="98" t="s">
        <v>177</v>
      </c>
      <c r="K323" t="s">
        <v>176</v>
      </c>
      <c r="L323" t="s">
        <v>60</v>
      </c>
    </row>
    <row r="324" spans="9:12">
      <c r="I324" t="s">
        <v>60</v>
      </c>
      <c r="J324" s="98" t="s">
        <v>175</v>
      </c>
      <c r="K324" t="s">
        <v>174</v>
      </c>
      <c r="L324" t="s">
        <v>60</v>
      </c>
    </row>
    <row r="325" spans="9:12">
      <c r="I325" t="s">
        <v>60</v>
      </c>
      <c r="J325" s="98" t="s">
        <v>149</v>
      </c>
      <c r="K325" t="s">
        <v>148</v>
      </c>
      <c r="L325" t="s">
        <v>60</v>
      </c>
    </row>
    <row r="326" spans="9:12">
      <c r="I326" t="s">
        <v>60</v>
      </c>
      <c r="J326" s="98" t="s">
        <v>145</v>
      </c>
      <c r="K326" t="s">
        <v>144</v>
      </c>
      <c r="L326" t="s">
        <v>60</v>
      </c>
    </row>
    <row r="327" spans="9:12">
      <c r="I327" t="s">
        <v>60</v>
      </c>
      <c r="J327" s="98" t="s">
        <v>143</v>
      </c>
      <c r="K327" t="s">
        <v>142</v>
      </c>
      <c r="L327" t="s">
        <v>60</v>
      </c>
    </row>
    <row r="328" spans="9:12">
      <c r="I328" t="s">
        <v>60</v>
      </c>
      <c r="J328" s="98" t="s">
        <v>138</v>
      </c>
      <c r="K328" t="s">
        <v>137</v>
      </c>
      <c r="L328" t="s">
        <v>60</v>
      </c>
    </row>
    <row r="329" spans="9:12">
      <c r="I329" t="s">
        <v>60</v>
      </c>
      <c r="J329" s="98" t="s">
        <v>116</v>
      </c>
      <c r="K329" t="s">
        <v>115</v>
      </c>
      <c r="L329" t="s">
        <v>60</v>
      </c>
    </row>
    <row r="330" spans="9:12">
      <c r="I330" t="s">
        <v>60</v>
      </c>
      <c r="J330" s="98" t="s">
        <v>112</v>
      </c>
      <c r="K330" t="s">
        <v>111</v>
      </c>
      <c r="L330" t="s">
        <v>60</v>
      </c>
    </row>
    <row r="331" spans="9:12">
      <c r="I331" t="s">
        <v>60</v>
      </c>
      <c r="J331" s="98" t="s">
        <v>100</v>
      </c>
      <c r="K331" t="s">
        <v>99</v>
      </c>
      <c r="L331" t="s">
        <v>60</v>
      </c>
    </row>
    <row r="332" spans="9:12">
      <c r="I332" t="s">
        <v>60</v>
      </c>
      <c r="J332" s="98" t="s">
        <v>82</v>
      </c>
      <c r="K332" t="s">
        <v>81</v>
      </c>
      <c r="L332" t="s">
        <v>60</v>
      </c>
    </row>
    <row r="333" spans="9:12">
      <c r="I333" t="s">
        <v>60</v>
      </c>
      <c r="J333" s="98" t="s">
        <v>79</v>
      </c>
      <c r="K333" t="s">
        <v>78</v>
      </c>
      <c r="L333" t="s">
        <v>60</v>
      </c>
    </row>
    <row r="334" spans="9:12">
      <c r="I334" t="s">
        <v>60</v>
      </c>
      <c r="J334" s="98" t="s">
        <v>68</v>
      </c>
      <c r="K334" t="s">
        <v>67</v>
      </c>
      <c r="L334" t="s">
        <v>60</v>
      </c>
    </row>
    <row r="335" spans="9:12">
      <c r="I335" t="s">
        <v>60</v>
      </c>
      <c r="J335" s="98" t="s">
        <v>66</v>
      </c>
      <c r="K335" t="s">
        <v>65</v>
      </c>
      <c r="L335" t="s">
        <v>60</v>
      </c>
    </row>
    <row r="336" spans="9:12">
      <c r="I336" t="s">
        <v>60</v>
      </c>
      <c r="J336" s="98" t="s">
        <v>57</v>
      </c>
      <c r="K336" t="s">
        <v>56</v>
      </c>
      <c r="L336" t="s">
        <v>60</v>
      </c>
    </row>
    <row r="337" spans="9:12">
      <c r="I337" t="s">
        <v>77</v>
      </c>
      <c r="J337" s="98" t="s">
        <v>369</v>
      </c>
      <c r="K337" t="s">
        <v>368</v>
      </c>
      <c r="L337" t="s">
        <v>77</v>
      </c>
    </row>
    <row r="338" spans="9:12">
      <c r="I338" t="s">
        <v>77</v>
      </c>
      <c r="J338" s="98" t="s">
        <v>367</v>
      </c>
      <c r="K338" t="s">
        <v>366</v>
      </c>
      <c r="L338" t="s">
        <v>77</v>
      </c>
    </row>
    <row r="339" spans="9:12">
      <c r="I339" t="s">
        <v>77</v>
      </c>
      <c r="J339" s="98" t="s">
        <v>359</v>
      </c>
      <c r="K339" t="s">
        <v>358</v>
      </c>
      <c r="L339" t="s">
        <v>77</v>
      </c>
    </row>
    <row r="340" spans="9:12">
      <c r="I340" t="s">
        <v>77</v>
      </c>
      <c r="J340" s="98" t="s">
        <v>343</v>
      </c>
      <c r="K340" t="s">
        <v>342</v>
      </c>
      <c r="L340" t="s">
        <v>77</v>
      </c>
    </row>
    <row r="341" spans="9:12">
      <c r="I341" t="s">
        <v>77</v>
      </c>
      <c r="J341" s="98" t="s">
        <v>337</v>
      </c>
      <c r="K341" t="s">
        <v>336</v>
      </c>
      <c r="L341" t="s">
        <v>77</v>
      </c>
    </row>
    <row r="342" spans="9:12">
      <c r="I342" t="s">
        <v>77</v>
      </c>
      <c r="J342" s="98" t="s">
        <v>327</v>
      </c>
      <c r="K342" t="s">
        <v>326</v>
      </c>
      <c r="L342" t="s">
        <v>77</v>
      </c>
    </row>
    <row r="343" spans="9:12">
      <c r="I343" t="s">
        <v>77</v>
      </c>
      <c r="J343" s="98" t="s">
        <v>319</v>
      </c>
      <c r="K343" t="s">
        <v>318</v>
      </c>
      <c r="L343" t="s">
        <v>77</v>
      </c>
    </row>
    <row r="344" spans="9:12">
      <c r="I344" t="s">
        <v>77</v>
      </c>
      <c r="J344" s="98" t="s">
        <v>311</v>
      </c>
      <c r="K344" t="s">
        <v>310</v>
      </c>
      <c r="L344" t="s">
        <v>77</v>
      </c>
    </row>
    <row r="345" spans="9:12">
      <c r="I345" t="s">
        <v>77</v>
      </c>
      <c r="J345" s="98" t="s">
        <v>293</v>
      </c>
      <c r="K345" t="s">
        <v>292</v>
      </c>
      <c r="L345" t="s">
        <v>77</v>
      </c>
    </row>
    <row r="346" spans="9:12">
      <c r="I346" t="s">
        <v>77</v>
      </c>
      <c r="J346" s="98" t="s">
        <v>287</v>
      </c>
      <c r="K346" t="s">
        <v>286</v>
      </c>
      <c r="L346" t="s">
        <v>77</v>
      </c>
    </row>
    <row r="347" spans="9:12">
      <c r="I347" t="s">
        <v>77</v>
      </c>
      <c r="J347" s="98" t="s">
        <v>279</v>
      </c>
      <c r="K347" t="s">
        <v>278</v>
      </c>
      <c r="L347" t="s">
        <v>77</v>
      </c>
    </row>
    <row r="348" spans="9:12">
      <c r="I348" t="s">
        <v>77</v>
      </c>
      <c r="J348" s="98" t="s">
        <v>277</v>
      </c>
      <c r="K348" t="s">
        <v>276</v>
      </c>
      <c r="L348" t="s">
        <v>77</v>
      </c>
    </row>
    <row r="349" spans="9:12">
      <c r="I349" t="s">
        <v>77</v>
      </c>
      <c r="J349" s="98" t="s">
        <v>273</v>
      </c>
      <c r="K349" t="s">
        <v>272</v>
      </c>
      <c r="L349" t="s">
        <v>77</v>
      </c>
    </row>
    <row r="350" spans="9:12">
      <c r="I350" t="s">
        <v>77</v>
      </c>
      <c r="J350" s="98" t="s">
        <v>269</v>
      </c>
      <c r="K350" t="s">
        <v>268</v>
      </c>
      <c r="L350" t="s">
        <v>77</v>
      </c>
    </row>
    <row r="351" spans="9:12">
      <c r="I351" t="s">
        <v>77</v>
      </c>
      <c r="J351" s="98" t="s">
        <v>267</v>
      </c>
      <c r="K351" t="s">
        <v>266</v>
      </c>
      <c r="L351" t="s">
        <v>77</v>
      </c>
    </row>
    <row r="352" spans="9:12">
      <c r="I352" t="s">
        <v>77</v>
      </c>
      <c r="J352" s="98" t="s">
        <v>263</v>
      </c>
      <c r="K352" t="s">
        <v>262</v>
      </c>
      <c r="L352" t="s">
        <v>77</v>
      </c>
    </row>
    <row r="353" spans="9:12">
      <c r="I353" t="s">
        <v>77</v>
      </c>
      <c r="J353" s="98" t="s">
        <v>257</v>
      </c>
      <c r="K353" t="s">
        <v>256</v>
      </c>
      <c r="L353" t="s">
        <v>77</v>
      </c>
    </row>
    <row r="354" spans="9:12">
      <c r="I354" t="s">
        <v>77</v>
      </c>
      <c r="J354" s="98" t="s">
        <v>255</v>
      </c>
      <c r="K354" t="s">
        <v>254</v>
      </c>
      <c r="L354" t="s">
        <v>77</v>
      </c>
    </row>
    <row r="355" spans="9:12">
      <c r="I355" t="s">
        <v>77</v>
      </c>
      <c r="J355" s="98" t="s">
        <v>251</v>
      </c>
      <c r="K355" t="s">
        <v>250</v>
      </c>
      <c r="L355" t="s">
        <v>77</v>
      </c>
    </row>
    <row r="356" spans="9:12">
      <c r="I356" t="s">
        <v>77</v>
      </c>
      <c r="J356" s="98" t="s">
        <v>249</v>
      </c>
      <c r="K356" t="s">
        <v>248</v>
      </c>
      <c r="L356" t="s">
        <v>77</v>
      </c>
    </row>
    <row r="357" spans="9:12">
      <c r="I357" t="s">
        <v>77</v>
      </c>
      <c r="J357" s="98" t="s">
        <v>243</v>
      </c>
      <c r="K357" t="s">
        <v>242</v>
      </c>
      <c r="L357" t="s">
        <v>77</v>
      </c>
    </row>
    <row r="358" spans="9:12">
      <c r="I358" t="s">
        <v>77</v>
      </c>
      <c r="J358" s="98" t="s">
        <v>237</v>
      </c>
      <c r="K358" t="s">
        <v>236</v>
      </c>
      <c r="L358" t="s">
        <v>77</v>
      </c>
    </row>
    <row r="359" spans="9:12">
      <c r="I359" t="s">
        <v>77</v>
      </c>
      <c r="J359" s="98" t="s">
        <v>227</v>
      </c>
      <c r="K359" t="s">
        <v>226</v>
      </c>
      <c r="L359" t="s">
        <v>77</v>
      </c>
    </row>
    <row r="360" spans="9:12">
      <c r="I360" t="s">
        <v>77</v>
      </c>
      <c r="J360" s="98" t="s">
        <v>215</v>
      </c>
      <c r="K360" t="s">
        <v>214</v>
      </c>
      <c r="L360" t="s">
        <v>77</v>
      </c>
    </row>
    <row r="361" spans="9:12">
      <c r="I361" t="s">
        <v>77</v>
      </c>
      <c r="J361" s="98" t="s">
        <v>207</v>
      </c>
      <c r="K361" t="s">
        <v>206</v>
      </c>
      <c r="L361" t="s">
        <v>77</v>
      </c>
    </row>
    <row r="362" spans="9:12">
      <c r="I362" t="s">
        <v>77</v>
      </c>
      <c r="J362" s="98" t="s">
        <v>173</v>
      </c>
      <c r="K362" t="s">
        <v>172</v>
      </c>
      <c r="L362" t="s">
        <v>77</v>
      </c>
    </row>
    <row r="363" spans="9:12">
      <c r="I363" t="s">
        <v>77</v>
      </c>
      <c r="J363" s="98" t="s">
        <v>169</v>
      </c>
      <c r="K363" t="s">
        <v>168</v>
      </c>
      <c r="L363" t="s">
        <v>77</v>
      </c>
    </row>
    <row r="364" spans="9:12">
      <c r="I364" t="s">
        <v>77</v>
      </c>
      <c r="J364" s="98" t="s">
        <v>134</v>
      </c>
      <c r="K364" t="s">
        <v>133</v>
      </c>
      <c r="L364" t="s">
        <v>77</v>
      </c>
    </row>
    <row r="365" spans="9:12">
      <c r="I365" t="s">
        <v>77</v>
      </c>
      <c r="J365" s="98" t="s">
        <v>114</v>
      </c>
      <c r="K365" t="s">
        <v>113</v>
      </c>
      <c r="L365" t="s">
        <v>77</v>
      </c>
    </row>
    <row r="366" spans="9:12">
      <c r="I366" t="s">
        <v>77</v>
      </c>
      <c r="J366" s="98" t="s">
        <v>98</v>
      </c>
      <c r="K366" t="s">
        <v>97</v>
      </c>
      <c r="L366" t="s">
        <v>77</v>
      </c>
    </row>
    <row r="367" spans="9:12">
      <c r="I367" t="s">
        <v>77</v>
      </c>
      <c r="J367" s="98" t="s">
        <v>90</v>
      </c>
      <c r="K367" t="s">
        <v>89</v>
      </c>
      <c r="L367" t="s">
        <v>77</v>
      </c>
    </row>
    <row r="368" spans="9:12">
      <c r="I368" t="s">
        <v>77</v>
      </c>
      <c r="J368" s="98" t="s">
        <v>88</v>
      </c>
      <c r="K368" t="s">
        <v>87</v>
      </c>
      <c r="L368" t="s">
        <v>77</v>
      </c>
    </row>
    <row r="369" spans="9:12">
      <c r="I369" t="s">
        <v>77</v>
      </c>
      <c r="J369" s="98" t="s">
        <v>74</v>
      </c>
      <c r="K369" t="s">
        <v>73</v>
      </c>
      <c r="L369" t="s">
        <v>77</v>
      </c>
    </row>
    <row r="370" spans="9:12">
      <c r="I370" t="s">
        <v>53</v>
      </c>
      <c r="J370" s="98" t="s">
        <v>361</v>
      </c>
      <c r="K370" t="s">
        <v>360</v>
      </c>
      <c r="L370" t="s">
        <v>53</v>
      </c>
    </row>
    <row r="371" spans="9:12">
      <c r="I371" t="s">
        <v>53</v>
      </c>
      <c r="J371" s="98" t="s">
        <v>357</v>
      </c>
      <c r="K371" t="s">
        <v>356</v>
      </c>
      <c r="L371" t="s">
        <v>53</v>
      </c>
    </row>
    <row r="372" spans="9:12">
      <c r="I372" t="s">
        <v>53</v>
      </c>
      <c r="J372" s="98" t="s">
        <v>329</v>
      </c>
      <c r="K372" t="s">
        <v>328</v>
      </c>
      <c r="L372" t="s">
        <v>53</v>
      </c>
    </row>
    <row r="373" spans="9:12">
      <c r="I373" t="s">
        <v>53</v>
      </c>
      <c r="J373" s="98" t="s">
        <v>325</v>
      </c>
      <c r="K373" t="s">
        <v>324</v>
      </c>
      <c r="L373" t="s">
        <v>53</v>
      </c>
    </row>
    <row r="374" spans="9:12">
      <c r="I374" t="s">
        <v>53</v>
      </c>
      <c r="J374" s="98" t="s">
        <v>313</v>
      </c>
      <c r="K374" t="s">
        <v>312</v>
      </c>
      <c r="L374" t="s">
        <v>53</v>
      </c>
    </row>
    <row r="375" spans="9:12">
      <c r="I375" t="s">
        <v>53</v>
      </c>
      <c r="J375" s="98" t="s">
        <v>305</v>
      </c>
      <c r="K375" t="s">
        <v>304</v>
      </c>
      <c r="L375" t="s">
        <v>53</v>
      </c>
    </row>
    <row r="376" spans="9:12">
      <c r="I376" t="s">
        <v>53</v>
      </c>
      <c r="J376" s="98" t="s">
        <v>303</v>
      </c>
      <c r="K376" t="s">
        <v>302</v>
      </c>
      <c r="L376" t="s">
        <v>53</v>
      </c>
    </row>
    <row r="377" spans="9:12">
      <c r="I377" t="s">
        <v>53</v>
      </c>
      <c r="J377" s="98" t="s">
        <v>295</v>
      </c>
      <c r="K377" t="s">
        <v>294</v>
      </c>
      <c r="L377" t="s">
        <v>53</v>
      </c>
    </row>
    <row r="378" spans="9:12">
      <c r="I378" t="s">
        <v>53</v>
      </c>
      <c r="J378" s="98" t="s">
        <v>285</v>
      </c>
      <c r="K378" t="s">
        <v>284</v>
      </c>
      <c r="L378" t="s">
        <v>53</v>
      </c>
    </row>
    <row r="379" spans="9:12">
      <c r="I379" t="s">
        <v>53</v>
      </c>
      <c r="J379" s="98" t="s">
        <v>261</v>
      </c>
      <c r="K379" t="s">
        <v>260</v>
      </c>
      <c r="L379" t="s">
        <v>53</v>
      </c>
    </row>
    <row r="380" spans="9:12">
      <c r="I380" t="s">
        <v>53</v>
      </c>
      <c r="J380" s="98" t="s">
        <v>259</v>
      </c>
      <c r="K380" t="s">
        <v>258</v>
      </c>
      <c r="L380" t="s">
        <v>53</v>
      </c>
    </row>
    <row r="381" spans="9:12">
      <c r="I381" t="s">
        <v>53</v>
      </c>
      <c r="J381" s="98" t="s">
        <v>231</v>
      </c>
      <c r="K381" t="s">
        <v>230</v>
      </c>
      <c r="L381" t="s">
        <v>53</v>
      </c>
    </row>
    <row r="382" spans="9:12">
      <c r="I382" t="s">
        <v>53</v>
      </c>
      <c r="J382" s="98" t="s">
        <v>229</v>
      </c>
      <c r="K382" t="s">
        <v>228</v>
      </c>
      <c r="L382" t="s">
        <v>53</v>
      </c>
    </row>
    <row r="383" spans="9:12">
      <c r="I383" t="s">
        <v>53</v>
      </c>
      <c r="J383" s="98" t="s">
        <v>225</v>
      </c>
      <c r="K383" t="s">
        <v>224</v>
      </c>
      <c r="L383" t="s">
        <v>53</v>
      </c>
    </row>
    <row r="384" spans="9:12">
      <c r="I384" t="s">
        <v>53</v>
      </c>
      <c r="J384" s="98" t="s">
        <v>221</v>
      </c>
      <c r="K384" t="s">
        <v>220</v>
      </c>
      <c r="L384" t="s">
        <v>53</v>
      </c>
    </row>
    <row r="385" spans="9:12">
      <c r="I385" t="s">
        <v>53</v>
      </c>
      <c r="J385" s="98" t="s">
        <v>211</v>
      </c>
      <c r="K385" t="s">
        <v>210</v>
      </c>
      <c r="L385" t="s">
        <v>53</v>
      </c>
    </row>
    <row r="386" spans="9:12">
      <c r="I386" t="s">
        <v>53</v>
      </c>
      <c r="J386" s="98" t="s">
        <v>205</v>
      </c>
      <c r="K386" t="s">
        <v>204</v>
      </c>
      <c r="L386" t="s">
        <v>53</v>
      </c>
    </row>
    <row r="387" spans="9:12">
      <c r="I387" t="s">
        <v>53</v>
      </c>
      <c r="J387" s="98" t="s">
        <v>193</v>
      </c>
      <c r="K387" t="s">
        <v>192</v>
      </c>
      <c r="L387" t="s">
        <v>53</v>
      </c>
    </row>
    <row r="388" spans="9:12">
      <c r="I388" t="s">
        <v>53</v>
      </c>
      <c r="J388" s="98" t="s">
        <v>189</v>
      </c>
      <c r="K388" t="s">
        <v>188</v>
      </c>
      <c r="L388" t="s">
        <v>53</v>
      </c>
    </row>
    <row r="389" spans="9:12">
      <c r="I389" t="s">
        <v>53</v>
      </c>
      <c r="J389" s="98" t="s">
        <v>187</v>
      </c>
      <c r="K389" t="s">
        <v>186</v>
      </c>
      <c r="L389" t="s">
        <v>53</v>
      </c>
    </row>
    <row r="390" spans="9:12">
      <c r="I390" t="s">
        <v>53</v>
      </c>
      <c r="J390" s="98" t="s">
        <v>181</v>
      </c>
      <c r="K390" t="s">
        <v>180</v>
      </c>
      <c r="L390" t="s">
        <v>53</v>
      </c>
    </row>
    <row r="391" spans="9:12">
      <c r="I391" t="s">
        <v>53</v>
      </c>
      <c r="J391" s="98" t="s">
        <v>161</v>
      </c>
      <c r="K391" t="s">
        <v>160</v>
      </c>
      <c r="L391" t="s">
        <v>53</v>
      </c>
    </row>
    <row r="392" spans="9:12">
      <c r="I392" t="s">
        <v>53</v>
      </c>
      <c r="J392" s="98" t="s">
        <v>157</v>
      </c>
      <c r="K392" t="s">
        <v>156</v>
      </c>
      <c r="L392" t="s">
        <v>53</v>
      </c>
    </row>
    <row r="393" spans="9:12">
      <c r="I393" t="s">
        <v>53</v>
      </c>
      <c r="J393" s="98" t="s">
        <v>151</v>
      </c>
      <c r="K393" t="s">
        <v>150</v>
      </c>
      <c r="L393" t="s">
        <v>53</v>
      </c>
    </row>
    <row r="394" spans="9:12">
      <c r="I394" t="s">
        <v>53</v>
      </c>
      <c r="J394" s="98" t="s">
        <v>147</v>
      </c>
      <c r="K394" t="s">
        <v>146</v>
      </c>
      <c r="L394" t="s">
        <v>53</v>
      </c>
    </row>
    <row r="395" spans="9:12">
      <c r="I395" t="s">
        <v>53</v>
      </c>
      <c r="J395" s="98" t="s">
        <v>136</v>
      </c>
      <c r="K395" t="s">
        <v>135</v>
      </c>
      <c r="L395" t="s">
        <v>53</v>
      </c>
    </row>
    <row r="396" spans="9:12">
      <c r="I396" t="s">
        <v>53</v>
      </c>
      <c r="J396" s="98" t="s">
        <v>130</v>
      </c>
      <c r="K396" t="s">
        <v>129</v>
      </c>
      <c r="L396" t="s">
        <v>53</v>
      </c>
    </row>
    <row r="397" spans="9:12">
      <c r="I397" t="s">
        <v>53</v>
      </c>
      <c r="J397" s="98" t="s">
        <v>124</v>
      </c>
      <c r="K397" t="s">
        <v>123</v>
      </c>
      <c r="L397" t="s">
        <v>53</v>
      </c>
    </row>
    <row r="398" spans="9:12">
      <c r="I398" t="s">
        <v>53</v>
      </c>
      <c r="J398" s="98" t="s">
        <v>122</v>
      </c>
      <c r="K398" t="s">
        <v>121</v>
      </c>
      <c r="L398" t="s">
        <v>53</v>
      </c>
    </row>
    <row r="399" spans="9:12">
      <c r="I399" t="s">
        <v>53</v>
      </c>
      <c r="J399" s="98" t="s">
        <v>107</v>
      </c>
      <c r="K399" t="s">
        <v>106</v>
      </c>
      <c r="L399" t="s">
        <v>53</v>
      </c>
    </row>
    <row r="400" spans="9:12">
      <c r="I400" t="s">
        <v>53</v>
      </c>
      <c r="J400" s="98" t="s">
        <v>103</v>
      </c>
      <c r="K400" t="s">
        <v>102</v>
      </c>
      <c r="L400" t="s">
        <v>53</v>
      </c>
    </row>
    <row r="401" spans="9:12">
      <c r="I401" t="s">
        <v>53</v>
      </c>
      <c r="J401" s="98" t="s">
        <v>92</v>
      </c>
      <c r="K401" t="s">
        <v>91</v>
      </c>
      <c r="L401" t="s">
        <v>53</v>
      </c>
    </row>
    <row r="402" spans="9:12">
      <c r="I402" t="s">
        <v>53</v>
      </c>
      <c r="J402" s="98" t="s">
        <v>84</v>
      </c>
      <c r="K402" t="s">
        <v>83</v>
      </c>
      <c r="L402" t="s">
        <v>53</v>
      </c>
    </row>
    <row r="403" spans="9:12">
      <c r="I403" t="s">
        <v>53</v>
      </c>
      <c r="J403" s="98" t="s">
        <v>55</v>
      </c>
      <c r="K403" t="s">
        <v>54</v>
      </c>
      <c r="L403" t="s">
        <v>53</v>
      </c>
    </row>
    <row r="404" spans="9:12">
      <c r="I404" t="s">
        <v>53</v>
      </c>
      <c r="J404" s="98" t="s">
        <v>50</v>
      </c>
      <c r="K404" t="s">
        <v>49</v>
      </c>
      <c r="L404" t="s">
        <v>53</v>
      </c>
    </row>
    <row r="405" spans="9:12">
      <c r="I405" t="s">
        <v>48</v>
      </c>
      <c r="J405" s="98" t="s">
        <v>365</v>
      </c>
      <c r="K405" t="s">
        <v>364</v>
      </c>
      <c r="L405" t="s">
        <v>48</v>
      </c>
    </row>
    <row r="406" spans="9:12">
      <c r="I406" t="s">
        <v>48</v>
      </c>
      <c r="J406" s="98" t="s">
        <v>355</v>
      </c>
      <c r="K406" t="s">
        <v>354</v>
      </c>
      <c r="L406" t="s">
        <v>48</v>
      </c>
    </row>
    <row r="407" spans="9:12">
      <c r="I407" t="s">
        <v>48</v>
      </c>
      <c r="J407" s="98" t="s">
        <v>353</v>
      </c>
      <c r="K407" t="s">
        <v>352</v>
      </c>
      <c r="L407" t="s">
        <v>48</v>
      </c>
    </row>
    <row r="408" spans="9:12">
      <c r="I408" t="s">
        <v>48</v>
      </c>
      <c r="J408" s="98" t="s">
        <v>351</v>
      </c>
      <c r="K408" t="s">
        <v>350</v>
      </c>
      <c r="L408" t="s">
        <v>48</v>
      </c>
    </row>
    <row r="409" spans="9:12">
      <c r="I409" t="s">
        <v>48</v>
      </c>
      <c r="J409" s="98" t="s">
        <v>345</v>
      </c>
      <c r="K409" t="s">
        <v>344</v>
      </c>
      <c r="L409" t="s">
        <v>48</v>
      </c>
    </row>
    <row r="410" spans="9:12">
      <c r="I410" t="s">
        <v>48</v>
      </c>
      <c r="J410" s="98" t="s">
        <v>333</v>
      </c>
      <c r="K410" t="s">
        <v>332</v>
      </c>
      <c r="L410" t="s">
        <v>48</v>
      </c>
    </row>
    <row r="411" spans="9:12">
      <c r="I411" t="s">
        <v>48</v>
      </c>
      <c r="J411" s="98" t="s">
        <v>331</v>
      </c>
      <c r="K411" t="s">
        <v>330</v>
      </c>
      <c r="L411" t="s">
        <v>48</v>
      </c>
    </row>
    <row r="412" spans="9:12">
      <c r="I412" t="s">
        <v>48</v>
      </c>
      <c r="J412" s="98" t="s">
        <v>323</v>
      </c>
      <c r="K412" t="s">
        <v>322</v>
      </c>
      <c r="L412" t="s">
        <v>48</v>
      </c>
    </row>
    <row r="413" spans="9:12">
      <c r="I413" t="s">
        <v>48</v>
      </c>
      <c r="J413" s="98" t="s">
        <v>321</v>
      </c>
      <c r="K413" t="s">
        <v>320</v>
      </c>
      <c r="L413" t="s">
        <v>48</v>
      </c>
    </row>
    <row r="414" spans="9:12">
      <c r="I414" t="s">
        <v>48</v>
      </c>
      <c r="J414" s="98" t="s">
        <v>315</v>
      </c>
      <c r="K414" t="s">
        <v>314</v>
      </c>
      <c r="L414" t="s">
        <v>48</v>
      </c>
    </row>
    <row r="415" spans="9:12">
      <c r="I415" t="s">
        <v>48</v>
      </c>
      <c r="J415" s="98" t="s">
        <v>309</v>
      </c>
      <c r="K415" t="s">
        <v>308</v>
      </c>
      <c r="L415" t="s">
        <v>48</v>
      </c>
    </row>
    <row r="416" spans="9:12">
      <c r="I416" t="s">
        <v>48</v>
      </c>
      <c r="J416" s="98" t="s">
        <v>307</v>
      </c>
      <c r="K416" t="s">
        <v>306</v>
      </c>
      <c r="L416" t="s">
        <v>48</v>
      </c>
    </row>
    <row r="417" spans="9:12">
      <c r="I417" t="s">
        <v>48</v>
      </c>
      <c r="J417" s="98" t="s">
        <v>299</v>
      </c>
      <c r="K417" t="s">
        <v>298</v>
      </c>
      <c r="L417" t="s">
        <v>48</v>
      </c>
    </row>
    <row r="418" spans="9:12">
      <c r="I418" t="s">
        <v>48</v>
      </c>
      <c r="J418" s="98" t="s">
        <v>291</v>
      </c>
      <c r="K418" t="s">
        <v>290</v>
      </c>
      <c r="L418" t="s">
        <v>48</v>
      </c>
    </row>
    <row r="419" spans="9:12">
      <c r="I419" t="s">
        <v>48</v>
      </c>
      <c r="J419" s="98" t="s">
        <v>283</v>
      </c>
      <c r="K419" t="s">
        <v>282</v>
      </c>
      <c r="L419" t="s">
        <v>48</v>
      </c>
    </row>
    <row r="420" spans="9:12">
      <c r="I420" t="s">
        <v>48</v>
      </c>
      <c r="J420" s="98" t="s">
        <v>275</v>
      </c>
      <c r="K420" t="s">
        <v>274</v>
      </c>
      <c r="L420" t="s">
        <v>48</v>
      </c>
    </row>
    <row r="421" spans="9:12">
      <c r="I421" t="s">
        <v>48</v>
      </c>
      <c r="J421" s="98" t="s">
        <v>265</v>
      </c>
      <c r="K421" t="s">
        <v>264</v>
      </c>
      <c r="L421" t="s">
        <v>48</v>
      </c>
    </row>
    <row r="422" spans="9:12">
      <c r="I422" t="s">
        <v>48</v>
      </c>
      <c r="J422" s="98" t="s">
        <v>245</v>
      </c>
      <c r="K422" t="s">
        <v>244</v>
      </c>
      <c r="L422" t="s">
        <v>48</v>
      </c>
    </row>
    <row r="423" spans="9:12">
      <c r="I423" t="s">
        <v>48</v>
      </c>
      <c r="J423" s="98" t="s">
        <v>241</v>
      </c>
      <c r="K423" t="s">
        <v>240</v>
      </c>
      <c r="L423" t="s">
        <v>48</v>
      </c>
    </row>
    <row r="424" spans="9:12">
      <c r="I424" t="s">
        <v>48</v>
      </c>
      <c r="J424" s="98" t="s">
        <v>239</v>
      </c>
      <c r="K424" t="s">
        <v>238</v>
      </c>
      <c r="L424" t="s">
        <v>48</v>
      </c>
    </row>
    <row r="425" spans="9:12">
      <c r="I425" t="s">
        <v>48</v>
      </c>
      <c r="J425" s="98" t="s">
        <v>235</v>
      </c>
      <c r="K425" t="s">
        <v>234</v>
      </c>
      <c r="L425" t="s">
        <v>48</v>
      </c>
    </row>
    <row r="426" spans="9:12">
      <c r="I426" t="s">
        <v>48</v>
      </c>
      <c r="J426" s="98" t="s">
        <v>233</v>
      </c>
      <c r="K426" t="s">
        <v>232</v>
      </c>
      <c r="L426" t="s">
        <v>48</v>
      </c>
    </row>
    <row r="427" spans="9:12">
      <c r="I427" t="s">
        <v>48</v>
      </c>
      <c r="J427" s="98" t="s">
        <v>223</v>
      </c>
      <c r="K427" t="s">
        <v>222</v>
      </c>
      <c r="L427" t="s">
        <v>48</v>
      </c>
    </row>
    <row r="428" spans="9:12">
      <c r="I428" t="s">
        <v>48</v>
      </c>
      <c r="J428" s="98" t="s">
        <v>219</v>
      </c>
      <c r="K428" t="s">
        <v>218</v>
      </c>
      <c r="L428" t="s">
        <v>48</v>
      </c>
    </row>
    <row r="429" spans="9:12">
      <c r="I429" t="s">
        <v>48</v>
      </c>
      <c r="J429" s="98" t="s">
        <v>213</v>
      </c>
      <c r="K429" t="s">
        <v>212</v>
      </c>
      <c r="L429" t="s">
        <v>48</v>
      </c>
    </row>
    <row r="430" spans="9:12">
      <c r="I430" t="s">
        <v>48</v>
      </c>
      <c r="J430" s="98" t="s">
        <v>209</v>
      </c>
      <c r="K430" t="s">
        <v>208</v>
      </c>
      <c r="L430" t="s">
        <v>48</v>
      </c>
    </row>
    <row r="431" spans="9:12">
      <c r="I431" t="s">
        <v>48</v>
      </c>
      <c r="J431" s="98" t="s">
        <v>203</v>
      </c>
      <c r="K431" t="s">
        <v>202</v>
      </c>
      <c r="L431" t="s">
        <v>48</v>
      </c>
    </row>
    <row r="432" spans="9:12">
      <c r="I432" t="s">
        <v>48</v>
      </c>
      <c r="J432" s="98" t="s">
        <v>201</v>
      </c>
      <c r="K432" t="s">
        <v>200</v>
      </c>
      <c r="L432" t="s">
        <v>48</v>
      </c>
    </row>
    <row r="433" spans="9:12">
      <c r="I433" t="s">
        <v>48</v>
      </c>
      <c r="J433" s="98" t="s">
        <v>197</v>
      </c>
      <c r="K433" t="s">
        <v>196</v>
      </c>
      <c r="L433" t="s">
        <v>48</v>
      </c>
    </row>
    <row r="434" spans="9:12">
      <c r="I434" t="s">
        <v>48</v>
      </c>
      <c r="J434" s="98" t="s">
        <v>195</v>
      </c>
      <c r="K434" t="s">
        <v>194</v>
      </c>
      <c r="L434" t="s">
        <v>48</v>
      </c>
    </row>
    <row r="435" spans="9:12">
      <c r="I435" t="s">
        <v>48</v>
      </c>
      <c r="J435" s="98" t="s">
        <v>191</v>
      </c>
      <c r="K435" t="s">
        <v>190</v>
      </c>
      <c r="L435" t="s">
        <v>48</v>
      </c>
    </row>
    <row r="436" spans="9:12">
      <c r="I436" t="s">
        <v>48</v>
      </c>
      <c r="J436" s="98" t="s">
        <v>185</v>
      </c>
      <c r="K436" t="s">
        <v>184</v>
      </c>
      <c r="L436" t="s">
        <v>48</v>
      </c>
    </row>
    <row r="437" spans="9:12">
      <c r="I437" t="s">
        <v>48</v>
      </c>
      <c r="J437" s="98" t="s">
        <v>171</v>
      </c>
      <c r="K437" t="s">
        <v>170</v>
      </c>
      <c r="L437" t="s">
        <v>48</v>
      </c>
    </row>
    <row r="438" spans="9:12">
      <c r="I438" t="s">
        <v>48</v>
      </c>
      <c r="J438" s="98" t="s">
        <v>167</v>
      </c>
      <c r="K438" t="s">
        <v>166</v>
      </c>
      <c r="L438" t="s">
        <v>48</v>
      </c>
    </row>
    <row r="439" spans="9:12">
      <c r="I439" t="s">
        <v>48</v>
      </c>
      <c r="J439" s="98" t="s">
        <v>165</v>
      </c>
      <c r="K439" t="s">
        <v>164</v>
      </c>
      <c r="L439" t="s">
        <v>48</v>
      </c>
    </row>
    <row r="440" spans="9:12">
      <c r="I440" t="s">
        <v>48</v>
      </c>
      <c r="J440" s="98" t="s">
        <v>159</v>
      </c>
      <c r="K440" t="s">
        <v>158</v>
      </c>
      <c r="L440" t="s">
        <v>48</v>
      </c>
    </row>
    <row r="441" spans="9:12">
      <c r="I441" t="s">
        <v>48</v>
      </c>
      <c r="J441" s="98" t="s">
        <v>155</v>
      </c>
      <c r="K441" t="s">
        <v>154</v>
      </c>
      <c r="L441" t="s">
        <v>48</v>
      </c>
    </row>
    <row r="442" spans="9:12">
      <c r="I442" t="s">
        <v>48</v>
      </c>
      <c r="J442" s="98" t="s">
        <v>153</v>
      </c>
      <c r="K442" t="s">
        <v>152</v>
      </c>
      <c r="L442" t="s">
        <v>48</v>
      </c>
    </row>
    <row r="443" spans="9:12">
      <c r="I443" t="s">
        <v>48</v>
      </c>
      <c r="J443" s="98" t="s">
        <v>141</v>
      </c>
      <c r="K443" t="s">
        <v>140</v>
      </c>
      <c r="L443" t="s">
        <v>48</v>
      </c>
    </row>
    <row r="444" spans="9:12">
      <c r="I444" t="s">
        <v>48</v>
      </c>
      <c r="J444" s="98" t="s">
        <v>132</v>
      </c>
      <c r="K444" t="s">
        <v>131</v>
      </c>
      <c r="L444" t="s">
        <v>48</v>
      </c>
    </row>
    <row r="445" spans="9:12">
      <c r="I445" t="s">
        <v>48</v>
      </c>
      <c r="J445" s="98" t="s">
        <v>128</v>
      </c>
      <c r="K445" t="s">
        <v>127</v>
      </c>
      <c r="L445" t="s">
        <v>48</v>
      </c>
    </row>
    <row r="446" spans="9:12">
      <c r="I446" t="s">
        <v>48</v>
      </c>
      <c r="J446" s="98" t="s">
        <v>126</v>
      </c>
      <c r="K446" t="s">
        <v>125</v>
      </c>
      <c r="L446" t="s">
        <v>48</v>
      </c>
    </row>
    <row r="447" spans="9:12">
      <c r="I447" t="s">
        <v>48</v>
      </c>
      <c r="J447" s="98" t="s">
        <v>118</v>
      </c>
      <c r="K447" t="s">
        <v>117</v>
      </c>
      <c r="L447" t="s">
        <v>48</v>
      </c>
    </row>
    <row r="448" spans="9:12">
      <c r="I448" t="s">
        <v>48</v>
      </c>
      <c r="J448" s="98" t="s">
        <v>110</v>
      </c>
      <c r="K448" t="s">
        <v>109</v>
      </c>
      <c r="L448" t="s">
        <v>48</v>
      </c>
    </row>
    <row r="449" spans="9:12">
      <c r="I449" t="s">
        <v>48</v>
      </c>
      <c r="J449" s="98" t="s">
        <v>96</v>
      </c>
      <c r="K449" t="s">
        <v>95</v>
      </c>
      <c r="L449" t="s">
        <v>48</v>
      </c>
    </row>
    <row r="450" spans="9:12">
      <c r="I450" t="s">
        <v>48</v>
      </c>
      <c r="J450" s="98" t="s">
        <v>94</v>
      </c>
      <c r="K450" t="s">
        <v>93</v>
      </c>
      <c r="L450" t="s">
        <v>48</v>
      </c>
    </row>
    <row r="451" spans="9:12">
      <c r="I451" t="s">
        <v>48</v>
      </c>
      <c r="J451" s="98" t="s">
        <v>86</v>
      </c>
      <c r="K451" t="s">
        <v>85</v>
      </c>
      <c r="L451" t="s">
        <v>48</v>
      </c>
    </row>
    <row r="452" spans="9:12">
      <c r="I452" t="s">
        <v>48</v>
      </c>
      <c r="J452" s="98" t="s">
        <v>71</v>
      </c>
      <c r="K452" t="s">
        <v>70</v>
      </c>
      <c r="L452" t="s">
        <v>48</v>
      </c>
    </row>
    <row r="453" spans="9:12">
      <c r="I453" t="s">
        <v>48</v>
      </c>
      <c r="J453" s="98" t="s">
        <v>62</v>
      </c>
      <c r="K453" t="s">
        <v>61</v>
      </c>
      <c r="L453" t="s">
        <v>48</v>
      </c>
    </row>
    <row r="454" spans="9:12">
      <c r="I454" t="s">
        <v>48</v>
      </c>
      <c r="J454" s="98" t="s">
        <v>45</v>
      </c>
      <c r="K454" t="s">
        <v>44</v>
      </c>
      <c r="L454" t="s">
        <v>48</v>
      </c>
    </row>
    <row r="455" spans="9:12">
      <c r="I455" t="s">
        <v>60</v>
      </c>
      <c r="J455" s="98" t="s">
        <v>363</v>
      </c>
      <c r="K455" t="s">
        <v>362</v>
      </c>
      <c r="L455" t="s">
        <v>60</v>
      </c>
    </row>
    <row r="456" spans="9:12">
      <c r="I456" t="s">
        <v>60</v>
      </c>
      <c r="J456" s="98" t="s">
        <v>349</v>
      </c>
      <c r="K456" t="s">
        <v>348</v>
      </c>
      <c r="L456" t="s">
        <v>60</v>
      </c>
    </row>
    <row r="457" spans="9:12">
      <c r="I457" t="s">
        <v>60</v>
      </c>
      <c r="J457" s="98" t="s">
        <v>347</v>
      </c>
      <c r="K457" t="s">
        <v>346</v>
      </c>
      <c r="L457" t="s">
        <v>60</v>
      </c>
    </row>
    <row r="458" spans="9:12">
      <c r="I458" t="s">
        <v>60</v>
      </c>
      <c r="J458" s="98" t="s">
        <v>341</v>
      </c>
      <c r="K458" t="s">
        <v>340</v>
      </c>
      <c r="L458" t="s">
        <v>60</v>
      </c>
    </row>
    <row r="459" spans="9:12">
      <c r="I459" t="s">
        <v>60</v>
      </c>
      <c r="J459" s="98" t="s">
        <v>339</v>
      </c>
      <c r="K459" t="s">
        <v>338</v>
      </c>
      <c r="L459" t="s">
        <v>60</v>
      </c>
    </row>
    <row r="460" spans="9:12">
      <c r="I460" t="s">
        <v>60</v>
      </c>
      <c r="J460" s="98" t="s">
        <v>335</v>
      </c>
      <c r="K460" t="s">
        <v>334</v>
      </c>
      <c r="L460" t="s">
        <v>60</v>
      </c>
    </row>
    <row r="461" spans="9:12">
      <c r="I461" t="s">
        <v>60</v>
      </c>
      <c r="J461" s="98" t="s">
        <v>317</v>
      </c>
      <c r="K461" t="s">
        <v>316</v>
      </c>
      <c r="L461" t="s">
        <v>60</v>
      </c>
    </row>
    <row r="462" spans="9:12">
      <c r="I462" t="s">
        <v>60</v>
      </c>
      <c r="J462" s="98" t="s">
        <v>301</v>
      </c>
      <c r="K462" t="s">
        <v>300</v>
      </c>
      <c r="L462" t="s">
        <v>60</v>
      </c>
    </row>
    <row r="463" spans="9:12">
      <c r="I463" t="s">
        <v>60</v>
      </c>
      <c r="J463" s="98" t="s">
        <v>297</v>
      </c>
      <c r="K463" t="s">
        <v>296</v>
      </c>
      <c r="L463" t="s">
        <v>60</v>
      </c>
    </row>
    <row r="464" spans="9:12">
      <c r="I464" t="s">
        <v>60</v>
      </c>
      <c r="J464" s="98" t="s">
        <v>289</v>
      </c>
      <c r="K464" t="s">
        <v>288</v>
      </c>
      <c r="L464" t="s">
        <v>60</v>
      </c>
    </row>
    <row r="465" spans="9:12">
      <c r="I465" t="s">
        <v>60</v>
      </c>
      <c r="J465" s="98" t="s">
        <v>281</v>
      </c>
      <c r="K465" t="s">
        <v>280</v>
      </c>
      <c r="L465" t="s">
        <v>60</v>
      </c>
    </row>
    <row r="466" spans="9:12">
      <c r="I466" t="s">
        <v>60</v>
      </c>
      <c r="J466" s="98" t="s">
        <v>271</v>
      </c>
      <c r="K466" t="s">
        <v>270</v>
      </c>
      <c r="L466" t="s">
        <v>60</v>
      </c>
    </row>
    <row r="467" spans="9:12">
      <c r="I467" t="s">
        <v>60</v>
      </c>
      <c r="J467" s="98" t="s">
        <v>253</v>
      </c>
      <c r="K467" t="s">
        <v>252</v>
      </c>
      <c r="L467" t="s">
        <v>60</v>
      </c>
    </row>
    <row r="468" spans="9:12">
      <c r="I468" t="s">
        <v>60</v>
      </c>
      <c r="J468" s="98" t="s">
        <v>247</v>
      </c>
      <c r="K468" t="s">
        <v>246</v>
      </c>
      <c r="L468" t="s">
        <v>60</v>
      </c>
    </row>
    <row r="469" spans="9:12">
      <c r="I469" t="s">
        <v>60</v>
      </c>
      <c r="J469" s="98" t="s">
        <v>217</v>
      </c>
      <c r="K469" t="s">
        <v>216</v>
      </c>
      <c r="L469" t="s">
        <v>60</v>
      </c>
    </row>
    <row r="470" spans="9:12">
      <c r="I470" t="s">
        <v>60</v>
      </c>
      <c r="J470" s="98" t="s">
        <v>199</v>
      </c>
      <c r="K470" t="s">
        <v>198</v>
      </c>
      <c r="L470" t="s">
        <v>60</v>
      </c>
    </row>
    <row r="471" spans="9:12">
      <c r="I471" t="s">
        <v>60</v>
      </c>
      <c r="J471" s="98" t="s">
        <v>183</v>
      </c>
      <c r="K471" t="s">
        <v>182</v>
      </c>
      <c r="L471" t="s">
        <v>60</v>
      </c>
    </row>
    <row r="472" spans="9:12">
      <c r="I472" t="s">
        <v>60</v>
      </c>
      <c r="J472" s="98" t="s">
        <v>179</v>
      </c>
      <c r="K472" t="s">
        <v>178</v>
      </c>
      <c r="L472" t="s">
        <v>60</v>
      </c>
    </row>
    <row r="473" spans="9:12">
      <c r="I473" t="s">
        <v>60</v>
      </c>
      <c r="J473" s="98" t="s">
        <v>177</v>
      </c>
      <c r="K473" t="s">
        <v>176</v>
      </c>
      <c r="L473" t="s">
        <v>60</v>
      </c>
    </row>
    <row r="474" spans="9:12">
      <c r="I474" t="s">
        <v>60</v>
      </c>
      <c r="J474" s="98" t="s">
        <v>175</v>
      </c>
      <c r="K474" t="s">
        <v>174</v>
      </c>
      <c r="L474" t="s">
        <v>60</v>
      </c>
    </row>
    <row r="475" spans="9:12">
      <c r="I475" t="s">
        <v>60</v>
      </c>
      <c r="J475" s="98" t="s">
        <v>149</v>
      </c>
      <c r="K475" t="s">
        <v>148</v>
      </c>
      <c r="L475" t="s">
        <v>60</v>
      </c>
    </row>
    <row r="476" spans="9:12">
      <c r="I476" t="s">
        <v>60</v>
      </c>
      <c r="J476" s="98" t="s">
        <v>145</v>
      </c>
      <c r="K476" t="s">
        <v>144</v>
      </c>
      <c r="L476" t="s">
        <v>60</v>
      </c>
    </row>
    <row r="477" spans="9:12">
      <c r="I477" t="s">
        <v>60</v>
      </c>
      <c r="J477" s="98" t="s">
        <v>143</v>
      </c>
      <c r="K477" t="s">
        <v>142</v>
      </c>
      <c r="L477" t="s">
        <v>60</v>
      </c>
    </row>
    <row r="478" spans="9:12">
      <c r="I478" t="s">
        <v>60</v>
      </c>
      <c r="J478" s="98" t="s">
        <v>138</v>
      </c>
      <c r="K478" t="s">
        <v>137</v>
      </c>
      <c r="L478" t="s">
        <v>60</v>
      </c>
    </row>
    <row r="479" spans="9:12">
      <c r="I479" t="s">
        <v>60</v>
      </c>
      <c r="J479" s="98" t="s">
        <v>116</v>
      </c>
      <c r="K479" t="s">
        <v>115</v>
      </c>
      <c r="L479" t="s">
        <v>60</v>
      </c>
    </row>
    <row r="480" spans="9:12">
      <c r="I480" t="s">
        <v>60</v>
      </c>
      <c r="J480" s="98" t="s">
        <v>112</v>
      </c>
      <c r="K480" t="s">
        <v>111</v>
      </c>
      <c r="L480" t="s">
        <v>60</v>
      </c>
    </row>
    <row r="481" spans="9:12">
      <c r="I481" t="s">
        <v>60</v>
      </c>
      <c r="J481" s="98" t="s">
        <v>100</v>
      </c>
      <c r="K481" t="s">
        <v>99</v>
      </c>
      <c r="L481" t="s">
        <v>60</v>
      </c>
    </row>
    <row r="482" spans="9:12">
      <c r="I482" t="s">
        <v>60</v>
      </c>
      <c r="J482" s="98" t="s">
        <v>82</v>
      </c>
      <c r="K482" t="s">
        <v>81</v>
      </c>
      <c r="L482" t="s">
        <v>60</v>
      </c>
    </row>
    <row r="483" spans="9:12">
      <c r="I483" t="s">
        <v>60</v>
      </c>
      <c r="J483" s="98" t="s">
        <v>79</v>
      </c>
      <c r="K483" t="s">
        <v>78</v>
      </c>
      <c r="L483" t="s">
        <v>60</v>
      </c>
    </row>
    <row r="484" spans="9:12">
      <c r="I484" t="s">
        <v>60</v>
      </c>
      <c r="J484" s="98" t="s">
        <v>68</v>
      </c>
      <c r="K484" t="s">
        <v>67</v>
      </c>
      <c r="L484" t="s">
        <v>60</v>
      </c>
    </row>
    <row r="485" spans="9:12">
      <c r="I485" t="s">
        <v>60</v>
      </c>
      <c r="J485" s="98" t="s">
        <v>66</v>
      </c>
      <c r="K485" t="s">
        <v>65</v>
      </c>
      <c r="L485" t="s">
        <v>60</v>
      </c>
    </row>
    <row r="486" spans="9:12">
      <c r="I486" t="s">
        <v>60</v>
      </c>
      <c r="J486" s="98" t="s">
        <v>57</v>
      </c>
      <c r="K486" t="s">
        <v>56</v>
      </c>
      <c r="L486" t="s">
        <v>60</v>
      </c>
    </row>
    <row r="487" spans="9:12">
      <c r="I487" t="s">
        <v>63</v>
      </c>
      <c r="J487" t="s">
        <v>323</v>
      </c>
      <c r="K487" t="s">
        <v>322</v>
      </c>
      <c r="L487" t="s">
        <v>63</v>
      </c>
    </row>
    <row r="488" spans="9:12">
      <c r="I488" t="s">
        <v>63</v>
      </c>
      <c r="J488" t="s">
        <v>321</v>
      </c>
      <c r="K488" t="s">
        <v>320</v>
      </c>
      <c r="L488" t="s">
        <v>63</v>
      </c>
    </row>
    <row r="489" spans="9:12">
      <c r="I489" t="s">
        <v>63</v>
      </c>
      <c r="J489" t="s">
        <v>86</v>
      </c>
      <c r="K489" t="s">
        <v>85</v>
      </c>
      <c r="L489" t="s">
        <v>63</v>
      </c>
    </row>
    <row r="490" spans="9:12">
      <c r="I490" t="s">
        <v>63</v>
      </c>
      <c r="J490" t="s">
        <v>62</v>
      </c>
      <c r="K490" t="s">
        <v>61</v>
      </c>
      <c r="L490" t="s">
        <v>63</v>
      </c>
    </row>
    <row r="491" spans="9:12">
      <c r="I491" t="s">
        <v>119</v>
      </c>
      <c r="J491" t="s">
        <v>315</v>
      </c>
      <c r="K491" t="s">
        <v>314</v>
      </c>
      <c r="L491" t="s">
        <v>119</v>
      </c>
    </row>
    <row r="492" spans="9:12">
      <c r="I492" t="s">
        <v>119</v>
      </c>
      <c r="J492" t="s">
        <v>307</v>
      </c>
      <c r="K492" t="s">
        <v>306</v>
      </c>
      <c r="L492" t="s">
        <v>119</v>
      </c>
    </row>
    <row r="493" spans="9:12">
      <c r="I493" t="s">
        <v>119</v>
      </c>
      <c r="J493" t="s">
        <v>265</v>
      </c>
      <c r="K493" t="s">
        <v>264</v>
      </c>
      <c r="L493" t="s">
        <v>119</v>
      </c>
    </row>
    <row r="494" spans="9:12">
      <c r="I494" t="s">
        <v>119</v>
      </c>
      <c r="J494" t="s">
        <v>213</v>
      </c>
      <c r="K494" t="s">
        <v>212</v>
      </c>
      <c r="L494" t="s">
        <v>119</v>
      </c>
    </row>
    <row r="495" spans="9:12">
      <c r="I495" t="s">
        <v>119</v>
      </c>
      <c r="J495" t="s">
        <v>171</v>
      </c>
      <c r="K495" t="s">
        <v>170</v>
      </c>
      <c r="L495" t="s">
        <v>119</v>
      </c>
    </row>
    <row r="496" spans="9:12">
      <c r="I496" t="s">
        <v>119</v>
      </c>
      <c r="J496" t="s">
        <v>126</v>
      </c>
      <c r="K496" t="s">
        <v>125</v>
      </c>
      <c r="L496" t="s">
        <v>119</v>
      </c>
    </row>
    <row r="497" spans="9:12">
      <c r="I497" t="s">
        <v>72</v>
      </c>
      <c r="J497" t="s">
        <v>351</v>
      </c>
      <c r="K497" t="s">
        <v>350</v>
      </c>
      <c r="L497" t="s">
        <v>72</v>
      </c>
    </row>
    <row r="498" spans="9:12">
      <c r="I498" t="s">
        <v>72</v>
      </c>
      <c r="J498" t="s">
        <v>333</v>
      </c>
      <c r="K498" t="s">
        <v>332</v>
      </c>
      <c r="L498" t="s">
        <v>72</v>
      </c>
    </row>
    <row r="499" spans="9:12">
      <c r="I499" t="s">
        <v>72</v>
      </c>
      <c r="J499" t="s">
        <v>219</v>
      </c>
      <c r="K499" t="s">
        <v>218</v>
      </c>
      <c r="L499" t="s">
        <v>72</v>
      </c>
    </row>
    <row r="500" spans="9:12">
      <c r="I500" t="s">
        <v>72</v>
      </c>
      <c r="J500" t="s">
        <v>185</v>
      </c>
      <c r="K500" t="s">
        <v>184</v>
      </c>
      <c r="L500" t="s">
        <v>72</v>
      </c>
    </row>
    <row r="501" spans="9:12">
      <c r="I501" t="s">
        <v>72</v>
      </c>
      <c r="J501" t="s">
        <v>167</v>
      </c>
      <c r="K501" t="s">
        <v>166</v>
      </c>
      <c r="L501" t="s">
        <v>72</v>
      </c>
    </row>
    <row r="502" spans="9:12">
      <c r="I502" t="s">
        <v>72</v>
      </c>
      <c r="J502" t="s">
        <v>159</v>
      </c>
      <c r="K502" t="s">
        <v>158</v>
      </c>
      <c r="L502" t="s">
        <v>72</v>
      </c>
    </row>
    <row r="503" spans="9:12">
      <c r="I503" t="s">
        <v>72</v>
      </c>
      <c r="J503" t="s">
        <v>128</v>
      </c>
      <c r="K503" t="s">
        <v>127</v>
      </c>
      <c r="L503" t="s">
        <v>72</v>
      </c>
    </row>
    <row r="504" spans="9:12">
      <c r="I504" t="s">
        <v>72</v>
      </c>
      <c r="J504" t="s">
        <v>110</v>
      </c>
      <c r="K504" t="s">
        <v>109</v>
      </c>
      <c r="L504" t="s">
        <v>72</v>
      </c>
    </row>
    <row r="505" spans="9:12">
      <c r="I505" t="s">
        <v>72</v>
      </c>
      <c r="J505" t="s">
        <v>96</v>
      </c>
      <c r="K505" t="s">
        <v>95</v>
      </c>
      <c r="L505" t="s">
        <v>72</v>
      </c>
    </row>
    <row r="506" spans="9:12">
      <c r="I506" t="s">
        <v>72</v>
      </c>
      <c r="J506" t="s">
        <v>71</v>
      </c>
      <c r="K506" t="s">
        <v>70</v>
      </c>
      <c r="L506" t="s">
        <v>72</v>
      </c>
    </row>
    <row r="507" spans="9:12">
      <c r="I507" t="s">
        <v>72</v>
      </c>
      <c r="J507" t="s">
        <v>355</v>
      </c>
      <c r="K507" t="s">
        <v>354</v>
      </c>
      <c r="L507" t="s">
        <v>72</v>
      </c>
    </row>
    <row r="508" spans="9:12">
      <c r="I508" t="s">
        <v>72</v>
      </c>
      <c r="J508" t="s">
        <v>353</v>
      </c>
      <c r="K508" t="s">
        <v>352</v>
      </c>
      <c r="L508" t="s">
        <v>72</v>
      </c>
    </row>
    <row r="509" spans="9:12">
      <c r="I509" t="s">
        <v>72</v>
      </c>
      <c r="J509" t="s">
        <v>235</v>
      </c>
      <c r="K509" t="s">
        <v>234</v>
      </c>
      <c r="L509" t="s">
        <v>72</v>
      </c>
    </row>
    <row r="510" spans="9:12">
      <c r="I510" t="s">
        <v>63</v>
      </c>
      <c r="J510" t="s">
        <v>275</v>
      </c>
      <c r="K510" t="s">
        <v>274</v>
      </c>
      <c r="L510" t="s">
        <v>63</v>
      </c>
    </row>
    <row r="511" spans="9:12">
      <c r="I511" t="s">
        <v>63</v>
      </c>
      <c r="J511" t="s">
        <v>239</v>
      </c>
      <c r="K511" t="s">
        <v>238</v>
      </c>
      <c r="L511" t="s">
        <v>63</v>
      </c>
    </row>
    <row r="512" spans="9:12">
      <c r="I512" t="s">
        <v>63</v>
      </c>
      <c r="J512" t="s">
        <v>223</v>
      </c>
      <c r="K512" t="s">
        <v>222</v>
      </c>
      <c r="L512" t="s">
        <v>63</v>
      </c>
    </row>
    <row r="513" spans="9:12">
      <c r="I513" t="s">
        <v>63</v>
      </c>
      <c r="J513" t="s">
        <v>155</v>
      </c>
      <c r="K513" t="s">
        <v>154</v>
      </c>
      <c r="L513" t="s">
        <v>63</v>
      </c>
    </row>
    <row r="514" spans="9:12">
      <c r="I514" t="s">
        <v>63</v>
      </c>
      <c r="J514" t="s">
        <v>132</v>
      </c>
      <c r="K514" t="s">
        <v>131</v>
      </c>
      <c r="L514" t="s">
        <v>63</v>
      </c>
    </row>
    <row r="515" spans="9:12">
      <c r="I515" t="s">
        <v>119</v>
      </c>
      <c r="J515" t="s">
        <v>309</v>
      </c>
      <c r="K515" t="s">
        <v>308</v>
      </c>
      <c r="L515" t="s">
        <v>119</v>
      </c>
    </row>
    <row r="516" spans="9:12">
      <c r="I516" t="s">
        <v>119</v>
      </c>
      <c r="J516" t="s">
        <v>283</v>
      </c>
      <c r="K516" t="s">
        <v>282</v>
      </c>
      <c r="L516" t="s">
        <v>119</v>
      </c>
    </row>
    <row r="517" spans="9:12">
      <c r="I517" t="s">
        <v>119</v>
      </c>
      <c r="J517" t="s">
        <v>209</v>
      </c>
      <c r="K517" t="s">
        <v>208</v>
      </c>
      <c r="L517" t="s">
        <v>119</v>
      </c>
    </row>
    <row r="518" spans="9:12">
      <c r="I518" t="s">
        <v>119</v>
      </c>
      <c r="J518" t="s">
        <v>197</v>
      </c>
      <c r="K518" t="s">
        <v>196</v>
      </c>
      <c r="L518" t="s">
        <v>119</v>
      </c>
    </row>
    <row r="519" spans="9:12">
      <c r="I519" t="s">
        <v>119</v>
      </c>
      <c r="J519" t="s">
        <v>191</v>
      </c>
      <c r="K519" t="s">
        <v>190</v>
      </c>
      <c r="L519" t="s">
        <v>119</v>
      </c>
    </row>
    <row r="520" spans="9:12">
      <c r="I520" t="s">
        <v>119</v>
      </c>
      <c r="J520" t="s">
        <v>141</v>
      </c>
      <c r="K520" t="s">
        <v>140</v>
      </c>
      <c r="L520" t="s">
        <v>119</v>
      </c>
    </row>
    <row r="521" spans="9:12">
      <c r="I521" t="s">
        <v>119</v>
      </c>
      <c r="J521" t="s">
        <v>118</v>
      </c>
      <c r="K521" t="s">
        <v>117</v>
      </c>
      <c r="L521" t="s">
        <v>119</v>
      </c>
    </row>
    <row r="522" spans="9:12">
      <c r="I522" t="s">
        <v>46</v>
      </c>
      <c r="J522" t="s">
        <v>291</v>
      </c>
      <c r="K522" t="s">
        <v>290</v>
      </c>
      <c r="L522" t="s">
        <v>46</v>
      </c>
    </row>
    <row r="523" spans="9:12">
      <c r="I523" t="s">
        <v>46</v>
      </c>
      <c r="J523" t="s">
        <v>245</v>
      </c>
      <c r="K523" t="s">
        <v>244</v>
      </c>
      <c r="L523" t="s">
        <v>46</v>
      </c>
    </row>
    <row r="524" spans="9:12">
      <c r="I524" t="s">
        <v>46</v>
      </c>
      <c r="J524" t="s">
        <v>203</v>
      </c>
      <c r="K524" t="s">
        <v>202</v>
      </c>
      <c r="L524" t="s">
        <v>46</v>
      </c>
    </row>
    <row r="525" spans="9:12">
      <c r="I525" t="s">
        <v>46</v>
      </c>
      <c r="J525" t="s">
        <v>201</v>
      </c>
      <c r="K525" t="s">
        <v>200</v>
      </c>
      <c r="L525" t="s">
        <v>46</v>
      </c>
    </row>
    <row r="526" spans="9:12">
      <c r="I526" t="s">
        <v>46</v>
      </c>
      <c r="J526" t="s">
        <v>195</v>
      </c>
      <c r="K526" t="s">
        <v>194</v>
      </c>
      <c r="L526" t="s">
        <v>46</v>
      </c>
    </row>
    <row r="527" spans="9:12">
      <c r="I527" t="s">
        <v>46</v>
      </c>
      <c r="J527" t="s">
        <v>45</v>
      </c>
      <c r="K527" t="s">
        <v>44</v>
      </c>
      <c r="L527" t="s">
        <v>46</v>
      </c>
    </row>
    <row r="528" spans="9:12">
      <c r="I528" t="s">
        <v>46</v>
      </c>
      <c r="J528" t="s">
        <v>365</v>
      </c>
      <c r="K528" t="s">
        <v>364</v>
      </c>
      <c r="L528" t="s">
        <v>46</v>
      </c>
    </row>
    <row r="529" spans="9:12">
      <c r="I529" t="s">
        <v>46</v>
      </c>
      <c r="J529" t="s">
        <v>299</v>
      </c>
      <c r="K529" t="s">
        <v>298</v>
      </c>
      <c r="L529" t="s">
        <v>46</v>
      </c>
    </row>
    <row r="530" spans="9:12">
      <c r="I530" t="s">
        <v>46</v>
      </c>
      <c r="J530" t="s">
        <v>165</v>
      </c>
      <c r="K530" t="s">
        <v>164</v>
      </c>
      <c r="L530" t="s">
        <v>46</v>
      </c>
    </row>
    <row r="531" spans="9:12">
      <c r="I531" t="s">
        <v>46</v>
      </c>
      <c r="J531" t="s">
        <v>153</v>
      </c>
      <c r="K531" t="s">
        <v>152</v>
      </c>
      <c r="L531" t="s">
        <v>46</v>
      </c>
    </row>
    <row r="532" spans="9:12">
      <c r="I532" t="s">
        <v>46</v>
      </c>
      <c r="J532" t="s">
        <v>345</v>
      </c>
      <c r="K532" t="s">
        <v>344</v>
      </c>
      <c r="L532" t="s">
        <v>46</v>
      </c>
    </row>
    <row r="533" spans="9:12">
      <c r="I533" t="s">
        <v>46</v>
      </c>
      <c r="J533" t="s">
        <v>331</v>
      </c>
      <c r="K533" t="s">
        <v>330</v>
      </c>
      <c r="L533" t="s">
        <v>46</v>
      </c>
    </row>
    <row r="534" spans="9:12">
      <c r="I534" t="s">
        <v>46</v>
      </c>
      <c r="J534" t="s">
        <v>241</v>
      </c>
      <c r="K534" t="s">
        <v>240</v>
      </c>
      <c r="L534" t="s">
        <v>46</v>
      </c>
    </row>
    <row r="535" spans="9:12">
      <c r="I535" t="s">
        <v>46</v>
      </c>
      <c r="J535" t="s">
        <v>233</v>
      </c>
      <c r="K535" t="s">
        <v>232</v>
      </c>
      <c r="L535" t="s">
        <v>46</v>
      </c>
    </row>
    <row r="536" spans="9:12">
      <c r="I536" t="s">
        <v>46</v>
      </c>
      <c r="J536" t="s">
        <v>94</v>
      </c>
      <c r="K536" t="s">
        <v>93</v>
      </c>
      <c r="L536" t="s">
        <v>46</v>
      </c>
    </row>
    <row r="537" spans="9:12">
      <c r="I537" t="s">
        <v>51</v>
      </c>
      <c r="J537" t="s">
        <v>313</v>
      </c>
      <c r="K537" t="s">
        <v>312</v>
      </c>
      <c r="L537" t="s">
        <v>51</v>
      </c>
    </row>
    <row r="538" spans="9:12">
      <c r="I538" t="s">
        <v>51</v>
      </c>
      <c r="J538" t="s">
        <v>261</v>
      </c>
      <c r="K538" t="s">
        <v>260</v>
      </c>
      <c r="L538" t="s">
        <v>51</v>
      </c>
    </row>
    <row r="539" spans="9:12">
      <c r="I539" t="s">
        <v>51</v>
      </c>
      <c r="J539" t="s">
        <v>84</v>
      </c>
      <c r="K539" t="s">
        <v>83</v>
      </c>
      <c r="L539" t="s">
        <v>51</v>
      </c>
    </row>
    <row r="540" spans="9:12">
      <c r="I540" t="s">
        <v>51</v>
      </c>
      <c r="J540" t="s">
        <v>50</v>
      </c>
      <c r="K540" t="s">
        <v>49</v>
      </c>
      <c r="L540" t="s">
        <v>51</v>
      </c>
    </row>
    <row r="541" spans="9:12">
      <c r="I541" t="s">
        <v>51</v>
      </c>
      <c r="J541" t="s">
        <v>357</v>
      </c>
      <c r="K541" t="s">
        <v>356</v>
      </c>
      <c r="L541" t="s">
        <v>51</v>
      </c>
    </row>
    <row r="542" spans="9:12">
      <c r="I542" t="s">
        <v>51</v>
      </c>
      <c r="J542" t="s">
        <v>295</v>
      </c>
      <c r="K542" t="s">
        <v>294</v>
      </c>
      <c r="L542" t="s">
        <v>51</v>
      </c>
    </row>
    <row r="543" spans="9:12">
      <c r="I543" t="s">
        <v>51</v>
      </c>
      <c r="J543" t="s">
        <v>157</v>
      </c>
      <c r="K543" t="s">
        <v>156</v>
      </c>
      <c r="L543" t="s">
        <v>51</v>
      </c>
    </row>
    <row r="544" spans="9:12">
      <c r="I544" t="s">
        <v>51</v>
      </c>
      <c r="J544" t="s">
        <v>147</v>
      </c>
      <c r="K544" t="s">
        <v>146</v>
      </c>
      <c r="L544" t="s">
        <v>51</v>
      </c>
    </row>
    <row r="545" spans="9:12">
      <c r="I545" t="s">
        <v>51</v>
      </c>
      <c r="J545" t="s">
        <v>92</v>
      </c>
      <c r="K545" t="s">
        <v>91</v>
      </c>
      <c r="L545" t="s">
        <v>51</v>
      </c>
    </row>
    <row r="546" spans="9:12">
      <c r="I546" t="s">
        <v>51</v>
      </c>
      <c r="J546" t="s">
        <v>55</v>
      </c>
      <c r="K546" t="s">
        <v>54</v>
      </c>
      <c r="L546" t="s">
        <v>51</v>
      </c>
    </row>
    <row r="547" spans="9:12">
      <c r="I547" t="s">
        <v>108</v>
      </c>
      <c r="J547" t="s">
        <v>305</v>
      </c>
      <c r="K547" t="s">
        <v>304</v>
      </c>
      <c r="L547" t="s">
        <v>108</v>
      </c>
    </row>
    <row r="548" spans="9:12">
      <c r="I548" t="s">
        <v>108</v>
      </c>
      <c r="J548" t="s">
        <v>303</v>
      </c>
      <c r="K548" t="s">
        <v>302</v>
      </c>
      <c r="L548" t="s">
        <v>108</v>
      </c>
    </row>
    <row r="549" spans="9:12">
      <c r="I549" t="s">
        <v>108</v>
      </c>
      <c r="J549" t="s">
        <v>189</v>
      </c>
      <c r="K549" t="s">
        <v>188</v>
      </c>
      <c r="L549" t="s">
        <v>108</v>
      </c>
    </row>
    <row r="550" spans="9:12">
      <c r="I550" t="s">
        <v>108</v>
      </c>
      <c r="J550" t="s">
        <v>187</v>
      </c>
      <c r="K550" t="s">
        <v>186</v>
      </c>
      <c r="L550" t="s">
        <v>108</v>
      </c>
    </row>
    <row r="551" spans="9:12">
      <c r="I551" t="s">
        <v>104</v>
      </c>
      <c r="J551" t="s">
        <v>329</v>
      </c>
      <c r="K551" t="s">
        <v>328</v>
      </c>
      <c r="L551" t="s">
        <v>104</v>
      </c>
    </row>
    <row r="552" spans="9:12">
      <c r="I552" t="s">
        <v>104</v>
      </c>
      <c r="J552" t="s">
        <v>205</v>
      </c>
      <c r="K552" t="s">
        <v>204</v>
      </c>
      <c r="L552" t="s">
        <v>104</v>
      </c>
    </row>
    <row r="553" spans="9:12">
      <c r="I553" t="s">
        <v>104</v>
      </c>
      <c r="J553" t="s">
        <v>181</v>
      </c>
      <c r="K553" t="s">
        <v>180</v>
      </c>
      <c r="L553" t="s">
        <v>104</v>
      </c>
    </row>
    <row r="554" spans="9:12">
      <c r="I554" t="s">
        <v>104</v>
      </c>
      <c r="J554" t="s">
        <v>122</v>
      </c>
      <c r="K554" t="s">
        <v>121</v>
      </c>
      <c r="L554" t="s">
        <v>104</v>
      </c>
    </row>
    <row r="555" spans="9:12">
      <c r="I555" t="s">
        <v>104</v>
      </c>
      <c r="J555" t="s">
        <v>285</v>
      </c>
      <c r="K555" t="s">
        <v>284</v>
      </c>
      <c r="L555" t="s">
        <v>104</v>
      </c>
    </row>
    <row r="556" spans="9:12">
      <c r="I556" t="s">
        <v>104</v>
      </c>
      <c r="J556" t="s">
        <v>136</v>
      </c>
      <c r="K556" t="s">
        <v>135</v>
      </c>
      <c r="L556" t="s">
        <v>104</v>
      </c>
    </row>
    <row r="557" spans="9:12">
      <c r="I557" t="s">
        <v>104</v>
      </c>
      <c r="J557" t="s">
        <v>103</v>
      </c>
      <c r="K557" t="s">
        <v>102</v>
      </c>
      <c r="L557" t="s">
        <v>104</v>
      </c>
    </row>
    <row r="558" spans="9:12">
      <c r="I558" t="s">
        <v>162</v>
      </c>
      <c r="J558" t="s">
        <v>361</v>
      </c>
      <c r="K558" t="s">
        <v>360</v>
      </c>
      <c r="L558" t="s">
        <v>162</v>
      </c>
    </row>
    <row r="559" spans="9:12">
      <c r="I559" t="s">
        <v>162</v>
      </c>
      <c r="J559" t="s">
        <v>325</v>
      </c>
      <c r="K559" t="s">
        <v>324</v>
      </c>
      <c r="L559" t="s">
        <v>162</v>
      </c>
    </row>
    <row r="560" spans="9:12">
      <c r="I560" t="s">
        <v>162</v>
      </c>
      <c r="J560" t="s">
        <v>259</v>
      </c>
      <c r="K560" t="s">
        <v>258</v>
      </c>
      <c r="L560" t="s">
        <v>162</v>
      </c>
    </row>
    <row r="561" spans="9:12">
      <c r="I561" t="s">
        <v>162</v>
      </c>
      <c r="J561" t="s">
        <v>221</v>
      </c>
      <c r="K561" t="s">
        <v>220</v>
      </c>
      <c r="L561" t="s">
        <v>162</v>
      </c>
    </row>
    <row r="562" spans="9:12">
      <c r="I562" t="s">
        <v>162</v>
      </c>
      <c r="J562" t="s">
        <v>211</v>
      </c>
      <c r="K562" t="s">
        <v>210</v>
      </c>
      <c r="L562" t="s">
        <v>162</v>
      </c>
    </row>
    <row r="563" spans="9:12">
      <c r="I563" t="s">
        <v>162</v>
      </c>
      <c r="J563" t="s">
        <v>193</v>
      </c>
      <c r="K563" t="s">
        <v>192</v>
      </c>
      <c r="L563" t="s">
        <v>162</v>
      </c>
    </row>
    <row r="564" spans="9:12">
      <c r="I564" t="s">
        <v>162</v>
      </c>
      <c r="J564" t="s">
        <v>231</v>
      </c>
      <c r="K564" t="s">
        <v>230</v>
      </c>
      <c r="L564" t="s">
        <v>162</v>
      </c>
    </row>
    <row r="565" spans="9:12">
      <c r="I565" t="s">
        <v>162</v>
      </c>
      <c r="J565" t="s">
        <v>229</v>
      </c>
      <c r="K565" t="s">
        <v>228</v>
      </c>
      <c r="L565" t="s">
        <v>162</v>
      </c>
    </row>
    <row r="566" spans="9:12">
      <c r="I566" t="s">
        <v>162</v>
      </c>
      <c r="J566" t="s">
        <v>225</v>
      </c>
      <c r="K566" t="s">
        <v>224</v>
      </c>
      <c r="L566" t="s">
        <v>162</v>
      </c>
    </row>
    <row r="567" spans="9:12">
      <c r="I567" t="s">
        <v>162</v>
      </c>
      <c r="J567" t="s">
        <v>161</v>
      </c>
      <c r="K567" t="s">
        <v>160</v>
      </c>
      <c r="L567" t="s">
        <v>162</v>
      </c>
    </row>
    <row r="568" spans="9:12">
      <c r="I568" t="s">
        <v>108</v>
      </c>
      <c r="J568" t="s">
        <v>151</v>
      </c>
      <c r="K568" t="s">
        <v>150</v>
      </c>
      <c r="L568" t="s">
        <v>108</v>
      </c>
    </row>
    <row r="569" spans="9:12">
      <c r="I569" t="s">
        <v>108</v>
      </c>
      <c r="J569" t="s">
        <v>130</v>
      </c>
      <c r="K569" t="s">
        <v>129</v>
      </c>
      <c r="L569" t="s">
        <v>108</v>
      </c>
    </row>
    <row r="570" spans="9:12">
      <c r="I570" t="s">
        <v>108</v>
      </c>
      <c r="J570" t="s">
        <v>124</v>
      </c>
      <c r="K570" t="s">
        <v>123</v>
      </c>
      <c r="L570" t="s">
        <v>108</v>
      </c>
    </row>
    <row r="571" spans="9:12">
      <c r="I571" t="s">
        <v>108</v>
      </c>
      <c r="J571" t="s">
        <v>107</v>
      </c>
      <c r="K571" t="s">
        <v>106</v>
      </c>
      <c r="L571" t="s">
        <v>108</v>
      </c>
    </row>
    <row r="572" spans="9:12">
      <c r="I572" t="s">
        <v>58</v>
      </c>
      <c r="J572" t="s">
        <v>363</v>
      </c>
      <c r="K572" t="s">
        <v>362</v>
      </c>
      <c r="L572" t="s">
        <v>58</v>
      </c>
    </row>
    <row r="573" spans="9:12">
      <c r="I573" t="s">
        <v>58</v>
      </c>
      <c r="J573" t="s">
        <v>281</v>
      </c>
      <c r="K573" t="s">
        <v>280</v>
      </c>
      <c r="L573" t="s">
        <v>58</v>
      </c>
    </row>
    <row r="574" spans="9:12">
      <c r="I574" t="s">
        <v>58</v>
      </c>
      <c r="J574" t="s">
        <v>112</v>
      </c>
      <c r="K574" t="s">
        <v>111</v>
      </c>
      <c r="L574" t="s">
        <v>58</v>
      </c>
    </row>
    <row r="575" spans="9:12">
      <c r="I575" t="s">
        <v>58</v>
      </c>
      <c r="J575" t="s">
        <v>68</v>
      </c>
      <c r="K575" t="s">
        <v>67</v>
      </c>
      <c r="L575" t="s">
        <v>58</v>
      </c>
    </row>
    <row r="576" spans="9:12">
      <c r="I576" t="s">
        <v>101</v>
      </c>
      <c r="J576" t="s">
        <v>339</v>
      </c>
      <c r="K576" t="s">
        <v>338</v>
      </c>
      <c r="L576" t="s">
        <v>101</v>
      </c>
    </row>
    <row r="577" spans="9:12">
      <c r="I577" t="s">
        <v>101</v>
      </c>
      <c r="J577" t="s">
        <v>199</v>
      </c>
      <c r="K577" t="s">
        <v>198</v>
      </c>
      <c r="L577" t="s">
        <v>101</v>
      </c>
    </row>
    <row r="578" spans="9:12">
      <c r="I578" t="s">
        <v>101</v>
      </c>
      <c r="J578" t="s">
        <v>145</v>
      </c>
      <c r="K578" t="s">
        <v>144</v>
      </c>
      <c r="L578" t="s">
        <v>101</v>
      </c>
    </row>
    <row r="579" spans="9:12">
      <c r="I579" t="s">
        <v>101</v>
      </c>
      <c r="J579" t="s">
        <v>143</v>
      </c>
      <c r="K579" t="s">
        <v>142</v>
      </c>
      <c r="L579" t="s">
        <v>101</v>
      </c>
    </row>
    <row r="580" spans="9:12">
      <c r="I580" t="s">
        <v>101</v>
      </c>
      <c r="J580" t="s">
        <v>317</v>
      </c>
      <c r="K580" t="s">
        <v>316</v>
      </c>
      <c r="L580" t="s">
        <v>101</v>
      </c>
    </row>
    <row r="581" spans="9:12">
      <c r="I581" t="s">
        <v>101</v>
      </c>
      <c r="J581" t="s">
        <v>301</v>
      </c>
      <c r="K581" t="s">
        <v>300</v>
      </c>
      <c r="L581" t="s">
        <v>101</v>
      </c>
    </row>
    <row r="582" spans="9:12">
      <c r="I582" t="s">
        <v>101</v>
      </c>
      <c r="J582" t="s">
        <v>179</v>
      </c>
      <c r="K582" t="s">
        <v>178</v>
      </c>
      <c r="L582" t="s">
        <v>101</v>
      </c>
    </row>
    <row r="583" spans="9:12">
      <c r="I583" t="s">
        <v>101</v>
      </c>
      <c r="J583" t="s">
        <v>100</v>
      </c>
      <c r="K583" t="s">
        <v>99</v>
      </c>
      <c r="L583" t="s">
        <v>101</v>
      </c>
    </row>
    <row r="584" spans="9:12">
      <c r="I584" t="s">
        <v>80</v>
      </c>
      <c r="J584" t="s">
        <v>247</v>
      </c>
      <c r="K584" t="s">
        <v>246</v>
      </c>
      <c r="L584" t="s">
        <v>80</v>
      </c>
    </row>
    <row r="585" spans="9:12">
      <c r="I585" t="s">
        <v>80</v>
      </c>
      <c r="J585" t="s">
        <v>217</v>
      </c>
      <c r="K585" t="s">
        <v>216</v>
      </c>
      <c r="L585" t="s">
        <v>80</v>
      </c>
    </row>
    <row r="586" spans="9:12">
      <c r="I586" t="s">
        <v>80</v>
      </c>
      <c r="J586" t="s">
        <v>341</v>
      </c>
      <c r="K586" t="s">
        <v>340</v>
      </c>
      <c r="L586" t="s">
        <v>80</v>
      </c>
    </row>
    <row r="587" spans="9:12">
      <c r="I587" t="s">
        <v>80</v>
      </c>
      <c r="J587" t="s">
        <v>289</v>
      </c>
      <c r="K587" t="s">
        <v>288</v>
      </c>
      <c r="L587" t="s">
        <v>80</v>
      </c>
    </row>
    <row r="588" spans="9:12">
      <c r="I588" t="s">
        <v>80</v>
      </c>
      <c r="J588" t="s">
        <v>116</v>
      </c>
      <c r="K588" t="s">
        <v>115</v>
      </c>
      <c r="L588" t="s">
        <v>80</v>
      </c>
    </row>
    <row r="589" spans="9:12">
      <c r="I589" t="s">
        <v>80</v>
      </c>
      <c r="J589" t="s">
        <v>79</v>
      </c>
      <c r="K589" t="s">
        <v>78</v>
      </c>
      <c r="L589" t="s">
        <v>80</v>
      </c>
    </row>
    <row r="590" spans="9:12">
      <c r="I590" t="s">
        <v>58</v>
      </c>
      <c r="J590" t="s">
        <v>347</v>
      </c>
      <c r="K590" t="s">
        <v>346</v>
      </c>
      <c r="L590" t="s">
        <v>58</v>
      </c>
    </row>
    <row r="591" spans="9:12">
      <c r="I591" t="s">
        <v>58</v>
      </c>
      <c r="J591" t="s">
        <v>335</v>
      </c>
      <c r="K591" t="s">
        <v>334</v>
      </c>
      <c r="L591" t="s">
        <v>58</v>
      </c>
    </row>
    <row r="592" spans="9:12">
      <c r="I592" t="s">
        <v>58</v>
      </c>
      <c r="J592" t="s">
        <v>183</v>
      </c>
      <c r="K592" t="s">
        <v>182</v>
      </c>
      <c r="L592" t="s">
        <v>58</v>
      </c>
    </row>
    <row r="593" spans="9:12">
      <c r="I593" t="s">
        <v>58</v>
      </c>
      <c r="J593" t="s">
        <v>175</v>
      </c>
      <c r="K593" t="s">
        <v>174</v>
      </c>
      <c r="L593" t="s">
        <v>58</v>
      </c>
    </row>
    <row r="594" spans="9:12">
      <c r="I594" t="s">
        <v>58</v>
      </c>
      <c r="J594" t="s">
        <v>149</v>
      </c>
      <c r="K594" t="s">
        <v>148</v>
      </c>
      <c r="L594" t="s">
        <v>58</v>
      </c>
    </row>
    <row r="595" spans="9:12">
      <c r="I595" t="s">
        <v>58</v>
      </c>
      <c r="J595" t="s">
        <v>82</v>
      </c>
      <c r="K595" t="s">
        <v>81</v>
      </c>
      <c r="L595" t="s">
        <v>58</v>
      </c>
    </row>
    <row r="596" spans="9:12">
      <c r="I596" t="s">
        <v>58</v>
      </c>
      <c r="J596" t="s">
        <v>66</v>
      </c>
      <c r="K596" t="s">
        <v>65</v>
      </c>
      <c r="L596" t="s">
        <v>58</v>
      </c>
    </row>
    <row r="597" spans="9:12">
      <c r="I597" t="s">
        <v>58</v>
      </c>
      <c r="J597" t="s">
        <v>57</v>
      </c>
      <c r="K597" t="s">
        <v>56</v>
      </c>
      <c r="L597" t="s">
        <v>58</v>
      </c>
    </row>
    <row r="598" spans="9:12">
      <c r="I598" t="s">
        <v>139</v>
      </c>
      <c r="J598" t="s">
        <v>349</v>
      </c>
      <c r="K598" t="s">
        <v>348</v>
      </c>
      <c r="L598" t="s">
        <v>139</v>
      </c>
    </row>
    <row r="599" spans="9:12">
      <c r="I599" t="s">
        <v>139</v>
      </c>
      <c r="J599" t="s">
        <v>297</v>
      </c>
      <c r="K599" t="s">
        <v>296</v>
      </c>
      <c r="L599" t="s">
        <v>139</v>
      </c>
    </row>
    <row r="600" spans="9:12">
      <c r="I600" t="s">
        <v>139</v>
      </c>
      <c r="J600" t="s">
        <v>271</v>
      </c>
      <c r="K600" t="s">
        <v>270</v>
      </c>
      <c r="L600" t="s">
        <v>139</v>
      </c>
    </row>
    <row r="601" spans="9:12">
      <c r="I601" t="s">
        <v>139</v>
      </c>
      <c r="J601" t="s">
        <v>253</v>
      </c>
      <c r="K601" t="s">
        <v>252</v>
      </c>
      <c r="L601" t="s">
        <v>139</v>
      </c>
    </row>
    <row r="602" spans="9:12">
      <c r="I602" t="s">
        <v>139</v>
      </c>
      <c r="J602" t="s">
        <v>177</v>
      </c>
      <c r="K602" t="s">
        <v>176</v>
      </c>
      <c r="L602" t="s">
        <v>139</v>
      </c>
    </row>
    <row r="603" spans="9:12">
      <c r="I603" t="s">
        <v>139</v>
      </c>
      <c r="J603" t="s">
        <v>138</v>
      </c>
      <c r="K603" t="s">
        <v>137</v>
      </c>
      <c r="L603" t="s">
        <v>139</v>
      </c>
    </row>
    <row r="604" spans="9:12">
      <c r="I604" t="s">
        <v>75</v>
      </c>
      <c r="J604" t="s">
        <v>369</v>
      </c>
      <c r="K604" t="s">
        <v>368</v>
      </c>
      <c r="L604" t="s">
        <v>75</v>
      </c>
    </row>
    <row r="605" spans="9:12">
      <c r="I605" t="s">
        <v>75</v>
      </c>
      <c r="J605" t="s">
        <v>367</v>
      </c>
      <c r="K605" t="s">
        <v>366</v>
      </c>
      <c r="L605" t="s">
        <v>75</v>
      </c>
    </row>
    <row r="606" spans="9:12">
      <c r="I606" t="s">
        <v>75</v>
      </c>
      <c r="J606" t="s">
        <v>359</v>
      </c>
      <c r="K606" t="s">
        <v>358</v>
      </c>
      <c r="L606" t="s">
        <v>75</v>
      </c>
    </row>
    <row r="607" spans="9:12">
      <c r="I607" t="s">
        <v>75</v>
      </c>
      <c r="J607" t="s">
        <v>343</v>
      </c>
      <c r="K607" t="s">
        <v>342</v>
      </c>
      <c r="L607" t="s">
        <v>75</v>
      </c>
    </row>
    <row r="608" spans="9:12">
      <c r="I608" t="s">
        <v>75</v>
      </c>
      <c r="J608" t="s">
        <v>337</v>
      </c>
      <c r="K608" t="s">
        <v>336</v>
      </c>
      <c r="L608" t="s">
        <v>75</v>
      </c>
    </row>
    <row r="609" spans="9:12">
      <c r="I609" t="s">
        <v>75</v>
      </c>
      <c r="J609" t="s">
        <v>327</v>
      </c>
      <c r="K609" t="s">
        <v>326</v>
      </c>
      <c r="L609" t="s">
        <v>75</v>
      </c>
    </row>
    <row r="610" spans="9:12">
      <c r="I610" t="s">
        <v>75</v>
      </c>
      <c r="J610" t="s">
        <v>319</v>
      </c>
      <c r="K610" t="s">
        <v>318</v>
      </c>
      <c r="L610" t="s">
        <v>75</v>
      </c>
    </row>
    <row r="611" spans="9:12">
      <c r="I611" t="s">
        <v>75</v>
      </c>
      <c r="J611" t="s">
        <v>311</v>
      </c>
      <c r="K611" t="s">
        <v>310</v>
      </c>
      <c r="L611" t="s">
        <v>75</v>
      </c>
    </row>
    <row r="612" spans="9:12">
      <c r="I612" t="s">
        <v>75</v>
      </c>
      <c r="J612" t="s">
        <v>293</v>
      </c>
      <c r="K612" t="s">
        <v>292</v>
      </c>
      <c r="L612" t="s">
        <v>75</v>
      </c>
    </row>
    <row r="613" spans="9:12">
      <c r="I613" t="s">
        <v>75</v>
      </c>
      <c r="J613" t="s">
        <v>287</v>
      </c>
      <c r="K613" t="s">
        <v>286</v>
      </c>
      <c r="L613" t="s">
        <v>75</v>
      </c>
    </row>
    <row r="614" spans="9:12">
      <c r="I614" t="s">
        <v>75</v>
      </c>
      <c r="J614" t="s">
        <v>279</v>
      </c>
      <c r="K614" t="s">
        <v>278</v>
      </c>
      <c r="L614" t="s">
        <v>75</v>
      </c>
    </row>
    <row r="615" spans="9:12">
      <c r="I615" t="s">
        <v>75</v>
      </c>
      <c r="J615" t="s">
        <v>277</v>
      </c>
      <c r="K615" t="s">
        <v>276</v>
      </c>
      <c r="L615" t="s">
        <v>75</v>
      </c>
    </row>
    <row r="616" spans="9:12">
      <c r="I616" t="s">
        <v>75</v>
      </c>
      <c r="J616" t="s">
        <v>273</v>
      </c>
      <c r="K616" t="s">
        <v>272</v>
      </c>
      <c r="L616" t="s">
        <v>75</v>
      </c>
    </row>
    <row r="617" spans="9:12">
      <c r="I617" t="s">
        <v>75</v>
      </c>
      <c r="J617" t="s">
        <v>269</v>
      </c>
      <c r="K617" t="s">
        <v>268</v>
      </c>
      <c r="L617" t="s">
        <v>75</v>
      </c>
    </row>
    <row r="618" spans="9:12">
      <c r="I618" t="s">
        <v>75</v>
      </c>
      <c r="J618" t="s">
        <v>267</v>
      </c>
      <c r="K618" t="s">
        <v>266</v>
      </c>
      <c r="L618" t="s">
        <v>75</v>
      </c>
    </row>
    <row r="619" spans="9:12">
      <c r="I619" t="s">
        <v>75</v>
      </c>
      <c r="J619" t="s">
        <v>263</v>
      </c>
      <c r="K619" t="s">
        <v>262</v>
      </c>
      <c r="L619" t="s">
        <v>75</v>
      </c>
    </row>
    <row r="620" spans="9:12">
      <c r="I620" t="s">
        <v>75</v>
      </c>
      <c r="J620" t="s">
        <v>257</v>
      </c>
      <c r="K620" t="s">
        <v>256</v>
      </c>
      <c r="L620" t="s">
        <v>75</v>
      </c>
    </row>
    <row r="621" spans="9:12">
      <c r="I621" t="s">
        <v>75</v>
      </c>
      <c r="J621" t="s">
        <v>255</v>
      </c>
      <c r="K621" t="s">
        <v>254</v>
      </c>
      <c r="L621" t="s">
        <v>75</v>
      </c>
    </row>
    <row r="622" spans="9:12">
      <c r="I622" t="s">
        <v>75</v>
      </c>
      <c r="J622" t="s">
        <v>251</v>
      </c>
      <c r="K622" t="s">
        <v>250</v>
      </c>
      <c r="L622" t="s">
        <v>75</v>
      </c>
    </row>
    <row r="623" spans="9:12">
      <c r="I623" t="s">
        <v>75</v>
      </c>
      <c r="J623" t="s">
        <v>249</v>
      </c>
      <c r="K623" t="s">
        <v>248</v>
      </c>
      <c r="L623" t="s">
        <v>75</v>
      </c>
    </row>
    <row r="624" spans="9:12">
      <c r="I624" t="s">
        <v>75</v>
      </c>
      <c r="J624" t="s">
        <v>243</v>
      </c>
      <c r="K624" t="s">
        <v>242</v>
      </c>
      <c r="L624" t="s">
        <v>75</v>
      </c>
    </row>
    <row r="625" spans="9:12">
      <c r="I625" t="s">
        <v>75</v>
      </c>
      <c r="J625" t="s">
        <v>237</v>
      </c>
      <c r="K625" t="s">
        <v>236</v>
      </c>
      <c r="L625" t="s">
        <v>75</v>
      </c>
    </row>
    <row r="626" spans="9:12">
      <c r="I626" t="s">
        <v>75</v>
      </c>
      <c r="J626" t="s">
        <v>227</v>
      </c>
      <c r="K626" t="s">
        <v>226</v>
      </c>
      <c r="L626" t="s">
        <v>75</v>
      </c>
    </row>
    <row r="627" spans="9:12">
      <c r="I627" t="s">
        <v>75</v>
      </c>
      <c r="J627" t="s">
        <v>215</v>
      </c>
      <c r="K627" t="s">
        <v>214</v>
      </c>
      <c r="L627" t="s">
        <v>75</v>
      </c>
    </row>
    <row r="628" spans="9:12">
      <c r="I628" t="s">
        <v>75</v>
      </c>
      <c r="J628" t="s">
        <v>207</v>
      </c>
      <c r="K628" t="s">
        <v>206</v>
      </c>
      <c r="L628" t="s">
        <v>75</v>
      </c>
    </row>
    <row r="629" spans="9:12">
      <c r="I629" t="s">
        <v>75</v>
      </c>
      <c r="J629" t="s">
        <v>173</v>
      </c>
      <c r="K629" t="s">
        <v>172</v>
      </c>
      <c r="L629" t="s">
        <v>75</v>
      </c>
    </row>
    <row r="630" spans="9:12">
      <c r="I630" t="s">
        <v>75</v>
      </c>
      <c r="J630" t="s">
        <v>169</v>
      </c>
      <c r="K630" t="s">
        <v>168</v>
      </c>
      <c r="L630" t="s">
        <v>75</v>
      </c>
    </row>
    <row r="631" spans="9:12">
      <c r="I631" t="s">
        <v>75</v>
      </c>
      <c r="J631" t="s">
        <v>134</v>
      </c>
      <c r="K631" t="s">
        <v>133</v>
      </c>
      <c r="L631" t="s">
        <v>75</v>
      </c>
    </row>
    <row r="632" spans="9:12">
      <c r="I632" t="s">
        <v>75</v>
      </c>
      <c r="J632" t="s">
        <v>114</v>
      </c>
      <c r="K632" t="s">
        <v>113</v>
      </c>
      <c r="L632" t="s">
        <v>75</v>
      </c>
    </row>
    <row r="633" spans="9:12">
      <c r="I633" t="s">
        <v>75</v>
      </c>
      <c r="J633" t="s">
        <v>98</v>
      </c>
      <c r="K633" t="s">
        <v>97</v>
      </c>
      <c r="L633" t="s">
        <v>75</v>
      </c>
    </row>
    <row r="634" spans="9:12">
      <c r="I634" t="s">
        <v>75</v>
      </c>
      <c r="J634" t="s">
        <v>90</v>
      </c>
      <c r="K634" t="s">
        <v>89</v>
      </c>
      <c r="L634" t="s">
        <v>75</v>
      </c>
    </row>
    <row r="635" spans="9:12">
      <c r="I635" t="s">
        <v>75</v>
      </c>
      <c r="J635" t="s">
        <v>88</v>
      </c>
      <c r="K635" t="s">
        <v>87</v>
      </c>
      <c r="L635" t="s">
        <v>75</v>
      </c>
    </row>
    <row r="636" spans="9:12">
      <c r="I636" t="s">
        <v>75</v>
      </c>
      <c r="J636" t="s">
        <v>74</v>
      </c>
      <c r="K636" t="s">
        <v>73</v>
      </c>
      <c r="L636" t="s">
        <v>75</v>
      </c>
    </row>
    <row r="637" spans="9:12">
      <c r="I637" t="s">
        <v>75</v>
      </c>
      <c r="J637" t="s">
        <v>74</v>
      </c>
      <c r="K637" t="s">
        <v>73</v>
      </c>
      <c r="L637" t="s">
        <v>75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4:AK934"/>
  <sheetViews>
    <sheetView zoomScale="85" zoomScaleNormal="85" workbookViewId="0"/>
  </sheetViews>
  <sheetFormatPr defaultRowHeight="15"/>
  <cols>
    <col min="4" max="4" width="10.140625" customWidth="1"/>
    <col min="27" max="27" width="13.28515625" customWidth="1"/>
    <col min="29" max="29" width="17.28515625" customWidth="1"/>
    <col min="30" max="30" width="10.28515625" bestFit="1" customWidth="1"/>
  </cols>
  <sheetData>
    <row r="4" spans="2:32">
      <c r="B4" t="s">
        <v>420</v>
      </c>
      <c r="C4" t="s">
        <v>420</v>
      </c>
      <c r="D4" t="s">
        <v>420</v>
      </c>
      <c r="E4" t="s">
        <v>488</v>
      </c>
      <c r="AC4" t="s">
        <v>420</v>
      </c>
      <c r="AD4" t="s">
        <v>420</v>
      </c>
      <c r="AE4" t="s">
        <v>369</v>
      </c>
      <c r="AF4" t="s">
        <v>368</v>
      </c>
    </row>
    <row r="5" spans="2:32">
      <c r="C5" t="s">
        <v>420</v>
      </c>
      <c r="D5" t="s">
        <v>48</v>
      </c>
      <c r="E5" t="s">
        <v>491</v>
      </c>
      <c r="AD5" t="s">
        <v>420</v>
      </c>
      <c r="AE5" t="s">
        <v>367</v>
      </c>
      <c r="AF5" t="s">
        <v>366</v>
      </c>
    </row>
    <row r="6" spans="2:32">
      <c r="C6" t="s">
        <v>420</v>
      </c>
      <c r="D6" t="s">
        <v>53</v>
      </c>
      <c r="E6" t="s">
        <v>494</v>
      </c>
      <c r="AD6" t="s">
        <v>420</v>
      </c>
      <c r="AE6" t="s">
        <v>365</v>
      </c>
      <c r="AF6" t="s">
        <v>364</v>
      </c>
    </row>
    <row r="7" spans="2:32">
      <c r="C7" t="s">
        <v>420</v>
      </c>
      <c r="D7" t="s">
        <v>77</v>
      </c>
      <c r="E7" t="s">
        <v>497</v>
      </c>
      <c r="AD7" t="s">
        <v>420</v>
      </c>
      <c r="AE7" t="s">
        <v>363</v>
      </c>
      <c r="AF7" t="s">
        <v>362</v>
      </c>
    </row>
    <row r="8" spans="2:32">
      <c r="C8" t="s">
        <v>420</v>
      </c>
      <c r="D8" t="s">
        <v>60</v>
      </c>
      <c r="E8" t="s">
        <v>500</v>
      </c>
      <c r="AD8" t="s">
        <v>420</v>
      </c>
      <c r="AE8" t="s">
        <v>361</v>
      </c>
      <c r="AF8" t="s">
        <v>360</v>
      </c>
    </row>
    <row r="9" spans="2:32">
      <c r="C9" t="s">
        <v>420</v>
      </c>
      <c r="D9" t="s">
        <v>120</v>
      </c>
      <c r="E9" t="s">
        <v>1156</v>
      </c>
      <c r="AD9" t="s">
        <v>420</v>
      </c>
      <c r="AE9" t="s">
        <v>359</v>
      </c>
      <c r="AF9" t="s">
        <v>358</v>
      </c>
    </row>
    <row r="10" spans="2:32">
      <c r="C10" t="s">
        <v>420</v>
      </c>
      <c r="D10" t="s">
        <v>64</v>
      </c>
      <c r="E10" t="s">
        <v>1157</v>
      </c>
      <c r="AD10" t="s">
        <v>420</v>
      </c>
      <c r="AE10" t="s">
        <v>357</v>
      </c>
      <c r="AF10" t="s">
        <v>356</v>
      </c>
    </row>
    <row r="11" spans="2:32">
      <c r="C11" t="s">
        <v>420</v>
      </c>
      <c r="D11" t="s">
        <v>47</v>
      </c>
      <c r="E11" t="s">
        <v>1158</v>
      </c>
      <c r="AD11" t="s">
        <v>420</v>
      </c>
      <c r="AE11" t="s">
        <v>355</v>
      </c>
      <c r="AF11" t="s">
        <v>354</v>
      </c>
    </row>
    <row r="12" spans="2:32">
      <c r="C12" t="s">
        <v>420</v>
      </c>
      <c r="D12" t="s">
        <v>163</v>
      </c>
      <c r="E12" t="s">
        <v>1159</v>
      </c>
      <c r="AD12" t="s">
        <v>420</v>
      </c>
      <c r="AE12" t="s">
        <v>353</v>
      </c>
      <c r="AF12" t="s">
        <v>352</v>
      </c>
    </row>
    <row r="13" spans="2:32">
      <c r="C13" t="s">
        <v>420</v>
      </c>
      <c r="D13" t="s">
        <v>52</v>
      </c>
      <c r="E13" t="s">
        <v>1160</v>
      </c>
      <c r="AD13" t="s">
        <v>420</v>
      </c>
      <c r="AE13" t="s">
        <v>351</v>
      </c>
      <c r="AF13" t="s">
        <v>350</v>
      </c>
    </row>
    <row r="14" spans="2:32">
      <c r="C14" t="s">
        <v>420</v>
      </c>
      <c r="D14" t="s">
        <v>105</v>
      </c>
      <c r="E14" t="s">
        <v>1161</v>
      </c>
      <c r="AD14" t="s">
        <v>420</v>
      </c>
      <c r="AE14" t="s">
        <v>349</v>
      </c>
      <c r="AF14" t="s">
        <v>348</v>
      </c>
    </row>
    <row r="15" spans="2:32">
      <c r="C15" t="s">
        <v>420</v>
      </c>
      <c r="D15" t="s">
        <v>76</v>
      </c>
      <c r="E15" t="s">
        <v>1162</v>
      </c>
      <c r="AD15" t="s">
        <v>420</v>
      </c>
      <c r="AE15" t="s">
        <v>347</v>
      </c>
      <c r="AF15" t="s">
        <v>346</v>
      </c>
    </row>
    <row r="16" spans="2:32">
      <c r="C16" t="s">
        <v>420</v>
      </c>
      <c r="D16" t="s">
        <v>59</v>
      </c>
      <c r="E16" t="s">
        <v>1163</v>
      </c>
      <c r="AD16" t="s">
        <v>420</v>
      </c>
      <c r="AE16" t="s">
        <v>345</v>
      </c>
      <c r="AF16" t="s">
        <v>344</v>
      </c>
    </row>
    <row r="17" spans="3:32">
      <c r="C17" t="s">
        <v>420</v>
      </c>
      <c r="D17" t="s">
        <v>69</v>
      </c>
      <c r="E17" t="s">
        <v>1164</v>
      </c>
      <c r="AD17" t="s">
        <v>420</v>
      </c>
      <c r="AE17" t="s">
        <v>343</v>
      </c>
      <c r="AF17" t="s">
        <v>342</v>
      </c>
    </row>
    <row r="18" spans="3:32">
      <c r="C18" t="s">
        <v>420</v>
      </c>
      <c r="D18" t="s">
        <v>46</v>
      </c>
      <c r="E18" t="s">
        <v>519</v>
      </c>
      <c r="AD18" t="s">
        <v>420</v>
      </c>
      <c r="AE18" t="s">
        <v>341</v>
      </c>
      <c r="AF18" t="s">
        <v>340</v>
      </c>
    </row>
    <row r="19" spans="3:32">
      <c r="C19" t="s">
        <v>420</v>
      </c>
      <c r="D19" t="s">
        <v>72</v>
      </c>
      <c r="E19" t="s">
        <v>522</v>
      </c>
      <c r="AD19" t="s">
        <v>420</v>
      </c>
      <c r="AE19" t="s">
        <v>339</v>
      </c>
      <c r="AF19" t="s">
        <v>338</v>
      </c>
    </row>
    <row r="20" spans="3:32">
      <c r="C20" t="s">
        <v>420</v>
      </c>
      <c r="D20" t="s">
        <v>119</v>
      </c>
      <c r="E20" t="s">
        <v>525</v>
      </c>
      <c r="AD20" t="s">
        <v>420</v>
      </c>
      <c r="AE20" t="s">
        <v>337</v>
      </c>
      <c r="AF20" t="s">
        <v>336</v>
      </c>
    </row>
    <row r="21" spans="3:32">
      <c r="C21" t="s">
        <v>420</v>
      </c>
      <c r="D21" t="s">
        <v>63</v>
      </c>
      <c r="E21" t="s">
        <v>526</v>
      </c>
      <c r="AD21" t="s">
        <v>420</v>
      </c>
      <c r="AE21" t="s">
        <v>335</v>
      </c>
      <c r="AF21" t="s">
        <v>334</v>
      </c>
    </row>
    <row r="22" spans="3:32">
      <c r="C22" t="s">
        <v>420</v>
      </c>
      <c r="D22" t="s">
        <v>108</v>
      </c>
      <c r="E22" t="s">
        <v>529</v>
      </c>
      <c r="AD22" t="s">
        <v>420</v>
      </c>
      <c r="AE22" t="s">
        <v>333</v>
      </c>
      <c r="AF22" t="s">
        <v>332</v>
      </c>
    </row>
    <row r="23" spans="3:32">
      <c r="C23" t="s">
        <v>420</v>
      </c>
      <c r="D23" t="s">
        <v>51</v>
      </c>
      <c r="E23" t="s">
        <v>530</v>
      </c>
      <c r="AD23" t="s">
        <v>420</v>
      </c>
      <c r="AE23" t="s">
        <v>331</v>
      </c>
      <c r="AF23" t="s">
        <v>330</v>
      </c>
    </row>
    <row r="24" spans="3:32">
      <c r="C24" t="s">
        <v>420</v>
      </c>
      <c r="D24" t="s">
        <v>162</v>
      </c>
      <c r="E24" t="s">
        <v>533</v>
      </c>
      <c r="AD24" t="s">
        <v>420</v>
      </c>
      <c r="AE24" t="s">
        <v>329</v>
      </c>
      <c r="AF24" t="s">
        <v>328</v>
      </c>
    </row>
    <row r="25" spans="3:32">
      <c r="C25" t="s">
        <v>420</v>
      </c>
      <c r="D25" t="s">
        <v>104</v>
      </c>
      <c r="E25" t="s">
        <v>534</v>
      </c>
      <c r="AD25" t="s">
        <v>420</v>
      </c>
      <c r="AE25" t="s">
        <v>327</v>
      </c>
      <c r="AF25" t="s">
        <v>326</v>
      </c>
    </row>
    <row r="26" spans="3:32">
      <c r="C26" t="s">
        <v>420</v>
      </c>
      <c r="D26" t="s">
        <v>101</v>
      </c>
      <c r="E26" t="s">
        <v>535</v>
      </c>
      <c r="AD26" t="s">
        <v>420</v>
      </c>
      <c r="AE26" t="s">
        <v>325</v>
      </c>
      <c r="AF26" t="s">
        <v>324</v>
      </c>
    </row>
    <row r="27" spans="3:32">
      <c r="C27" t="s">
        <v>420</v>
      </c>
      <c r="D27" t="s">
        <v>80</v>
      </c>
      <c r="E27" t="s">
        <v>536</v>
      </c>
      <c r="AD27" t="s">
        <v>420</v>
      </c>
      <c r="AE27" t="s">
        <v>323</v>
      </c>
      <c r="AF27" t="s">
        <v>322</v>
      </c>
    </row>
    <row r="28" spans="3:32">
      <c r="C28" t="s">
        <v>420</v>
      </c>
      <c r="D28" t="s">
        <v>58</v>
      </c>
      <c r="E28" t="s">
        <v>539</v>
      </c>
      <c r="AD28" t="s">
        <v>420</v>
      </c>
      <c r="AE28" t="s">
        <v>321</v>
      </c>
      <c r="AF28" t="s">
        <v>320</v>
      </c>
    </row>
    <row r="29" spans="3:32">
      <c r="C29" t="s">
        <v>420</v>
      </c>
      <c r="D29" t="s">
        <v>139</v>
      </c>
      <c r="E29" t="s">
        <v>540</v>
      </c>
      <c r="AD29" t="s">
        <v>420</v>
      </c>
      <c r="AE29" t="s">
        <v>319</v>
      </c>
      <c r="AF29" t="s">
        <v>318</v>
      </c>
    </row>
    <row r="30" spans="3:32">
      <c r="C30" t="s">
        <v>420</v>
      </c>
      <c r="D30" t="s">
        <v>75</v>
      </c>
      <c r="E30" t="s">
        <v>543</v>
      </c>
      <c r="AD30" t="s">
        <v>420</v>
      </c>
      <c r="AE30" t="s">
        <v>317</v>
      </c>
      <c r="AF30" t="s">
        <v>316</v>
      </c>
    </row>
    <row r="31" spans="3:32">
      <c r="C31" t="s">
        <v>420</v>
      </c>
      <c r="D31" t="s">
        <v>369</v>
      </c>
      <c r="E31" t="s">
        <v>368</v>
      </c>
      <c r="AD31" t="s">
        <v>420</v>
      </c>
      <c r="AE31" t="s">
        <v>315</v>
      </c>
      <c r="AF31" t="s">
        <v>314</v>
      </c>
    </row>
    <row r="32" spans="3:32">
      <c r="C32" t="s">
        <v>420</v>
      </c>
      <c r="D32" t="s">
        <v>367</v>
      </c>
      <c r="E32" t="s">
        <v>366</v>
      </c>
      <c r="AD32" t="s">
        <v>420</v>
      </c>
      <c r="AE32" t="s">
        <v>313</v>
      </c>
      <c r="AF32" t="s">
        <v>312</v>
      </c>
    </row>
    <row r="33" spans="3:32">
      <c r="C33" t="s">
        <v>420</v>
      </c>
      <c r="D33" t="s">
        <v>365</v>
      </c>
      <c r="E33" t="s">
        <v>364</v>
      </c>
      <c r="AD33" t="s">
        <v>420</v>
      </c>
      <c r="AE33" t="s">
        <v>311</v>
      </c>
      <c r="AF33" t="s">
        <v>310</v>
      </c>
    </row>
    <row r="34" spans="3:32">
      <c r="C34" t="s">
        <v>420</v>
      </c>
      <c r="D34" t="s">
        <v>363</v>
      </c>
      <c r="E34" t="s">
        <v>362</v>
      </c>
      <c r="AD34" t="s">
        <v>420</v>
      </c>
      <c r="AE34" t="s">
        <v>309</v>
      </c>
      <c r="AF34" t="s">
        <v>308</v>
      </c>
    </row>
    <row r="35" spans="3:32">
      <c r="C35" t="s">
        <v>420</v>
      </c>
      <c r="D35" t="s">
        <v>361</v>
      </c>
      <c r="E35" t="s">
        <v>360</v>
      </c>
      <c r="AD35" t="s">
        <v>420</v>
      </c>
      <c r="AE35" t="s">
        <v>307</v>
      </c>
      <c r="AF35" t="s">
        <v>306</v>
      </c>
    </row>
    <row r="36" spans="3:32">
      <c r="C36" t="s">
        <v>420</v>
      </c>
      <c r="D36" t="s">
        <v>359</v>
      </c>
      <c r="E36" t="s">
        <v>358</v>
      </c>
      <c r="AD36" t="s">
        <v>420</v>
      </c>
      <c r="AE36" t="s">
        <v>305</v>
      </c>
      <c r="AF36" t="s">
        <v>304</v>
      </c>
    </row>
    <row r="37" spans="3:32">
      <c r="C37" t="s">
        <v>420</v>
      </c>
      <c r="D37" t="s">
        <v>357</v>
      </c>
      <c r="E37" t="s">
        <v>356</v>
      </c>
      <c r="AD37" t="s">
        <v>420</v>
      </c>
      <c r="AE37" t="s">
        <v>303</v>
      </c>
      <c r="AF37" t="s">
        <v>302</v>
      </c>
    </row>
    <row r="38" spans="3:32">
      <c r="C38" t="s">
        <v>420</v>
      </c>
      <c r="D38" t="s">
        <v>355</v>
      </c>
      <c r="E38" t="s">
        <v>354</v>
      </c>
      <c r="AD38" t="s">
        <v>420</v>
      </c>
      <c r="AE38" t="s">
        <v>301</v>
      </c>
      <c r="AF38" t="s">
        <v>300</v>
      </c>
    </row>
    <row r="39" spans="3:32">
      <c r="C39" t="s">
        <v>420</v>
      </c>
      <c r="D39" t="s">
        <v>353</v>
      </c>
      <c r="E39" t="s">
        <v>352</v>
      </c>
      <c r="AD39" t="s">
        <v>420</v>
      </c>
      <c r="AE39" t="s">
        <v>299</v>
      </c>
      <c r="AF39" t="s">
        <v>298</v>
      </c>
    </row>
    <row r="40" spans="3:32">
      <c r="C40" t="s">
        <v>420</v>
      </c>
      <c r="D40" t="s">
        <v>351</v>
      </c>
      <c r="E40" t="s">
        <v>350</v>
      </c>
      <c r="AD40" t="s">
        <v>420</v>
      </c>
      <c r="AE40" t="s">
        <v>297</v>
      </c>
      <c r="AF40" t="s">
        <v>296</v>
      </c>
    </row>
    <row r="41" spans="3:32">
      <c r="C41" t="s">
        <v>420</v>
      </c>
      <c r="D41" t="s">
        <v>349</v>
      </c>
      <c r="E41" t="s">
        <v>348</v>
      </c>
      <c r="AD41" t="s">
        <v>420</v>
      </c>
      <c r="AE41" t="s">
        <v>295</v>
      </c>
      <c r="AF41" t="s">
        <v>294</v>
      </c>
    </row>
    <row r="42" spans="3:32">
      <c r="C42" t="s">
        <v>420</v>
      </c>
      <c r="D42" t="s">
        <v>347</v>
      </c>
      <c r="E42" t="s">
        <v>346</v>
      </c>
      <c r="AD42" t="s">
        <v>420</v>
      </c>
      <c r="AE42" t="s">
        <v>293</v>
      </c>
      <c r="AF42" t="s">
        <v>292</v>
      </c>
    </row>
    <row r="43" spans="3:32">
      <c r="C43" t="s">
        <v>420</v>
      </c>
      <c r="D43" t="s">
        <v>345</v>
      </c>
      <c r="E43" t="s">
        <v>344</v>
      </c>
      <c r="AD43" t="s">
        <v>420</v>
      </c>
      <c r="AE43" t="s">
        <v>291</v>
      </c>
      <c r="AF43" t="s">
        <v>290</v>
      </c>
    </row>
    <row r="44" spans="3:32">
      <c r="C44" t="s">
        <v>420</v>
      </c>
      <c r="D44" t="s">
        <v>343</v>
      </c>
      <c r="E44" t="s">
        <v>342</v>
      </c>
      <c r="AD44" t="s">
        <v>420</v>
      </c>
      <c r="AE44" t="s">
        <v>289</v>
      </c>
      <c r="AF44" t="s">
        <v>288</v>
      </c>
    </row>
    <row r="45" spans="3:32">
      <c r="C45" t="s">
        <v>420</v>
      </c>
      <c r="D45" t="s">
        <v>341</v>
      </c>
      <c r="E45" t="s">
        <v>340</v>
      </c>
      <c r="AD45" t="s">
        <v>420</v>
      </c>
      <c r="AE45" t="s">
        <v>287</v>
      </c>
      <c r="AF45" t="s">
        <v>286</v>
      </c>
    </row>
    <row r="46" spans="3:32">
      <c r="C46" t="s">
        <v>420</v>
      </c>
      <c r="D46" t="s">
        <v>339</v>
      </c>
      <c r="E46" t="s">
        <v>338</v>
      </c>
      <c r="AD46" t="s">
        <v>420</v>
      </c>
      <c r="AE46" t="s">
        <v>285</v>
      </c>
      <c r="AF46" t="s">
        <v>284</v>
      </c>
    </row>
    <row r="47" spans="3:32">
      <c r="C47" t="s">
        <v>420</v>
      </c>
      <c r="D47" t="s">
        <v>337</v>
      </c>
      <c r="E47" t="s">
        <v>336</v>
      </c>
      <c r="AD47" t="s">
        <v>420</v>
      </c>
      <c r="AE47" t="s">
        <v>283</v>
      </c>
      <c r="AF47" t="s">
        <v>282</v>
      </c>
    </row>
    <row r="48" spans="3:32">
      <c r="C48" t="s">
        <v>420</v>
      </c>
      <c r="D48" t="s">
        <v>335</v>
      </c>
      <c r="E48" t="s">
        <v>334</v>
      </c>
      <c r="AD48" t="s">
        <v>420</v>
      </c>
      <c r="AE48" t="s">
        <v>281</v>
      </c>
      <c r="AF48" t="s">
        <v>280</v>
      </c>
    </row>
    <row r="49" spans="3:32">
      <c r="C49" t="s">
        <v>420</v>
      </c>
      <c r="D49" t="s">
        <v>333</v>
      </c>
      <c r="E49" t="s">
        <v>332</v>
      </c>
      <c r="AD49" t="s">
        <v>420</v>
      </c>
      <c r="AE49" t="s">
        <v>279</v>
      </c>
      <c r="AF49" t="s">
        <v>278</v>
      </c>
    </row>
    <row r="50" spans="3:32">
      <c r="C50" t="s">
        <v>420</v>
      </c>
      <c r="D50" t="s">
        <v>331</v>
      </c>
      <c r="E50" t="s">
        <v>330</v>
      </c>
      <c r="AD50" t="s">
        <v>420</v>
      </c>
      <c r="AE50" t="s">
        <v>277</v>
      </c>
      <c r="AF50" t="s">
        <v>276</v>
      </c>
    </row>
    <row r="51" spans="3:32">
      <c r="C51" t="s">
        <v>420</v>
      </c>
      <c r="D51" t="s">
        <v>329</v>
      </c>
      <c r="E51" t="s">
        <v>328</v>
      </c>
      <c r="AD51" t="s">
        <v>420</v>
      </c>
      <c r="AE51" t="s">
        <v>275</v>
      </c>
      <c r="AF51" t="s">
        <v>274</v>
      </c>
    </row>
    <row r="52" spans="3:32">
      <c r="C52" t="s">
        <v>420</v>
      </c>
      <c r="D52" t="s">
        <v>327</v>
      </c>
      <c r="E52" t="s">
        <v>326</v>
      </c>
      <c r="AD52" t="s">
        <v>420</v>
      </c>
      <c r="AE52" t="s">
        <v>273</v>
      </c>
      <c r="AF52" t="s">
        <v>272</v>
      </c>
    </row>
    <row r="53" spans="3:32">
      <c r="C53" t="s">
        <v>420</v>
      </c>
      <c r="D53" t="s">
        <v>325</v>
      </c>
      <c r="E53" t="s">
        <v>324</v>
      </c>
      <c r="AD53" t="s">
        <v>420</v>
      </c>
      <c r="AE53" t="s">
        <v>271</v>
      </c>
      <c r="AF53" t="s">
        <v>270</v>
      </c>
    </row>
    <row r="54" spans="3:32">
      <c r="C54" t="s">
        <v>420</v>
      </c>
      <c r="D54" t="s">
        <v>323</v>
      </c>
      <c r="E54" t="s">
        <v>322</v>
      </c>
      <c r="AD54" t="s">
        <v>420</v>
      </c>
      <c r="AE54" t="s">
        <v>269</v>
      </c>
      <c r="AF54" t="s">
        <v>268</v>
      </c>
    </row>
    <row r="55" spans="3:32">
      <c r="C55" t="s">
        <v>420</v>
      </c>
      <c r="D55" t="s">
        <v>321</v>
      </c>
      <c r="E55" t="s">
        <v>320</v>
      </c>
      <c r="AD55" t="s">
        <v>420</v>
      </c>
      <c r="AE55" t="s">
        <v>267</v>
      </c>
      <c r="AF55" t="s">
        <v>266</v>
      </c>
    </row>
    <row r="56" spans="3:32">
      <c r="C56" t="s">
        <v>420</v>
      </c>
      <c r="D56" t="s">
        <v>319</v>
      </c>
      <c r="E56" t="s">
        <v>318</v>
      </c>
      <c r="AD56" t="s">
        <v>420</v>
      </c>
      <c r="AE56" t="s">
        <v>265</v>
      </c>
      <c r="AF56" t="s">
        <v>264</v>
      </c>
    </row>
    <row r="57" spans="3:32">
      <c r="C57" t="s">
        <v>420</v>
      </c>
      <c r="D57" t="s">
        <v>317</v>
      </c>
      <c r="E57" t="s">
        <v>316</v>
      </c>
      <c r="AD57" t="s">
        <v>420</v>
      </c>
      <c r="AE57" t="s">
        <v>263</v>
      </c>
      <c r="AF57" t="s">
        <v>262</v>
      </c>
    </row>
    <row r="58" spans="3:32">
      <c r="C58" t="s">
        <v>420</v>
      </c>
      <c r="D58" t="s">
        <v>315</v>
      </c>
      <c r="E58" t="s">
        <v>314</v>
      </c>
      <c r="AD58" t="s">
        <v>420</v>
      </c>
      <c r="AE58" t="s">
        <v>261</v>
      </c>
      <c r="AF58" t="s">
        <v>260</v>
      </c>
    </row>
    <row r="59" spans="3:32">
      <c r="C59" t="s">
        <v>420</v>
      </c>
      <c r="D59" t="s">
        <v>313</v>
      </c>
      <c r="E59" t="s">
        <v>312</v>
      </c>
      <c r="AD59" t="s">
        <v>420</v>
      </c>
      <c r="AE59" t="s">
        <v>259</v>
      </c>
      <c r="AF59" t="s">
        <v>258</v>
      </c>
    </row>
    <row r="60" spans="3:32">
      <c r="C60" t="s">
        <v>420</v>
      </c>
      <c r="D60" t="s">
        <v>311</v>
      </c>
      <c r="E60" t="s">
        <v>310</v>
      </c>
      <c r="AD60" t="s">
        <v>420</v>
      </c>
      <c r="AE60" t="s">
        <v>257</v>
      </c>
      <c r="AF60" t="s">
        <v>256</v>
      </c>
    </row>
    <row r="61" spans="3:32">
      <c r="C61" t="s">
        <v>420</v>
      </c>
      <c r="D61" t="s">
        <v>309</v>
      </c>
      <c r="E61" t="s">
        <v>308</v>
      </c>
      <c r="AD61" t="s">
        <v>420</v>
      </c>
      <c r="AE61" t="s">
        <v>255</v>
      </c>
      <c r="AF61" t="s">
        <v>254</v>
      </c>
    </row>
    <row r="62" spans="3:32">
      <c r="C62" t="s">
        <v>420</v>
      </c>
      <c r="D62" t="s">
        <v>307</v>
      </c>
      <c r="E62" t="s">
        <v>306</v>
      </c>
      <c r="AD62" t="s">
        <v>420</v>
      </c>
      <c r="AE62" t="s">
        <v>253</v>
      </c>
      <c r="AF62" t="s">
        <v>252</v>
      </c>
    </row>
    <row r="63" spans="3:32">
      <c r="C63" t="s">
        <v>420</v>
      </c>
      <c r="D63" t="s">
        <v>305</v>
      </c>
      <c r="E63" t="s">
        <v>304</v>
      </c>
      <c r="AD63" t="s">
        <v>420</v>
      </c>
      <c r="AE63" t="s">
        <v>251</v>
      </c>
      <c r="AF63" t="s">
        <v>250</v>
      </c>
    </row>
    <row r="64" spans="3:32">
      <c r="C64" t="s">
        <v>420</v>
      </c>
      <c r="D64" t="s">
        <v>303</v>
      </c>
      <c r="E64" t="s">
        <v>302</v>
      </c>
      <c r="AD64" t="s">
        <v>420</v>
      </c>
      <c r="AE64" t="s">
        <v>249</v>
      </c>
      <c r="AF64" t="s">
        <v>248</v>
      </c>
    </row>
    <row r="65" spans="3:32">
      <c r="C65" t="s">
        <v>420</v>
      </c>
      <c r="D65" t="s">
        <v>301</v>
      </c>
      <c r="E65" t="s">
        <v>300</v>
      </c>
      <c r="AD65" t="s">
        <v>420</v>
      </c>
      <c r="AE65" t="s">
        <v>247</v>
      </c>
      <c r="AF65" t="s">
        <v>246</v>
      </c>
    </row>
    <row r="66" spans="3:32">
      <c r="C66" t="s">
        <v>420</v>
      </c>
      <c r="D66" t="s">
        <v>299</v>
      </c>
      <c r="E66" t="s">
        <v>298</v>
      </c>
      <c r="AD66" t="s">
        <v>420</v>
      </c>
      <c r="AE66" t="s">
        <v>245</v>
      </c>
      <c r="AF66" t="s">
        <v>244</v>
      </c>
    </row>
    <row r="67" spans="3:32">
      <c r="C67" t="s">
        <v>420</v>
      </c>
      <c r="D67" t="s">
        <v>297</v>
      </c>
      <c r="E67" t="s">
        <v>296</v>
      </c>
      <c r="AD67" t="s">
        <v>420</v>
      </c>
      <c r="AE67" t="s">
        <v>243</v>
      </c>
      <c r="AF67" t="s">
        <v>242</v>
      </c>
    </row>
    <row r="68" spans="3:32">
      <c r="C68" t="s">
        <v>420</v>
      </c>
      <c r="D68" t="s">
        <v>295</v>
      </c>
      <c r="E68" t="s">
        <v>294</v>
      </c>
      <c r="AD68" t="s">
        <v>420</v>
      </c>
      <c r="AE68" t="s">
        <v>241</v>
      </c>
      <c r="AF68" t="s">
        <v>240</v>
      </c>
    </row>
    <row r="69" spans="3:32">
      <c r="C69" t="s">
        <v>420</v>
      </c>
      <c r="D69" t="s">
        <v>293</v>
      </c>
      <c r="E69" t="s">
        <v>292</v>
      </c>
      <c r="AD69" t="s">
        <v>420</v>
      </c>
      <c r="AE69" t="s">
        <v>239</v>
      </c>
      <c r="AF69" t="s">
        <v>238</v>
      </c>
    </row>
    <row r="70" spans="3:32">
      <c r="C70" t="s">
        <v>420</v>
      </c>
      <c r="D70" t="s">
        <v>291</v>
      </c>
      <c r="E70" t="s">
        <v>290</v>
      </c>
      <c r="AD70" t="s">
        <v>420</v>
      </c>
      <c r="AE70" t="s">
        <v>237</v>
      </c>
      <c r="AF70" t="s">
        <v>236</v>
      </c>
    </row>
    <row r="71" spans="3:32">
      <c r="C71" t="s">
        <v>420</v>
      </c>
      <c r="D71" t="s">
        <v>289</v>
      </c>
      <c r="E71" t="s">
        <v>288</v>
      </c>
      <c r="AD71" t="s">
        <v>420</v>
      </c>
      <c r="AE71" t="s">
        <v>235</v>
      </c>
      <c r="AF71" t="s">
        <v>234</v>
      </c>
    </row>
    <row r="72" spans="3:32">
      <c r="C72" t="s">
        <v>420</v>
      </c>
      <c r="D72" t="s">
        <v>287</v>
      </c>
      <c r="E72" t="s">
        <v>286</v>
      </c>
      <c r="AD72" t="s">
        <v>420</v>
      </c>
      <c r="AE72" t="s">
        <v>233</v>
      </c>
      <c r="AF72" t="s">
        <v>232</v>
      </c>
    </row>
    <row r="73" spans="3:32">
      <c r="C73" t="s">
        <v>420</v>
      </c>
      <c r="D73" t="s">
        <v>285</v>
      </c>
      <c r="E73" t="s">
        <v>284</v>
      </c>
      <c r="AD73" t="s">
        <v>420</v>
      </c>
      <c r="AE73" t="s">
        <v>231</v>
      </c>
      <c r="AF73" t="s">
        <v>230</v>
      </c>
    </row>
    <row r="74" spans="3:32">
      <c r="C74" t="s">
        <v>420</v>
      </c>
      <c r="D74" t="s">
        <v>283</v>
      </c>
      <c r="E74" t="s">
        <v>282</v>
      </c>
      <c r="AD74" t="s">
        <v>420</v>
      </c>
      <c r="AE74" t="s">
        <v>229</v>
      </c>
      <c r="AF74" t="s">
        <v>228</v>
      </c>
    </row>
    <row r="75" spans="3:32">
      <c r="C75" t="s">
        <v>420</v>
      </c>
      <c r="D75" t="s">
        <v>281</v>
      </c>
      <c r="E75" t="s">
        <v>280</v>
      </c>
      <c r="AD75" t="s">
        <v>420</v>
      </c>
      <c r="AE75" t="s">
        <v>227</v>
      </c>
      <c r="AF75" t="s">
        <v>226</v>
      </c>
    </row>
    <row r="76" spans="3:32">
      <c r="C76" t="s">
        <v>420</v>
      </c>
      <c r="D76" t="s">
        <v>279</v>
      </c>
      <c r="E76" t="s">
        <v>278</v>
      </c>
      <c r="AD76" t="s">
        <v>420</v>
      </c>
      <c r="AE76" t="s">
        <v>225</v>
      </c>
      <c r="AF76" t="s">
        <v>224</v>
      </c>
    </row>
    <row r="77" spans="3:32">
      <c r="C77" t="s">
        <v>420</v>
      </c>
      <c r="D77" t="s">
        <v>277</v>
      </c>
      <c r="E77" t="s">
        <v>276</v>
      </c>
      <c r="AD77" t="s">
        <v>420</v>
      </c>
      <c r="AE77" t="s">
        <v>223</v>
      </c>
      <c r="AF77" t="s">
        <v>222</v>
      </c>
    </row>
    <row r="78" spans="3:32">
      <c r="C78" t="s">
        <v>420</v>
      </c>
      <c r="D78" t="s">
        <v>275</v>
      </c>
      <c r="E78" t="s">
        <v>274</v>
      </c>
      <c r="AD78" t="s">
        <v>420</v>
      </c>
      <c r="AE78" t="s">
        <v>221</v>
      </c>
      <c r="AF78" t="s">
        <v>220</v>
      </c>
    </row>
    <row r="79" spans="3:32">
      <c r="C79" t="s">
        <v>420</v>
      </c>
      <c r="D79" t="s">
        <v>273</v>
      </c>
      <c r="E79" t="s">
        <v>272</v>
      </c>
      <c r="AD79" t="s">
        <v>420</v>
      </c>
      <c r="AE79" t="s">
        <v>219</v>
      </c>
      <c r="AF79" t="s">
        <v>218</v>
      </c>
    </row>
    <row r="80" spans="3:32">
      <c r="C80" t="s">
        <v>420</v>
      </c>
      <c r="D80" t="s">
        <v>271</v>
      </c>
      <c r="E80" t="s">
        <v>270</v>
      </c>
      <c r="AD80" t="s">
        <v>420</v>
      </c>
      <c r="AE80" t="s">
        <v>217</v>
      </c>
      <c r="AF80" t="s">
        <v>216</v>
      </c>
    </row>
    <row r="81" spans="3:32">
      <c r="C81" t="s">
        <v>420</v>
      </c>
      <c r="D81" t="s">
        <v>269</v>
      </c>
      <c r="E81" t="s">
        <v>268</v>
      </c>
      <c r="AD81" t="s">
        <v>420</v>
      </c>
      <c r="AE81" t="s">
        <v>215</v>
      </c>
      <c r="AF81" t="s">
        <v>214</v>
      </c>
    </row>
    <row r="82" spans="3:32">
      <c r="C82" t="s">
        <v>420</v>
      </c>
      <c r="D82" t="s">
        <v>267</v>
      </c>
      <c r="E82" t="s">
        <v>266</v>
      </c>
      <c r="AD82" t="s">
        <v>420</v>
      </c>
      <c r="AE82" t="s">
        <v>213</v>
      </c>
      <c r="AF82" t="s">
        <v>212</v>
      </c>
    </row>
    <row r="83" spans="3:32">
      <c r="C83" t="s">
        <v>420</v>
      </c>
      <c r="D83" t="s">
        <v>265</v>
      </c>
      <c r="E83" t="s">
        <v>264</v>
      </c>
      <c r="AD83" t="s">
        <v>420</v>
      </c>
      <c r="AE83" t="s">
        <v>211</v>
      </c>
      <c r="AF83" t="s">
        <v>210</v>
      </c>
    </row>
    <row r="84" spans="3:32">
      <c r="C84" t="s">
        <v>420</v>
      </c>
      <c r="D84" t="s">
        <v>263</v>
      </c>
      <c r="E84" t="s">
        <v>262</v>
      </c>
      <c r="AD84" t="s">
        <v>420</v>
      </c>
      <c r="AE84" t="s">
        <v>209</v>
      </c>
      <c r="AF84" t="s">
        <v>208</v>
      </c>
    </row>
    <row r="85" spans="3:32">
      <c r="C85" t="s">
        <v>420</v>
      </c>
      <c r="D85" t="s">
        <v>261</v>
      </c>
      <c r="E85" t="s">
        <v>260</v>
      </c>
      <c r="AD85" t="s">
        <v>420</v>
      </c>
      <c r="AE85" t="s">
        <v>207</v>
      </c>
      <c r="AF85" t="s">
        <v>206</v>
      </c>
    </row>
    <row r="86" spans="3:32">
      <c r="C86" t="s">
        <v>420</v>
      </c>
      <c r="D86" t="s">
        <v>259</v>
      </c>
      <c r="E86" t="s">
        <v>258</v>
      </c>
      <c r="AD86" t="s">
        <v>420</v>
      </c>
      <c r="AE86" t="s">
        <v>205</v>
      </c>
      <c r="AF86" t="s">
        <v>204</v>
      </c>
    </row>
    <row r="87" spans="3:32">
      <c r="C87" t="s">
        <v>420</v>
      </c>
      <c r="D87" t="s">
        <v>257</v>
      </c>
      <c r="E87" t="s">
        <v>256</v>
      </c>
      <c r="AD87" t="s">
        <v>420</v>
      </c>
      <c r="AE87" t="s">
        <v>203</v>
      </c>
      <c r="AF87" t="s">
        <v>202</v>
      </c>
    </row>
    <row r="88" spans="3:32">
      <c r="C88" t="s">
        <v>420</v>
      </c>
      <c r="D88" t="s">
        <v>255</v>
      </c>
      <c r="E88" t="s">
        <v>254</v>
      </c>
      <c r="AD88" t="s">
        <v>420</v>
      </c>
      <c r="AE88" t="s">
        <v>201</v>
      </c>
      <c r="AF88" t="s">
        <v>200</v>
      </c>
    </row>
    <row r="89" spans="3:32">
      <c r="C89" t="s">
        <v>420</v>
      </c>
      <c r="D89" t="s">
        <v>253</v>
      </c>
      <c r="E89" t="s">
        <v>252</v>
      </c>
      <c r="AD89" t="s">
        <v>420</v>
      </c>
      <c r="AE89" t="s">
        <v>199</v>
      </c>
      <c r="AF89" t="s">
        <v>198</v>
      </c>
    </row>
    <row r="90" spans="3:32">
      <c r="C90" t="s">
        <v>420</v>
      </c>
      <c r="D90" t="s">
        <v>251</v>
      </c>
      <c r="E90" t="s">
        <v>250</v>
      </c>
      <c r="AD90" t="s">
        <v>420</v>
      </c>
      <c r="AE90" t="s">
        <v>197</v>
      </c>
      <c r="AF90" t="s">
        <v>196</v>
      </c>
    </row>
    <row r="91" spans="3:32">
      <c r="C91" t="s">
        <v>420</v>
      </c>
      <c r="D91" t="s">
        <v>249</v>
      </c>
      <c r="E91" t="s">
        <v>248</v>
      </c>
      <c r="AD91" t="s">
        <v>420</v>
      </c>
      <c r="AE91" t="s">
        <v>195</v>
      </c>
      <c r="AF91" t="s">
        <v>194</v>
      </c>
    </row>
    <row r="92" spans="3:32">
      <c r="C92" t="s">
        <v>420</v>
      </c>
      <c r="D92" t="s">
        <v>247</v>
      </c>
      <c r="E92" t="s">
        <v>246</v>
      </c>
      <c r="AD92" t="s">
        <v>420</v>
      </c>
      <c r="AE92" t="s">
        <v>193</v>
      </c>
      <c r="AF92" t="s">
        <v>192</v>
      </c>
    </row>
    <row r="93" spans="3:32">
      <c r="C93" t="s">
        <v>420</v>
      </c>
      <c r="D93" t="s">
        <v>245</v>
      </c>
      <c r="E93" t="s">
        <v>244</v>
      </c>
      <c r="AD93" t="s">
        <v>420</v>
      </c>
      <c r="AE93" t="s">
        <v>191</v>
      </c>
      <c r="AF93" t="s">
        <v>190</v>
      </c>
    </row>
    <row r="94" spans="3:32">
      <c r="C94" t="s">
        <v>420</v>
      </c>
      <c r="D94" t="s">
        <v>243</v>
      </c>
      <c r="E94" t="s">
        <v>242</v>
      </c>
      <c r="AD94" t="s">
        <v>420</v>
      </c>
      <c r="AE94" t="s">
        <v>189</v>
      </c>
      <c r="AF94" t="s">
        <v>188</v>
      </c>
    </row>
    <row r="95" spans="3:32">
      <c r="C95" t="s">
        <v>420</v>
      </c>
      <c r="D95" t="s">
        <v>241</v>
      </c>
      <c r="E95" t="s">
        <v>240</v>
      </c>
      <c r="AD95" t="s">
        <v>420</v>
      </c>
      <c r="AE95" t="s">
        <v>187</v>
      </c>
      <c r="AF95" t="s">
        <v>186</v>
      </c>
    </row>
    <row r="96" spans="3:32">
      <c r="C96" t="s">
        <v>420</v>
      </c>
      <c r="D96" t="s">
        <v>239</v>
      </c>
      <c r="E96" t="s">
        <v>238</v>
      </c>
      <c r="AD96" t="s">
        <v>420</v>
      </c>
      <c r="AE96" t="s">
        <v>185</v>
      </c>
      <c r="AF96" t="s">
        <v>184</v>
      </c>
    </row>
    <row r="97" spans="3:32">
      <c r="C97" t="s">
        <v>420</v>
      </c>
      <c r="D97" t="s">
        <v>237</v>
      </c>
      <c r="E97" t="s">
        <v>236</v>
      </c>
      <c r="AD97" t="s">
        <v>420</v>
      </c>
      <c r="AE97" t="s">
        <v>183</v>
      </c>
      <c r="AF97" t="s">
        <v>182</v>
      </c>
    </row>
    <row r="98" spans="3:32">
      <c r="C98" t="s">
        <v>420</v>
      </c>
      <c r="D98" t="s">
        <v>235</v>
      </c>
      <c r="E98" t="s">
        <v>234</v>
      </c>
      <c r="AD98" t="s">
        <v>420</v>
      </c>
      <c r="AE98" t="s">
        <v>181</v>
      </c>
      <c r="AF98" t="s">
        <v>180</v>
      </c>
    </row>
    <row r="99" spans="3:32">
      <c r="C99" t="s">
        <v>420</v>
      </c>
      <c r="D99" t="s">
        <v>233</v>
      </c>
      <c r="E99" t="s">
        <v>232</v>
      </c>
      <c r="AD99" t="s">
        <v>420</v>
      </c>
      <c r="AE99" t="s">
        <v>179</v>
      </c>
      <c r="AF99" t="s">
        <v>178</v>
      </c>
    </row>
    <row r="100" spans="3:32">
      <c r="C100" t="s">
        <v>420</v>
      </c>
      <c r="D100" t="s">
        <v>231</v>
      </c>
      <c r="E100" t="s">
        <v>230</v>
      </c>
      <c r="AD100" t="s">
        <v>420</v>
      </c>
      <c r="AE100" t="s">
        <v>177</v>
      </c>
      <c r="AF100" t="s">
        <v>176</v>
      </c>
    </row>
    <row r="101" spans="3:32">
      <c r="C101" t="s">
        <v>420</v>
      </c>
      <c r="D101" t="s">
        <v>229</v>
      </c>
      <c r="E101" t="s">
        <v>228</v>
      </c>
      <c r="AD101" t="s">
        <v>420</v>
      </c>
      <c r="AE101" t="s">
        <v>175</v>
      </c>
      <c r="AF101" t="s">
        <v>174</v>
      </c>
    </row>
    <row r="102" spans="3:32">
      <c r="C102" t="s">
        <v>420</v>
      </c>
      <c r="D102" t="s">
        <v>227</v>
      </c>
      <c r="E102" t="s">
        <v>226</v>
      </c>
      <c r="AD102" t="s">
        <v>420</v>
      </c>
      <c r="AE102" t="s">
        <v>173</v>
      </c>
      <c r="AF102" t="s">
        <v>172</v>
      </c>
    </row>
    <row r="103" spans="3:32">
      <c r="C103" t="s">
        <v>420</v>
      </c>
      <c r="D103" t="s">
        <v>225</v>
      </c>
      <c r="E103" t="s">
        <v>224</v>
      </c>
      <c r="AD103" t="s">
        <v>420</v>
      </c>
      <c r="AE103" t="s">
        <v>171</v>
      </c>
      <c r="AF103" t="s">
        <v>170</v>
      </c>
    </row>
    <row r="104" spans="3:32">
      <c r="C104" t="s">
        <v>420</v>
      </c>
      <c r="D104" t="s">
        <v>223</v>
      </c>
      <c r="E104" t="s">
        <v>222</v>
      </c>
      <c r="AD104" t="s">
        <v>420</v>
      </c>
      <c r="AE104" t="s">
        <v>169</v>
      </c>
      <c r="AF104" t="s">
        <v>168</v>
      </c>
    </row>
    <row r="105" spans="3:32">
      <c r="C105" t="s">
        <v>420</v>
      </c>
      <c r="D105" t="s">
        <v>221</v>
      </c>
      <c r="E105" t="s">
        <v>220</v>
      </c>
      <c r="AD105" t="s">
        <v>420</v>
      </c>
      <c r="AE105" t="s">
        <v>167</v>
      </c>
      <c r="AF105" t="s">
        <v>166</v>
      </c>
    </row>
    <row r="106" spans="3:32">
      <c r="C106" t="s">
        <v>420</v>
      </c>
      <c r="D106" t="s">
        <v>219</v>
      </c>
      <c r="E106" t="s">
        <v>218</v>
      </c>
      <c r="AD106" t="s">
        <v>420</v>
      </c>
      <c r="AE106" t="s">
        <v>165</v>
      </c>
      <c r="AF106" t="s">
        <v>164</v>
      </c>
    </row>
    <row r="107" spans="3:32">
      <c r="C107" t="s">
        <v>420</v>
      </c>
      <c r="D107" t="s">
        <v>217</v>
      </c>
      <c r="E107" t="s">
        <v>216</v>
      </c>
      <c r="AD107" t="s">
        <v>420</v>
      </c>
      <c r="AE107" t="s">
        <v>161</v>
      </c>
      <c r="AF107" t="s">
        <v>160</v>
      </c>
    </row>
    <row r="108" spans="3:32">
      <c r="C108" t="s">
        <v>420</v>
      </c>
      <c r="D108" t="s">
        <v>215</v>
      </c>
      <c r="E108" t="s">
        <v>214</v>
      </c>
      <c r="AD108" t="s">
        <v>420</v>
      </c>
      <c r="AE108" t="s">
        <v>159</v>
      </c>
      <c r="AF108" t="s">
        <v>158</v>
      </c>
    </row>
    <row r="109" spans="3:32">
      <c r="C109" t="s">
        <v>420</v>
      </c>
      <c r="D109" t="s">
        <v>213</v>
      </c>
      <c r="E109" t="s">
        <v>212</v>
      </c>
      <c r="AD109" t="s">
        <v>420</v>
      </c>
      <c r="AE109" t="s">
        <v>157</v>
      </c>
      <c r="AF109" t="s">
        <v>156</v>
      </c>
    </row>
    <row r="110" spans="3:32">
      <c r="C110" t="s">
        <v>420</v>
      </c>
      <c r="D110" t="s">
        <v>211</v>
      </c>
      <c r="E110" t="s">
        <v>210</v>
      </c>
      <c r="AD110" t="s">
        <v>420</v>
      </c>
      <c r="AE110" t="s">
        <v>155</v>
      </c>
      <c r="AF110" t="s">
        <v>154</v>
      </c>
    </row>
    <row r="111" spans="3:32">
      <c r="C111" t="s">
        <v>420</v>
      </c>
      <c r="D111" t="s">
        <v>209</v>
      </c>
      <c r="E111" t="s">
        <v>208</v>
      </c>
      <c r="AD111" t="s">
        <v>420</v>
      </c>
      <c r="AE111" t="s">
        <v>153</v>
      </c>
      <c r="AF111" t="s">
        <v>152</v>
      </c>
    </row>
    <row r="112" spans="3:32">
      <c r="C112" t="s">
        <v>420</v>
      </c>
      <c r="D112" t="s">
        <v>207</v>
      </c>
      <c r="E112" t="s">
        <v>206</v>
      </c>
      <c r="AD112" t="s">
        <v>420</v>
      </c>
      <c r="AE112" t="s">
        <v>151</v>
      </c>
      <c r="AF112" t="s">
        <v>150</v>
      </c>
    </row>
    <row r="113" spans="3:32">
      <c r="C113" t="s">
        <v>420</v>
      </c>
      <c r="D113" t="s">
        <v>205</v>
      </c>
      <c r="E113" t="s">
        <v>204</v>
      </c>
      <c r="AD113" t="s">
        <v>420</v>
      </c>
      <c r="AE113" t="s">
        <v>149</v>
      </c>
      <c r="AF113" t="s">
        <v>148</v>
      </c>
    </row>
    <row r="114" spans="3:32">
      <c r="C114" t="s">
        <v>420</v>
      </c>
      <c r="D114" t="s">
        <v>203</v>
      </c>
      <c r="E114" t="s">
        <v>202</v>
      </c>
      <c r="AD114" t="s">
        <v>420</v>
      </c>
      <c r="AE114" t="s">
        <v>147</v>
      </c>
      <c r="AF114" t="s">
        <v>146</v>
      </c>
    </row>
    <row r="115" spans="3:32">
      <c r="C115" t="s">
        <v>420</v>
      </c>
      <c r="D115" t="s">
        <v>201</v>
      </c>
      <c r="E115" t="s">
        <v>200</v>
      </c>
      <c r="AD115" t="s">
        <v>420</v>
      </c>
      <c r="AE115" t="s">
        <v>145</v>
      </c>
      <c r="AF115" t="s">
        <v>144</v>
      </c>
    </row>
    <row r="116" spans="3:32">
      <c r="C116" t="s">
        <v>420</v>
      </c>
      <c r="D116" t="s">
        <v>199</v>
      </c>
      <c r="E116" t="s">
        <v>198</v>
      </c>
      <c r="AD116" t="s">
        <v>420</v>
      </c>
      <c r="AE116" t="s">
        <v>143</v>
      </c>
      <c r="AF116" t="s">
        <v>142</v>
      </c>
    </row>
    <row r="117" spans="3:32">
      <c r="C117" t="s">
        <v>420</v>
      </c>
      <c r="D117" t="s">
        <v>197</v>
      </c>
      <c r="E117" t="s">
        <v>196</v>
      </c>
      <c r="AD117" t="s">
        <v>420</v>
      </c>
      <c r="AE117" t="s">
        <v>141</v>
      </c>
      <c r="AF117" t="s">
        <v>140</v>
      </c>
    </row>
    <row r="118" spans="3:32">
      <c r="C118" t="s">
        <v>420</v>
      </c>
      <c r="D118" t="s">
        <v>195</v>
      </c>
      <c r="E118" t="s">
        <v>194</v>
      </c>
      <c r="AD118" t="s">
        <v>420</v>
      </c>
      <c r="AE118" t="s">
        <v>138</v>
      </c>
      <c r="AF118" t="s">
        <v>137</v>
      </c>
    </row>
    <row r="119" spans="3:32">
      <c r="C119" t="s">
        <v>420</v>
      </c>
      <c r="D119" t="s">
        <v>193</v>
      </c>
      <c r="E119" t="s">
        <v>192</v>
      </c>
      <c r="AD119" t="s">
        <v>420</v>
      </c>
      <c r="AE119" t="s">
        <v>136</v>
      </c>
      <c r="AF119" t="s">
        <v>135</v>
      </c>
    </row>
    <row r="120" spans="3:32">
      <c r="C120" t="s">
        <v>420</v>
      </c>
      <c r="D120" t="s">
        <v>191</v>
      </c>
      <c r="E120" t="s">
        <v>190</v>
      </c>
      <c r="AD120" t="s">
        <v>420</v>
      </c>
      <c r="AE120" t="s">
        <v>134</v>
      </c>
      <c r="AF120" t="s">
        <v>133</v>
      </c>
    </row>
    <row r="121" spans="3:32">
      <c r="C121" t="s">
        <v>420</v>
      </c>
      <c r="D121" t="s">
        <v>189</v>
      </c>
      <c r="E121" t="s">
        <v>188</v>
      </c>
      <c r="AD121" t="s">
        <v>420</v>
      </c>
      <c r="AE121" t="s">
        <v>132</v>
      </c>
      <c r="AF121" t="s">
        <v>131</v>
      </c>
    </row>
    <row r="122" spans="3:32">
      <c r="C122" t="s">
        <v>420</v>
      </c>
      <c r="D122" t="s">
        <v>187</v>
      </c>
      <c r="E122" t="s">
        <v>186</v>
      </c>
      <c r="AD122" t="s">
        <v>420</v>
      </c>
      <c r="AE122" t="s">
        <v>130</v>
      </c>
      <c r="AF122" t="s">
        <v>129</v>
      </c>
    </row>
    <row r="123" spans="3:32">
      <c r="C123" t="s">
        <v>420</v>
      </c>
      <c r="D123" t="s">
        <v>185</v>
      </c>
      <c r="E123" t="s">
        <v>184</v>
      </c>
      <c r="AD123" t="s">
        <v>420</v>
      </c>
      <c r="AE123" t="s">
        <v>128</v>
      </c>
      <c r="AF123" t="s">
        <v>127</v>
      </c>
    </row>
    <row r="124" spans="3:32">
      <c r="C124" t="s">
        <v>420</v>
      </c>
      <c r="D124" t="s">
        <v>183</v>
      </c>
      <c r="E124" t="s">
        <v>182</v>
      </c>
      <c r="AD124" t="s">
        <v>420</v>
      </c>
      <c r="AE124" t="s">
        <v>126</v>
      </c>
      <c r="AF124" t="s">
        <v>125</v>
      </c>
    </row>
    <row r="125" spans="3:32">
      <c r="C125" t="s">
        <v>420</v>
      </c>
      <c r="D125" t="s">
        <v>181</v>
      </c>
      <c r="E125" t="s">
        <v>180</v>
      </c>
      <c r="AD125" t="s">
        <v>420</v>
      </c>
      <c r="AE125" t="s">
        <v>124</v>
      </c>
      <c r="AF125" t="s">
        <v>123</v>
      </c>
    </row>
    <row r="126" spans="3:32">
      <c r="C126" t="s">
        <v>420</v>
      </c>
      <c r="D126" t="s">
        <v>179</v>
      </c>
      <c r="E126" t="s">
        <v>178</v>
      </c>
      <c r="AD126" t="s">
        <v>420</v>
      </c>
      <c r="AE126" t="s">
        <v>122</v>
      </c>
      <c r="AF126" t="s">
        <v>121</v>
      </c>
    </row>
    <row r="127" spans="3:32">
      <c r="C127" t="s">
        <v>420</v>
      </c>
      <c r="D127" t="s">
        <v>177</v>
      </c>
      <c r="E127" t="s">
        <v>176</v>
      </c>
      <c r="AD127" t="s">
        <v>420</v>
      </c>
      <c r="AE127" t="s">
        <v>118</v>
      </c>
      <c r="AF127" t="s">
        <v>117</v>
      </c>
    </row>
    <row r="128" spans="3:32">
      <c r="C128" t="s">
        <v>420</v>
      </c>
      <c r="D128" t="s">
        <v>175</v>
      </c>
      <c r="E128" t="s">
        <v>174</v>
      </c>
      <c r="AD128" t="s">
        <v>420</v>
      </c>
      <c r="AE128" t="s">
        <v>116</v>
      </c>
      <c r="AF128" t="s">
        <v>115</v>
      </c>
    </row>
    <row r="129" spans="3:32">
      <c r="C129" t="s">
        <v>420</v>
      </c>
      <c r="D129" t="s">
        <v>173</v>
      </c>
      <c r="E129" t="s">
        <v>172</v>
      </c>
      <c r="AD129" t="s">
        <v>420</v>
      </c>
      <c r="AE129" t="s">
        <v>114</v>
      </c>
      <c r="AF129" t="s">
        <v>113</v>
      </c>
    </row>
    <row r="130" spans="3:32">
      <c r="C130" t="s">
        <v>420</v>
      </c>
      <c r="D130" t="s">
        <v>171</v>
      </c>
      <c r="E130" t="s">
        <v>170</v>
      </c>
      <c r="AD130" t="s">
        <v>420</v>
      </c>
      <c r="AE130" t="s">
        <v>112</v>
      </c>
      <c r="AF130" t="s">
        <v>111</v>
      </c>
    </row>
    <row r="131" spans="3:32">
      <c r="C131" t="s">
        <v>420</v>
      </c>
      <c r="D131" t="s">
        <v>169</v>
      </c>
      <c r="E131" t="s">
        <v>168</v>
      </c>
      <c r="AD131" t="s">
        <v>420</v>
      </c>
      <c r="AE131" t="s">
        <v>110</v>
      </c>
      <c r="AF131" t="s">
        <v>109</v>
      </c>
    </row>
    <row r="132" spans="3:32">
      <c r="C132" t="s">
        <v>420</v>
      </c>
      <c r="D132" t="s">
        <v>167</v>
      </c>
      <c r="E132" t="s">
        <v>166</v>
      </c>
      <c r="AD132" t="s">
        <v>420</v>
      </c>
      <c r="AE132" t="s">
        <v>107</v>
      </c>
      <c r="AF132" t="s">
        <v>106</v>
      </c>
    </row>
    <row r="133" spans="3:32">
      <c r="C133" t="s">
        <v>420</v>
      </c>
      <c r="D133" t="s">
        <v>165</v>
      </c>
      <c r="E133" t="s">
        <v>164</v>
      </c>
      <c r="AD133" t="s">
        <v>420</v>
      </c>
      <c r="AE133" t="s">
        <v>103</v>
      </c>
      <c r="AF133" t="s">
        <v>102</v>
      </c>
    </row>
    <row r="134" spans="3:32">
      <c r="C134" t="s">
        <v>420</v>
      </c>
      <c r="D134" t="s">
        <v>161</v>
      </c>
      <c r="E134" t="s">
        <v>160</v>
      </c>
      <c r="AD134" t="s">
        <v>420</v>
      </c>
      <c r="AE134" t="s">
        <v>100</v>
      </c>
      <c r="AF134" t="s">
        <v>99</v>
      </c>
    </row>
    <row r="135" spans="3:32">
      <c r="C135" t="s">
        <v>420</v>
      </c>
      <c r="D135" t="s">
        <v>159</v>
      </c>
      <c r="E135" t="s">
        <v>158</v>
      </c>
      <c r="AD135" t="s">
        <v>420</v>
      </c>
      <c r="AE135" t="s">
        <v>98</v>
      </c>
      <c r="AF135" t="s">
        <v>97</v>
      </c>
    </row>
    <row r="136" spans="3:32">
      <c r="C136" t="s">
        <v>420</v>
      </c>
      <c r="D136" t="s">
        <v>157</v>
      </c>
      <c r="E136" t="s">
        <v>156</v>
      </c>
      <c r="AD136" t="s">
        <v>420</v>
      </c>
      <c r="AE136" t="s">
        <v>96</v>
      </c>
      <c r="AF136" t="s">
        <v>95</v>
      </c>
    </row>
    <row r="137" spans="3:32">
      <c r="C137" t="s">
        <v>420</v>
      </c>
      <c r="D137" t="s">
        <v>155</v>
      </c>
      <c r="E137" t="s">
        <v>154</v>
      </c>
      <c r="AD137" t="s">
        <v>420</v>
      </c>
      <c r="AE137" t="s">
        <v>94</v>
      </c>
      <c r="AF137" t="s">
        <v>93</v>
      </c>
    </row>
    <row r="138" spans="3:32">
      <c r="C138" t="s">
        <v>420</v>
      </c>
      <c r="D138" t="s">
        <v>153</v>
      </c>
      <c r="E138" t="s">
        <v>152</v>
      </c>
      <c r="AD138" t="s">
        <v>420</v>
      </c>
      <c r="AE138" t="s">
        <v>92</v>
      </c>
      <c r="AF138" t="s">
        <v>91</v>
      </c>
    </row>
    <row r="139" spans="3:32">
      <c r="C139" t="s">
        <v>420</v>
      </c>
      <c r="D139" t="s">
        <v>151</v>
      </c>
      <c r="E139" t="s">
        <v>150</v>
      </c>
      <c r="AD139" t="s">
        <v>420</v>
      </c>
      <c r="AE139" t="s">
        <v>90</v>
      </c>
      <c r="AF139" t="s">
        <v>89</v>
      </c>
    </row>
    <row r="140" spans="3:32">
      <c r="C140" t="s">
        <v>420</v>
      </c>
      <c r="D140" t="s">
        <v>149</v>
      </c>
      <c r="E140" t="s">
        <v>148</v>
      </c>
      <c r="AD140" t="s">
        <v>420</v>
      </c>
      <c r="AE140" t="s">
        <v>88</v>
      </c>
      <c r="AF140" t="s">
        <v>87</v>
      </c>
    </row>
    <row r="141" spans="3:32">
      <c r="C141" t="s">
        <v>420</v>
      </c>
      <c r="D141" t="s">
        <v>147</v>
      </c>
      <c r="E141" t="s">
        <v>146</v>
      </c>
      <c r="AD141" t="s">
        <v>420</v>
      </c>
      <c r="AE141" t="s">
        <v>86</v>
      </c>
      <c r="AF141" t="s">
        <v>85</v>
      </c>
    </row>
    <row r="142" spans="3:32">
      <c r="C142" t="s">
        <v>420</v>
      </c>
      <c r="D142" t="s">
        <v>145</v>
      </c>
      <c r="E142" t="s">
        <v>144</v>
      </c>
      <c r="AD142" t="s">
        <v>420</v>
      </c>
      <c r="AE142" t="s">
        <v>84</v>
      </c>
      <c r="AF142" t="s">
        <v>83</v>
      </c>
    </row>
    <row r="143" spans="3:32">
      <c r="C143" t="s">
        <v>420</v>
      </c>
      <c r="D143" t="s">
        <v>143</v>
      </c>
      <c r="E143" t="s">
        <v>142</v>
      </c>
      <c r="AD143" t="s">
        <v>420</v>
      </c>
      <c r="AE143" t="s">
        <v>82</v>
      </c>
      <c r="AF143" t="s">
        <v>81</v>
      </c>
    </row>
    <row r="144" spans="3:32">
      <c r="C144" t="s">
        <v>420</v>
      </c>
      <c r="D144" t="s">
        <v>141</v>
      </c>
      <c r="E144" t="s">
        <v>140</v>
      </c>
      <c r="AD144" t="s">
        <v>420</v>
      </c>
      <c r="AE144" t="s">
        <v>79</v>
      </c>
      <c r="AF144" t="s">
        <v>78</v>
      </c>
    </row>
    <row r="145" spans="3:32">
      <c r="C145" t="s">
        <v>420</v>
      </c>
      <c r="D145" t="s">
        <v>138</v>
      </c>
      <c r="E145" t="s">
        <v>137</v>
      </c>
      <c r="AD145" t="s">
        <v>420</v>
      </c>
      <c r="AE145" t="s">
        <v>74</v>
      </c>
      <c r="AF145" t="s">
        <v>73</v>
      </c>
    </row>
    <row r="146" spans="3:32">
      <c r="C146" t="s">
        <v>420</v>
      </c>
      <c r="D146" t="s">
        <v>136</v>
      </c>
      <c r="E146" t="s">
        <v>135</v>
      </c>
      <c r="AD146" t="s">
        <v>420</v>
      </c>
      <c r="AE146" t="s">
        <v>71</v>
      </c>
      <c r="AF146" t="s">
        <v>70</v>
      </c>
    </row>
    <row r="147" spans="3:32">
      <c r="C147" t="s">
        <v>420</v>
      </c>
      <c r="D147" t="s">
        <v>134</v>
      </c>
      <c r="E147" t="s">
        <v>133</v>
      </c>
      <c r="AD147" t="s">
        <v>420</v>
      </c>
      <c r="AE147" t="s">
        <v>68</v>
      </c>
      <c r="AF147" t="s">
        <v>67</v>
      </c>
    </row>
    <row r="148" spans="3:32">
      <c r="C148" t="s">
        <v>420</v>
      </c>
      <c r="D148" t="s">
        <v>132</v>
      </c>
      <c r="E148" t="s">
        <v>131</v>
      </c>
      <c r="AD148" t="s">
        <v>420</v>
      </c>
      <c r="AE148" t="s">
        <v>66</v>
      </c>
      <c r="AF148" t="s">
        <v>65</v>
      </c>
    </row>
    <row r="149" spans="3:32">
      <c r="C149" t="s">
        <v>420</v>
      </c>
      <c r="D149" t="s">
        <v>130</v>
      </c>
      <c r="E149" t="s">
        <v>129</v>
      </c>
      <c r="AD149" t="s">
        <v>420</v>
      </c>
      <c r="AE149" t="s">
        <v>62</v>
      </c>
      <c r="AF149" t="s">
        <v>61</v>
      </c>
    </row>
    <row r="150" spans="3:32">
      <c r="C150" t="s">
        <v>420</v>
      </c>
      <c r="D150" t="s">
        <v>128</v>
      </c>
      <c r="E150" t="s">
        <v>127</v>
      </c>
      <c r="AD150" t="s">
        <v>420</v>
      </c>
      <c r="AE150" t="s">
        <v>57</v>
      </c>
      <c r="AF150" t="s">
        <v>56</v>
      </c>
    </row>
    <row r="151" spans="3:32">
      <c r="C151" t="s">
        <v>420</v>
      </c>
      <c r="D151" t="s">
        <v>126</v>
      </c>
      <c r="E151" t="s">
        <v>125</v>
      </c>
      <c r="AD151" t="s">
        <v>420</v>
      </c>
      <c r="AE151" t="s">
        <v>55</v>
      </c>
      <c r="AF151" t="s">
        <v>54</v>
      </c>
    </row>
    <row r="152" spans="3:32">
      <c r="C152" t="s">
        <v>420</v>
      </c>
      <c r="D152" t="s">
        <v>124</v>
      </c>
      <c r="E152" t="s">
        <v>123</v>
      </c>
      <c r="AD152" t="s">
        <v>420</v>
      </c>
      <c r="AE152" t="s">
        <v>50</v>
      </c>
      <c r="AF152" t="s">
        <v>49</v>
      </c>
    </row>
    <row r="153" spans="3:32">
      <c r="C153" t="s">
        <v>420</v>
      </c>
      <c r="D153" t="s">
        <v>122</v>
      </c>
      <c r="E153" t="s">
        <v>121</v>
      </c>
      <c r="AD153" t="s">
        <v>420</v>
      </c>
      <c r="AE153" t="s">
        <v>45</v>
      </c>
      <c r="AF153" t="s">
        <v>44</v>
      </c>
    </row>
    <row r="154" spans="3:32">
      <c r="C154" t="s">
        <v>420</v>
      </c>
      <c r="D154" t="s">
        <v>118</v>
      </c>
      <c r="E154" t="s">
        <v>117</v>
      </c>
      <c r="Y154" t="s">
        <v>345</v>
      </c>
      <c r="Z154" t="s">
        <v>345</v>
      </c>
      <c r="AA154" t="s">
        <v>344</v>
      </c>
      <c r="AC154" t="s">
        <v>77</v>
      </c>
      <c r="AD154" t="s">
        <v>77</v>
      </c>
      <c r="AE154" s="98" t="s">
        <v>369</v>
      </c>
      <c r="AF154" s="98" t="s">
        <v>368</v>
      </c>
    </row>
    <row r="155" spans="3:32">
      <c r="C155" t="s">
        <v>420</v>
      </c>
      <c r="D155" t="s">
        <v>116</v>
      </c>
      <c r="E155" t="s">
        <v>115</v>
      </c>
      <c r="Y155" t="s">
        <v>235</v>
      </c>
      <c r="Z155" t="s">
        <v>235</v>
      </c>
      <c r="AA155" t="s">
        <v>234</v>
      </c>
      <c r="AC155" s="98"/>
      <c r="AD155" t="s">
        <v>77</v>
      </c>
      <c r="AE155" s="98" t="s">
        <v>367</v>
      </c>
      <c r="AF155" s="98" t="s">
        <v>366</v>
      </c>
    </row>
    <row r="156" spans="3:32">
      <c r="C156" t="s">
        <v>420</v>
      </c>
      <c r="D156" t="s">
        <v>114</v>
      </c>
      <c r="E156" t="s">
        <v>113</v>
      </c>
      <c r="Y156" t="s">
        <v>195</v>
      </c>
      <c r="Z156" t="s">
        <v>195</v>
      </c>
      <c r="AA156" t="s">
        <v>194</v>
      </c>
      <c r="AC156" s="98"/>
      <c r="AD156" t="s">
        <v>77</v>
      </c>
      <c r="AE156" s="98" t="s">
        <v>359</v>
      </c>
      <c r="AF156" s="98" t="s">
        <v>358</v>
      </c>
    </row>
    <row r="157" spans="3:32">
      <c r="C157" t="s">
        <v>420</v>
      </c>
      <c r="D157" t="s">
        <v>112</v>
      </c>
      <c r="E157" t="s">
        <v>111</v>
      </c>
      <c r="Y157" t="s">
        <v>247</v>
      </c>
      <c r="Z157" t="s">
        <v>247</v>
      </c>
      <c r="AA157" t="s">
        <v>246</v>
      </c>
      <c r="AC157" s="98"/>
      <c r="AD157" t="s">
        <v>77</v>
      </c>
      <c r="AE157" s="98" t="s">
        <v>343</v>
      </c>
      <c r="AF157" s="98" t="s">
        <v>342</v>
      </c>
    </row>
    <row r="158" spans="3:32">
      <c r="C158" t="s">
        <v>420</v>
      </c>
      <c r="D158" t="s">
        <v>110</v>
      </c>
      <c r="E158" t="s">
        <v>109</v>
      </c>
      <c r="Y158" t="s">
        <v>335</v>
      </c>
      <c r="Z158" t="s">
        <v>335</v>
      </c>
      <c r="AA158" t="s">
        <v>334</v>
      </c>
      <c r="AC158" s="98"/>
      <c r="AD158" t="s">
        <v>77</v>
      </c>
      <c r="AE158" s="98" t="s">
        <v>337</v>
      </c>
      <c r="AF158" s="98" t="s">
        <v>336</v>
      </c>
    </row>
    <row r="159" spans="3:32">
      <c r="C159" t="s">
        <v>420</v>
      </c>
      <c r="D159" t="s">
        <v>107</v>
      </c>
      <c r="E159" t="s">
        <v>106</v>
      </c>
      <c r="Y159" t="s">
        <v>325</v>
      </c>
      <c r="Z159" t="s">
        <v>325</v>
      </c>
      <c r="AA159" t="s">
        <v>324</v>
      </c>
      <c r="AC159" s="98"/>
      <c r="AD159" t="s">
        <v>77</v>
      </c>
      <c r="AE159" s="98" t="s">
        <v>327</v>
      </c>
      <c r="AF159" s="98" t="s">
        <v>326</v>
      </c>
    </row>
    <row r="160" spans="3:32">
      <c r="C160" t="s">
        <v>420</v>
      </c>
      <c r="D160" t="s">
        <v>103</v>
      </c>
      <c r="E160" t="s">
        <v>102</v>
      </c>
      <c r="Y160" t="s">
        <v>259</v>
      </c>
      <c r="Z160" t="s">
        <v>259</v>
      </c>
      <c r="AA160" t="s">
        <v>258</v>
      </c>
      <c r="AC160" s="98"/>
      <c r="AD160" t="s">
        <v>77</v>
      </c>
      <c r="AE160" s="98" t="s">
        <v>319</v>
      </c>
      <c r="AF160" s="98" t="s">
        <v>318</v>
      </c>
    </row>
    <row r="161" spans="3:32">
      <c r="C161" t="s">
        <v>420</v>
      </c>
      <c r="D161" t="s">
        <v>100</v>
      </c>
      <c r="E161" t="s">
        <v>99</v>
      </c>
      <c r="Y161" t="s">
        <v>193</v>
      </c>
      <c r="Z161" t="s">
        <v>193</v>
      </c>
      <c r="AA161" t="s">
        <v>192</v>
      </c>
      <c r="AC161" s="98"/>
      <c r="AD161" t="s">
        <v>77</v>
      </c>
      <c r="AE161" s="98" t="s">
        <v>311</v>
      </c>
      <c r="AF161" s="98" t="s">
        <v>310</v>
      </c>
    </row>
    <row r="162" spans="3:32">
      <c r="C162" t="s">
        <v>420</v>
      </c>
      <c r="D162" t="s">
        <v>98</v>
      </c>
      <c r="E162" t="s">
        <v>97</v>
      </c>
      <c r="Y162" t="s">
        <v>183</v>
      </c>
      <c r="Z162" t="s">
        <v>183</v>
      </c>
      <c r="AA162" t="s">
        <v>182</v>
      </c>
      <c r="AC162" s="98"/>
      <c r="AD162" t="s">
        <v>77</v>
      </c>
      <c r="AE162" s="98" t="s">
        <v>293</v>
      </c>
      <c r="AF162" s="98" t="s">
        <v>292</v>
      </c>
    </row>
    <row r="163" spans="3:32">
      <c r="C163" t="s">
        <v>420</v>
      </c>
      <c r="D163" t="s">
        <v>96</v>
      </c>
      <c r="E163" t="s">
        <v>95</v>
      </c>
      <c r="Y163" t="s">
        <v>369</v>
      </c>
      <c r="Z163" t="s">
        <v>369</v>
      </c>
      <c r="AA163" t="s">
        <v>368</v>
      </c>
      <c r="AC163" s="98"/>
      <c r="AD163" t="s">
        <v>77</v>
      </c>
      <c r="AE163" s="98" t="s">
        <v>287</v>
      </c>
      <c r="AF163" s="98" t="s">
        <v>286</v>
      </c>
    </row>
    <row r="164" spans="3:32">
      <c r="C164" t="s">
        <v>420</v>
      </c>
      <c r="D164" t="s">
        <v>94</v>
      </c>
      <c r="E164" t="s">
        <v>93</v>
      </c>
      <c r="Y164" t="s">
        <v>263</v>
      </c>
      <c r="Z164" t="s">
        <v>263</v>
      </c>
      <c r="AA164" t="s">
        <v>262</v>
      </c>
      <c r="AC164" s="98"/>
      <c r="AD164" t="s">
        <v>77</v>
      </c>
      <c r="AE164" s="98" t="s">
        <v>279</v>
      </c>
      <c r="AF164" s="98" t="s">
        <v>278</v>
      </c>
    </row>
    <row r="165" spans="3:32">
      <c r="C165" t="s">
        <v>420</v>
      </c>
      <c r="D165" t="s">
        <v>92</v>
      </c>
      <c r="E165" t="s">
        <v>91</v>
      </c>
      <c r="Y165" t="s">
        <v>207</v>
      </c>
      <c r="Z165" t="s">
        <v>207</v>
      </c>
      <c r="AA165" t="s">
        <v>206</v>
      </c>
      <c r="AC165" s="98"/>
      <c r="AD165" t="s">
        <v>77</v>
      </c>
      <c r="AE165" s="98" t="s">
        <v>277</v>
      </c>
      <c r="AF165" s="98" t="s">
        <v>276</v>
      </c>
    </row>
    <row r="166" spans="3:32">
      <c r="C166" t="s">
        <v>420</v>
      </c>
      <c r="D166" t="s">
        <v>90</v>
      </c>
      <c r="E166" t="s">
        <v>89</v>
      </c>
      <c r="Y166" t="s">
        <v>173</v>
      </c>
      <c r="Z166" t="s">
        <v>173</v>
      </c>
      <c r="AA166" t="s">
        <v>172</v>
      </c>
      <c r="AC166" s="98"/>
      <c r="AD166" t="s">
        <v>77</v>
      </c>
      <c r="AE166" s="98" t="s">
        <v>273</v>
      </c>
      <c r="AF166" s="98" t="s">
        <v>272</v>
      </c>
    </row>
    <row r="167" spans="3:32">
      <c r="C167" t="s">
        <v>420</v>
      </c>
      <c r="D167" t="s">
        <v>88</v>
      </c>
      <c r="E167" t="s">
        <v>87</v>
      </c>
      <c r="Y167" t="s">
        <v>103</v>
      </c>
      <c r="Z167" t="s">
        <v>103</v>
      </c>
      <c r="AA167" t="s">
        <v>102</v>
      </c>
      <c r="AC167" s="98"/>
      <c r="AD167" t="s">
        <v>77</v>
      </c>
      <c r="AE167" s="98" t="s">
        <v>269</v>
      </c>
      <c r="AF167" s="98" t="s">
        <v>268</v>
      </c>
    </row>
    <row r="168" spans="3:32">
      <c r="C168" t="s">
        <v>420</v>
      </c>
      <c r="D168" t="s">
        <v>86</v>
      </c>
      <c r="E168" t="s">
        <v>85</v>
      </c>
      <c r="Y168" t="s">
        <v>367</v>
      </c>
      <c r="Z168" t="s">
        <v>367</v>
      </c>
      <c r="AA168" t="s">
        <v>366</v>
      </c>
      <c r="AC168" s="98"/>
      <c r="AD168" t="s">
        <v>77</v>
      </c>
      <c r="AE168" s="98" t="s">
        <v>267</v>
      </c>
      <c r="AF168" s="98" t="s">
        <v>266</v>
      </c>
    </row>
    <row r="169" spans="3:32">
      <c r="C169" t="s">
        <v>420</v>
      </c>
      <c r="D169" t="s">
        <v>84</v>
      </c>
      <c r="E169" t="s">
        <v>83</v>
      </c>
      <c r="Y169" t="s">
        <v>343</v>
      </c>
      <c r="Z169" t="s">
        <v>343</v>
      </c>
      <c r="AA169" t="s">
        <v>342</v>
      </c>
      <c r="AC169" s="98"/>
      <c r="AD169" t="s">
        <v>77</v>
      </c>
      <c r="AE169" s="98" t="s">
        <v>263</v>
      </c>
      <c r="AF169" s="98" t="s">
        <v>262</v>
      </c>
    </row>
    <row r="170" spans="3:32">
      <c r="C170" t="s">
        <v>420</v>
      </c>
      <c r="D170" t="s">
        <v>82</v>
      </c>
      <c r="E170" t="s">
        <v>81</v>
      </c>
      <c r="Y170" t="s">
        <v>327</v>
      </c>
      <c r="Z170" t="s">
        <v>327</v>
      </c>
      <c r="AA170" t="s">
        <v>326</v>
      </c>
      <c r="AC170" s="98"/>
      <c r="AD170" t="s">
        <v>77</v>
      </c>
      <c r="AE170" s="98" t="s">
        <v>257</v>
      </c>
      <c r="AF170" s="98" t="s">
        <v>256</v>
      </c>
    </row>
    <row r="171" spans="3:32">
      <c r="C171" t="s">
        <v>420</v>
      </c>
      <c r="D171" t="s">
        <v>79</v>
      </c>
      <c r="E171" t="s">
        <v>78</v>
      </c>
      <c r="Y171" t="s">
        <v>287</v>
      </c>
      <c r="Z171" t="s">
        <v>287</v>
      </c>
      <c r="AA171" t="s">
        <v>286</v>
      </c>
      <c r="AC171" s="98"/>
      <c r="AD171" t="s">
        <v>77</v>
      </c>
      <c r="AE171" s="98" t="s">
        <v>255</v>
      </c>
      <c r="AF171" s="98" t="s">
        <v>254</v>
      </c>
    </row>
    <row r="172" spans="3:32">
      <c r="C172" t="s">
        <v>420</v>
      </c>
      <c r="D172" t="s">
        <v>74</v>
      </c>
      <c r="E172" t="s">
        <v>73</v>
      </c>
      <c r="Y172" t="s">
        <v>269</v>
      </c>
      <c r="Z172" t="s">
        <v>269</v>
      </c>
      <c r="AA172" t="s">
        <v>268</v>
      </c>
      <c r="AC172" s="98"/>
      <c r="AD172" t="s">
        <v>77</v>
      </c>
      <c r="AE172" s="98" t="s">
        <v>251</v>
      </c>
      <c r="AF172" s="98" t="s">
        <v>250</v>
      </c>
    </row>
    <row r="173" spans="3:32">
      <c r="C173" t="s">
        <v>420</v>
      </c>
      <c r="D173" t="s">
        <v>71</v>
      </c>
      <c r="E173" t="s">
        <v>70</v>
      </c>
      <c r="Y173" t="s">
        <v>267</v>
      </c>
      <c r="Z173" t="s">
        <v>267</v>
      </c>
      <c r="AA173" t="s">
        <v>266</v>
      </c>
      <c r="AC173" s="98"/>
      <c r="AD173" t="s">
        <v>77</v>
      </c>
      <c r="AE173" s="98" t="s">
        <v>249</v>
      </c>
      <c r="AF173" s="98" t="s">
        <v>248</v>
      </c>
    </row>
    <row r="174" spans="3:32">
      <c r="C174" t="s">
        <v>420</v>
      </c>
      <c r="D174" t="s">
        <v>68</v>
      </c>
      <c r="E174" t="s">
        <v>67</v>
      </c>
      <c r="Y174" t="s">
        <v>365</v>
      </c>
      <c r="Z174" t="s">
        <v>365</v>
      </c>
      <c r="AA174" t="s">
        <v>364</v>
      </c>
      <c r="AC174" s="98"/>
      <c r="AD174" t="s">
        <v>77</v>
      </c>
      <c r="AE174" s="98" t="s">
        <v>243</v>
      </c>
      <c r="AF174" s="98" t="s">
        <v>242</v>
      </c>
    </row>
    <row r="175" spans="3:32">
      <c r="C175" t="s">
        <v>420</v>
      </c>
      <c r="D175" t="s">
        <v>66</v>
      </c>
      <c r="E175" t="s">
        <v>65</v>
      </c>
      <c r="Y175" t="s">
        <v>299</v>
      </c>
      <c r="Z175" t="s">
        <v>299</v>
      </c>
      <c r="AA175" t="s">
        <v>298</v>
      </c>
      <c r="AC175" s="98"/>
      <c r="AD175" t="s">
        <v>77</v>
      </c>
      <c r="AE175" s="98" t="s">
        <v>237</v>
      </c>
      <c r="AF175" s="98" t="s">
        <v>236</v>
      </c>
    </row>
    <row r="176" spans="3:32">
      <c r="C176" t="s">
        <v>420</v>
      </c>
      <c r="D176" t="s">
        <v>62</v>
      </c>
      <c r="E176" t="s">
        <v>61</v>
      </c>
      <c r="Y176" t="s">
        <v>241</v>
      </c>
      <c r="Z176" t="s">
        <v>241</v>
      </c>
      <c r="AA176" t="s">
        <v>240</v>
      </c>
      <c r="AC176" s="98"/>
      <c r="AD176" t="s">
        <v>77</v>
      </c>
      <c r="AE176" s="98" t="s">
        <v>227</v>
      </c>
      <c r="AF176" s="98" t="s">
        <v>226</v>
      </c>
    </row>
    <row r="177" spans="2:32">
      <c r="C177" t="s">
        <v>420</v>
      </c>
      <c r="D177" t="s">
        <v>57</v>
      </c>
      <c r="E177" t="s">
        <v>56</v>
      </c>
      <c r="Y177" t="s">
        <v>165</v>
      </c>
      <c r="Z177" t="s">
        <v>165</v>
      </c>
      <c r="AA177" t="s">
        <v>164</v>
      </c>
      <c r="AC177" s="98"/>
      <c r="AD177" t="s">
        <v>77</v>
      </c>
      <c r="AE177" s="98" t="s">
        <v>215</v>
      </c>
      <c r="AF177" s="98" t="s">
        <v>214</v>
      </c>
    </row>
    <row r="178" spans="2:32">
      <c r="C178" t="s">
        <v>420</v>
      </c>
      <c r="D178" t="s">
        <v>55</v>
      </c>
      <c r="E178" t="s">
        <v>54</v>
      </c>
      <c r="Y178" t="s">
        <v>153</v>
      </c>
      <c r="Z178" t="s">
        <v>153</v>
      </c>
      <c r="AA178" t="s">
        <v>152</v>
      </c>
      <c r="AC178" s="98"/>
      <c r="AD178" t="s">
        <v>77</v>
      </c>
      <c r="AE178" s="98" t="s">
        <v>207</v>
      </c>
      <c r="AF178" s="98" t="s">
        <v>206</v>
      </c>
    </row>
    <row r="179" spans="2:32">
      <c r="C179" t="s">
        <v>420</v>
      </c>
      <c r="D179" t="s">
        <v>50</v>
      </c>
      <c r="E179" t="s">
        <v>49</v>
      </c>
      <c r="Y179" t="s">
        <v>94</v>
      </c>
      <c r="Z179" t="s">
        <v>94</v>
      </c>
      <c r="AA179" t="s">
        <v>93</v>
      </c>
      <c r="AC179" s="98"/>
      <c r="AD179" t="s">
        <v>77</v>
      </c>
      <c r="AE179" s="98" t="s">
        <v>173</v>
      </c>
      <c r="AF179" s="98" t="s">
        <v>172</v>
      </c>
    </row>
    <row r="180" spans="2:32">
      <c r="C180" t="s">
        <v>420</v>
      </c>
      <c r="D180" t="s">
        <v>45</v>
      </c>
      <c r="E180" t="s">
        <v>44</v>
      </c>
      <c r="Y180" t="s">
        <v>285</v>
      </c>
      <c r="Z180" t="s">
        <v>285</v>
      </c>
      <c r="AA180" t="s">
        <v>284</v>
      </c>
      <c r="AC180" s="98"/>
      <c r="AD180" t="s">
        <v>77</v>
      </c>
      <c r="AE180" s="98" t="s">
        <v>169</v>
      </c>
      <c r="AF180" s="98" t="s">
        <v>168</v>
      </c>
    </row>
    <row r="181" spans="2:32">
      <c r="B181" t="s">
        <v>163</v>
      </c>
      <c r="C181" t="s">
        <v>163</v>
      </c>
      <c r="D181" t="s">
        <v>163</v>
      </c>
      <c r="E181" t="s">
        <v>1159</v>
      </c>
      <c r="Y181" t="s">
        <v>303</v>
      </c>
      <c r="Z181" t="s">
        <v>303</v>
      </c>
      <c r="AA181" t="s">
        <v>302</v>
      </c>
      <c r="AC181" s="98"/>
      <c r="AD181" t="s">
        <v>77</v>
      </c>
      <c r="AE181" s="98" t="s">
        <v>134</v>
      </c>
      <c r="AF181" s="98" t="s">
        <v>133</v>
      </c>
    </row>
    <row r="182" spans="2:32">
      <c r="C182" t="s">
        <v>163</v>
      </c>
      <c r="D182" s="98" t="s">
        <v>305</v>
      </c>
      <c r="E182" s="98" t="s">
        <v>304</v>
      </c>
      <c r="Y182" t="s">
        <v>201</v>
      </c>
      <c r="Z182" t="s">
        <v>201</v>
      </c>
      <c r="AA182" t="s">
        <v>200</v>
      </c>
      <c r="AC182" s="98"/>
      <c r="AD182" t="s">
        <v>77</v>
      </c>
      <c r="AE182" s="98" t="s">
        <v>114</v>
      </c>
      <c r="AF182" s="98" t="s">
        <v>113</v>
      </c>
    </row>
    <row r="183" spans="2:32">
      <c r="C183" t="s">
        <v>163</v>
      </c>
      <c r="D183" s="98" t="s">
        <v>303</v>
      </c>
      <c r="E183" s="98" t="s">
        <v>302</v>
      </c>
      <c r="Y183" t="s">
        <v>187</v>
      </c>
      <c r="Z183" t="s">
        <v>187</v>
      </c>
      <c r="AA183" t="s">
        <v>186</v>
      </c>
      <c r="AC183" s="98"/>
      <c r="AD183" t="s">
        <v>77</v>
      </c>
      <c r="AE183" s="98" t="s">
        <v>98</v>
      </c>
      <c r="AF183" s="98" t="s">
        <v>97</v>
      </c>
    </row>
    <row r="184" spans="2:32">
      <c r="C184" t="s">
        <v>163</v>
      </c>
      <c r="D184" s="98" t="s">
        <v>231</v>
      </c>
      <c r="E184" s="98" t="s">
        <v>230</v>
      </c>
      <c r="Y184" t="s">
        <v>363</v>
      </c>
      <c r="Z184" t="s">
        <v>363</v>
      </c>
      <c r="AA184" t="s">
        <v>362</v>
      </c>
      <c r="AC184" s="98"/>
      <c r="AD184" t="s">
        <v>77</v>
      </c>
      <c r="AE184" s="98" t="s">
        <v>90</v>
      </c>
      <c r="AF184" s="98" t="s">
        <v>89</v>
      </c>
    </row>
    <row r="185" spans="2:32">
      <c r="C185" t="s">
        <v>163</v>
      </c>
      <c r="D185" s="98" t="s">
        <v>229</v>
      </c>
      <c r="E185" s="98" t="s">
        <v>228</v>
      </c>
      <c r="Y185" t="s">
        <v>199</v>
      </c>
      <c r="Z185" t="s">
        <v>199</v>
      </c>
      <c r="AA185" t="s">
        <v>198</v>
      </c>
      <c r="AC185" s="98"/>
      <c r="AD185" t="s">
        <v>77</v>
      </c>
      <c r="AE185" s="98" t="s">
        <v>88</v>
      </c>
      <c r="AF185" s="98" t="s">
        <v>87</v>
      </c>
    </row>
    <row r="186" spans="2:32">
      <c r="C186" t="s">
        <v>163</v>
      </c>
      <c r="D186" s="98" t="s">
        <v>225</v>
      </c>
      <c r="E186" s="98" t="s">
        <v>224</v>
      </c>
      <c r="Y186" t="s">
        <v>145</v>
      </c>
      <c r="Z186" t="s">
        <v>145</v>
      </c>
      <c r="AA186" t="s">
        <v>144</v>
      </c>
      <c r="AC186" s="98"/>
      <c r="AD186" t="s">
        <v>77</v>
      </c>
      <c r="AE186" s="98" t="s">
        <v>74</v>
      </c>
      <c r="AF186" s="98" t="s">
        <v>73</v>
      </c>
    </row>
    <row r="187" spans="2:32">
      <c r="C187" t="s">
        <v>163</v>
      </c>
      <c r="D187" s="98" t="s">
        <v>193</v>
      </c>
      <c r="E187" s="98" t="s">
        <v>192</v>
      </c>
      <c r="Y187" t="s">
        <v>143</v>
      </c>
      <c r="Z187" t="s">
        <v>143</v>
      </c>
      <c r="AA187" t="s">
        <v>142</v>
      </c>
      <c r="AC187" t="s">
        <v>53</v>
      </c>
      <c r="AD187" t="s">
        <v>53</v>
      </c>
      <c r="AE187" s="98" t="s">
        <v>361</v>
      </c>
      <c r="AF187" s="98" t="s">
        <v>360</v>
      </c>
    </row>
    <row r="188" spans="2:32">
      <c r="C188" t="s">
        <v>163</v>
      </c>
      <c r="D188" s="98" t="s">
        <v>189</v>
      </c>
      <c r="E188" s="98" t="s">
        <v>188</v>
      </c>
      <c r="Y188" t="s">
        <v>68</v>
      </c>
      <c r="Z188" t="s">
        <v>68</v>
      </c>
      <c r="AA188" t="s">
        <v>67</v>
      </c>
      <c r="AD188" t="s">
        <v>53</v>
      </c>
      <c r="AE188" s="98" t="s">
        <v>357</v>
      </c>
      <c r="AF188" s="98" t="s">
        <v>356</v>
      </c>
    </row>
    <row r="189" spans="2:32">
      <c r="C189" t="s">
        <v>163</v>
      </c>
      <c r="D189" s="98" t="s">
        <v>187</v>
      </c>
      <c r="E189" s="98" t="s">
        <v>186</v>
      </c>
      <c r="Y189" t="s">
        <v>361</v>
      </c>
      <c r="Z189" t="s">
        <v>361</v>
      </c>
      <c r="AA189" t="s">
        <v>360</v>
      </c>
      <c r="AD189" t="s">
        <v>53</v>
      </c>
      <c r="AE189" s="98" t="s">
        <v>329</v>
      </c>
      <c r="AF189" s="98" t="s">
        <v>328</v>
      </c>
    </row>
    <row r="190" spans="2:32">
      <c r="C190" t="s">
        <v>163</v>
      </c>
      <c r="D190" s="98" t="s">
        <v>161</v>
      </c>
      <c r="E190" s="98" t="s">
        <v>160</v>
      </c>
      <c r="Y190" t="s">
        <v>329</v>
      </c>
      <c r="Z190" t="s">
        <v>329</v>
      </c>
      <c r="AA190" t="s">
        <v>328</v>
      </c>
      <c r="AD190" t="s">
        <v>53</v>
      </c>
      <c r="AE190" s="98" t="s">
        <v>325</v>
      </c>
      <c r="AF190" s="98" t="s">
        <v>324</v>
      </c>
    </row>
    <row r="191" spans="2:32">
      <c r="B191" t="s">
        <v>105</v>
      </c>
      <c r="C191" t="s">
        <v>105</v>
      </c>
      <c r="D191" t="s">
        <v>105</v>
      </c>
      <c r="E191" t="s">
        <v>1161</v>
      </c>
      <c r="Y191" t="s">
        <v>221</v>
      </c>
      <c r="Z191" t="s">
        <v>221</v>
      </c>
      <c r="AA191" t="s">
        <v>220</v>
      </c>
      <c r="AD191" t="s">
        <v>53</v>
      </c>
      <c r="AE191" s="98" t="s">
        <v>313</v>
      </c>
      <c r="AF191" s="98" t="s">
        <v>312</v>
      </c>
    </row>
    <row r="192" spans="2:32">
      <c r="C192" t="s">
        <v>105</v>
      </c>
      <c r="D192" s="98" t="s">
        <v>361</v>
      </c>
      <c r="E192" s="98" t="s">
        <v>360</v>
      </c>
      <c r="Y192" t="s">
        <v>211</v>
      </c>
      <c r="Z192" t="s">
        <v>211</v>
      </c>
      <c r="AA192" t="s">
        <v>210</v>
      </c>
      <c r="AD192" t="s">
        <v>53</v>
      </c>
      <c r="AE192" s="98" t="s">
        <v>305</v>
      </c>
      <c r="AF192" s="98" t="s">
        <v>304</v>
      </c>
    </row>
    <row r="193" spans="2:32">
      <c r="C193" t="s">
        <v>105</v>
      </c>
      <c r="D193" s="98" t="s">
        <v>329</v>
      </c>
      <c r="E193" s="98" t="s">
        <v>328</v>
      </c>
      <c r="Y193" t="s">
        <v>359</v>
      </c>
      <c r="Z193" t="s">
        <v>359</v>
      </c>
      <c r="AA193" t="s">
        <v>358</v>
      </c>
      <c r="AD193" t="s">
        <v>53</v>
      </c>
      <c r="AE193" s="98" t="s">
        <v>303</v>
      </c>
      <c r="AF193" s="98" t="s">
        <v>302</v>
      </c>
    </row>
    <row r="194" spans="2:32">
      <c r="C194" t="s">
        <v>105</v>
      </c>
      <c r="D194" s="98" t="s">
        <v>325</v>
      </c>
      <c r="E194" s="98" t="s">
        <v>324</v>
      </c>
      <c r="Y194" t="s">
        <v>337</v>
      </c>
      <c r="Z194" t="s">
        <v>337</v>
      </c>
      <c r="AA194" t="s">
        <v>336</v>
      </c>
      <c r="AD194" t="s">
        <v>53</v>
      </c>
      <c r="AE194" s="98" t="s">
        <v>295</v>
      </c>
      <c r="AF194" s="98" t="s">
        <v>294</v>
      </c>
    </row>
    <row r="195" spans="2:32">
      <c r="C195" t="s">
        <v>105</v>
      </c>
      <c r="D195" s="98" t="s">
        <v>285</v>
      </c>
      <c r="E195" s="98" t="s">
        <v>284</v>
      </c>
      <c r="Y195" t="s">
        <v>279</v>
      </c>
      <c r="Z195" t="s">
        <v>279</v>
      </c>
      <c r="AA195" t="s">
        <v>278</v>
      </c>
      <c r="AD195" t="s">
        <v>53</v>
      </c>
      <c r="AE195" s="98" t="s">
        <v>285</v>
      </c>
      <c r="AF195" s="98" t="s">
        <v>284</v>
      </c>
    </row>
    <row r="196" spans="2:32">
      <c r="C196" t="s">
        <v>105</v>
      </c>
      <c r="D196" s="98" t="s">
        <v>259</v>
      </c>
      <c r="E196" s="98" t="s">
        <v>258</v>
      </c>
      <c r="Y196" t="s">
        <v>357</v>
      </c>
      <c r="Z196" t="s">
        <v>357</v>
      </c>
      <c r="AA196" t="s">
        <v>356</v>
      </c>
      <c r="AD196" t="s">
        <v>53</v>
      </c>
      <c r="AE196" s="98" t="s">
        <v>261</v>
      </c>
      <c r="AF196" s="98" t="s">
        <v>260</v>
      </c>
    </row>
    <row r="197" spans="2:32">
      <c r="C197" t="s">
        <v>105</v>
      </c>
      <c r="D197" s="98" t="s">
        <v>221</v>
      </c>
      <c r="E197" s="98" t="s">
        <v>220</v>
      </c>
      <c r="Y197" t="s">
        <v>295</v>
      </c>
      <c r="Z197" t="s">
        <v>295</v>
      </c>
      <c r="AA197" t="s">
        <v>294</v>
      </c>
      <c r="AD197" t="s">
        <v>53</v>
      </c>
      <c r="AE197" s="98" t="s">
        <v>259</v>
      </c>
      <c r="AF197" s="98" t="s">
        <v>258</v>
      </c>
    </row>
    <row r="198" spans="2:32">
      <c r="C198" t="s">
        <v>105</v>
      </c>
      <c r="D198" s="98" t="s">
        <v>205</v>
      </c>
      <c r="E198" s="98" t="s">
        <v>204</v>
      </c>
      <c r="Y198" t="s">
        <v>157</v>
      </c>
      <c r="Z198" t="s">
        <v>157</v>
      </c>
      <c r="AA198" t="s">
        <v>156</v>
      </c>
      <c r="AD198" t="s">
        <v>53</v>
      </c>
      <c r="AE198" s="98" t="s">
        <v>231</v>
      </c>
      <c r="AF198" s="98" t="s">
        <v>230</v>
      </c>
    </row>
    <row r="199" spans="2:32">
      <c r="C199" t="s">
        <v>105</v>
      </c>
      <c r="D199" s="98" t="s">
        <v>181</v>
      </c>
      <c r="E199" s="98" t="s">
        <v>180</v>
      </c>
      <c r="Y199" t="s">
        <v>147</v>
      </c>
      <c r="Z199" t="s">
        <v>147</v>
      </c>
      <c r="AA199" t="s">
        <v>146</v>
      </c>
      <c r="AD199" t="s">
        <v>53</v>
      </c>
      <c r="AE199" s="98" t="s">
        <v>229</v>
      </c>
      <c r="AF199" s="98" t="s">
        <v>228</v>
      </c>
    </row>
    <row r="200" spans="2:32">
      <c r="C200" t="s">
        <v>105</v>
      </c>
      <c r="D200" s="98" t="s">
        <v>136</v>
      </c>
      <c r="E200" s="98" t="s">
        <v>135</v>
      </c>
      <c r="Y200" t="s">
        <v>130</v>
      </c>
      <c r="Z200" t="s">
        <v>130</v>
      </c>
      <c r="AA200" t="s">
        <v>129</v>
      </c>
      <c r="AD200" t="s">
        <v>53</v>
      </c>
      <c r="AE200" s="98" t="s">
        <v>225</v>
      </c>
      <c r="AF200" s="98" t="s">
        <v>224</v>
      </c>
    </row>
    <row r="201" spans="2:32">
      <c r="C201" t="s">
        <v>105</v>
      </c>
      <c r="D201" s="98" t="s">
        <v>122</v>
      </c>
      <c r="E201" s="98" t="s">
        <v>121</v>
      </c>
      <c r="Y201" t="s">
        <v>92</v>
      </c>
      <c r="Z201" t="s">
        <v>92</v>
      </c>
      <c r="AA201" t="s">
        <v>91</v>
      </c>
      <c r="AD201" t="s">
        <v>53</v>
      </c>
      <c r="AE201" s="98" t="s">
        <v>221</v>
      </c>
      <c r="AF201" s="98" t="s">
        <v>220</v>
      </c>
    </row>
    <row r="202" spans="2:32">
      <c r="C202" t="s">
        <v>105</v>
      </c>
      <c r="D202" s="98" t="s">
        <v>103</v>
      </c>
      <c r="E202" s="98" t="s">
        <v>102</v>
      </c>
      <c r="Y202" t="s">
        <v>84</v>
      </c>
      <c r="Z202" t="s">
        <v>84</v>
      </c>
      <c r="AA202" t="s">
        <v>83</v>
      </c>
      <c r="AD202" t="s">
        <v>53</v>
      </c>
      <c r="AE202" s="98" t="s">
        <v>211</v>
      </c>
      <c r="AF202" s="98" t="s">
        <v>210</v>
      </c>
    </row>
    <row r="203" spans="2:32">
      <c r="B203" t="s">
        <v>76</v>
      </c>
      <c r="C203" t="s">
        <v>76</v>
      </c>
      <c r="D203" t="s">
        <v>76</v>
      </c>
      <c r="E203" t="s">
        <v>1162</v>
      </c>
      <c r="Y203" t="s">
        <v>50</v>
      </c>
      <c r="Z203" t="s">
        <v>50</v>
      </c>
      <c r="AA203" t="s">
        <v>49</v>
      </c>
      <c r="AD203" t="s">
        <v>53</v>
      </c>
      <c r="AE203" s="98" t="s">
        <v>205</v>
      </c>
      <c r="AF203" s="98" t="s">
        <v>204</v>
      </c>
    </row>
    <row r="204" spans="2:32">
      <c r="C204" t="s">
        <v>76</v>
      </c>
      <c r="D204" s="98" t="s">
        <v>369</v>
      </c>
      <c r="E204" s="98" t="s">
        <v>368</v>
      </c>
      <c r="Y204" t="s">
        <v>355</v>
      </c>
      <c r="Z204" t="s">
        <v>355</v>
      </c>
      <c r="AA204" t="s">
        <v>354</v>
      </c>
      <c r="AD204" t="s">
        <v>53</v>
      </c>
      <c r="AE204" s="98" t="s">
        <v>193</v>
      </c>
      <c r="AF204" s="98" t="s">
        <v>192</v>
      </c>
    </row>
    <row r="205" spans="2:32">
      <c r="C205" t="s">
        <v>76</v>
      </c>
      <c r="D205" s="98" t="s">
        <v>367</v>
      </c>
      <c r="E205" s="98" t="s">
        <v>366</v>
      </c>
      <c r="Y205" t="s">
        <v>353</v>
      </c>
      <c r="Z205" t="s">
        <v>353</v>
      </c>
      <c r="AA205" t="s">
        <v>352</v>
      </c>
      <c r="AD205" t="s">
        <v>53</v>
      </c>
      <c r="AE205" s="98" t="s">
        <v>189</v>
      </c>
      <c r="AF205" s="98" t="s">
        <v>188</v>
      </c>
    </row>
    <row r="206" spans="2:32">
      <c r="C206" t="s">
        <v>76</v>
      </c>
      <c r="D206" s="98" t="s">
        <v>359</v>
      </c>
      <c r="E206" s="98" t="s">
        <v>358</v>
      </c>
      <c r="Y206" t="s">
        <v>351</v>
      </c>
      <c r="Z206" t="s">
        <v>351</v>
      </c>
      <c r="AA206" t="s">
        <v>350</v>
      </c>
      <c r="AD206" t="s">
        <v>53</v>
      </c>
      <c r="AE206" s="98" t="s">
        <v>187</v>
      </c>
      <c r="AF206" s="98" t="s">
        <v>186</v>
      </c>
    </row>
    <row r="207" spans="2:32">
      <c r="C207" t="s">
        <v>76</v>
      </c>
      <c r="D207" s="98" t="s">
        <v>343</v>
      </c>
      <c r="E207" s="98" t="s">
        <v>342</v>
      </c>
      <c r="Y207" t="s">
        <v>333</v>
      </c>
      <c r="Z207" t="s">
        <v>333</v>
      </c>
      <c r="AA207" t="s">
        <v>332</v>
      </c>
      <c r="AD207" t="s">
        <v>53</v>
      </c>
      <c r="AE207" s="98" t="s">
        <v>181</v>
      </c>
      <c r="AF207" s="98" t="s">
        <v>180</v>
      </c>
    </row>
    <row r="208" spans="2:32">
      <c r="C208" t="s">
        <v>76</v>
      </c>
      <c r="D208" s="98" t="s">
        <v>337</v>
      </c>
      <c r="E208" s="98" t="s">
        <v>336</v>
      </c>
      <c r="Y208" t="s">
        <v>159</v>
      </c>
      <c r="Z208" t="s">
        <v>159</v>
      </c>
      <c r="AA208" t="s">
        <v>158</v>
      </c>
      <c r="AD208" t="s">
        <v>53</v>
      </c>
      <c r="AE208" s="98" t="s">
        <v>161</v>
      </c>
      <c r="AF208" s="98" t="s">
        <v>160</v>
      </c>
    </row>
    <row r="209" spans="3:32">
      <c r="C209" t="s">
        <v>76</v>
      </c>
      <c r="D209" s="98" t="s">
        <v>327</v>
      </c>
      <c r="E209" s="98" t="s">
        <v>326</v>
      </c>
      <c r="Y209" t="s">
        <v>71</v>
      </c>
      <c r="Z209" t="s">
        <v>71</v>
      </c>
      <c r="AA209" t="s">
        <v>70</v>
      </c>
      <c r="AD209" t="s">
        <v>53</v>
      </c>
      <c r="AE209" s="98" t="s">
        <v>157</v>
      </c>
      <c r="AF209" s="98" t="s">
        <v>156</v>
      </c>
    </row>
    <row r="210" spans="3:32">
      <c r="C210" t="s">
        <v>76</v>
      </c>
      <c r="D210" s="98" t="s">
        <v>319</v>
      </c>
      <c r="E210" s="98" t="s">
        <v>318</v>
      </c>
      <c r="Y210" t="s">
        <v>347</v>
      </c>
      <c r="Z210" t="s">
        <v>347</v>
      </c>
      <c r="AA210" t="s">
        <v>346</v>
      </c>
      <c r="AD210" t="s">
        <v>53</v>
      </c>
      <c r="AE210" s="98" t="s">
        <v>151</v>
      </c>
      <c r="AF210" s="98" t="s">
        <v>150</v>
      </c>
    </row>
    <row r="211" spans="3:32">
      <c r="C211" t="s">
        <v>76</v>
      </c>
      <c r="D211" s="98" t="s">
        <v>311</v>
      </c>
      <c r="E211" s="98" t="s">
        <v>310</v>
      </c>
      <c r="Y211" t="s">
        <v>271</v>
      </c>
      <c r="Z211" t="s">
        <v>271</v>
      </c>
      <c r="AA211" t="s">
        <v>270</v>
      </c>
      <c r="AD211" t="s">
        <v>53</v>
      </c>
      <c r="AE211" s="98" t="s">
        <v>147</v>
      </c>
      <c r="AF211" s="98" t="s">
        <v>146</v>
      </c>
    </row>
    <row r="212" spans="3:32">
      <c r="C212" t="s">
        <v>76</v>
      </c>
      <c r="D212" s="98" t="s">
        <v>293</v>
      </c>
      <c r="E212" s="98" t="s">
        <v>292</v>
      </c>
      <c r="Y212" t="s">
        <v>116</v>
      </c>
      <c r="Z212" t="s">
        <v>116</v>
      </c>
      <c r="AA212" t="s">
        <v>115</v>
      </c>
      <c r="AD212" t="s">
        <v>53</v>
      </c>
      <c r="AE212" s="98" t="s">
        <v>136</v>
      </c>
      <c r="AF212" s="98" t="s">
        <v>135</v>
      </c>
    </row>
    <row r="213" spans="3:32">
      <c r="C213" t="s">
        <v>76</v>
      </c>
      <c r="D213" s="98" t="s">
        <v>287</v>
      </c>
      <c r="E213" s="98" t="s">
        <v>286</v>
      </c>
      <c r="Y213" t="s">
        <v>66</v>
      </c>
      <c r="Z213" t="s">
        <v>66</v>
      </c>
      <c r="AA213" t="s">
        <v>65</v>
      </c>
      <c r="AD213" t="s">
        <v>53</v>
      </c>
      <c r="AE213" s="98" t="s">
        <v>130</v>
      </c>
      <c r="AF213" s="98" t="s">
        <v>129</v>
      </c>
    </row>
    <row r="214" spans="3:32">
      <c r="C214" t="s">
        <v>76</v>
      </c>
      <c r="D214" s="98" t="s">
        <v>279</v>
      </c>
      <c r="E214" s="98" t="s">
        <v>278</v>
      </c>
      <c r="Y214" t="s">
        <v>57</v>
      </c>
      <c r="Z214" t="s">
        <v>57</v>
      </c>
      <c r="AA214" t="s">
        <v>56</v>
      </c>
      <c r="AD214" t="s">
        <v>53</v>
      </c>
      <c r="AE214" s="98" t="s">
        <v>124</v>
      </c>
      <c r="AF214" s="98" t="s">
        <v>123</v>
      </c>
    </row>
    <row r="215" spans="3:32">
      <c r="C215" t="s">
        <v>76</v>
      </c>
      <c r="D215" s="98" t="s">
        <v>277</v>
      </c>
      <c r="E215" s="98" t="s">
        <v>276</v>
      </c>
      <c r="Y215" t="s">
        <v>233</v>
      </c>
      <c r="Z215" t="s">
        <v>233</v>
      </c>
      <c r="AA215" t="s">
        <v>232</v>
      </c>
      <c r="AD215" t="s">
        <v>53</v>
      </c>
      <c r="AE215" s="98" t="s">
        <v>122</v>
      </c>
      <c r="AF215" s="98" t="s">
        <v>121</v>
      </c>
    </row>
    <row r="216" spans="3:32">
      <c r="C216" t="s">
        <v>76</v>
      </c>
      <c r="D216" s="98" t="s">
        <v>273</v>
      </c>
      <c r="E216" s="98" t="s">
        <v>272</v>
      </c>
      <c r="Y216" t="s">
        <v>331</v>
      </c>
      <c r="Z216" t="s">
        <v>331</v>
      </c>
      <c r="AA216" t="s">
        <v>330</v>
      </c>
      <c r="AD216" t="s">
        <v>53</v>
      </c>
      <c r="AE216" s="98" t="s">
        <v>107</v>
      </c>
      <c r="AF216" s="98" t="s">
        <v>106</v>
      </c>
    </row>
    <row r="217" spans="3:32">
      <c r="C217" t="s">
        <v>76</v>
      </c>
      <c r="D217" s="98" t="s">
        <v>269</v>
      </c>
      <c r="E217" s="98" t="s">
        <v>268</v>
      </c>
      <c r="Y217" t="s">
        <v>293</v>
      </c>
      <c r="Z217" t="s">
        <v>293</v>
      </c>
      <c r="AA217" t="s">
        <v>292</v>
      </c>
      <c r="AD217" t="s">
        <v>53</v>
      </c>
      <c r="AE217" s="98" t="s">
        <v>103</v>
      </c>
      <c r="AF217" s="98" t="s">
        <v>102</v>
      </c>
    </row>
    <row r="218" spans="3:32">
      <c r="C218" t="s">
        <v>76</v>
      </c>
      <c r="D218" s="98" t="s">
        <v>267</v>
      </c>
      <c r="E218" s="98" t="s">
        <v>266</v>
      </c>
      <c r="Y218" t="s">
        <v>273</v>
      </c>
      <c r="Z218" t="s">
        <v>273</v>
      </c>
      <c r="AA218" t="s">
        <v>272</v>
      </c>
      <c r="AD218" t="s">
        <v>53</v>
      </c>
      <c r="AE218" s="98" t="s">
        <v>92</v>
      </c>
      <c r="AF218" s="98" t="s">
        <v>91</v>
      </c>
    </row>
    <row r="219" spans="3:32">
      <c r="C219" t="s">
        <v>76</v>
      </c>
      <c r="D219" s="98" t="s">
        <v>263</v>
      </c>
      <c r="E219" s="98" t="s">
        <v>262</v>
      </c>
      <c r="Y219" t="s">
        <v>249</v>
      </c>
      <c r="Z219" t="s">
        <v>249</v>
      </c>
      <c r="AA219" t="s">
        <v>248</v>
      </c>
      <c r="AD219" t="s">
        <v>53</v>
      </c>
      <c r="AE219" s="98" t="s">
        <v>84</v>
      </c>
      <c r="AF219" s="98" t="s">
        <v>83</v>
      </c>
    </row>
    <row r="220" spans="3:32">
      <c r="C220" t="s">
        <v>76</v>
      </c>
      <c r="D220" s="98" t="s">
        <v>257</v>
      </c>
      <c r="E220" s="98" t="s">
        <v>256</v>
      </c>
      <c r="Y220" t="s">
        <v>74</v>
      </c>
      <c r="Z220" t="s">
        <v>74</v>
      </c>
      <c r="AA220" t="s">
        <v>73</v>
      </c>
      <c r="AD220" t="s">
        <v>53</v>
      </c>
      <c r="AE220" s="98" t="s">
        <v>55</v>
      </c>
      <c r="AF220" s="98" t="s">
        <v>54</v>
      </c>
    </row>
    <row r="221" spans="3:32">
      <c r="C221" t="s">
        <v>76</v>
      </c>
      <c r="D221" s="98" t="s">
        <v>255</v>
      </c>
      <c r="E221" s="98" t="s">
        <v>254</v>
      </c>
      <c r="Y221" t="s">
        <v>341</v>
      </c>
      <c r="Z221" t="s">
        <v>341</v>
      </c>
      <c r="AA221" t="s">
        <v>340</v>
      </c>
      <c r="AD221" t="s">
        <v>53</v>
      </c>
      <c r="AE221" s="98" t="s">
        <v>50</v>
      </c>
      <c r="AF221" s="98" t="s">
        <v>49</v>
      </c>
    </row>
    <row r="222" spans="3:32">
      <c r="C222" t="s">
        <v>76</v>
      </c>
      <c r="D222" s="98" t="s">
        <v>251</v>
      </c>
      <c r="E222" s="98" t="s">
        <v>250</v>
      </c>
      <c r="Y222" t="s">
        <v>289</v>
      </c>
      <c r="Z222" t="s">
        <v>289</v>
      </c>
      <c r="AA222" t="s">
        <v>288</v>
      </c>
      <c r="AC222" t="s">
        <v>48</v>
      </c>
      <c r="AD222" t="s">
        <v>48</v>
      </c>
      <c r="AE222" s="98" t="s">
        <v>365</v>
      </c>
      <c r="AF222" s="98" t="s">
        <v>364</v>
      </c>
    </row>
    <row r="223" spans="3:32">
      <c r="C223" t="s">
        <v>76</v>
      </c>
      <c r="D223" s="98" t="s">
        <v>249</v>
      </c>
      <c r="E223" s="98" t="s">
        <v>248</v>
      </c>
      <c r="Y223" t="s">
        <v>79</v>
      </c>
      <c r="Z223" t="s">
        <v>79</v>
      </c>
      <c r="AA223" t="s">
        <v>78</v>
      </c>
      <c r="AD223" t="s">
        <v>48</v>
      </c>
      <c r="AE223" s="98" t="s">
        <v>355</v>
      </c>
      <c r="AF223" s="98" t="s">
        <v>354</v>
      </c>
    </row>
    <row r="224" spans="3:32">
      <c r="C224" t="s">
        <v>76</v>
      </c>
      <c r="D224" s="98" t="s">
        <v>243</v>
      </c>
      <c r="E224" s="98" t="s">
        <v>242</v>
      </c>
      <c r="Y224" t="s">
        <v>339</v>
      </c>
      <c r="Z224" t="s">
        <v>339</v>
      </c>
      <c r="AA224" t="s">
        <v>338</v>
      </c>
      <c r="AD224" t="s">
        <v>48</v>
      </c>
      <c r="AE224" s="98" t="s">
        <v>353</v>
      </c>
      <c r="AF224" s="98" t="s">
        <v>352</v>
      </c>
    </row>
    <row r="225" spans="2:32">
      <c r="C225" t="s">
        <v>76</v>
      </c>
      <c r="D225" s="98" t="s">
        <v>237</v>
      </c>
      <c r="E225" s="98" t="s">
        <v>236</v>
      </c>
      <c r="Y225" t="s">
        <v>311</v>
      </c>
      <c r="Z225" t="s">
        <v>311</v>
      </c>
      <c r="AA225" t="s">
        <v>310</v>
      </c>
      <c r="AD225" t="s">
        <v>48</v>
      </c>
      <c r="AE225" s="98" t="s">
        <v>351</v>
      </c>
      <c r="AF225" s="98" t="s">
        <v>350</v>
      </c>
    </row>
    <row r="226" spans="2:32">
      <c r="C226" t="s">
        <v>76</v>
      </c>
      <c r="D226" s="98" t="s">
        <v>227</v>
      </c>
      <c r="E226" s="98" t="s">
        <v>226</v>
      </c>
      <c r="Y226" t="s">
        <v>227</v>
      </c>
      <c r="Z226" t="s">
        <v>227</v>
      </c>
      <c r="AA226" t="s">
        <v>226</v>
      </c>
      <c r="AD226" t="s">
        <v>48</v>
      </c>
      <c r="AE226" s="98" t="s">
        <v>345</v>
      </c>
      <c r="AF226" s="98" t="s">
        <v>344</v>
      </c>
    </row>
    <row r="227" spans="2:32">
      <c r="C227" t="s">
        <v>76</v>
      </c>
      <c r="D227" s="98" t="s">
        <v>215</v>
      </c>
      <c r="E227" s="98" t="s">
        <v>214</v>
      </c>
      <c r="Y227" t="s">
        <v>219</v>
      </c>
      <c r="Z227" t="s">
        <v>219</v>
      </c>
      <c r="AA227" t="s">
        <v>218</v>
      </c>
      <c r="AD227" t="s">
        <v>48</v>
      </c>
      <c r="AE227" s="98" t="s">
        <v>333</v>
      </c>
      <c r="AF227" s="98" t="s">
        <v>332</v>
      </c>
    </row>
    <row r="228" spans="2:32">
      <c r="C228" t="s">
        <v>76</v>
      </c>
      <c r="D228" s="98" t="s">
        <v>207</v>
      </c>
      <c r="E228" s="98" t="s">
        <v>206</v>
      </c>
      <c r="Y228" t="s">
        <v>167</v>
      </c>
      <c r="Z228" t="s">
        <v>167</v>
      </c>
      <c r="AA228" t="s">
        <v>166</v>
      </c>
      <c r="AD228" t="s">
        <v>48</v>
      </c>
      <c r="AE228" s="98" t="s">
        <v>331</v>
      </c>
      <c r="AF228" s="98" t="s">
        <v>330</v>
      </c>
    </row>
    <row r="229" spans="2:32">
      <c r="C229" t="s">
        <v>76</v>
      </c>
      <c r="D229" s="98" t="s">
        <v>173</v>
      </c>
      <c r="E229" s="98" t="s">
        <v>172</v>
      </c>
      <c r="Y229" t="s">
        <v>225</v>
      </c>
      <c r="Z229" t="s">
        <v>225</v>
      </c>
      <c r="AA229" t="s">
        <v>224</v>
      </c>
      <c r="AD229" t="s">
        <v>48</v>
      </c>
      <c r="AE229" s="98" t="s">
        <v>323</v>
      </c>
      <c r="AF229" s="98" t="s">
        <v>322</v>
      </c>
    </row>
    <row r="230" spans="2:32">
      <c r="C230" t="s">
        <v>76</v>
      </c>
      <c r="D230" s="98" t="s">
        <v>169</v>
      </c>
      <c r="E230" s="98" t="s">
        <v>168</v>
      </c>
      <c r="Y230" t="s">
        <v>205</v>
      </c>
      <c r="Z230" t="s">
        <v>205</v>
      </c>
      <c r="AA230" t="s">
        <v>204</v>
      </c>
      <c r="AD230" t="s">
        <v>48</v>
      </c>
      <c r="AE230" s="98" t="s">
        <v>321</v>
      </c>
      <c r="AF230" s="98" t="s">
        <v>320</v>
      </c>
    </row>
    <row r="231" spans="2:32">
      <c r="C231" t="s">
        <v>76</v>
      </c>
      <c r="D231" s="98" t="s">
        <v>134</v>
      </c>
      <c r="E231" s="98" t="s">
        <v>133</v>
      </c>
      <c r="Y231" t="s">
        <v>181</v>
      </c>
      <c r="Z231" t="s">
        <v>181</v>
      </c>
      <c r="AA231" t="s">
        <v>180</v>
      </c>
      <c r="AD231" t="s">
        <v>48</v>
      </c>
      <c r="AE231" s="98" t="s">
        <v>315</v>
      </c>
      <c r="AF231" s="98" t="s">
        <v>314</v>
      </c>
    </row>
    <row r="232" spans="2:32">
      <c r="C232" t="s">
        <v>76</v>
      </c>
      <c r="D232" s="98" t="s">
        <v>114</v>
      </c>
      <c r="E232" s="98" t="s">
        <v>113</v>
      </c>
      <c r="Y232" t="s">
        <v>161</v>
      </c>
      <c r="Z232" t="s">
        <v>161</v>
      </c>
      <c r="AA232" t="s">
        <v>160</v>
      </c>
      <c r="AD232" t="s">
        <v>48</v>
      </c>
      <c r="AE232" s="98" t="s">
        <v>309</v>
      </c>
      <c r="AF232" s="98" t="s">
        <v>308</v>
      </c>
    </row>
    <row r="233" spans="2:32">
      <c r="C233" t="s">
        <v>76</v>
      </c>
      <c r="D233" s="98" t="s">
        <v>98</v>
      </c>
      <c r="E233" s="98" t="s">
        <v>97</v>
      </c>
      <c r="Y233" t="s">
        <v>122</v>
      </c>
      <c r="Z233" t="s">
        <v>122</v>
      </c>
      <c r="AA233" t="s">
        <v>121</v>
      </c>
      <c r="AD233" t="s">
        <v>48</v>
      </c>
      <c r="AE233" s="98" t="s">
        <v>307</v>
      </c>
      <c r="AF233" s="98" t="s">
        <v>306</v>
      </c>
    </row>
    <row r="234" spans="2:32">
      <c r="C234" t="s">
        <v>76</v>
      </c>
      <c r="D234" s="98" t="s">
        <v>90</v>
      </c>
      <c r="E234" s="98" t="s">
        <v>89</v>
      </c>
      <c r="Y234" t="s">
        <v>319</v>
      </c>
      <c r="Z234" t="s">
        <v>319</v>
      </c>
      <c r="AA234" t="s">
        <v>318</v>
      </c>
      <c r="AD234" t="s">
        <v>48</v>
      </c>
      <c r="AE234" s="98" t="s">
        <v>299</v>
      </c>
      <c r="AF234" s="98" t="s">
        <v>298</v>
      </c>
    </row>
    <row r="235" spans="2:32">
      <c r="C235" t="s">
        <v>76</v>
      </c>
      <c r="D235" s="98" t="s">
        <v>88</v>
      </c>
      <c r="E235" s="98" t="s">
        <v>87</v>
      </c>
      <c r="Y235" t="s">
        <v>277</v>
      </c>
      <c r="Z235" t="s">
        <v>277</v>
      </c>
      <c r="AA235" t="s">
        <v>276</v>
      </c>
      <c r="AD235" t="s">
        <v>48</v>
      </c>
      <c r="AE235" s="98" t="s">
        <v>291</v>
      </c>
      <c r="AF235" s="98" t="s">
        <v>290</v>
      </c>
    </row>
    <row r="236" spans="2:32">
      <c r="C236" t="s">
        <v>76</v>
      </c>
      <c r="D236" s="98" t="s">
        <v>74</v>
      </c>
      <c r="E236" s="98" t="s">
        <v>73</v>
      </c>
      <c r="Y236" t="s">
        <v>251</v>
      </c>
      <c r="Z236" t="s">
        <v>251</v>
      </c>
      <c r="AA236" t="s">
        <v>250</v>
      </c>
      <c r="AD236" t="s">
        <v>48</v>
      </c>
      <c r="AE236" s="98" t="s">
        <v>283</v>
      </c>
      <c r="AF236" s="98" t="s">
        <v>282</v>
      </c>
    </row>
    <row r="237" spans="2:32">
      <c r="B237" t="s">
        <v>120</v>
      </c>
      <c r="C237" t="s">
        <v>120</v>
      </c>
      <c r="D237" t="s">
        <v>120</v>
      </c>
      <c r="E237" t="s">
        <v>1156</v>
      </c>
      <c r="Y237" t="s">
        <v>134</v>
      </c>
      <c r="Z237" t="s">
        <v>134</v>
      </c>
      <c r="AA237" t="s">
        <v>133</v>
      </c>
      <c r="AD237" t="s">
        <v>48</v>
      </c>
      <c r="AE237" s="98" t="s">
        <v>275</v>
      </c>
      <c r="AF237" s="98" t="s">
        <v>274</v>
      </c>
    </row>
    <row r="238" spans="2:32">
      <c r="C238" t="s">
        <v>120</v>
      </c>
      <c r="D238" s="98" t="s">
        <v>315</v>
      </c>
      <c r="E238" s="98" t="s">
        <v>314</v>
      </c>
      <c r="Y238" t="s">
        <v>98</v>
      </c>
      <c r="Z238" t="s">
        <v>98</v>
      </c>
      <c r="AA238" t="s">
        <v>97</v>
      </c>
      <c r="AD238" t="s">
        <v>48</v>
      </c>
      <c r="AE238" s="98" t="s">
        <v>265</v>
      </c>
      <c r="AF238" s="98" t="s">
        <v>264</v>
      </c>
    </row>
    <row r="239" spans="2:32">
      <c r="C239" t="s">
        <v>120</v>
      </c>
      <c r="D239" s="98" t="s">
        <v>307</v>
      </c>
      <c r="E239" s="98" t="s">
        <v>306</v>
      </c>
      <c r="Y239" t="s">
        <v>136</v>
      </c>
      <c r="Z239" t="s">
        <v>136</v>
      </c>
      <c r="AA239" t="s">
        <v>135</v>
      </c>
      <c r="AD239" t="s">
        <v>48</v>
      </c>
      <c r="AE239" s="98" t="s">
        <v>245</v>
      </c>
      <c r="AF239" s="98" t="s">
        <v>244</v>
      </c>
    </row>
    <row r="240" spans="2:32">
      <c r="C240" t="s">
        <v>120</v>
      </c>
      <c r="D240" s="98" t="s">
        <v>283</v>
      </c>
      <c r="E240" t="s">
        <v>282</v>
      </c>
      <c r="Y240" t="s">
        <v>237</v>
      </c>
      <c r="Z240" t="s">
        <v>237</v>
      </c>
      <c r="AA240" t="s">
        <v>236</v>
      </c>
      <c r="AD240" t="s">
        <v>48</v>
      </c>
      <c r="AE240" s="98" t="s">
        <v>241</v>
      </c>
      <c r="AF240" s="98" t="s">
        <v>240</v>
      </c>
    </row>
    <row r="241" spans="2:32">
      <c r="C241" t="s">
        <v>120</v>
      </c>
      <c r="D241" s="98" t="s">
        <v>265</v>
      </c>
      <c r="E241" s="98" t="s">
        <v>264</v>
      </c>
      <c r="Y241" t="s">
        <v>88</v>
      </c>
      <c r="Z241" t="s">
        <v>88</v>
      </c>
      <c r="AA241" t="s">
        <v>87</v>
      </c>
      <c r="AD241" t="s">
        <v>48</v>
      </c>
      <c r="AE241" s="98" t="s">
        <v>239</v>
      </c>
      <c r="AF241" s="98" t="s">
        <v>238</v>
      </c>
    </row>
    <row r="242" spans="2:32">
      <c r="C242" t="s">
        <v>120</v>
      </c>
      <c r="D242" s="98" t="s">
        <v>213</v>
      </c>
      <c r="E242" s="98" t="s">
        <v>212</v>
      </c>
      <c r="Y242" t="s">
        <v>128</v>
      </c>
      <c r="Z242" t="s">
        <v>128</v>
      </c>
      <c r="AA242" t="s">
        <v>127</v>
      </c>
      <c r="AD242" t="s">
        <v>48</v>
      </c>
      <c r="AE242" s="98" t="s">
        <v>235</v>
      </c>
      <c r="AF242" s="98" t="s">
        <v>234</v>
      </c>
    </row>
    <row r="243" spans="2:32">
      <c r="C243" t="s">
        <v>120</v>
      </c>
      <c r="D243" s="98" t="s">
        <v>209</v>
      </c>
      <c r="E243" s="98" t="s">
        <v>208</v>
      </c>
      <c r="Y243" t="s">
        <v>110</v>
      </c>
      <c r="Z243" t="s">
        <v>110</v>
      </c>
      <c r="AA243" t="s">
        <v>109</v>
      </c>
      <c r="AD243" t="s">
        <v>48</v>
      </c>
      <c r="AE243" s="98" t="s">
        <v>233</v>
      </c>
      <c r="AF243" s="98" t="s">
        <v>232</v>
      </c>
    </row>
    <row r="244" spans="2:32">
      <c r="C244" t="s">
        <v>120</v>
      </c>
      <c r="D244" s="98" t="s">
        <v>197</v>
      </c>
      <c r="E244" s="98" t="s">
        <v>196</v>
      </c>
      <c r="Y244" t="s">
        <v>96</v>
      </c>
      <c r="Z244" t="s">
        <v>96</v>
      </c>
      <c r="AA244" t="s">
        <v>95</v>
      </c>
      <c r="AD244" t="s">
        <v>48</v>
      </c>
      <c r="AE244" s="98" t="s">
        <v>223</v>
      </c>
      <c r="AF244" s="98" t="s">
        <v>222</v>
      </c>
    </row>
    <row r="245" spans="2:32">
      <c r="C245" t="s">
        <v>120</v>
      </c>
      <c r="D245" s="98" t="s">
        <v>191</v>
      </c>
      <c r="E245" t="s">
        <v>190</v>
      </c>
      <c r="Y245" t="s">
        <v>257</v>
      </c>
      <c r="Z245" t="s">
        <v>257</v>
      </c>
      <c r="AA245" t="s">
        <v>256</v>
      </c>
      <c r="AD245" t="s">
        <v>48</v>
      </c>
      <c r="AE245" s="98" t="s">
        <v>219</v>
      </c>
      <c r="AF245" s="98" t="s">
        <v>218</v>
      </c>
    </row>
    <row r="246" spans="2:32">
      <c r="C246" t="s">
        <v>120</v>
      </c>
      <c r="D246" s="98" t="s">
        <v>171</v>
      </c>
      <c r="E246" s="98" t="s">
        <v>170</v>
      </c>
      <c r="Y246" t="s">
        <v>149</v>
      </c>
      <c r="Z246" t="s">
        <v>149</v>
      </c>
      <c r="AA246" t="s">
        <v>148</v>
      </c>
      <c r="AD246" t="s">
        <v>48</v>
      </c>
      <c r="AE246" s="98" t="s">
        <v>213</v>
      </c>
      <c r="AF246" s="98" t="s">
        <v>212</v>
      </c>
    </row>
    <row r="247" spans="2:32">
      <c r="C247" t="s">
        <v>120</v>
      </c>
      <c r="D247" s="98" t="s">
        <v>141</v>
      </c>
      <c r="E247" s="98" t="s">
        <v>140</v>
      </c>
      <c r="Y247" t="s">
        <v>90</v>
      </c>
      <c r="Z247" t="s">
        <v>90</v>
      </c>
      <c r="AA247" t="s">
        <v>89</v>
      </c>
      <c r="AD247" t="s">
        <v>48</v>
      </c>
      <c r="AE247" s="98" t="s">
        <v>209</v>
      </c>
      <c r="AF247" s="98" t="s">
        <v>208</v>
      </c>
    </row>
    <row r="248" spans="2:32">
      <c r="C248" t="s">
        <v>120</v>
      </c>
      <c r="D248" s="98" t="s">
        <v>126</v>
      </c>
      <c r="E248" s="98" t="s">
        <v>125</v>
      </c>
      <c r="Y248" t="s">
        <v>229</v>
      </c>
      <c r="Z248" t="s">
        <v>229</v>
      </c>
      <c r="AA248" t="s">
        <v>228</v>
      </c>
      <c r="AD248" t="s">
        <v>48</v>
      </c>
      <c r="AE248" s="98" t="s">
        <v>203</v>
      </c>
      <c r="AF248" s="98" t="s">
        <v>202</v>
      </c>
    </row>
    <row r="249" spans="2:32">
      <c r="C249" t="s">
        <v>120</v>
      </c>
      <c r="D249" s="98" t="s">
        <v>118</v>
      </c>
      <c r="E249" s="98" t="s">
        <v>117</v>
      </c>
      <c r="Y249" t="s">
        <v>313</v>
      </c>
      <c r="Z249" t="s">
        <v>313</v>
      </c>
      <c r="AA249" t="s">
        <v>312</v>
      </c>
      <c r="AD249" t="s">
        <v>48</v>
      </c>
      <c r="AE249" s="98" t="s">
        <v>201</v>
      </c>
      <c r="AF249" s="98" t="s">
        <v>200</v>
      </c>
    </row>
    <row r="250" spans="2:32">
      <c r="B250" t="s">
        <v>64</v>
      </c>
      <c r="C250" t="s">
        <v>64</v>
      </c>
      <c r="D250" t="s">
        <v>64</v>
      </c>
      <c r="E250" t="s">
        <v>1157</v>
      </c>
      <c r="Y250" t="s">
        <v>215</v>
      </c>
      <c r="Z250" t="s">
        <v>215</v>
      </c>
      <c r="AA250" t="s">
        <v>214</v>
      </c>
      <c r="AD250" t="s">
        <v>48</v>
      </c>
      <c r="AE250" s="98" t="s">
        <v>197</v>
      </c>
      <c r="AF250" s="98" t="s">
        <v>196</v>
      </c>
    </row>
    <row r="251" spans="2:32">
      <c r="C251" t="s">
        <v>64</v>
      </c>
      <c r="D251" s="98" t="s">
        <v>355</v>
      </c>
      <c r="E251" s="98" t="s">
        <v>354</v>
      </c>
      <c r="Y251" t="s">
        <v>114</v>
      </c>
      <c r="Z251" t="s">
        <v>114</v>
      </c>
      <c r="AA251" t="s">
        <v>113</v>
      </c>
      <c r="AD251" t="s">
        <v>48</v>
      </c>
      <c r="AE251" s="98" t="s">
        <v>195</v>
      </c>
      <c r="AF251" s="98" t="s">
        <v>194</v>
      </c>
    </row>
    <row r="252" spans="2:32">
      <c r="C252" t="s">
        <v>64</v>
      </c>
      <c r="D252" s="98" t="s">
        <v>353</v>
      </c>
      <c r="E252" s="98" t="s">
        <v>352</v>
      </c>
      <c r="Y252" t="s">
        <v>309</v>
      </c>
      <c r="Z252" t="s">
        <v>309</v>
      </c>
      <c r="AA252" t="s">
        <v>308</v>
      </c>
      <c r="AD252" t="s">
        <v>48</v>
      </c>
      <c r="AE252" s="98" t="s">
        <v>191</v>
      </c>
      <c r="AF252" s="98" t="s">
        <v>190</v>
      </c>
    </row>
    <row r="253" spans="2:32">
      <c r="C253" t="s">
        <v>64</v>
      </c>
      <c r="D253" s="98" t="s">
        <v>351</v>
      </c>
      <c r="E253" s="98" t="s">
        <v>350</v>
      </c>
      <c r="Y253" t="s">
        <v>421</v>
      </c>
      <c r="Z253" t="s">
        <v>421</v>
      </c>
      <c r="AA253" t="s">
        <v>190</v>
      </c>
      <c r="AD253" t="s">
        <v>48</v>
      </c>
      <c r="AE253" s="98" t="s">
        <v>185</v>
      </c>
      <c r="AF253" s="98" t="s">
        <v>184</v>
      </c>
    </row>
    <row r="254" spans="2:32">
      <c r="C254" t="s">
        <v>64</v>
      </c>
      <c r="D254" s="98" t="s">
        <v>333</v>
      </c>
      <c r="E254" s="98" t="s">
        <v>332</v>
      </c>
      <c r="Y254" t="s">
        <v>307</v>
      </c>
      <c r="Z254" t="s">
        <v>307</v>
      </c>
      <c r="AA254" t="s">
        <v>306</v>
      </c>
      <c r="AD254" t="s">
        <v>48</v>
      </c>
      <c r="AE254" s="98" t="s">
        <v>171</v>
      </c>
      <c r="AF254" s="98" t="s">
        <v>170</v>
      </c>
    </row>
    <row r="255" spans="2:32">
      <c r="C255" t="s">
        <v>64</v>
      </c>
      <c r="D255" s="98" t="s">
        <v>323</v>
      </c>
      <c r="E255" s="98" t="s">
        <v>322</v>
      </c>
      <c r="Y255" t="s">
        <v>126</v>
      </c>
      <c r="Z255" t="s">
        <v>126</v>
      </c>
      <c r="AA255" t="s">
        <v>125</v>
      </c>
      <c r="AD255" t="s">
        <v>48</v>
      </c>
      <c r="AE255" s="98" t="s">
        <v>167</v>
      </c>
      <c r="AF255" s="98" t="s">
        <v>166</v>
      </c>
    </row>
    <row r="256" spans="2:32">
      <c r="C256" t="s">
        <v>64</v>
      </c>
      <c r="D256" s="98" t="s">
        <v>321</v>
      </c>
      <c r="E256" s="98" t="s">
        <v>320</v>
      </c>
      <c r="Y256" t="s">
        <v>217</v>
      </c>
      <c r="Z256" t="s">
        <v>217</v>
      </c>
      <c r="AA256" t="s">
        <v>216</v>
      </c>
      <c r="AD256" t="s">
        <v>48</v>
      </c>
      <c r="AE256" s="98" t="s">
        <v>165</v>
      </c>
      <c r="AF256" s="98" t="s">
        <v>164</v>
      </c>
    </row>
    <row r="257" spans="3:32">
      <c r="C257" t="s">
        <v>64</v>
      </c>
      <c r="D257" s="98" t="s">
        <v>309</v>
      </c>
      <c r="E257" s="98" t="s">
        <v>308</v>
      </c>
      <c r="Y257" t="s">
        <v>349</v>
      </c>
      <c r="Z257" t="s">
        <v>349</v>
      </c>
      <c r="AA257" t="s">
        <v>348</v>
      </c>
      <c r="AD257" t="s">
        <v>48</v>
      </c>
      <c r="AE257" s="98" t="s">
        <v>159</v>
      </c>
      <c r="AF257" s="98" t="s">
        <v>158</v>
      </c>
    </row>
    <row r="258" spans="3:32">
      <c r="C258" t="s">
        <v>64</v>
      </c>
      <c r="D258" s="98" t="s">
        <v>275</v>
      </c>
      <c r="E258" s="98" t="s">
        <v>274</v>
      </c>
      <c r="Y258" t="s">
        <v>301</v>
      </c>
      <c r="Z258" t="s">
        <v>301</v>
      </c>
      <c r="AA258" t="s">
        <v>300</v>
      </c>
      <c r="AD258" t="s">
        <v>48</v>
      </c>
      <c r="AE258" s="98" t="s">
        <v>155</v>
      </c>
      <c r="AF258" s="98" t="s">
        <v>154</v>
      </c>
    </row>
    <row r="259" spans="3:32">
      <c r="C259" t="s">
        <v>64</v>
      </c>
      <c r="D259" s="98" t="s">
        <v>239</v>
      </c>
      <c r="E259" s="98" t="s">
        <v>238</v>
      </c>
      <c r="Y259" t="s">
        <v>297</v>
      </c>
      <c r="Z259" t="s">
        <v>297</v>
      </c>
      <c r="AA259" t="s">
        <v>296</v>
      </c>
      <c r="AD259" t="s">
        <v>48</v>
      </c>
      <c r="AE259" s="98" t="s">
        <v>153</v>
      </c>
      <c r="AF259" s="98" t="s">
        <v>152</v>
      </c>
    </row>
    <row r="260" spans="3:32">
      <c r="C260" t="s">
        <v>64</v>
      </c>
      <c r="D260" s="98" t="s">
        <v>235</v>
      </c>
      <c r="E260" s="98" t="s">
        <v>234</v>
      </c>
      <c r="Y260" t="s">
        <v>55</v>
      </c>
      <c r="Z260" t="s">
        <v>55</v>
      </c>
      <c r="AA260" t="s">
        <v>54</v>
      </c>
      <c r="AD260" t="s">
        <v>48</v>
      </c>
      <c r="AE260" s="98" t="s">
        <v>141</v>
      </c>
      <c r="AF260" s="98" t="s">
        <v>140</v>
      </c>
    </row>
    <row r="261" spans="3:32">
      <c r="C261" t="s">
        <v>64</v>
      </c>
      <c r="D261" s="98" t="s">
        <v>223</v>
      </c>
      <c r="E261" s="98" t="s">
        <v>222</v>
      </c>
      <c r="Y261" t="s">
        <v>315</v>
      </c>
      <c r="Z261" t="s">
        <v>315</v>
      </c>
      <c r="AA261" t="s">
        <v>314</v>
      </c>
      <c r="AD261" t="s">
        <v>48</v>
      </c>
      <c r="AE261" s="98" t="s">
        <v>132</v>
      </c>
      <c r="AF261" s="98" t="s">
        <v>131</v>
      </c>
    </row>
    <row r="262" spans="3:32">
      <c r="C262" t="s">
        <v>64</v>
      </c>
      <c r="D262" s="98" t="s">
        <v>219</v>
      </c>
      <c r="E262" s="98" t="s">
        <v>218</v>
      </c>
      <c r="Y262" t="s">
        <v>265</v>
      </c>
      <c r="Z262" t="s">
        <v>265</v>
      </c>
      <c r="AA262" t="s">
        <v>264</v>
      </c>
      <c r="AD262" t="s">
        <v>48</v>
      </c>
      <c r="AE262" s="98" t="s">
        <v>128</v>
      </c>
      <c r="AF262" s="98" t="s">
        <v>127</v>
      </c>
    </row>
    <row r="263" spans="3:32">
      <c r="C263" t="s">
        <v>64</v>
      </c>
      <c r="D263" s="98" t="s">
        <v>185</v>
      </c>
      <c r="E263" s="98" t="s">
        <v>184</v>
      </c>
      <c r="Y263" t="s">
        <v>118</v>
      </c>
      <c r="Z263" t="s">
        <v>118</v>
      </c>
      <c r="AA263" t="s">
        <v>117</v>
      </c>
      <c r="AD263" t="s">
        <v>48</v>
      </c>
      <c r="AE263" s="98" t="s">
        <v>126</v>
      </c>
      <c r="AF263" s="98" t="s">
        <v>125</v>
      </c>
    </row>
    <row r="264" spans="3:32">
      <c r="C264" t="s">
        <v>64</v>
      </c>
      <c r="D264" s="98" t="s">
        <v>167</v>
      </c>
      <c r="E264" s="98" t="s">
        <v>166</v>
      </c>
      <c r="Y264" t="s">
        <v>255</v>
      </c>
      <c r="Z264" t="s">
        <v>255</v>
      </c>
      <c r="AA264" t="s">
        <v>254</v>
      </c>
      <c r="AD264" t="s">
        <v>48</v>
      </c>
      <c r="AE264" s="98" t="s">
        <v>118</v>
      </c>
      <c r="AF264" s="98" t="s">
        <v>117</v>
      </c>
    </row>
    <row r="265" spans="3:32">
      <c r="C265" t="s">
        <v>64</v>
      </c>
      <c r="D265" s="98" t="s">
        <v>159</v>
      </c>
      <c r="E265" s="98" t="s">
        <v>158</v>
      </c>
      <c r="Y265" t="s">
        <v>231</v>
      </c>
      <c r="Z265" t="s">
        <v>231</v>
      </c>
      <c r="AA265" t="s">
        <v>230</v>
      </c>
      <c r="AD265" t="s">
        <v>48</v>
      </c>
      <c r="AE265" s="98" t="s">
        <v>110</v>
      </c>
      <c r="AF265" s="98" t="s">
        <v>109</v>
      </c>
    </row>
    <row r="266" spans="3:32">
      <c r="C266" t="s">
        <v>64</v>
      </c>
      <c r="D266" s="98" t="s">
        <v>155</v>
      </c>
      <c r="E266" s="98" t="s">
        <v>154</v>
      </c>
      <c r="Y266" t="s">
        <v>291</v>
      </c>
      <c r="Z266" t="s">
        <v>291</v>
      </c>
      <c r="AA266" t="s">
        <v>290</v>
      </c>
      <c r="AD266" t="s">
        <v>48</v>
      </c>
      <c r="AE266" s="98" t="s">
        <v>96</v>
      </c>
      <c r="AF266" s="98" t="s">
        <v>95</v>
      </c>
    </row>
    <row r="267" spans="3:32">
      <c r="C267" t="s">
        <v>64</v>
      </c>
      <c r="D267" s="98" t="s">
        <v>132</v>
      </c>
      <c r="E267" s="98" t="s">
        <v>131</v>
      </c>
      <c r="Y267" t="s">
        <v>245</v>
      </c>
      <c r="Z267" t="s">
        <v>245</v>
      </c>
      <c r="AA267" t="s">
        <v>244</v>
      </c>
      <c r="AD267" t="s">
        <v>48</v>
      </c>
      <c r="AE267" s="98" t="s">
        <v>94</v>
      </c>
      <c r="AF267" s="98" t="s">
        <v>93</v>
      </c>
    </row>
    <row r="268" spans="3:32">
      <c r="C268" t="s">
        <v>64</v>
      </c>
      <c r="D268" s="98" t="s">
        <v>128</v>
      </c>
      <c r="E268" s="98" t="s">
        <v>127</v>
      </c>
      <c r="Y268" t="s">
        <v>323</v>
      </c>
      <c r="Z268" t="s">
        <v>323</v>
      </c>
      <c r="AA268" t="s">
        <v>322</v>
      </c>
      <c r="AD268" t="s">
        <v>48</v>
      </c>
      <c r="AE268" s="98" t="s">
        <v>86</v>
      </c>
      <c r="AF268" s="98" t="s">
        <v>85</v>
      </c>
    </row>
    <row r="269" spans="3:32">
      <c r="C269" t="s">
        <v>64</v>
      </c>
      <c r="D269" s="98" t="s">
        <v>110</v>
      </c>
      <c r="E269" s="98" t="s">
        <v>109</v>
      </c>
      <c r="Y269" t="s">
        <v>321</v>
      </c>
      <c r="Z269" t="s">
        <v>321</v>
      </c>
      <c r="AA269" t="s">
        <v>320</v>
      </c>
      <c r="AD269" t="s">
        <v>48</v>
      </c>
      <c r="AE269" s="98" t="s">
        <v>71</v>
      </c>
      <c r="AF269" s="98" t="s">
        <v>70</v>
      </c>
    </row>
    <row r="270" spans="3:32">
      <c r="C270" t="s">
        <v>64</v>
      </c>
      <c r="D270" s="98" t="s">
        <v>96</v>
      </c>
      <c r="E270" s="98" t="s">
        <v>95</v>
      </c>
      <c r="Y270" t="s">
        <v>177</v>
      </c>
      <c r="Z270" t="s">
        <v>177</v>
      </c>
      <c r="AA270" t="s">
        <v>176</v>
      </c>
      <c r="AD270" t="s">
        <v>48</v>
      </c>
      <c r="AE270" s="98" t="s">
        <v>62</v>
      </c>
      <c r="AF270" s="98" t="s">
        <v>61</v>
      </c>
    </row>
    <row r="271" spans="3:32">
      <c r="C271" t="s">
        <v>64</v>
      </c>
      <c r="D271" s="98" t="s">
        <v>86</v>
      </c>
      <c r="E271" s="98" t="s">
        <v>85</v>
      </c>
      <c r="Y271" t="s">
        <v>283</v>
      </c>
      <c r="Z271" t="s">
        <v>283</v>
      </c>
      <c r="AA271" t="s">
        <v>282</v>
      </c>
      <c r="AD271" t="s">
        <v>48</v>
      </c>
      <c r="AE271" s="98" t="s">
        <v>45</v>
      </c>
      <c r="AF271" s="98" t="s">
        <v>44</v>
      </c>
    </row>
    <row r="272" spans="3:32">
      <c r="C272" t="s">
        <v>64</v>
      </c>
      <c r="D272" s="98" t="s">
        <v>71</v>
      </c>
      <c r="E272" s="98" t="s">
        <v>70</v>
      </c>
      <c r="Y272" t="s">
        <v>141</v>
      </c>
      <c r="Z272" t="s">
        <v>141</v>
      </c>
      <c r="AA272" t="s">
        <v>140</v>
      </c>
      <c r="AC272" t="s">
        <v>60</v>
      </c>
      <c r="AD272" t="s">
        <v>60</v>
      </c>
      <c r="AE272" s="98" t="s">
        <v>363</v>
      </c>
      <c r="AF272" s="98" t="s">
        <v>362</v>
      </c>
    </row>
    <row r="273" spans="2:32">
      <c r="C273" t="s">
        <v>64</v>
      </c>
      <c r="D273" s="98" t="s">
        <v>62</v>
      </c>
      <c r="E273" s="98" t="s">
        <v>61</v>
      </c>
      <c r="Y273" t="s">
        <v>281</v>
      </c>
      <c r="Z273" t="s">
        <v>281</v>
      </c>
      <c r="AA273" t="s">
        <v>280</v>
      </c>
      <c r="AD273" t="s">
        <v>60</v>
      </c>
      <c r="AE273" s="98" t="s">
        <v>349</v>
      </c>
      <c r="AF273" s="98" t="s">
        <v>348</v>
      </c>
    </row>
    <row r="274" spans="2:32">
      <c r="B274" t="s">
        <v>59</v>
      </c>
      <c r="C274" t="s">
        <v>59</v>
      </c>
      <c r="D274" t="s">
        <v>59</v>
      </c>
      <c r="E274" t="s">
        <v>1163</v>
      </c>
      <c r="Y274" t="s">
        <v>261</v>
      </c>
      <c r="Z274" t="s">
        <v>261</v>
      </c>
      <c r="AA274" t="s">
        <v>260</v>
      </c>
      <c r="AD274" t="s">
        <v>60</v>
      </c>
      <c r="AE274" s="98" t="s">
        <v>347</v>
      </c>
      <c r="AF274" s="98" t="s">
        <v>346</v>
      </c>
    </row>
    <row r="275" spans="2:32">
      <c r="C275" t="s">
        <v>59</v>
      </c>
      <c r="D275" s="98" t="s">
        <v>347</v>
      </c>
      <c r="E275" s="98" t="s">
        <v>346</v>
      </c>
      <c r="Y275" t="s">
        <v>112</v>
      </c>
      <c r="Z275" t="s">
        <v>112</v>
      </c>
      <c r="AA275" t="s">
        <v>111</v>
      </c>
      <c r="AD275" t="s">
        <v>60</v>
      </c>
      <c r="AE275" s="98" t="s">
        <v>341</v>
      </c>
      <c r="AF275" s="98" t="s">
        <v>340</v>
      </c>
    </row>
    <row r="276" spans="2:32">
      <c r="C276" t="s">
        <v>59</v>
      </c>
      <c r="D276" s="98" t="s">
        <v>341</v>
      </c>
      <c r="E276" s="98" t="s">
        <v>340</v>
      </c>
      <c r="Y276" t="s">
        <v>275</v>
      </c>
      <c r="Z276" t="s">
        <v>275</v>
      </c>
      <c r="AA276" t="s">
        <v>274</v>
      </c>
      <c r="AD276" t="s">
        <v>60</v>
      </c>
      <c r="AE276" s="98" t="s">
        <v>339</v>
      </c>
      <c r="AF276" s="98" t="s">
        <v>338</v>
      </c>
    </row>
    <row r="277" spans="2:32">
      <c r="C277" t="s">
        <v>59</v>
      </c>
      <c r="D277" s="98" t="s">
        <v>335</v>
      </c>
      <c r="E277" s="98" t="s">
        <v>334</v>
      </c>
      <c r="Y277" t="s">
        <v>239</v>
      </c>
      <c r="Z277" t="s">
        <v>239</v>
      </c>
      <c r="AA277" t="s">
        <v>238</v>
      </c>
      <c r="AD277" t="s">
        <v>60</v>
      </c>
      <c r="AE277" s="98" t="s">
        <v>335</v>
      </c>
      <c r="AF277" s="98" t="s">
        <v>334</v>
      </c>
    </row>
    <row r="278" spans="2:32">
      <c r="C278" t="s">
        <v>59</v>
      </c>
      <c r="D278" s="98" t="s">
        <v>289</v>
      </c>
      <c r="E278" s="98" t="s">
        <v>288</v>
      </c>
      <c r="Y278" t="s">
        <v>132</v>
      </c>
      <c r="Z278" t="s">
        <v>132</v>
      </c>
      <c r="AA278" t="s">
        <v>131</v>
      </c>
      <c r="AD278" t="s">
        <v>60</v>
      </c>
      <c r="AE278" s="98" t="s">
        <v>317</v>
      </c>
      <c r="AF278" s="98" t="s">
        <v>316</v>
      </c>
    </row>
    <row r="279" spans="2:32">
      <c r="C279" t="s">
        <v>59</v>
      </c>
      <c r="D279" s="98" t="s">
        <v>271</v>
      </c>
      <c r="E279" s="98" t="s">
        <v>270</v>
      </c>
      <c r="Y279" t="s">
        <v>86</v>
      </c>
      <c r="Z279" t="s">
        <v>86</v>
      </c>
      <c r="AA279" t="s">
        <v>85</v>
      </c>
      <c r="AD279" t="s">
        <v>60</v>
      </c>
      <c r="AE279" s="98" t="s">
        <v>301</v>
      </c>
      <c r="AF279" s="98" t="s">
        <v>300</v>
      </c>
    </row>
    <row r="280" spans="2:32">
      <c r="C280" t="s">
        <v>59</v>
      </c>
      <c r="D280" s="98" t="s">
        <v>253</v>
      </c>
      <c r="E280" s="98" t="s">
        <v>252</v>
      </c>
      <c r="Y280" t="s">
        <v>213</v>
      </c>
      <c r="Z280" t="s">
        <v>213</v>
      </c>
      <c r="AA280" t="s">
        <v>212</v>
      </c>
      <c r="AD280" t="s">
        <v>60</v>
      </c>
      <c r="AE280" s="98" t="s">
        <v>297</v>
      </c>
      <c r="AF280" s="98" t="s">
        <v>296</v>
      </c>
    </row>
    <row r="281" spans="2:32">
      <c r="C281" t="s">
        <v>59</v>
      </c>
      <c r="D281" s="98" t="s">
        <v>247</v>
      </c>
      <c r="E281" s="98" t="s">
        <v>246</v>
      </c>
      <c r="Y281" t="s">
        <v>171</v>
      </c>
      <c r="Z281" t="s">
        <v>171</v>
      </c>
      <c r="AA281" t="s">
        <v>170</v>
      </c>
      <c r="AD281" t="s">
        <v>60</v>
      </c>
      <c r="AE281" s="98" t="s">
        <v>289</v>
      </c>
      <c r="AF281" s="98" t="s">
        <v>288</v>
      </c>
    </row>
    <row r="282" spans="2:32">
      <c r="C282" t="s">
        <v>59</v>
      </c>
      <c r="D282" s="98" t="s">
        <v>217</v>
      </c>
      <c r="E282" s="98" t="s">
        <v>216</v>
      </c>
      <c r="Y282" t="s">
        <v>169</v>
      </c>
      <c r="Z282" t="s">
        <v>169</v>
      </c>
      <c r="AA282" t="s">
        <v>168</v>
      </c>
      <c r="AD282" t="s">
        <v>60</v>
      </c>
      <c r="AE282" s="98" t="s">
        <v>281</v>
      </c>
      <c r="AF282" s="98" t="s">
        <v>280</v>
      </c>
    </row>
    <row r="283" spans="2:32">
      <c r="C283" t="s">
        <v>59</v>
      </c>
      <c r="D283" s="98" t="s">
        <v>211</v>
      </c>
      <c r="E283" s="98" t="s">
        <v>210</v>
      </c>
      <c r="Y283" t="s">
        <v>45</v>
      </c>
      <c r="Z283" t="s">
        <v>45</v>
      </c>
      <c r="AA283" t="s">
        <v>44</v>
      </c>
      <c r="AD283" t="s">
        <v>60</v>
      </c>
      <c r="AE283" s="98" t="s">
        <v>271</v>
      </c>
      <c r="AF283" s="98" t="s">
        <v>270</v>
      </c>
    </row>
    <row r="284" spans="2:32">
      <c r="C284" t="s">
        <v>59</v>
      </c>
      <c r="D284" s="98" t="s">
        <v>183</v>
      </c>
      <c r="E284" s="98" t="s">
        <v>182</v>
      </c>
      <c r="Y284" t="s">
        <v>151</v>
      </c>
      <c r="Z284" t="s">
        <v>151</v>
      </c>
      <c r="AA284" t="s">
        <v>150</v>
      </c>
      <c r="AD284" t="s">
        <v>60</v>
      </c>
      <c r="AE284" s="98" t="s">
        <v>253</v>
      </c>
      <c r="AF284" s="98" t="s">
        <v>252</v>
      </c>
    </row>
    <row r="285" spans="2:32">
      <c r="C285" t="s">
        <v>59</v>
      </c>
      <c r="D285" s="98" t="s">
        <v>177</v>
      </c>
      <c r="E285" s="98" t="s">
        <v>176</v>
      </c>
      <c r="Y285" t="s">
        <v>185</v>
      </c>
      <c r="Z285" t="s">
        <v>185</v>
      </c>
      <c r="AA285" t="s">
        <v>184</v>
      </c>
      <c r="AD285" t="s">
        <v>60</v>
      </c>
      <c r="AE285" s="98" t="s">
        <v>247</v>
      </c>
      <c r="AF285" s="98" t="s">
        <v>246</v>
      </c>
    </row>
    <row r="286" spans="2:32">
      <c r="C286" t="s">
        <v>59</v>
      </c>
      <c r="D286" s="98" t="s">
        <v>175</v>
      </c>
      <c r="E286" s="98" t="s">
        <v>174</v>
      </c>
      <c r="Y286" t="s">
        <v>253</v>
      </c>
      <c r="Z286" t="s">
        <v>253</v>
      </c>
      <c r="AA286" t="s">
        <v>252</v>
      </c>
      <c r="AD286" t="s">
        <v>60</v>
      </c>
      <c r="AE286" s="98" t="s">
        <v>217</v>
      </c>
      <c r="AF286" s="98" t="s">
        <v>216</v>
      </c>
    </row>
    <row r="287" spans="2:32">
      <c r="C287" t="s">
        <v>59</v>
      </c>
      <c r="D287" s="98" t="s">
        <v>149</v>
      </c>
      <c r="E287" s="98" t="s">
        <v>148</v>
      </c>
      <c r="Y287" t="s">
        <v>317</v>
      </c>
      <c r="Z287" t="s">
        <v>317</v>
      </c>
      <c r="AA287" t="s">
        <v>316</v>
      </c>
      <c r="AD287" t="s">
        <v>60</v>
      </c>
      <c r="AE287" s="98" t="s">
        <v>199</v>
      </c>
      <c r="AF287" s="98" t="s">
        <v>198</v>
      </c>
    </row>
    <row r="288" spans="2:32">
      <c r="C288" t="s">
        <v>59</v>
      </c>
      <c r="D288" s="98" t="s">
        <v>138</v>
      </c>
      <c r="E288" s="98" t="s">
        <v>137</v>
      </c>
      <c r="Y288" t="s">
        <v>422</v>
      </c>
      <c r="Z288" t="s">
        <v>422</v>
      </c>
      <c r="AA288" t="s">
        <v>423</v>
      </c>
      <c r="AD288" t="s">
        <v>60</v>
      </c>
      <c r="AE288" s="98" t="s">
        <v>183</v>
      </c>
      <c r="AF288" s="98" t="s">
        <v>182</v>
      </c>
    </row>
    <row r="289" spans="2:32">
      <c r="C289" t="s">
        <v>59</v>
      </c>
      <c r="D289" s="98" t="s">
        <v>116</v>
      </c>
      <c r="E289" s="98" t="s">
        <v>115</v>
      </c>
      <c r="Y289" t="s">
        <v>243</v>
      </c>
      <c r="Z289" t="s">
        <v>243</v>
      </c>
      <c r="AA289" t="s">
        <v>242</v>
      </c>
      <c r="AD289" t="s">
        <v>60</v>
      </c>
      <c r="AE289" s="98" t="s">
        <v>179</v>
      </c>
      <c r="AF289" s="98" t="s">
        <v>178</v>
      </c>
    </row>
    <row r="290" spans="2:32">
      <c r="C290" t="s">
        <v>59</v>
      </c>
      <c r="D290" s="98" t="s">
        <v>82</v>
      </c>
      <c r="E290" s="98" t="s">
        <v>81</v>
      </c>
      <c r="Y290" t="s">
        <v>223</v>
      </c>
      <c r="Z290" t="s">
        <v>223</v>
      </c>
      <c r="AA290" t="s">
        <v>222</v>
      </c>
      <c r="AD290" t="s">
        <v>60</v>
      </c>
      <c r="AE290" s="98" t="s">
        <v>177</v>
      </c>
      <c r="AF290" s="98" t="s">
        <v>176</v>
      </c>
    </row>
    <row r="291" spans="2:32">
      <c r="C291" t="s">
        <v>59</v>
      </c>
      <c r="D291" s="98" t="s">
        <v>79</v>
      </c>
      <c r="E291" s="98" t="s">
        <v>78</v>
      </c>
      <c r="Y291" t="s">
        <v>155</v>
      </c>
      <c r="Z291" t="s">
        <v>155</v>
      </c>
      <c r="AA291" t="s">
        <v>154</v>
      </c>
      <c r="AD291" t="s">
        <v>60</v>
      </c>
      <c r="AE291" s="98" t="s">
        <v>175</v>
      </c>
      <c r="AF291" s="98" t="s">
        <v>174</v>
      </c>
    </row>
    <row r="292" spans="2:32">
      <c r="C292" t="s">
        <v>59</v>
      </c>
      <c r="D292" s="98" t="s">
        <v>66</v>
      </c>
      <c r="E292" s="98" t="s">
        <v>65</v>
      </c>
      <c r="Y292" t="s">
        <v>203</v>
      </c>
      <c r="Z292" t="s">
        <v>203</v>
      </c>
      <c r="AA292" t="s">
        <v>202</v>
      </c>
      <c r="AD292" t="s">
        <v>60</v>
      </c>
      <c r="AE292" s="98" t="s">
        <v>149</v>
      </c>
      <c r="AF292" s="98" t="s">
        <v>148</v>
      </c>
    </row>
    <row r="293" spans="2:32">
      <c r="C293" t="s">
        <v>59</v>
      </c>
      <c r="D293" s="98" t="s">
        <v>57</v>
      </c>
      <c r="E293" s="98" t="s">
        <v>56</v>
      </c>
      <c r="Y293" t="s">
        <v>82</v>
      </c>
      <c r="Z293" t="s">
        <v>82</v>
      </c>
      <c r="AA293" t="s">
        <v>81</v>
      </c>
      <c r="AD293" t="s">
        <v>60</v>
      </c>
      <c r="AE293" s="98" t="s">
        <v>145</v>
      </c>
      <c r="AF293" s="98" t="s">
        <v>144</v>
      </c>
    </row>
    <row r="294" spans="2:32">
      <c r="B294" t="s">
        <v>69</v>
      </c>
      <c r="C294" t="s">
        <v>69</v>
      </c>
      <c r="D294" t="s">
        <v>69</v>
      </c>
      <c r="E294" t="s">
        <v>1164</v>
      </c>
      <c r="Y294" t="s">
        <v>209</v>
      </c>
      <c r="Z294" t="s">
        <v>209</v>
      </c>
      <c r="AA294" t="s">
        <v>208</v>
      </c>
      <c r="AD294" t="s">
        <v>60</v>
      </c>
      <c r="AE294" s="98" t="s">
        <v>143</v>
      </c>
      <c r="AF294" s="98" t="s">
        <v>142</v>
      </c>
    </row>
    <row r="295" spans="2:32">
      <c r="C295" t="s">
        <v>69</v>
      </c>
      <c r="D295" s="98" t="s">
        <v>363</v>
      </c>
      <c r="E295" s="98" t="s">
        <v>362</v>
      </c>
      <c r="Y295" t="s">
        <v>197</v>
      </c>
      <c r="Z295" t="s">
        <v>197</v>
      </c>
      <c r="AA295" t="s">
        <v>196</v>
      </c>
      <c r="AD295" t="s">
        <v>60</v>
      </c>
      <c r="AE295" s="98" t="s">
        <v>138</v>
      </c>
      <c r="AF295" s="98" t="s">
        <v>137</v>
      </c>
    </row>
    <row r="296" spans="2:32">
      <c r="C296" t="s">
        <v>69</v>
      </c>
      <c r="D296" s="98" t="s">
        <v>349</v>
      </c>
      <c r="E296" s="98" t="s">
        <v>348</v>
      </c>
      <c r="Y296" t="s">
        <v>175</v>
      </c>
      <c r="Z296" t="s">
        <v>175</v>
      </c>
      <c r="AA296" t="s">
        <v>174</v>
      </c>
      <c r="AD296" t="s">
        <v>60</v>
      </c>
      <c r="AE296" s="98" t="s">
        <v>116</v>
      </c>
      <c r="AF296" s="98" t="s">
        <v>115</v>
      </c>
    </row>
    <row r="297" spans="2:32">
      <c r="C297" t="s">
        <v>69</v>
      </c>
      <c r="D297" s="98" t="s">
        <v>339</v>
      </c>
      <c r="E297" s="98" t="s">
        <v>338</v>
      </c>
      <c r="Y297" t="s">
        <v>124</v>
      </c>
      <c r="Z297" t="s">
        <v>124</v>
      </c>
      <c r="AA297" t="s">
        <v>123</v>
      </c>
      <c r="AD297" t="s">
        <v>60</v>
      </c>
      <c r="AE297" s="98" t="s">
        <v>112</v>
      </c>
      <c r="AF297" s="98" t="s">
        <v>111</v>
      </c>
    </row>
    <row r="298" spans="2:32">
      <c r="C298" t="s">
        <v>69</v>
      </c>
      <c r="D298" s="98" t="s">
        <v>317</v>
      </c>
      <c r="E298" s="98" t="s">
        <v>316</v>
      </c>
      <c r="Y298" t="s">
        <v>179</v>
      </c>
      <c r="Z298" t="s">
        <v>179</v>
      </c>
      <c r="AA298" t="s">
        <v>178</v>
      </c>
      <c r="AD298" t="s">
        <v>60</v>
      </c>
      <c r="AE298" s="98" t="s">
        <v>100</v>
      </c>
      <c r="AF298" s="98" t="s">
        <v>99</v>
      </c>
    </row>
    <row r="299" spans="2:32">
      <c r="C299" t="s">
        <v>69</v>
      </c>
      <c r="D299" s="98" t="s">
        <v>301</v>
      </c>
      <c r="E299" s="98" t="s">
        <v>300</v>
      </c>
      <c r="Y299" t="s">
        <v>189</v>
      </c>
      <c r="Z299" t="s">
        <v>189</v>
      </c>
      <c r="AA299" t="s">
        <v>188</v>
      </c>
      <c r="AD299" t="s">
        <v>60</v>
      </c>
      <c r="AE299" s="98" t="s">
        <v>82</v>
      </c>
      <c r="AF299" s="98" t="s">
        <v>81</v>
      </c>
    </row>
    <row r="300" spans="2:32">
      <c r="C300" t="s">
        <v>69</v>
      </c>
      <c r="D300" s="98" t="s">
        <v>297</v>
      </c>
      <c r="E300" s="98" t="s">
        <v>296</v>
      </c>
      <c r="Y300" t="s">
        <v>107</v>
      </c>
      <c r="Z300" t="s">
        <v>107</v>
      </c>
      <c r="AA300" t="s">
        <v>106</v>
      </c>
      <c r="AD300" t="s">
        <v>60</v>
      </c>
      <c r="AE300" s="98" t="s">
        <v>79</v>
      </c>
      <c r="AF300" s="98" t="s">
        <v>78</v>
      </c>
    </row>
    <row r="301" spans="2:32">
      <c r="C301" t="s">
        <v>69</v>
      </c>
      <c r="D301" s="98" t="s">
        <v>281</v>
      </c>
      <c r="E301" s="98" t="s">
        <v>280</v>
      </c>
      <c r="Y301" t="s">
        <v>100</v>
      </c>
      <c r="Z301" t="s">
        <v>100</v>
      </c>
      <c r="AA301" t="s">
        <v>99</v>
      </c>
      <c r="AD301" t="s">
        <v>60</v>
      </c>
      <c r="AE301" s="98" t="s">
        <v>68</v>
      </c>
      <c r="AF301" s="98" t="s">
        <v>67</v>
      </c>
    </row>
    <row r="302" spans="2:32">
      <c r="C302" t="s">
        <v>69</v>
      </c>
      <c r="D302" s="98" t="s">
        <v>199</v>
      </c>
      <c r="E302" s="98" t="s">
        <v>198</v>
      </c>
      <c r="Y302" t="s">
        <v>138</v>
      </c>
      <c r="Z302" t="s">
        <v>138</v>
      </c>
      <c r="AA302" t="s">
        <v>137</v>
      </c>
      <c r="AD302" t="s">
        <v>60</v>
      </c>
      <c r="AE302" s="98" t="s">
        <v>66</v>
      </c>
      <c r="AF302" s="98" t="s">
        <v>65</v>
      </c>
    </row>
    <row r="303" spans="2:32">
      <c r="C303" t="s">
        <v>69</v>
      </c>
      <c r="D303" s="98" t="s">
        <v>179</v>
      </c>
      <c r="E303" s="98" t="s">
        <v>178</v>
      </c>
      <c r="Y303" t="s">
        <v>305</v>
      </c>
      <c r="Z303" t="s">
        <v>305</v>
      </c>
      <c r="AA303" t="s">
        <v>304</v>
      </c>
      <c r="AD303" t="s">
        <v>60</v>
      </c>
      <c r="AE303" s="98" t="s">
        <v>57</v>
      </c>
      <c r="AF303" s="98" t="s">
        <v>56</v>
      </c>
    </row>
    <row r="304" spans="2:32">
      <c r="C304" t="s">
        <v>69</v>
      </c>
      <c r="D304" s="98" t="s">
        <v>145</v>
      </c>
      <c r="E304" s="98" t="s">
        <v>144</v>
      </c>
      <c r="Y304" t="s">
        <v>77</v>
      </c>
      <c r="Z304" s="98" t="s">
        <v>424</v>
      </c>
      <c r="AA304" t="s">
        <v>48</v>
      </c>
      <c r="AC304" t="s">
        <v>163</v>
      </c>
      <c r="AD304" t="s">
        <v>163</v>
      </c>
      <c r="AE304" s="98" t="s">
        <v>305</v>
      </c>
      <c r="AF304" s="98" t="s">
        <v>304</v>
      </c>
    </row>
    <row r="305" spans="2:32">
      <c r="C305" t="s">
        <v>69</v>
      </c>
      <c r="D305" s="98" t="s">
        <v>143</v>
      </c>
      <c r="E305" s="98" t="s">
        <v>142</v>
      </c>
      <c r="Y305" s="98"/>
      <c r="Z305" s="98" t="s">
        <v>424</v>
      </c>
      <c r="AA305" t="s">
        <v>53</v>
      </c>
      <c r="AD305" t="s">
        <v>163</v>
      </c>
      <c r="AE305" s="98" t="s">
        <v>303</v>
      </c>
      <c r="AF305" s="98" t="s">
        <v>302</v>
      </c>
    </row>
    <row r="306" spans="2:32">
      <c r="C306" t="s">
        <v>69</v>
      </c>
      <c r="D306" s="98" t="s">
        <v>112</v>
      </c>
      <c r="E306" s="98" t="s">
        <v>111</v>
      </c>
      <c r="Y306" s="98"/>
      <c r="Z306" s="98" t="s">
        <v>424</v>
      </c>
      <c r="AA306" t="s">
        <v>77</v>
      </c>
      <c r="AD306" t="s">
        <v>163</v>
      </c>
      <c r="AE306" s="98" t="s">
        <v>231</v>
      </c>
      <c r="AF306" s="98" t="s">
        <v>230</v>
      </c>
    </row>
    <row r="307" spans="2:32">
      <c r="C307" t="s">
        <v>69</v>
      </c>
      <c r="D307" s="98" t="s">
        <v>100</v>
      </c>
      <c r="E307" s="98" t="s">
        <v>99</v>
      </c>
      <c r="Y307" s="98"/>
      <c r="Z307" s="98" t="s">
        <v>424</v>
      </c>
      <c r="AA307" t="s">
        <v>60</v>
      </c>
      <c r="AD307" t="s">
        <v>163</v>
      </c>
      <c r="AE307" s="98" t="s">
        <v>229</v>
      </c>
      <c r="AF307" s="98" t="s">
        <v>228</v>
      </c>
    </row>
    <row r="308" spans="2:32">
      <c r="C308" t="s">
        <v>69</v>
      </c>
      <c r="D308" s="98" t="s">
        <v>68</v>
      </c>
      <c r="E308" s="98" t="s">
        <v>67</v>
      </c>
      <c r="Y308" s="98"/>
      <c r="Z308" s="98" t="s">
        <v>424</v>
      </c>
      <c r="AD308" t="s">
        <v>163</v>
      </c>
      <c r="AE308" s="98" t="s">
        <v>225</v>
      </c>
      <c r="AF308" s="98" t="s">
        <v>224</v>
      </c>
    </row>
    <row r="309" spans="2:32">
      <c r="B309" t="s">
        <v>52</v>
      </c>
      <c r="C309" t="s">
        <v>52</v>
      </c>
      <c r="D309" t="s">
        <v>52</v>
      </c>
      <c r="E309" t="s">
        <v>1160</v>
      </c>
      <c r="Y309" s="98"/>
      <c r="Z309" s="98" t="s">
        <v>424</v>
      </c>
      <c r="AD309" t="s">
        <v>163</v>
      </c>
      <c r="AE309" s="98" t="s">
        <v>193</v>
      </c>
      <c r="AF309" s="98" t="s">
        <v>192</v>
      </c>
    </row>
    <row r="310" spans="2:32">
      <c r="C310" t="s">
        <v>52</v>
      </c>
      <c r="D310" s="98" t="s">
        <v>357</v>
      </c>
      <c r="E310" s="98" t="s">
        <v>356</v>
      </c>
      <c r="Y310" s="98"/>
      <c r="Z310" s="98" t="s">
        <v>424</v>
      </c>
      <c r="AD310" t="s">
        <v>163</v>
      </c>
      <c r="AE310" s="98" t="s">
        <v>189</v>
      </c>
      <c r="AF310" s="98" t="s">
        <v>188</v>
      </c>
    </row>
    <row r="311" spans="2:32">
      <c r="C311" t="s">
        <v>52</v>
      </c>
      <c r="D311" s="98" t="s">
        <v>313</v>
      </c>
      <c r="E311" s="98" t="s">
        <v>312</v>
      </c>
      <c r="Y311" s="98"/>
      <c r="Z311" s="98" t="s">
        <v>424</v>
      </c>
      <c r="AD311" t="s">
        <v>163</v>
      </c>
      <c r="AE311" s="98" t="s">
        <v>187</v>
      </c>
      <c r="AF311" s="98" t="s">
        <v>186</v>
      </c>
    </row>
    <row r="312" spans="2:32">
      <c r="C312" t="s">
        <v>52</v>
      </c>
      <c r="D312" s="98" t="s">
        <v>295</v>
      </c>
      <c r="E312" s="98" t="s">
        <v>294</v>
      </c>
      <c r="Y312" s="98"/>
      <c r="Z312" s="98" t="s">
        <v>424</v>
      </c>
      <c r="AD312" t="s">
        <v>163</v>
      </c>
      <c r="AE312" s="98" t="s">
        <v>161</v>
      </c>
      <c r="AF312" s="98" t="s">
        <v>160</v>
      </c>
    </row>
    <row r="313" spans="2:32">
      <c r="C313" t="s">
        <v>52</v>
      </c>
      <c r="D313" s="98" t="s">
        <v>261</v>
      </c>
      <c r="E313" s="98" t="s">
        <v>260</v>
      </c>
      <c r="Y313" s="98"/>
      <c r="Z313" s="98" t="s">
        <v>424</v>
      </c>
      <c r="AC313" t="s">
        <v>105</v>
      </c>
      <c r="AD313" t="s">
        <v>105</v>
      </c>
      <c r="AE313" s="98" t="s">
        <v>361</v>
      </c>
      <c r="AF313" s="98" t="s">
        <v>360</v>
      </c>
    </row>
    <row r="314" spans="2:32">
      <c r="C314" t="s">
        <v>52</v>
      </c>
      <c r="D314" s="98" t="s">
        <v>157</v>
      </c>
      <c r="E314" s="98" t="s">
        <v>156</v>
      </c>
      <c r="Y314" s="98"/>
      <c r="Z314" s="98" t="s">
        <v>424</v>
      </c>
      <c r="AD314" t="s">
        <v>105</v>
      </c>
      <c r="AE314" s="98" t="s">
        <v>329</v>
      </c>
      <c r="AF314" s="98" t="s">
        <v>328</v>
      </c>
    </row>
    <row r="315" spans="2:32">
      <c r="C315" t="s">
        <v>52</v>
      </c>
      <c r="D315" s="98" t="s">
        <v>151</v>
      </c>
      <c r="E315" s="98" t="s">
        <v>150</v>
      </c>
      <c r="Y315" s="98"/>
      <c r="Z315" s="98" t="s">
        <v>424</v>
      </c>
      <c r="AD315" t="s">
        <v>105</v>
      </c>
      <c r="AE315" s="98" t="s">
        <v>325</v>
      </c>
      <c r="AF315" s="98" t="s">
        <v>324</v>
      </c>
    </row>
    <row r="316" spans="2:32">
      <c r="C316" t="s">
        <v>52</v>
      </c>
      <c r="D316" s="98" t="s">
        <v>147</v>
      </c>
      <c r="E316" s="98" t="s">
        <v>146</v>
      </c>
      <c r="Y316" s="98"/>
      <c r="Z316" s="98" t="s">
        <v>424</v>
      </c>
      <c r="AD316" t="s">
        <v>105</v>
      </c>
      <c r="AE316" s="98" t="s">
        <v>285</v>
      </c>
      <c r="AF316" s="98" t="s">
        <v>284</v>
      </c>
    </row>
    <row r="317" spans="2:32">
      <c r="C317" t="s">
        <v>52</v>
      </c>
      <c r="D317" s="98" t="s">
        <v>130</v>
      </c>
      <c r="E317" s="98" t="s">
        <v>129</v>
      </c>
      <c r="Y317" s="98"/>
      <c r="Z317" s="98" t="s">
        <v>424</v>
      </c>
      <c r="AD317" t="s">
        <v>105</v>
      </c>
      <c r="AE317" s="98" t="s">
        <v>259</v>
      </c>
      <c r="AF317" s="98" t="s">
        <v>258</v>
      </c>
    </row>
    <row r="318" spans="2:32">
      <c r="C318" t="s">
        <v>52</v>
      </c>
      <c r="D318" s="98" t="s">
        <v>124</v>
      </c>
      <c r="E318" s="98" t="s">
        <v>123</v>
      </c>
      <c r="Y318" s="98"/>
      <c r="Z318" s="98" t="s">
        <v>424</v>
      </c>
      <c r="AD318" t="s">
        <v>105</v>
      </c>
      <c r="AE318" s="98" t="s">
        <v>221</v>
      </c>
      <c r="AF318" s="98" t="s">
        <v>220</v>
      </c>
    </row>
    <row r="319" spans="2:32">
      <c r="C319" t="s">
        <v>52</v>
      </c>
      <c r="D319" s="98" t="s">
        <v>107</v>
      </c>
      <c r="E319" s="98" t="s">
        <v>106</v>
      </c>
      <c r="Y319" s="98"/>
      <c r="Z319" s="98" t="s">
        <v>424</v>
      </c>
      <c r="AD319" t="s">
        <v>105</v>
      </c>
      <c r="AE319" s="98" t="s">
        <v>205</v>
      </c>
      <c r="AF319" s="98" t="s">
        <v>204</v>
      </c>
    </row>
    <row r="320" spans="2:32">
      <c r="C320" t="s">
        <v>52</v>
      </c>
      <c r="D320" s="98" t="s">
        <v>92</v>
      </c>
      <c r="E320" s="98" t="s">
        <v>91</v>
      </c>
      <c r="Y320" s="98"/>
      <c r="Z320" s="98" t="s">
        <v>424</v>
      </c>
      <c r="AD320" t="s">
        <v>105</v>
      </c>
      <c r="AE320" s="98" t="s">
        <v>181</v>
      </c>
      <c r="AF320" s="98" t="s">
        <v>180</v>
      </c>
    </row>
    <row r="321" spans="2:32">
      <c r="C321" t="s">
        <v>52</v>
      </c>
      <c r="D321" s="98" t="s">
        <v>84</v>
      </c>
      <c r="E321" s="98" t="s">
        <v>83</v>
      </c>
      <c r="Y321" s="98"/>
      <c r="Z321" s="98" t="s">
        <v>424</v>
      </c>
      <c r="AD321" t="s">
        <v>105</v>
      </c>
      <c r="AE321" s="98" t="s">
        <v>136</v>
      </c>
      <c r="AF321" s="98" t="s">
        <v>135</v>
      </c>
    </row>
    <row r="322" spans="2:32">
      <c r="C322" t="s">
        <v>52</v>
      </c>
      <c r="D322" s="98" t="s">
        <v>55</v>
      </c>
      <c r="E322" s="98" t="s">
        <v>54</v>
      </c>
      <c r="Y322" s="98"/>
      <c r="Z322" s="98" t="s">
        <v>424</v>
      </c>
      <c r="AD322" t="s">
        <v>105</v>
      </c>
      <c r="AE322" s="98" t="s">
        <v>122</v>
      </c>
      <c r="AF322" s="98" t="s">
        <v>121</v>
      </c>
    </row>
    <row r="323" spans="2:32">
      <c r="C323" t="s">
        <v>52</v>
      </c>
      <c r="D323" s="98" t="s">
        <v>50</v>
      </c>
      <c r="E323" s="98" t="s">
        <v>49</v>
      </c>
      <c r="Y323" s="98"/>
      <c r="Z323" s="98" t="s">
        <v>424</v>
      </c>
      <c r="AD323" t="s">
        <v>105</v>
      </c>
      <c r="AE323" s="98" t="s">
        <v>103</v>
      </c>
      <c r="AF323" s="98" t="s">
        <v>102</v>
      </c>
    </row>
    <row r="324" spans="2:32">
      <c r="B324" t="s">
        <v>47</v>
      </c>
      <c r="C324" t="s">
        <v>47</v>
      </c>
      <c r="D324" t="s">
        <v>47</v>
      </c>
      <c r="E324" t="s">
        <v>1158</v>
      </c>
      <c r="Y324" s="98"/>
      <c r="Z324" s="98" t="s">
        <v>424</v>
      </c>
      <c r="AC324" t="s">
        <v>76</v>
      </c>
      <c r="AD324" t="s">
        <v>76</v>
      </c>
      <c r="AE324" s="98" t="s">
        <v>369</v>
      </c>
      <c r="AF324" s="98" t="s">
        <v>368</v>
      </c>
    </row>
    <row r="325" spans="2:32">
      <c r="C325" t="s">
        <v>47</v>
      </c>
      <c r="D325" s="98" t="s">
        <v>365</v>
      </c>
      <c r="E325" s="98" t="s">
        <v>364</v>
      </c>
      <c r="Y325" s="98"/>
      <c r="Z325" s="98" t="s">
        <v>424</v>
      </c>
      <c r="AD325" t="s">
        <v>76</v>
      </c>
      <c r="AE325" s="98" t="s">
        <v>367</v>
      </c>
      <c r="AF325" s="98" t="s">
        <v>366</v>
      </c>
    </row>
    <row r="326" spans="2:32">
      <c r="C326" t="s">
        <v>47</v>
      </c>
      <c r="D326" s="98" t="s">
        <v>345</v>
      </c>
      <c r="E326" s="98" t="s">
        <v>344</v>
      </c>
      <c r="Y326" s="98"/>
      <c r="Z326" s="98" t="s">
        <v>424</v>
      </c>
      <c r="AD326" t="s">
        <v>76</v>
      </c>
      <c r="AE326" s="98" t="s">
        <v>359</v>
      </c>
      <c r="AF326" s="98" t="s">
        <v>358</v>
      </c>
    </row>
    <row r="327" spans="2:32">
      <c r="C327" t="s">
        <v>47</v>
      </c>
      <c r="D327" s="98" t="s">
        <v>331</v>
      </c>
      <c r="E327" s="98" t="s">
        <v>330</v>
      </c>
      <c r="Y327" s="98"/>
      <c r="Z327" s="98" t="s">
        <v>424</v>
      </c>
      <c r="AD327" t="s">
        <v>76</v>
      </c>
      <c r="AE327" s="98" t="s">
        <v>343</v>
      </c>
      <c r="AF327" s="98" t="s">
        <v>342</v>
      </c>
    </row>
    <row r="328" spans="2:32">
      <c r="C328" t="s">
        <v>47</v>
      </c>
      <c r="D328" s="98" t="s">
        <v>299</v>
      </c>
      <c r="E328" s="98" t="s">
        <v>298</v>
      </c>
      <c r="Y328" s="98"/>
      <c r="Z328" s="98" t="s">
        <v>424</v>
      </c>
      <c r="AD328" t="s">
        <v>76</v>
      </c>
      <c r="AE328" s="98" t="s">
        <v>337</v>
      </c>
      <c r="AF328" s="98" t="s">
        <v>336</v>
      </c>
    </row>
    <row r="329" spans="2:32">
      <c r="C329" t="s">
        <v>47</v>
      </c>
      <c r="D329" s="98" t="s">
        <v>291</v>
      </c>
      <c r="E329" s="98" t="s">
        <v>290</v>
      </c>
      <c r="Y329" s="98"/>
      <c r="Z329" s="98" t="s">
        <v>424</v>
      </c>
      <c r="AD329" t="s">
        <v>76</v>
      </c>
      <c r="AE329" s="98" t="s">
        <v>327</v>
      </c>
      <c r="AF329" s="98" t="s">
        <v>326</v>
      </c>
    </row>
    <row r="330" spans="2:32">
      <c r="C330" t="s">
        <v>47</v>
      </c>
      <c r="D330" s="98" t="s">
        <v>245</v>
      </c>
      <c r="E330" s="98" t="s">
        <v>244</v>
      </c>
      <c r="Y330" s="98"/>
      <c r="Z330" s="98" t="s">
        <v>424</v>
      </c>
      <c r="AD330" t="s">
        <v>76</v>
      </c>
      <c r="AE330" s="98" t="s">
        <v>319</v>
      </c>
      <c r="AF330" s="98" t="s">
        <v>318</v>
      </c>
    </row>
    <row r="331" spans="2:32">
      <c r="C331" t="s">
        <v>47</v>
      </c>
      <c r="D331" s="98" t="s">
        <v>241</v>
      </c>
      <c r="E331" s="98" t="s">
        <v>240</v>
      </c>
      <c r="Y331" s="98"/>
      <c r="Z331" s="98" t="s">
        <v>424</v>
      </c>
      <c r="AD331" t="s">
        <v>76</v>
      </c>
      <c r="AE331" s="98" t="s">
        <v>311</v>
      </c>
      <c r="AF331" s="98" t="s">
        <v>310</v>
      </c>
    </row>
    <row r="332" spans="2:32">
      <c r="C332" t="s">
        <v>47</v>
      </c>
      <c r="D332" s="98" t="s">
        <v>233</v>
      </c>
      <c r="E332" s="98" t="s">
        <v>232</v>
      </c>
      <c r="Y332" s="98"/>
      <c r="Z332" s="98" t="s">
        <v>424</v>
      </c>
      <c r="AD332" t="s">
        <v>76</v>
      </c>
      <c r="AE332" s="98" t="s">
        <v>293</v>
      </c>
      <c r="AF332" s="98" t="s">
        <v>292</v>
      </c>
    </row>
    <row r="333" spans="2:32">
      <c r="C333" t="s">
        <v>47</v>
      </c>
      <c r="D333" s="98" t="s">
        <v>203</v>
      </c>
      <c r="E333" s="98" t="s">
        <v>202</v>
      </c>
      <c r="Y333" s="98"/>
      <c r="Z333" s="98" t="s">
        <v>424</v>
      </c>
      <c r="AD333" t="s">
        <v>76</v>
      </c>
      <c r="AE333" s="98" t="s">
        <v>287</v>
      </c>
      <c r="AF333" s="98" t="s">
        <v>286</v>
      </c>
    </row>
    <row r="334" spans="2:32">
      <c r="C334" t="s">
        <v>47</v>
      </c>
      <c r="D334" s="98" t="s">
        <v>201</v>
      </c>
      <c r="E334" s="98" t="s">
        <v>200</v>
      </c>
      <c r="Y334" s="98"/>
      <c r="Z334" s="98" t="s">
        <v>424</v>
      </c>
      <c r="AD334" t="s">
        <v>76</v>
      </c>
      <c r="AE334" s="98" t="s">
        <v>279</v>
      </c>
      <c r="AF334" s="98" t="s">
        <v>278</v>
      </c>
    </row>
    <row r="335" spans="2:32">
      <c r="C335" t="s">
        <v>47</v>
      </c>
      <c r="D335" s="98" t="s">
        <v>195</v>
      </c>
      <c r="E335" s="98" t="s">
        <v>194</v>
      </c>
      <c r="Y335" s="98"/>
      <c r="Z335" s="98" t="s">
        <v>424</v>
      </c>
      <c r="AD335" t="s">
        <v>76</v>
      </c>
      <c r="AE335" s="98" t="s">
        <v>277</v>
      </c>
      <c r="AF335" s="98" t="s">
        <v>276</v>
      </c>
    </row>
    <row r="336" spans="2:32">
      <c r="C336" t="s">
        <v>47</v>
      </c>
      <c r="D336" s="98" t="s">
        <v>165</v>
      </c>
      <c r="E336" s="98" t="s">
        <v>164</v>
      </c>
      <c r="Y336" s="98"/>
      <c r="Z336" s="98" t="s">
        <v>424</v>
      </c>
      <c r="AD336" t="s">
        <v>76</v>
      </c>
      <c r="AE336" s="98" t="s">
        <v>273</v>
      </c>
      <c r="AF336" s="98" t="s">
        <v>272</v>
      </c>
    </row>
    <row r="337" spans="2:32">
      <c r="C337" t="s">
        <v>47</v>
      </c>
      <c r="D337" s="98" t="s">
        <v>153</v>
      </c>
      <c r="E337" s="98" t="s">
        <v>152</v>
      </c>
      <c r="Y337" t="s">
        <v>53</v>
      </c>
      <c r="Z337" s="98" t="s">
        <v>425</v>
      </c>
      <c r="AD337" t="s">
        <v>76</v>
      </c>
      <c r="AE337" s="98" t="s">
        <v>269</v>
      </c>
      <c r="AF337" s="98" t="s">
        <v>268</v>
      </c>
    </row>
    <row r="338" spans="2:32">
      <c r="C338" t="s">
        <v>47</v>
      </c>
      <c r="D338" s="98" t="s">
        <v>94</v>
      </c>
      <c r="E338" s="98" t="s">
        <v>93</v>
      </c>
      <c r="Z338" s="98" t="s">
        <v>425</v>
      </c>
      <c r="AD338" t="s">
        <v>76</v>
      </c>
      <c r="AE338" s="98" t="s">
        <v>267</v>
      </c>
      <c r="AF338" s="98" t="s">
        <v>266</v>
      </c>
    </row>
    <row r="339" spans="2:32">
      <c r="C339" t="s">
        <v>47</v>
      </c>
      <c r="D339" s="98" t="s">
        <v>45</v>
      </c>
      <c r="E339" s="98" t="s">
        <v>44</v>
      </c>
      <c r="Z339" s="98" t="s">
        <v>425</v>
      </c>
      <c r="AD339" t="s">
        <v>76</v>
      </c>
      <c r="AE339" s="98" t="s">
        <v>263</v>
      </c>
      <c r="AF339" s="98" t="s">
        <v>262</v>
      </c>
    </row>
    <row r="340" spans="2:32">
      <c r="B340" t="s">
        <v>77</v>
      </c>
      <c r="C340" t="s">
        <v>77</v>
      </c>
      <c r="D340" s="98" t="s">
        <v>77</v>
      </c>
      <c r="E340" s="98" t="s">
        <v>497</v>
      </c>
      <c r="Z340" s="98" t="s">
        <v>425</v>
      </c>
      <c r="AD340" t="s">
        <v>76</v>
      </c>
      <c r="AE340" s="98" t="s">
        <v>257</v>
      </c>
      <c r="AF340" s="98" t="s">
        <v>256</v>
      </c>
    </row>
    <row r="341" spans="2:32">
      <c r="C341" t="s">
        <v>77</v>
      </c>
      <c r="D341" s="98" t="s">
        <v>75</v>
      </c>
      <c r="E341" t="s">
        <v>543</v>
      </c>
      <c r="Z341" s="98" t="s">
        <v>425</v>
      </c>
      <c r="AD341" t="s">
        <v>76</v>
      </c>
      <c r="AE341" s="98" t="s">
        <v>255</v>
      </c>
      <c r="AF341" s="98" t="s">
        <v>254</v>
      </c>
    </row>
    <row r="342" spans="2:32">
      <c r="C342" t="s">
        <v>77</v>
      </c>
      <c r="D342" s="98" t="s">
        <v>369</v>
      </c>
      <c r="E342" s="98" t="s">
        <v>368</v>
      </c>
      <c r="Z342" s="98" t="s">
        <v>425</v>
      </c>
      <c r="AD342" t="s">
        <v>76</v>
      </c>
      <c r="AE342" s="98" t="s">
        <v>251</v>
      </c>
      <c r="AF342" s="98" t="s">
        <v>250</v>
      </c>
    </row>
    <row r="343" spans="2:32">
      <c r="C343" t="s">
        <v>77</v>
      </c>
      <c r="D343" s="98" t="s">
        <v>367</v>
      </c>
      <c r="E343" s="98" t="s">
        <v>366</v>
      </c>
      <c r="Z343" s="98" t="s">
        <v>425</v>
      </c>
      <c r="AD343" t="s">
        <v>76</v>
      </c>
      <c r="AE343" s="98" t="s">
        <v>249</v>
      </c>
      <c r="AF343" s="98" t="s">
        <v>248</v>
      </c>
    </row>
    <row r="344" spans="2:32">
      <c r="C344" t="s">
        <v>77</v>
      </c>
      <c r="D344" s="98" t="s">
        <v>359</v>
      </c>
      <c r="E344" s="98" t="s">
        <v>358</v>
      </c>
      <c r="Z344" s="98" t="s">
        <v>425</v>
      </c>
      <c r="AD344" t="s">
        <v>76</v>
      </c>
      <c r="AE344" s="98" t="s">
        <v>243</v>
      </c>
      <c r="AF344" s="98" t="s">
        <v>242</v>
      </c>
    </row>
    <row r="345" spans="2:32">
      <c r="C345" t="s">
        <v>77</v>
      </c>
      <c r="D345" s="98" t="s">
        <v>343</v>
      </c>
      <c r="E345" s="98" t="s">
        <v>342</v>
      </c>
      <c r="Z345" s="98" t="s">
        <v>425</v>
      </c>
      <c r="AD345" t="s">
        <v>76</v>
      </c>
      <c r="AE345" s="98" t="s">
        <v>237</v>
      </c>
      <c r="AF345" s="98" t="s">
        <v>236</v>
      </c>
    </row>
    <row r="346" spans="2:32">
      <c r="C346" t="s">
        <v>77</v>
      </c>
      <c r="D346" s="98" t="s">
        <v>337</v>
      </c>
      <c r="E346" s="98" t="s">
        <v>336</v>
      </c>
      <c r="Z346" s="98" t="s">
        <v>425</v>
      </c>
      <c r="AD346" t="s">
        <v>76</v>
      </c>
      <c r="AE346" s="98" t="s">
        <v>227</v>
      </c>
      <c r="AF346" s="98" t="s">
        <v>226</v>
      </c>
    </row>
    <row r="347" spans="2:32">
      <c r="C347" t="s">
        <v>77</v>
      </c>
      <c r="D347" s="98" t="s">
        <v>327</v>
      </c>
      <c r="E347" s="98" t="s">
        <v>326</v>
      </c>
      <c r="Z347" s="98" t="s">
        <v>425</v>
      </c>
      <c r="AD347" t="s">
        <v>76</v>
      </c>
      <c r="AE347" s="98" t="s">
        <v>215</v>
      </c>
      <c r="AF347" s="98" t="s">
        <v>214</v>
      </c>
    </row>
    <row r="348" spans="2:32">
      <c r="C348" t="s">
        <v>77</v>
      </c>
      <c r="D348" s="98" t="s">
        <v>319</v>
      </c>
      <c r="E348" s="98" t="s">
        <v>318</v>
      </c>
      <c r="Z348" s="98" t="s">
        <v>425</v>
      </c>
      <c r="AD348" t="s">
        <v>76</v>
      </c>
      <c r="AE348" s="98" t="s">
        <v>207</v>
      </c>
      <c r="AF348" s="98" t="s">
        <v>206</v>
      </c>
    </row>
    <row r="349" spans="2:32">
      <c r="C349" t="s">
        <v>77</v>
      </c>
      <c r="D349" s="98" t="s">
        <v>311</v>
      </c>
      <c r="E349" s="98" t="s">
        <v>310</v>
      </c>
      <c r="Z349" s="98" t="s">
        <v>425</v>
      </c>
      <c r="AD349" t="s">
        <v>76</v>
      </c>
      <c r="AE349" s="98" t="s">
        <v>173</v>
      </c>
      <c r="AF349" s="98" t="s">
        <v>172</v>
      </c>
    </row>
    <row r="350" spans="2:32">
      <c r="C350" t="s">
        <v>77</v>
      </c>
      <c r="D350" s="98" t="s">
        <v>293</v>
      </c>
      <c r="E350" s="98" t="s">
        <v>292</v>
      </c>
      <c r="Z350" s="98" t="s">
        <v>425</v>
      </c>
      <c r="AD350" t="s">
        <v>76</v>
      </c>
      <c r="AE350" s="98" t="s">
        <v>169</v>
      </c>
      <c r="AF350" s="98" t="s">
        <v>168</v>
      </c>
    </row>
    <row r="351" spans="2:32">
      <c r="C351" t="s">
        <v>77</v>
      </c>
      <c r="D351" s="98" t="s">
        <v>287</v>
      </c>
      <c r="E351" s="98" t="s">
        <v>286</v>
      </c>
      <c r="Z351" s="98" t="s">
        <v>425</v>
      </c>
      <c r="AD351" t="s">
        <v>76</v>
      </c>
      <c r="AE351" s="98" t="s">
        <v>134</v>
      </c>
      <c r="AF351" s="98" t="s">
        <v>133</v>
      </c>
    </row>
    <row r="352" spans="2:32">
      <c r="C352" t="s">
        <v>77</v>
      </c>
      <c r="D352" s="98" t="s">
        <v>279</v>
      </c>
      <c r="E352" s="98" t="s">
        <v>278</v>
      </c>
      <c r="Z352" s="98" t="s">
        <v>425</v>
      </c>
      <c r="AD352" t="s">
        <v>76</v>
      </c>
      <c r="AE352" s="98" t="s">
        <v>114</v>
      </c>
      <c r="AF352" s="98" t="s">
        <v>113</v>
      </c>
    </row>
    <row r="353" spans="3:32">
      <c r="C353" t="s">
        <v>77</v>
      </c>
      <c r="D353" s="98" t="s">
        <v>277</v>
      </c>
      <c r="E353" s="98" t="s">
        <v>276</v>
      </c>
      <c r="Z353" s="98" t="s">
        <v>425</v>
      </c>
      <c r="AD353" t="s">
        <v>76</v>
      </c>
      <c r="AE353" s="98" t="s">
        <v>98</v>
      </c>
      <c r="AF353" s="98" t="s">
        <v>97</v>
      </c>
    </row>
    <row r="354" spans="3:32">
      <c r="C354" t="s">
        <v>77</v>
      </c>
      <c r="D354" s="98" t="s">
        <v>273</v>
      </c>
      <c r="E354" s="98" t="s">
        <v>272</v>
      </c>
      <c r="Z354" s="98" t="s">
        <v>425</v>
      </c>
      <c r="AD354" t="s">
        <v>76</v>
      </c>
      <c r="AE354" s="98" t="s">
        <v>90</v>
      </c>
      <c r="AF354" s="98" t="s">
        <v>89</v>
      </c>
    </row>
    <row r="355" spans="3:32">
      <c r="C355" t="s">
        <v>77</v>
      </c>
      <c r="D355" s="98" t="s">
        <v>269</v>
      </c>
      <c r="E355" s="98" t="s">
        <v>268</v>
      </c>
      <c r="Z355" s="98" t="s">
        <v>425</v>
      </c>
      <c r="AD355" t="s">
        <v>76</v>
      </c>
      <c r="AE355" s="98" t="s">
        <v>88</v>
      </c>
      <c r="AF355" s="98" t="s">
        <v>87</v>
      </c>
    </row>
    <row r="356" spans="3:32">
      <c r="C356" t="s">
        <v>77</v>
      </c>
      <c r="D356" s="98" t="s">
        <v>267</v>
      </c>
      <c r="E356" s="98" t="s">
        <v>266</v>
      </c>
      <c r="Z356" s="98" t="s">
        <v>425</v>
      </c>
      <c r="AD356" t="s">
        <v>76</v>
      </c>
      <c r="AE356" s="98" t="s">
        <v>74</v>
      </c>
      <c r="AF356" s="98" t="s">
        <v>73</v>
      </c>
    </row>
    <row r="357" spans="3:32">
      <c r="C357" t="s">
        <v>77</v>
      </c>
      <c r="D357" s="98" t="s">
        <v>263</v>
      </c>
      <c r="E357" s="98" t="s">
        <v>262</v>
      </c>
      <c r="Z357" s="98" t="s">
        <v>425</v>
      </c>
      <c r="AC357" t="s">
        <v>120</v>
      </c>
      <c r="AD357" t="s">
        <v>120</v>
      </c>
      <c r="AE357" s="98" t="s">
        <v>315</v>
      </c>
      <c r="AF357" s="98" t="s">
        <v>314</v>
      </c>
    </row>
    <row r="358" spans="3:32">
      <c r="C358" t="s">
        <v>77</v>
      </c>
      <c r="D358" s="98" t="s">
        <v>257</v>
      </c>
      <c r="E358" s="98" t="s">
        <v>256</v>
      </c>
      <c r="Z358" s="98" t="s">
        <v>425</v>
      </c>
      <c r="AD358" t="s">
        <v>120</v>
      </c>
      <c r="AE358" s="98" t="s">
        <v>307</v>
      </c>
      <c r="AF358" s="98" t="s">
        <v>306</v>
      </c>
    </row>
    <row r="359" spans="3:32">
      <c r="C359" t="s">
        <v>77</v>
      </c>
      <c r="D359" s="98" t="s">
        <v>255</v>
      </c>
      <c r="E359" s="98" t="s">
        <v>254</v>
      </c>
      <c r="Z359" s="98" t="s">
        <v>425</v>
      </c>
      <c r="AD359" t="s">
        <v>120</v>
      </c>
      <c r="AE359" s="98" t="s">
        <v>283</v>
      </c>
      <c r="AF359" t="s">
        <v>282</v>
      </c>
    </row>
    <row r="360" spans="3:32">
      <c r="C360" t="s">
        <v>77</v>
      </c>
      <c r="D360" s="98" t="s">
        <v>251</v>
      </c>
      <c r="E360" s="98" t="s">
        <v>250</v>
      </c>
      <c r="Z360" s="98" t="s">
        <v>425</v>
      </c>
      <c r="AD360" t="s">
        <v>120</v>
      </c>
      <c r="AE360" s="98" t="s">
        <v>265</v>
      </c>
      <c r="AF360" s="98" t="s">
        <v>264</v>
      </c>
    </row>
    <row r="361" spans="3:32">
      <c r="C361" t="s">
        <v>77</v>
      </c>
      <c r="D361" s="98" t="s">
        <v>249</v>
      </c>
      <c r="E361" s="98" t="s">
        <v>248</v>
      </c>
      <c r="Z361" s="98" t="s">
        <v>425</v>
      </c>
      <c r="AD361" t="s">
        <v>120</v>
      </c>
      <c r="AE361" s="98" t="s">
        <v>213</v>
      </c>
      <c r="AF361" s="98" t="s">
        <v>212</v>
      </c>
    </row>
    <row r="362" spans="3:32">
      <c r="C362" t="s">
        <v>77</v>
      </c>
      <c r="D362" s="98" t="s">
        <v>243</v>
      </c>
      <c r="E362" s="98" t="s">
        <v>242</v>
      </c>
      <c r="Z362" s="98" t="s">
        <v>425</v>
      </c>
      <c r="AD362" t="s">
        <v>120</v>
      </c>
      <c r="AE362" s="98" t="s">
        <v>209</v>
      </c>
      <c r="AF362" s="98" t="s">
        <v>208</v>
      </c>
    </row>
    <row r="363" spans="3:32">
      <c r="C363" t="s">
        <v>77</v>
      </c>
      <c r="D363" s="98" t="s">
        <v>237</v>
      </c>
      <c r="E363" s="98" t="s">
        <v>236</v>
      </c>
      <c r="Z363" s="98" t="s">
        <v>425</v>
      </c>
      <c r="AD363" t="s">
        <v>120</v>
      </c>
      <c r="AE363" s="98" t="s">
        <v>197</v>
      </c>
      <c r="AF363" s="98" t="s">
        <v>196</v>
      </c>
    </row>
    <row r="364" spans="3:32">
      <c r="C364" t="s">
        <v>77</v>
      </c>
      <c r="D364" s="98" t="s">
        <v>227</v>
      </c>
      <c r="E364" s="98" t="s">
        <v>226</v>
      </c>
      <c r="Z364" s="98" t="s">
        <v>425</v>
      </c>
      <c r="AD364" t="s">
        <v>120</v>
      </c>
      <c r="AE364" s="98" t="s">
        <v>191</v>
      </c>
      <c r="AF364" t="s">
        <v>190</v>
      </c>
    </row>
    <row r="365" spans="3:32">
      <c r="C365" t="s">
        <v>77</v>
      </c>
      <c r="D365" s="98" t="s">
        <v>215</v>
      </c>
      <c r="E365" s="98" t="s">
        <v>214</v>
      </c>
      <c r="Z365" s="98" t="s">
        <v>425</v>
      </c>
      <c r="AD365" t="s">
        <v>120</v>
      </c>
      <c r="AE365" s="98" t="s">
        <v>171</v>
      </c>
      <c r="AF365" s="98" t="s">
        <v>170</v>
      </c>
    </row>
    <row r="366" spans="3:32">
      <c r="C366" t="s">
        <v>77</v>
      </c>
      <c r="D366" s="98" t="s">
        <v>207</v>
      </c>
      <c r="E366" s="98" t="s">
        <v>206</v>
      </c>
      <c r="Z366" s="98" t="s">
        <v>425</v>
      </c>
      <c r="AD366" t="s">
        <v>120</v>
      </c>
      <c r="AE366" s="98" t="s">
        <v>141</v>
      </c>
      <c r="AF366" s="98" t="s">
        <v>140</v>
      </c>
    </row>
    <row r="367" spans="3:32">
      <c r="C367" t="s">
        <v>77</v>
      </c>
      <c r="D367" s="98" t="s">
        <v>173</v>
      </c>
      <c r="E367" s="98" t="s">
        <v>172</v>
      </c>
      <c r="Z367" s="98" t="s">
        <v>425</v>
      </c>
      <c r="AD367" t="s">
        <v>120</v>
      </c>
      <c r="AE367" s="98" t="s">
        <v>126</v>
      </c>
      <c r="AF367" s="98" t="s">
        <v>125</v>
      </c>
    </row>
    <row r="368" spans="3:32">
      <c r="C368" t="s">
        <v>77</v>
      </c>
      <c r="D368" s="98" t="s">
        <v>169</v>
      </c>
      <c r="E368" s="98" t="s">
        <v>168</v>
      </c>
      <c r="Z368" s="98" t="s">
        <v>425</v>
      </c>
      <c r="AD368" t="s">
        <v>120</v>
      </c>
      <c r="AE368" s="98" t="s">
        <v>118</v>
      </c>
      <c r="AF368" s="98" t="s">
        <v>117</v>
      </c>
    </row>
    <row r="369" spans="2:32">
      <c r="C369" t="s">
        <v>77</v>
      </c>
      <c r="D369" s="98" t="s">
        <v>134</v>
      </c>
      <c r="E369" s="98" t="s">
        <v>133</v>
      </c>
      <c r="Z369" s="98" t="s">
        <v>425</v>
      </c>
      <c r="AC369" t="s">
        <v>64</v>
      </c>
      <c r="AD369" t="s">
        <v>64</v>
      </c>
      <c r="AE369" s="98" t="s">
        <v>355</v>
      </c>
      <c r="AF369" s="98" t="s">
        <v>354</v>
      </c>
    </row>
    <row r="370" spans="2:32">
      <c r="C370" t="s">
        <v>77</v>
      </c>
      <c r="D370" s="98" t="s">
        <v>114</v>
      </c>
      <c r="E370" s="98" t="s">
        <v>113</v>
      </c>
      <c r="Z370" s="98" t="s">
        <v>425</v>
      </c>
      <c r="AD370" t="s">
        <v>64</v>
      </c>
      <c r="AE370" s="98" t="s">
        <v>353</v>
      </c>
      <c r="AF370" s="98" t="s">
        <v>352</v>
      </c>
    </row>
    <row r="371" spans="2:32">
      <c r="C371" t="s">
        <v>77</v>
      </c>
      <c r="D371" s="98" t="s">
        <v>98</v>
      </c>
      <c r="E371" s="98" t="s">
        <v>97</v>
      </c>
      <c r="Z371" s="98" t="s">
        <v>425</v>
      </c>
      <c r="AD371" t="s">
        <v>64</v>
      </c>
      <c r="AE371" s="98" t="s">
        <v>351</v>
      </c>
      <c r="AF371" s="98" t="s">
        <v>350</v>
      </c>
    </row>
    <row r="372" spans="2:32">
      <c r="C372" t="s">
        <v>77</v>
      </c>
      <c r="D372" s="98" t="s">
        <v>90</v>
      </c>
      <c r="E372" s="98" t="s">
        <v>89</v>
      </c>
      <c r="Y372" t="s">
        <v>48</v>
      </c>
      <c r="Z372" s="98" t="s">
        <v>426</v>
      </c>
      <c r="AD372" t="s">
        <v>64</v>
      </c>
      <c r="AE372" s="98" t="s">
        <v>333</v>
      </c>
      <c r="AF372" s="98" t="s">
        <v>332</v>
      </c>
    </row>
    <row r="373" spans="2:32">
      <c r="C373" t="s">
        <v>77</v>
      </c>
      <c r="D373" s="98" t="s">
        <v>88</v>
      </c>
      <c r="E373" s="98" t="s">
        <v>87</v>
      </c>
      <c r="Z373" s="98" t="s">
        <v>426</v>
      </c>
      <c r="AD373" t="s">
        <v>64</v>
      </c>
      <c r="AE373" s="98" t="s">
        <v>323</v>
      </c>
      <c r="AF373" s="98" t="s">
        <v>322</v>
      </c>
    </row>
    <row r="374" spans="2:32">
      <c r="C374" t="s">
        <v>77</v>
      </c>
      <c r="D374" s="98" t="s">
        <v>74</v>
      </c>
      <c r="E374" s="98" t="s">
        <v>73</v>
      </c>
      <c r="Z374" s="98" t="s">
        <v>426</v>
      </c>
      <c r="AD374" t="s">
        <v>64</v>
      </c>
      <c r="AE374" s="98" t="s">
        <v>321</v>
      </c>
      <c r="AF374" s="98" t="s">
        <v>320</v>
      </c>
    </row>
    <row r="375" spans="2:32">
      <c r="B375" t="s">
        <v>53</v>
      </c>
      <c r="C375" t="s">
        <v>53</v>
      </c>
      <c r="D375" t="s">
        <v>53</v>
      </c>
      <c r="E375" s="98" t="s">
        <v>494</v>
      </c>
      <c r="Z375" s="98" t="s">
        <v>426</v>
      </c>
      <c r="AD375" t="s">
        <v>64</v>
      </c>
      <c r="AE375" s="98" t="s">
        <v>309</v>
      </c>
      <c r="AF375" s="98" t="s">
        <v>308</v>
      </c>
    </row>
    <row r="376" spans="2:32">
      <c r="C376" t="s">
        <v>53</v>
      </c>
      <c r="D376" t="s">
        <v>108</v>
      </c>
      <c r="E376" t="s">
        <v>529</v>
      </c>
      <c r="Z376" s="98" t="s">
        <v>426</v>
      </c>
      <c r="AD376" t="s">
        <v>64</v>
      </c>
      <c r="AE376" s="98" t="s">
        <v>275</v>
      </c>
      <c r="AF376" s="98" t="s">
        <v>274</v>
      </c>
    </row>
    <row r="377" spans="2:32">
      <c r="C377" t="s">
        <v>53</v>
      </c>
      <c r="D377" t="s">
        <v>51</v>
      </c>
      <c r="E377" t="s">
        <v>530</v>
      </c>
      <c r="Z377" s="98" t="s">
        <v>426</v>
      </c>
      <c r="AD377" t="s">
        <v>64</v>
      </c>
      <c r="AE377" s="98" t="s">
        <v>239</v>
      </c>
      <c r="AF377" s="98" t="s">
        <v>238</v>
      </c>
    </row>
    <row r="378" spans="2:32">
      <c r="C378" t="s">
        <v>53</v>
      </c>
      <c r="D378" t="s">
        <v>162</v>
      </c>
      <c r="E378" t="s">
        <v>533</v>
      </c>
      <c r="Z378" s="98" t="s">
        <v>426</v>
      </c>
      <c r="AD378" t="s">
        <v>64</v>
      </c>
      <c r="AE378" s="98" t="s">
        <v>235</v>
      </c>
      <c r="AF378" s="98" t="s">
        <v>234</v>
      </c>
    </row>
    <row r="379" spans="2:32">
      <c r="C379" t="s">
        <v>53</v>
      </c>
      <c r="D379" t="s">
        <v>104</v>
      </c>
      <c r="E379" t="s">
        <v>534</v>
      </c>
      <c r="Z379" s="98" t="s">
        <v>426</v>
      </c>
      <c r="AD379" t="s">
        <v>64</v>
      </c>
      <c r="AE379" s="98" t="s">
        <v>223</v>
      </c>
      <c r="AF379" s="98" t="s">
        <v>222</v>
      </c>
    </row>
    <row r="380" spans="2:32">
      <c r="C380" t="s">
        <v>53</v>
      </c>
      <c r="D380" s="98" t="s">
        <v>361</v>
      </c>
      <c r="E380" s="98" t="s">
        <v>360</v>
      </c>
      <c r="Z380" s="98" t="s">
        <v>426</v>
      </c>
      <c r="AD380" t="s">
        <v>64</v>
      </c>
      <c r="AE380" s="98" t="s">
        <v>219</v>
      </c>
      <c r="AF380" s="98" t="s">
        <v>218</v>
      </c>
    </row>
    <row r="381" spans="2:32">
      <c r="C381" t="s">
        <v>53</v>
      </c>
      <c r="D381" s="98" t="s">
        <v>357</v>
      </c>
      <c r="E381" s="98" t="s">
        <v>356</v>
      </c>
      <c r="Z381" s="98" t="s">
        <v>426</v>
      </c>
      <c r="AD381" t="s">
        <v>64</v>
      </c>
      <c r="AE381" s="98" t="s">
        <v>185</v>
      </c>
      <c r="AF381" s="98" t="s">
        <v>184</v>
      </c>
    </row>
    <row r="382" spans="2:32">
      <c r="C382" t="s">
        <v>53</v>
      </c>
      <c r="D382" s="98" t="s">
        <v>329</v>
      </c>
      <c r="E382" s="98" t="s">
        <v>328</v>
      </c>
      <c r="Z382" s="98" t="s">
        <v>426</v>
      </c>
      <c r="AD382" t="s">
        <v>64</v>
      </c>
      <c r="AE382" s="98" t="s">
        <v>167</v>
      </c>
      <c r="AF382" s="98" t="s">
        <v>166</v>
      </c>
    </row>
    <row r="383" spans="2:32">
      <c r="C383" t="s">
        <v>53</v>
      </c>
      <c r="D383" s="98" t="s">
        <v>325</v>
      </c>
      <c r="E383" s="98" t="s">
        <v>324</v>
      </c>
      <c r="Z383" s="98" t="s">
        <v>426</v>
      </c>
      <c r="AD383" t="s">
        <v>64</v>
      </c>
      <c r="AE383" s="98" t="s">
        <v>159</v>
      </c>
      <c r="AF383" s="98" t="s">
        <v>158</v>
      </c>
    </row>
    <row r="384" spans="2:32">
      <c r="C384" t="s">
        <v>53</v>
      </c>
      <c r="D384" s="98" t="s">
        <v>313</v>
      </c>
      <c r="E384" s="98" t="s">
        <v>312</v>
      </c>
      <c r="Z384" s="98" t="s">
        <v>426</v>
      </c>
      <c r="AD384" t="s">
        <v>64</v>
      </c>
      <c r="AE384" s="98" t="s">
        <v>155</v>
      </c>
      <c r="AF384" s="98" t="s">
        <v>154</v>
      </c>
    </row>
    <row r="385" spans="3:32">
      <c r="C385" t="s">
        <v>53</v>
      </c>
      <c r="D385" s="98" t="s">
        <v>305</v>
      </c>
      <c r="E385" s="98" t="s">
        <v>304</v>
      </c>
      <c r="Z385" s="98" t="s">
        <v>426</v>
      </c>
      <c r="AD385" t="s">
        <v>64</v>
      </c>
      <c r="AE385" s="98" t="s">
        <v>132</v>
      </c>
      <c r="AF385" s="98" t="s">
        <v>131</v>
      </c>
    </row>
    <row r="386" spans="3:32">
      <c r="C386" t="s">
        <v>53</v>
      </c>
      <c r="D386" s="98" t="s">
        <v>303</v>
      </c>
      <c r="E386" s="98" t="s">
        <v>302</v>
      </c>
      <c r="Z386" s="98" t="s">
        <v>426</v>
      </c>
      <c r="AD386" t="s">
        <v>64</v>
      </c>
      <c r="AE386" s="98" t="s">
        <v>128</v>
      </c>
      <c r="AF386" s="98" t="s">
        <v>127</v>
      </c>
    </row>
    <row r="387" spans="3:32">
      <c r="C387" t="s">
        <v>53</v>
      </c>
      <c r="D387" s="98" t="s">
        <v>295</v>
      </c>
      <c r="E387" s="98" t="s">
        <v>294</v>
      </c>
      <c r="Z387" s="98" t="s">
        <v>426</v>
      </c>
      <c r="AD387" t="s">
        <v>64</v>
      </c>
      <c r="AE387" s="98" t="s">
        <v>110</v>
      </c>
      <c r="AF387" s="98" t="s">
        <v>109</v>
      </c>
    </row>
    <row r="388" spans="3:32">
      <c r="C388" t="s">
        <v>53</v>
      </c>
      <c r="D388" s="98" t="s">
        <v>285</v>
      </c>
      <c r="E388" s="98" t="s">
        <v>284</v>
      </c>
      <c r="Z388" s="98" t="s">
        <v>426</v>
      </c>
      <c r="AD388" t="s">
        <v>64</v>
      </c>
      <c r="AE388" s="98" t="s">
        <v>96</v>
      </c>
      <c r="AF388" s="98" t="s">
        <v>95</v>
      </c>
    </row>
    <row r="389" spans="3:32">
      <c r="C389" t="s">
        <v>53</v>
      </c>
      <c r="D389" s="98" t="s">
        <v>261</v>
      </c>
      <c r="E389" s="98" t="s">
        <v>260</v>
      </c>
      <c r="Z389" s="98" t="s">
        <v>426</v>
      </c>
      <c r="AD389" t="s">
        <v>64</v>
      </c>
      <c r="AE389" s="98" t="s">
        <v>86</v>
      </c>
      <c r="AF389" s="98" t="s">
        <v>85</v>
      </c>
    </row>
    <row r="390" spans="3:32">
      <c r="C390" t="s">
        <v>53</v>
      </c>
      <c r="D390" s="98" t="s">
        <v>259</v>
      </c>
      <c r="E390" s="98" t="s">
        <v>258</v>
      </c>
      <c r="Z390" s="98" t="s">
        <v>426</v>
      </c>
      <c r="AD390" t="s">
        <v>64</v>
      </c>
      <c r="AE390" s="98" t="s">
        <v>71</v>
      </c>
      <c r="AF390" s="98" t="s">
        <v>70</v>
      </c>
    </row>
    <row r="391" spans="3:32">
      <c r="C391" t="s">
        <v>53</v>
      </c>
      <c r="D391" s="98" t="s">
        <v>231</v>
      </c>
      <c r="E391" s="98" t="s">
        <v>230</v>
      </c>
      <c r="Z391" s="98" t="s">
        <v>426</v>
      </c>
      <c r="AD391" t="s">
        <v>64</v>
      </c>
      <c r="AE391" s="98" t="s">
        <v>62</v>
      </c>
      <c r="AF391" s="98" t="s">
        <v>61</v>
      </c>
    </row>
    <row r="392" spans="3:32">
      <c r="C392" t="s">
        <v>53</v>
      </c>
      <c r="D392" s="98" t="s">
        <v>229</v>
      </c>
      <c r="E392" s="98" t="s">
        <v>228</v>
      </c>
      <c r="Z392" s="98" t="s">
        <v>426</v>
      </c>
      <c r="AC392" t="s">
        <v>59</v>
      </c>
      <c r="AD392" t="s">
        <v>59</v>
      </c>
      <c r="AE392" s="98" t="s">
        <v>347</v>
      </c>
      <c r="AF392" s="98" t="s">
        <v>346</v>
      </c>
    </row>
    <row r="393" spans="3:32">
      <c r="C393" t="s">
        <v>53</v>
      </c>
      <c r="D393" s="98" t="s">
        <v>225</v>
      </c>
      <c r="E393" s="98" t="s">
        <v>224</v>
      </c>
      <c r="Z393" s="98" t="s">
        <v>426</v>
      </c>
      <c r="AD393" t="s">
        <v>59</v>
      </c>
      <c r="AE393" s="98" t="s">
        <v>341</v>
      </c>
      <c r="AF393" s="98" t="s">
        <v>340</v>
      </c>
    </row>
    <row r="394" spans="3:32">
      <c r="C394" t="s">
        <v>53</v>
      </c>
      <c r="D394" s="98" t="s">
        <v>221</v>
      </c>
      <c r="E394" s="98" t="s">
        <v>220</v>
      </c>
      <c r="Z394" s="98" t="s">
        <v>426</v>
      </c>
      <c r="AD394" t="s">
        <v>59</v>
      </c>
      <c r="AE394" s="98" t="s">
        <v>335</v>
      </c>
      <c r="AF394" s="98" t="s">
        <v>334</v>
      </c>
    </row>
    <row r="395" spans="3:32">
      <c r="C395" t="s">
        <v>53</v>
      </c>
      <c r="D395" s="98" t="s">
        <v>211</v>
      </c>
      <c r="E395" s="98" t="s">
        <v>210</v>
      </c>
      <c r="Z395" s="98" t="s">
        <v>426</v>
      </c>
      <c r="AD395" t="s">
        <v>59</v>
      </c>
      <c r="AE395" s="98" t="s">
        <v>289</v>
      </c>
      <c r="AF395" s="98" t="s">
        <v>288</v>
      </c>
    </row>
    <row r="396" spans="3:32">
      <c r="C396" t="s">
        <v>53</v>
      </c>
      <c r="D396" s="98" t="s">
        <v>205</v>
      </c>
      <c r="E396" s="98" t="s">
        <v>204</v>
      </c>
      <c r="Z396" s="98" t="s">
        <v>426</v>
      </c>
      <c r="AD396" t="s">
        <v>59</v>
      </c>
      <c r="AE396" s="98" t="s">
        <v>271</v>
      </c>
      <c r="AF396" s="98" t="s">
        <v>270</v>
      </c>
    </row>
    <row r="397" spans="3:32">
      <c r="C397" t="s">
        <v>53</v>
      </c>
      <c r="D397" s="98" t="s">
        <v>193</v>
      </c>
      <c r="E397" s="98" t="s">
        <v>192</v>
      </c>
      <c r="Z397" s="98" t="s">
        <v>426</v>
      </c>
      <c r="AD397" t="s">
        <v>59</v>
      </c>
      <c r="AE397" s="98" t="s">
        <v>253</v>
      </c>
      <c r="AF397" s="98" t="s">
        <v>252</v>
      </c>
    </row>
    <row r="398" spans="3:32">
      <c r="C398" t="s">
        <v>53</v>
      </c>
      <c r="D398" s="98" t="s">
        <v>189</v>
      </c>
      <c r="E398" s="98" t="s">
        <v>188</v>
      </c>
      <c r="Z398" s="98" t="s">
        <v>426</v>
      </c>
      <c r="AD398" t="s">
        <v>59</v>
      </c>
      <c r="AE398" s="98" t="s">
        <v>247</v>
      </c>
      <c r="AF398" s="98" t="s">
        <v>246</v>
      </c>
    </row>
    <row r="399" spans="3:32">
      <c r="C399" t="s">
        <v>53</v>
      </c>
      <c r="D399" s="98" t="s">
        <v>187</v>
      </c>
      <c r="E399" s="98" t="s">
        <v>186</v>
      </c>
      <c r="Z399" s="98" t="s">
        <v>426</v>
      </c>
      <c r="AD399" t="s">
        <v>59</v>
      </c>
      <c r="AE399" s="98" t="s">
        <v>217</v>
      </c>
      <c r="AF399" s="98" t="s">
        <v>216</v>
      </c>
    </row>
    <row r="400" spans="3:32">
      <c r="C400" t="s">
        <v>53</v>
      </c>
      <c r="D400" s="98" t="s">
        <v>181</v>
      </c>
      <c r="E400" s="98" t="s">
        <v>180</v>
      </c>
      <c r="Z400" s="98" t="s">
        <v>426</v>
      </c>
      <c r="AD400" t="s">
        <v>59</v>
      </c>
      <c r="AE400" s="98" t="s">
        <v>211</v>
      </c>
      <c r="AF400" s="98" t="s">
        <v>210</v>
      </c>
    </row>
    <row r="401" spans="2:32">
      <c r="C401" t="s">
        <v>53</v>
      </c>
      <c r="D401" s="98" t="s">
        <v>161</v>
      </c>
      <c r="E401" s="98" t="s">
        <v>160</v>
      </c>
      <c r="Z401" s="98" t="s">
        <v>426</v>
      </c>
      <c r="AD401" t="s">
        <v>59</v>
      </c>
      <c r="AE401" s="98" t="s">
        <v>183</v>
      </c>
      <c r="AF401" s="98" t="s">
        <v>182</v>
      </c>
    </row>
    <row r="402" spans="2:32">
      <c r="C402" t="s">
        <v>53</v>
      </c>
      <c r="D402" s="98" t="s">
        <v>157</v>
      </c>
      <c r="E402" s="98" t="s">
        <v>156</v>
      </c>
      <c r="Z402" s="98" t="s">
        <v>426</v>
      </c>
      <c r="AD402" t="s">
        <v>59</v>
      </c>
      <c r="AE402" s="98" t="s">
        <v>177</v>
      </c>
      <c r="AF402" s="98" t="s">
        <v>176</v>
      </c>
    </row>
    <row r="403" spans="2:32">
      <c r="C403" t="s">
        <v>53</v>
      </c>
      <c r="D403" s="98" t="s">
        <v>151</v>
      </c>
      <c r="E403" s="98" t="s">
        <v>150</v>
      </c>
      <c r="Z403" s="98" t="s">
        <v>426</v>
      </c>
      <c r="AD403" t="s">
        <v>59</v>
      </c>
      <c r="AE403" s="98" t="s">
        <v>175</v>
      </c>
      <c r="AF403" s="98" t="s">
        <v>174</v>
      </c>
    </row>
    <row r="404" spans="2:32">
      <c r="C404" t="s">
        <v>53</v>
      </c>
      <c r="D404" s="98" t="s">
        <v>147</v>
      </c>
      <c r="E404" s="98" t="s">
        <v>146</v>
      </c>
      <c r="Z404" s="98" t="s">
        <v>426</v>
      </c>
      <c r="AD404" t="s">
        <v>59</v>
      </c>
      <c r="AE404" s="98" t="s">
        <v>149</v>
      </c>
      <c r="AF404" s="98" t="s">
        <v>148</v>
      </c>
    </row>
    <row r="405" spans="2:32">
      <c r="C405" t="s">
        <v>53</v>
      </c>
      <c r="D405" s="98" t="s">
        <v>136</v>
      </c>
      <c r="E405" s="98" t="s">
        <v>135</v>
      </c>
      <c r="Z405" s="98" t="s">
        <v>426</v>
      </c>
      <c r="AD405" t="s">
        <v>59</v>
      </c>
      <c r="AE405" s="98" t="s">
        <v>138</v>
      </c>
      <c r="AF405" s="98" t="s">
        <v>137</v>
      </c>
    </row>
    <row r="406" spans="2:32">
      <c r="C406" t="s">
        <v>53</v>
      </c>
      <c r="D406" s="98" t="s">
        <v>130</v>
      </c>
      <c r="E406" s="98" t="s">
        <v>129</v>
      </c>
      <c r="Z406" s="98" t="s">
        <v>426</v>
      </c>
      <c r="AD406" t="s">
        <v>59</v>
      </c>
      <c r="AE406" s="98" t="s">
        <v>116</v>
      </c>
      <c r="AF406" s="98" t="s">
        <v>115</v>
      </c>
    </row>
    <row r="407" spans="2:32">
      <c r="C407" t="s">
        <v>53</v>
      </c>
      <c r="D407" s="98" t="s">
        <v>124</v>
      </c>
      <c r="E407" s="98" t="s">
        <v>123</v>
      </c>
      <c r="Z407" s="98" t="s">
        <v>426</v>
      </c>
      <c r="AD407" t="s">
        <v>59</v>
      </c>
      <c r="AE407" s="98" t="s">
        <v>82</v>
      </c>
      <c r="AF407" s="98" t="s">
        <v>81</v>
      </c>
    </row>
    <row r="408" spans="2:32">
      <c r="C408" t="s">
        <v>53</v>
      </c>
      <c r="D408" s="98" t="s">
        <v>122</v>
      </c>
      <c r="E408" s="98" t="s">
        <v>121</v>
      </c>
      <c r="Z408" s="98" t="s">
        <v>426</v>
      </c>
      <c r="AD408" t="s">
        <v>59</v>
      </c>
      <c r="AE408" s="98" t="s">
        <v>79</v>
      </c>
      <c r="AF408" s="98" t="s">
        <v>78</v>
      </c>
    </row>
    <row r="409" spans="2:32">
      <c r="C409" t="s">
        <v>53</v>
      </c>
      <c r="D409" s="98" t="s">
        <v>107</v>
      </c>
      <c r="E409" s="98" t="s">
        <v>106</v>
      </c>
      <c r="Z409" s="98" t="s">
        <v>426</v>
      </c>
      <c r="AD409" t="s">
        <v>59</v>
      </c>
      <c r="AE409" s="98" t="s">
        <v>66</v>
      </c>
      <c r="AF409" s="98" t="s">
        <v>65</v>
      </c>
    </row>
    <row r="410" spans="2:32">
      <c r="C410" t="s">
        <v>53</v>
      </c>
      <c r="D410" s="98" t="s">
        <v>103</v>
      </c>
      <c r="E410" s="98" t="s">
        <v>102</v>
      </c>
      <c r="Z410" s="98" t="s">
        <v>426</v>
      </c>
      <c r="AD410" t="s">
        <v>59</v>
      </c>
      <c r="AE410" s="98" t="s">
        <v>57</v>
      </c>
      <c r="AF410" s="98" t="s">
        <v>56</v>
      </c>
    </row>
    <row r="411" spans="2:32">
      <c r="C411" t="s">
        <v>53</v>
      </c>
      <c r="D411" s="98" t="s">
        <v>92</v>
      </c>
      <c r="E411" s="98" t="s">
        <v>91</v>
      </c>
      <c r="Z411" s="98" t="s">
        <v>426</v>
      </c>
      <c r="AC411" t="s">
        <v>69</v>
      </c>
      <c r="AD411" t="s">
        <v>69</v>
      </c>
      <c r="AE411" s="98" t="s">
        <v>363</v>
      </c>
      <c r="AF411" s="98" t="s">
        <v>362</v>
      </c>
    </row>
    <row r="412" spans="2:32">
      <c r="C412" t="s">
        <v>53</v>
      </c>
      <c r="D412" s="98" t="s">
        <v>84</v>
      </c>
      <c r="E412" s="98" t="s">
        <v>83</v>
      </c>
      <c r="Z412" s="98" t="s">
        <v>426</v>
      </c>
      <c r="AD412" t="s">
        <v>69</v>
      </c>
      <c r="AE412" s="98" t="s">
        <v>349</v>
      </c>
      <c r="AF412" s="98" t="s">
        <v>348</v>
      </c>
    </row>
    <row r="413" spans="2:32">
      <c r="C413" t="s">
        <v>53</v>
      </c>
      <c r="D413" s="98" t="s">
        <v>55</v>
      </c>
      <c r="E413" s="98" t="s">
        <v>54</v>
      </c>
      <c r="Z413" s="98" t="s">
        <v>426</v>
      </c>
      <c r="AD413" t="s">
        <v>69</v>
      </c>
      <c r="AE413" s="98" t="s">
        <v>339</v>
      </c>
      <c r="AF413" s="98" t="s">
        <v>338</v>
      </c>
    </row>
    <row r="414" spans="2:32">
      <c r="C414" t="s">
        <v>53</v>
      </c>
      <c r="D414" s="98" t="s">
        <v>50</v>
      </c>
      <c r="E414" s="98" t="s">
        <v>49</v>
      </c>
      <c r="Z414" s="98" t="s">
        <v>426</v>
      </c>
      <c r="AD414" t="s">
        <v>69</v>
      </c>
      <c r="AE414" s="98" t="s">
        <v>317</v>
      </c>
      <c r="AF414" s="98" t="s">
        <v>316</v>
      </c>
    </row>
    <row r="415" spans="2:32">
      <c r="B415" t="s">
        <v>48</v>
      </c>
      <c r="C415" t="s">
        <v>48</v>
      </c>
      <c r="D415" t="s">
        <v>48</v>
      </c>
      <c r="E415" s="98" t="s">
        <v>491</v>
      </c>
      <c r="Z415" s="98" t="s">
        <v>426</v>
      </c>
      <c r="AD415" t="s">
        <v>69</v>
      </c>
      <c r="AE415" s="98" t="s">
        <v>301</v>
      </c>
      <c r="AF415" s="98" t="s">
        <v>300</v>
      </c>
    </row>
    <row r="416" spans="2:32">
      <c r="C416" t="s">
        <v>48</v>
      </c>
      <c r="D416" t="s">
        <v>46</v>
      </c>
      <c r="E416" t="s">
        <v>519</v>
      </c>
      <c r="Z416" s="98" t="s">
        <v>426</v>
      </c>
      <c r="AD416" t="s">
        <v>69</v>
      </c>
      <c r="AE416" s="98" t="s">
        <v>297</v>
      </c>
      <c r="AF416" s="98" t="s">
        <v>296</v>
      </c>
    </row>
    <row r="417" spans="3:32">
      <c r="C417" t="s">
        <v>48</v>
      </c>
      <c r="D417" t="s">
        <v>72</v>
      </c>
      <c r="E417" t="s">
        <v>522</v>
      </c>
      <c r="Z417" s="98" t="s">
        <v>426</v>
      </c>
      <c r="AD417" t="s">
        <v>69</v>
      </c>
      <c r="AE417" s="98" t="s">
        <v>281</v>
      </c>
      <c r="AF417" s="98" t="s">
        <v>280</v>
      </c>
    </row>
    <row r="418" spans="3:32">
      <c r="C418" t="s">
        <v>48</v>
      </c>
      <c r="D418" t="s">
        <v>119</v>
      </c>
      <c r="E418" t="s">
        <v>525</v>
      </c>
      <c r="Z418" s="98" t="s">
        <v>426</v>
      </c>
      <c r="AD418" t="s">
        <v>69</v>
      </c>
      <c r="AE418" s="98" t="s">
        <v>199</v>
      </c>
      <c r="AF418" s="98" t="s">
        <v>198</v>
      </c>
    </row>
    <row r="419" spans="3:32">
      <c r="C419" t="s">
        <v>48</v>
      </c>
      <c r="D419" t="s">
        <v>63</v>
      </c>
      <c r="E419" t="s">
        <v>526</v>
      </c>
      <c r="Z419" s="98" t="s">
        <v>426</v>
      </c>
      <c r="AD419" t="s">
        <v>69</v>
      </c>
      <c r="AE419" s="98" t="s">
        <v>179</v>
      </c>
      <c r="AF419" s="98" t="s">
        <v>178</v>
      </c>
    </row>
    <row r="420" spans="3:32">
      <c r="C420" t="s">
        <v>48</v>
      </c>
      <c r="D420" s="98" t="s">
        <v>365</v>
      </c>
      <c r="E420" s="98" t="s">
        <v>364</v>
      </c>
      <c r="Z420" s="98" t="s">
        <v>426</v>
      </c>
      <c r="AD420" t="s">
        <v>69</v>
      </c>
      <c r="AE420" s="98" t="s">
        <v>145</v>
      </c>
      <c r="AF420" s="98" t="s">
        <v>144</v>
      </c>
    </row>
    <row r="421" spans="3:32">
      <c r="C421" t="s">
        <v>48</v>
      </c>
      <c r="D421" s="98" t="s">
        <v>355</v>
      </c>
      <c r="E421" s="98" t="s">
        <v>354</v>
      </c>
      <c r="Z421" s="98" t="s">
        <v>426</v>
      </c>
      <c r="AD421" t="s">
        <v>69</v>
      </c>
      <c r="AE421" s="98" t="s">
        <v>143</v>
      </c>
      <c r="AF421" s="98" t="s">
        <v>142</v>
      </c>
    </row>
    <row r="422" spans="3:32">
      <c r="C422" t="s">
        <v>48</v>
      </c>
      <c r="D422" s="98" t="s">
        <v>353</v>
      </c>
      <c r="E422" s="98" t="s">
        <v>352</v>
      </c>
      <c r="Y422" t="s">
        <v>60</v>
      </c>
      <c r="Z422" s="98" t="s">
        <v>427</v>
      </c>
      <c r="AD422" t="s">
        <v>69</v>
      </c>
      <c r="AE422" s="98" t="s">
        <v>112</v>
      </c>
      <c r="AF422" s="98" t="s">
        <v>111</v>
      </c>
    </row>
    <row r="423" spans="3:32">
      <c r="C423" t="s">
        <v>48</v>
      </c>
      <c r="D423" s="98" t="s">
        <v>351</v>
      </c>
      <c r="E423" s="98" t="s">
        <v>350</v>
      </c>
      <c r="Z423" s="98" t="s">
        <v>427</v>
      </c>
      <c r="AD423" t="s">
        <v>69</v>
      </c>
      <c r="AE423" s="98" t="s">
        <v>100</v>
      </c>
      <c r="AF423" s="98" t="s">
        <v>99</v>
      </c>
    </row>
    <row r="424" spans="3:32">
      <c r="C424" t="s">
        <v>48</v>
      </c>
      <c r="D424" s="98" t="s">
        <v>345</v>
      </c>
      <c r="E424" s="98" t="s">
        <v>344</v>
      </c>
      <c r="Z424" s="98" t="s">
        <v>427</v>
      </c>
      <c r="AD424" t="s">
        <v>69</v>
      </c>
      <c r="AE424" s="98" t="s">
        <v>68</v>
      </c>
      <c r="AF424" s="98" t="s">
        <v>67</v>
      </c>
    </row>
    <row r="425" spans="3:32">
      <c r="C425" t="s">
        <v>48</v>
      </c>
      <c r="D425" s="98" t="s">
        <v>333</v>
      </c>
      <c r="E425" s="98" t="s">
        <v>332</v>
      </c>
      <c r="Z425" s="98" t="s">
        <v>427</v>
      </c>
      <c r="AC425" t="s">
        <v>52</v>
      </c>
      <c r="AD425" t="s">
        <v>52</v>
      </c>
      <c r="AE425" s="98" t="s">
        <v>357</v>
      </c>
      <c r="AF425" s="98" t="s">
        <v>356</v>
      </c>
    </row>
    <row r="426" spans="3:32">
      <c r="C426" t="s">
        <v>48</v>
      </c>
      <c r="D426" s="98" t="s">
        <v>331</v>
      </c>
      <c r="E426" s="98" t="s">
        <v>330</v>
      </c>
      <c r="Z426" s="98" t="s">
        <v>427</v>
      </c>
      <c r="AD426" t="s">
        <v>52</v>
      </c>
      <c r="AE426" s="98" t="s">
        <v>313</v>
      </c>
      <c r="AF426" s="98" t="s">
        <v>312</v>
      </c>
    </row>
    <row r="427" spans="3:32">
      <c r="C427" t="s">
        <v>48</v>
      </c>
      <c r="D427" s="98" t="s">
        <v>323</v>
      </c>
      <c r="E427" s="98" t="s">
        <v>322</v>
      </c>
      <c r="Z427" s="98" t="s">
        <v>427</v>
      </c>
      <c r="AD427" t="s">
        <v>52</v>
      </c>
      <c r="AE427" s="98" t="s">
        <v>295</v>
      </c>
      <c r="AF427" s="98" t="s">
        <v>294</v>
      </c>
    </row>
    <row r="428" spans="3:32">
      <c r="C428" t="s">
        <v>48</v>
      </c>
      <c r="D428" s="98" t="s">
        <v>321</v>
      </c>
      <c r="E428" s="98" t="s">
        <v>320</v>
      </c>
      <c r="Z428" s="98" t="s">
        <v>427</v>
      </c>
      <c r="AD428" t="s">
        <v>52</v>
      </c>
      <c r="AE428" s="98" t="s">
        <v>261</v>
      </c>
      <c r="AF428" s="98" t="s">
        <v>260</v>
      </c>
    </row>
    <row r="429" spans="3:32">
      <c r="C429" t="s">
        <v>48</v>
      </c>
      <c r="D429" s="98" t="s">
        <v>315</v>
      </c>
      <c r="E429" s="98" t="s">
        <v>314</v>
      </c>
      <c r="Z429" s="98" t="s">
        <v>427</v>
      </c>
      <c r="AD429" t="s">
        <v>52</v>
      </c>
      <c r="AE429" s="98" t="s">
        <v>157</v>
      </c>
      <c r="AF429" s="98" t="s">
        <v>156</v>
      </c>
    </row>
    <row r="430" spans="3:32">
      <c r="C430" t="s">
        <v>48</v>
      </c>
      <c r="D430" s="98" t="s">
        <v>309</v>
      </c>
      <c r="E430" s="98" t="s">
        <v>308</v>
      </c>
      <c r="Z430" s="98" t="s">
        <v>427</v>
      </c>
      <c r="AD430" t="s">
        <v>52</v>
      </c>
      <c r="AE430" s="98" t="s">
        <v>151</v>
      </c>
      <c r="AF430" s="98" t="s">
        <v>150</v>
      </c>
    </row>
    <row r="431" spans="3:32">
      <c r="C431" t="s">
        <v>48</v>
      </c>
      <c r="D431" s="98" t="s">
        <v>307</v>
      </c>
      <c r="E431" s="98" t="s">
        <v>306</v>
      </c>
      <c r="Z431" s="98" t="s">
        <v>427</v>
      </c>
      <c r="AD431" t="s">
        <v>52</v>
      </c>
      <c r="AE431" s="98" t="s">
        <v>147</v>
      </c>
      <c r="AF431" s="98" t="s">
        <v>146</v>
      </c>
    </row>
    <row r="432" spans="3:32">
      <c r="C432" t="s">
        <v>48</v>
      </c>
      <c r="D432" s="98" t="s">
        <v>299</v>
      </c>
      <c r="E432" s="98" t="s">
        <v>298</v>
      </c>
      <c r="Z432" s="98" t="s">
        <v>427</v>
      </c>
      <c r="AD432" t="s">
        <v>52</v>
      </c>
      <c r="AE432" s="98" t="s">
        <v>130</v>
      </c>
      <c r="AF432" s="98" t="s">
        <v>129</v>
      </c>
    </row>
    <row r="433" spans="3:32">
      <c r="C433" t="s">
        <v>48</v>
      </c>
      <c r="D433" s="98" t="s">
        <v>291</v>
      </c>
      <c r="E433" s="98" t="s">
        <v>290</v>
      </c>
      <c r="Z433" s="98" t="s">
        <v>427</v>
      </c>
      <c r="AD433" t="s">
        <v>52</v>
      </c>
      <c r="AE433" s="98" t="s">
        <v>124</v>
      </c>
      <c r="AF433" s="98" t="s">
        <v>123</v>
      </c>
    </row>
    <row r="434" spans="3:32">
      <c r="C434" t="s">
        <v>48</v>
      </c>
      <c r="D434" s="98" t="s">
        <v>283</v>
      </c>
      <c r="E434" s="98" t="s">
        <v>282</v>
      </c>
      <c r="Z434" s="98" t="s">
        <v>427</v>
      </c>
      <c r="AD434" t="s">
        <v>52</v>
      </c>
      <c r="AE434" s="98" t="s">
        <v>107</v>
      </c>
      <c r="AF434" s="98" t="s">
        <v>106</v>
      </c>
    </row>
    <row r="435" spans="3:32">
      <c r="C435" t="s">
        <v>48</v>
      </c>
      <c r="D435" s="98" t="s">
        <v>275</v>
      </c>
      <c r="E435" s="98" t="s">
        <v>274</v>
      </c>
      <c r="Z435" s="98" t="s">
        <v>427</v>
      </c>
      <c r="AD435" t="s">
        <v>52</v>
      </c>
      <c r="AE435" s="98" t="s">
        <v>92</v>
      </c>
      <c r="AF435" s="98" t="s">
        <v>91</v>
      </c>
    </row>
    <row r="436" spans="3:32">
      <c r="C436" t="s">
        <v>48</v>
      </c>
      <c r="D436" s="98" t="s">
        <v>265</v>
      </c>
      <c r="E436" s="98" t="s">
        <v>264</v>
      </c>
      <c r="Z436" s="98" t="s">
        <v>427</v>
      </c>
      <c r="AD436" t="s">
        <v>52</v>
      </c>
      <c r="AE436" s="98" t="s">
        <v>84</v>
      </c>
      <c r="AF436" s="98" t="s">
        <v>83</v>
      </c>
    </row>
    <row r="437" spans="3:32">
      <c r="C437" t="s">
        <v>48</v>
      </c>
      <c r="D437" s="98" t="s">
        <v>245</v>
      </c>
      <c r="E437" s="98" t="s">
        <v>244</v>
      </c>
      <c r="Z437" s="98" t="s">
        <v>427</v>
      </c>
      <c r="AD437" t="s">
        <v>52</v>
      </c>
      <c r="AE437" s="98" t="s">
        <v>55</v>
      </c>
      <c r="AF437" s="98" t="s">
        <v>54</v>
      </c>
    </row>
    <row r="438" spans="3:32">
      <c r="C438" t="s">
        <v>48</v>
      </c>
      <c r="D438" s="98" t="s">
        <v>241</v>
      </c>
      <c r="E438" s="98" t="s">
        <v>240</v>
      </c>
      <c r="Z438" s="98" t="s">
        <v>427</v>
      </c>
      <c r="AD438" t="s">
        <v>52</v>
      </c>
      <c r="AE438" s="98" t="s">
        <v>50</v>
      </c>
      <c r="AF438" s="98" t="s">
        <v>49</v>
      </c>
    </row>
    <row r="439" spans="3:32">
      <c r="C439" t="s">
        <v>48</v>
      </c>
      <c r="D439" s="98" t="s">
        <v>239</v>
      </c>
      <c r="E439" s="98" t="s">
        <v>238</v>
      </c>
      <c r="Z439" s="98" t="s">
        <v>427</v>
      </c>
      <c r="AC439" t="s">
        <v>47</v>
      </c>
      <c r="AD439" t="s">
        <v>47</v>
      </c>
      <c r="AE439" s="98" t="s">
        <v>365</v>
      </c>
      <c r="AF439" s="98" t="s">
        <v>364</v>
      </c>
    </row>
    <row r="440" spans="3:32">
      <c r="C440" t="s">
        <v>48</v>
      </c>
      <c r="D440" s="98" t="s">
        <v>235</v>
      </c>
      <c r="E440" s="98" t="s">
        <v>234</v>
      </c>
      <c r="Z440" s="98" t="s">
        <v>427</v>
      </c>
      <c r="AD440" t="s">
        <v>47</v>
      </c>
      <c r="AE440" s="98" t="s">
        <v>345</v>
      </c>
      <c r="AF440" s="98" t="s">
        <v>344</v>
      </c>
    </row>
    <row r="441" spans="3:32">
      <c r="C441" t="s">
        <v>48</v>
      </c>
      <c r="D441" s="98" t="s">
        <v>233</v>
      </c>
      <c r="E441" s="98" t="s">
        <v>232</v>
      </c>
      <c r="Z441" s="98" t="s">
        <v>427</v>
      </c>
      <c r="AD441" t="s">
        <v>47</v>
      </c>
      <c r="AE441" s="98" t="s">
        <v>331</v>
      </c>
      <c r="AF441" s="98" t="s">
        <v>330</v>
      </c>
    </row>
    <row r="442" spans="3:32">
      <c r="C442" t="s">
        <v>48</v>
      </c>
      <c r="D442" s="98" t="s">
        <v>223</v>
      </c>
      <c r="E442" s="98" t="s">
        <v>222</v>
      </c>
      <c r="Z442" s="98" t="s">
        <v>427</v>
      </c>
      <c r="AD442" t="s">
        <v>47</v>
      </c>
      <c r="AE442" s="98" t="s">
        <v>299</v>
      </c>
      <c r="AF442" s="98" t="s">
        <v>298</v>
      </c>
    </row>
    <row r="443" spans="3:32">
      <c r="C443" t="s">
        <v>48</v>
      </c>
      <c r="D443" s="98" t="s">
        <v>219</v>
      </c>
      <c r="E443" s="98" t="s">
        <v>218</v>
      </c>
      <c r="Z443" s="98" t="s">
        <v>427</v>
      </c>
      <c r="AD443" t="s">
        <v>47</v>
      </c>
      <c r="AE443" s="98" t="s">
        <v>291</v>
      </c>
      <c r="AF443" s="98" t="s">
        <v>290</v>
      </c>
    </row>
    <row r="444" spans="3:32">
      <c r="C444" t="s">
        <v>48</v>
      </c>
      <c r="D444" s="98" t="s">
        <v>213</v>
      </c>
      <c r="E444" s="98" t="s">
        <v>212</v>
      </c>
      <c r="Z444" s="98" t="s">
        <v>427</v>
      </c>
      <c r="AD444" t="s">
        <v>47</v>
      </c>
      <c r="AE444" s="98" t="s">
        <v>245</v>
      </c>
      <c r="AF444" s="98" t="s">
        <v>244</v>
      </c>
    </row>
    <row r="445" spans="3:32">
      <c r="C445" t="s">
        <v>48</v>
      </c>
      <c r="D445" s="98" t="s">
        <v>209</v>
      </c>
      <c r="E445" s="98" t="s">
        <v>208</v>
      </c>
      <c r="Z445" s="98" t="s">
        <v>427</v>
      </c>
      <c r="AD445" t="s">
        <v>47</v>
      </c>
      <c r="AE445" s="98" t="s">
        <v>241</v>
      </c>
      <c r="AF445" s="98" t="s">
        <v>240</v>
      </c>
    </row>
    <row r="446" spans="3:32">
      <c r="C446" t="s">
        <v>48</v>
      </c>
      <c r="D446" s="98" t="s">
        <v>203</v>
      </c>
      <c r="E446" s="98" t="s">
        <v>202</v>
      </c>
      <c r="Z446" s="98" t="s">
        <v>427</v>
      </c>
      <c r="AD446" t="s">
        <v>47</v>
      </c>
      <c r="AE446" s="98" t="s">
        <v>233</v>
      </c>
      <c r="AF446" s="98" t="s">
        <v>232</v>
      </c>
    </row>
    <row r="447" spans="3:32">
      <c r="C447" t="s">
        <v>48</v>
      </c>
      <c r="D447" s="98" t="s">
        <v>201</v>
      </c>
      <c r="E447" s="98" t="s">
        <v>200</v>
      </c>
      <c r="Z447" s="98" t="s">
        <v>427</v>
      </c>
      <c r="AD447" t="s">
        <v>47</v>
      </c>
      <c r="AE447" s="98" t="s">
        <v>203</v>
      </c>
      <c r="AF447" s="98" t="s">
        <v>202</v>
      </c>
    </row>
    <row r="448" spans="3:32">
      <c r="C448" t="s">
        <v>48</v>
      </c>
      <c r="D448" s="98" t="s">
        <v>197</v>
      </c>
      <c r="E448" s="98" t="s">
        <v>196</v>
      </c>
      <c r="Z448" s="98" t="s">
        <v>427</v>
      </c>
      <c r="AD448" t="s">
        <v>47</v>
      </c>
      <c r="AE448" s="98" t="s">
        <v>201</v>
      </c>
      <c r="AF448" s="98" t="s">
        <v>200</v>
      </c>
    </row>
    <row r="449" spans="3:32">
      <c r="C449" t="s">
        <v>48</v>
      </c>
      <c r="D449" s="98" t="s">
        <v>195</v>
      </c>
      <c r="E449" s="98" t="s">
        <v>194</v>
      </c>
      <c r="Z449" s="98" t="s">
        <v>427</v>
      </c>
      <c r="AD449" t="s">
        <v>47</v>
      </c>
      <c r="AE449" s="98" t="s">
        <v>195</v>
      </c>
      <c r="AF449" s="98" t="s">
        <v>194</v>
      </c>
    </row>
    <row r="450" spans="3:32">
      <c r="C450" t="s">
        <v>48</v>
      </c>
      <c r="D450" s="98" t="s">
        <v>191</v>
      </c>
      <c r="E450" s="98" t="s">
        <v>190</v>
      </c>
      <c r="Z450" s="98" t="s">
        <v>427</v>
      </c>
      <c r="AD450" t="s">
        <v>47</v>
      </c>
      <c r="AE450" s="98" t="s">
        <v>165</v>
      </c>
      <c r="AF450" s="98" t="s">
        <v>164</v>
      </c>
    </row>
    <row r="451" spans="3:32">
      <c r="C451" t="s">
        <v>48</v>
      </c>
      <c r="D451" s="98" t="s">
        <v>185</v>
      </c>
      <c r="E451" s="98" t="s">
        <v>184</v>
      </c>
      <c r="Z451" s="98" t="s">
        <v>427</v>
      </c>
      <c r="AD451" t="s">
        <v>47</v>
      </c>
      <c r="AE451" s="98" t="s">
        <v>153</v>
      </c>
      <c r="AF451" s="98" t="s">
        <v>152</v>
      </c>
    </row>
    <row r="452" spans="3:32">
      <c r="C452" t="s">
        <v>48</v>
      </c>
      <c r="D452" s="98" t="s">
        <v>171</v>
      </c>
      <c r="E452" s="98" t="s">
        <v>170</v>
      </c>
      <c r="Z452" s="98" t="s">
        <v>427</v>
      </c>
      <c r="AD452" t="s">
        <v>47</v>
      </c>
      <c r="AE452" s="98" t="s">
        <v>94</v>
      </c>
      <c r="AF452" s="98" t="s">
        <v>93</v>
      </c>
    </row>
    <row r="453" spans="3:32">
      <c r="C453" t="s">
        <v>48</v>
      </c>
      <c r="D453" s="98" t="s">
        <v>167</v>
      </c>
      <c r="E453" s="98" t="s">
        <v>166</v>
      </c>
      <c r="Z453" s="98" t="s">
        <v>427</v>
      </c>
      <c r="AD453" t="s">
        <v>47</v>
      </c>
      <c r="AE453" s="98" t="s">
        <v>45</v>
      </c>
      <c r="AF453" s="98" t="s">
        <v>44</v>
      </c>
    </row>
    <row r="454" spans="3:32">
      <c r="C454" t="s">
        <v>48</v>
      </c>
      <c r="D454" s="98" t="s">
        <v>165</v>
      </c>
      <c r="E454" s="98" t="s">
        <v>164</v>
      </c>
      <c r="Y454" t="s">
        <v>163</v>
      </c>
      <c r="Z454" t="s">
        <v>428</v>
      </c>
      <c r="AC454" t="s">
        <v>139</v>
      </c>
      <c r="AD454" t="s">
        <v>139</v>
      </c>
      <c r="AE454" t="s">
        <v>349</v>
      </c>
      <c r="AF454" s="98" t="s">
        <v>348</v>
      </c>
    </row>
    <row r="455" spans="3:32">
      <c r="C455" t="s">
        <v>48</v>
      </c>
      <c r="D455" s="98" t="s">
        <v>159</v>
      </c>
      <c r="E455" s="98" t="s">
        <v>158</v>
      </c>
      <c r="Z455" t="s">
        <v>428</v>
      </c>
      <c r="AD455" t="s">
        <v>139</v>
      </c>
      <c r="AE455" t="s">
        <v>297</v>
      </c>
      <c r="AF455" s="98" t="s">
        <v>296</v>
      </c>
    </row>
    <row r="456" spans="3:32">
      <c r="C456" t="s">
        <v>48</v>
      </c>
      <c r="D456" s="98" t="s">
        <v>155</v>
      </c>
      <c r="E456" s="98" t="s">
        <v>154</v>
      </c>
      <c r="Z456" t="s">
        <v>428</v>
      </c>
      <c r="AD456" t="s">
        <v>139</v>
      </c>
      <c r="AE456" t="s">
        <v>271</v>
      </c>
      <c r="AF456" s="98" t="s">
        <v>270</v>
      </c>
    </row>
    <row r="457" spans="3:32">
      <c r="C457" t="s">
        <v>48</v>
      </c>
      <c r="D457" s="98" t="s">
        <v>153</v>
      </c>
      <c r="E457" s="98" t="s">
        <v>152</v>
      </c>
      <c r="Z457" t="s">
        <v>428</v>
      </c>
      <c r="AD457" t="s">
        <v>139</v>
      </c>
      <c r="AE457" t="s">
        <v>253</v>
      </c>
      <c r="AF457" s="98" t="s">
        <v>252</v>
      </c>
    </row>
    <row r="458" spans="3:32">
      <c r="C458" t="s">
        <v>48</v>
      </c>
      <c r="D458" s="98" t="s">
        <v>141</v>
      </c>
      <c r="E458" s="98" t="s">
        <v>140</v>
      </c>
      <c r="Z458" t="s">
        <v>428</v>
      </c>
      <c r="AD458" t="s">
        <v>139</v>
      </c>
      <c r="AE458" t="s">
        <v>177</v>
      </c>
      <c r="AF458" s="98" t="s">
        <v>176</v>
      </c>
    </row>
    <row r="459" spans="3:32">
      <c r="C459" t="s">
        <v>48</v>
      </c>
      <c r="D459" s="98" t="s">
        <v>132</v>
      </c>
      <c r="E459" s="98" t="s">
        <v>131</v>
      </c>
      <c r="Z459" t="s">
        <v>428</v>
      </c>
      <c r="AD459" t="s">
        <v>139</v>
      </c>
      <c r="AE459" t="s">
        <v>138</v>
      </c>
      <c r="AF459" s="98" t="s">
        <v>137</v>
      </c>
    </row>
    <row r="460" spans="3:32">
      <c r="C460" t="s">
        <v>48</v>
      </c>
      <c r="D460" s="98" t="s">
        <v>128</v>
      </c>
      <c r="E460" s="98" t="s">
        <v>127</v>
      </c>
      <c r="Z460" t="s">
        <v>428</v>
      </c>
      <c r="AC460" t="s">
        <v>75</v>
      </c>
      <c r="AD460" t="s">
        <v>75</v>
      </c>
      <c r="AE460" t="s">
        <v>369</v>
      </c>
      <c r="AF460" s="98" t="s">
        <v>368</v>
      </c>
    </row>
    <row r="461" spans="3:32">
      <c r="C461" t="s">
        <v>48</v>
      </c>
      <c r="D461" s="98" t="s">
        <v>126</v>
      </c>
      <c r="E461" s="98" t="s">
        <v>125</v>
      </c>
      <c r="Z461" t="s">
        <v>428</v>
      </c>
      <c r="AD461" t="s">
        <v>75</v>
      </c>
      <c r="AE461" t="s">
        <v>367</v>
      </c>
      <c r="AF461" s="98" t="s">
        <v>366</v>
      </c>
    </row>
    <row r="462" spans="3:32">
      <c r="C462" t="s">
        <v>48</v>
      </c>
      <c r="D462" s="98" t="s">
        <v>118</v>
      </c>
      <c r="E462" s="98" t="s">
        <v>117</v>
      </c>
      <c r="Z462" t="s">
        <v>428</v>
      </c>
      <c r="AD462" t="s">
        <v>75</v>
      </c>
      <c r="AE462" t="s">
        <v>359</v>
      </c>
      <c r="AF462" s="98" t="s">
        <v>358</v>
      </c>
    </row>
    <row r="463" spans="3:32">
      <c r="C463" t="s">
        <v>48</v>
      </c>
      <c r="D463" s="98" t="s">
        <v>110</v>
      </c>
      <c r="E463" s="98" t="s">
        <v>109</v>
      </c>
      <c r="Y463" t="s">
        <v>105</v>
      </c>
      <c r="Z463" t="s">
        <v>429</v>
      </c>
      <c r="AD463" t="s">
        <v>75</v>
      </c>
      <c r="AE463" t="s">
        <v>343</v>
      </c>
      <c r="AF463" s="98" t="s">
        <v>342</v>
      </c>
    </row>
    <row r="464" spans="3:32">
      <c r="C464" t="s">
        <v>48</v>
      </c>
      <c r="D464" s="98" t="s">
        <v>96</v>
      </c>
      <c r="E464" s="98" t="s">
        <v>95</v>
      </c>
      <c r="Z464" t="s">
        <v>429</v>
      </c>
      <c r="AD464" t="s">
        <v>75</v>
      </c>
      <c r="AE464" t="s">
        <v>337</v>
      </c>
      <c r="AF464" s="98" t="s">
        <v>336</v>
      </c>
    </row>
    <row r="465" spans="2:32">
      <c r="C465" t="s">
        <v>48</v>
      </c>
      <c r="D465" s="98" t="s">
        <v>94</v>
      </c>
      <c r="E465" s="98" t="s">
        <v>93</v>
      </c>
      <c r="Z465" t="s">
        <v>429</v>
      </c>
      <c r="AD465" t="s">
        <v>75</v>
      </c>
      <c r="AE465" t="s">
        <v>327</v>
      </c>
      <c r="AF465" s="98" t="s">
        <v>326</v>
      </c>
    </row>
    <row r="466" spans="2:32">
      <c r="C466" t="s">
        <v>48</v>
      </c>
      <c r="D466" s="98" t="s">
        <v>86</v>
      </c>
      <c r="E466" s="98" t="s">
        <v>85</v>
      </c>
      <c r="Z466" t="s">
        <v>429</v>
      </c>
      <c r="AD466" t="s">
        <v>75</v>
      </c>
      <c r="AE466" t="s">
        <v>319</v>
      </c>
      <c r="AF466" s="98" t="s">
        <v>318</v>
      </c>
    </row>
    <row r="467" spans="2:32">
      <c r="C467" t="s">
        <v>48</v>
      </c>
      <c r="D467" s="98" t="s">
        <v>71</v>
      </c>
      <c r="E467" s="98" t="s">
        <v>70</v>
      </c>
      <c r="Z467" t="s">
        <v>429</v>
      </c>
      <c r="AD467" t="s">
        <v>75</v>
      </c>
      <c r="AE467" t="s">
        <v>311</v>
      </c>
      <c r="AF467" s="98" t="s">
        <v>310</v>
      </c>
    </row>
    <row r="468" spans="2:32">
      <c r="C468" t="s">
        <v>48</v>
      </c>
      <c r="D468" s="98" t="s">
        <v>62</v>
      </c>
      <c r="E468" s="98" t="s">
        <v>61</v>
      </c>
      <c r="Z468" t="s">
        <v>429</v>
      </c>
      <c r="AD468" t="s">
        <v>75</v>
      </c>
      <c r="AE468" t="s">
        <v>293</v>
      </c>
      <c r="AF468" s="98" t="s">
        <v>292</v>
      </c>
    </row>
    <row r="469" spans="2:32">
      <c r="C469" t="s">
        <v>48</v>
      </c>
      <c r="D469" s="98" t="s">
        <v>45</v>
      </c>
      <c r="E469" s="98" t="s">
        <v>44</v>
      </c>
      <c r="Z469" t="s">
        <v>429</v>
      </c>
      <c r="AD469" t="s">
        <v>75</v>
      </c>
      <c r="AE469" t="s">
        <v>287</v>
      </c>
      <c r="AF469" s="98" t="s">
        <v>286</v>
      </c>
    </row>
    <row r="470" spans="2:32">
      <c r="B470" t="s">
        <v>60</v>
      </c>
      <c r="C470" t="s">
        <v>60</v>
      </c>
      <c r="D470" t="s">
        <v>60</v>
      </c>
      <c r="E470" s="98" t="s">
        <v>500</v>
      </c>
      <c r="Z470" t="s">
        <v>429</v>
      </c>
      <c r="AD470" t="s">
        <v>75</v>
      </c>
      <c r="AE470" t="s">
        <v>279</v>
      </c>
      <c r="AF470" s="98" t="s">
        <v>278</v>
      </c>
    </row>
    <row r="471" spans="2:32">
      <c r="C471" t="s">
        <v>60</v>
      </c>
      <c r="D471" t="s">
        <v>101</v>
      </c>
      <c r="E471" t="s">
        <v>535</v>
      </c>
      <c r="Z471" t="s">
        <v>429</v>
      </c>
      <c r="AD471" t="s">
        <v>75</v>
      </c>
      <c r="AE471" t="s">
        <v>277</v>
      </c>
      <c r="AF471" s="98" t="s">
        <v>276</v>
      </c>
    </row>
    <row r="472" spans="2:32">
      <c r="C472" t="s">
        <v>60</v>
      </c>
      <c r="D472" t="s">
        <v>80</v>
      </c>
      <c r="E472" t="s">
        <v>536</v>
      </c>
      <c r="Z472" t="s">
        <v>429</v>
      </c>
      <c r="AA472" t="s">
        <v>428</v>
      </c>
      <c r="AD472" t="s">
        <v>75</v>
      </c>
      <c r="AE472" t="s">
        <v>273</v>
      </c>
      <c r="AF472" s="98" t="s">
        <v>272</v>
      </c>
    </row>
    <row r="473" spans="2:32">
      <c r="C473" t="s">
        <v>60</v>
      </c>
      <c r="D473" t="s">
        <v>58</v>
      </c>
      <c r="E473" t="s">
        <v>539</v>
      </c>
      <c r="Z473" t="s">
        <v>429</v>
      </c>
      <c r="AA473" t="s">
        <v>429</v>
      </c>
      <c r="AD473" t="s">
        <v>75</v>
      </c>
      <c r="AE473" t="s">
        <v>269</v>
      </c>
      <c r="AF473" s="98" t="s">
        <v>268</v>
      </c>
    </row>
    <row r="474" spans="2:32">
      <c r="C474" t="s">
        <v>60</v>
      </c>
      <c r="D474" t="s">
        <v>139</v>
      </c>
      <c r="E474" t="s">
        <v>540</v>
      </c>
      <c r="Y474" t="s">
        <v>76</v>
      </c>
      <c r="Z474" t="s">
        <v>424</v>
      </c>
      <c r="AA474" t="s">
        <v>424</v>
      </c>
      <c r="AD474" t="s">
        <v>75</v>
      </c>
      <c r="AE474" t="s">
        <v>267</v>
      </c>
      <c r="AF474" s="98" t="s">
        <v>266</v>
      </c>
    </row>
    <row r="475" spans="2:32">
      <c r="C475" t="s">
        <v>60</v>
      </c>
      <c r="D475" s="98" t="s">
        <v>363</v>
      </c>
      <c r="E475" s="98" t="s">
        <v>362</v>
      </c>
      <c r="Z475" t="s">
        <v>424</v>
      </c>
      <c r="AA475" t="s">
        <v>430</v>
      </c>
      <c r="AD475" t="s">
        <v>75</v>
      </c>
      <c r="AE475" t="s">
        <v>263</v>
      </c>
      <c r="AF475" s="98" t="s">
        <v>262</v>
      </c>
    </row>
    <row r="476" spans="2:32">
      <c r="C476" t="s">
        <v>60</v>
      </c>
      <c r="D476" s="98" t="s">
        <v>349</v>
      </c>
      <c r="E476" s="98" t="s">
        <v>348</v>
      </c>
      <c r="Z476" t="s">
        <v>424</v>
      </c>
      <c r="AA476" t="s">
        <v>431</v>
      </c>
      <c r="AD476" t="s">
        <v>75</v>
      </c>
      <c r="AE476" t="s">
        <v>257</v>
      </c>
      <c r="AF476" s="98" t="s">
        <v>256</v>
      </c>
    </row>
    <row r="477" spans="2:32">
      <c r="C477" t="s">
        <v>60</v>
      </c>
      <c r="D477" s="98" t="s">
        <v>347</v>
      </c>
      <c r="E477" s="98" t="s">
        <v>346</v>
      </c>
      <c r="Z477" t="s">
        <v>424</v>
      </c>
      <c r="AA477" t="s">
        <v>432</v>
      </c>
      <c r="AD477" t="s">
        <v>75</v>
      </c>
      <c r="AE477" t="s">
        <v>255</v>
      </c>
      <c r="AF477" s="98" t="s">
        <v>254</v>
      </c>
    </row>
    <row r="478" spans="2:32">
      <c r="C478" t="s">
        <v>60</v>
      </c>
      <c r="D478" s="98" t="s">
        <v>341</v>
      </c>
      <c r="E478" s="98" t="s">
        <v>340</v>
      </c>
      <c r="Z478" t="s">
        <v>424</v>
      </c>
      <c r="AA478" t="s">
        <v>433</v>
      </c>
      <c r="AD478" t="s">
        <v>75</v>
      </c>
      <c r="AE478" t="s">
        <v>251</v>
      </c>
      <c r="AF478" s="98" t="s">
        <v>250</v>
      </c>
    </row>
    <row r="479" spans="2:32">
      <c r="C479" t="s">
        <v>60</v>
      </c>
      <c r="D479" s="98" t="s">
        <v>339</v>
      </c>
      <c r="E479" s="98" t="s">
        <v>338</v>
      </c>
      <c r="Z479" t="s">
        <v>424</v>
      </c>
      <c r="AA479" t="s">
        <v>434</v>
      </c>
      <c r="AD479" t="s">
        <v>75</v>
      </c>
      <c r="AE479" t="s">
        <v>249</v>
      </c>
      <c r="AF479" s="98" t="s">
        <v>248</v>
      </c>
    </row>
    <row r="480" spans="2:32">
      <c r="C480" t="s">
        <v>60</v>
      </c>
      <c r="D480" s="98" t="s">
        <v>335</v>
      </c>
      <c r="E480" s="98" t="s">
        <v>334</v>
      </c>
      <c r="F480" s="98"/>
      <c r="Z480" t="s">
        <v>424</v>
      </c>
      <c r="AA480" t="s">
        <v>435</v>
      </c>
      <c r="AD480" t="s">
        <v>75</v>
      </c>
      <c r="AE480" t="s">
        <v>243</v>
      </c>
      <c r="AF480" s="98" t="s">
        <v>242</v>
      </c>
    </row>
    <row r="481" spans="3:37">
      <c r="C481" t="s">
        <v>60</v>
      </c>
      <c r="D481" s="98" t="s">
        <v>317</v>
      </c>
      <c r="E481" s="98" t="s">
        <v>316</v>
      </c>
      <c r="F481" s="98"/>
      <c r="Z481" t="s">
        <v>424</v>
      </c>
      <c r="AD481" t="s">
        <v>75</v>
      </c>
      <c r="AE481" t="s">
        <v>237</v>
      </c>
      <c r="AF481" s="98" t="s">
        <v>236</v>
      </c>
    </row>
    <row r="482" spans="3:37">
      <c r="C482" t="s">
        <v>60</v>
      </c>
      <c r="D482" s="98" t="s">
        <v>301</v>
      </c>
      <c r="E482" s="98" t="s">
        <v>300</v>
      </c>
      <c r="F482" s="98"/>
      <c r="Z482" t="s">
        <v>424</v>
      </c>
      <c r="AD482" t="s">
        <v>75</v>
      </c>
      <c r="AE482" t="s">
        <v>227</v>
      </c>
      <c r="AF482" s="98" t="s">
        <v>226</v>
      </c>
    </row>
    <row r="483" spans="3:37">
      <c r="C483" t="s">
        <v>60</v>
      </c>
      <c r="D483" s="98" t="s">
        <v>297</v>
      </c>
      <c r="E483" s="98" t="s">
        <v>296</v>
      </c>
      <c r="F483" s="98"/>
      <c r="Z483" t="s">
        <v>424</v>
      </c>
      <c r="AD483" t="s">
        <v>75</v>
      </c>
      <c r="AE483" t="s">
        <v>215</v>
      </c>
      <c r="AF483" s="98" t="s">
        <v>214</v>
      </c>
    </row>
    <row r="484" spans="3:37">
      <c r="C484" t="s">
        <v>60</v>
      </c>
      <c r="D484" s="98" t="s">
        <v>289</v>
      </c>
      <c r="E484" s="98" t="s">
        <v>288</v>
      </c>
      <c r="F484" s="98"/>
      <c r="Z484" t="s">
        <v>424</v>
      </c>
      <c r="AD484" t="s">
        <v>75</v>
      </c>
      <c r="AE484" t="s">
        <v>207</v>
      </c>
      <c r="AF484" s="98" t="s">
        <v>206</v>
      </c>
    </row>
    <row r="485" spans="3:37">
      <c r="C485" t="s">
        <v>60</v>
      </c>
      <c r="D485" s="98" t="s">
        <v>281</v>
      </c>
      <c r="E485" s="98" t="s">
        <v>280</v>
      </c>
      <c r="F485" s="98"/>
      <c r="Z485" t="s">
        <v>424</v>
      </c>
      <c r="AD485" t="s">
        <v>75</v>
      </c>
      <c r="AE485" t="s">
        <v>173</v>
      </c>
      <c r="AF485" s="98" t="s">
        <v>172</v>
      </c>
      <c r="AI485" t="s">
        <v>77</v>
      </c>
      <c r="AJ485" s="98" t="s">
        <v>424</v>
      </c>
      <c r="AK485" t="s">
        <v>48</v>
      </c>
    </row>
    <row r="486" spans="3:37">
      <c r="C486" t="s">
        <v>60</v>
      </c>
      <c r="D486" s="98" t="s">
        <v>271</v>
      </c>
      <c r="E486" s="98" t="s">
        <v>270</v>
      </c>
      <c r="F486" s="98"/>
      <c r="Z486" t="s">
        <v>424</v>
      </c>
      <c r="AD486" t="s">
        <v>75</v>
      </c>
      <c r="AE486" t="s">
        <v>169</v>
      </c>
      <c r="AF486" s="98" t="s">
        <v>168</v>
      </c>
      <c r="AI486" s="98"/>
      <c r="AJ486" s="98" t="s">
        <v>424</v>
      </c>
      <c r="AK486" t="s">
        <v>53</v>
      </c>
    </row>
    <row r="487" spans="3:37">
      <c r="C487" t="s">
        <v>60</v>
      </c>
      <c r="D487" s="98" t="s">
        <v>253</v>
      </c>
      <c r="E487" s="98" t="s">
        <v>252</v>
      </c>
      <c r="F487" s="98"/>
      <c r="Z487" t="s">
        <v>424</v>
      </c>
      <c r="AD487" t="s">
        <v>75</v>
      </c>
      <c r="AE487" t="s">
        <v>134</v>
      </c>
      <c r="AF487" s="98" t="s">
        <v>133</v>
      </c>
      <c r="AI487" s="98"/>
      <c r="AJ487" s="98" t="s">
        <v>424</v>
      </c>
      <c r="AK487" t="s">
        <v>77</v>
      </c>
    </row>
    <row r="488" spans="3:37">
      <c r="C488" t="s">
        <v>60</v>
      </c>
      <c r="D488" s="98" t="s">
        <v>247</v>
      </c>
      <c r="E488" s="98" t="s">
        <v>246</v>
      </c>
      <c r="F488" s="98"/>
      <c r="Z488" t="s">
        <v>424</v>
      </c>
      <c r="AD488" t="s">
        <v>75</v>
      </c>
      <c r="AE488" t="s">
        <v>114</v>
      </c>
      <c r="AF488" s="98" t="s">
        <v>113</v>
      </c>
      <c r="AI488" s="98"/>
      <c r="AJ488" s="98" t="s">
        <v>424</v>
      </c>
      <c r="AK488" t="s">
        <v>60</v>
      </c>
    </row>
    <row r="489" spans="3:37">
      <c r="C489" t="s">
        <v>60</v>
      </c>
      <c r="D489" s="98" t="s">
        <v>217</v>
      </c>
      <c r="E489" s="98" t="s">
        <v>216</v>
      </c>
      <c r="F489" s="98"/>
      <c r="Z489" t="s">
        <v>424</v>
      </c>
      <c r="AD489" t="s">
        <v>75</v>
      </c>
      <c r="AE489" t="s">
        <v>98</v>
      </c>
      <c r="AF489" s="98" t="s">
        <v>97</v>
      </c>
      <c r="AI489" s="98"/>
      <c r="AJ489" s="98" t="s">
        <v>424</v>
      </c>
    </row>
    <row r="490" spans="3:37">
      <c r="C490" t="s">
        <v>60</v>
      </c>
      <c r="D490" s="98" t="s">
        <v>199</v>
      </c>
      <c r="E490" s="98" t="s">
        <v>198</v>
      </c>
      <c r="F490" s="98"/>
      <c r="Z490" t="s">
        <v>424</v>
      </c>
      <c r="AD490" t="s">
        <v>75</v>
      </c>
      <c r="AE490" t="s">
        <v>90</v>
      </c>
      <c r="AF490" s="98" t="s">
        <v>89</v>
      </c>
      <c r="AI490" s="98"/>
      <c r="AJ490" s="98" t="s">
        <v>424</v>
      </c>
    </row>
    <row r="491" spans="3:37">
      <c r="C491" t="s">
        <v>60</v>
      </c>
      <c r="D491" s="98" t="s">
        <v>183</v>
      </c>
      <c r="E491" s="98" t="s">
        <v>182</v>
      </c>
      <c r="F491" s="98"/>
      <c r="Z491" t="s">
        <v>424</v>
      </c>
      <c r="AD491" t="s">
        <v>75</v>
      </c>
      <c r="AE491" t="s">
        <v>88</v>
      </c>
      <c r="AF491" s="98" t="s">
        <v>87</v>
      </c>
      <c r="AI491" s="98"/>
      <c r="AJ491" s="98" t="s">
        <v>424</v>
      </c>
    </row>
    <row r="492" spans="3:37">
      <c r="C492" t="s">
        <v>60</v>
      </c>
      <c r="D492" s="98" t="s">
        <v>179</v>
      </c>
      <c r="E492" s="98" t="s">
        <v>178</v>
      </c>
      <c r="F492" s="98"/>
      <c r="Z492" t="s">
        <v>424</v>
      </c>
      <c r="AD492" t="s">
        <v>75</v>
      </c>
      <c r="AE492" t="s">
        <v>74</v>
      </c>
      <c r="AF492" s="98" t="s">
        <v>73</v>
      </c>
      <c r="AI492" s="98"/>
      <c r="AJ492" s="98" t="s">
        <v>424</v>
      </c>
    </row>
    <row r="493" spans="3:37">
      <c r="C493" t="s">
        <v>60</v>
      </c>
      <c r="D493" s="98" t="s">
        <v>177</v>
      </c>
      <c r="E493" s="98" t="s">
        <v>176</v>
      </c>
      <c r="F493" s="98"/>
      <c r="Z493" t="s">
        <v>424</v>
      </c>
      <c r="AC493" t="s">
        <v>46</v>
      </c>
      <c r="AD493" t="s">
        <v>46</v>
      </c>
      <c r="AE493" t="s">
        <v>365</v>
      </c>
      <c r="AF493" s="98" t="s">
        <v>364</v>
      </c>
      <c r="AI493" s="98"/>
      <c r="AJ493" s="98" t="s">
        <v>424</v>
      </c>
    </row>
    <row r="494" spans="3:37">
      <c r="C494" t="s">
        <v>60</v>
      </c>
      <c r="D494" s="98" t="s">
        <v>175</v>
      </c>
      <c r="E494" s="98" t="s">
        <v>174</v>
      </c>
      <c r="F494" s="98"/>
      <c r="Z494" t="s">
        <v>424</v>
      </c>
      <c r="AD494" t="s">
        <v>46</v>
      </c>
      <c r="AE494" t="s">
        <v>345</v>
      </c>
      <c r="AF494" s="98" t="s">
        <v>344</v>
      </c>
      <c r="AI494" s="98"/>
      <c r="AJ494" s="98" t="s">
        <v>424</v>
      </c>
    </row>
    <row r="495" spans="3:37">
      <c r="C495" t="s">
        <v>60</v>
      </c>
      <c r="D495" s="98" t="s">
        <v>149</v>
      </c>
      <c r="E495" s="98" t="s">
        <v>148</v>
      </c>
      <c r="F495" s="98"/>
      <c r="Z495" t="s">
        <v>424</v>
      </c>
      <c r="AD495" t="s">
        <v>46</v>
      </c>
      <c r="AE495" t="s">
        <v>331</v>
      </c>
      <c r="AF495" s="98" t="s">
        <v>330</v>
      </c>
      <c r="AI495" s="98"/>
      <c r="AJ495" s="98" t="s">
        <v>424</v>
      </c>
    </row>
    <row r="496" spans="3:37">
      <c r="C496" t="s">
        <v>60</v>
      </c>
      <c r="D496" s="98" t="s">
        <v>145</v>
      </c>
      <c r="E496" s="98" t="s">
        <v>144</v>
      </c>
      <c r="F496" s="98"/>
      <c r="Z496" t="s">
        <v>424</v>
      </c>
      <c r="AD496" t="s">
        <v>46</v>
      </c>
      <c r="AE496" t="s">
        <v>299</v>
      </c>
      <c r="AF496" s="98" t="s">
        <v>298</v>
      </c>
      <c r="AI496" s="98"/>
      <c r="AJ496" s="98" t="s">
        <v>424</v>
      </c>
    </row>
    <row r="497" spans="2:36">
      <c r="C497" t="s">
        <v>60</v>
      </c>
      <c r="D497" s="98" t="s">
        <v>143</v>
      </c>
      <c r="E497" s="98" t="s">
        <v>142</v>
      </c>
      <c r="F497" s="98"/>
      <c r="Z497" t="s">
        <v>424</v>
      </c>
      <c r="AD497" t="s">
        <v>46</v>
      </c>
      <c r="AE497" t="s">
        <v>291</v>
      </c>
      <c r="AF497" s="98" t="s">
        <v>290</v>
      </c>
      <c r="AI497" s="98"/>
      <c r="AJ497" s="98" t="s">
        <v>424</v>
      </c>
    </row>
    <row r="498" spans="2:36">
      <c r="C498" t="s">
        <v>60</v>
      </c>
      <c r="D498" s="98" t="s">
        <v>138</v>
      </c>
      <c r="E498" s="98" t="s">
        <v>137</v>
      </c>
      <c r="F498" s="98"/>
      <c r="Z498" t="s">
        <v>424</v>
      </c>
      <c r="AD498" t="s">
        <v>46</v>
      </c>
      <c r="AE498" t="s">
        <v>245</v>
      </c>
      <c r="AF498" s="98" t="s">
        <v>244</v>
      </c>
      <c r="AI498" s="98"/>
      <c r="AJ498" s="98" t="s">
        <v>424</v>
      </c>
    </row>
    <row r="499" spans="2:36">
      <c r="C499" t="s">
        <v>60</v>
      </c>
      <c r="D499" s="98" t="s">
        <v>116</v>
      </c>
      <c r="E499" s="98" t="s">
        <v>115</v>
      </c>
      <c r="F499" s="98"/>
      <c r="Z499" t="s">
        <v>424</v>
      </c>
      <c r="AD499" t="s">
        <v>46</v>
      </c>
      <c r="AE499" t="s">
        <v>241</v>
      </c>
      <c r="AF499" s="98" t="s">
        <v>240</v>
      </c>
      <c r="AI499" s="98"/>
      <c r="AJ499" s="98" t="s">
        <v>424</v>
      </c>
    </row>
    <row r="500" spans="2:36">
      <c r="C500" t="s">
        <v>60</v>
      </c>
      <c r="D500" s="98" t="s">
        <v>112</v>
      </c>
      <c r="E500" s="98" t="s">
        <v>111</v>
      </c>
      <c r="F500" s="98"/>
      <c r="Z500" t="s">
        <v>424</v>
      </c>
      <c r="AD500" t="s">
        <v>46</v>
      </c>
      <c r="AE500" t="s">
        <v>233</v>
      </c>
      <c r="AF500" s="98" t="s">
        <v>232</v>
      </c>
      <c r="AI500" s="98"/>
      <c r="AJ500" s="98" t="s">
        <v>424</v>
      </c>
    </row>
    <row r="501" spans="2:36">
      <c r="C501" t="s">
        <v>60</v>
      </c>
      <c r="D501" s="98" t="s">
        <v>100</v>
      </c>
      <c r="E501" s="98" t="s">
        <v>99</v>
      </c>
      <c r="F501" s="98"/>
      <c r="Z501" t="s">
        <v>424</v>
      </c>
      <c r="AD501" t="s">
        <v>46</v>
      </c>
      <c r="AE501" t="s">
        <v>203</v>
      </c>
      <c r="AF501" s="98" t="s">
        <v>202</v>
      </c>
      <c r="AI501" s="98"/>
      <c r="AJ501" s="98" t="s">
        <v>424</v>
      </c>
    </row>
    <row r="502" spans="2:36">
      <c r="C502" t="s">
        <v>60</v>
      </c>
      <c r="D502" s="98" t="s">
        <v>82</v>
      </c>
      <c r="E502" s="98" t="s">
        <v>81</v>
      </c>
      <c r="F502" s="98"/>
      <c r="Z502" t="s">
        <v>424</v>
      </c>
      <c r="AD502" t="s">
        <v>46</v>
      </c>
      <c r="AE502" t="s">
        <v>201</v>
      </c>
      <c r="AF502" s="98" t="s">
        <v>200</v>
      </c>
      <c r="AI502" s="98"/>
      <c r="AJ502" s="98" t="s">
        <v>424</v>
      </c>
    </row>
    <row r="503" spans="2:36">
      <c r="C503" t="s">
        <v>60</v>
      </c>
      <c r="D503" s="98" t="s">
        <v>79</v>
      </c>
      <c r="E503" s="98" t="s">
        <v>78</v>
      </c>
      <c r="F503" s="98"/>
      <c r="Z503" t="s">
        <v>424</v>
      </c>
      <c r="AD503" t="s">
        <v>46</v>
      </c>
      <c r="AE503" t="s">
        <v>195</v>
      </c>
      <c r="AF503" s="98" t="s">
        <v>194</v>
      </c>
      <c r="AI503" s="98"/>
      <c r="AJ503" s="98" t="s">
        <v>424</v>
      </c>
    </row>
    <row r="504" spans="2:36">
      <c r="C504" t="s">
        <v>60</v>
      </c>
      <c r="D504" s="98" t="s">
        <v>68</v>
      </c>
      <c r="E504" s="98" t="s">
        <v>67</v>
      </c>
      <c r="F504" s="98"/>
      <c r="Z504" t="s">
        <v>424</v>
      </c>
      <c r="AD504" t="s">
        <v>46</v>
      </c>
      <c r="AE504" t="s">
        <v>165</v>
      </c>
      <c r="AF504" s="98" t="s">
        <v>164</v>
      </c>
      <c r="AI504" s="98"/>
      <c r="AJ504" s="98" t="s">
        <v>424</v>
      </c>
    </row>
    <row r="505" spans="2:36">
      <c r="C505" t="s">
        <v>60</v>
      </c>
      <c r="D505" s="98" t="s">
        <v>66</v>
      </c>
      <c r="E505" s="98" t="s">
        <v>65</v>
      </c>
      <c r="F505" s="98"/>
      <c r="Z505" t="s">
        <v>424</v>
      </c>
      <c r="AD505" t="s">
        <v>46</v>
      </c>
      <c r="AE505" t="s">
        <v>153</v>
      </c>
      <c r="AF505" s="98" t="s">
        <v>152</v>
      </c>
      <c r="AI505" s="98"/>
      <c r="AJ505" s="98" t="s">
        <v>424</v>
      </c>
    </row>
    <row r="506" spans="2:36">
      <c r="C506" t="s">
        <v>60</v>
      </c>
      <c r="D506" s="98" t="s">
        <v>57</v>
      </c>
      <c r="E506" s="98" t="s">
        <v>56</v>
      </c>
      <c r="F506" s="98"/>
      <c r="Z506" t="s">
        <v>424</v>
      </c>
      <c r="AD506" t="s">
        <v>46</v>
      </c>
      <c r="AE506" t="s">
        <v>94</v>
      </c>
      <c r="AF506" s="98" t="s">
        <v>93</v>
      </c>
      <c r="AI506" s="98"/>
      <c r="AJ506" s="98" t="s">
        <v>424</v>
      </c>
    </row>
    <row r="507" spans="2:36">
      <c r="B507" t="s">
        <v>139</v>
      </c>
      <c r="C507" t="s">
        <v>139</v>
      </c>
      <c r="D507" t="s">
        <v>139</v>
      </c>
      <c r="E507" t="s">
        <v>540</v>
      </c>
      <c r="F507" s="98"/>
      <c r="Y507" t="s">
        <v>120</v>
      </c>
      <c r="Z507" t="s">
        <v>430</v>
      </c>
      <c r="AD507" t="s">
        <v>46</v>
      </c>
      <c r="AE507" t="s">
        <v>45</v>
      </c>
      <c r="AF507" s="98" t="s">
        <v>44</v>
      </c>
      <c r="AI507" s="98"/>
      <c r="AJ507" s="98" t="s">
        <v>424</v>
      </c>
    </row>
    <row r="508" spans="2:36">
      <c r="C508" t="s">
        <v>139</v>
      </c>
      <c r="D508" t="s">
        <v>349</v>
      </c>
      <c r="E508" s="98" t="s">
        <v>348</v>
      </c>
      <c r="F508" s="98"/>
      <c r="Z508" t="s">
        <v>430</v>
      </c>
      <c r="AC508" t="s">
        <v>72</v>
      </c>
      <c r="AD508" t="s">
        <v>72</v>
      </c>
      <c r="AE508" t="s">
        <v>355</v>
      </c>
      <c r="AF508" s="98" t="s">
        <v>354</v>
      </c>
      <c r="AI508" s="98"/>
      <c r="AJ508" s="98" t="s">
        <v>424</v>
      </c>
    </row>
    <row r="509" spans="2:36">
      <c r="C509" t="s">
        <v>139</v>
      </c>
      <c r="D509" t="s">
        <v>297</v>
      </c>
      <c r="E509" s="98" t="s">
        <v>296</v>
      </c>
      <c r="F509" s="98"/>
      <c r="Z509" t="s">
        <v>430</v>
      </c>
      <c r="AD509" t="s">
        <v>72</v>
      </c>
      <c r="AE509" t="s">
        <v>353</v>
      </c>
      <c r="AF509" s="98" t="s">
        <v>352</v>
      </c>
      <c r="AI509" s="98"/>
      <c r="AJ509" s="98" t="s">
        <v>424</v>
      </c>
    </row>
    <row r="510" spans="2:36">
      <c r="C510" t="s">
        <v>139</v>
      </c>
      <c r="D510" t="s">
        <v>271</v>
      </c>
      <c r="E510" s="98" t="s">
        <v>270</v>
      </c>
      <c r="F510" s="98"/>
      <c r="Z510" t="s">
        <v>430</v>
      </c>
      <c r="AD510" t="s">
        <v>72</v>
      </c>
      <c r="AE510" t="s">
        <v>351</v>
      </c>
      <c r="AF510" s="98" t="s">
        <v>350</v>
      </c>
      <c r="AI510" s="98"/>
      <c r="AJ510" s="98" t="s">
        <v>424</v>
      </c>
    </row>
    <row r="511" spans="2:36">
      <c r="C511" t="s">
        <v>139</v>
      </c>
      <c r="D511" t="s">
        <v>253</v>
      </c>
      <c r="E511" s="98" t="s">
        <v>252</v>
      </c>
      <c r="F511" s="98"/>
      <c r="Z511" t="s">
        <v>430</v>
      </c>
      <c r="AD511" t="s">
        <v>72</v>
      </c>
      <c r="AE511" t="s">
        <v>333</v>
      </c>
      <c r="AF511" s="98" t="s">
        <v>332</v>
      </c>
      <c r="AI511" s="98"/>
      <c r="AJ511" s="98" t="s">
        <v>424</v>
      </c>
    </row>
    <row r="512" spans="2:36">
      <c r="C512" t="s">
        <v>139</v>
      </c>
      <c r="D512" t="s">
        <v>177</v>
      </c>
      <c r="E512" s="98" t="s">
        <v>176</v>
      </c>
      <c r="F512" s="98"/>
      <c r="Z512" t="s">
        <v>430</v>
      </c>
      <c r="AD512" t="s">
        <v>72</v>
      </c>
      <c r="AE512" t="s">
        <v>235</v>
      </c>
      <c r="AF512" s="98" t="s">
        <v>234</v>
      </c>
      <c r="AI512" s="98"/>
      <c r="AJ512" s="98" t="s">
        <v>424</v>
      </c>
    </row>
    <row r="513" spans="2:36">
      <c r="C513" t="s">
        <v>139</v>
      </c>
      <c r="D513" t="s">
        <v>138</v>
      </c>
      <c r="E513" s="98" t="s">
        <v>137</v>
      </c>
      <c r="F513" s="98"/>
      <c r="Z513" t="s">
        <v>430</v>
      </c>
      <c r="AD513" t="s">
        <v>72</v>
      </c>
      <c r="AE513" t="s">
        <v>219</v>
      </c>
      <c r="AF513" s="98" t="s">
        <v>218</v>
      </c>
      <c r="AI513" s="98"/>
      <c r="AJ513" s="98" t="s">
        <v>424</v>
      </c>
    </row>
    <row r="514" spans="2:36">
      <c r="B514" t="s">
        <v>75</v>
      </c>
      <c r="C514" t="s">
        <v>75</v>
      </c>
      <c r="D514" t="s">
        <v>75</v>
      </c>
      <c r="E514" s="98" t="s">
        <v>543</v>
      </c>
      <c r="F514" s="98"/>
      <c r="Z514" t="s">
        <v>430</v>
      </c>
      <c r="AD514" t="s">
        <v>72</v>
      </c>
      <c r="AE514" t="s">
        <v>185</v>
      </c>
      <c r="AF514" s="98" t="s">
        <v>184</v>
      </c>
      <c r="AI514" s="98"/>
      <c r="AJ514" s="98" t="s">
        <v>424</v>
      </c>
    </row>
    <row r="515" spans="2:36">
      <c r="C515" t="s">
        <v>75</v>
      </c>
      <c r="D515" t="s">
        <v>369</v>
      </c>
      <c r="E515" s="98" t="s">
        <v>368</v>
      </c>
      <c r="F515" s="98"/>
      <c r="Z515" t="s">
        <v>430</v>
      </c>
      <c r="AD515" t="s">
        <v>72</v>
      </c>
      <c r="AE515" t="s">
        <v>167</v>
      </c>
      <c r="AF515" s="98" t="s">
        <v>166</v>
      </c>
      <c r="AI515" s="98"/>
      <c r="AJ515" s="98" t="s">
        <v>424</v>
      </c>
    </row>
    <row r="516" spans="2:36">
      <c r="C516" t="s">
        <v>75</v>
      </c>
      <c r="D516" t="s">
        <v>367</v>
      </c>
      <c r="E516" s="98" t="s">
        <v>366</v>
      </c>
      <c r="F516" s="98"/>
      <c r="Z516" t="s">
        <v>430</v>
      </c>
      <c r="AD516" t="s">
        <v>72</v>
      </c>
      <c r="AE516" t="s">
        <v>159</v>
      </c>
      <c r="AF516" s="98" t="s">
        <v>158</v>
      </c>
      <c r="AI516" s="98"/>
      <c r="AJ516" s="98" t="s">
        <v>424</v>
      </c>
    </row>
    <row r="517" spans="2:36">
      <c r="C517" t="s">
        <v>75</v>
      </c>
      <c r="D517" t="s">
        <v>359</v>
      </c>
      <c r="E517" s="98" t="s">
        <v>358</v>
      </c>
      <c r="F517" s="98"/>
      <c r="Z517" t="s">
        <v>430</v>
      </c>
      <c r="AD517" t="s">
        <v>72</v>
      </c>
      <c r="AE517" t="s">
        <v>128</v>
      </c>
      <c r="AF517" s="98" t="s">
        <v>127</v>
      </c>
      <c r="AI517" s="98"/>
      <c r="AJ517" s="98" t="s">
        <v>424</v>
      </c>
    </row>
    <row r="518" spans="2:36">
      <c r="C518" t="s">
        <v>75</v>
      </c>
      <c r="D518" t="s">
        <v>343</v>
      </c>
      <c r="E518" s="98" t="s">
        <v>342</v>
      </c>
      <c r="F518" s="98"/>
      <c r="Z518" t="s">
        <v>430</v>
      </c>
      <c r="AD518" t="s">
        <v>72</v>
      </c>
      <c r="AE518" t="s">
        <v>110</v>
      </c>
      <c r="AF518" s="98" t="s">
        <v>109</v>
      </c>
      <c r="AI518" t="s">
        <v>53</v>
      </c>
      <c r="AJ518" s="98" t="s">
        <v>425</v>
      </c>
    </row>
    <row r="519" spans="2:36">
      <c r="C519" t="s">
        <v>75</v>
      </c>
      <c r="D519" t="s">
        <v>337</v>
      </c>
      <c r="E519" s="98" t="s">
        <v>336</v>
      </c>
      <c r="F519" s="98"/>
      <c r="Y519" t="s">
        <v>64</v>
      </c>
      <c r="Z519" t="s">
        <v>431</v>
      </c>
      <c r="AD519" t="s">
        <v>72</v>
      </c>
      <c r="AE519" t="s">
        <v>96</v>
      </c>
      <c r="AF519" s="98" t="s">
        <v>95</v>
      </c>
      <c r="AJ519" s="98" t="s">
        <v>425</v>
      </c>
    </row>
    <row r="520" spans="2:36">
      <c r="C520" t="s">
        <v>75</v>
      </c>
      <c r="D520" t="s">
        <v>327</v>
      </c>
      <c r="E520" s="98" t="s">
        <v>326</v>
      </c>
      <c r="F520" s="98"/>
      <c r="Z520" t="s">
        <v>431</v>
      </c>
      <c r="AD520" t="s">
        <v>72</v>
      </c>
      <c r="AE520" t="s">
        <v>71</v>
      </c>
      <c r="AF520" s="98" t="s">
        <v>70</v>
      </c>
      <c r="AJ520" s="98" t="s">
        <v>425</v>
      </c>
    </row>
    <row r="521" spans="2:36">
      <c r="C521" t="s">
        <v>75</v>
      </c>
      <c r="D521" t="s">
        <v>319</v>
      </c>
      <c r="E521" s="98" t="s">
        <v>318</v>
      </c>
      <c r="F521" s="98"/>
      <c r="Z521" t="s">
        <v>431</v>
      </c>
      <c r="AC521" t="s">
        <v>119</v>
      </c>
      <c r="AD521" t="s">
        <v>119</v>
      </c>
      <c r="AE521" t="s">
        <v>315</v>
      </c>
      <c r="AF521" s="98" t="s">
        <v>314</v>
      </c>
      <c r="AJ521" s="98" t="s">
        <v>425</v>
      </c>
    </row>
    <row r="522" spans="2:36">
      <c r="C522" t="s">
        <v>75</v>
      </c>
      <c r="D522" t="s">
        <v>311</v>
      </c>
      <c r="E522" s="98" t="s">
        <v>310</v>
      </c>
      <c r="F522" s="98"/>
      <c r="Z522" t="s">
        <v>431</v>
      </c>
      <c r="AD522" t="s">
        <v>119</v>
      </c>
      <c r="AE522" t="s">
        <v>309</v>
      </c>
      <c r="AF522" s="98" t="s">
        <v>308</v>
      </c>
      <c r="AJ522" s="98" t="s">
        <v>425</v>
      </c>
    </row>
    <row r="523" spans="2:36">
      <c r="C523" t="s">
        <v>75</v>
      </c>
      <c r="D523" t="s">
        <v>293</v>
      </c>
      <c r="E523" s="98" t="s">
        <v>292</v>
      </c>
      <c r="F523" s="98"/>
      <c r="Z523" t="s">
        <v>431</v>
      </c>
      <c r="AD523" t="s">
        <v>119</v>
      </c>
      <c r="AE523" t="s">
        <v>307</v>
      </c>
      <c r="AF523" s="98" t="s">
        <v>306</v>
      </c>
      <c r="AJ523" s="98" t="s">
        <v>425</v>
      </c>
    </row>
    <row r="524" spans="2:36">
      <c r="C524" t="s">
        <v>75</v>
      </c>
      <c r="D524" t="s">
        <v>287</v>
      </c>
      <c r="E524" s="98" t="s">
        <v>286</v>
      </c>
      <c r="F524" s="98"/>
      <c r="Z524" t="s">
        <v>431</v>
      </c>
      <c r="AD524" t="s">
        <v>119</v>
      </c>
      <c r="AE524" t="s">
        <v>283</v>
      </c>
      <c r="AF524" s="98" t="s">
        <v>282</v>
      </c>
      <c r="AJ524" s="98" t="s">
        <v>425</v>
      </c>
    </row>
    <row r="525" spans="2:36">
      <c r="C525" t="s">
        <v>75</v>
      </c>
      <c r="D525" t="s">
        <v>279</v>
      </c>
      <c r="E525" s="98" t="s">
        <v>278</v>
      </c>
      <c r="F525" s="98"/>
      <c r="Z525" t="s">
        <v>431</v>
      </c>
      <c r="AD525" t="s">
        <v>119</v>
      </c>
      <c r="AE525" t="s">
        <v>265</v>
      </c>
      <c r="AF525" s="98" t="s">
        <v>264</v>
      </c>
      <c r="AJ525" s="98" t="s">
        <v>425</v>
      </c>
    </row>
    <row r="526" spans="2:36">
      <c r="C526" t="s">
        <v>75</v>
      </c>
      <c r="D526" t="s">
        <v>277</v>
      </c>
      <c r="E526" s="98" t="s">
        <v>276</v>
      </c>
      <c r="F526" s="98"/>
      <c r="Z526" t="s">
        <v>431</v>
      </c>
      <c r="AD526" t="s">
        <v>119</v>
      </c>
      <c r="AE526" t="s">
        <v>213</v>
      </c>
      <c r="AF526" s="98" t="s">
        <v>212</v>
      </c>
      <c r="AJ526" s="98" t="s">
        <v>425</v>
      </c>
    </row>
    <row r="527" spans="2:36">
      <c r="C527" t="s">
        <v>75</v>
      </c>
      <c r="D527" t="s">
        <v>273</v>
      </c>
      <c r="E527" s="98" t="s">
        <v>272</v>
      </c>
      <c r="F527" s="98"/>
      <c r="Z527" t="s">
        <v>431</v>
      </c>
      <c r="AD527" t="s">
        <v>119</v>
      </c>
      <c r="AE527" t="s">
        <v>209</v>
      </c>
      <c r="AF527" s="98" t="s">
        <v>208</v>
      </c>
      <c r="AJ527" s="98" t="s">
        <v>425</v>
      </c>
    </row>
    <row r="528" spans="2:36">
      <c r="C528" t="s">
        <v>75</v>
      </c>
      <c r="D528" t="s">
        <v>269</v>
      </c>
      <c r="E528" s="98" t="s">
        <v>268</v>
      </c>
      <c r="F528" s="98"/>
      <c r="Z528" t="s">
        <v>431</v>
      </c>
      <c r="AD528" t="s">
        <v>119</v>
      </c>
      <c r="AE528" t="s">
        <v>197</v>
      </c>
      <c r="AF528" s="98" t="s">
        <v>196</v>
      </c>
      <c r="AJ528" s="98" t="s">
        <v>425</v>
      </c>
    </row>
    <row r="529" spans="3:36">
      <c r="C529" t="s">
        <v>75</v>
      </c>
      <c r="D529" t="s">
        <v>267</v>
      </c>
      <c r="E529" s="98" t="s">
        <v>266</v>
      </c>
      <c r="F529" s="98"/>
      <c r="Z529" t="s">
        <v>431</v>
      </c>
      <c r="AD529" t="s">
        <v>119</v>
      </c>
      <c r="AE529" t="s">
        <v>191</v>
      </c>
      <c r="AF529" s="98" t="s">
        <v>190</v>
      </c>
      <c r="AJ529" s="98" t="s">
        <v>425</v>
      </c>
    </row>
    <row r="530" spans="3:36">
      <c r="C530" t="s">
        <v>75</v>
      </c>
      <c r="D530" t="s">
        <v>263</v>
      </c>
      <c r="E530" s="98" t="s">
        <v>262</v>
      </c>
      <c r="F530" s="98"/>
      <c r="Z530" t="s">
        <v>431</v>
      </c>
      <c r="AD530" t="s">
        <v>119</v>
      </c>
      <c r="AE530" t="s">
        <v>171</v>
      </c>
      <c r="AF530" s="98" t="s">
        <v>170</v>
      </c>
      <c r="AJ530" s="98" t="s">
        <v>425</v>
      </c>
    </row>
    <row r="531" spans="3:36">
      <c r="C531" t="s">
        <v>75</v>
      </c>
      <c r="D531" t="s">
        <v>257</v>
      </c>
      <c r="E531" s="98" t="s">
        <v>256</v>
      </c>
      <c r="F531" s="98"/>
      <c r="Z531" t="s">
        <v>431</v>
      </c>
      <c r="AD531" t="s">
        <v>119</v>
      </c>
      <c r="AE531" t="s">
        <v>141</v>
      </c>
      <c r="AF531" s="98" t="s">
        <v>140</v>
      </c>
      <c r="AJ531" s="98" t="s">
        <v>425</v>
      </c>
    </row>
    <row r="532" spans="3:36">
      <c r="C532" t="s">
        <v>75</v>
      </c>
      <c r="D532" t="s">
        <v>255</v>
      </c>
      <c r="E532" s="98" t="s">
        <v>254</v>
      </c>
      <c r="F532" s="98"/>
      <c r="Z532" t="s">
        <v>431</v>
      </c>
      <c r="AD532" t="s">
        <v>119</v>
      </c>
      <c r="AE532" t="s">
        <v>126</v>
      </c>
      <c r="AF532" s="98" t="s">
        <v>125</v>
      </c>
      <c r="AJ532" s="98" t="s">
        <v>425</v>
      </c>
    </row>
    <row r="533" spans="3:36">
      <c r="C533" t="s">
        <v>75</v>
      </c>
      <c r="D533" t="s">
        <v>251</v>
      </c>
      <c r="E533" s="98" t="s">
        <v>250</v>
      </c>
      <c r="F533" s="98"/>
      <c r="Z533" t="s">
        <v>431</v>
      </c>
      <c r="AD533" t="s">
        <v>119</v>
      </c>
      <c r="AE533" t="s">
        <v>118</v>
      </c>
      <c r="AF533" s="98" t="s">
        <v>117</v>
      </c>
      <c r="AJ533" s="98" t="s">
        <v>425</v>
      </c>
    </row>
    <row r="534" spans="3:36">
      <c r="C534" t="s">
        <v>75</v>
      </c>
      <c r="D534" t="s">
        <v>249</v>
      </c>
      <c r="E534" s="98" t="s">
        <v>248</v>
      </c>
      <c r="F534" s="98"/>
      <c r="Z534" t="s">
        <v>431</v>
      </c>
      <c r="AC534" t="s">
        <v>63</v>
      </c>
      <c r="AD534" t="s">
        <v>63</v>
      </c>
      <c r="AE534" t="s">
        <v>323</v>
      </c>
      <c r="AF534" s="98" t="s">
        <v>322</v>
      </c>
      <c r="AJ534" s="98" t="s">
        <v>425</v>
      </c>
    </row>
    <row r="535" spans="3:36">
      <c r="C535" t="s">
        <v>75</v>
      </c>
      <c r="D535" t="s">
        <v>243</v>
      </c>
      <c r="E535" s="98" t="s">
        <v>242</v>
      </c>
      <c r="F535" s="98"/>
      <c r="Z535" t="s">
        <v>431</v>
      </c>
      <c r="AD535" t="s">
        <v>63</v>
      </c>
      <c r="AE535" t="s">
        <v>321</v>
      </c>
      <c r="AF535" s="98" t="s">
        <v>320</v>
      </c>
      <c r="AJ535" s="98" t="s">
        <v>425</v>
      </c>
    </row>
    <row r="536" spans="3:36">
      <c r="C536" t="s">
        <v>75</v>
      </c>
      <c r="D536" t="s">
        <v>237</v>
      </c>
      <c r="E536" s="98" t="s">
        <v>236</v>
      </c>
      <c r="F536" s="98"/>
      <c r="Z536" t="s">
        <v>431</v>
      </c>
      <c r="AD536" t="s">
        <v>63</v>
      </c>
      <c r="AE536" t="s">
        <v>275</v>
      </c>
      <c r="AF536" s="98" t="s">
        <v>274</v>
      </c>
      <c r="AJ536" s="98" t="s">
        <v>425</v>
      </c>
    </row>
    <row r="537" spans="3:36">
      <c r="C537" t="s">
        <v>75</v>
      </c>
      <c r="D537" t="s">
        <v>227</v>
      </c>
      <c r="E537" s="98" t="s">
        <v>226</v>
      </c>
      <c r="F537" s="98"/>
      <c r="Z537" t="s">
        <v>431</v>
      </c>
      <c r="AD537" t="s">
        <v>63</v>
      </c>
      <c r="AE537" t="s">
        <v>239</v>
      </c>
      <c r="AF537" s="98" t="s">
        <v>238</v>
      </c>
      <c r="AJ537" s="98" t="s">
        <v>425</v>
      </c>
    </row>
    <row r="538" spans="3:36">
      <c r="C538" t="s">
        <v>75</v>
      </c>
      <c r="D538" t="s">
        <v>215</v>
      </c>
      <c r="E538" s="98" t="s">
        <v>214</v>
      </c>
      <c r="F538" s="98"/>
      <c r="Z538" t="s">
        <v>431</v>
      </c>
      <c r="AD538" t="s">
        <v>63</v>
      </c>
      <c r="AE538" t="s">
        <v>223</v>
      </c>
      <c r="AF538" s="98" t="s">
        <v>222</v>
      </c>
      <c r="AJ538" s="98" t="s">
        <v>425</v>
      </c>
    </row>
    <row r="539" spans="3:36">
      <c r="C539" t="s">
        <v>75</v>
      </c>
      <c r="D539" t="s">
        <v>207</v>
      </c>
      <c r="E539" s="98" t="s">
        <v>206</v>
      </c>
      <c r="F539" s="98"/>
      <c r="Z539" t="s">
        <v>431</v>
      </c>
      <c r="AD539" t="s">
        <v>63</v>
      </c>
      <c r="AE539" t="s">
        <v>155</v>
      </c>
      <c r="AF539" s="98" t="s">
        <v>154</v>
      </c>
      <c r="AJ539" s="98" t="s">
        <v>425</v>
      </c>
    </row>
    <row r="540" spans="3:36">
      <c r="C540" t="s">
        <v>75</v>
      </c>
      <c r="D540" t="s">
        <v>173</v>
      </c>
      <c r="E540" s="98" t="s">
        <v>172</v>
      </c>
      <c r="F540" s="98"/>
      <c r="Z540" t="s">
        <v>431</v>
      </c>
      <c r="AD540" t="s">
        <v>63</v>
      </c>
      <c r="AE540" t="s">
        <v>132</v>
      </c>
      <c r="AF540" s="98" t="s">
        <v>131</v>
      </c>
      <c r="AJ540" s="98" t="s">
        <v>425</v>
      </c>
    </row>
    <row r="541" spans="3:36">
      <c r="C541" t="s">
        <v>75</v>
      </c>
      <c r="D541" t="s">
        <v>169</v>
      </c>
      <c r="E541" s="98" t="s">
        <v>168</v>
      </c>
      <c r="F541" s="98"/>
      <c r="Z541" t="s">
        <v>431</v>
      </c>
      <c r="AD541" t="s">
        <v>63</v>
      </c>
      <c r="AE541" t="s">
        <v>86</v>
      </c>
      <c r="AF541" s="98" t="s">
        <v>85</v>
      </c>
      <c r="AJ541" s="98" t="s">
        <v>425</v>
      </c>
    </row>
    <row r="542" spans="3:36">
      <c r="C542" t="s">
        <v>75</v>
      </c>
      <c r="D542" t="s">
        <v>134</v>
      </c>
      <c r="E542" s="98" t="s">
        <v>133</v>
      </c>
      <c r="F542" s="98"/>
      <c r="Y542" t="s">
        <v>59</v>
      </c>
      <c r="Z542" t="s">
        <v>432</v>
      </c>
      <c r="AD542" t="s">
        <v>63</v>
      </c>
      <c r="AE542" t="s">
        <v>62</v>
      </c>
      <c r="AF542" s="98" t="s">
        <v>61</v>
      </c>
      <c r="AJ542" s="98" t="s">
        <v>425</v>
      </c>
    </row>
    <row r="543" spans="3:36">
      <c r="C543" t="s">
        <v>75</v>
      </c>
      <c r="D543" t="s">
        <v>114</v>
      </c>
      <c r="E543" s="98" t="s">
        <v>113</v>
      </c>
      <c r="F543" s="98"/>
      <c r="Z543" t="s">
        <v>432</v>
      </c>
      <c r="AC543" t="s">
        <v>108</v>
      </c>
      <c r="AD543" t="s">
        <v>108</v>
      </c>
      <c r="AE543" t="s">
        <v>305</v>
      </c>
      <c r="AF543" s="98" t="s">
        <v>304</v>
      </c>
      <c r="AJ543" s="98" t="s">
        <v>425</v>
      </c>
    </row>
    <row r="544" spans="3:36">
      <c r="C544" t="s">
        <v>75</v>
      </c>
      <c r="D544" t="s">
        <v>98</v>
      </c>
      <c r="E544" s="98" t="s">
        <v>97</v>
      </c>
      <c r="F544" s="98"/>
      <c r="Z544" t="s">
        <v>432</v>
      </c>
      <c r="AD544" t="s">
        <v>108</v>
      </c>
      <c r="AE544" t="s">
        <v>303</v>
      </c>
      <c r="AF544" s="98" t="s">
        <v>302</v>
      </c>
      <c r="AJ544" s="98" t="s">
        <v>425</v>
      </c>
    </row>
    <row r="545" spans="2:36">
      <c r="C545" t="s">
        <v>75</v>
      </c>
      <c r="D545" t="s">
        <v>90</v>
      </c>
      <c r="E545" s="98" t="s">
        <v>89</v>
      </c>
      <c r="F545" s="98"/>
      <c r="Z545" t="s">
        <v>432</v>
      </c>
      <c r="AD545" t="s">
        <v>108</v>
      </c>
      <c r="AE545" t="s">
        <v>189</v>
      </c>
      <c r="AF545" s="98" t="s">
        <v>188</v>
      </c>
      <c r="AJ545" s="98" t="s">
        <v>425</v>
      </c>
    </row>
    <row r="546" spans="2:36">
      <c r="C546" t="s">
        <v>75</v>
      </c>
      <c r="D546" t="s">
        <v>88</v>
      </c>
      <c r="E546" s="98" t="s">
        <v>87</v>
      </c>
      <c r="F546" s="98"/>
      <c r="Z546" t="s">
        <v>432</v>
      </c>
      <c r="AD546" t="s">
        <v>108</v>
      </c>
      <c r="AE546" t="s">
        <v>187</v>
      </c>
      <c r="AF546" s="98" t="s">
        <v>186</v>
      </c>
      <c r="AJ546" s="98" t="s">
        <v>425</v>
      </c>
    </row>
    <row r="547" spans="2:36">
      <c r="C547" t="s">
        <v>75</v>
      </c>
      <c r="D547" t="s">
        <v>74</v>
      </c>
      <c r="E547" s="98" t="s">
        <v>73</v>
      </c>
      <c r="F547" s="98"/>
      <c r="Z547" t="s">
        <v>432</v>
      </c>
      <c r="AD547" t="s">
        <v>108</v>
      </c>
      <c r="AE547" t="s">
        <v>151</v>
      </c>
      <c r="AF547" s="98" t="s">
        <v>150</v>
      </c>
      <c r="AJ547" s="98" t="s">
        <v>425</v>
      </c>
    </row>
    <row r="548" spans="2:36">
      <c r="B548" t="s">
        <v>46</v>
      </c>
      <c r="C548" t="s">
        <v>46</v>
      </c>
      <c r="D548" t="s">
        <v>46</v>
      </c>
      <c r="E548" t="s">
        <v>519</v>
      </c>
      <c r="F548" s="98"/>
      <c r="Z548" t="s">
        <v>432</v>
      </c>
      <c r="AD548" t="s">
        <v>108</v>
      </c>
      <c r="AE548" t="s">
        <v>130</v>
      </c>
      <c r="AF548" s="98" t="s">
        <v>129</v>
      </c>
      <c r="AJ548" s="98" t="s">
        <v>425</v>
      </c>
    </row>
    <row r="549" spans="2:36">
      <c r="C549" t="s">
        <v>46</v>
      </c>
      <c r="D549" t="s">
        <v>365</v>
      </c>
      <c r="E549" s="98" t="s">
        <v>364</v>
      </c>
      <c r="F549" s="98"/>
      <c r="Z549" t="s">
        <v>432</v>
      </c>
      <c r="AD549" t="s">
        <v>108</v>
      </c>
      <c r="AE549" t="s">
        <v>124</v>
      </c>
      <c r="AF549" s="98" t="s">
        <v>123</v>
      </c>
      <c r="AJ549" s="98" t="s">
        <v>425</v>
      </c>
    </row>
    <row r="550" spans="2:36">
      <c r="C550" t="s">
        <v>46</v>
      </c>
      <c r="D550" t="s">
        <v>345</v>
      </c>
      <c r="E550" s="98" t="s">
        <v>344</v>
      </c>
      <c r="F550" s="98"/>
      <c r="Z550" t="s">
        <v>432</v>
      </c>
      <c r="AD550" t="s">
        <v>108</v>
      </c>
      <c r="AE550" t="s">
        <v>107</v>
      </c>
      <c r="AF550" s="98" t="s">
        <v>106</v>
      </c>
      <c r="AJ550" s="98" t="s">
        <v>425</v>
      </c>
    </row>
    <row r="551" spans="2:36">
      <c r="C551" t="s">
        <v>46</v>
      </c>
      <c r="D551" t="s">
        <v>331</v>
      </c>
      <c r="E551" s="98" t="s">
        <v>330</v>
      </c>
      <c r="F551" s="98"/>
      <c r="Z551" t="s">
        <v>432</v>
      </c>
      <c r="AC551" t="s">
        <v>51</v>
      </c>
      <c r="AD551" t="s">
        <v>51</v>
      </c>
      <c r="AE551" t="s">
        <v>357</v>
      </c>
      <c r="AF551" s="98" t="s">
        <v>356</v>
      </c>
      <c r="AJ551" s="98" t="s">
        <v>425</v>
      </c>
    </row>
    <row r="552" spans="2:36">
      <c r="C552" t="s">
        <v>46</v>
      </c>
      <c r="D552" t="s">
        <v>299</v>
      </c>
      <c r="E552" s="98" t="s">
        <v>298</v>
      </c>
      <c r="F552" s="98"/>
      <c r="Z552" t="s">
        <v>432</v>
      </c>
      <c r="AD552" t="s">
        <v>51</v>
      </c>
      <c r="AE552" t="s">
        <v>313</v>
      </c>
      <c r="AF552" s="98" t="s">
        <v>312</v>
      </c>
      <c r="AJ552" s="98" t="s">
        <v>425</v>
      </c>
    </row>
    <row r="553" spans="2:36">
      <c r="C553" t="s">
        <v>46</v>
      </c>
      <c r="D553" t="s">
        <v>291</v>
      </c>
      <c r="E553" s="98" t="s">
        <v>290</v>
      </c>
      <c r="F553" s="98"/>
      <c r="Z553" t="s">
        <v>432</v>
      </c>
      <c r="AD553" t="s">
        <v>51</v>
      </c>
      <c r="AE553" t="s">
        <v>295</v>
      </c>
      <c r="AF553" s="98" t="s">
        <v>294</v>
      </c>
      <c r="AI553" t="s">
        <v>48</v>
      </c>
      <c r="AJ553" s="98" t="s">
        <v>426</v>
      </c>
    </row>
    <row r="554" spans="2:36">
      <c r="C554" t="s">
        <v>46</v>
      </c>
      <c r="D554" t="s">
        <v>245</v>
      </c>
      <c r="E554" s="98" t="s">
        <v>244</v>
      </c>
      <c r="F554" s="98"/>
      <c r="Z554" t="s">
        <v>432</v>
      </c>
      <c r="AD554" t="s">
        <v>51</v>
      </c>
      <c r="AE554" t="s">
        <v>261</v>
      </c>
      <c r="AF554" s="98" t="s">
        <v>260</v>
      </c>
      <c r="AJ554" s="98" t="s">
        <v>426</v>
      </c>
    </row>
    <row r="555" spans="2:36">
      <c r="C555" t="s">
        <v>46</v>
      </c>
      <c r="D555" t="s">
        <v>241</v>
      </c>
      <c r="E555" s="98" t="s">
        <v>240</v>
      </c>
      <c r="F555" s="98"/>
      <c r="Z555" t="s">
        <v>432</v>
      </c>
      <c r="AD555" t="s">
        <v>51</v>
      </c>
      <c r="AE555" t="s">
        <v>157</v>
      </c>
      <c r="AF555" s="98" t="s">
        <v>156</v>
      </c>
      <c r="AJ555" s="98" t="s">
        <v>426</v>
      </c>
    </row>
    <row r="556" spans="2:36">
      <c r="C556" t="s">
        <v>46</v>
      </c>
      <c r="D556" t="s">
        <v>233</v>
      </c>
      <c r="E556" s="98" t="s">
        <v>232</v>
      </c>
      <c r="F556" s="98"/>
      <c r="Z556" t="s">
        <v>432</v>
      </c>
      <c r="AD556" t="s">
        <v>51</v>
      </c>
      <c r="AE556" t="s">
        <v>147</v>
      </c>
      <c r="AF556" s="98" t="s">
        <v>146</v>
      </c>
      <c r="AJ556" s="98" t="s">
        <v>426</v>
      </c>
    </row>
    <row r="557" spans="2:36">
      <c r="C557" t="s">
        <v>46</v>
      </c>
      <c r="D557" t="s">
        <v>203</v>
      </c>
      <c r="E557" s="98" t="s">
        <v>202</v>
      </c>
      <c r="F557" s="98"/>
      <c r="Z557" t="s">
        <v>432</v>
      </c>
      <c r="AD557" t="s">
        <v>51</v>
      </c>
      <c r="AE557" t="s">
        <v>92</v>
      </c>
      <c r="AF557" s="98" t="s">
        <v>91</v>
      </c>
      <c r="AJ557" s="98" t="s">
        <v>426</v>
      </c>
    </row>
    <row r="558" spans="2:36">
      <c r="C558" t="s">
        <v>46</v>
      </c>
      <c r="D558" t="s">
        <v>201</v>
      </c>
      <c r="E558" s="98" t="s">
        <v>200</v>
      </c>
      <c r="F558" s="98"/>
      <c r="Z558" t="s">
        <v>432</v>
      </c>
      <c r="AD558" t="s">
        <v>51</v>
      </c>
      <c r="AE558" t="s">
        <v>84</v>
      </c>
      <c r="AF558" s="98" t="s">
        <v>83</v>
      </c>
      <c r="AJ558" s="98" t="s">
        <v>426</v>
      </c>
    </row>
    <row r="559" spans="2:36">
      <c r="C559" t="s">
        <v>46</v>
      </c>
      <c r="D559" t="s">
        <v>195</v>
      </c>
      <c r="E559" s="98" t="s">
        <v>194</v>
      </c>
      <c r="F559" s="98"/>
      <c r="Z559" t="s">
        <v>432</v>
      </c>
      <c r="AD559" t="s">
        <v>51</v>
      </c>
      <c r="AE559" t="s">
        <v>55</v>
      </c>
      <c r="AF559" s="98" t="s">
        <v>54</v>
      </c>
      <c r="AJ559" s="98" t="s">
        <v>426</v>
      </c>
    </row>
    <row r="560" spans="2:36">
      <c r="C560" t="s">
        <v>46</v>
      </c>
      <c r="D560" t="s">
        <v>165</v>
      </c>
      <c r="E560" s="98" t="s">
        <v>164</v>
      </c>
      <c r="F560" s="98"/>
      <c r="Z560" t="s">
        <v>432</v>
      </c>
      <c r="AD560" t="s">
        <v>51</v>
      </c>
      <c r="AE560" t="s">
        <v>50</v>
      </c>
      <c r="AF560" s="98" t="s">
        <v>49</v>
      </c>
      <c r="AJ560" s="98" t="s">
        <v>426</v>
      </c>
    </row>
    <row r="561" spans="2:36">
      <c r="C561" t="s">
        <v>46</v>
      </c>
      <c r="D561" t="s">
        <v>153</v>
      </c>
      <c r="E561" s="98" t="s">
        <v>152</v>
      </c>
      <c r="F561" s="98"/>
      <c r="Y561" t="s">
        <v>69</v>
      </c>
      <c r="Z561" t="s">
        <v>433</v>
      </c>
      <c r="AC561" t="s">
        <v>162</v>
      </c>
      <c r="AD561" t="s">
        <v>162</v>
      </c>
      <c r="AE561" t="s">
        <v>361</v>
      </c>
      <c r="AF561" s="98" t="s">
        <v>360</v>
      </c>
      <c r="AJ561" s="98" t="s">
        <v>426</v>
      </c>
    </row>
    <row r="562" spans="2:36">
      <c r="C562" t="s">
        <v>46</v>
      </c>
      <c r="D562" t="s">
        <v>94</v>
      </c>
      <c r="E562" s="98" t="s">
        <v>93</v>
      </c>
      <c r="F562" s="98"/>
      <c r="Z562" t="s">
        <v>433</v>
      </c>
      <c r="AD562" t="s">
        <v>162</v>
      </c>
      <c r="AE562" t="s">
        <v>325</v>
      </c>
      <c r="AF562" s="98" t="s">
        <v>324</v>
      </c>
      <c r="AJ562" s="98" t="s">
        <v>426</v>
      </c>
    </row>
    <row r="563" spans="2:36">
      <c r="C563" t="s">
        <v>46</v>
      </c>
      <c r="D563" t="s">
        <v>45</v>
      </c>
      <c r="E563" s="98" t="s">
        <v>44</v>
      </c>
      <c r="F563" s="98"/>
      <c r="Z563" t="s">
        <v>433</v>
      </c>
      <c r="AD563" t="s">
        <v>162</v>
      </c>
      <c r="AE563" t="s">
        <v>259</v>
      </c>
      <c r="AF563" s="98" t="s">
        <v>258</v>
      </c>
      <c r="AJ563" s="98" t="s">
        <v>426</v>
      </c>
    </row>
    <row r="564" spans="2:36">
      <c r="B564" t="s">
        <v>72</v>
      </c>
      <c r="C564" t="s">
        <v>72</v>
      </c>
      <c r="D564" t="s">
        <v>72</v>
      </c>
      <c r="E564" t="s">
        <v>522</v>
      </c>
      <c r="F564" s="98"/>
      <c r="Z564" t="s">
        <v>433</v>
      </c>
      <c r="AD564" t="s">
        <v>162</v>
      </c>
      <c r="AE564" t="s">
        <v>231</v>
      </c>
      <c r="AF564" s="98" t="s">
        <v>230</v>
      </c>
      <c r="AJ564" s="98" t="s">
        <v>426</v>
      </c>
    </row>
    <row r="565" spans="2:36">
      <c r="C565" t="s">
        <v>72</v>
      </c>
      <c r="D565" t="s">
        <v>355</v>
      </c>
      <c r="E565" s="98" t="s">
        <v>354</v>
      </c>
      <c r="F565" s="98"/>
      <c r="Z565" t="s">
        <v>433</v>
      </c>
      <c r="AD565" t="s">
        <v>162</v>
      </c>
      <c r="AE565" t="s">
        <v>229</v>
      </c>
      <c r="AF565" s="98" t="s">
        <v>228</v>
      </c>
      <c r="AJ565" s="98" t="s">
        <v>426</v>
      </c>
    </row>
    <row r="566" spans="2:36">
      <c r="C566" t="s">
        <v>72</v>
      </c>
      <c r="D566" t="s">
        <v>353</v>
      </c>
      <c r="E566" s="98" t="s">
        <v>352</v>
      </c>
      <c r="F566" s="98"/>
      <c r="Z566" t="s">
        <v>433</v>
      </c>
      <c r="AD566" t="s">
        <v>162</v>
      </c>
      <c r="AE566" t="s">
        <v>225</v>
      </c>
      <c r="AF566" s="98" t="s">
        <v>224</v>
      </c>
      <c r="AJ566" s="98" t="s">
        <v>426</v>
      </c>
    </row>
    <row r="567" spans="2:36">
      <c r="C567" t="s">
        <v>72</v>
      </c>
      <c r="D567" t="s">
        <v>351</v>
      </c>
      <c r="E567" s="98" t="s">
        <v>350</v>
      </c>
      <c r="F567" s="98"/>
      <c r="Z567" t="s">
        <v>433</v>
      </c>
      <c r="AD567" t="s">
        <v>162</v>
      </c>
      <c r="AE567" t="s">
        <v>221</v>
      </c>
      <c r="AF567" s="98" t="s">
        <v>220</v>
      </c>
      <c r="AJ567" s="98" t="s">
        <v>426</v>
      </c>
    </row>
    <row r="568" spans="2:36">
      <c r="C568" t="s">
        <v>72</v>
      </c>
      <c r="D568" t="s">
        <v>333</v>
      </c>
      <c r="E568" s="98" t="s">
        <v>332</v>
      </c>
      <c r="F568" s="98"/>
      <c r="Z568" t="s">
        <v>433</v>
      </c>
      <c r="AD568" t="s">
        <v>162</v>
      </c>
      <c r="AE568" t="s">
        <v>211</v>
      </c>
      <c r="AF568" s="98" t="s">
        <v>210</v>
      </c>
      <c r="AJ568" s="98" t="s">
        <v>426</v>
      </c>
    </row>
    <row r="569" spans="2:36">
      <c r="C569" t="s">
        <v>72</v>
      </c>
      <c r="D569" t="s">
        <v>235</v>
      </c>
      <c r="E569" s="98" t="s">
        <v>234</v>
      </c>
      <c r="F569" s="98"/>
      <c r="Z569" t="s">
        <v>433</v>
      </c>
      <c r="AD569" t="s">
        <v>162</v>
      </c>
      <c r="AE569" t="s">
        <v>193</v>
      </c>
      <c r="AF569" s="98" t="s">
        <v>192</v>
      </c>
      <c r="AJ569" s="98" t="s">
        <v>426</v>
      </c>
    </row>
    <row r="570" spans="2:36">
      <c r="C570" t="s">
        <v>72</v>
      </c>
      <c r="D570" t="s">
        <v>219</v>
      </c>
      <c r="E570" s="98" t="s">
        <v>218</v>
      </c>
      <c r="F570" s="98"/>
      <c r="Z570" t="s">
        <v>433</v>
      </c>
      <c r="AD570" t="s">
        <v>162</v>
      </c>
      <c r="AE570" t="s">
        <v>161</v>
      </c>
      <c r="AF570" s="98" t="s">
        <v>160</v>
      </c>
      <c r="AJ570" s="98" t="s">
        <v>426</v>
      </c>
    </row>
    <row r="571" spans="2:36">
      <c r="C571" t="s">
        <v>72</v>
      </c>
      <c r="D571" t="s">
        <v>185</v>
      </c>
      <c r="E571" s="98" t="s">
        <v>184</v>
      </c>
      <c r="F571" s="98"/>
      <c r="Z571" t="s">
        <v>433</v>
      </c>
      <c r="AC571" t="s">
        <v>104</v>
      </c>
      <c r="AD571" t="s">
        <v>104</v>
      </c>
      <c r="AE571" t="s">
        <v>329</v>
      </c>
      <c r="AF571" s="98" t="s">
        <v>328</v>
      </c>
      <c r="AJ571" s="98" t="s">
        <v>426</v>
      </c>
    </row>
    <row r="572" spans="2:36">
      <c r="C572" t="s">
        <v>72</v>
      </c>
      <c r="D572" t="s">
        <v>167</v>
      </c>
      <c r="E572" s="98" t="s">
        <v>166</v>
      </c>
      <c r="F572" s="98"/>
      <c r="Z572" t="s">
        <v>433</v>
      </c>
      <c r="AD572" t="s">
        <v>104</v>
      </c>
      <c r="AE572" t="s">
        <v>285</v>
      </c>
      <c r="AF572" s="98" t="s">
        <v>284</v>
      </c>
      <c r="AJ572" s="98" t="s">
        <v>426</v>
      </c>
    </row>
    <row r="573" spans="2:36">
      <c r="C573" t="s">
        <v>72</v>
      </c>
      <c r="D573" t="s">
        <v>159</v>
      </c>
      <c r="E573" s="98" t="s">
        <v>158</v>
      </c>
      <c r="F573" s="98"/>
      <c r="Z573" t="s">
        <v>433</v>
      </c>
      <c r="AD573" t="s">
        <v>104</v>
      </c>
      <c r="AE573" t="s">
        <v>205</v>
      </c>
      <c r="AF573" s="98" t="s">
        <v>204</v>
      </c>
      <c r="AJ573" s="98" t="s">
        <v>426</v>
      </c>
    </row>
    <row r="574" spans="2:36">
      <c r="C574" t="s">
        <v>72</v>
      </c>
      <c r="D574" t="s">
        <v>128</v>
      </c>
      <c r="E574" s="98" t="s">
        <v>127</v>
      </c>
      <c r="F574" s="98"/>
      <c r="Z574" t="s">
        <v>433</v>
      </c>
      <c r="AD574" t="s">
        <v>104</v>
      </c>
      <c r="AE574" t="s">
        <v>181</v>
      </c>
      <c r="AF574" s="98" t="s">
        <v>180</v>
      </c>
      <c r="AJ574" s="98" t="s">
        <v>426</v>
      </c>
    </row>
    <row r="575" spans="2:36">
      <c r="C575" t="s">
        <v>72</v>
      </c>
      <c r="D575" t="s">
        <v>110</v>
      </c>
      <c r="E575" s="98" t="s">
        <v>109</v>
      </c>
      <c r="F575" s="98"/>
      <c r="Y575" t="s">
        <v>52</v>
      </c>
      <c r="Z575" t="s">
        <v>434</v>
      </c>
      <c r="AD575" t="s">
        <v>104</v>
      </c>
      <c r="AE575" t="s">
        <v>136</v>
      </c>
      <c r="AF575" s="98" t="s">
        <v>135</v>
      </c>
      <c r="AJ575" s="98" t="s">
        <v>426</v>
      </c>
    </row>
    <row r="576" spans="2:36">
      <c r="C576" t="s">
        <v>72</v>
      </c>
      <c r="D576" t="s">
        <v>96</v>
      </c>
      <c r="E576" s="98" t="s">
        <v>95</v>
      </c>
      <c r="F576" s="98"/>
      <c r="Z576" t="s">
        <v>434</v>
      </c>
      <c r="AD576" t="s">
        <v>104</v>
      </c>
      <c r="AE576" t="s">
        <v>122</v>
      </c>
      <c r="AF576" s="98" t="s">
        <v>121</v>
      </c>
      <c r="AJ576" s="98" t="s">
        <v>426</v>
      </c>
    </row>
    <row r="577" spans="2:36">
      <c r="C577" t="s">
        <v>72</v>
      </c>
      <c r="D577" t="s">
        <v>71</v>
      </c>
      <c r="E577" s="98" t="s">
        <v>70</v>
      </c>
      <c r="F577" s="98"/>
      <c r="Z577" t="s">
        <v>434</v>
      </c>
      <c r="AD577" t="s">
        <v>104</v>
      </c>
      <c r="AE577" t="s">
        <v>103</v>
      </c>
      <c r="AF577" s="98" t="s">
        <v>102</v>
      </c>
      <c r="AJ577" s="98" t="s">
        <v>426</v>
      </c>
    </row>
    <row r="578" spans="2:36">
      <c r="B578" t="s">
        <v>119</v>
      </c>
      <c r="C578" t="s">
        <v>119</v>
      </c>
      <c r="D578" t="s">
        <v>119</v>
      </c>
      <c r="E578" t="s">
        <v>525</v>
      </c>
      <c r="F578" s="98"/>
      <c r="Z578" t="s">
        <v>434</v>
      </c>
      <c r="AC578" t="s">
        <v>101</v>
      </c>
      <c r="AD578" t="s">
        <v>101</v>
      </c>
      <c r="AE578" t="s">
        <v>339</v>
      </c>
      <c r="AF578" s="98" t="s">
        <v>338</v>
      </c>
      <c r="AJ578" s="98" t="s">
        <v>426</v>
      </c>
    </row>
    <row r="579" spans="2:36">
      <c r="C579" t="s">
        <v>119</v>
      </c>
      <c r="D579" t="s">
        <v>315</v>
      </c>
      <c r="E579" s="98" t="s">
        <v>314</v>
      </c>
      <c r="F579" s="98"/>
      <c r="Z579" t="s">
        <v>434</v>
      </c>
      <c r="AD579" t="s">
        <v>101</v>
      </c>
      <c r="AE579" t="s">
        <v>317</v>
      </c>
      <c r="AF579" s="98" t="s">
        <v>316</v>
      </c>
      <c r="AJ579" s="98" t="s">
        <v>426</v>
      </c>
    </row>
    <row r="580" spans="2:36">
      <c r="C580" t="s">
        <v>119</v>
      </c>
      <c r="D580" t="s">
        <v>309</v>
      </c>
      <c r="E580" s="98" t="s">
        <v>308</v>
      </c>
      <c r="F580" s="98"/>
      <c r="Z580" t="s">
        <v>434</v>
      </c>
      <c r="AD580" t="s">
        <v>101</v>
      </c>
      <c r="AE580" t="s">
        <v>301</v>
      </c>
      <c r="AF580" s="98" t="s">
        <v>300</v>
      </c>
      <c r="AJ580" s="98" t="s">
        <v>426</v>
      </c>
    </row>
    <row r="581" spans="2:36">
      <c r="C581" t="s">
        <v>119</v>
      </c>
      <c r="D581" t="s">
        <v>307</v>
      </c>
      <c r="E581" s="98" t="s">
        <v>306</v>
      </c>
      <c r="F581" s="98"/>
      <c r="Z581" t="s">
        <v>434</v>
      </c>
      <c r="AD581" t="s">
        <v>101</v>
      </c>
      <c r="AE581" t="s">
        <v>199</v>
      </c>
      <c r="AF581" s="98" t="s">
        <v>198</v>
      </c>
      <c r="AJ581" s="98" t="s">
        <v>426</v>
      </c>
    </row>
    <row r="582" spans="2:36">
      <c r="C582" t="s">
        <v>119</v>
      </c>
      <c r="D582" t="s">
        <v>283</v>
      </c>
      <c r="E582" s="98" t="s">
        <v>282</v>
      </c>
      <c r="F582" s="98"/>
      <c r="Z582" t="s">
        <v>434</v>
      </c>
      <c r="AD582" t="s">
        <v>101</v>
      </c>
      <c r="AE582" t="s">
        <v>179</v>
      </c>
      <c r="AF582" s="98" t="s">
        <v>178</v>
      </c>
      <c r="AJ582" s="98" t="s">
        <v>426</v>
      </c>
    </row>
    <row r="583" spans="2:36">
      <c r="C583" t="s">
        <v>119</v>
      </c>
      <c r="D583" t="s">
        <v>265</v>
      </c>
      <c r="E583" s="98" t="s">
        <v>264</v>
      </c>
      <c r="F583" s="98"/>
      <c r="Z583" t="s">
        <v>434</v>
      </c>
      <c r="AD583" t="s">
        <v>101</v>
      </c>
      <c r="AE583" t="s">
        <v>145</v>
      </c>
      <c r="AF583" s="98" t="s">
        <v>144</v>
      </c>
      <c r="AJ583" s="98" t="s">
        <v>426</v>
      </c>
    </row>
    <row r="584" spans="2:36">
      <c r="C584" t="s">
        <v>119</v>
      </c>
      <c r="D584" t="s">
        <v>213</v>
      </c>
      <c r="E584" s="98" t="s">
        <v>212</v>
      </c>
      <c r="F584" s="98"/>
      <c r="Z584" t="s">
        <v>434</v>
      </c>
      <c r="AD584" t="s">
        <v>101</v>
      </c>
      <c r="AE584" t="s">
        <v>143</v>
      </c>
      <c r="AF584" s="98" t="s">
        <v>142</v>
      </c>
      <c r="AJ584" s="98" t="s">
        <v>426</v>
      </c>
    </row>
    <row r="585" spans="2:36">
      <c r="C585" t="s">
        <v>119</v>
      </c>
      <c r="D585" t="s">
        <v>209</v>
      </c>
      <c r="E585" s="98" t="s">
        <v>208</v>
      </c>
      <c r="F585" s="98"/>
      <c r="Z585" t="s">
        <v>434</v>
      </c>
      <c r="AD585" t="s">
        <v>101</v>
      </c>
      <c r="AE585" t="s">
        <v>100</v>
      </c>
      <c r="AF585" s="98" t="s">
        <v>99</v>
      </c>
      <c r="AJ585" s="98" t="s">
        <v>426</v>
      </c>
    </row>
    <row r="586" spans="2:36">
      <c r="C586" t="s">
        <v>119</v>
      </c>
      <c r="D586" t="s">
        <v>197</v>
      </c>
      <c r="E586" s="98" t="s">
        <v>196</v>
      </c>
      <c r="F586" s="98"/>
      <c r="Z586" t="s">
        <v>434</v>
      </c>
      <c r="AC586" t="s">
        <v>80</v>
      </c>
      <c r="AD586" t="s">
        <v>80</v>
      </c>
      <c r="AE586" t="s">
        <v>341</v>
      </c>
      <c r="AF586" s="98" t="s">
        <v>340</v>
      </c>
      <c r="AJ586" s="98" t="s">
        <v>426</v>
      </c>
    </row>
    <row r="587" spans="2:36">
      <c r="C587" t="s">
        <v>119</v>
      </c>
      <c r="D587" t="s">
        <v>191</v>
      </c>
      <c r="E587" s="98" t="s">
        <v>190</v>
      </c>
      <c r="F587" s="98"/>
      <c r="Z587" t="s">
        <v>434</v>
      </c>
      <c r="AD587" t="s">
        <v>80</v>
      </c>
      <c r="AE587" t="s">
        <v>289</v>
      </c>
      <c r="AF587" s="98" t="s">
        <v>288</v>
      </c>
      <c r="AJ587" s="98" t="s">
        <v>426</v>
      </c>
    </row>
    <row r="588" spans="2:36">
      <c r="C588" t="s">
        <v>119</v>
      </c>
      <c r="D588" t="s">
        <v>171</v>
      </c>
      <c r="E588" s="98" t="s">
        <v>170</v>
      </c>
      <c r="F588" s="98"/>
      <c r="Z588" t="s">
        <v>434</v>
      </c>
      <c r="AD588" t="s">
        <v>80</v>
      </c>
      <c r="AE588" t="s">
        <v>247</v>
      </c>
      <c r="AF588" s="98" t="s">
        <v>246</v>
      </c>
      <c r="AJ588" s="98" t="s">
        <v>426</v>
      </c>
    </row>
    <row r="589" spans="2:36">
      <c r="C589" t="s">
        <v>119</v>
      </c>
      <c r="D589" t="s">
        <v>141</v>
      </c>
      <c r="E589" s="98" t="s">
        <v>140</v>
      </c>
      <c r="F589" s="98"/>
      <c r="Y589" t="s">
        <v>47</v>
      </c>
      <c r="Z589" t="s">
        <v>435</v>
      </c>
      <c r="AD589" t="s">
        <v>80</v>
      </c>
      <c r="AE589" t="s">
        <v>217</v>
      </c>
      <c r="AF589" s="98" t="s">
        <v>216</v>
      </c>
      <c r="AJ589" s="98" t="s">
        <v>426</v>
      </c>
    </row>
    <row r="590" spans="2:36">
      <c r="C590" t="s">
        <v>119</v>
      </c>
      <c r="D590" t="s">
        <v>126</v>
      </c>
      <c r="E590" s="98" t="s">
        <v>125</v>
      </c>
      <c r="F590" s="98"/>
      <c r="Z590" t="s">
        <v>435</v>
      </c>
      <c r="AD590" t="s">
        <v>80</v>
      </c>
      <c r="AE590" t="s">
        <v>116</v>
      </c>
      <c r="AF590" s="98" t="s">
        <v>115</v>
      </c>
      <c r="AJ590" s="98" t="s">
        <v>426</v>
      </c>
    </row>
    <row r="591" spans="2:36">
      <c r="C591" t="s">
        <v>119</v>
      </c>
      <c r="D591" t="s">
        <v>118</v>
      </c>
      <c r="E591" s="98" t="s">
        <v>117</v>
      </c>
      <c r="F591" s="98"/>
      <c r="Z591" t="s">
        <v>435</v>
      </c>
      <c r="AD591" t="s">
        <v>80</v>
      </c>
      <c r="AE591" t="s">
        <v>79</v>
      </c>
      <c r="AF591" s="98" t="s">
        <v>78</v>
      </c>
      <c r="AJ591" s="98" t="s">
        <v>426</v>
      </c>
    </row>
    <row r="592" spans="2:36">
      <c r="B592" t="s">
        <v>63</v>
      </c>
      <c r="C592" t="s">
        <v>63</v>
      </c>
      <c r="D592" t="s">
        <v>63</v>
      </c>
      <c r="E592" t="s">
        <v>526</v>
      </c>
      <c r="F592" s="98"/>
      <c r="Z592" t="s">
        <v>435</v>
      </c>
      <c r="AC592" t="s">
        <v>58</v>
      </c>
      <c r="AD592" t="s">
        <v>58</v>
      </c>
      <c r="AE592" t="s">
        <v>363</v>
      </c>
      <c r="AF592" s="98" t="s">
        <v>362</v>
      </c>
      <c r="AJ592" s="98" t="s">
        <v>426</v>
      </c>
    </row>
    <row r="593" spans="2:36">
      <c r="C593" t="s">
        <v>63</v>
      </c>
      <c r="D593" t="s">
        <v>323</v>
      </c>
      <c r="E593" s="98" t="s">
        <v>322</v>
      </c>
      <c r="F593" s="98"/>
      <c r="Z593" t="s">
        <v>435</v>
      </c>
      <c r="AD593" t="s">
        <v>58</v>
      </c>
      <c r="AE593" t="s">
        <v>347</v>
      </c>
      <c r="AF593" s="98" t="s">
        <v>346</v>
      </c>
      <c r="AJ593" s="98" t="s">
        <v>426</v>
      </c>
    </row>
    <row r="594" spans="2:36">
      <c r="C594" t="s">
        <v>63</v>
      </c>
      <c r="D594" t="s">
        <v>321</v>
      </c>
      <c r="E594" s="98" t="s">
        <v>320</v>
      </c>
      <c r="F594" s="98"/>
      <c r="Z594" t="s">
        <v>435</v>
      </c>
      <c r="AD594" t="s">
        <v>58</v>
      </c>
      <c r="AE594" t="s">
        <v>335</v>
      </c>
      <c r="AF594" s="98" t="s">
        <v>334</v>
      </c>
      <c r="AJ594" s="98" t="s">
        <v>426</v>
      </c>
    </row>
    <row r="595" spans="2:36">
      <c r="C595" t="s">
        <v>63</v>
      </c>
      <c r="D595" t="s">
        <v>275</v>
      </c>
      <c r="E595" s="98" t="s">
        <v>274</v>
      </c>
      <c r="F595" s="98"/>
      <c r="Z595" t="s">
        <v>435</v>
      </c>
      <c r="AD595" t="s">
        <v>58</v>
      </c>
      <c r="AE595" t="s">
        <v>281</v>
      </c>
      <c r="AF595" s="98" t="s">
        <v>280</v>
      </c>
      <c r="AJ595" s="98" t="s">
        <v>426</v>
      </c>
    </row>
    <row r="596" spans="2:36">
      <c r="C596" t="s">
        <v>63</v>
      </c>
      <c r="D596" t="s">
        <v>239</v>
      </c>
      <c r="E596" s="98" t="s">
        <v>238</v>
      </c>
      <c r="F596" s="98"/>
      <c r="Z596" t="s">
        <v>435</v>
      </c>
      <c r="AD596" t="s">
        <v>58</v>
      </c>
      <c r="AE596" t="s">
        <v>183</v>
      </c>
      <c r="AF596" s="98" t="s">
        <v>182</v>
      </c>
      <c r="AJ596" s="98" t="s">
        <v>426</v>
      </c>
    </row>
    <row r="597" spans="2:36">
      <c r="C597" t="s">
        <v>63</v>
      </c>
      <c r="D597" t="s">
        <v>223</v>
      </c>
      <c r="E597" s="98" t="s">
        <v>222</v>
      </c>
      <c r="F597" s="98"/>
      <c r="Z597" t="s">
        <v>435</v>
      </c>
      <c r="AD597" t="s">
        <v>58</v>
      </c>
      <c r="AE597" t="s">
        <v>175</v>
      </c>
      <c r="AF597" s="98" t="s">
        <v>174</v>
      </c>
      <c r="AJ597" s="98" t="s">
        <v>426</v>
      </c>
    </row>
    <row r="598" spans="2:36">
      <c r="C598" t="s">
        <v>63</v>
      </c>
      <c r="D598" t="s">
        <v>155</v>
      </c>
      <c r="E598" s="98" t="s">
        <v>154</v>
      </c>
      <c r="F598" s="98"/>
      <c r="Z598" t="s">
        <v>435</v>
      </c>
      <c r="AD598" t="s">
        <v>58</v>
      </c>
      <c r="AE598" t="s">
        <v>149</v>
      </c>
      <c r="AF598" s="98" t="s">
        <v>148</v>
      </c>
      <c r="AJ598" s="98" t="s">
        <v>426</v>
      </c>
    </row>
    <row r="599" spans="2:36">
      <c r="C599" t="s">
        <v>63</v>
      </c>
      <c r="D599" t="s">
        <v>132</v>
      </c>
      <c r="E599" s="98" t="s">
        <v>131</v>
      </c>
      <c r="F599" s="98"/>
      <c r="Z599" t="s">
        <v>435</v>
      </c>
      <c r="AD599" t="s">
        <v>58</v>
      </c>
      <c r="AE599" t="s">
        <v>112</v>
      </c>
      <c r="AF599" s="98" t="s">
        <v>111</v>
      </c>
      <c r="AJ599" s="98" t="s">
        <v>426</v>
      </c>
    </row>
    <row r="600" spans="2:36">
      <c r="C600" t="s">
        <v>63</v>
      </c>
      <c r="D600" t="s">
        <v>86</v>
      </c>
      <c r="E600" s="98" t="s">
        <v>85</v>
      </c>
      <c r="F600" s="98"/>
      <c r="Z600" t="s">
        <v>435</v>
      </c>
      <c r="AD600" t="s">
        <v>58</v>
      </c>
      <c r="AE600" t="s">
        <v>82</v>
      </c>
      <c r="AF600" s="98" t="s">
        <v>81</v>
      </c>
      <c r="AJ600" s="98" t="s">
        <v>426</v>
      </c>
    </row>
    <row r="601" spans="2:36">
      <c r="C601" t="s">
        <v>63</v>
      </c>
      <c r="D601" t="s">
        <v>62</v>
      </c>
      <c r="E601" s="98" t="s">
        <v>61</v>
      </c>
      <c r="F601" s="98"/>
      <c r="Z601" t="s">
        <v>435</v>
      </c>
      <c r="AD601" t="s">
        <v>58</v>
      </c>
      <c r="AE601" t="s">
        <v>68</v>
      </c>
      <c r="AF601" s="98" t="s">
        <v>67</v>
      </c>
      <c r="AJ601" s="98" t="s">
        <v>426</v>
      </c>
    </row>
    <row r="602" spans="2:36">
      <c r="B602" t="s">
        <v>108</v>
      </c>
      <c r="C602" t="s">
        <v>108</v>
      </c>
      <c r="D602" t="s">
        <v>108</v>
      </c>
      <c r="E602" t="s">
        <v>529</v>
      </c>
      <c r="F602" s="98"/>
      <c r="Z602" t="s">
        <v>435</v>
      </c>
      <c r="AD602" t="s">
        <v>58</v>
      </c>
      <c r="AE602" t="s">
        <v>66</v>
      </c>
      <c r="AF602" s="98" t="s">
        <v>65</v>
      </c>
      <c r="AJ602" s="98" t="s">
        <v>426</v>
      </c>
    </row>
    <row r="603" spans="2:36">
      <c r="C603" t="s">
        <v>108</v>
      </c>
      <c r="D603" t="s">
        <v>305</v>
      </c>
      <c r="E603" s="98" t="s">
        <v>304</v>
      </c>
      <c r="F603" s="98"/>
      <c r="Z603" t="s">
        <v>435</v>
      </c>
      <c r="AD603" t="s">
        <v>58</v>
      </c>
      <c r="AE603" t="s">
        <v>57</v>
      </c>
      <c r="AF603" s="98" t="s">
        <v>56</v>
      </c>
      <c r="AI603" t="s">
        <v>60</v>
      </c>
      <c r="AJ603" s="98" t="s">
        <v>427</v>
      </c>
    </row>
    <row r="604" spans="2:36">
      <c r="C604" t="s">
        <v>108</v>
      </c>
      <c r="D604" t="s">
        <v>303</v>
      </c>
      <c r="E604" s="98" t="s">
        <v>302</v>
      </c>
      <c r="F604" s="98"/>
      <c r="Y604" t="s">
        <v>436</v>
      </c>
      <c r="Z604" s="98" t="s">
        <v>437</v>
      </c>
      <c r="AJ604" s="98" t="s">
        <v>427</v>
      </c>
    </row>
    <row r="605" spans="2:36">
      <c r="C605" t="s">
        <v>108</v>
      </c>
      <c r="D605" t="s">
        <v>189</v>
      </c>
      <c r="E605" s="98" t="s">
        <v>188</v>
      </c>
      <c r="F605" s="98"/>
      <c r="Z605" s="98" t="s">
        <v>437</v>
      </c>
      <c r="AJ605" s="98" t="s">
        <v>427</v>
      </c>
    </row>
    <row r="606" spans="2:36">
      <c r="C606" t="s">
        <v>108</v>
      </c>
      <c r="D606" t="s">
        <v>187</v>
      </c>
      <c r="E606" s="98" t="s">
        <v>186</v>
      </c>
      <c r="F606" s="98"/>
      <c r="Z606" s="98" t="s">
        <v>437</v>
      </c>
      <c r="AJ606" s="98" t="s">
        <v>427</v>
      </c>
    </row>
    <row r="607" spans="2:36">
      <c r="C607" t="s">
        <v>108</v>
      </c>
      <c r="D607" t="s">
        <v>151</v>
      </c>
      <c r="E607" s="98" t="s">
        <v>150</v>
      </c>
      <c r="F607" s="98"/>
      <c r="Z607" s="98" t="s">
        <v>437</v>
      </c>
      <c r="AJ607" s="98" t="s">
        <v>427</v>
      </c>
    </row>
    <row r="608" spans="2:36">
      <c r="C608" t="s">
        <v>108</v>
      </c>
      <c r="D608" t="s">
        <v>130</v>
      </c>
      <c r="E608" s="98" t="s">
        <v>129</v>
      </c>
      <c r="F608" s="98"/>
      <c r="Y608" t="s">
        <v>438</v>
      </c>
      <c r="Z608" s="98" t="s">
        <v>439</v>
      </c>
      <c r="AJ608" s="98" t="s">
        <v>427</v>
      </c>
    </row>
    <row r="609" spans="2:36">
      <c r="C609" t="s">
        <v>108</v>
      </c>
      <c r="D609" t="s">
        <v>124</v>
      </c>
      <c r="E609" s="98" t="s">
        <v>123</v>
      </c>
      <c r="F609" s="98"/>
      <c r="Z609" s="98" t="s">
        <v>439</v>
      </c>
      <c r="AJ609" s="98" t="s">
        <v>427</v>
      </c>
    </row>
    <row r="610" spans="2:36">
      <c r="C610" t="s">
        <v>108</v>
      </c>
      <c r="D610" t="s">
        <v>107</v>
      </c>
      <c r="E610" s="98" t="s">
        <v>106</v>
      </c>
      <c r="F610" s="98"/>
      <c r="Z610" s="98" t="s">
        <v>439</v>
      </c>
      <c r="AJ610" s="98" t="s">
        <v>427</v>
      </c>
    </row>
    <row r="611" spans="2:36">
      <c r="B611" t="s">
        <v>51</v>
      </c>
      <c r="C611" t="s">
        <v>51</v>
      </c>
      <c r="D611" t="s">
        <v>51</v>
      </c>
      <c r="E611" t="s">
        <v>530</v>
      </c>
      <c r="F611" s="98"/>
      <c r="Z611" s="98" t="s">
        <v>439</v>
      </c>
      <c r="AJ611" s="98" t="s">
        <v>427</v>
      </c>
    </row>
    <row r="612" spans="2:36">
      <c r="C612" t="s">
        <v>51</v>
      </c>
      <c r="D612" t="s">
        <v>357</v>
      </c>
      <c r="E612" s="98" t="s">
        <v>356</v>
      </c>
      <c r="F612" s="98"/>
      <c r="Z612" s="98" t="s">
        <v>439</v>
      </c>
      <c r="AJ612" s="98" t="s">
        <v>427</v>
      </c>
    </row>
    <row r="613" spans="2:36">
      <c r="C613" t="s">
        <v>51</v>
      </c>
      <c r="D613" t="s">
        <v>313</v>
      </c>
      <c r="E613" s="98" t="s">
        <v>312</v>
      </c>
      <c r="F613" s="98"/>
      <c r="Z613" s="98" t="s">
        <v>439</v>
      </c>
      <c r="AJ613" s="98" t="s">
        <v>427</v>
      </c>
    </row>
    <row r="614" spans="2:36">
      <c r="C614" t="s">
        <v>51</v>
      </c>
      <c r="D614" t="s">
        <v>295</v>
      </c>
      <c r="E614" s="98" t="s">
        <v>294</v>
      </c>
      <c r="F614" s="98"/>
      <c r="Y614" t="s">
        <v>440</v>
      </c>
      <c r="Z614" s="98" t="s">
        <v>441</v>
      </c>
      <c r="AJ614" s="98" t="s">
        <v>427</v>
      </c>
    </row>
    <row r="615" spans="2:36">
      <c r="C615" t="s">
        <v>51</v>
      </c>
      <c r="D615" t="s">
        <v>261</v>
      </c>
      <c r="E615" s="98" t="s">
        <v>260</v>
      </c>
      <c r="F615" s="98"/>
      <c r="Z615" s="98" t="s">
        <v>441</v>
      </c>
      <c r="AJ615" s="98" t="s">
        <v>427</v>
      </c>
    </row>
    <row r="616" spans="2:36">
      <c r="C616" t="s">
        <v>51</v>
      </c>
      <c r="D616" t="s">
        <v>157</v>
      </c>
      <c r="E616" s="98" t="s">
        <v>156</v>
      </c>
      <c r="F616" s="98"/>
      <c r="Z616" s="98" t="s">
        <v>441</v>
      </c>
      <c r="AJ616" s="98" t="s">
        <v>427</v>
      </c>
    </row>
    <row r="617" spans="2:36">
      <c r="C617" t="s">
        <v>51</v>
      </c>
      <c r="D617" t="s">
        <v>147</v>
      </c>
      <c r="E617" s="98" t="s">
        <v>146</v>
      </c>
      <c r="F617" s="98"/>
      <c r="Z617" s="98" t="s">
        <v>441</v>
      </c>
      <c r="AJ617" s="98" t="s">
        <v>427</v>
      </c>
    </row>
    <row r="618" spans="2:36">
      <c r="C618" t="s">
        <v>51</v>
      </c>
      <c r="D618" t="s">
        <v>92</v>
      </c>
      <c r="E618" s="98" t="s">
        <v>91</v>
      </c>
      <c r="F618" s="98"/>
      <c r="Z618" s="98" t="s">
        <v>441</v>
      </c>
      <c r="AJ618" s="98" t="s">
        <v>427</v>
      </c>
    </row>
    <row r="619" spans="2:36">
      <c r="C619" t="s">
        <v>51</v>
      </c>
      <c r="D619" t="s">
        <v>84</v>
      </c>
      <c r="E619" s="98" t="s">
        <v>83</v>
      </c>
      <c r="F619" s="98"/>
      <c r="Z619" s="98" t="s">
        <v>441</v>
      </c>
      <c r="AJ619" s="98" t="s">
        <v>427</v>
      </c>
    </row>
    <row r="620" spans="2:36">
      <c r="C620" t="s">
        <v>51</v>
      </c>
      <c r="D620" t="s">
        <v>55</v>
      </c>
      <c r="E620" s="98" t="s">
        <v>54</v>
      </c>
      <c r="F620" s="98"/>
      <c r="Z620" s="98" t="s">
        <v>441</v>
      </c>
      <c r="AJ620" s="98" t="s">
        <v>427</v>
      </c>
    </row>
    <row r="621" spans="2:36">
      <c r="C621" t="s">
        <v>51</v>
      </c>
      <c r="D621" t="s">
        <v>50</v>
      </c>
      <c r="E621" s="98" t="s">
        <v>49</v>
      </c>
      <c r="F621" s="98"/>
      <c r="Z621" s="98" t="s">
        <v>441</v>
      </c>
      <c r="AJ621" s="98" t="s">
        <v>427</v>
      </c>
    </row>
    <row r="622" spans="2:36">
      <c r="B622" t="s">
        <v>162</v>
      </c>
      <c r="C622" t="s">
        <v>162</v>
      </c>
      <c r="D622" t="s">
        <v>162</v>
      </c>
      <c r="E622" t="s">
        <v>533</v>
      </c>
      <c r="F622" s="98"/>
      <c r="Z622" s="98" t="s">
        <v>441</v>
      </c>
      <c r="AJ622" s="98" t="s">
        <v>427</v>
      </c>
    </row>
    <row r="623" spans="2:36">
      <c r="C623" t="s">
        <v>162</v>
      </c>
      <c r="D623" t="s">
        <v>361</v>
      </c>
      <c r="E623" s="98" t="s">
        <v>360</v>
      </c>
      <c r="F623" s="98"/>
      <c r="Z623" s="98" t="s">
        <v>441</v>
      </c>
      <c r="AJ623" s="98" t="s">
        <v>427</v>
      </c>
    </row>
    <row r="624" spans="2:36">
      <c r="C624" t="s">
        <v>162</v>
      </c>
      <c r="D624" t="s">
        <v>325</v>
      </c>
      <c r="E624" s="98" t="s">
        <v>324</v>
      </c>
      <c r="F624" s="98"/>
      <c r="Y624" t="s">
        <v>442</v>
      </c>
      <c r="Z624" s="98" t="s">
        <v>443</v>
      </c>
      <c r="AJ624" s="98" t="s">
        <v>427</v>
      </c>
    </row>
    <row r="625" spans="2:36">
      <c r="C625" t="s">
        <v>162</v>
      </c>
      <c r="D625" t="s">
        <v>259</v>
      </c>
      <c r="E625" s="98" t="s">
        <v>258</v>
      </c>
      <c r="F625" s="98"/>
      <c r="Z625" s="98" t="s">
        <v>443</v>
      </c>
      <c r="AJ625" s="98" t="s">
        <v>427</v>
      </c>
    </row>
    <row r="626" spans="2:36">
      <c r="C626" t="s">
        <v>162</v>
      </c>
      <c r="D626" t="s">
        <v>231</v>
      </c>
      <c r="E626" s="98" t="s">
        <v>230</v>
      </c>
      <c r="F626" s="98"/>
      <c r="Z626" s="98" t="s">
        <v>443</v>
      </c>
      <c r="AJ626" s="98" t="s">
        <v>427</v>
      </c>
    </row>
    <row r="627" spans="2:36">
      <c r="C627" t="s">
        <v>162</v>
      </c>
      <c r="D627" t="s">
        <v>229</v>
      </c>
      <c r="E627" s="98" t="s">
        <v>228</v>
      </c>
      <c r="F627" s="98"/>
      <c r="Y627" t="s">
        <v>444</v>
      </c>
      <c r="Z627" s="98" t="s">
        <v>445</v>
      </c>
      <c r="AJ627" s="98" t="s">
        <v>427</v>
      </c>
    </row>
    <row r="628" spans="2:36">
      <c r="C628" t="s">
        <v>162</v>
      </c>
      <c r="D628" t="s">
        <v>225</v>
      </c>
      <c r="E628" s="98" t="s">
        <v>224</v>
      </c>
      <c r="F628" s="98"/>
      <c r="Z628" s="98" t="s">
        <v>445</v>
      </c>
      <c r="AJ628" s="98" t="s">
        <v>427</v>
      </c>
    </row>
    <row r="629" spans="2:36">
      <c r="C629" t="s">
        <v>162</v>
      </c>
      <c r="D629" t="s">
        <v>221</v>
      </c>
      <c r="E629" s="98" t="s">
        <v>220</v>
      </c>
      <c r="F629" s="98"/>
      <c r="Z629" s="98" t="s">
        <v>445</v>
      </c>
      <c r="AJ629" s="98" t="s">
        <v>427</v>
      </c>
    </row>
    <row r="630" spans="2:36">
      <c r="C630" t="s">
        <v>162</v>
      </c>
      <c r="D630" t="s">
        <v>211</v>
      </c>
      <c r="E630" s="98" t="s">
        <v>210</v>
      </c>
      <c r="F630" s="98"/>
      <c r="Z630" s="98" t="s">
        <v>445</v>
      </c>
      <c r="AJ630" s="98" t="s">
        <v>427</v>
      </c>
    </row>
    <row r="631" spans="2:36">
      <c r="C631" t="s">
        <v>162</v>
      </c>
      <c r="D631" t="s">
        <v>193</v>
      </c>
      <c r="E631" s="98" t="s">
        <v>192</v>
      </c>
      <c r="F631" s="98"/>
      <c r="Z631" s="98" t="s">
        <v>445</v>
      </c>
      <c r="AG631" s="98"/>
      <c r="AJ631" s="98" t="s">
        <v>427</v>
      </c>
    </row>
    <row r="632" spans="2:36">
      <c r="C632" t="s">
        <v>162</v>
      </c>
      <c r="D632" t="s">
        <v>161</v>
      </c>
      <c r="E632" s="98" t="s">
        <v>160</v>
      </c>
      <c r="F632" s="98"/>
      <c r="Y632" t="s">
        <v>446</v>
      </c>
      <c r="Z632" s="98" t="s">
        <v>447</v>
      </c>
      <c r="AG632" s="98"/>
      <c r="AJ632" s="98" t="s">
        <v>427</v>
      </c>
    </row>
    <row r="633" spans="2:36">
      <c r="B633" t="s">
        <v>104</v>
      </c>
      <c r="C633" t="s">
        <v>104</v>
      </c>
      <c r="D633" t="s">
        <v>104</v>
      </c>
      <c r="E633" t="s">
        <v>534</v>
      </c>
      <c r="F633" s="98"/>
      <c r="Z633" s="98" t="s">
        <v>447</v>
      </c>
      <c r="AG633" s="98"/>
      <c r="AJ633" s="98" t="s">
        <v>427</v>
      </c>
    </row>
    <row r="634" spans="2:36">
      <c r="C634" t="s">
        <v>104</v>
      </c>
      <c r="D634" t="s">
        <v>329</v>
      </c>
      <c r="E634" s="98" t="s">
        <v>328</v>
      </c>
      <c r="F634" s="98"/>
      <c r="Z634" s="98" t="s">
        <v>447</v>
      </c>
      <c r="AG634" s="98"/>
      <c r="AJ634" s="98" t="s">
        <v>427</v>
      </c>
    </row>
    <row r="635" spans="2:36">
      <c r="C635" t="s">
        <v>104</v>
      </c>
      <c r="D635" t="s">
        <v>285</v>
      </c>
      <c r="E635" s="98" t="s">
        <v>284</v>
      </c>
      <c r="F635" s="98"/>
      <c r="Z635" s="98" t="s">
        <v>447</v>
      </c>
      <c r="AG635" s="98"/>
      <c r="AI635" t="s">
        <v>163</v>
      </c>
      <c r="AJ635" t="s">
        <v>428</v>
      </c>
    </row>
    <row r="636" spans="2:36">
      <c r="C636" t="s">
        <v>104</v>
      </c>
      <c r="D636" t="s">
        <v>205</v>
      </c>
      <c r="E636" s="98" t="s">
        <v>204</v>
      </c>
      <c r="F636" s="98"/>
      <c r="Z636" s="98" t="s">
        <v>447</v>
      </c>
      <c r="AG636" s="98"/>
      <c r="AJ636" t="s">
        <v>428</v>
      </c>
    </row>
    <row r="637" spans="2:36">
      <c r="C637" t="s">
        <v>104</v>
      </c>
      <c r="D637" t="s">
        <v>181</v>
      </c>
      <c r="E637" s="98" t="s">
        <v>180</v>
      </c>
      <c r="F637" s="98"/>
      <c r="Z637" s="98" t="s">
        <v>447</v>
      </c>
      <c r="AG637" s="98"/>
      <c r="AJ637" t="s">
        <v>428</v>
      </c>
    </row>
    <row r="638" spans="2:36">
      <c r="C638" t="s">
        <v>104</v>
      </c>
      <c r="D638" t="s">
        <v>136</v>
      </c>
      <c r="E638" s="98" t="s">
        <v>135</v>
      </c>
      <c r="F638" s="98"/>
      <c r="Z638" s="98" t="s">
        <v>447</v>
      </c>
      <c r="AG638" s="98"/>
      <c r="AJ638" t="s">
        <v>428</v>
      </c>
    </row>
    <row r="639" spans="2:36">
      <c r="C639" t="s">
        <v>104</v>
      </c>
      <c r="D639" t="s">
        <v>122</v>
      </c>
      <c r="E639" s="98" t="s">
        <v>121</v>
      </c>
      <c r="F639" s="98"/>
      <c r="Y639" t="s">
        <v>448</v>
      </c>
      <c r="Z639" s="98" t="s">
        <v>449</v>
      </c>
      <c r="AG639" s="98"/>
      <c r="AJ639" t="s">
        <v>428</v>
      </c>
    </row>
    <row r="640" spans="2:36">
      <c r="C640" t="s">
        <v>104</v>
      </c>
      <c r="D640" t="s">
        <v>103</v>
      </c>
      <c r="E640" s="98" t="s">
        <v>102</v>
      </c>
      <c r="Z640" s="98" t="s">
        <v>449</v>
      </c>
      <c r="AG640" s="98"/>
      <c r="AJ640" t="s">
        <v>428</v>
      </c>
    </row>
    <row r="641" spans="2:37">
      <c r="B641" t="s">
        <v>101</v>
      </c>
      <c r="C641" t="s">
        <v>101</v>
      </c>
      <c r="D641" t="s">
        <v>101</v>
      </c>
      <c r="E641" t="s">
        <v>535</v>
      </c>
      <c r="Z641" s="98" t="s">
        <v>449</v>
      </c>
      <c r="AG641" s="98"/>
      <c r="AJ641" t="s">
        <v>428</v>
      </c>
    </row>
    <row r="642" spans="2:37">
      <c r="C642" t="s">
        <v>101</v>
      </c>
      <c r="D642" t="s">
        <v>339</v>
      </c>
      <c r="E642" s="98" t="s">
        <v>338</v>
      </c>
      <c r="Z642" s="98" t="s">
        <v>449</v>
      </c>
      <c r="AG642" s="98"/>
      <c r="AJ642" t="s">
        <v>428</v>
      </c>
    </row>
    <row r="643" spans="2:37">
      <c r="C643" t="s">
        <v>101</v>
      </c>
      <c r="D643" t="s">
        <v>317</v>
      </c>
      <c r="E643" s="98" t="s">
        <v>316</v>
      </c>
      <c r="Z643" s="98" t="s">
        <v>449</v>
      </c>
      <c r="AG643" s="98"/>
      <c r="AJ643" t="s">
        <v>428</v>
      </c>
    </row>
    <row r="644" spans="2:37">
      <c r="C644" t="s">
        <v>101</v>
      </c>
      <c r="D644" t="s">
        <v>301</v>
      </c>
      <c r="E644" s="98" t="s">
        <v>300</v>
      </c>
      <c r="Z644" s="98" t="s">
        <v>449</v>
      </c>
      <c r="AG644" s="98"/>
      <c r="AI644" t="s">
        <v>105</v>
      </c>
      <c r="AJ644" t="s">
        <v>429</v>
      </c>
      <c r="AK644" t="s">
        <v>428</v>
      </c>
    </row>
    <row r="645" spans="2:37">
      <c r="C645" t="s">
        <v>101</v>
      </c>
      <c r="D645" t="s">
        <v>199</v>
      </c>
      <c r="E645" s="98" t="s">
        <v>198</v>
      </c>
      <c r="Y645" t="s">
        <v>450</v>
      </c>
      <c r="Z645" s="98" t="s">
        <v>451</v>
      </c>
      <c r="AG645" s="98"/>
      <c r="AJ645" t="s">
        <v>429</v>
      </c>
      <c r="AK645" t="s">
        <v>429</v>
      </c>
    </row>
    <row r="646" spans="2:37">
      <c r="C646" t="s">
        <v>101</v>
      </c>
      <c r="D646" t="s">
        <v>179</v>
      </c>
      <c r="E646" s="98" t="s">
        <v>178</v>
      </c>
      <c r="Z646" s="98" t="s">
        <v>451</v>
      </c>
      <c r="AG646" s="98"/>
      <c r="AJ646" t="s">
        <v>429</v>
      </c>
      <c r="AK646" t="s">
        <v>424</v>
      </c>
    </row>
    <row r="647" spans="2:37">
      <c r="C647" t="s">
        <v>101</v>
      </c>
      <c r="D647" t="s">
        <v>145</v>
      </c>
      <c r="E647" s="98" t="s">
        <v>144</v>
      </c>
      <c r="Z647" s="98" t="s">
        <v>451</v>
      </c>
      <c r="AG647" s="98"/>
      <c r="AJ647" t="s">
        <v>429</v>
      </c>
      <c r="AK647" t="s">
        <v>430</v>
      </c>
    </row>
    <row r="648" spans="2:37">
      <c r="C648" t="s">
        <v>101</v>
      </c>
      <c r="D648" t="s">
        <v>143</v>
      </c>
      <c r="E648" s="98" t="s">
        <v>142</v>
      </c>
      <c r="Z648" s="98" t="s">
        <v>451</v>
      </c>
      <c r="AG648" s="98"/>
      <c r="AJ648" t="s">
        <v>429</v>
      </c>
      <c r="AK648" t="s">
        <v>431</v>
      </c>
    </row>
    <row r="649" spans="2:37">
      <c r="C649" t="s">
        <v>101</v>
      </c>
      <c r="D649" t="s">
        <v>100</v>
      </c>
      <c r="E649" s="98" t="s">
        <v>99</v>
      </c>
      <c r="Y649" t="s">
        <v>452</v>
      </c>
      <c r="Z649" s="98" t="s">
        <v>453</v>
      </c>
      <c r="AG649" s="98"/>
      <c r="AJ649" t="s">
        <v>429</v>
      </c>
    </row>
    <row r="650" spans="2:37">
      <c r="B650" t="s">
        <v>80</v>
      </c>
      <c r="C650" t="s">
        <v>80</v>
      </c>
      <c r="D650" t="s">
        <v>80</v>
      </c>
      <c r="E650" t="s">
        <v>536</v>
      </c>
      <c r="Z650" s="98" t="s">
        <v>453</v>
      </c>
      <c r="AG650" s="98"/>
      <c r="AJ650" t="s">
        <v>429</v>
      </c>
      <c r="AK650" t="s">
        <v>432</v>
      </c>
    </row>
    <row r="651" spans="2:37">
      <c r="C651" t="s">
        <v>80</v>
      </c>
      <c r="D651" t="s">
        <v>341</v>
      </c>
      <c r="E651" s="98" t="s">
        <v>340</v>
      </c>
      <c r="Z651" s="98" t="s">
        <v>453</v>
      </c>
      <c r="AG651" s="98"/>
      <c r="AJ651" t="s">
        <v>429</v>
      </c>
      <c r="AK651" t="s">
        <v>433</v>
      </c>
    </row>
    <row r="652" spans="2:37">
      <c r="C652" t="s">
        <v>80</v>
      </c>
      <c r="D652" t="s">
        <v>289</v>
      </c>
      <c r="E652" s="98" t="s">
        <v>288</v>
      </c>
      <c r="Z652" s="98" t="s">
        <v>453</v>
      </c>
      <c r="AG652" s="98"/>
      <c r="AJ652" t="s">
        <v>429</v>
      </c>
      <c r="AK652" t="s">
        <v>434</v>
      </c>
    </row>
    <row r="653" spans="2:37">
      <c r="C653" t="s">
        <v>80</v>
      </c>
      <c r="D653" t="s">
        <v>247</v>
      </c>
      <c r="E653" s="98" t="s">
        <v>246</v>
      </c>
      <c r="Z653" s="98" t="s">
        <v>453</v>
      </c>
      <c r="AG653" s="98"/>
      <c r="AJ653" t="s">
        <v>429</v>
      </c>
      <c r="AK653" t="s">
        <v>435</v>
      </c>
    </row>
    <row r="654" spans="2:37">
      <c r="C654" t="s">
        <v>80</v>
      </c>
      <c r="D654" t="s">
        <v>217</v>
      </c>
      <c r="E654" s="98" t="s">
        <v>216</v>
      </c>
      <c r="Y654" t="s">
        <v>454</v>
      </c>
      <c r="Z654" s="98" t="s">
        <v>455</v>
      </c>
      <c r="AG654" s="98"/>
      <c r="AJ654" t="s">
        <v>429</v>
      </c>
    </row>
    <row r="655" spans="2:37">
      <c r="C655" t="s">
        <v>80</v>
      </c>
      <c r="D655" t="s">
        <v>116</v>
      </c>
      <c r="E655" s="98" t="s">
        <v>115</v>
      </c>
      <c r="Z655" s="98" t="s">
        <v>455</v>
      </c>
      <c r="AG655" s="98"/>
      <c r="AI655" t="s">
        <v>76</v>
      </c>
      <c r="AJ655" t="s">
        <v>424</v>
      </c>
    </row>
    <row r="656" spans="2:37">
      <c r="C656" t="s">
        <v>80</v>
      </c>
      <c r="D656" t="s">
        <v>79</v>
      </c>
      <c r="E656" s="98" t="s">
        <v>78</v>
      </c>
      <c r="Z656" s="98" t="s">
        <v>455</v>
      </c>
      <c r="AG656" s="98"/>
      <c r="AJ656" t="s">
        <v>424</v>
      </c>
    </row>
    <row r="657" spans="2:36">
      <c r="B657" t="s">
        <v>58</v>
      </c>
      <c r="C657" t="s">
        <v>58</v>
      </c>
      <c r="D657" t="s">
        <v>58</v>
      </c>
      <c r="E657" t="s">
        <v>539</v>
      </c>
      <c r="Z657" s="98" t="s">
        <v>455</v>
      </c>
      <c r="AG657" s="98"/>
      <c r="AJ657" t="s">
        <v>424</v>
      </c>
    </row>
    <row r="658" spans="2:36">
      <c r="C658" t="s">
        <v>58</v>
      </c>
      <c r="D658" t="s">
        <v>363</v>
      </c>
      <c r="E658" s="98" t="s">
        <v>362</v>
      </c>
      <c r="Y658" t="s">
        <v>456</v>
      </c>
      <c r="Z658" s="98" t="s">
        <v>457</v>
      </c>
      <c r="AG658" s="98"/>
      <c r="AJ658" t="s">
        <v>424</v>
      </c>
    </row>
    <row r="659" spans="2:36">
      <c r="C659" t="s">
        <v>58</v>
      </c>
      <c r="D659" t="s">
        <v>347</v>
      </c>
      <c r="E659" s="98" t="s">
        <v>346</v>
      </c>
      <c r="Z659" s="98" t="s">
        <v>457</v>
      </c>
      <c r="AG659" s="98"/>
      <c r="AJ659" t="s">
        <v>424</v>
      </c>
    </row>
    <row r="660" spans="2:36">
      <c r="C660" t="s">
        <v>58</v>
      </c>
      <c r="D660" t="s">
        <v>335</v>
      </c>
      <c r="E660" s="98" t="s">
        <v>334</v>
      </c>
      <c r="Z660" s="98" t="s">
        <v>457</v>
      </c>
      <c r="AG660" s="98"/>
      <c r="AJ660" t="s">
        <v>424</v>
      </c>
    </row>
    <row r="661" spans="2:36">
      <c r="C661" t="s">
        <v>58</v>
      </c>
      <c r="D661" t="s">
        <v>281</v>
      </c>
      <c r="E661" s="98" t="s">
        <v>280</v>
      </c>
      <c r="Z661" s="98" t="s">
        <v>457</v>
      </c>
      <c r="AG661" s="98"/>
      <c r="AJ661" t="s">
        <v>424</v>
      </c>
    </row>
    <row r="662" spans="2:36">
      <c r="C662" t="s">
        <v>58</v>
      </c>
      <c r="D662" t="s">
        <v>183</v>
      </c>
      <c r="E662" s="98" t="s">
        <v>182</v>
      </c>
      <c r="Z662" s="98" t="s">
        <v>457</v>
      </c>
      <c r="AG662" s="98"/>
      <c r="AJ662" t="s">
        <v>424</v>
      </c>
    </row>
    <row r="663" spans="2:36">
      <c r="C663" t="s">
        <v>58</v>
      </c>
      <c r="D663" t="s">
        <v>175</v>
      </c>
      <c r="E663" s="98" t="s">
        <v>174</v>
      </c>
      <c r="Z663" s="98" t="s">
        <v>457</v>
      </c>
      <c r="AG663" s="98"/>
      <c r="AJ663" t="s">
        <v>424</v>
      </c>
    </row>
    <row r="664" spans="2:36">
      <c r="C664" t="s">
        <v>58</v>
      </c>
      <c r="D664" t="s">
        <v>149</v>
      </c>
      <c r="E664" s="98" t="s">
        <v>148</v>
      </c>
      <c r="Y664" t="s">
        <v>458</v>
      </c>
      <c r="Z664" s="98" t="s">
        <v>459</v>
      </c>
      <c r="AG664" s="98"/>
      <c r="AJ664" t="s">
        <v>424</v>
      </c>
    </row>
    <row r="665" spans="2:36">
      <c r="C665" t="s">
        <v>58</v>
      </c>
      <c r="D665" t="s">
        <v>112</v>
      </c>
      <c r="E665" s="98" t="s">
        <v>111</v>
      </c>
      <c r="Z665" s="98" t="s">
        <v>459</v>
      </c>
      <c r="AG665" s="98"/>
      <c r="AJ665" t="s">
        <v>424</v>
      </c>
    </row>
    <row r="666" spans="2:36">
      <c r="C666" t="s">
        <v>58</v>
      </c>
      <c r="D666" t="s">
        <v>82</v>
      </c>
      <c r="E666" s="98" t="s">
        <v>81</v>
      </c>
      <c r="Z666" s="98" t="s">
        <v>459</v>
      </c>
      <c r="AG666" s="98"/>
      <c r="AJ666" t="s">
        <v>424</v>
      </c>
    </row>
    <row r="667" spans="2:36">
      <c r="C667" t="s">
        <v>58</v>
      </c>
      <c r="D667" t="s">
        <v>68</v>
      </c>
      <c r="E667" s="98" t="s">
        <v>67</v>
      </c>
      <c r="Z667" s="98" t="s">
        <v>459</v>
      </c>
      <c r="AG667" s="98"/>
      <c r="AJ667" t="s">
        <v>424</v>
      </c>
    </row>
    <row r="668" spans="2:36">
      <c r="C668" t="s">
        <v>58</v>
      </c>
      <c r="D668" t="s">
        <v>66</v>
      </c>
      <c r="E668" s="98" t="s">
        <v>65</v>
      </c>
      <c r="Y668" t="s">
        <v>460</v>
      </c>
      <c r="Z668" s="98" t="s">
        <v>461</v>
      </c>
      <c r="AG668" s="98"/>
      <c r="AJ668" t="s">
        <v>424</v>
      </c>
    </row>
    <row r="669" spans="2:36">
      <c r="C669" t="s">
        <v>58</v>
      </c>
      <c r="D669" t="s">
        <v>57</v>
      </c>
      <c r="E669" s="98" t="s">
        <v>56</v>
      </c>
      <c r="Z669" s="98" t="s">
        <v>461</v>
      </c>
      <c r="AG669" s="98"/>
      <c r="AJ669" t="s">
        <v>424</v>
      </c>
    </row>
    <row r="670" spans="2:36">
      <c r="Z670" s="98" t="s">
        <v>461</v>
      </c>
      <c r="AG670" s="98"/>
      <c r="AJ670" t="s">
        <v>424</v>
      </c>
    </row>
    <row r="671" spans="2:36">
      <c r="Z671" s="98" t="s">
        <v>461</v>
      </c>
      <c r="AG671" s="98"/>
      <c r="AJ671" t="s">
        <v>424</v>
      </c>
    </row>
    <row r="672" spans="2:36">
      <c r="Y672" t="s">
        <v>462</v>
      </c>
      <c r="Z672" s="98" t="s">
        <v>463</v>
      </c>
      <c r="AG672" s="98"/>
      <c r="AJ672" t="s">
        <v>424</v>
      </c>
    </row>
    <row r="673" spans="25:36">
      <c r="Z673" s="98" t="s">
        <v>463</v>
      </c>
      <c r="AG673" s="98"/>
      <c r="AJ673" t="s">
        <v>424</v>
      </c>
    </row>
    <row r="674" spans="25:36">
      <c r="Z674" s="98" t="s">
        <v>463</v>
      </c>
      <c r="AG674" s="98"/>
      <c r="AJ674" t="s">
        <v>424</v>
      </c>
    </row>
    <row r="675" spans="25:36">
      <c r="Y675" t="s">
        <v>464</v>
      </c>
      <c r="Z675" s="98" t="s">
        <v>465</v>
      </c>
      <c r="AG675" s="98"/>
      <c r="AJ675" t="s">
        <v>424</v>
      </c>
    </row>
    <row r="676" spans="25:36">
      <c r="Z676" s="98" t="s">
        <v>465</v>
      </c>
      <c r="AG676" s="98"/>
      <c r="AJ676" t="s">
        <v>424</v>
      </c>
    </row>
    <row r="677" spans="25:36">
      <c r="Z677" s="98" t="s">
        <v>465</v>
      </c>
      <c r="AG677" s="98"/>
      <c r="AJ677" t="s">
        <v>424</v>
      </c>
    </row>
    <row r="678" spans="25:36">
      <c r="Z678" s="98" t="s">
        <v>465</v>
      </c>
      <c r="AG678" s="98"/>
      <c r="AJ678" t="s">
        <v>424</v>
      </c>
    </row>
    <row r="679" spans="25:36">
      <c r="Z679" s="98" t="s">
        <v>465</v>
      </c>
      <c r="AG679" s="98"/>
      <c r="AJ679" t="s">
        <v>424</v>
      </c>
    </row>
    <row r="680" spans="25:36">
      <c r="Z680" s="98" t="s">
        <v>465</v>
      </c>
      <c r="AG680" s="98"/>
      <c r="AJ680" t="s">
        <v>424</v>
      </c>
    </row>
    <row r="681" spans="25:36">
      <c r="Y681" t="s">
        <v>466</v>
      </c>
      <c r="Z681" s="98" t="s">
        <v>467</v>
      </c>
      <c r="AG681" s="98"/>
      <c r="AJ681" t="s">
        <v>424</v>
      </c>
    </row>
    <row r="682" spans="25:36">
      <c r="Z682" s="98" t="s">
        <v>467</v>
      </c>
      <c r="AG682" s="98"/>
      <c r="AJ682" t="s">
        <v>424</v>
      </c>
    </row>
    <row r="683" spans="25:36">
      <c r="Z683" s="98" t="s">
        <v>467</v>
      </c>
      <c r="AG683" s="98"/>
      <c r="AJ683" t="s">
        <v>424</v>
      </c>
    </row>
    <row r="684" spans="25:36">
      <c r="Z684" s="98" t="s">
        <v>467</v>
      </c>
      <c r="AG684" s="98"/>
      <c r="AJ684" t="s">
        <v>424</v>
      </c>
    </row>
    <row r="685" spans="25:36">
      <c r="Y685" t="s">
        <v>468</v>
      </c>
      <c r="Z685" s="98" t="s">
        <v>469</v>
      </c>
      <c r="AG685" s="98"/>
      <c r="AJ685" t="s">
        <v>424</v>
      </c>
    </row>
    <row r="686" spans="25:36">
      <c r="Z686" s="98" t="s">
        <v>469</v>
      </c>
      <c r="AG686" s="98"/>
      <c r="AJ686" t="s">
        <v>424</v>
      </c>
    </row>
    <row r="687" spans="25:36">
      <c r="Z687" s="98" t="s">
        <v>469</v>
      </c>
      <c r="AG687" s="98"/>
      <c r="AJ687" t="s">
        <v>424</v>
      </c>
    </row>
    <row r="688" spans="25:36">
      <c r="Z688" s="98" t="s">
        <v>469</v>
      </c>
      <c r="AG688" s="98"/>
      <c r="AI688" t="s">
        <v>120</v>
      </c>
      <c r="AJ688" t="s">
        <v>430</v>
      </c>
    </row>
    <row r="689" spans="25:36">
      <c r="Y689" t="s">
        <v>470</v>
      </c>
      <c r="Z689" s="98" t="s">
        <v>471</v>
      </c>
      <c r="AG689" s="98"/>
      <c r="AJ689" t="s">
        <v>430</v>
      </c>
    </row>
    <row r="690" spans="25:36">
      <c r="Z690" s="98" t="s">
        <v>471</v>
      </c>
      <c r="AG690" s="98"/>
      <c r="AJ690" t="s">
        <v>430</v>
      </c>
    </row>
    <row r="691" spans="25:36">
      <c r="Z691" s="98" t="s">
        <v>471</v>
      </c>
      <c r="AG691" s="98"/>
      <c r="AJ691" t="s">
        <v>430</v>
      </c>
    </row>
    <row r="692" spans="25:36">
      <c r="Z692" s="98" t="s">
        <v>471</v>
      </c>
      <c r="AG692" s="98"/>
      <c r="AJ692" t="s">
        <v>430</v>
      </c>
    </row>
    <row r="693" spans="25:36">
      <c r="Y693" t="s">
        <v>472</v>
      </c>
      <c r="Z693" s="98" t="s">
        <v>473</v>
      </c>
      <c r="AG693" s="98"/>
      <c r="AJ693" t="s">
        <v>430</v>
      </c>
    </row>
    <row r="694" spans="25:36">
      <c r="Z694" s="98" t="s">
        <v>473</v>
      </c>
      <c r="AG694" s="98"/>
      <c r="AJ694" t="s">
        <v>430</v>
      </c>
    </row>
    <row r="695" spans="25:36">
      <c r="Z695" s="98" t="s">
        <v>473</v>
      </c>
      <c r="AG695" s="98"/>
      <c r="AJ695" t="s">
        <v>430</v>
      </c>
    </row>
    <row r="696" spans="25:36">
      <c r="Z696" s="98" t="s">
        <v>473</v>
      </c>
      <c r="AG696" s="98"/>
      <c r="AJ696" t="s">
        <v>430</v>
      </c>
    </row>
    <row r="697" spans="25:36">
      <c r="Y697" t="s">
        <v>474</v>
      </c>
      <c r="Z697" s="98" t="s">
        <v>475</v>
      </c>
      <c r="AG697" s="98"/>
      <c r="AJ697" t="s">
        <v>430</v>
      </c>
    </row>
    <row r="698" spans="25:36">
      <c r="Z698" s="98" t="s">
        <v>475</v>
      </c>
      <c r="AG698" s="98"/>
      <c r="AJ698" t="s">
        <v>430</v>
      </c>
    </row>
    <row r="699" spans="25:36">
      <c r="Z699" s="98" t="s">
        <v>475</v>
      </c>
      <c r="AG699" s="98"/>
      <c r="AJ699" t="s">
        <v>430</v>
      </c>
    </row>
    <row r="700" spans="25:36">
      <c r="Z700" s="98" t="s">
        <v>475</v>
      </c>
      <c r="AG700" s="98"/>
      <c r="AI700" t="s">
        <v>64</v>
      </c>
      <c r="AJ700" t="s">
        <v>431</v>
      </c>
    </row>
    <row r="701" spans="25:36">
      <c r="Y701" t="s">
        <v>476</v>
      </c>
      <c r="Z701" s="98" t="s">
        <v>477</v>
      </c>
      <c r="AG701" s="98"/>
      <c r="AJ701" t="s">
        <v>431</v>
      </c>
    </row>
    <row r="702" spans="25:36">
      <c r="Z702" s="98" t="s">
        <v>477</v>
      </c>
      <c r="AG702" s="98"/>
      <c r="AJ702" t="s">
        <v>431</v>
      </c>
    </row>
    <row r="703" spans="25:36">
      <c r="Y703" t="s">
        <v>478</v>
      </c>
      <c r="Z703" s="98" t="s">
        <v>479</v>
      </c>
      <c r="AG703" s="98"/>
      <c r="AJ703" t="s">
        <v>431</v>
      </c>
    </row>
    <row r="704" spans="25:36">
      <c r="Z704" s="98" t="s">
        <v>479</v>
      </c>
      <c r="AG704" s="98"/>
      <c r="AJ704" t="s">
        <v>431</v>
      </c>
    </row>
    <row r="705" spans="25:36">
      <c r="Z705" s="98" t="s">
        <v>479</v>
      </c>
      <c r="AG705" s="98"/>
      <c r="AJ705" t="s">
        <v>431</v>
      </c>
    </row>
    <row r="706" spans="25:36">
      <c r="Z706" s="98" t="s">
        <v>479</v>
      </c>
      <c r="AG706" s="98"/>
      <c r="AJ706" t="s">
        <v>431</v>
      </c>
    </row>
    <row r="707" spans="25:36">
      <c r="Y707" t="s">
        <v>480</v>
      </c>
      <c r="Z707" s="98" t="s">
        <v>481</v>
      </c>
      <c r="AG707" s="98"/>
      <c r="AJ707" t="s">
        <v>431</v>
      </c>
    </row>
    <row r="708" spans="25:36">
      <c r="Z708" s="98" t="s">
        <v>481</v>
      </c>
      <c r="AG708" s="98"/>
      <c r="AJ708" t="s">
        <v>431</v>
      </c>
    </row>
    <row r="709" spans="25:36">
      <c r="Z709" s="98" t="s">
        <v>481</v>
      </c>
      <c r="AG709" s="98"/>
      <c r="AJ709" t="s">
        <v>431</v>
      </c>
    </row>
    <row r="710" spans="25:36">
      <c r="Z710" s="98" t="s">
        <v>481</v>
      </c>
      <c r="AG710" s="98"/>
      <c r="AJ710" t="s">
        <v>431</v>
      </c>
    </row>
    <row r="711" spans="25:36">
      <c r="Z711" s="98" t="s">
        <v>481</v>
      </c>
      <c r="AG711" s="98"/>
      <c r="AJ711" t="s">
        <v>431</v>
      </c>
    </row>
    <row r="712" spans="25:36">
      <c r="Z712" s="98" t="s">
        <v>481</v>
      </c>
      <c r="AG712" s="98"/>
      <c r="AJ712" t="s">
        <v>431</v>
      </c>
    </row>
    <row r="713" spans="25:36">
      <c r="Z713" s="98" t="s">
        <v>481</v>
      </c>
      <c r="AG713" s="98"/>
      <c r="AJ713" t="s">
        <v>431</v>
      </c>
    </row>
    <row r="714" spans="25:36">
      <c r="Z714" s="98" t="s">
        <v>481</v>
      </c>
      <c r="AG714" s="98"/>
      <c r="AJ714" t="s">
        <v>431</v>
      </c>
    </row>
    <row r="715" spans="25:36">
      <c r="Y715" t="s">
        <v>139</v>
      </c>
      <c r="Z715" s="98" t="s">
        <v>482</v>
      </c>
      <c r="AG715" s="98"/>
      <c r="AJ715" t="s">
        <v>431</v>
      </c>
    </row>
    <row r="716" spans="25:36">
      <c r="Z716" s="98" t="s">
        <v>482</v>
      </c>
      <c r="AG716" s="98"/>
      <c r="AJ716" t="s">
        <v>431</v>
      </c>
    </row>
    <row r="717" spans="25:36">
      <c r="Z717" s="98" t="s">
        <v>482</v>
      </c>
      <c r="AG717" s="98"/>
      <c r="AJ717" t="s">
        <v>431</v>
      </c>
    </row>
    <row r="718" spans="25:36">
      <c r="Z718" s="98" t="s">
        <v>482</v>
      </c>
      <c r="AG718" s="98"/>
      <c r="AJ718" t="s">
        <v>431</v>
      </c>
    </row>
    <row r="719" spans="25:36">
      <c r="Z719" s="98" t="s">
        <v>482</v>
      </c>
      <c r="AG719" s="98"/>
      <c r="AJ719" t="s">
        <v>431</v>
      </c>
    </row>
    <row r="720" spans="25:36">
      <c r="Z720" s="98" t="s">
        <v>482</v>
      </c>
      <c r="AG720" s="98"/>
      <c r="AJ720" t="s">
        <v>431</v>
      </c>
    </row>
    <row r="721" spans="25:36">
      <c r="Y721" t="s">
        <v>75</v>
      </c>
      <c r="Z721" s="98" t="s">
        <v>483</v>
      </c>
      <c r="AG721" s="98"/>
      <c r="AJ721" t="s">
        <v>431</v>
      </c>
    </row>
    <row r="722" spans="25:36">
      <c r="Z722" s="98" t="s">
        <v>483</v>
      </c>
      <c r="AG722" s="98"/>
      <c r="AJ722" t="s">
        <v>431</v>
      </c>
    </row>
    <row r="723" spans="25:36">
      <c r="Z723" s="98" t="s">
        <v>483</v>
      </c>
      <c r="AG723" s="98"/>
      <c r="AI723" t="s">
        <v>59</v>
      </c>
      <c r="AJ723" t="s">
        <v>432</v>
      </c>
    </row>
    <row r="724" spans="25:36">
      <c r="Z724" s="98" t="s">
        <v>483</v>
      </c>
      <c r="AG724" s="98"/>
      <c r="AJ724" t="s">
        <v>432</v>
      </c>
    </row>
    <row r="725" spans="25:36">
      <c r="Z725" s="98" t="s">
        <v>483</v>
      </c>
      <c r="AG725" s="98"/>
      <c r="AJ725" t="s">
        <v>432</v>
      </c>
    </row>
    <row r="726" spans="25:36">
      <c r="Z726" s="98" t="s">
        <v>483</v>
      </c>
      <c r="AG726" s="98"/>
      <c r="AJ726" t="s">
        <v>432</v>
      </c>
    </row>
    <row r="727" spans="25:36">
      <c r="Z727" s="98" t="s">
        <v>483</v>
      </c>
      <c r="AG727" s="98"/>
      <c r="AJ727" t="s">
        <v>432</v>
      </c>
    </row>
    <row r="728" spans="25:36">
      <c r="Z728" s="98" t="s">
        <v>483</v>
      </c>
      <c r="AG728" s="98"/>
      <c r="AJ728" t="s">
        <v>432</v>
      </c>
    </row>
    <row r="729" spans="25:36">
      <c r="Z729" s="98" t="s">
        <v>483</v>
      </c>
      <c r="AG729" s="98"/>
      <c r="AJ729" t="s">
        <v>432</v>
      </c>
    </row>
    <row r="730" spans="25:36">
      <c r="Z730" s="98" t="s">
        <v>483</v>
      </c>
      <c r="AG730" s="98"/>
      <c r="AJ730" t="s">
        <v>432</v>
      </c>
    </row>
    <row r="731" spans="25:36">
      <c r="Z731" s="98" t="s">
        <v>483</v>
      </c>
      <c r="AG731" s="98"/>
      <c r="AJ731" t="s">
        <v>432</v>
      </c>
    </row>
    <row r="732" spans="25:36">
      <c r="Z732" s="98" t="s">
        <v>483</v>
      </c>
      <c r="AG732" s="98"/>
      <c r="AJ732" t="s">
        <v>432</v>
      </c>
    </row>
    <row r="733" spans="25:36">
      <c r="Z733" s="98" t="s">
        <v>483</v>
      </c>
      <c r="AG733" s="98"/>
      <c r="AJ733" t="s">
        <v>432</v>
      </c>
    </row>
    <row r="734" spans="25:36">
      <c r="Z734" s="98" t="s">
        <v>483</v>
      </c>
      <c r="AG734" s="98"/>
      <c r="AJ734" t="s">
        <v>432</v>
      </c>
    </row>
    <row r="735" spans="25:36">
      <c r="Z735" s="98" t="s">
        <v>483</v>
      </c>
      <c r="AG735" s="98"/>
      <c r="AJ735" t="s">
        <v>432</v>
      </c>
    </row>
    <row r="736" spans="25:36">
      <c r="Z736" s="98" t="s">
        <v>483</v>
      </c>
      <c r="AG736" s="98"/>
      <c r="AJ736" t="s">
        <v>432</v>
      </c>
    </row>
    <row r="737" spans="25:36">
      <c r="Z737" s="98" t="s">
        <v>483</v>
      </c>
      <c r="AG737" s="98"/>
      <c r="AJ737" t="s">
        <v>432</v>
      </c>
    </row>
    <row r="738" spans="25:36">
      <c r="Z738" s="98" t="s">
        <v>483</v>
      </c>
      <c r="AG738" s="98"/>
      <c r="AJ738" t="s">
        <v>432</v>
      </c>
    </row>
    <row r="739" spans="25:36">
      <c r="Z739" s="98" t="s">
        <v>483</v>
      </c>
      <c r="AG739" s="98"/>
      <c r="AJ739" t="s">
        <v>432</v>
      </c>
    </row>
    <row r="740" spans="25:36">
      <c r="Z740" s="98" t="s">
        <v>483</v>
      </c>
      <c r="AG740" s="98"/>
      <c r="AJ740" t="s">
        <v>432</v>
      </c>
    </row>
    <row r="741" spans="25:36">
      <c r="Z741" s="98" t="s">
        <v>483</v>
      </c>
      <c r="AG741" s="98"/>
      <c r="AJ741" t="s">
        <v>432</v>
      </c>
    </row>
    <row r="742" spans="25:36">
      <c r="Z742" s="98" t="s">
        <v>483</v>
      </c>
      <c r="AG742" s="98"/>
      <c r="AI742" t="s">
        <v>69</v>
      </c>
      <c r="AJ742" t="s">
        <v>433</v>
      </c>
    </row>
    <row r="743" spans="25:36">
      <c r="Z743" s="98" t="s">
        <v>483</v>
      </c>
      <c r="AG743" s="98"/>
      <c r="AJ743" t="s">
        <v>433</v>
      </c>
    </row>
    <row r="744" spans="25:36">
      <c r="Z744" s="98" t="s">
        <v>483</v>
      </c>
      <c r="AG744" s="98"/>
      <c r="AJ744" t="s">
        <v>433</v>
      </c>
    </row>
    <row r="745" spans="25:36">
      <c r="Z745" s="98" t="s">
        <v>483</v>
      </c>
      <c r="AG745" s="98"/>
      <c r="AJ745" t="s">
        <v>433</v>
      </c>
    </row>
    <row r="746" spans="25:36">
      <c r="Z746" s="98" t="s">
        <v>483</v>
      </c>
      <c r="AG746" s="98"/>
      <c r="AJ746" t="s">
        <v>433</v>
      </c>
    </row>
    <row r="747" spans="25:36">
      <c r="Z747" s="98" t="s">
        <v>483</v>
      </c>
      <c r="AG747" s="98"/>
      <c r="AJ747" t="s">
        <v>433</v>
      </c>
    </row>
    <row r="748" spans="25:36">
      <c r="Z748" s="98" t="s">
        <v>483</v>
      </c>
      <c r="AG748" s="98"/>
      <c r="AJ748" t="s">
        <v>433</v>
      </c>
    </row>
    <row r="749" spans="25:36">
      <c r="Z749" s="98" t="s">
        <v>483</v>
      </c>
      <c r="AG749" s="98"/>
      <c r="AJ749" t="s">
        <v>433</v>
      </c>
    </row>
    <row r="750" spans="25:36">
      <c r="Z750" s="98" t="s">
        <v>483</v>
      </c>
      <c r="AG750" s="98"/>
      <c r="AJ750" t="s">
        <v>433</v>
      </c>
    </row>
    <row r="751" spans="25:36">
      <c r="Y751" s="98"/>
      <c r="Z751" s="98" t="s">
        <v>483</v>
      </c>
      <c r="AG751" s="98"/>
      <c r="AJ751" t="s">
        <v>433</v>
      </c>
    </row>
    <row r="752" spans="25:36">
      <c r="Y752" s="98"/>
      <c r="Z752" s="98" t="s">
        <v>483</v>
      </c>
      <c r="AG752" s="98"/>
      <c r="AJ752" t="s">
        <v>433</v>
      </c>
    </row>
    <row r="753" spans="25:36">
      <c r="Y753" s="98"/>
      <c r="Z753" s="98" t="s">
        <v>483</v>
      </c>
      <c r="AG753" s="98"/>
      <c r="AJ753" t="s">
        <v>433</v>
      </c>
    </row>
    <row r="754" spans="25:36">
      <c r="AG754" s="98"/>
      <c r="AJ754" t="s">
        <v>433</v>
      </c>
    </row>
    <row r="755" spans="25:36">
      <c r="AG755" s="98"/>
      <c r="AJ755" t="s">
        <v>433</v>
      </c>
    </row>
    <row r="756" spans="25:36">
      <c r="AG756" s="98"/>
      <c r="AI756" t="s">
        <v>52</v>
      </c>
      <c r="AJ756" t="s">
        <v>434</v>
      </c>
    </row>
    <row r="757" spans="25:36">
      <c r="AG757" s="98"/>
      <c r="AJ757" t="s">
        <v>434</v>
      </c>
    </row>
    <row r="758" spans="25:36">
      <c r="AG758" s="98"/>
      <c r="AJ758" t="s">
        <v>434</v>
      </c>
    </row>
    <row r="759" spans="25:36">
      <c r="AG759" s="98"/>
      <c r="AJ759" t="s">
        <v>434</v>
      </c>
    </row>
    <row r="760" spans="25:36">
      <c r="AG760" s="98"/>
      <c r="AJ760" t="s">
        <v>434</v>
      </c>
    </row>
    <row r="761" spans="25:36">
      <c r="AG761" s="98"/>
      <c r="AJ761" t="s">
        <v>434</v>
      </c>
    </row>
    <row r="762" spans="25:36">
      <c r="AG762" s="98"/>
      <c r="AJ762" t="s">
        <v>434</v>
      </c>
    </row>
    <row r="763" spans="25:36">
      <c r="AG763" s="98"/>
      <c r="AJ763" t="s">
        <v>434</v>
      </c>
    </row>
    <row r="764" spans="25:36">
      <c r="AG764" s="98"/>
      <c r="AJ764" t="s">
        <v>434</v>
      </c>
    </row>
    <row r="765" spans="25:36">
      <c r="AG765" s="98"/>
      <c r="AJ765" t="s">
        <v>434</v>
      </c>
    </row>
    <row r="766" spans="25:36">
      <c r="AG766" s="98"/>
      <c r="AJ766" t="s">
        <v>434</v>
      </c>
    </row>
    <row r="767" spans="25:36">
      <c r="AG767" s="98"/>
      <c r="AJ767" t="s">
        <v>434</v>
      </c>
    </row>
    <row r="768" spans="25:36">
      <c r="AG768" s="98"/>
      <c r="AJ768" t="s">
        <v>434</v>
      </c>
    </row>
    <row r="769" spans="33:36">
      <c r="AG769" s="98"/>
      <c r="AJ769" t="s">
        <v>434</v>
      </c>
    </row>
    <row r="770" spans="33:36">
      <c r="AG770" s="98"/>
      <c r="AI770" t="s">
        <v>47</v>
      </c>
      <c r="AJ770" t="s">
        <v>435</v>
      </c>
    </row>
    <row r="771" spans="33:36">
      <c r="AG771" s="98"/>
      <c r="AJ771" t="s">
        <v>435</v>
      </c>
    </row>
    <row r="772" spans="33:36">
      <c r="AG772" s="98"/>
      <c r="AJ772" t="s">
        <v>435</v>
      </c>
    </row>
    <row r="773" spans="33:36">
      <c r="AG773" s="98"/>
      <c r="AJ773" t="s">
        <v>435</v>
      </c>
    </row>
    <row r="774" spans="33:36">
      <c r="AG774" s="98"/>
      <c r="AJ774" t="s">
        <v>435</v>
      </c>
    </row>
    <row r="775" spans="33:36">
      <c r="AG775" s="98"/>
      <c r="AJ775" t="s">
        <v>435</v>
      </c>
    </row>
    <row r="776" spans="33:36">
      <c r="AG776" s="98"/>
      <c r="AJ776" t="s">
        <v>435</v>
      </c>
    </row>
    <row r="777" spans="33:36">
      <c r="AG777" s="98"/>
      <c r="AJ777" t="s">
        <v>435</v>
      </c>
    </row>
    <row r="778" spans="33:36">
      <c r="AG778" s="98"/>
      <c r="AJ778" t="s">
        <v>435</v>
      </c>
    </row>
    <row r="779" spans="33:36">
      <c r="AG779" s="98"/>
      <c r="AJ779" t="s">
        <v>435</v>
      </c>
    </row>
    <row r="780" spans="33:36">
      <c r="AG780" s="98"/>
      <c r="AJ780" t="s">
        <v>435</v>
      </c>
    </row>
    <row r="781" spans="33:36">
      <c r="AJ781" t="s">
        <v>435</v>
      </c>
    </row>
    <row r="782" spans="33:36">
      <c r="AJ782" t="s">
        <v>435</v>
      </c>
    </row>
    <row r="783" spans="33:36">
      <c r="AJ783" t="s">
        <v>435</v>
      </c>
    </row>
    <row r="784" spans="33:36">
      <c r="AH784" s="98"/>
      <c r="AJ784" t="s">
        <v>435</v>
      </c>
    </row>
    <row r="785" spans="34:36">
      <c r="AH785" s="98"/>
      <c r="AI785" t="s">
        <v>436</v>
      </c>
      <c r="AJ785" s="98" t="s">
        <v>437</v>
      </c>
    </row>
    <row r="786" spans="34:36">
      <c r="AH786" s="98"/>
      <c r="AJ786" s="98" t="s">
        <v>437</v>
      </c>
    </row>
    <row r="787" spans="34:36">
      <c r="AH787" s="98"/>
      <c r="AJ787" s="98" t="s">
        <v>437</v>
      </c>
    </row>
    <row r="788" spans="34:36">
      <c r="AH788" s="98"/>
      <c r="AJ788" s="98" t="s">
        <v>437</v>
      </c>
    </row>
    <row r="789" spans="34:36">
      <c r="AH789" s="98"/>
      <c r="AI789" t="s">
        <v>438</v>
      </c>
      <c r="AJ789" s="98" t="s">
        <v>439</v>
      </c>
    </row>
    <row r="790" spans="34:36">
      <c r="AH790" s="98"/>
      <c r="AJ790" s="98" t="s">
        <v>439</v>
      </c>
    </row>
    <row r="791" spans="34:36">
      <c r="AH791" s="98"/>
      <c r="AJ791" s="98" t="s">
        <v>439</v>
      </c>
    </row>
    <row r="792" spans="34:36">
      <c r="AH792" s="98"/>
      <c r="AJ792" s="98" t="s">
        <v>439</v>
      </c>
    </row>
    <row r="793" spans="34:36">
      <c r="AH793" s="98"/>
      <c r="AJ793" s="98" t="s">
        <v>439</v>
      </c>
    </row>
    <row r="794" spans="34:36">
      <c r="AH794" s="98"/>
      <c r="AJ794" s="98" t="s">
        <v>439</v>
      </c>
    </row>
    <row r="795" spans="34:36">
      <c r="AH795" s="98"/>
      <c r="AI795" t="s">
        <v>440</v>
      </c>
      <c r="AJ795" s="98" t="s">
        <v>441</v>
      </c>
    </row>
    <row r="796" spans="34:36">
      <c r="AH796" s="98"/>
      <c r="AJ796" s="98" t="s">
        <v>441</v>
      </c>
    </row>
    <row r="797" spans="34:36">
      <c r="AH797" s="98"/>
      <c r="AJ797" s="98" t="s">
        <v>441</v>
      </c>
    </row>
    <row r="798" spans="34:36">
      <c r="AH798" s="98"/>
      <c r="AJ798" s="98" t="s">
        <v>441</v>
      </c>
    </row>
    <row r="799" spans="34:36">
      <c r="AH799" s="98"/>
      <c r="AJ799" s="98" t="s">
        <v>441</v>
      </c>
    </row>
    <row r="800" spans="34:36">
      <c r="AH800" s="98"/>
      <c r="AJ800" s="98" t="s">
        <v>441</v>
      </c>
    </row>
    <row r="801" spans="34:36">
      <c r="AH801" s="98"/>
      <c r="AJ801" s="98" t="s">
        <v>441</v>
      </c>
    </row>
    <row r="802" spans="34:36">
      <c r="AH802" s="98"/>
      <c r="AJ802" s="98" t="s">
        <v>441</v>
      </c>
    </row>
    <row r="803" spans="34:36">
      <c r="AH803" s="98"/>
      <c r="AJ803" s="98" t="s">
        <v>441</v>
      </c>
    </row>
    <row r="804" spans="34:36">
      <c r="AH804" s="98"/>
      <c r="AJ804" s="98" t="s">
        <v>441</v>
      </c>
    </row>
    <row r="805" spans="34:36">
      <c r="AH805" s="98"/>
      <c r="AI805" t="s">
        <v>442</v>
      </c>
      <c r="AJ805" s="98" t="s">
        <v>443</v>
      </c>
    </row>
    <row r="806" spans="34:36">
      <c r="AH806" s="98"/>
      <c r="AJ806" s="98" t="s">
        <v>443</v>
      </c>
    </row>
    <row r="807" spans="34:36">
      <c r="AH807" s="98"/>
      <c r="AJ807" s="98" t="s">
        <v>443</v>
      </c>
    </row>
    <row r="808" spans="34:36">
      <c r="AH808" s="98"/>
      <c r="AI808" t="s">
        <v>444</v>
      </c>
      <c r="AJ808" s="98" t="s">
        <v>445</v>
      </c>
    </row>
    <row r="809" spans="34:36">
      <c r="AH809" s="98"/>
      <c r="AJ809" s="98" t="s">
        <v>445</v>
      </c>
    </row>
    <row r="810" spans="34:36">
      <c r="AH810" s="98"/>
      <c r="AJ810" s="98" t="s">
        <v>445</v>
      </c>
    </row>
    <row r="811" spans="34:36">
      <c r="AH811" s="98"/>
      <c r="AJ811" s="98" t="s">
        <v>445</v>
      </c>
    </row>
    <row r="812" spans="34:36">
      <c r="AH812" s="98"/>
      <c r="AJ812" s="98" t="s">
        <v>445</v>
      </c>
    </row>
    <row r="813" spans="34:36">
      <c r="AH813" s="98"/>
      <c r="AI813" t="s">
        <v>446</v>
      </c>
      <c r="AJ813" s="98" t="s">
        <v>447</v>
      </c>
    </row>
    <row r="814" spans="34:36">
      <c r="AH814" s="98"/>
      <c r="AJ814" s="98" t="s">
        <v>447</v>
      </c>
    </row>
    <row r="815" spans="34:36">
      <c r="AH815" s="98"/>
      <c r="AJ815" s="98" t="s">
        <v>447</v>
      </c>
    </row>
    <row r="816" spans="34:36">
      <c r="AH816" s="98"/>
      <c r="AJ816" s="98" t="s">
        <v>447</v>
      </c>
    </row>
    <row r="817" spans="5:36">
      <c r="AH817" s="98"/>
      <c r="AJ817" s="98" t="s">
        <v>447</v>
      </c>
    </row>
    <row r="818" spans="5:36">
      <c r="AH818" s="98"/>
      <c r="AJ818" s="98" t="s">
        <v>447</v>
      </c>
    </row>
    <row r="819" spans="5:36">
      <c r="AH819" s="98"/>
      <c r="AJ819" s="98" t="s">
        <v>447</v>
      </c>
    </row>
    <row r="820" spans="5:36">
      <c r="E820" s="98"/>
      <c r="AH820" s="98"/>
      <c r="AI820" t="s">
        <v>448</v>
      </c>
      <c r="AJ820" s="98" t="s">
        <v>449</v>
      </c>
    </row>
    <row r="821" spans="5:36">
      <c r="E821" s="98"/>
      <c r="AH821" s="98"/>
      <c r="AJ821" s="98" t="s">
        <v>449</v>
      </c>
    </row>
    <row r="822" spans="5:36">
      <c r="E822" s="98"/>
      <c r="AH822" s="98"/>
      <c r="AJ822" s="98" t="s">
        <v>449</v>
      </c>
    </row>
    <row r="823" spans="5:36">
      <c r="AH823" s="98"/>
      <c r="AJ823" s="98" t="s">
        <v>449</v>
      </c>
    </row>
    <row r="824" spans="5:36">
      <c r="AH824" s="98"/>
      <c r="AJ824" s="98" t="s">
        <v>449</v>
      </c>
    </row>
    <row r="825" spans="5:36">
      <c r="AH825" s="98"/>
      <c r="AJ825" s="98" t="s">
        <v>449</v>
      </c>
    </row>
    <row r="826" spans="5:36">
      <c r="AH826" s="98"/>
      <c r="AI826" t="s">
        <v>450</v>
      </c>
      <c r="AJ826" s="98" t="s">
        <v>451</v>
      </c>
    </row>
    <row r="827" spans="5:36">
      <c r="AH827" s="98"/>
      <c r="AJ827" s="98" t="s">
        <v>451</v>
      </c>
    </row>
    <row r="828" spans="5:36">
      <c r="AH828" s="98"/>
      <c r="AJ828" s="98" t="s">
        <v>451</v>
      </c>
    </row>
    <row r="829" spans="5:36">
      <c r="AH829" s="98"/>
      <c r="AJ829" s="98" t="s">
        <v>451</v>
      </c>
    </row>
    <row r="830" spans="5:36">
      <c r="AH830" s="98"/>
      <c r="AI830" t="s">
        <v>452</v>
      </c>
      <c r="AJ830" s="98" t="s">
        <v>453</v>
      </c>
    </row>
    <row r="831" spans="5:36">
      <c r="AH831" s="98"/>
      <c r="AJ831" s="98" t="s">
        <v>453</v>
      </c>
    </row>
    <row r="832" spans="5:36">
      <c r="AH832" s="98"/>
      <c r="AJ832" s="98" t="s">
        <v>453</v>
      </c>
    </row>
    <row r="833" spans="34:36">
      <c r="AH833" s="98"/>
      <c r="AJ833" s="98" t="s">
        <v>453</v>
      </c>
    </row>
    <row r="834" spans="34:36">
      <c r="AH834" s="98"/>
      <c r="AJ834" s="98" t="s">
        <v>453</v>
      </c>
    </row>
    <row r="835" spans="34:36">
      <c r="AH835" s="98"/>
      <c r="AI835" t="s">
        <v>454</v>
      </c>
      <c r="AJ835" s="98" t="s">
        <v>455</v>
      </c>
    </row>
    <row r="836" spans="34:36">
      <c r="AH836" s="98"/>
      <c r="AJ836" s="98" t="s">
        <v>455</v>
      </c>
    </row>
    <row r="837" spans="34:36">
      <c r="AH837" s="98"/>
      <c r="AJ837" s="98" t="s">
        <v>455</v>
      </c>
    </row>
    <row r="838" spans="34:36">
      <c r="AH838" s="98"/>
      <c r="AJ838" s="98" t="s">
        <v>455</v>
      </c>
    </row>
    <row r="839" spans="34:36">
      <c r="AH839" s="98"/>
      <c r="AI839" t="s">
        <v>456</v>
      </c>
      <c r="AJ839" s="98" t="s">
        <v>457</v>
      </c>
    </row>
    <row r="840" spans="34:36">
      <c r="AH840" s="98"/>
      <c r="AJ840" s="98" t="s">
        <v>457</v>
      </c>
    </row>
    <row r="841" spans="34:36">
      <c r="AH841" s="98"/>
      <c r="AJ841" s="98" t="s">
        <v>457</v>
      </c>
    </row>
    <row r="842" spans="34:36">
      <c r="AH842" s="98"/>
      <c r="AJ842" s="98" t="s">
        <v>457</v>
      </c>
    </row>
    <row r="843" spans="34:36">
      <c r="AH843" s="98"/>
      <c r="AJ843" s="98" t="s">
        <v>457</v>
      </c>
    </row>
    <row r="844" spans="34:36">
      <c r="AH844" s="98"/>
      <c r="AJ844" s="98" t="s">
        <v>457</v>
      </c>
    </row>
    <row r="845" spans="34:36">
      <c r="AH845" s="98"/>
      <c r="AI845" t="s">
        <v>458</v>
      </c>
      <c r="AJ845" s="98" t="s">
        <v>459</v>
      </c>
    </row>
    <row r="846" spans="34:36">
      <c r="AH846" s="98"/>
      <c r="AJ846" s="98" t="s">
        <v>459</v>
      </c>
    </row>
    <row r="847" spans="34:36">
      <c r="AH847" s="98"/>
      <c r="AJ847" s="98" t="s">
        <v>459</v>
      </c>
    </row>
    <row r="848" spans="34:36">
      <c r="AH848" s="98"/>
      <c r="AJ848" s="98" t="s">
        <v>459</v>
      </c>
    </row>
    <row r="849" spans="34:36">
      <c r="AH849" s="98"/>
      <c r="AI849" t="s">
        <v>460</v>
      </c>
      <c r="AJ849" s="98" t="s">
        <v>461</v>
      </c>
    </row>
    <row r="850" spans="34:36">
      <c r="AH850" s="98"/>
      <c r="AJ850" s="98" t="s">
        <v>461</v>
      </c>
    </row>
    <row r="851" spans="34:36">
      <c r="AH851" s="98"/>
      <c r="AJ851" s="98" t="s">
        <v>461</v>
      </c>
    </row>
    <row r="852" spans="34:36">
      <c r="AH852" s="98"/>
      <c r="AJ852" s="98" t="s">
        <v>461</v>
      </c>
    </row>
    <row r="853" spans="34:36">
      <c r="AH853" s="98"/>
      <c r="AI853" t="s">
        <v>462</v>
      </c>
      <c r="AJ853" s="98" t="s">
        <v>463</v>
      </c>
    </row>
    <row r="854" spans="34:36">
      <c r="AH854" s="98"/>
      <c r="AJ854" s="98" t="s">
        <v>463</v>
      </c>
    </row>
    <row r="855" spans="34:36">
      <c r="AH855" s="98"/>
      <c r="AJ855" s="98" t="s">
        <v>463</v>
      </c>
    </row>
    <row r="856" spans="34:36">
      <c r="AH856" s="98"/>
      <c r="AI856" t="s">
        <v>464</v>
      </c>
      <c r="AJ856" s="98" t="s">
        <v>465</v>
      </c>
    </row>
    <row r="857" spans="34:36">
      <c r="AH857" s="98"/>
      <c r="AJ857" s="98" t="s">
        <v>465</v>
      </c>
    </row>
    <row r="858" spans="34:36">
      <c r="AH858" s="98"/>
      <c r="AJ858" s="98" t="s">
        <v>465</v>
      </c>
    </row>
    <row r="859" spans="34:36">
      <c r="AH859" s="98"/>
      <c r="AJ859" s="98" t="s">
        <v>465</v>
      </c>
    </row>
    <row r="860" spans="34:36">
      <c r="AH860" s="98"/>
      <c r="AJ860" s="98" t="s">
        <v>465</v>
      </c>
    </row>
    <row r="861" spans="34:36">
      <c r="AH861" s="98"/>
      <c r="AJ861" s="98" t="s">
        <v>465</v>
      </c>
    </row>
    <row r="862" spans="34:36">
      <c r="AH862" s="98"/>
      <c r="AI862" t="s">
        <v>466</v>
      </c>
      <c r="AJ862" s="98" t="s">
        <v>467</v>
      </c>
    </row>
    <row r="863" spans="34:36">
      <c r="AH863" s="98"/>
      <c r="AJ863" s="98" t="s">
        <v>467</v>
      </c>
    </row>
    <row r="864" spans="34:36">
      <c r="AH864" s="98"/>
      <c r="AJ864" s="98" t="s">
        <v>467</v>
      </c>
    </row>
    <row r="865" spans="34:36">
      <c r="AH865" s="98"/>
      <c r="AJ865" s="98" t="s">
        <v>467</v>
      </c>
    </row>
    <row r="866" spans="34:36">
      <c r="AH866" s="98"/>
      <c r="AI866" t="s">
        <v>468</v>
      </c>
      <c r="AJ866" s="98" t="s">
        <v>469</v>
      </c>
    </row>
    <row r="867" spans="34:36">
      <c r="AH867" s="98"/>
      <c r="AJ867" s="98" t="s">
        <v>469</v>
      </c>
    </row>
    <row r="868" spans="34:36">
      <c r="AH868" s="98"/>
      <c r="AJ868" s="98" t="s">
        <v>469</v>
      </c>
    </row>
    <row r="869" spans="34:36">
      <c r="AH869" s="98"/>
      <c r="AJ869" s="98" t="s">
        <v>469</v>
      </c>
    </row>
    <row r="870" spans="34:36">
      <c r="AH870" s="98"/>
      <c r="AI870" t="s">
        <v>470</v>
      </c>
      <c r="AJ870" s="98" t="s">
        <v>471</v>
      </c>
    </row>
    <row r="871" spans="34:36">
      <c r="AH871" s="98"/>
      <c r="AJ871" s="98" t="s">
        <v>471</v>
      </c>
    </row>
    <row r="872" spans="34:36">
      <c r="AH872" s="98"/>
      <c r="AJ872" s="98" t="s">
        <v>471</v>
      </c>
    </row>
    <row r="873" spans="34:36">
      <c r="AH873" s="98"/>
      <c r="AJ873" s="98" t="s">
        <v>471</v>
      </c>
    </row>
    <row r="874" spans="34:36">
      <c r="AH874" s="98"/>
      <c r="AI874" t="s">
        <v>472</v>
      </c>
      <c r="AJ874" s="98" t="s">
        <v>473</v>
      </c>
    </row>
    <row r="875" spans="34:36">
      <c r="AH875" s="98"/>
      <c r="AJ875" s="98" t="s">
        <v>473</v>
      </c>
    </row>
    <row r="876" spans="34:36">
      <c r="AH876" s="98"/>
      <c r="AJ876" s="98" t="s">
        <v>473</v>
      </c>
    </row>
    <row r="877" spans="34:36">
      <c r="AH877" s="98"/>
      <c r="AJ877" s="98" t="s">
        <v>473</v>
      </c>
    </row>
    <row r="878" spans="34:36">
      <c r="AH878" s="98"/>
      <c r="AI878" t="s">
        <v>474</v>
      </c>
      <c r="AJ878" s="98" t="s">
        <v>475</v>
      </c>
    </row>
    <row r="879" spans="34:36">
      <c r="AH879" s="98"/>
      <c r="AJ879" s="98" t="s">
        <v>475</v>
      </c>
    </row>
    <row r="880" spans="34:36">
      <c r="AH880" s="98"/>
      <c r="AJ880" s="98" t="s">
        <v>475</v>
      </c>
    </row>
    <row r="881" spans="34:36">
      <c r="AH881" s="98"/>
      <c r="AJ881" s="98" t="s">
        <v>475</v>
      </c>
    </row>
    <row r="882" spans="34:36">
      <c r="AH882" s="98"/>
      <c r="AI882" t="s">
        <v>476</v>
      </c>
      <c r="AJ882" s="98" t="s">
        <v>477</v>
      </c>
    </row>
    <row r="883" spans="34:36">
      <c r="AH883" s="98"/>
      <c r="AJ883" s="98" t="s">
        <v>477</v>
      </c>
    </row>
    <row r="884" spans="34:36">
      <c r="AH884" s="98"/>
      <c r="AI884" t="s">
        <v>478</v>
      </c>
      <c r="AJ884" s="98" t="s">
        <v>479</v>
      </c>
    </row>
    <row r="885" spans="34:36">
      <c r="AH885" s="98"/>
      <c r="AJ885" s="98" t="s">
        <v>479</v>
      </c>
    </row>
    <row r="886" spans="34:36">
      <c r="AH886" s="98"/>
      <c r="AJ886" s="98" t="s">
        <v>479</v>
      </c>
    </row>
    <row r="887" spans="34:36">
      <c r="AH887" s="98"/>
      <c r="AJ887" s="98" t="s">
        <v>479</v>
      </c>
    </row>
    <row r="888" spans="34:36">
      <c r="AH888" s="98"/>
      <c r="AI888" t="s">
        <v>480</v>
      </c>
      <c r="AJ888" s="98" t="s">
        <v>481</v>
      </c>
    </row>
    <row r="889" spans="34:36">
      <c r="AH889" s="98"/>
      <c r="AJ889" s="98" t="s">
        <v>481</v>
      </c>
    </row>
    <row r="890" spans="34:36">
      <c r="AH890" s="98"/>
      <c r="AJ890" s="98" t="s">
        <v>481</v>
      </c>
    </row>
    <row r="891" spans="34:36">
      <c r="AH891" s="98"/>
      <c r="AJ891" s="98" t="s">
        <v>481</v>
      </c>
    </row>
    <row r="892" spans="34:36">
      <c r="AH892" s="98"/>
      <c r="AJ892" s="98" t="s">
        <v>481</v>
      </c>
    </row>
    <row r="893" spans="34:36">
      <c r="AH893" s="98"/>
      <c r="AJ893" s="98" t="s">
        <v>481</v>
      </c>
    </row>
    <row r="894" spans="34:36">
      <c r="AH894" s="98"/>
      <c r="AJ894" s="98" t="s">
        <v>481</v>
      </c>
    </row>
    <row r="895" spans="34:36">
      <c r="AH895" s="98"/>
      <c r="AJ895" s="98" t="s">
        <v>481</v>
      </c>
    </row>
    <row r="896" spans="34:36">
      <c r="AH896" s="98"/>
      <c r="AI896" t="s">
        <v>139</v>
      </c>
      <c r="AJ896" s="98" t="s">
        <v>482</v>
      </c>
    </row>
    <row r="897" spans="34:36">
      <c r="AH897" s="98"/>
      <c r="AJ897" s="98" t="s">
        <v>482</v>
      </c>
    </row>
    <row r="898" spans="34:36">
      <c r="AH898" s="98"/>
      <c r="AJ898" s="98" t="s">
        <v>482</v>
      </c>
    </row>
    <row r="899" spans="34:36">
      <c r="AH899" s="98"/>
      <c r="AJ899" s="98" t="s">
        <v>482</v>
      </c>
    </row>
    <row r="900" spans="34:36">
      <c r="AH900" s="98"/>
      <c r="AJ900" s="98" t="s">
        <v>482</v>
      </c>
    </row>
    <row r="901" spans="34:36">
      <c r="AH901" s="98"/>
      <c r="AJ901" s="98" t="s">
        <v>482</v>
      </c>
    </row>
    <row r="902" spans="34:36">
      <c r="AH902" s="98"/>
      <c r="AI902" t="s">
        <v>75</v>
      </c>
      <c r="AJ902" s="98" t="s">
        <v>483</v>
      </c>
    </row>
    <row r="903" spans="34:36">
      <c r="AH903" s="98"/>
      <c r="AJ903" s="98" t="s">
        <v>483</v>
      </c>
    </row>
    <row r="904" spans="34:36">
      <c r="AH904" s="98"/>
      <c r="AJ904" s="98" t="s">
        <v>483</v>
      </c>
    </row>
    <row r="905" spans="34:36">
      <c r="AH905" s="98"/>
      <c r="AJ905" s="98" t="s">
        <v>483</v>
      </c>
    </row>
    <row r="906" spans="34:36">
      <c r="AH906" s="98"/>
      <c r="AJ906" s="98" t="s">
        <v>483</v>
      </c>
    </row>
    <row r="907" spans="34:36">
      <c r="AH907" s="98"/>
      <c r="AJ907" s="98" t="s">
        <v>483</v>
      </c>
    </row>
    <row r="908" spans="34:36">
      <c r="AH908" s="98"/>
      <c r="AJ908" s="98" t="s">
        <v>483</v>
      </c>
    </row>
    <row r="909" spans="34:36">
      <c r="AH909" s="98"/>
      <c r="AJ909" s="98" t="s">
        <v>483</v>
      </c>
    </row>
    <row r="910" spans="34:36">
      <c r="AH910" s="98"/>
      <c r="AJ910" s="98" t="s">
        <v>483</v>
      </c>
    </row>
    <row r="911" spans="34:36">
      <c r="AH911" s="98"/>
      <c r="AJ911" s="98" t="s">
        <v>483</v>
      </c>
    </row>
    <row r="912" spans="34:36">
      <c r="AH912" s="98"/>
      <c r="AJ912" s="98" t="s">
        <v>483</v>
      </c>
    </row>
    <row r="913" spans="34:36">
      <c r="AH913" s="98"/>
      <c r="AJ913" s="98" t="s">
        <v>483</v>
      </c>
    </row>
    <row r="914" spans="34:36">
      <c r="AH914" s="98"/>
      <c r="AJ914" s="98" t="s">
        <v>483</v>
      </c>
    </row>
    <row r="915" spans="34:36">
      <c r="AH915" s="98"/>
      <c r="AJ915" s="98" t="s">
        <v>483</v>
      </c>
    </row>
    <row r="916" spans="34:36">
      <c r="AH916" s="98"/>
      <c r="AJ916" s="98" t="s">
        <v>483</v>
      </c>
    </row>
    <row r="917" spans="34:36">
      <c r="AH917" s="98"/>
      <c r="AJ917" s="98" t="s">
        <v>483</v>
      </c>
    </row>
    <row r="918" spans="34:36">
      <c r="AH918" s="98"/>
      <c r="AJ918" s="98" t="s">
        <v>483</v>
      </c>
    </row>
    <row r="919" spans="34:36">
      <c r="AH919" s="98"/>
      <c r="AJ919" s="98" t="s">
        <v>483</v>
      </c>
    </row>
    <row r="920" spans="34:36">
      <c r="AH920" s="98"/>
      <c r="AJ920" s="98" t="s">
        <v>483</v>
      </c>
    </row>
    <row r="921" spans="34:36">
      <c r="AH921" s="98"/>
      <c r="AJ921" s="98" t="s">
        <v>483</v>
      </c>
    </row>
    <row r="922" spans="34:36">
      <c r="AH922" s="98"/>
      <c r="AJ922" s="98" t="s">
        <v>483</v>
      </c>
    </row>
    <row r="923" spans="34:36">
      <c r="AH923" s="98"/>
      <c r="AJ923" s="98" t="s">
        <v>483</v>
      </c>
    </row>
    <row r="924" spans="34:36">
      <c r="AH924" s="98"/>
      <c r="AJ924" s="98" t="s">
        <v>483</v>
      </c>
    </row>
    <row r="925" spans="34:36">
      <c r="AH925" s="98"/>
      <c r="AJ925" s="98" t="s">
        <v>483</v>
      </c>
    </row>
    <row r="926" spans="34:36">
      <c r="AH926" s="98"/>
      <c r="AJ926" s="98" t="s">
        <v>483</v>
      </c>
    </row>
    <row r="927" spans="34:36">
      <c r="AH927" s="98"/>
      <c r="AJ927" s="98" t="s">
        <v>483</v>
      </c>
    </row>
    <row r="928" spans="34:36">
      <c r="AH928" s="98"/>
      <c r="AJ928" s="98" t="s">
        <v>483</v>
      </c>
    </row>
    <row r="929" spans="34:36">
      <c r="AH929" s="98"/>
      <c r="AJ929" s="98" t="s">
        <v>483</v>
      </c>
    </row>
    <row r="930" spans="34:36">
      <c r="AH930" s="98"/>
      <c r="AJ930" s="98" t="s">
        <v>483</v>
      </c>
    </row>
    <row r="931" spans="34:36">
      <c r="AH931" s="98"/>
      <c r="AJ931" s="98" t="s">
        <v>483</v>
      </c>
    </row>
    <row r="932" spans="34:36">
      <c r="AH932" s="98"/>
      <c r="AI932" s="98"/>
      <c r="AJ932" s="98" t="s">
        <v>483</v>
      </c>
    </row>
    <row r="933" spans="34:36">
      <c r="AH933" s="98"/>
      <c r="AI933" s="98"/>
      <c r="AJ933" s="98" t="s">
        <v>483</v>
      </c>
    </row>
    <row r="934" spans="34:36">
      <c r="AI934" s="98"/>
      <c r="AJ934" s="98" t="s">
        <v>483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151"/>
  <sheetViews>
    <sheetView zoomScale="80" zoomScaleNormal="80" workbookViewId="0"/>
  </sheetViews>
  <sheetFormatPr defaultRowHeight="15"/>
  <cols>
    <col min="1" max="1" width="29.7109375" style="149" customWidth="1"/>
    <col min="2" max="2" width="34.42578125" style="149" customWidth="1"/>
    <col min="3" max="3" width="41.42578125" customWidth="1"/>
    <col min="4" max="249" width="9.140625" style="149"/>
    <col min="250" max="251" width="29.7109375" style="149" customWidth="1"/>
    <col min="252" max="252" width="34.42578125" style="149" customWidth="1"/>
    <col min="253" max="254" width="9.140625" style="149"/>
    <col min="255" max="255" width="51.140625" style="149" customWidth="1"/>
    <col min="256" max="505" width="9.140625" style="149"/>
    <col min="506" max="507" width="29.7109375" style="149" customWidth="1"/>
    <col min="508" max="508" width="34.42578125" style="149" customWidth="1"/>
    <col min="509" max="510" width="9.140625" style="149"/>
    <col min="511" max="511" width="51.140625" style="149" customWidth="1"/>
    <col min="512" max="761" width="9.140625" style="149"/>
    <col min="762" max="763" width="29.7109375" style="149" customWidth="1"/>
    <col min="764" max="764" width="34.42578125" style="149" customWidth="1"/>
    <col min="765" max="766" width="9.140625" style="149"/>
    <col min="767" max="767" width="51.140625" style="149" customWidth="1"/>
    <col min="768" max="1017" width="9.140625" style="149"/>
    <col min="1018" max="1019" width="29.7109375" style="149" customWidth="1"/>
    <col min="1020" max="1020" width="34.42578125" style="149" customWidth="1"/>
    <col min="1021" max="1022" width="9.140625" style="149"/>
    <col min="1023" max="1023" width="51.140625" style="149" customWidth="1"/>
    <col min="1024" max="1273" width="9.140625" style="149"/>
    <col min="1274" max="1275" width="29.7109375" style="149" customWidth="1"/>
    <col min="1276" max="1276" width="34.42578125" style="149" customWidth="1"/>
    <col min="1277" max="1278" width="9.140625" style="149"/>
    <col min="1279" max="1279" width="51.140625" style="149" customWidth="1"/>
    <col min="1280" max="1529" width="9.140625" style="149"/>
    <col min="1530" max="1531" width="29.7109375" style="149" customWidth="1"/>
    <col min="1532" max="1532" width="34.42578125" style="149" customWidth="1"/>
    <col min="1533" max="1534" width="9.140625" style="149"/>
    <col min="1535" max="1535" width="51.140625" style="149" customWidth="1"/>
    <col min="1536" max="1785" width="9.140625" style="149"/>
    <col min="1786" max="1787" width="29.7109375" style="149" customWidth="1"/>
    <col min="1788" max="1788" width="34.42578125" style="149" customWidth="1"/>
    <col min="1789" max="1790" width="9.140625" style="149"/>
    <col min="1791" max="1791" width="51.140625" style="149" customWidth="1"/>
    <col min="1792" max="2041" width="9.140625" style="149"/>
    <col min="2042" max="2043" width="29.7109375" style="149" customWidth="1"/>
    <col min="2044" max="2044" width="34.42578125" style="149" customWidth="1"/>
    <col min="2045" max="2046" width="9.140625" style="149"/>
    <col min="2047" max="2047" width="51.140625" style="149" customWidth="1"/>
    <col min="2048" max="2297" width="9.140625" style="149"/>
    <col min="2298" max="2299" width="29.7109375" style="149" customWidth="1"/>
    <col min="2300" max="2300" width="34.42578125" style="149" customWidth="1"/>
    <col min="2301" max="2302" width="9.140625" style="149"/>
    <col min="2303" max="2303" width="51.140625" style="149" customWidth="1"/>
    <col min="2304" max="2553" width="9.140625" style="149"/>
    <col min="2554" max="2555" width="29.7109375" style="149" customWidth="1"/>
    <col min="2556" max="2556" width="34.42578125" style="149" customWidth="1"/>
    <col min="2557" max="2558" width="9.140625" style="149"/>
    <col min="2559" max="2559" width="51.140625" style="149" customWidth="1"/>
    <col min="2560" max="2809" width="9.140625" style="149"/>
    <col min="2810" max="2811" width="29.7109375" style="149" customWidth="1"/>
    <col min="2812" max="2812" width="34.42578125" style="149" customWidth="1"/>
    <col min="2813" max="2814" width="9.140625" style="149"/>
    <col min="2815" max="2815" width="51.140625" style="149" customWidth="1"/>
    <col min="2816" max="3065" width="9.140625" style="149"/>
    <col min="3066" max="3067" width="29.7109375" style="149" customWidth="1"/>
    <col min="3068" max="3068" width="34.42578125" style="149" customWidth="1"/>
    <col min="3069" max="3070" width="9.140625" style="149"/>
    <col min="3071" max="3071" width="51.140625" style="149" customWidth="1"/>
    <col min="3072" max="3321" width="9.140625" style="149"/>
    <col min="3322" max="3323" width="29.7109375" style="149" customWidth="1"/>
    <col min="3324" max="3324" width="34.42578125" style="149" customWidth="1"/>
    <col min="3325" max="3326" width="9.140625" style="149"/>
    <col min="3327" max="3327" width="51.140625" style="149" customWidth="1"/>
    <col min="3328" max="3577" width="9.140625" style="149"/>
    <col min="3578" max="3579" width="29.7109375" style="149" customWidth="1"/>
    <col min="3580" max="3580" width="34.42578125" style="149" customWidth="1"/>
    <col min="3581" max="3582" width="9.140625" style="149"/>
    <col min="3583" max="3583" width="51.140625" style="149" customWidth="1"/>
    <col min="3584" max="3833" width="9.140625" style="149"/>
    <col min="3834" max="3835" width="29.7109375" style="149" customWidth="1"/>
    <col min="3836" max="3836" width="34.42578125" style="149" customWidth="1"/>
    <col min="3837" max="3838" width="9.140625" style="149"/>
    <col min="3839" max="3839" width="51.140625" style="149" customWidth="1"/>
    <col min="3840" max="4089" width="9.140625" style="149"/>
    <col min="4090" max="4091" width="29.7109375" style="149" customWidth="1"/>
    <col min="4092" max="4092" width="34.42578125" style="149" customWidth="1"/>
    <col min="4093" max="4094" width="9.140625" style="149"/>
    <col min="4095" max="4095" width="51.140625" style="149" customWidth="1"/>
    <col min="4096" max="4345" width="9.140625" style="149"/>
    <col min="4346" max="4347" width="29.7109375" style="149" customWidth="1"/>
    <col min="4348" max="4348" width="34.42578125" style="149" customWidth="1"/>
    <col min="4349" max="4350" width="9.140625" style="149"/>
    <col min="4351" max="4351" width="51.140625" style="149" customWidth="1"/>
    <col min="4352" max="4601" width="9.140625" style="149"/>
    <col min="4602" max="4603" width="29.7109375" style="149" customWidth="1"/>
    <col min="4604" max="4604" width="34.42578125" style="149" customWidth="1"/>
    <col min="4605" max="4606" width="9.140625" style="149"/>
    <col min="4607" max="4607" width="51.140625" style="149" customWidth="1"/>
    <col min="4608" max="4857" width="9.140625" style="149"/>
    <col min="4858" max="4859" width="29.7109375" style="149" customWidth="1"/>
    <col min="4860" max="4860" width="34.42578125" style="149" customWidth="1"/>
    <col min="4861" max="4862" width="9.140625" style="149"/>
    <col min="4863" max="4863" width="51.140625" style="149" customWidth="1"/>
    <col min="4864" max="5113" width="9.140625" style="149"/>
    <col min="5114" max="5115" width="29.7109375" style="149" customWidth="1"/>
    <col min="5116" max="5116" width="34.42578125" style="149" customWidth="1"/>
    <col min="5117" max="5118" width="9.140625" style="149"/>
    <col min="5119" max="5119" width="51.140625" style="149" customWidth="1"/>
    <col min="5120" max="5369" width="9.140625" style="149"/>
    <col min="5370" max="5371" width="29.7109375" style="149" customWidth="1"/>
    <col min="5372" max="5372" width="34.42578125" style="149" customWidth="1"/>
    <col min="5373" max="5374" width="9.140625" style="149"/>
    <col min="5375" max="5375" width="51.140625" style="149" customWidth="1"/>
    <col min="5376" max="5625" width="9.140625" style="149"/>
    <col min="5626" max="5627" width="29.7109375" style="149" customWidth="1"/>
    <col min="5628" max="5628" width="34.42578125" style="149" customWidth="1"/>
    <col min="5629" max="5630" width="9.140625" style="149"/>
    <col min="5631" max="5631" width="51.140625" style="149" customWidth="1"/>
    <col min="5632" max="5881" width="9.140625" style="149"/>
    <col min="5882" max="5883" width="29.7109375" style="149" customWidth="1"/>
    <col min="5884" max="5884" width="34.42578125" style="149" customWidth="1"/>
    <col min="5885" max="5886" width="9.140625" style="149"/>
    <col min="5887" max="5887" width="51.140625" style="149" customWidth="1"/>
    <col min="5888" max="6137" width="9.140625" style="149"/>
    <col min="6138" max="6139" width="29.7109375" style="149" customWidth="1"/>
    <col min="6140" max="6140" width="34.42578125" style="149" customWidth="1"/>
    <col min="6141" max="6142" width="9.140625" style="149"/>
    <col min="6143" max="6143" width="51.140625" style="149" customWidth="1"/>
    <col min="6144" max="6393" width="9.140625" style="149"/>
    <col min="6394" max="6395" width="29.7109375" style="149" customWidth="1"/>
    <col min="6396" max="6396" width="34.42578125" style="149" customWidth="1"/>
    <col min="6397" max="6398" width="9.140625" style="149"/>
    <col min="6399" max="6399" width="51.140625" style="149" customWidth="1"/>
    <col min="6400" max="6649" width="9.140625" style="149"/>
    <col min="6650" max="6651" width="29.7109375" style="149" customWidth="1"/>
    <col min="6652" max="6652" width="34.42578125" style="149" customWidth="1"/>
    <col min="6653" max="6654" width="9.140625" style="149"/>
    <col min="6655" max="6655" width="51.140625" style="149" customWidth="1"/>
    <col min="6656" max="6905" width="9.140625" style="149"/>
    <col min="6906" max="6907" width="29.7109375" style="149" customWidth="1"/>
    <col min="6908" max="6908" width="34.42578125" style="149" customWidth="1"/>
    <col min="6909" max="6910" width="9.140625" style="149"/>
    <col min="6911" max="6911" width="51.140625" style="149" customWidth="1"/>
    <col min="6912" max="7161" width="9.140625" style="149"/>
    <col min="7162" max="7163" width="29.7109375" style="149" customWidth="1"/>
    <col min="7164" max="7164" width="34.42578125" style="149" customWidth="1"/>
    <col min="7165" max="7166" width="9.140625" style="149"/>
    <col min="7167" max="7167" width="51.140625" style="149" customWidth="1"/>
    <col min="7168" max="7417" width="9.140625" style="149"/>
    <col min="7418" max="7419" width="29.7109375" style="149" customWidth="1"/>
    <col min="7420" max="7420" width="34.42578125" style="149" customWidth="1"/>
    <col min="7421" max="7422" width="9.140625" style="149"/>
    <col min="7423" max="7423" width="51.140625" style="149" customWidth="1"/>
    <col min="7424" max="7673" width="9.140625" style="149"/>
    <col min="7674" max="7675" width="29.7109375" style="149" customWidth="1"/>
    <col min="7676" max="7676" width="34.42578125" style="149" customWidth="1"/>
    <col min="7677" max="7678" width="9.140625" style="149"/>
    <col min="7679" max="7679" width="51.140625" style="149" customWidth="1"/>
    <col min="7680" max="7929" width="9.140625" style="149"/>
    <col min="7930" max="7931" width="29.7109375" style="149" customWidth="1"/>
    <col min="7932" max="7932" width="34.42578125" style="149" customWidth="1"/>
    <col min="7933" max="7934" width="9.140625" style="149"/>
    <col min="7935" max="7935" width="51.140625" style="149" customWidth="1"/>
    <col min="7936" max="8185" width="9.140625" style="149"/>
    <col min="8186" max="8187" width="29.7109375" style="149" customWidth="1"/>
    <col min="8188" max="8188" width="34.42578125" style="149" customWidth="1"/>
    <col min="8189" max="8190" width="9.140625" style="149"/>
    <col min="8191" max="8191" width="51.140625" style="149" customWidth="1"/>
    <col min="8192" max="8441" width="9.140625" style="149"/>
    <col min="8442" max="8443" width="29.7109375" style="149" customWidth="1"/>
    <col min="8444" max="8444" width="34.42578125" style="149" customWidth="1"/>
    <col min="8445" max="8446" width="9.140625" style="149"/>
    <col min="8447" max="8447" width="51.140625" style="149" customWidth="1"/>
    <col min="8448" max="8697" width="9.140625" style="149"/>
    <col min="8698" max="8699" width="29.7109375" style="149" customWidth="1"/>
    <col min="8700" max="8700" width="34.42578125" style="149" customWidth="1"/>
    <col min="8701" max="8702" width="9.140625" style="149"/>
    <col min="8703" max="8703" width="51.140625" style="149" customWidth="1"/>
    <col min="8704" max="8953" width="9.140625" style="149"/>
    <col min="8954" max="8955" width="29.7109375" style="149" customWidth="1"/>
    <col min="8956" max="8956" width="34.42578125" style="149" customWidth="1"/>
    <col min="8957" max="8958" width="9.140625" style="149"/>
    <col min="8959" max="8959" width="51.140625" style="149" customWidth="1"/>
    <col min="8960" max="9209" width="9.140625" style="149"/>
    <col min="9210" max="9211" width="29.7109375" style="149" customWidth="1"/>
    <col min="9212" max="9212" width="34.42578125" style="149" customWidth="1"/>
    <col min="9213" max="9214" width="9.140625" style="149"/>
    <col min="9215" max="9215" width="51.140625" style="149" customWidth="1"/>
    <col min="9216" max="9465" width="9.140625" style="149"/>
    <col min="9466" max="9467" width="29.7109375" style="149" customWidth="1"/>
    <col min="9468" max="9468" width="34.42578125" style="149" customWidth="1"/>
    <col min="9469" max="9470" width="9.140625" style="149"/>
    <col min="9471" max="9471" width="51.140625" style="149" customWidth="1"/>
    <col min="9472" max="9721" width="9.140625" style="149"/>
    <col min="9722" max="9723" width="29.7109375" style="149" customWidth="1"/>
    <col min="9724" max="9724" width="34.42578125" style="149" customWidth="1"/>
    <col min="9725" max="9726" width="9.140625" style="149"/>
    <col min="9727" max="9727" width="51.140625" style="149" customWidth="1"/>
    <col min="9728" max="9977" width="9.140625" style="149"/>
    <col min="9978" max="9979" width="29.7109375" style="149" customWidth="1"/>
    <col min="9980" max="9980" width="34.42578125" style="149" customWidth="1"/>
    <col min="9981" max="9982" width="9.140625" style="149"/>
    <col min="9983" max="9983" width="51.140625" style="149" customWidth="1"/>
    <col min="9984" max="10233" width="9.140625" style="149"/>
    <col min="10234" max="10235" width="29.7109375" style="149" customWidth="1"/>
    <col min="10236" max="10236" width="34.42578125" style="149" customWidth="1"/>
    <col min="10237" max="10238" width="9.140625" style="149"/>
    <col min="10239" max="10239" width="51.140625" style="149" customWidth="1"/>
    <col min="10240" max="10489" width="9.140625" style="149"/>
    <col min="10490" max="10491" width="29.7109375" style="149" customWidth="1"/>
    <col min="10492" max="10492" width="34.42578125" style="149" customWidth="1"/>
    <col min="10493" max="10494" width="9.140625" style="149"/>
    <col min="10495" max="10495" width="51.140625" style="149" customWidth="1"/>
    <col min="10496" max="10745" width="9.140625" style="149"/>
    <col min="10746" max="10747" width="29.7109375" style="149" customWidth="1"/>
    <col min="10748" max="10748" width="34.42578125" style="149" customWidth="1"/>
    <col min="10749" max="10750" width="9.140625" style="149"/>
    <col min="10751" max="10751" width="51.140625" style="149" customWidth="1"/>
    <col min="10752" max="11001" width="9.140625" style="149"/>
    <col min="11002" max="11003" width="29.7109375" style="149" customWidth="1"/>
    <col min="11004" max="11004" width="34.42578125" style="149" customWidth="1"/>
    <col min="11005" max="11006" width="9.140625" style="149"/>
    <col min="11007" max="11007" width="51.140625" style="149" customWidth="1"/>
    <col min="11008" max="11257" width="9.140625" style="149"/>
    <col min="11258" max="11259" width="29.7109375" style="149" customWidth="1"/>
    <col min="11260" max="11260" width="34.42578125" style="149" customWidth="1"/>
    <col min="11261" max="11262" width="9.140625" style="149"/>
    <col min="11263" max="11263" width="51.140625" style="149" customWidth="1"/>
    <col min="11264" max="11513" width="9.140625" style="149"/>
    <col min="11514" max="11515" width="29.7109375" style="149" customWidth="1"/>
    <col min="11516" max="11516" width="34.42578125" style="149" customWidth="1"/>
    <col min="11517" max="11518" width="9.140625" style="149"/>
    <col min="11519" max="11519" width="51.140625" style="149" customWidth="1"/>
    <col min="11520" max="11769" width="9.140625" style="149"/>
    <col min="11770" max="11771" width="29.7109375" style="149" customWidth="1"/>
    <col min="11772" max="11772" width="34.42578125" style="149" customWidth="1"/>
    <col min="11773" max="11774" width="9.140625" style="149"/>
    <col min="11775" max="11775" width="51.140625" style="149" customWidth="1"/>
    <col min="11776" max="12025" width="9.140625" style="149"/>
    <col min="12026" max="12027" width="29.7109375" style="149" customWidth="1"/>
    <col min="12028" max="12028" width="34.42578125" style="149" customWidth="1"/>
    <col min="12029" max="12030" width="9.140625" style="149"/>
    <col min="12031" max="12031" width="51.140625" style="149" customWidth="1"/>
    <col min="12032" max="12281" width="9.140625" style="149"/>
    <col min="12282" max="12283" width="29.7109375" style="149" customWidth="1"/>
    <col min="12284" max="12284" width="34.42578125" style="149" customWidth="1"/>
    <col min="12285" max="12286" width="9.140625" style="149"/>
    <col min="12287" max="12287" width="51.140625" style="149" customWidth="1"/>
    <col min="12288" max="12537" width="9.140625" style="149"/>
    <col min="12538" max="12539" width="29.7109375" style="149" customWidth="1"/>
    <col min="12540" max="12540" width="34.42578125" style="149" customWidth="1"/>
    <col min="12541" max="12542" width="9.140625" style="149"/>
    <col min="12543" max="12543" width="51.140625" style="149" customWidth="1"/>
    <col min="12544" max="12793" width="9.140625" style="149"/>
    <col min="12794" max="12795" width="29.7109375" style="149" customWidth="1"/>
    <col min="12796" max="12796" width="34.42578125" style="149" customWidth="1"/>
    <col min="12797" max="12798" width="9.140625" style="149"/>
    <col min="12799" max="12799" width="51.140625" style="149" customWidth="1"/>
    <col min="12800" max="13049" width="9.140625" style="149"/>
    <col min="13050" max="13051" width="29.7109375" style="149" customWidth="1"/>
    <col min="13052" max="13052" width="34.42578125" style="149" customWidth="1"/>
    <col min="13053" max="13054" width="9.140625" style="149"/>
    <col min="13055" max="13055" width="51.140625" style="149" customWidth="1"/>
    <col min="13056" max="13305" width="9.140625" style="149"/>
    <col min="13306" max="13307" width="29.7109375" style="149" customWidth="1"/>
    <col min="13308" max="13308" width="34.42578125" style="149" customWidth="1"/>
    <col min="13309" max="13310" width="9.140625" style="149"/>
    <col min="13311" max="13311" width="51.140625" style="149" customWidth="1"/>
    <col min="13312" max="13561" width="9.140625" style="149"/>
    <col min="13562" max="13563" width="29.7109375" style="149" customWidth="1"/>
    <col min="13564" max="13564" width="34.42578125" style="149" customWidth="1"/>
    <col min="13565" max="13566" width="9.140625" style="149"/>
    <col min="13567" max="13567" width="51.140625" style="149" customWidth="1"/>
    <col min="13568" max="13817" width="9.140625" style="149"/>
    <col min="13818" max="13819" width="29.7109375" style="149" customWidth="1"/>
    <col min="13820" max="13820" width="34.42578125" style="149" customWidth="1"/>
    <col min="13821" max="13822" width="9.140625" style="149"/>
    <col min="13823" max="13823" width="51.140625" style="149" customWidth="1"/>
    <col min="13824" max="14073" width="9.140625" style="149"/>
    <col min="14074" max="14075" width="29.7109375" style="149" customWidth="1"/>
    <col min="14076" max="14076" width="34.42578125" style="149" customWidth="1"/>
    <col min="14077" max="14078" width="9.140625" style="149"/>
    <col min="14079" max="14079" width="51.140625" style="149" customWidth="1"/>
    <col min="14080" max="14329" width="9.140625" style="149"/>
    <col min="14330" max="14331" width="29.7109375" style="149" customWidth="1"/>
    <col min="14332" max="14332" width="34.42578125" style="149" customWidth="1"/>
    <col min="14333" max="14334" width="9.140625" style="149"/>
    <col min="14335" max="14335" width="51.140625" style="149" customWidth="1"/>
    <col min="14336" max="14585" width="9.140625" style="149"/>
    <col min="14586" max="14587" width="29.7109375" style="149" customWidth="1"/>
    <col min="14588" max="14588" width="34.42578125" style="149" customWidth="1"/>
    <col min="14589" max="14590" width="9.140625" style="149"/>
    <col min="14591" max="14591" width="51.140625" style="149" customWidth="1"/>
    <col min="14592" max="14841" width="9.140625" style="149"/>
    <col min="14842" max="14843" width="29.7109375" style="149" customWidth="1"/>
    <col min="14844" max="14844" width="34.42578125" style="149" customWidth="1"/>
    <col min="14845" max="14846" width="9.140625" style="149"/>
    <col min="14847" max="14847" width="51.140625" style="149" customWidth="1"/>
    <col min="14848" max="15097" width="9.140625" style="149"/>
    <col min="15098" max="15099" width="29.7109375" style="149" customWidth="1"/>
    <col min="15100" max="15100" width="34.42578125" style="149" customWidth="1"/>
    <col min="15101" max="15102" width="9.140625" style="149"/>
    <col min="15103" max="15103" width="51.140625" style="149" customWidth="1"/>
    <col min="15104" max="15353" width="9.140625" style="149"/>
    <col min="15354" max="15355" width="29.7109375" style="149" customWidth="1"/>
    <col min="15356" max="15356" width="34.42578125" style="149" customWidth="1"/>
    <col min="15357" max="15358" width="9.140625" style="149"/>
    <col min="15359" max="15359" width="51.140625" style="149" customWidth="1"/>
    <col min="15360" max="15609" width="9.140625" style="149"/>
    <col min="15610" max="15611" width="29.7109375" style="149" customWidth="1"/>
    <col min="15612" max="15612" width="34.42578125" style="149" customWidth="1"/>
    <col min="15613" max="15614" width="9.140625" style="149"/>
    <col min="15615" max="15615" width="51.140625" style="149" customWidth="1"/>
    <col min="15616" max="15865" width="9.140625" style="149"/>
    <col min="15866" max="15867" width="29.7109375" style="149" customWidth="1"/>
    <col min="15868" max="15868" width="34.42578125" style="149" customWidth="1"/>
    <col min="15869" max="15870" width="9.140625" style="149"/>
    <col min="15871" max="15871" width="51.140625" style="149" customWidth="1"/>
    <col min="15872" max="16121" width="9.140625" style="149"/>
    <col min="16122" max="16123" width="29.7109375" style="149" customWidth="1"/>
    <col min="16124" max="16124" width="34.42578125" style="149" customWidth="1"/>
    <col min="16125" max="16126" width="9.140625" style="149"/>
    <col min="16127" max="16127" width="51.140625" style="149" customWidth="1"/>
    <col min="16128" max="16384" width="9.140625" style="149"/>
  </cols>
  <sheetData>
    <row r="1" spans="1:3" ht="15.75" thickBot="1">
      <c r="A1" s="147" t="s">
        <v>386</v>
      </c>
      <c r="B1" s="148" t="s">
        <v>771</v>
      </c>
      <c r="C1" s="150" t="s">
        <v>770</v>
      </c>
    </row>
    <row r="2" spans="1:3">
      <c r="A2" t="s">
        <v>369</v>
      </c>
      <c r="B2" t="s">
        <v>1998</v>
      </c>
      <c r="C2" t="s">
        <v>1999</v>
      </c>
    </row>
    <row r="3" spans="1:3">
      <c r="A3" t="s">
        <v>367</v>
      </c>
      <c r="B3" t="s">
        <v>2000</v>
      </c>
      <c r="C3" t="s">
        <v>2001</v>
      </c>
    </row>
    <row r="4" spans="1:3">
      <c r="A4" t="s">
        <v>365</v>
      </c>
      <c r="B4" t="s">
        <v>2002</v>
      </c>
      <c r="C4" t="s">
        <v>2003</v>
      </c>
    </row>
    <row r="5" spans="1:3">
      <c r="A5" t="s">
        <v>363</v>
      </c>
      <c r="B5" t="s">
        <v>2004</v>
      </c>
      <c r="C5" t="s">
        <v>2005</v>
      </c>
    </row>
    <row r="6" spans="1:3">
      <c r="A6" t="s">
        <v>361</v>
      </c>
      <c r="B6" t="s">
        <v>2006</v>
      </c>
      <c r="C6" t="s">
        <v>2007</v>
      </c>
    </row>
    <row r="7" spans="1:3">
      <c r="A7" t="s">
        <v>359</v>
      </c>
      <c r="B7" t="s">
        <v>2008</v>
      </c>
      <c r="C7" t="s">
        <v>2009</v>
      </c>
    </row>
    <row r="8" spans="1:3">
      <c r="A8" t="s">
        <v>357</v>
      </c>
      <c r="B8" t="s">
        <v>2010</v>
      </c>
      <c r="C8" t="s">
        <v>2011</v>
      </c>
    </row>
    <row r="9" spans="1:3">
      <c r="A9" t="s">
        <v>355</v>
      </c>
      <c r="B9" t="s">
        <v>2012</v>
      </c>
      <c r="C9" t="s">
        <v>2013</v>
      </c>
    </row>
    <row r="10" spans="1:3">
      <c r="A10" t="s">
        <v>353</v>
      </c>
      <c r="B10" t="s">
        <v>2014</v>
      </c>
      <c r="C10" t="s">
        <v>2007</v>
      </c>
    </row>
    <row r="11" spans="1:3">
      <c r="A11" t="s">
        <v>351</v>
      </c>
      <c r="B11" t="s">
        <v>2015</v>
      </c>
      <c r="C11" t="s">
        <v>2007</v>
      </c>
    </row>
    <row r="12" spans="1:3">
      <c r="A12" t="s">
        <v>349</v>
      </c>
      <c r="B12" t="s">
        <v>2016</v>
      </c>
      <c r="C12" t="s">
        <v>2017</v>
      </c>
    </row>
    <row r="13" spans="1:3">
      <c r="A13" t="s">
        <v>347</v>
      </c>
      <c r="B13" t="s">
        <v>2018</v>
      </c>
      <c r="C13" t="s">
        <v>2019</v>
      </c>
    </row>
    <row r="14" spans="1:3">
      <c r="A14" t="s">
        <v>345</v>
      </c>
      <c r="B14" t="s">
        <v>2020</v>
      </c>
      <c r="C14" t="s">
        <v>2021</v>
      </c>
    </row>
    <row r="15" spans="1:3">
      <c r="A15" t="s">
        <v>343</v>
      </c>
      <c r="B15" t="s">
        <v>2022</v>
      </c>
      <c r="C15" t="s">
        <v>2023</v>
      </c>
    </row>
    <row r="16" spans="1:3">
      <c r="A16" t="s">
        <v>341</v>
      </c>
      <c r="B16" t="s">
        <v>2024</v>
      </c>
      <c r="C16" t="s">
        <v>2025</v>
      </c>
    </row>
    <row r="17" spans="1:3">
      <c r="A17" t="s">
        <v>339</v>
      </c>
      <c r="B17" t="s">
        <v>2026</v>
      </c>
      <c r="C17" t="s">
        <v>2027</v>
      </c>
    </row>
    <row r="18" spans="1:3">
      <c r="A18" t="s">
        <v>337</v>
      </c>
      <c r="B18" t="s">
        <v>2028</v>
      </c>
      <c r="C18" t="s">
        <v>2029</v>
      </c>
    </row>
    <row r="19" spans="1:3">
      <c r="A19" t="s">
        <v>335</v>
      </c>
      <c r="B19" t="s">
        <v>2030</v>
      </c>
      <c r="C19" t="s">
        <v>2031</v>
      </c>
    </row>
    <row r="20" spans="1:3">
      <c r="A20" t="s">
        <v>333</v>
      </c>
      <c r="B20" t="s">
        <v>2032</v>
      </c>
      <c r="C20" t="s">
        <v>2033</v>
      </c>
    </row>
    <row r="21" spans="1:3">
      <c r="A21" t="s">
        <v>331</v>
      </c>
      <c r="B21" t="s">
        <v>2034</v>
      </c>
      <c r="C21" t="s">
        <v>2035</v>
      </c>
    </row>
    <row r="22" spans="1:3">
      <c r="A22" t="s">
        <v>329</v>
      </c>
      <c r="B22" t="s">
        <v>2036</v>
      </c>
      <c r="C22" t="s">
        <v>2037</v>
      </c>
    </row>
    <row r="23" spans="1:3">
      <c r="A23" t="s">
        <v>327</v>
      </c>
      <c r="B23" t="s">
        <v>2038</v>
      </c>
      <c r="C23" t="s">
        <v>2039</v>
      </c>
    </row>
    <row r="24" spans="1:3">
      <c r="A24" t="s">
        <v>325</v>
      </c>
      <c r="B24" t="s">
        <v>2040</v>
      </c>
      <c r="C24" t="s">
        <v>2041</v>
      </c>
    </row>
    <row r="25" spans="1:3">
      <c r="A25" t="s">
        <v>323</v>
      </c>
      <c r="B25" t="s">
        <v>2042</v>
      </c>
      <c r="C25" t="s">
        <v>2043</v>
      </c>
    </row>
    <row r="26" spans="1:3">
      <c r="A26" t="s">
        <v>321</v>
      </c>
      <c r="B26" t="s">
        <v>2042</v>
      </c>
      <c r="C26" t="s">
        <v>2044</v>
      </c>
    </row>
    <row r="27" spans="1:3">
      <c r="A27" t="s">
        <v>319</v>
      </c>
      <c r="B27" t="s">
        <v>2045</v>
      </c>
      <c r="C27" t="s">
        <v>2046</v>
      </c>
    </row>
    <row r="28" spans="1:3">
      <c r="A28" t="s">
        <v>317</v>
      </c>
      <c r="B28" t="s">
        <v>2047</v>
      </c>
      <c r="C28" t="s">
        <v>2048</v>
      </c>
    </row>
    <row r="29" spans="1:3">
      <c r="A29" t="s">
        <v>315</v>
      </c>
      <c r="B29" t="s">
        <v>2049</v>
      </c>
      <c r="C29" t="s">
        <v>2050</v>
      </c>
    </row>
    <row r="30" spans="1:3">
      <c r="A30" t="s">
        <v>313</v>
      </c>
      <c r="B30" t="s">
        <v>2051</v>
      </c>
      <c r="C30" t="s">
        <v>2052</v>
      </c>
    </row>
    <row r="31" spans="1:3">
      <c r="A31" t="s">
        <v>311</v>
      </c>
      <c r="B31" t="s">
        <v>2053</v>
      </c>
      <c r="C31" t="s">
        <v>2054</v>
      </c>
    </row>
    <row r="32" spans="1:3">
      <c r="A32" t="s">
        <v>309</v>
      </c>
      <c r="B32" t="s">
        <v>2055</v>
      </c>
      <c r="C32" t="s">
        <v>2056</v>
      </c>
    </row>
    <row r="33" spans="1:3">
      <c r="A33" t="s">
        <v>307</v>
      </c>
      <c r="B33" t="s">
        <v>2057</v>
      </c>
      <c r="C33" t="s">
        <v>2058</v>
      </c>
    </row>
    <row r="34" spans="1:3">
      <c r="A34" t="s">
        <v>305</v>
      </c>
      <c r="B34" t="s">
        <v>2059</v>
      </c>
      <c r="C34" t="s">
        <v>2060</v>
      </c>
    </row>
    <row r="35" spans="1:3">
      <c r="A35" t="s">
        <v>303</v>
      </c>
      <c r="B35" t="s">
        <v>2061</v>
      </c>
      <c r="C35" t="s">
        <v>2060</v>
      </c>
    </row>
    <row r="36" spans="1:3">
      <c r="A36" t="s">
        <v>301</v>
      </c>
      <c r="B36" t="s">
        <v>2062</v>
      </c>
      <c r="C36" t="s">
        <v>2063</v>
      </c>
    </row>
    <row r="37" spans="1:3">
      <c r="A37" t="s">
        <v>299</v>
      </c>
      <c r="B37" t="s">
        <v>2064</v>
      </c>
      <c r="C37" t="s">
        <v>2065</v>
      </c>
    </row>
    <row r="38" spans="1:3">
      <c r="A38" t="s">
        <v>297</v>
      </c>
      <c r="B38" t="s">
        <v>2016</v>
      </c>
      <c r="C38" t="s">
        <v>2017</v>
      </c>
    </row>
    <row r="39" spans="1:3">
      <c r="A39" t="s">
        <v>295</v>
      </c>
      <c r="B39" t="s">
        <v>2066</v>
      </c>
      <c r="C39" t="s">
        <v>2067</v>
      </c>
    </row>
    <row r="40" spans="1:3">
      <c r="A40" t="s">
        <v>293</v>
      </c>
      <c r="B40" t="s">
        <v>2068</v>
      </c>
      <c r="C40" t="s">
        <v>2069</v>
      </c>
    </row>
    <row r="41" spans="1:3">
      <c r="A41" t="s">
        <v>291</v>
      </c>
      <c r="B41" t="s">
        <v>2070</v>
      </c>
      <c r="C41" t="s">
        <v>2071</v>
      </c>
    </row>
    <row r="42" spans="1:3">
      <c r="A42" t="s">
        <v>289</v>
      </c>
      <c r="B42" t="s">
        <v>2072</v>
      </c>
      <c r="C42" t="s">
        <v>2073</v>
      </c>
    </row>
    <row r="43" spans="1:3">
      <c r="A43" t="s">
        <v>287</v>
      </c>
      <c r="B43" t="s">
        <v>2074</v>
      </c>
      <c r="C43" t="s">
        <v>2007</v>
      </c>
    </row>
    <row r="44" spans="1:3">
      <c r="A44" t="s">
        <v>285</v>
      </c>
      <c r="B44" t="s">
        <v>2075</v>
      </c>
      <c r="C44" t="s">
        <v>2076</v>
      </c>
    </row>
    <row r="45" spans="1:3">
      <c r="A45" t="s">
        <v>283</v>
      </c>
      <c r="B45" t="s">
        <v>2016</v>
      </c>
      <c r="C45" t="s">
        <v>2077</v>
      </c>
    </row>
    <row r="46" spans="1:3">
      <c r="A46" t="s">
        <v>281</v>
      </c>
      <c r="B46" t="s">
        <v>2078</v>
      </c>
      <c r="C46" t="s">
        <v>2079</v>
      </c>
    </row>
    <row r="47" spans="1:3">
      <c r="A47" t="s">
        <v>279</v>
      </c>
      <c r="B47" t="s">
        <v>2080</v>
      </c>
      <c r="C47" t="s">
        <v>2081</v>
      </c>
    </row>
    <row r="48" spans="1:3">
      <c r="A48" t="s">
        <v>277</v>
      </c>
      <c r="B48" t="s">
        <v>2082</v>
      </c>
      <c r="C48" t="s">
        <v>2083</v>
      </c>
    </row>
    <row r="49" spans="1:3">
      <c r="A49" t="s">
        <v>275</v>
      </c>
      <c r="B49" t="s">
        <v>2084</v>
      </c>
      <c r="C49" t="s">
        <v>2085</v>
      </c>
    </row>
    <row r="50" spans="1:3">
      <c r="A50" t="s">
        <v>273</v>
      </c>
      <c r="B50" t="s">
        <v>2086</v>
      </c>
      <c r="C50" t="s">
        <v>2087</v>
      </c>
    </row>
    <row r="51" spans="1:3">
      <c r="A51" t="s">
        <v>271</v>
      </c>
      <c r="B51" t="s">
        <v>2088</v>
      </c>
      <c r="C51" t="s">
        <v>2089</v>
      </c>
    </row>
    <row r="52" spans="1:3">
      <c r="A52" t="s">
        <v>269</v>
      </c>
      <c r="B52" t="s">
        <v>2090</v>
      </c>
      <c r="C52" t="s">
        <v>2091</v>
      </c>
    </row>
    <row r="53" spans="1:3">
      <c r="A53" t="s">
        <v>267</v>
      </c>
      <c r="B53" t="s">
        <v>2092</v>
      </c>
      <c r="C53" t="s">
        <v>2093</v>
      </c>
    </row>
    <row r="54" spans="1:3">
      <c r="A54" t="s">
        <v>265</v>
      </c>
      <c r="B54" t="s">
        <v>2094</v>
      </c>
      <c r="C54" t="s">
        <v>2095</v>
      </c>
    </row>
    <row r="55" spans="1:3">
      <c r="A55" t="s">
        <v>263</v>
      </c>
      <c r="B55" t="s">
        <v>2096</v>
      </c>
      <c r="C55" t="s">
        <v>2097</v>
      </c>
    </row>
    <row r="56" spans="1:3">
      <c r="A56" t="s">
        <v>261</v>
      </c>
      <c r="B56" t="s">
        <v>2098</v>
      </c>
      <c r="C56" t="s">
        <v>2099</v>
      </c>
    </row>
    <row r="57" spans="1:3">
      <c r="A57" t="s">
        <v>259</v>
      </c>
      <c r="B57" t="s">
        <v>2100</v>
      </c>
      <c r="C57" t="s">
        <v>2101</v>
      </c>
    </row>
    <row r="58" spans="1:3">
      <c r="A58" t="s">
        <v>257</v>
      </c>
      <c r="B58" t="s">
        <v>2102</v>
      </c>
      <c r="C58" t="s">
        <v>2103</v>
      </c>
    </row>
    <row r="59" spans="1:3">
      <c r="A59" t="s">
        <v>255</v>
      </c>
      <c r="B59" t="s">
        <v>2104</v>
      </c>
      <c r="C59" t="s">
        <v>2105</v>
      </c>
    </row>
    <row r="60" spans="1:3">
      <c r="A60" t="s">
        <v>253</v>
      </c>
      <c r="B60" t="s">
        <v>2106</v>
      </c>
      <c r="C60" t="s">
        <v>2107</v>
      </c>
    </row>
    <row r="61" spans="1:3">
      <c r="A61" t="s">
        <v>251</v>
      </c>
      <c r="B61" t="s">
        <v>2108</v>
      </c>
      <c r="C61" t="s">
        <v>2007</v>
      </c>
    </row>
    <row r="62" spans="1:3">
      <c r="A62" t="s">
        <v>249</v>
      </c>
      <c r="B62" t="s">
        <v>2086</v>
      </c>
      <c r="C62" t="s">
        <v>2109</v>
      </c>
    </row>
    <row r="63" spans="1:3">
      <c r="A63" t="s">
        <v>247</v>
      </c>
      <c r="B63" t="s">
        <v>2110</v>
      </c>
      <c r="C63" t="s">
        <v>2111</v>
      </c>
    </row>
    <row r="64" spans="1:3">
      <c r="A64" t="s">
        <v>245</v>
      </c>
      <c r="B64" t="s">
        <v>2112</v>
      </c>
      <c r="C64" t="s">
        <v>2113</v>
      </c>
    </row>
    <row r="65" spans="1:3">
      <c r="A65" t="s">
        <v>243</v>
      </c>
      <c r="B65" t="s">
        <v>2114</v>
      </c>
      <c r="C65" t="s">
        <v>2115</v>
      </c>
    </row>
    <row r="66" spans="1:3">
      <c r="A66" t="s">
        <v>241</v>
      </c>
      <c r="B66" t="s">
        <v>2016</v>
      </c>
      <c r="C66" t="s">
        <v>2116</v>
      </c>
    </row>
    <row r="67" spans="1:3">
      <c r="A67" t="s">
        <v>239</v>
      </c>
      <c r="B67" t="s">
        <v>2117</v>
      </c>
      <c r="C67" t="s">
        <v>2118</v>
      </c>
    </row>
    <row r="68" spans="1:3">
      <c r="A68" t="s">
        <v>237</v>
      </c>
      <c r="B68" t="s">
        <v>2119</v>
      </c>
      <c r="C68" t="s">
        <v>2120</v>
      </c>
    </row>
    <row r="69" spans="1:3">
      <c r="A69" t="s">
        <v>235</v>
      </c>
      <c r="B69" t="s">
        <v>2121</v>
      </c>
      <c r="C69" t="s">
        <v>2122</v>
      </c>
    </row>
    <row r="70" spans="1:3">
      <c r="A70" t="s">
        <v>233</v>
      </c>
      <c r="B70" t="s">
        <v>2123</v>
      </c>
      <c r="C70" t="s">
        <v>2124</v>
      </c>
    </row>
    <row r="71" spans="1:3">
      <c r="A71" t="s">
        <v>231</v>
      </c>
      <c r="B71" t="s">
        <v>2125</v>
      </c>
      <c r="C71" t="s">
        <v>2126</v>
      </c>
    </row>
    <row r="72" spans="1:3">
      <c r="A72" t="s">
        <v>229</v>
      </c>
      <c r="B72" t="s">
        <v>2127</v>
      </c>
      <c r="C72" t="s">
        <v>2128</v>
      </c>
    </row>
    <row r="73" spans="1:3">
      <c r="A73" t="s">
        <v>227</v>
      </c>
      <c r="B73" t="s">
        <v>2129</v>
      </c>
      <c r="C73" t="s">
        <v>2130</v>
      </c>
    </row>
    <row r="74" spans="1:3">
      <c r="A74" t="s">
        <v>225</v>
      </c>
      <c r="B74" t="s">
        <v>2131</v>
      </c>
      <c r="C74" t="s">
        <v>2132</v>
      </c>
    </row>
    <row r="75" spans="1:3">
      <c r="A75" t="s">
        <v>223</v>
      </c>
      <c r="B75" t="s">
        <v>2133</v>
      </c>
      <c r="C75" t="s">
        <v>2134</v>
      </c>
    </row>
    <row r="76" spans="1:3">
      <c r="A76" t="s">
        <v>221</v>
      </c>
      <c r="B76" t="s">
        <v>2135</v>
      </c>
      <c r="C76" t="s">
        <v>2136</v>
      </c>
    </row>
    <row r="77" spans="1:3">
      <c r="A77" t="s">
        <v>219</v>
      </c>
      <c r="B77" t="s">
        <v>2137</v>
      </c>
      <c r="C77" t="s">
        <v>2138</v>
      </c>
    </row>
    <row r="78" spans="1:3">
      <c r="A78" t="s">
        <v>217</v>
      </c>
      <c r="B78" t="s">
        <v>2139</v>
      </c>
      <c r="C78" t="s">
        <v>2140</v>
      </c>
    </row>
    <row r="79" spans="1:3">
      <c r="A79" t="s">
        <v>215</v>
      </c>
      <c r="B79" t="s">
        <v>2141</v>
      </c>
      <c r="C79" t="s">
        <v>2142</v>
      </c>
    </row>
    <row r="80" spans="1:3">
      <c r="A80" t="s">
        <v>213</v>
      </c>
      <c r="B80" t="s">
        <v>2143</v>
      </c>
      <c r="C80" t="s">
        <v>2144</v>
      </c>
    </row>
    <row r="81" spans="1:3">
      <c r="A81" t="s">
        <v>211</v>
      </c>
      <c r="B81" t="s">
        <v>2145</v>
      </c>
      <c r="C81" t="s">
        <v>2146</v>
      </c>
    </row>
    <row r="82" spans="1:3">
      <c r="A82" t="s">
        <v>209</v>
      </c>
      <c r="B82" t="s">
        <v>2147</v>
      </c>
      <c r="C82" t="s">
        <v>2148</v>
      </c>
    </row>
    <row r="83" spans="1:3">
      <c r="A83" t="s">
        <v>207</v>
      </c>
      <c r="B83" t="s">
        <v>2045</v>
      </c>
      <c r="C83" t="s">
        <v>2149</v>
      </c>
    </row>
    <row r="84" spans="1:3">
      <c r="A84" t="s">
        <v>205</v>
      </c>
      <c r="B84" t="s">
        <v>2150</v>
      </c>
      <c r="C84" t="s">
        <v>2151</v>
      </c>
    </row>
    <row r="85" spans="1:3">
      <c r="A85" t="s">
        <v>203</v>
      </c>
      <c r="B85" t="s">
        <v>2152</v>
      </c>
      <c r="C85" t="s">
        <v>2153</v>
      </c>
    </row>
    <row r="86" spans="1:3">
      <c r="A86" t="s">
        <v>201</v>
      </c>
      <c r="B86" t="s">
        <v>2154</v>
      </c>
      <c r="C86" t="s">
        <v>2155</v>
      </c>
    </row>
    <row r="87" spans="1:3">
      <c r="A87" t="s">
        <v>199</v>
      </c>
      <c r="B87" t="s">
        <v>2156</v>
      </c>
      <c r="C87" t="s">
        <v>2157</v>
      </c>
    </row>
    <row r="88" spans="1:3">
      <c r="A88" t="s">
        <v>197</v>
      </c>
      <c r="B88" t="s">
        <v>2158</v>
      </c>
      <c r="C88" t="s">
        <v>2159</v>
      </c>
    </row>
    <row r="89" spans="1:3">
      <c r="A89" t="s">
        <v>195</v>
      </c>
      <c r="B89" t="s">
        <v>2160</v>
      </c>
      <c r="C89" t="s">
        <v>2161</v>
      </c>
    </row>
    <row r="90" spans="1:3">
      <c r="A90" t="s">
        <v>193</v>
      </c>
      <c r="B90" t="s">
        <v>2162</v>
      </c>
      <c r="C90" t="s">
        <v>2163</v>
      </c>
    </row>
    <row r="91" spans="1:3">
      <c r="A91" t="s">
        <v>191</v>
      </c>
      <c r="B91" t="s">
        <v>2164</v>
      </c>
      <c r="C91" t="s">
        <v>2165</v>
      </c>
    </row>
    <row r="92" spans="1:3">
      <c r="A92" t="s">
        <v>189</v>
      </c>
      <c r="B92" t="s">
        <v>2166</v>
      </c>
      <c r="C92" t="s">
        <v>2167</v>
      </c>
    </row>
    <row r="93" spans="1:3">
      <c r="A93" t="s">
        <v>187</v>
      </c>
      <c r="B93" t="s">
        <v>2168</v>
      </c>
      <c r="C93" t="s">
        <v>2169</v>
      </c>
    </row>
    <row r="94" spans="1:3">
      <c r="A94" t="s">
        <v>185</v>
      </c>
      <c r="B94" t="s">
        <v>2170</v>
      </c>
      <c r="C94" t="s">
        <v>2171</v>
      </c>
    </row>
    <row r="95" spans="1:3">
      <c r="A95" t="s">
        <v>183</v>
      </c>
      <c r="B95" t="s">
        <v>2172</v>
      </c>
      <c r="C95" t="s">
        <v>2173</v>
      </c>
    </row>
    <row r="96" spans="1:3">
      <c r="A96" t="s">
        <v>181</v>
      </c>
      <c r="B96" t="s">
        <v>2174</v>
      </c>
      <c r="C96" t="s">
        <v>2175</v>
      </c>
    </row>
    <row r="97" spans="1:3">
      <c r="A97" t="s">
        <v>179</v>
      </c>
      <c r="B97" t="s">
        <v>2062</v>
      </c>
      <c r="C97" t="s">
        <v>2063</v>
      </c>
    </row>
    <row r="98" spans="1:3">
      <c r="A98" t="s">
        <v>177</v>
      </c>
      <c r="B98" t="s">
        <v>2176</v>
      </c>
      <c r="C98" t="s">
        <v>2177</v>
      </c>
    </row>
    <row r="99" spans="1:3">
      <c r="A99" t="s">
        <v>175</v>
      </c>
      <c r="B99" t="s">
        <v>2178</v>
      </c>
      <c r="C99" t="s">
        <v>2179</v>
      </c>
    </row>
    <row r="100" spans="1:3">
      <c r="A100" t="s">
        <v>173</v>
      </c>
      <c r="B100" t="s">
        <v>2180</v>
      </c>
      <c r="C100" t="s">
        <v>2181</v>
      </c>
    </row>
    <row r="101" spans="1:3">
      <c r="A101" t="s">
        <v>171</v>
      </c>
      <c r="B101" t="s">
        <v>2143</v>
      </c>
      <c r="C101" t="s">
        <v>2144</v>
      </c>
    </row>
    <row r="102" spans="1:3">
      <c r="A102" t="s">
        <v>169</v>
      </c>
      <c r="B102" t="s">
        <v>2182</v>
      </c>
      <c r="C102" t="s">
        <v>2183</v>
      </c>
    </row>
    <row r="103" spans="1:3">
      <c r="A103" t="s">
        <v>167</v>
      </c>
      <c r="B103" t="s">
        <v>2184</v>
      </c>
      <c r="C103" t="s">
        <v>2185</v>
      </c>
    </row>
    <row r="104" spans="1:3">
      <c r="A104" t="s">
        <v>165</v>
      </c>
      <c r="B104" t="s">
        <v>2186</v>
      </c>
      <c r="C104" t="s">
        <v>2187</v>
      </c>
    </row>
    <row r="105" spans="1:3">
      <c r="A105" t="s">
        <v>161</v>
      </c>
      <c r="B105" t="s">
        <v>2188</v>
      </c>
      <c r="C105" t="s">
        <v>2189</v>
      </c>
    </row>
    <row r="106" spans="1:3">
      <c r="A106" t="s">
        <v>159</v>
      </c>
      <c r="B106" t="s">
        <v>2190</v>
      </c>
      <c r="C106" t="s">
        <v>2191</v>
      </c>
    </row>
    <row r="107" spans="1:3">
      <c r="A107" t="s">
        <v>157</v>
      </c>
      <c r="B107" t="s">
        <v>2016</v>
      </c>
      <c r="C107" t="s">
        <v>2192</v>
      </c>
    </row>
    <row r="108" spans="1:3">
      <c r="A108" t="s">
        <v>155</v>
      </c>
      <c r="B108" t="s">
        <v>2193</v>
      </c>
      <c r="C108" t="s">
        <v>2194</v>
      </c>
    </row>
    <row r="109" spans="1:3">
      <c r="A109" t="s">
        <v>153</v>
      </c>
      <c r="B109" t="s">
        <v>2195</v>
      </c>
      <c r="C109" t="s">
        <v>2196</v>
      </c>
    </row>
    <row r="110" spans="1:3">
      <c r="A110" t="s">
        <v>151</v>
      </c>
      <c r="B110" t="s">
        <v>2197</v>
      </c>
      <c r="C110" t="s">
        <v>2198</v>
      </c>
    </row>
    <row r="111" spans="1:3">
      <c r="A111" t="s">
        <v>149</v>
      </c>
      <c r="B111" t="s">
        <v>2199</v>
      </c>
      <c r="C111" t="s">
        <v>2200</v>
      </c>
    </row>
    <row r="112" spans="1:3">
      <c r="A112" t="s">
        <v>147</v>
      </c>
      <c r="B112" t="s">
        <v>2201</v>
      </c>
      <c r="C112" t="s">
        <v>2202</v>
      </c>
    </row>
    <row r="113" spans="1:3">
      <c r="A113" t="s">
        <v>145</v>
      </c>
      <c r="B113" t="s">
        <v>2203</v>
      </c>
      <c r="C113" t="s">
        <v>2204</v>
      </c>
    </row>
    <row r="114" spans="1:3">
      <c r="A114" t="s">
        <v>143</v>
      </c>
      <c r="B114" t="s">
        <v>2205</v>
      </c>
      <c r="C114" t="s">
        <v>2206</v>
      </c>
    </row>
    <row r="115" spans="1:3">
      <c r="A115" t="s">
        <v>141</v>
      </c>
      <c r="B115" t="s">
        <v>2029</v>
      </c>
      <c r="C115" t="s">
        <v>2207</v>
      </c>
    </row>
    <row r="116" spans="1:3">
      <c r="A116" t="s">
        <v>138</v>
      </c>
      <c r="B116" t="s">
        <v>2180</v>
      </c>
      <c r="C116" t="s">
        <v>2208</v>
      </c>
    </row>
    <row r="117" spans="1:3">
      <c r="A117" t="s">
        <v>136</v>
      </c>
      <c r="B117" t="s">
        <v>2209</v>
      </c>
      <c r="C117" t="s">
        <v>2210</v>
      </c>
    </row>
    <row r="118" spans="1:3">
      <c r="A118" t="s">
        <v>134</v>
      </c>
      <c r="B118" t="s">
        <v>2211</v>
      </c>
      <c r="C118" t="s">
        <v>2212</v>
      </c>
    </row>
    <row r="119" spans="1:3">
      <c r="A119" t="s">
        <v>132</v>
      </c>
      <c r="B119" t="s">
        <v>2213</v>
      </c>
      <c r="C119" t="s">
        <v>2214</v>
      </c>
    </row>
    <row r="120" spans="1:3">
      <c r="A120" t="s">
        <v>130</v>
      </c>
      <c r="B120" t="s">
        <v>2215</v>
      </c>
      <c r="C120" t="s">
        <v>2216</v>
      </c>
    </row>
    <row r="121" spans="1:3">
      <c r="A121" t="s">
        <v>128</v>
      </c>
      <c r="B121" t="s">
        <v>2029</v>
      </c>
      <c r="C121" t="s">
        <v>2217</v>
      </c>
    </row>
    <row r="122" spans="1:3">
      <c r="A122" t="s">
        <v>126</v>
      </c>
      <c r="B122" t="s">
        <v>2094</v>
      </c>
      <c r="C122" t="s">
        <v>2095</v>
      </c>
    </row>
    <row r="123" spans="1:3">
      <c r="A123" t="s">
        <v>124</v>
      </c>
      <c r="B123" t="s">
        <v>2218</v>
      </c>
      <c r="C123" t="s">
        <v>2219</v>
      </c>
    </row>
    <row r="124" spans="1:3">
      <c r="A124" t="s">
        <v>122</v>
      </c>
      <c r="B124" t="s">
        <v>2220</v>
      </c>
      <c r="C124" t="s">
        <v>2221</v>
      </c>
    </row>
    <row r="125" spans="1:3">
      <c r="A125" t="s">
        <v>118</v>
      </c>
      <c r="B125" t="s">
        <v>2222</v>
      </c>
      <c r="C125" t="s">
        <v>2223</v>
      </c>
    </row>
    <row r="126" spans="1:3">
      <c r="A126" t="s">
        <v>116</v>
      </c>
      <c r="B126" t="s">
        <v>2224</v>
      </c>
      <c r="C126" t="s">
        <v>2225</v>
      </c>
    </row>
    <row r="127" spans="1:3">
      <c r="A127" t="s">
        <v>114</v>
      </c>
      <c r="B127" t="s">
        <v>2226</v>
      </c>
      <c r="C127" t="s">
        <v>2227</v>
      </c>
    </row>
    <row r="128" spans="1:3">
      <c r="A128" t="s">
        <v>112</v>
      </c>
      <c r="B128" t="s">
        <v>2228</v>
      </c>
      <c r="C128" t="s">
        <v>2229</v>
      </c>
    </row>
    <row r="129" spans="1:3">
      <c r="A129" t="s">
        <v>110</v>
      </c>
      <c r="B129" t="s">
        <v>2230</v>
      </c>
      <c r="C129" t="s">
        <v>2231</v>
      </c>
    </row>
    <row r="130" spans="1:3">
      <c r="A130" t="s">
        <v>107</v>
      </c>
      <c r="B130" t="s">
        <v>2232</v>
      </c>
      <c r="C130" t="s">
        <v>2233</v>
      </c>
    </row>
    <row r="131" spans="1:3">
      <c r="A131" t="s">
        <v>103</v>
      </c>
      <c r="B131" t="s">
        <v>2234</v>
      </c>
      <c r="C131" t="s">
        <v>2235</v>
      </c>
    </row>
    <row r="132" spans="1:3">
      <c r="A132" t="s">
        <v>100</v>
      </c>
      <c r="B132" t="s">
        <v>2062</v>
      </c>
      <c r="C132" t="s">
        <v>2236</v>
      </c>
    </row>
    <row r="133" spans="1:3">
      <c r="A133" t="s">
        <v>98</v>
      </c>
      <c r="B133" t="s">
        <v>2237</v>
      </c>
      <c r="C133" t="s">
        <v>2007</v>
      </c>
    </row>
    <row r="134" spans="1:3">
      <c r="A134" t="s">
        <v>96</v>
      </c>
      <c r="B134" t="s">
        <v>2238</v>
      </c>
      <c r="C134" t="s">
        <v>2239</v>
      </c>
    </row>
    <row r="135" spans="1:3">
      <c r="A135" t="s">
        <v>94</v>
      </c>
      <c r="B135" t="s">
        <v>2240</v>
      </c>
      <c r="C135" t="s">
        <v>2241</v>
      </c>
    </row>
    <row r="136" spans="1:3">
      <c r="A136" t="s">
        <v>92</v>
      </c>
      <c r="B136" t="s">
        <v>2028</v>
      </c>
      <c r="C136" t="s">
        <v>2242</v>
      </c>
    </row>
    <row r="137" spans="1:3">
      <c r="A137" t="s">
        <v>90</v>
      </c>
      <c r="B137" t="s">
        <v>2243</v>
      </c>
      <c r="C137" t="s">
        <v>2244</v>
      </c>
    </row>
    <row r="138" spans="1:3">
      <c r="A138" t="s">
        <v>88</v>
      </c>
      <c r="B138" t="s">
        <v>2245</v>
      </c>
      <c r="C138" t="s">
        <v>2246</v>
      </c>
    </row>
    <row r="139" spans="1:3">
      <c r="A139" t="s">
        <v>86</v>
      </c>
      <c r="B139" t="s">
        <v>2247</v>
      </c>
      <c r="C139" t="s">
        <v>2248</v>
      </c>
    </row>
    <row r="140" spans="1:3">
      <c r="A140" t="s">
        <v>84</v>
      </c>
      <c r="B140" t="s">
        <v>2249</v>
      </c>
      <c r="C140" t="s">
        <v>2250</v>
      </c>
    </row>
    <row r="141" spans="1:3">
      <c r="A141" t="s">
        <v>82</v>
      </c>
      <c r="B141" t="s">
        <v>2251</v>
      </c>
      <c r="C141" t="s">
        <v>2252</v>
      </c>
    </row>
    <row r="142" spans="1:3">
      <c r="A142" t="s">
        <v>79</v>
      </c>
      <c r="B142" t="s">
        <v>2016</v>
      </c>
      <c r="C142" t="s">
        <v>2253</v>
      </c>
    </row>
    <row r="143" spans="1:3">
      <c r="A143" t="s">
        <v>74</v>
      </c>
      <c r="B143" t="s">
        <v>2086</v>
      </c>
      <c r="C143" t="s">
        <v>2254</v>
      </c>
    </row>
    <row r="144" spans="1:3">
      <c r="A144" t="s">
        <v>71</v>
      </c>
      <c r="B144" t="s">
        <v>2255</v>
      </c>
      <c r="C144" t="s">
        <v>2256</v>
      </c>
    </row>
    <row r="145" spans="1:3">
      <c r="A145" t="s">
        <v>68</v>
      </c>
      <c r="B145" t="s">
        <v>2257</v>
      </c>
      <c r="C145" t="s">
        <v>2258</v>
      </c>
    </row>
    <row r="146" spans="1:3">
      <c r="A146" t="s">
        <v>66</v>
      </c>
      <c r="B146" t="s">
        <v>2259</v>
      </c>
      <c r="C146" t="s">
        <v>2260</v>
      </c>
    </row>
    <row r="147" spans="1:3">
      <c r="A147" t="s">
        <v>62</v>
      </c>
      <c r="B147" t="s">
        <v>2261</v>
      </c>
      <c r="C147" t="s">
        <v>2262</v>
      </c>
    </row>
    <row r="148" spans="1:3">
      <c r="A148" t="s">
        <v>57</v>
      </c>
      <c r="B148" t="s">
        <v>2263</v>
      </c>
      <c r="C148" t="s">
        <v>2179</v>
      </c>
    </row>
    <row r="149" spans="1:3">
      <c r="A149" t="s">
        <v>55</v>
      </c>
      <c r="B149" t="s">
        <v>2264</v>
      </c>
      <c r="C149" t="s">
        <v>2265</v>
      </c>
    </row>
    <row r="150" spans="1:3">
      <c r="A150" t="s">
        <v>50</v>
      </c>
      <c r="B150" t="s">
        <v>2266</v>
      </c>
      <c r="C150" t="s">
        <v>2267</v>
      </c>
    </row>
    <row r="151" spans="1:3">
      <c r="A151" t="s">
        <v>45</v>
      </c>
      <c r="B151" t="s">
        <v>2268</v>
      </c>
      <c r="C151" t="s">
        <v>2269</v>
      </c>
    </row>
  </sheetData>
  <autoFilter ref="A1:B15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DY200"/>
  <sheetViews>
    <sheetView zoomScale="80" zoomScaleNormal="80" workbookViewId="0"/>
  </sheetViews>
  <sheetFormatPr defaultRowHeight="15"/>
  <cols>
    <col min="67" max="67" width="32.85546875" customWidth="1"/>
  </cols>
  <sheetData>
    <row r="6" spans="4:129">
      <c r="F6">
        <v>3</v>
      </c>
      <c r="G6">
        <v>4</v>
      </c>
      <c r="H6">
        <v>5</v>
      </c>
      <c r="I6">
        <v>6</v>
      </c>
      <c r="J6">
        <v>7</v>
      </c>
      <c r="K6">
        <v>8</v>
      </c>
      <c r="L6">
        <v>9</v>
      </c>
      <c r="M6">
        <v>10</v>
      </c>
      <c r="N6">
        <v>11</v>
      </c>
      <c r="O6">
        <v>12</v>
      </c>
      <c r="P6">
        <v>13</v>
      </c>
      <c r="Q6">
        <v>14</v>
      </c>
      <c r="R6">
        <v>15</v>
      </c>
      <c r="S6">
        <v>16</v>
      </c>
      <c r="T6">
        <v>17</v>
      </c>
      <c r="U6">
        <v>18</v>
      </c>
      <c r="V6">
        <v>19</v>
      </c>
      <c r="W6">
        <v>20</v>
      </c>
      <c r="X6">
        <v>21</v>
      </c>
      <c r="Y6">
        <v>22</v>
      </c>
      <c r="Z6">
        <v>23</v>
      </c>
      <c r="AA6">
        <v>24</v>
      </c>
      <c r="AB6">
        <v>25</v>
      </c>
      <c r="AC6">
        <v>26</v>
      </c>
      <c r="AD6">
        <v>27</v>
      </c>
      <c r="AE6">
        <v>28</v>
      </c>
      <c r="AF6">
        <v>29</v>
      </c>
      <c r="AG6">
        <v>30</v>
      </c>
      <c r="AH6">
        <v>31</v>
      </c>
      <c r="AI6">
        <v>32</v>
      </c>
      <c r="AJ6">
        <v>33</v>
      </c>
      <c r="AK6">
        <v>34</v>
      </c>
      <c r="AL6">
        <v>35</v>
      </c>
      <c r="AM6">
        <v>36</v>
      </c>
      <c r="AN6">
        <v>37</v>
      </c>
      <c r="AO6">
        <v>38</v>
      </c>
      <c r="AP6">
        <v>39</v>
      </c>
      <c r="AQ6">
        <v>40</v>
      </c>
      <c r="AR6">
        <v>41</v>
      </c>
      <c r="AS6">
        <v>42</v>
      </c>
      <c r="AT6">
        <v>43</v>
      </c>
      <c r="AU6">
        <v>44</v>
      </c>
      <c r="AV6">
        <v>45</v>
      </c>
      <c r="AW6">
        <v>46</v>
      </c>
      <c r="AX6">
        <v>47</v>
      </c>
      <c r="AY6">
        <v>48</v>
      </c>
      <c r="AZ6">
        <v>49</v>
      </c>
      <c r="BA6">
        <v>50</v>
      </c>
      <c r="BB6">
        <v>51</v>
      </c>
      <c r="BC6">
        <v>52</v>
      </c>
      <c r="BD6">
        <v>53</v>
      </c>
      <c r="BE6">
        <v>54</v>
      </c>
      <c r="BF6">
        <v>55</v>
      </c>
      <c r="BG6">
        <v>56</v>
      </c>
      <c r="BH6">
        <v>57</v>
      </c>
      <c r="BI6">
        <v>58</v>
      </c>
      <c r="BJ6">
        <v>59</v>
      </c>
      <c r="BK6">
        <v>60</v>
      </c>
      <c r="BL6">
        <v>61</v>
      </c>
      <c r="BM6">
        <v>62</v>
      </c>
      <c r="BN6">
        <v>63</v>
      </c>
      <c r="BO6">
        <v>64</v>
      </c>
      <c r="BP6">
        <v>65</v>
      </c>
      <c r="BQ6">
        <v>66</v>
      </c>
      <c r="BR6">
        <v>67</v>
      </c>
      <c r="BS6">
        <v>68</v>
      </c>
      <c r="BT6">
        <v>69</v>
      </c>
      <c r="BU6">
        <v>70</v>
      </c>
      <c r="BV6">
        <v>71</v>
      </c>
      <c r="BW6">
        <v>72</v>
      </c>
      <c r="BX6">
        <v>73</v>
      </c>
      <c r="BY6">
        <v>74</v>
      </c>
      <c r="BZ6">
        <v>75</v>
      </c>
      <c r="CA6">
        <v>76</v>
      </c>
      <c r="CB6">
        <v>77</v>
      </c>
      <c r="CC6">
        <v>78</v>
      </c>
      <c r="CD6">
        <v>79</v>
      </c>
      <c r="CE6">
        <v>80</v>
      </c>
      <c r="CF6">
        <v>81</v>
      </c>
      <c r="CG6">
        <v>82</v>
      </c>
      <c r="CH6">
        <v>83</v>
      </c>
      <c r="CI6">
        <v>84</v>
      </c>
      <c r="CJ6">
        <v>85</v>
      </c>
      <c r="CK6">
        <v>86</v>
      </c>
      <c r="CL6">
        <v>87</v>
      </c>
      <c r="CM6">
        <v>88</v>
      </c>
      <c r="CN6">
        <v>89</v>
      </c>
      <c r="CO6">
        <v>90</v>
      </c>
      <c r="CP6">
        <v>91</v>
      </c>
      <c r="CQ6">
        <v>92</v>
      </c>
      <c r="CR6">
        <v>93</v>
      </c>
      <c r="CS6">
        <v>94</v>
      </c>
      <c r="CT6">
        <v>95</v>
      </c>
      <c r="CU6">
        <v>96</v>
      </c>
      <c r="CV6">
        <v>97</v>
      </c>
      <c r="CW6">
        <v>98</v>
      </c>
      <c r="CX6">
        <v>99</v>
      </c>
      <c r="CY6">
        <v>100</v>
      </c>
      <c r="CZ6">
        <v>101</v>
      </c>
      <c r="DA6">
        <v>102</v>
      </c>
      <c r="DB6">
        <v>103</v>
      </c>
      <c r="DC6">
        <v>104</v>
      </c>
      <c r="DD6">
        <v>105</v>
      </c>
      <c r="DE6">
        <v>106</v>
      </c>
      <c r="DF6">
        <v>107</v>
      </c>
      <c r="DG6">
        <v>108</v>
      </c>
      <c r="DH6">
        <v>109</v>
      </c>
      <c r="DI6">
        <v>110</v>
      </c>
      <c r="DJ6">
        <v>111</v>
      </c>
      <c r="DK6">
        <v>112</v>
      </c>
      <c r="DL6">
        <v>113</v>
      </c>
      <c r="DM6">
        <v>114</v>
      </c>
      <c r="DN6">
        <v>115</v>
      </c>
      <c r="DO6">
        <v>116</v>
      </c>
      <c r="DP6">
        <v>117</v>
      </c>
      <c r="DQ6">
        <v>118</v>
      </c>
      <c r="DR6">
        <v>119</v>
      </c>
      <c r="DS6">
        <v>120</v>
      </c>
      <c r="DT6">
        <v>121</v>
      </c>
      <c r="DU6">
        <v>122</v>
      </c>
      <c r="DV6">
        <v>123</v>
      </c>
      <c r="DW6">
        <v>124</v>
      </c>
      <c r="DX6">
        <v>125</v>
      </c>
      <c r="DY6">
        <v>126</v>
      </c>
    </row>
    <row r="7" spans="4:129">
      <c r="E7" s="106" t="s">
        <v>1351</v>
      </c>
      <c r="G7" s="106"/>
      <c r="H7" s="106"/>
      <c r="I7" s="106"/>
      <c r="J7" s="106"/>
      <c r="K7" s="106"/>
      <c r="L7" s="106"/>
      <c r="M7" s="106"/>
      <c r="N7" s="106"/>
      <c r="O7" s="106"/>
      <c r="P7" s="106"/>
      <c r="Q7" s="106"/>
      <c r="R7" s="106"/>
      <c r="S7" s="106" t="s">
        <v>1336</v>
      </c>
      <c r="U7" s="106"/>
      <c r="V7" s="106" t="s">
        <v>1337</v>
      </c>
      <c r="W7" s="106"/>
      <c r="X7" s="106"/>
      <c r="Z7" s="106"/>
      <c r="AA7" s="106"/>
      <c r="AB7" s="106"/>
      <c r="AC7" s="106"/>
      <c r="AD7" s="420"/>
      <c r="AE7" s="420"/>
      <c r="AF7" s="420"/>
      <c r="AG7" s="420"/>
      <c r="AH7" s="420"/>
      <c r="AI7" s="420"/>
      <c r="AJ7" s="420"/>
      <c r="AK7" s="420"/>
      <c r="AL7" s="106"/>
      <c r="AM7" s="106"/>
      <c r="AN7" s="106"/>
      <c r="AO7" s="106"/>
      <c r="AP7" s="106"/>
      <c r="AQ7" s="106"/>
      <c r="AR7" s="106"/>
      <c r="AS7" s="106"/>
      <c r="AT7" s="106" t="s">
        <v>1352</v>
      </c>
      <c r="AU7" s="106"/>
      <c r="AW7" s="106"/>
      <c r="AX7" s="106"/>
      <c r="AY7" s="106" t="s">
        <v>1353</v>
      </c>
      <c r="BA7" s="106"/>
      <c r="BB7" s="106"/>
      <c r="BC7" s="106"/>
      <c r="BD7" s="106"/>
      <c r="BE7" s="106"/>
      <c r="BF7" s="106"/>
      <c r="BG7" s="106"/>
      <c r="BH7" s="106"/>
      <c r="BI7" s="106"/>
      <c r="BJ7" s="106"/>
      <c r="BK7" s="106"/>
      <c r="BL7" s="106"/>
      <c r="BM7" s="106"/>
      <c r="BN7" s="106" t="s">
        <v>1258</v>
      </c>
      <c r="BO7" s="106"/>
      <c r="BP7" s="106"/>
      <c r="BR7" s="106"/>
      <c r="BS7" s="106"/>
      <c r="BT7" s="106"/>
      <c r="BU7" s="106"/>
      <c r="BV7" s="106"/>
      <c r="BW7" s="106"/>
      <c r="BX7" s="106" t="s">
        <v>1275</v>
      </c>
      <c r="BY7" s="106"/>
      <c r="BZ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t="s">
        <v>1354</v>
      </c>
      <c r="DA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t="s">
        <v>1355</v>
      </c>
    </row>
    <row r="8" spans="4:129">
      <c r="E8" s="108" t="s">
        <v>647</v>
      </c>
      <c r="F8" s="108" t="s">
        <v>647</v>
      </c>
      <c r="G8" s="108" t="s">
        <v>647</v>
      </c>
      <c r="H8" s="108" t="s">
        <v>647</v>
      </c>
      <c r="I8" s="108" t="s">
        <v>647</v>
      </c>
      <c r="J8" s="108" t="s">
        <v>647</v>
      </c>
      <c r="K8" s="108" t="s">
        <v>647</v>
      </c>
      <c r="L8" s="108" t="s">
        <v>647</v>
      </c>
      <c r="M8" s="108" t="s">
        <v>647</v>
      </c>
      <c r="N8" s="108" t="s">
        <v>647</v>
      </c>
      <c r="O8" s="108" t="s">
        <v>647</v>
      </c>
      <c r="P8" s="108" t="s">
        <v>647</v>
      </c>
      <c r="Q8" s="108" t="s">
        <v>647</v>
      </c>
      <c r="R8" s="108" t="s">
        <v>647</v>
      </c>
      <c r="S8" s="109" t="s">
        <v>648</v>
      </c>
      <c r="T8" s="109" t="s">
        <v>648</v>
      </c>
      <c r="U8" s="109" t="s">
        <v>648</v>
      </c>
      <c r="V8" s="110" t="s">
        <v>649</v>
      </c>
      <c r="W8" s="110" t="s">
        <v>649</v>
      </c>
      <c r="X8" s="110" t="s">
        <v>649</v>
      </c>
      <c r="Y8" s="110" t="s">
        <v>649</v>
      </c>
      <c r="Z8" s="110" t="s">
        <v>649</v>
      </c>
      <c r="AA8" s="110" t="s">
        <v>649</v>
      </c>
      <c r="AB8" s="110" t="s">
        <v>649</v>
      </c>
      <c r="AC8" s="110" t="s">
        <v>649</v>
      </c>
      <c r="AD8" s="421" t="s">
        <v>649</v>
      </c>
      <c r="AE8" s="421" t="s">
        <v>649</v>
      </c>
      <c r="AF8" s="421" t="s">
        <v>649</v>
      </c>
      <c r="AG8" s="421" t="s">
        <v>649</v>
      </c>
      <c r="AH8" s="421" t="s">
        <v>649</v>
      </c>
      <c r="AI8" s="421" t="s">
        <v>649</v>
      </c>
      <c r="AJ8" s="421" t="s">
        <v>649</v>
      </c>
      <c r="AK8" s="421" t="s">
        <v>649</v>
      </c>
      <c r="AL8" s="110" t="s">
        <v>649</v>
      </c>
      <c r="AM8" s="110" t="s">
        <v>649</v>
      </c>
      <c r="AN8" s="110" t="s">
        <v>649</v>
      </c>
      <c r="AO8" s="110" t="s">
        <v>649</v>
      </c>
      <c r="AP8" s="110" t="s">
        <v>649</v>
      </c>
      <c r="AQ8" s="110" t="s">
        <v>649</v>
      </c>
      <c r="AR8" s="110" t="s">
        <v>649</v>
      </c>
      <c r="AS8" s="110" t="s">
        <v>649</v>
      </c>
      <c r="AT8" s="111" t="s">
        <v>650</v>
      </c>
      <c r="AU8" s="111" t="s">
        <v>650</v>
      </c>
      <c r="AV8" s="111" t="s">
        <v>650</v>
      </c>
      <c r="AW8" s="111" t="s">
        <v>650</v>
      </c>
      <c r="AX8" s="111" t="s">
        <v>650</v>
      </c>
      <c r="AY8" s="112" t="s">
        <v>651</v>
      </c>
      <c r="AZ8" s="112" t="s">
        <v>651</v>
      </c>
      <c r="BA8" s="112" t="s">
        <v>651</v>
      </c>
      <c r="BB8" s="112" t="s">
        <v>651</v>
      </c>
      <c r="BC8" s="112" t="s">
        <v>651</v>
      </c>
      <c r="BD8" s="112" t="s">
        <v>651</v>
      </c>
      <c r="BE8" s="112" t="s">
        <v>651</v>
      </c>
      <c r="BF8" s="112" t="s">
        <v>651</v>
      </c>
      <c r="BG8" s="112" t="s">
        <v>651</v>
      </c>
      <c r="BH8" s="112" t="s">
        <v>651</v>
      </c>
      <c r="BI8" s="112" t="s">
        <v>651</v>
      </c>
      <c r="BJ8" s="112" t="s">
        <v>651</v>
      </c>
      <c r="BK8" s="112" t="s">
        <v>651</v>
      </c>
      <c r="BL8" s="112" t="s">
        <v>651</v>
      </c>
      <c r="BM8" s="112" t="s">
        <v>651</v>
      </c>
      <c r="BN8" s="113" t="s">
        <v>1259</v>
      </c>
      <c r="BO8" s="113" t="s">
        <v>1259</v>
      </c>
      <c r="BP8" s="113" t="s">
        <v>1259</v>
      </c>
      <c r="BQ8" s="113" t="s">
        <v>1259</v>
      </c>
      <c r="BR8" s="113" t="s">
        <v>1259</v>
      </c>
      <c r="BS8" s="113" t="s">
        <v>1259</v>
      </c>
      <c r="BT8" s="113" t="s">
        <v>1259</v>
      </c>
      <c r="BU8" s="113" t="s">
        <v>1259</v>
      </c>
      <c r="BV8" s="113" t="s">
        <v>1259</v>
      </c>
      <c r="BW8" s="113" t="s">
        <v>1259</v>
      </c>
      <c r="BX8" s="114" t="s">
        <v>1203</v>
      </c>
      <c r="BY8" s="114" t="s">
        <v>1276</v>
      </c>
      <c r="BZ8" s="114" t="s">
        <v>1277</v>
      </c>
      <c r="CA8" s="114" t="s">
        <v>1278</v>
      </c>
      <c r="CB8" s="114" t="s">
        <v>1279</v>
      </c>
      <c r="CC8" s="114" t="s">
        <v>1280</v>
      </c>
      <c r="CD8" s="114" t="s">
        <v>1281</v>
      </c>
      <c r="CE8" s="114" t="s">
        <v>1282</v>
      </c>
      <c r="CF8" s="114" t="s">
        <v>1283</v>
      </c>
      <c r="CG8" s="114" t="s">
        <v>1284</v>
      </c>
      <c r="CH8" s="114" t="s">
        <v>1285</v>
      </c>
      <c r="CI8" s="114" t="s">
        <v>1286</v>
      </c>
      <c r="CJ8" s="114" t="s">
        <v>1287</v>
      </c>
      <c r="CK8" s="114" t="s">
        <v>1288</v>
      </c>
      <c r="CL8" s="114" t="s">
        <v>1289</v>
      </c>
      <c r="CM8" s="114" t="s">
        <v>1290</v>
      </c>
      <c r="CN8" s="114" t="s">
        <v>1291</v>
      </c>
      <c r="CO8" s="114" t="s">
        <v>1292</v>
      </c>
      <c r="CP8" s="114" t="s">
        <v>1293</v>
      </c>
      <c r="CQ8" s="114" t="s">
        <v>1294</v>
      </c>
      <c r="CR8" s="114" t="s">
        <v>1295</v>
      </c>
      <c r="CS8" s="114" t="s">
        <v>1296</v>
      </c>
      <c r="CT8" s="114" t="s">
        <v>1297</v>
      </c>
      <c r="CU8" s="114" t="s">
        <v>1298</v>
      </c>
      <c r="CV8" s="114" t="s">
        <v>1299</v>
      </c>
      <c r="CW8" s="114" t="s">
        <v>1300</v>
      </c>
      <c r="CX8" s="114" t="s">
        <v>1301</v>
      </c>
      <c r="CY8" s="114" t="s">
        <v>1302</v>
      </c>
      <c r="CZ8" s="422" t="s">
        <v>1205</v>
      </c>
      <c r="DA8" s="422" t="s">
        <v>1205</v>
      </c>
      <c r="DB8" s="422" t="s">
        <v>1205</v>
      </c>
      <c r="DC8" s="422" t="s">
        <v>1205</v>
      </c>
      <c r="DD8" s="422" t="s">
        <v>1205</v>
      </c>
      <c r="DE8" s="422" t="s">
        <v>1205</v>
      </c>
      <c r="DF8" s="422" t="s">
        <v>1205</v>
      </c>
      <c r="DG8" s="422" t="s">
        <v>1205</v>
      </c>
      <c r="DH8" s="422" t="s">
        <v>1205</v>
      </c>
      <c r="DI8" s="422" t="s">
        <v>1205</v>
      </c>
      <c r="DJ8" s="422" t="s">
        <v>1205</v>
      </c>
      <c r="DK8" s="422" t="s">
        <v>1205</v>
      </c>
      <c r="DL8" s="422" t="s">
        <v>1205</v>
      </c>
      <c r="DM8" s="422" t="s">
        <v>1205</v>
      </c>
      <c r="DN8" s="422" t="s">
        <v>1205</v>
      </c>
      <c r="DO8" s="422" t="s">
        <v>1205</v>
      </c>
      <c r="DP8" s="422" t="s">
        <v>1205</v>
      </c>
      <c r="DQ8" s="422" t="s">
        <v>1205</v>
      </c>
      <c r="DR8" s="422" t="s">
        <v>1205</v>
      </c>
      <c r="DS8" s="422" t="s">
        <v>1205</v>
      </c>
      <c r="DT8" s="422" t="s">
        <v>1205</v>
      </c>
      <c r="DU8" s="422" t="s">
        <v>1205</v>
      </c>
      <c r="DV8" s="422" t="s">
        <v>1205</v>
      </c>
      <c r="DW8" s="422" t="s">
        <v>1205</v>
      </c>
      <c r="DX8" s="422" t="s">
        <v>1205</v>
      </c>
      <c r="DY8" s="115" t="s">
        <v>22</v>
      </c>
    </row>
    <row r="9" spans="4:129">
      <c r="E9" s="108" t="s">
        <v>652</v>
      </c>
      <c r="F9" s="108" t="s">
        <v>653</v>
      </c>
      <c r="G9" s="108" t="s">
        <v>654</v>
      </c>
      <c r="H9" s="108" t="s">
        <v>655</v>
      </c>
      <c r="I9" s="108" t="s">
        <v>656</v>
      </c>
      <c r="J9" s="108" t="s">
        <v>657</v>
      </c>
      <c r="K9" s="108" t="s">
        <v>658</v>
      </c>
      <c r="L9" s="108" t="s">
        <v>659</v>
      </c>
      <c r="M9" s="108" t="s">
        <v>660</v>
      </c>
      <c r="N9" s="108" t="s">
        <v>661</v>
      </c>
      <c r="O9" s="108" t="s">
        <v>662</v>
      </c>
      <c r="P9" s="108" t="s">
        <v>663</v>
      </c>
      <c r="Q9" s="108" t="s">
        <v>664</v>
      </c>
      <c r="R9" s="108" t="s">
        <v>1356</v>
      </c>
      <c r="S9" s="109" t="s">
        <v>665</v>
      </c>
      <c r="T9" s="109" t="s">
        <v>666</v>
      </c>
      <c r="U9" s="109" t="s">
        <v>667</v>
      </c>
      <c r="V9" s="110" t="s">
        <v>672</v>
      </c>
      <c r="W9" s="110" t="s">
        <v>673</v>
      </c>
      <c r="X9" s="110" t="s">
        <v>674</v>
      </c>
      <c r="Y9" s="110" t="s">
        <v>675</v>
      </c>
      <c r="Z9" s="110" t="s">
        <v>676</v>
      </c>
      <c r="AA9" s="110" t="s">
        <v>677</v>
      </c>
      <c r="AB9" s="110" t="s">
        <v>678</v>
      </c>
      <c r="AC9" s="110" t="s">
        <v>679</v>
      </c>
      <c r="AD9" s="421" t="s">
        <v>1338</v>
      </c>
      <c r="AE9" s="421" t="s">
        <v>1241</v>
      </c>
      <c r="AF9" s="421" t="s">
        <v>1339</v>
      </c>
      <c r="AG9" s="421" t="s">
        <v>1340</v>
      </c>
      <c r="AH9" s="421" t="s">
        <v>1341</v>
      </c>
      <c r="AI9" s="421" t="s">
        <v>1342</v>
      </c>
      <c r="AJ9" s="421" t="s">
        <v>700</v>
      </c>
      <c r="AK9" s="421" t="s">
        <v>1343</v>
      </c>
      <c r="AL9" s="110" t="s">
        <v>1344</v>
      </c>
      <c r="AM9" s="110" t="s">
        <v>1345</v>
      </c>
      <c r="AN9" s="110" t="s">
        <v>1346</v>
      </c>
      <c r="AO9" s="110" t="s">
        <v>1347</v>
      </c>
      <c r="AP9" s="110" t="s">
        <v>1348</v>
      </c>
      <c r="AQ9" s="110" t="s">
        <v>1349</v>
      </c>
      <c r="AR9" s="110" t="s">
        <v>701</v>
      </c>
      <c r="AS9" s="110" t="s">
        <v>1350</v>
      </c>
      <c r="AT9" s="111" t="s">
        <v>1234</v>
      </c>
      <c r="AU9" s="111" t="s">
        <v>676</v>
      </c>
      <c r="AV9" s="111" t="s">
        <v>658</v>
      </c>
      <c r="AW9" s="111" t="s">
        <v>1235</v>
      </c>
      <c r="AX9" s="111" t="s">
        <v>1236</v>
      </c>
      <c r="AY9" s="112" t="s">
        <v>667</v>
      </c>
      <c r="AZ9" s="112" t="s">
        <v>670</v>
      </c>
      <c r="BA9" s="112" t="s">
        <v>673</v>
      </c>
      <c r="BB9" s="112" t="s">
        <v>1241</v>
      </c>
      <c r="BC9" s="112" t="s">
        <v>668</v>
      </c>
      <c r="BD9" s="112" t="s">
        <v>671</v>
      </c>
      <c r="BE9" s="112" t="s">
        <v>1242</v>
      </c>
      <c r="BF9" s="112" t="s">
        <v>1243</v>
      </c>
      <c r="BG9" s="112" t="s">
        <v>1244</v>
      </c>
      <c r="BH9" s="112" t="s">
        <v>1245</v>
      </c>
      <c r="BI9" s="112" t="s">
        <v>1246</v>
      </c>
      <c r="BJ9" s="112" t="s">
        <v>1247</v>
      </c>
      <c r="BK9" s="112" t="s">
        <v>1248</v>
      </c>
      <c r="BL9" s="112" t="s">
        <v>1249</v>
      </c>
      <c r="BM9" s="112" t="s">
        <v>1250</v>
      </c>
      <c r="BN9" s="113" t="s">
        <v>703</v>
      </c>
      <c r="BO9" s="113" t="s">
        <v>1260</v>
      </c>
      <c r="BP9" s="113" t="s">
        <v>705</v>
      </c>
      <c r="BQ9" s="113" t="s">
        <v>706</v>
      </c>
      <c r="BR9" s="113" t="s">
        <v>1261</v>
      </c>
      <c r="BS9" s="113" t="s">
        <v>1262</v>
      </c>
      <c r="BT9" s="113" t="s">
        <v>1263</v>
      </c>
      <c r="BU9" s="113" t="s">
        <v>1264</v>
      </c>
      <c r="BV9" s="113" t="s">
        <v>1265</v>
      </c>
      <c r="BW9" s="113" t="s">
        <v>1249</v>
      </c>
      <c r="BX9" s="114" t="s">
        <v>1303</v>
      </c>
      <c r="BY9" s="114" t="s">
        <v>695</v>
      </c>
      <c r="BZ9" s="114" t="s">
        <v>696</v>
      </c>
      <c r="CA9" s="114" t="s">
        <v>694</v>
      </c>
      <c r="CB9" s="114" t="s">
        <v>1304</v>
      </c>
      <c r="CC9" s="114" t="s">
        <v>654</v>
      </c>
      <c r="CD9" s="114" t="s">
        <v>1305</v>
      </c>
      <c r="CE9" s="114" t="s">
        <v>1306</v>
      </c>
      <c r="CF9" s="114" t="s">
        <v>665</v>
      </c>
      <c r="CG9" s="114" t="s">
        <v>1307</v>
      </c>
      <c r="CH9" s="114" t="s">
        <v>697</v>
      </c>
      <c r="CI9" s="114" t="s">
        <v>655</v>
      </c>
      <c r="CJ9" s="114" t="s">
        <v>689</v>
      </c>
      <c r="CK9" s="114" t="s">
        <v>704</v>
      </c>
      <c r="CL9" s="114" t="s">
        <v>666</v>
      </c>
      <c r="CM9" s="114" t="s">
        <v>693</v>
      </c>
      <c r="CN9" s="114" t="s">
        <v>705</v>
      </c>
      <c r="CO9" s="114" t="s">
        <v>656</v>
      </c>
      <c r="CP9" s="114" t="s">
        <v>669</v>
      </c>
      <c r="CQ9" s="114" t="s">
        <v>706</v>
      </c>
      <c r="CR9" s="114" t="s">
        <v>667</v>
      </c>
      <c r="CS9" s="114" t="s">
        <v>670</v>
      </c>
      <c r="CT9" s="114" t="s">
        <v>692</v>
      </c>
      <c r="CU9" s="114" t="s">
        <v>668</v>
      </c>
      <c r="CV9" s="114" t="s">
        <v>671</v>
      </c>
      <c r="CW9" s="114" t="s">
        <v>698</v>
      </c>
      <c r="CX9" s="114" t="s">
        <v>707</v>
      </c>
      <c r="CY9" s="114" t="s">
        <v>708</v>
      </c>
      <c r="CZ9" s="422" t="s">
        <v>703</v>
      </c>
      <c r="DA9" s="422" t="s">
        <v>652</v>
      </c>
      <c r="DB9" s="422" t="s">
        <v>685</v>
      </c>
      <c r="DC9" s="422" t="s">
        <v>686</v>
      </c>
      <c r="DD9" s="422" t="s">
        <v>687</v>
      </c>
      <c r="DE9" s="422" t="s">
        <v>1357</v>
      </c>
      <c r="DF9" s="422" t="s">
        <v>1260</v>
      </c>
      <c r="DG9" s="422" t="s">
        <v>688</v>
      </c>
      <c r="DH9" s="422" t="s">
        <v>1358</v>
      </c>
      <c r="DI9" s="422" t="s">
        <v>1359</v>
      </c>
      <c r="DJ9" s="422" t="s">
        <v>1360</v>
      </c>
      <c r="DK9" s="422" t="s">
        <v>1361</v>
      </c>
      <c r="DL9" s="422" t="s">
        <v>684</v>
      </c>
      <c r="DM9" s="422" t="s">
        <v>1304</v>
      </c>
      <c r="DN9" s="422" t="s">
        <v>698</v>
      </c>
      <c r="DO9" s="422" t="s">
        <v>1242</v>
      </c>
      <c r="DP9" s="422" t="s">
        <v>699</v>
      </c>
      <c r="DQ9" s="422" t="s">
        <v>702</v>
      </c>
      <c r="DR9" s="422" t="s">
        <v>1263</v>
      </c>
      <c r="DS9" s="422" t="s">
        <v>1264</v>
      </c>
      <c r="DT9" s="422" t="s">
        <v>1362</v>
      </c>
      <c r="DU9" s="422" t="s">
        <v>1363</v>
      </c>
      <c r="DV9" s="422" t="s">
        <v>1364</v>
      </c>
      <c r="DW9" s="422" t="s">
        <v>1365</v>
      </c>
      <c r="DX9" s="422" t="s">
        <v>1366</v>
      </c>
      <c r="DY9" s="115" t="s">
        <v>694</v>
      </c>
    </row>
    <row r="10" spans="4:129" ht="409.5">
      <c r="D10" s="393" t="s">
        <v>386</v>
      </c>
      <c r="E10" s="393" t="s">
        <v>385</v>
      </c>
      <c r="F10" s="393" t="s">
        <v>384</v>
      </c>
      <c r="G10" s="393" t="s">
        <v>383</v>
      </c>
      <c r="H10" s="393" t="s">
        <v>382</v>
      </c>
      <c r="I10" s="393" t="s">
        <v>381</v>
      </c>
      <c r="J10" s="393" t="s">
        <v>709</v>
      </c>
      <c r="K10" s="393" t="s">
        <v>644</v>
      </c>
      <c r="L10" s="393" t="s">
        <v>645</v>
      </c>
      <c r="M10" s="393" t="s">
        <v>646</v>
      </c>
      <c r="N10" s="393" t="s">
        <v>710</v>
      </c>
      <c r="O10" s="393" t="s">
        <v>1272</v>
      </c>
      <c r="P10" s="393" t="s">
        <v>1335</v>
      </c>
      <c r="Q10" s="393" t="s">
        <v>1367</v>
      </c>
      <c r="R10" s="393" t="s">
        <v>1368</v>
      </c>
      <c r="S10" s="393" t="s">
        <v>711</v>
      </c>
      <c r="T10" s="393" t="s">
        <v>712</v>
      </c>
      <c r="U10" s="393" t="s">
        <v>388</v>
      </c>
      <c r="V10" s="393" t="s">
        <v>713</v>
      </c>
      <c r="W10" s="393" t="s">
        <v>714</v>
      </c>
      <c r="X10" s="393" t="s">
        <v>715</v>
      </c>
      <c r="Y10" s="393" t="s">
        <v>716</v>
      </c>
      <c r="Z10" s="393" t="s">
        <v>717</v>
      </c>
      <c r="AA10" s="393" t="s">
        <v>718</v>
      </c>
      <c r="AB10" s="393" t="s">
        <v>719</v>
      </c>
      <c r="AC10" s="393" t="s">
        <v>720</v>
      </c>
      <c r="AD10" s="423" t="s">
        <v>721</v>
      </c>
      <c r="AE10" s="423" t="s">
        <v>722</v>
      </c>
      <c r="AF10" s="423" t="s">
        <v>723</v>
      </c>
      <c r="AG10" s="423" t="s">
        <v>724</v>
      </c>
      <c r="AH10" s="423" t="s">
        <v>725</v>
      </c>
      <c r="AI10" s="423" t="s">
        <v>726</v>
      </c>
      <c r="AJ10" s="423" t="s">
        <v>727</v>
      </c>
      <c r="AK10" s="423" t="s">
        <v>728</v>
      </c>
      <c r="AL10" s="393" t="s">
        <v>377</v>
      </c>
      <c r="AM10" s="393" t="s">
        <v>376</v>
      </c>
      <c r="AN10" s="393" t="s">
        <v>375</v>
      </c>
      <c r="AO10" s="393" t="s">
        <v>374</v>
      </c>
      <c r="AP10" s="393" t="s">
        <v>373</v>
      </c>
      <c r="AQ10" s="393" t="s">
        <v>372</v>
      </c>
      <c r="AR10" s="393" t="s">
        <v>371</v>
      </c>
      <c r="AS10" s="393" t="s">
        <v>370</v>
      </c>
      <c r="AT10" s="393" t="s">
        <v>1369</v>
      </c>
      <c r="AU10" s="393" t="s">
        <v>1238</v>
      </c>
      <c r="AV10" s="393" t="s">
        <v>729</v>
      </c>
      <c r="AW10" s="393" t="s">
        <v>1239</v>
      </c>
      <c r="AX10" s="393" t="s">
        <v>1240</v>
      </c>
      <c r="AY10" s="393" t="s">
        <v>735</v>
      </c>
      <c r="AZ10" s="393" t="s">
        <v>736</v>
      </c>
      <c r="BA10" s="393" t="s">
        <v>737</v>
      </c>
      <c r="BB10" s="393" t="s">
        <v>738</v>
      </c>
      <c r="BC10" s="393" t="s">
        <v>739</v>
      </c>
      <c r="BD10" s="393" t="s">
        <v>1251</v>
      </c>
      <c r="BE10" s="393" t="s">
        <v>734</v>
      </c>
      <c r="BF10" s="393" t="s">
        <v>745</v>
      </c>
      <c r="BG10" s="393" t="s">
        <v>746</v>
      </c>
      <c r="BH10" s="393" t="s">
        <v>747</v>
      </c>
      <c r="BI10" s="393" t="s">
        <v>748</v>
      </c>
      <c r="BJ10" s="393" t="s">
        <v>749</v>
      </c>
      <c r="BK10" s="393" t="s">
        <v>1252</v>
      </c>
      <c r="BL10" s="393" t="s">
        <v>744</v>
      </c>
      <c r="BM10" s="393" t="s">
        <v>750</v>
      </c>
      <c r="BN10" s="393" t="s">
        <v>1266</v>
      </c>
      <c r="BO10" s="393" t="s">
        <v>1193</v>
      </c>
      <c r="BP10" s="393" t="s">
        <v>1267</v>
      </c>
      <c r="BQ10" s="393" t="s">
        <v>1193</v>
      </c>
      <c r="BR10" s="393" t="s">
        <v>1268</v>
      </c>
      <c r="BS10" s="393" t="s">
        <v>1269</v>
      </c>
      <c r="BT10" s="393" t="s">
        <v>1193</v>
      </c>
      <c r="BU10" s="393" t="s">
        <v>1270</v>
      </c>
      <c r="BV10" s="393" t="s">
        <v>1271</v>
      </c>
      <c r="BW10" s="393" t="s">
        <v>1193</v>
      </c>
      <c r="BX10" s="261" t="s">
        <v>1308</v>
      </c>
      <c r="BY10" s="261" t="s">
        <v>1309</v>
      </c>
      <c r="BZ10" s="261" t="s">
        <v>1310</v>
      </c>
      <c r="CA10" s="261" t="s">
        <v>1204</v>
      </c>
      <c r="CB10" s="261" t="s">
        <v>1311</v>
      </c>
      <c r="CC10" s="261" t="s">
        <v>1312</v>
      </c>
      <c r="CD10" s="261" t="s">
        <v>1313</v>
      </c>
      <c r="CE10" s="261" t="s">
        <v>1314</v>
      </c>
      <c r="CF10" s="261" t="s">
        <v>1315</v>
      </c>
      <c r="CG10" s="261" t="s">
        <v>1316</v>
      </c>
      <c r="CH10" s="261" t="s">
        <v>1317</v>
      </c>
      <c r="CI10" s="261" t="s">
        <v>1318</v>
      </c>
      <c r="CJ10" s="261" t="s">
        <v>1319</v>
      </c>
      <c r="CK10" s="261" t="s">
        <v>1320</v>
      </c>
      <c r="CL10" s="261" t="s">
        <v>1321</v>
      </c>
      <c r="CM10" s="261" t="s">
        <v>1322</v>
      </c>
      <c r="CN10" s="261" t="s">
        <v>1323</v>
      </c>
      <c r="CO10" s="261" t="s">
        <v>1324</v>
      </c>
      <c r="CP10" s="261" t="s">
        <v>1325</v>
      </c>
      <c r="CQ10" s="261" t="s">
        <v>1326</v>
      </c>
      <c r="CR10" s="261" t="s">
        <v>1327</v>
      </c>
      <c r="CS10" s="261" t="s">
        <v>1328</v>
      </c>
      <c r="CT10" s="261" t="s">
        <v>1329</v>
      </c>
      <c r="CU10" s="261" t="s">
        <v>1330</v>
      </c>
      <c r="CV10" s="261" t="s">
        <v>1331</v>
      </c>
      <c r="CW10" s="261" t="s">
        <v>1332</v>
      </c>
      <c r="CX10" s="261" t="s">
        <v>1333</v>
      </c>
      <c r="CY10" s="261" t="s">
        <v>1334</v>
      </c>
      <c r="CZ10" s="261" t="s">
        <v>1370</v>
      </c>
      <c r="DA10" s="261" t="s">
        <v>1371</v>
      </c>
      <c r="DB10" s="261" t="s">
        <v>1372</v>
      </c>
      <c r="DC10" s="261" t="s">
        <v>1373</v>
      </c>
      <c r="DD10" s="261" t="s">
        <v>1374</v>
      </c>
      <c r="DE10" s="261" t="s">
        <v>1375</v>
      </c>
      <c r="DF10" s="261" t="s">
        <v>1376</v>
      </c>
      <c r="DG10" s="261" t="s">
        <v>1377</v>
      </c>
      <c r="DH10" s="261" t="s">
        <v>1378</v>
      </c>
      <c r="DI10" s="261" t="s">
        <v>1379</v>
      </c>
      <c r="DJ10" s="261" t="s">
        <v>1380</v>
      </c>
      <c r="DK10" s="261" t="s">
        <v>1381</v>
      </c>
      <c r="DL10" s="261" t="s">
        <v>1206</v>
      </c>
      <c r="DM10" s="261" t="s">
        <v>1382</v>
      </c>
      <c r="DN10" s="261" t="s">
        <v>1207</v>
      </c>
      <c r="DO10" s="261" t="s">
        <v>1208</v>
      </c>
      <c r="DP10" s="261" t="s">
        <v>1383</v>
      </c>
      <c r="DQ10" s="261" t="s">
        <v>1384</v>
      </c>
      <c r="DR10" s="261" t="s">
        <v>1385</v>
      </c>
      <c r="DS10" s="261" t="s">
        <v>1209</v>
      </c>
      <c r="DT10" s="261" t="s">
        <v>1210</v>
      </c>
      <c r="DU10" s="261" t="s">
        <v>1211</v>
      </c>
      <c r="DV10" s="261" t="s">
        <v>1212</v>
      </c>
      <c r="DW10" s="261" t="s">
        <v>1213</v>
      </c>
      <c r="DX10" s="261" t="s">
        <v>1386</v>
      </c>
      <c r="DY10" s="261" t="s">
        <v>752</v>
      </c>
    </row>
    <row r="11" spans="4:129">
      <c r="D11" s="106" t="s">
        <v>420</v>
      </c>
      <c r="E11" s="106" t="s">
        <v>488</v>
      </c>
      <c r="F11" t="s">
        <v>1457</v>
      </c>
      <c r="G11" t="s">
        <v>1457</v>
      </c>
      <c r="H11" t="s">
        <v>1457</v>
      </c>
      <c r="I11" t="s">
        <v>1457</v>
      </c>
      <c r="J11" t="s">
        <v>1457</v>
      </c>
      <c r="K11" t="s">
        <v>1457</v>
      </c>
      <c r="L11" t="s">
        <v>1457</v>
      </c>
      <c r="M11" t="s">
        <v>1457</v>
      </c>
      <c r="N11" t="s">
        <v>1457</v>
      </c>
      <c r="O11" t="s">
        <v>1457</v>
      </c>
      <c r="P11" t="s">
        <v>1457</v>
      </c>
      <c r="Q11" t="s">
        <v>1457</v>
      </c>
      <c r="R11" t="s">
        <v>1457</v>
      </c>
      <c r="S11" t="s">
        <v>1457</v>
      </c>
      <c r="T11" t="s">
        <v>1457</v>
      </c>
      <c r="U11" t="s">
        <v>1457</v>
      </c>
      <c r="V11" t="s">
        <v>1457</v>
      </c>
      <c r="W11" t="s">
        <v>1457</v>
      </c>
      <c r="X11" t="s">
        <v>1457</v>
      </c>
      <c r="Y11" t="s">
        <v>1457</v>
      </c>
      <c r="Z11" t="s">
        <v>1457</v>
      </c>
      <c r="AA11" t="s">
        <v>1457</v>
      </c>
      <c r="AB11" t="s">
        <v>1457</v>
      </c>
      <c r="AC11" t="s">
        <v>1457</v>
      </c>
      <c r="AD11" t="s">
        <v>1457</v>
      </c>
      <c r="AE11" t="s">
        <v>1457</v>
      </c>
      <c r="AF11" t="s">
        <v>1457</v>
      </c>
      <c r="AG11" t="s">
        <v>1457</v>
      </c>
      <c r="AH11" t="s">
        <v>1457</v>
      </c>
      <c r="AI11" t="s">
        <v>1457</v>
      </c>
      <c r="AJ11" t="s">
        <v>1457</v>
      </c>
      <c r="AK11" t="s">
        <v>1457</v>
      </c>
      <c r="AL11" t="s">
        <v>1457</v>
      </c>
      <c r="AM11" t="s">
        <v>1457</v>
      </c>
      <c r="AN11" t="s">
        <v>1457</v>
      </c>
      <c r="AO11" t="s">
        <v>1457</v>
      </c>
      <c r="AP11" t="s">
        <v>1457</v>
      </c>
      <c r="AQ11" t="s">
        <v>1457</v>
      </c>
      <c r="AR11" t="s">
        <v>1457</v>
      </c>
      <c r="AS11" t="s">
        <v>1457</v>
      </c>
      <c r="AT11">
        <v>1366293.7233723414</v>
      </c>
      <c r="AU11">
        <v>14308541.090438752</v>
      </c>
      <c r="AW11" t="s">
        <v>1457</v>
      </c>
      <c r="AX11">
        <v>1317404</v>
      </c>
      <c r="AY11">
        <v>1356700955.9783177</v>
      </c>
      <c r="AZ11">
        <v>1225036152.4949844</v>
      </c>
      <c r="BA11">
        <v>1211097706.2449844</v>
      </c>
      <c r="BB11">
        <v>1216664453.3283176</v>
      </c>
      <c r="BC11">
        <v>1350657655.9783177</v>
      </c>
      <c r="BD11">
        <v>1254372811.0320072</v>
      </c>
      <c r="BF11">
        <v>1343979630.5716238</v>
      </c>
      <c r="BG11">
        <v>1270931617.9758749</v>
      </c>
      <c r="BH11">
        <v>1347236949.2293036</v>
      </c>
      <c r="BI11">
        <v>1406673810.4093037</v>
      </c>
      <c r="BJ11">
        <v>1256541422.1693945</v>
      </c>
      <c r="BK11">
        <v>1218440284.7681403</v>
      </c>
      <c r="BN11" t="s">
        <v>1457</v>
      </c>
      <c r="BO11" t="s">
        <v>1457</v>
      </c>
      <c r="BP11" t="s">
        <v>1457</v>
      </c>
      <c r="BQ11" t="s">
        <v>1457</v>
      </c>
      <c r="BR11" t="s">
        <v>1457</v>
      </c>
      <c r="BS11" t="s">
        <v>1457</v>
      </c>
      <c r="BT11" t="s">
        <v>1457</v>
      </c>
      <c r="BU11" t="s">
        <v>1457</v>
      </c>
      <c r="BV11" t="s">
        <v>1457</v>
      </c>
      <c r="BX11" t="s">
        <v>1457</v>
      </c>
      <c r="BY11" t="s">
        <v>1457</v>
      </c>
      <c r="BZ11" t="s">
        <v>1457</v>
      </c>
      <c r="CA11" t="s">
        <v>1457</v>
      </c>
      <c r="CB11" t="s">
        <v>1457</v>
      </c>
      <c r="CC11" t="s">
        <v>1457</v>
      </c>
      <c r="CD11" t="s">
        <v>1457</v>
      </c>
      <c r="CE11" t="s">
        <v>1457</v>
      </c>
      <c r="CF11" t="s">
        <v>1457</v>
      </c>
      <c r="CG11" t="s">
        <v>1457</v>
      </c>
      <c r="CH11" t="s">
        <v>1457</v>
      </c>
      <c r="CI11" t="s">
        <v>1457</v>
      </c>
      <c r="CJ11" t="s">
        <v>1457</v>
      </c>
      <c r="CK11" t="s">
        <v>1457</v>
      </c>
      <c r="CL11" t="s">
        <v>1457</v>
      </c>
      <c r="CM11" t="s">
        <v>1457</v>
      </c>
      <c r="CN11" t="s">
        <v>1457</v>
      </c>
      <c r="CO11" t="s">
        <v>1457</v>
      </c>
      <c r="CP11" t="s">
        <v>1457</v>
      </c>
      <c r="CQ11" t="s">
        <v>1457</v>
      </c>
      <c r="CR11" t="s">
        <v>1457</v>
      </c>
      <c r="CS11" t="s">
        <v>1457</v>
      </c>
      <c r="CT11" t="s">
        <v>1457</v>
      </c>
      <c r="CU11" t="s">
        <v>1457</v>
      </c>
      <c r="CV11" t="s">
        <v>1457</v>
      </c>
      <c r="CW11" t="s">
        <v>1457</v>
      </c>
      <c r="CX11" t="s">
        <v>1457</v>
      </c>
      <c r="CY11" t="s">
        <v>1457</v>
      </c>
      <c r="CZ11" t="s">
        <v>1457</v>
      </c>
      <c r="DA11" t="s">
        <v>1457</v>
      </c>
      <c r="DB11" t="s">
        <v>1457</v>
      </c>
      <c r="DC11" t="s">
        <v>1457</v>
      </c>
      <c r="DD11" t="s">
        <v>1457</v>
      </c>
      <c r="DE11" t="s">
        <v>1457</v>
      </c>
      <c r="DF11" t="s">
        <v>1457</v>
      </c>
      <c r="DG11" t="s">
        <v>1457</v>
      </c>
      <c r="DH11" t="s">
        <v>1457</v>
      </c>
      <c r="DI11" t="s">
        <v>1457</v>
      </c>
      <c r="DJ11" t="s">
        <v>1457</v>
      </c>
      <c r="DK11" t="s">
        <v>1457</v>
      </c>
      <c r="DL11" t="s">
        <v>1457</v>
      </c>
      <c r="DM11" t="s">
        <v>1457</v>
      </c>
      <c r="DN11" t="s">
        <v>1457</v>
      </c>
      <c r="DO11" t="s">
        <v>1457</v>
      </c>
      <c r="DP11" t="s">
        <v>1457</v>
      </c>
      <c r="DQ11" t="s">
        <v>1457</v>
      </c>
      <c r="DR11" t="s">
        <v>1457</v>
      </c>
      <c r="DS11" t="s">
        <v>1457</v>
      </c>
      <c r="DT11" t="s">
        <v>1457</v>
      </c>
      <c r="DU11" t="s">
        <v>1457</v>
      </c>
      <c r="DV11" t="s">
        <v>1457</v>
      </c>
      <c r="DW11" t="s">
        <v>1457</v>
      </c>
      <c r="DX11" t="s">
        <v>1457</v>
      </c>
      <c r="DY11" t="s">
        <v>1457</v>
      </c>
    </row>
    <row r="12" spans="4:129">
      <c r="D12" s="106" t="s">
        <v>48</v>
      </c>
      <c r="E12" s="106" t="s">
        <v>491</v>
      </c>
      <c r="F12" t="s">
        <v>1457</v>
      </c>
      <c r="G12" t="s">
        <v>1457</v>
      </c>
      <c r="H12" t="s">
        <v>1457</v>
      </c>
      <c r="I12" t="s">
        <v>1457</v>
      </c>
      <c r="J12" t="s">
        <v>1457</v>
      </c>
      <c r="K12" t="s">
        <v>1457</v>
      </c>
      <c r="L12" t="s">
        <v>1457</v>
      </c>
      <c r="M12" t="s">
        <v>1457</v>
      </c>
      <c r="N12" t="s">
        <v>1457</v>
      </c>
      <c r="O12" t="s">
        <v>1457</v>
      </c>
      <c r="P12" t="s">
        <v>1457</v>
      </c>
      <c r="Q12" t="s">
        <v>1457</v>
      </c>
      <c r="R12" t="s">
        <v>1457</v>
      </c>
      <c r="S12" t="s">
        <v>1457</v>
      </c>
      <c r="T12" t="s">
        <v>1457</v>
      </c>
      <c r="U12" t="s">
        <v>1457</v>
      </c>
      <c r="V12" t="s">
        <v>1457</v>
      </c>
      <c r="W12" t="s">
        <v>1457</v>
      </c>
      <c r="X12" t="s">
        <v>1457</v>
      </c>
      <c r="Y12" t="s">
        <v>1457</v>
      </c>
      <c r="Z12" t="s">
        <v>1457</v>
      </c>
      <c r="AA12" t="s">
        <v>1457</v>
      </c>
      <c r="AB12" t="s">
        <v>1457</v>
      </c>
      <c r="AC12" t="s">
        <v>1457</v>
      </c>
      <c r="AD12" t="s">
        <v>1457</v>
      </c>
      <c r="AE12" t="s">
        <v>1457</v>
      </c>
      <c r="AF12" t="s">
        <v>1457</v>
      </c>
      <c r="AG12" t="s">
        <v>1457</v>
      </c>
      <c r="AH12" t="s">
        <v>1457</v>
      </c>
      <c r="AI12" t="s">
        <v>1457</v>
      </c>
      <c r="AJ12" t="s">
        <v>1457</v>
      </c>
      <c r="AK12" t="s">
        <v>1457</v>
      </c>
      <c r="AL12" t="s">
        <v>1457</v>
      </c>
      <c r="AM12" t="s">
        <v>1457</v>
      </c>
      <c r="AN12" t="s">
        <v>1457</v>
      </c>
      <c r="AO12" t="s">
        <v>1457</v>
      </c>
      <c r="AP12" t="s">
        <v>1457</v>
      </c>
      <c r="AQ12" t="s">
        <v>1457</v>
      </c>
      <c r="AR12" t="s">
        <v>1457</v>
      </c>
      <c r="AS12" t="s">
        <v>1457</v>
      </c>
      <c r="AT12">
        <v>425915.83500000002</v>
      </c>
      <c r="AU12">
        <v>5688919.0904387515</v>
      </c>
      <c r="AW12" t="s">
        <v>1457</v>
      </c>
      <c r="AX12">
        <v>424911</v>
      </c>
      <c r="AY12">
        <v>424091514.22831774</v>
      </c>
      <c r="AZ12">
        <v>429572704.82831758</v>
      </c>
      <c r="BA12">
        <v>422980189.82831758</v>
      </c>
      <c r="BB12">
        <v>428987940.82831758</v>
      </c>
      <c r="BC12">
        <v>410937173.22831774</v>
      </c>
      <c r="BD12">
        <v>436281718.36534041</v>
      </c>
      <c r="BF12">
        <v>398327018.02292782</v>
      </c>
      <c r="BG12">
        <v>425463698.21934026</v>
      </c>
      <c r="BH12">
        <v>464812932.4135586</v>
      </c>
      <c r="BI12">
        <v>480988446.59355861</v>
      </c>
      <c r="BJ12">
        <v>386490828.78292781</v>
      </c>
      <c r="BK12">
        <v>419368667.94600701</v>
      </c>
      <c r="BN12" t="s">
        <v>1457</v>
      </c>
      <c r="BO12" t="s">
        <v>1457</v>
      </c>
      <c r="BP12" t="s">
        <v>1457</v>
      </c>
      <c r="BQ12" t="s">
        <v>1457</v>
      </c>
      <c r="BR12" t="s">
        <v>1457</v>
      </c>
      <c r="BS12" t="s">
        <v>1457</v>
      </c>
      <c r="BT12" t="s">
        <v>1457</v>
      </c>
      <c r="BU12" t="s">
        <v>1457</v>
      </c>
      <c r="BV12" t="s">
        <v>1457</v>
      </c>
      <c r="BX12" t="s">
        <v>1457</v>
      </c>
      <c r="BY12" t="s">
        <v>1457</v>
      </c>
      <c r="BZ12" t="s">
        <v>1457</v>
      </c>
      <c r="CA12" t="s">
        <v>1457</v>
      </c>
      <c r="CB12" t="s">
        <v>1457</v>
      </c>
      <c r="CC12" t="s">
        <v>1457</v>
      </c>
      <c r="CD12" t="s">
        <v>1457</v>
      </c>
      <c r="CE12" t="s">
        <v>1457</v>
      </c>
      <c r="CF12" t="s">
        <v>1457</v>
      </c>
      <c r="CG12" t="s">
        <v>1457</v>
      </c>
      <c r="CH12" t="s">
        <v>1457</v>
      </c>
      <c r="CI12" t="s">
        <v>1457</v>
      </c>
      <c r="CJ12" t="s">
        <v>1457</v>
      </c>
      <c r="CK12" t="s">
        <v>1457</v>
      </c>
      <c r="CL12" t="s">
        <v>1457</v>
      </c>
      <c r="CM12" t="s">
        <v>1457</v>
      </c>
      <c r="CN12" t="s">
        <v>1457</v>
      </c>
      <c r="CO12" t="s">
        <v>1457</v>
      </c>
      <c r="CP12" t="s">
        <v>1457</v>
      </c>
      <c r="CQ12" t="s">
        <v>1457</v>
      </c>
      <c r="CR12" t="s">
        <v>1457</v>
      </c>
      <c r="CS12" t="s">
        <v>1457</v>
      </c>
      <c r="CT12" t="s">
        <v>1457</v>
      </c>
      <c r="CU12" t="s">
        <v>1457</v>
      </c>
      <c r="CV12" t="s">
        <v>1457</v>
      </c>
      <c r="CW12" t="s">
        <v>1457</v>
      </c>
      <c r="CX12" t="s">
        <v>1457</v>
      </c>
      <c r="CY12" t="s">
        <v>1457</v>
      </c>
      <c r="CZ12" t="s">
        <v>1457</v>
      </c>
      <c r="DA12" t="s">
        <v>1457</v>
      </c>
      <c r="DB12" t="s">
        <v>1457</v>
      </c>
      <c r="DC12" t="s">
        <v>1457</v>
      </c>
      <c r="DD12" t="s">
        <v>1457</v>
      </c>
      <c r="DE12" t="s">
        <v>1457</v>
      </c>
      <c r="DF12" t="s">
        <v>1457</v>
      </c>
      <c r="DG12" t="s">
        <v>1457</v>
      </c>
      <c r="DH12" t="s">
        <v>1457</v>
      </c>
      <c r="DI12" t="s">
        <v>1457</v>
      </c>
      <c r="DJ12" t="s">
        <v>1457</v>
      </c>
      <c r="DK12" t="s">
        <v>1457</v>
      </c>
      <c r="DL12" t="s">
        <v>1457</v>
      </c>
      <c r="DM12" t="s">
        <v>1457</v>
      </c>
      <c r="DN12" t="s">
        <v>1457</v>
      </c>
      <c r="DO12" t="s">
        <v>1457</v>
      </c>
      <c r="DP12" t="s">
        <v>1457</v>
      </c>
      <c r="DQ12" t="s">
        <v>1457</v>
      </c>
      <c r="DR12" t="s">
        <v>1457</v>
      </c>
      <c r="DS12" t="s">
        <v>1457</v>
      </c>
      <c r="DT12" t="s">
        <v>1457</v>
      </c>
      <c r="DU12" t="s">
        <v>1457</v>
      </c>
      <c r="DV12" t="s">
        <v>1457</v>
      </c>
      <c r="DW12" t="s">
        <v>1457</v>
      </c>
      <c r="DX12" t="s">
        <v>1457</v>
      </c>
      <c r="DY12" t="s">
        <v>1457</v>
      </c>
    </row>
    <row r="13" spans="4:129">
      <c r="D13" s="106" t="s">
        <v>53</v>
      </c>
      <c r="E13" s="106" t="s">
        <v>494</v>
      </c>
      <c r="F13" t="s">
        <v>1457</v>
      </c>
      <c r="G13" t="s">
        <v>1457</v>
      </c>
      <c r="H13" t="s">
        <v>1457</v>
      </c>
      <c r="I13" t="s">
        <v>1457</v>
      </c>
      <c r="J13" t="s">
        <v>1457</v>
      </c>
      <c r="K13" t="s">
        <v>1457</v>
      </c>
      <c r="L13" t="s">
        <v>1457</v>
      </c>
      <c r="M13" t="s">
        <v>1457</v>
      </c>
      <c r="N13" t="s">
        <v>1457</v>
      </c>
      <c r="O13" t="s">
        <v>1457</v>
      </c>
      <c r="P13" t="s">
        <v>1457</v>
      </c>
      <c r="Q13" t="s">
        <v>1457</v>
      </c>
      <c r="R13" t="s">
        <v>1457</v>
      </c>
      <c r="S13" t="s">
        <v>1457</v>
      </c>
      <c r="T13" t="s">
        <v>1457</v>
      </c>
      <c r="U13" t="s">
        <v>1457</v>
      </c>
      <c r="V13" t="s">
        <v>1457</v>
      </c>
      <c r="W13" t="s">
        <v>1457</v>
      </c>
      <c r="X13" t="s">
        <v>1457</v>
      </c>
      <c r="Y13" t="s">
        <v>1457</v>
      </c>
      <c r="Z13" t="s">
        <v>1457</v>
      </c>
      <c r="AA13" t="s">
        <v>1457</v>
      </c>
      <c r="AB13" t="s">
        <v>1457</v>
      </c>
      <c r="AC13" t="s">
        <v>1457</v>
      </c>
      <c r="AD13" t="s">
        <v>1457</v>
      </c>
      <c r="AE13" t="s">
        <v>1457</v>
      </c>
      <c r="AF13" t="s">
        <v>1457</v>
      </c>
      <c r="AG13" t="s">
        <v>1457</v>
      </c>
      <c r="AH13" t="s">
        <v>1457</v>
      </c>
      <c r="AI13" t="s">
        <v>1457</v>
      </c>
      <c r="AJ13" t="s">
        <v>1457</v>
      </c>
      <c r="AK13" t="s">
        <v>1457</v>
      </c>
      <c r="AL13" t="s">
        <v>1457</v>
      </c>
      <c r="AM13" t="s">
        <v>1457</v>
      </c>
      <c r="AN13" t="s">
        <v>1457</v>
      </c>
      <c r="AO13" t="s">
        <v>1457</v>
      </c>
      <c r="AP13" t="s">
        <v>1457</v>
      </c>
      <c r="AQ13" t="s">
        <v>1457</v>
      </c>
      <c r="AR13" t="s">
        <v>1457</v>
      </c>
      <c r="AS13" t="s">
        <v>1457</v>
      </c>
      <c r="AT13">
        <v>430285.8883723414</v>
      </c>
      <c r="AU13">
        <v>4842291</v>
      </c>
      <c r="AW13" t="s">
        <v>1457</v>
      </c>
      <c r="AX13">
        <v>405876</v>
      </c>
      <c r="AY13">
        <v>460321085.25</v>
      </c>
      <c r="AZ13">
        <v>364593361.5</v>
      </c>
      <c r="BA13">
        <v>349826583.5</v>
      </c>
      <c r="BB13">
        <v>356800131.5</v>
      </c>
      <c r="BC13">
        <v>447594969.25</v>
      </c>
      <c r="BD13">
        <v>372288886.5</v>
      </c>
      <c r="BF13">
        <v>524346598.50707352</v>
      </c>
      <c r="BG13">
        <v>429213673.5</v>
      </c>
      <c r="BH13">
        <v>430388393.5</v>
      </c>
      <c r="BI13">
        <v>443790347.5</v>
      </c>
      <c r="BJ13">
        <v>434937223.27245617</v>
      </c>
      <c r="BK13">
        <v>347390629.78754383</v>
      </c>
      <c r="BN13" t="s">
        <v>1457</v>
      </c>
      <c r="BO13" t="s">
        <v>1457</v>
      </c>
      <c r="BP13" t="s">
        <v>1457</v>
      </c>
      <c r="BQ13" t="s">
        <v>1457</v>
      </c>
      <c r="BR13" t="s">
        <v>1457</v>
      </c>
      <c r="BS13" t="s">
        <v>1457</v>
      </c>
      <c r="BT13" t="s">
        <v>1457</v>
      </c>
      <c r="BU13" t="s">
        <v>1457</v>
      </c>
      <c r="BV13" t="s">
        <v>1457</v>
      </c>
      <c r="BX13" t="s">
        <v>1457</v>
      </c>
      <c r="BY13" t="s">
        <v>1457</v>
      </c>
      <c r="BZ13" t="s">
        <v>1457</v>
      </c>
      <c r="CA13" t="s">
        <v>1457</v>
      </c>
      <c r="CB13" t="s">
        <v>1457</v>
      </c>
      <c r="CC13" t="s">
        <v>1457</v>
      </c>
      <c r="CD13" t="s">
        <v>1457</v>
      </c>
      <c r="CE13" t="s">
        <v>1457</v>
      </c>
      <c r="CF13" t="s">
        <v>1457</v>
      </c>
      <c r="CG13" t="s">
        <v>1457</v>
      </c>
      <c r="CH13" t="s">
        <v>1457</v>
      </c>
      <c r="CI13" t="s">
        <v>1457</v>
      </c>
      <c r="CJ13" t="s">
        <v>1457</v>
      </c>
      <c r="CK13" t="s">
        <v>1457</v>
      </c>
      <c r="CL13" t="s">
        <v>1457</v>
      </c>
      <c r="CM13" t="s">
        <v>1457</v>
      </c>
      <c r="CN13" t="s">
        <v>1457</v>
      </c>
      <c r="CO13" t="s">
        <v>1457</v>
      </c>
      <c r="CP13" t="s">
        <v>1457</v>
      </c>
      <c r="CQ13" t="s">
        <v>1457</v>
      </c>
      <c r="CR13" t="s">
        <v>1457</v>
      </c>
      <c r="CS13" t="s">
        <v>1457</v>
      </c>
      <c r="CT13" t="s">
        <v>1457</v>
      </c>
      <c r="CU13" t="s">
        <v>1457</v>
      </c>
      <c r="CV13" t="s">
        <v>1457</v>
      </c>
      <c r="CW13" t="s">
        <v>1457</v>
      </c>
      <c r="CX13" t="s">
        <v>1457</v>
      </c>
      <c r="CY13" t="s">
        <v>1457</v>
      </c>
      <c r="CZ13" t="s">
        <v>1457</v>
      </c>
      <c r="DA13" t="s">
        <v>1457</v>
      </c>
      <c r="DB13" t="s">
        <v>1457</v>
      </c>
      <c r="DC13" t="s">
        <v>1457</v>
      </c>
      <c r="DD13" t="s">
        <v>1457</v>
      </c>
      <c r="DE13" t="s">
        <v>1457</v>
      </c>
      <c r="DF13" t="s">
        <v>1457</v>
      </c>
      <c r="DG13" t="s">
        <v>1457</v>
      </c>
      <c r="DH13" t="s">
        <v>1457</v>
      </c>
      <c r="DI13" t="s">
        <v>1457</v>
      </c>
      <c r="DJ13" t="s">
        <v>1457</v>
      </c>
      <c r="DK13" t="s">
        <v>1457</v>
      </c>
      <c r="DL13" t="s">
        <v>1457</v>
      </c>
      <c r="DM13" t="s">
        <v>1457</v>
      </c>
      <c r="DN13" t="s">
        <v>1457</v>
      </c>
      <c r="DO13" t="s">
        <v>1457</v>
      </c>
      <c r="DP13" t="s">
        <v>1457</v>
      </c>
      <c r="DQ13" t="s">
        <v>1457</v>
      </c>
      <c r="DR13" t="s">
        <v>1457</v>
      </c>
      <c r="DS13" t="s">
        <v>1457</v>
      </c>
      <c r="DT13" t="s">
        <v>1457</v>
      </c>
      <c r="DU13" t="s">
        <v>1457</v>
      </c>
      <c r="DV13" t="s">
        <v>1457</v>
      </c>
      <c r="DW13" t="s">
        <v>1457</v>
      </c>
      <c r="DX13" t="s">
        <v>1457</v>
      </c>
      <c r="DY13" t="s">
        <v>1457</v>
      </c>
    </row>
    <row r="14" spans="4:129">
      <c r="D14" s="106" t="s">
        <v>77</v>
      </c>
      <c r="E14" s="106" t="s">
        <v>497</v>
      </c>
      <c r="F14" t="s">
        <v>1457</v>
      </c>
      <c r="G14" t="s">
        <v>1457</v>
      </c>
      <c r="H14" t="s">
        <v>1457</v>
      </c>
      <c r="I14" t="s">
        <v>1457</v>
      </c>
      <c r="J14" t="s">
        <v>1457</v>
      </c>
      <c r="K14" t="s">
        <v>1457</v>
      </c>
      <c r="L14" t="s">
        <v>1457</v>
      </c>
      <c r="M14" t="s">
        <v>1457</v>
      </c>
      <c r="N14" t="s">
        <v>1457</v>
      </c>
      <c r="O14" t="s">
        <v>1457</v>
      </c>
      <c r="P14" t="s">
        <v>1457</v>
      </c>
      <c r="Q14" t="s">
        <v>1457</v>
      </c>
      <c r="R14" t="s">
        <v>1457</v>
      </c>
      <c r="S14" t="s">
        <v>1457</v>
      </c>
      <c r="T14" t="s">
        <v>1457</v>
      </c>
      <c r="U14" t="s">
        <v>1457</v>
      </c>
      <c r="V14" t="s">
        <v>1457</v>
      </c>
      <c r="W14" t="s">
        <v>1457</v>
      </c>
      <c r="X14" t="s">
        <v>1457</v>
      </c>
      <c r="Y14" t="s">
        <v>1457</v>
      </c>
      <c r="Z14" t="s">
        <v>1457</v>
      </c>
      <c r="AA14" t="s">
        <v>1457</v>
      </c>
      <c r="AB14" t="s">
        <v>1457</v>
      </c>
      <c r="AC14" t="s">
        <v>1457</v>
      </c>
      <c r="AD14" t="s">
        <v>1457</v>
      </c>
      <c r="AE14" t="s">
        <v>1457</v>
      </c>
      <c r="AF14" t="s">
        <v>1457</v>
      </c>
      <c r="AG14" t="s">
        <v>1457</v>
      </c>
      <c r="AH14" t="s">
        <v>1457</v>
      </c>
      <c r="AI14" t="s">
        <v>1457</v>
      </c>
      <c r="AJ14" t="s">
        <v>1457</v>
      </c>
      <c r="AK14" t="s">
        <v>1457</v>
      </c>
      <c r="AL14" t="s">
        <v>1457</v>
      </c>
      <c r="AM14" t="s">
        <v>1457</v>
      </c>
      <c r="AN14" t="s">
        <v>1457</v>
      </c>
      <c r="AO14" t="s">
        <v>1457</v>
      </c>
      <c r="AP14" t="s">
        <v>1457</v>
      </c>
      <c r="AQ14" t="s">
        <v>1457</v>
      </c>
      <c r="AR14" t="s">
        <v>1457</v>
      </c>
      <c r="AS14" t="s">
        <v>1457</v>
      </c>
      <c r="AT14">
        <v>182136</v>
      </c>
      <c r="AU14">
        <v>1510180</v>
      </c>
      <c r="AW14" t="s">
        <v>1457</v>
      </c>
      <c r="AX14">
        <v>167765</v>
      </c>
      <c r="AY14">
        <v>212984090</v>
      </c>
      <c r="AZ14">
        <v>193535136</v>
      </c>
      <c r="BA14">
        <v>203146383</v>
      </c>
      <c r="BB14">
        <v>203756882</v>
      </c>
      <c r="BC14">
        <v>211120090</v>
      </c>
      <c r="BD14">
        <v>192677630</v>
      </c>
      <c r="BF14">
        <v>195369935</v>
      </c>
      <c r="BG14">
        <v>195004254</v>
      </c>
      <c r="BH14">
        <v>205258049</v>
      </c>
      <c r="BI14">
        <v>215059483</v>
      </c>
      <c r="BJ14">
        <v>193157524.34999999</v>
      </c>
      <c r="BK14">
        <v>195380441</v>
      </c>
      <c r="BN14" t="s">
        <v>1457</v>
      </c>
      <c r="BO14" t="s">
        <v>1457</v>
      </c>
      <c r="BP14" t="s">
        <v>1457</v>
      </c>
      <c r="BQ14" t="s">
        <v>1457</v>
      </c>
      <c r="BR14" t="s">
        <v>1457</v>
      </c>
      <c r="BS14" t="s">
        <v>1457</v>
      </c>
      <c r="BT14" t="s">
        <v>1457</v>
      </c>
      <c r="BU14" t="s">
        <v>1457</v>
      </c>
      <c r="BV14" t="s">
        <v>1457</v>
      </c>
      <c r="BX14" t="s">
        <v>1457</v>
      </c>
      <c r="BY14" t="s">
        <v>1457</v>
      </c>
      <c r="BZ14" t="s">
        <v>1457</v>
      </c>
      <c r="CA14" t="s">
        <v>1457</v>
      </c>
      <c r="CB14" t="s">
        <v>1457</v>
      </c>
      <c r="CC14" t="s">
        <v>1457</v>
      </c>
      <c r="CD14" t="s">
        <v>1457</v>
      </c>
      <c r="CE14" t="s">
        <v>1457</v>
      </c>
      <c r="CF14" t="s">
        <v>1457</v>
      </c>
      <c r="CG14" t="s">
        <v>1457</v>
      </c>
      <c r="CH14" t="s">
        <v>1457</v>
      </c>
      <c r="CI14" t="s">
        <v>1457</v>
      </c>
      <c r="CJ14" t="s">
        <v>1457</v>
      </c>
      <c r="CK14" t="s">
        <v>1457</v>
      </c>
      <c r="CL14" t="s">
        <v>1457</v>
      </c>
      <c r="CM14" t="s">
        <v>1457</v>
      </c>
      <c r="CN14" t="s">
        <v>1457</v>
      </c>
      <c r="CO14" t="s">
        <v>1457</v>
      </c>
      <c r="CP14" t="s">
        <v>1457</v>
      </c>
      <c r="CQ14" t="s">
        <v>1457</v>
      </c>
      <c r="CR14" t="s">
        <v>1457</v>
      </c>
      <c r="CS14" t="s">
        <v>1457</v>
      </c>
      <c r="CT14" t="s">
        <v>1457</v>
      </c>
      <c r="CU14" t="s">
        <v>1457</v>
      </c>
      <c r="CV14" t="s">
        <v>1457</v>
      </c>
      <c r="CW14" t="s">
        <v>1457</v>
      </c>
      <c r="CX14" t="s">
        <v>1457</v>
      </c>
      <c r="CY14" t="s">
        <v>1457</v>
      </c>
      <c r="CZ14" t="s">
        <v>1457</v>
      </c>
      <c r="DA14" t="s">
        <v>1457</v>
      </c>
      <c r="DB14" t="s">
        <v>1457</v>
      </c>
      <c r="DC14" t="s">
        <v>1457</v>
      </c>
      <c r="DD14" t="s">
        <v>1457</v>
      </c>
      <c r="DE14" t="s">
        <v>1457</v>
      </c>
      <c r="DF14" t="s">
        <v>1457</v>
      </c>
      <c r="DG14" t="s">
        <v>1457</v>
      </c>
      <c r="DH14" t="s">
        <v>1457</v>
      </c>
      <c r="DI14" t="s">
        <v>1457</v>
      </c>
      <c r="DJ14" t="s">
        <v>1457</v>
      </c>
      <c r="DK14" t="s">
        <v>1457</v>
      </c>
      <c r="DL14" t="s">
        <v>1457</v>
      </c>
      <c r="DM14" t="s">
        <v>1457</v>
      </c>
      <c r="DN14" t="s">
        <v>1457</v>
      </c>
      <c r="DO14" t="s">
        <v>1457</v>
      </c>
      <c r="DP14" t="s">
        <v>1457</v>
      </c>
      <c r="DQ14" t="s">
        <v>1457</v>
      </c>
      <c r="DR14" t="s">
        <v>1457</v>
      </c>
      <c r="DS14" t="s">
        <v>1457</v>
      </c>
      <c r="DT14" t="s">
        <v>1457</v>
      </c>
      <c r="DU14" t="s">
        <v>1457</v>
      </c>
      <c r="DV14" t="s">
        <v>1457</v>
      </c>
      <c r="DW14" t="s">
        <v>1457</v>
      </c>
      <c r="DX14" t="s">
        <v>1457</v>
      </c>
      <c r="DY14" t="s">
        <v>1457</v>
      </c>
    </row>
    <row r="15" spans="4:129">
      <c r="D15" s="106" t="s">
        <v>60</v>
      </c>
      <c r="E15" s="106" t="s">
        <v>500</v>
      </c>
      <c r="F15" t="s">
        <v>1457</v>
      </c>
      <c r="G15" t="s">
        <v>1457</v>
      </c>
      <c r="H15" t="s">
        <v>1457</v>
      </c>
      <c r="I15" t="s">
        <v>1457</v>
      </c>
      <c r="J15" t="s">
        <v>1457</v>
      </c>
      <c r="K15" t="s">
        <v>1457</v>
      </c>
      <c r="L15" t="s">
        <v>1457</v>
      </c>
      <c r="M15" t="s">
        <v>1457</v>
      </c>
      <c r="N15" t="s">
        <v>1457</v>
      </c>
      <c r="O15" t="s">
        <v>1457</v>
      </c>
      <c r="P15" t="s">
        <v>1457</v>
      </c>
      <c r="Q15" t="s">
        <v>1457</v>
      </c>
      <c r="R15" t="s">
        <v>1457</v>
      </c>
      <c r="S15" t="s">
        <v>1457</v>
      </c>
      <c r="T15" t="s">
        <v>1457</v>
      </c>
      <c r="U15" t="s">
        <v>1457</v>
      </c>
      <c r="V15" t="s">
        <v>1457</v>
      </c>
      <c r="W15" t="s">
        <v>1457</v>
      </c>
      <c r="X15" t="s">
        <v>1457</v>
      </c>
      <c r="Y15" t="s">
        <v>1457</v>
      </c>
      <c r="Z15" t="s">
        <v>1457</v>
      </c>
      <c r="AA15" t="s">
        <v>1457</v>
      </c>
      <c r="AB15" t="s">
        <v>1457</v>
      </c>
      <c r="AC15" t="s">
        <v>1457</v>
      </c>
      <c r="AD15" t="s">
        <v>1457</v>
      </c>
      <c r="AE15" t="s">
        <v>1457</v>
      </c>
      <c r="AF15" t="s">
        <v>1457</v>
      </c>
      <c r="AG15" t="s">
        <v>1457</v>
      </c>
      <c r="AH15" t="s">
        <v>1457</v>
      </c>
      <c r="AI15" t="s">
        <v>1457</v>
      </c>
      <c r="AJ15" t="s">
        <v>1457</v>
      </c>
      <c r="AK15" t="s">
        <v>1457</v>
      </c>
      <c r="AL15" t="s">
        <v>1457</v>
      </c>
      <c r="AM15" t="s">
        <v>1457</v>
      </c>
      <c r="AN15" t="s">
        <v>1457</v>
      </c>
      <c r="AO15" t="s">
        <v>1457</v>
      </c>
      <c r="AP15" t="s">
        <v>1457</v>
      </c>
      <c r="AQ15" t="s">
        <v>1457</v>
      </c>
      <c r="AR15" t="s">
        <v>1457</v>
      </c>
      <c r="AS15" t="s">
        <v>1457</v>
      </c>
      <c r="AT15">
        <v>327956</v>
      </c>
      <c r="AU15">
        <v>2267151</v>
      </c>
      <c r="AW15" t="s">
        <v>1457</v>
      </c>
      <c r="AX15">
        <v>318852</v>
      </c>
      <c r="AY15">
        <v>259304266.5</v>
      </c>
      <c r="AZ15">
        <v>237334950.16666666</v>
      </c>
      <c r="BA15">
        <v>235144549.91666666</v>
      </c>
      <c r="BB15">
        <v>227119499</v>
      </c>
      <c r="BC15">
        <v>281005423.5</v>
      </c>
      <c r="BD15">
        <v>253124576.16666666</v>
      </c>
      <c r="BF15">
        <v>225936079.0416224</v>
      </c>
      <c r="BG15">
        <v>221249992.2565347</v>
      </c>
      <c r="BH15">
        <v>246777574.3157452</v>
      </c>
      <c r="BI15">
        <v>266835533.3157452</v>
      </c>
      <c r="BJ15">
        <v>241955845.76401052</v>
      </c>
      <c r="BK15">
        <v>256300546.03458947</v>
      </c>
      <c r="BN15" t="s">
        <v>1457</v>
      </c>
      <c r="BO15" t="s">
        <v>1457</v>
      </c>
      <c r="BP15" t="s">
        <v>1457</v>
      </c>
      <c r="BQ15" t="s">
        <v>1457</v>
      </c>
      <c r="BR15" t="s">
        <v>1457</v>
      </c>
      <c r="BS15" t="s">
        <v>1457</v>
      </c>
      <c r="BT15" t="s">
        <v>1457</v>
      </c>
      <c r="BU15" t="s">
        <v>1457</v>
      </c>
      <c r="BV15" t="s">
        <v>1457</v>
      </c>
      <c r="BX15" t="s">
        <v>1457</v>
      </c>
      <c r="BY15" t="s">
        <v>1457</v>
      </c>
      <c r="BZ15" t="s">
        <v>1457</v>
      </c>
      <c r="CA15" t="s">
        <v>1457</v>
      </c>
      <c r="CB15" t="s">
        <v>1457</v>
      </c>
      <c r="CC15" t="s">
        <v>1457</v>
      </c>
      <c r="CD15" t="s">
        <v>1457</v>
      </c>
      <c r="CE15" t="s">
        <v>1457</v>
      </c>
      <c r="CF15" t="s">
        <v>1457</v>
      </c>
      <c r="CG15" t="s">
        <v>1457</v>
      </c>
      <c r="CH15" t="s">
        <v>1457</v>
      </c>
      <c r="CI15" t="s">
        <v>1457</v>
      </c>
      <c r="CJ15" t="s">
        <v>1457</v>
      </c>
      <c r="CK15" t="s">
        <v>1457</v>
      </c>
      <c r="CL15" t="s">
        <v>1457</v>
      </c>
      <c r="CM15" t="s">
        <v>1457</v>
      </c>
      <c r="CN15" t="s">
        <v>1457</v>
      </c>
      <c r="CO15" t="s">
        <v>1457</v>
      </c>
      <c r="CP15" t="s">
        <v>1457</v>
      </c>
      <c r="CQ15" t="s">
        <v>1457</v>
      </c>
      <c r="CR15" t="s">
        <v>1457</v>
      </c>
      <c r="CS15" t="s">
        <v>1457</v>
      </c>
      <c r="CT15" t="s">
        <v>1457</v>
      </c>
      <c r="CU15" t="s">
        <v>1457</v>
      </c>
      <c r="CV15" t="s">
        <v>1457</v>
      </c>
      <c r="CW15" t="s">
        <v>1457</v>
      </c>
      <c r="CX15" t="s">
        <v>1457</v>
      </c>
      <c r="CY15" t="s">
        <v>1457</v>
      </c>
      <c r="CZ15" t="s">
        <v>1457</v>
      </c>
      <c r="DA15" t="s">
        <v>1457</v>
      </c>
      <c r="DB15" t="s">
        <v>1457</v>
      </c>
      <c r="DC15" t="s">
        <v>1457</v>
      </c>
      <c r="DD15" t="s">
        <v>1457</v>
      </c>
      <c r="DE15" t="s">
        <v>1457</v>
      </c>
      <c r="DF15" t="s">
        <v>1457</v>
      </c>
      <c r="DG15" t="s">
        <v>1457</v>
      </c>
      <c r="DH15" t="s">
        <v>1457</v>
      </c>
      <c r="DI15" t="s">
        <v>1457</v>
      </c>
      <c r="DJ15" t="s">
        <v>1457</v>
      </c>
      <c r="DK15" t="s">
        <v>1457</v>
      </c>
      <c r="DL15" t="s">
        <v>1457</v>
      </c>
      <c r="DM15" t="s">
        <v>1457</v>
      </c>
      <c r="DN15" t="s">
        <v>1457</v>
      </c>
      <c r="DO15" t="s">
        <v>1457</v>
      </c>
      <c r="DP15" t="s">
        <v>1457</v>
      </c>
      <c r="DQ15" t="s">
        <v>1457</v>
      </c>
      <c r="DR15" t="s">
        <v>1457</v>
      </c>
      <c r="DS15" t="s">
        <v>1457</v>
      </c>
      <c r="DT15" t="s">
        <v>1457</v>
      </c>
      <c r="DU15" t="s">
        <v>1457</v>
      </c>
      <c r="DV15" t="s">
        <v>1457</v>
      </c>
      <c r="DW15" t="s">
        <v>1457</v>
      </c>
      <c r="DX15" t="s">
        <v>1457</v>
      </c>
      <c r="DY15" t="s">
        <v>1457</v>
      </c>
    </row>
    <row r="16" spans="4:129">
      <c r="D16" s="106" t="s">
        <v>120</v>
      </c>
      <c r="E16" s="106" t="s">
        <v>1156</v>
      </c>
      <c r="F16" t="s">
        <v>1457</v>
      </c>
      <c r="G16" t="s">
        <v>1457</v>
      </c>
      <c r="H16" t="s">
        <v>1457</v>
      </c>
      <c r="I16" t="s">
        <v>1457</v>
      </c>
      <c r="J16" t="s">
        <v>1457</v>
      </c>
      <c r="K16" t="s">
        <v>1457</v>
      </c>
      <c r="L16" t="s">
        <v>1457</v>
      </c>
      <c r="M16" t="s">
        <v>1457</v>
      </c>
      <c r="N16" t="s">
        <v>1457</v>
      </c>
      <c r="O16" t="s">
        <v>1457</v>
      </c>
      <c r="P16" t="s">
        <v>1457</v>
      </c>
      <c r="Q16" t="s">
        <v>1457</v>
      </c>
      <c r="R16" t="s">
        <v>1457</v>
      </c>
      <c r="S16" t="s">
        <v>1457</v>
      </c>
      <c r="T16" t="s">
        <v>1457</v>
      </c>
      <c r="U16" t="s">
        <v>1457</v>
      </c>
      <c r="V16" t="s">
        <v>1457</v>
      </c>
      <c r="W16" t="s">
        <v>1457</v>
      </c>
      <c r="X16" t="s">
        <v>1457</v>
      </c>
      <c r="Y16" t="s">
        <v>1457</v>
      </c>
      <c r="Z16" t="s">
        <v>1457</v>
      </c>
      <c r="AA16" t="s">
        <v>1457</v>
      </c>
      <c r="AB16" t="s">
        <v>1457</v>
      </c>
      <c r="AC16" t="s">
        <v>1457</v>
      </c>
      <c r="AD16" t="s">
        <v>1457</v>
      </c>
      <c r="AE16" t="s">
        <v>1457</v>
      </c>
      <c r="AF16" t="s">
        <v>1457</v>
      </c>
      <c r="AG16" t="s">
        <v>1457</v>
      </c>
      <c r="AH16" t="s">
        <v>1457</v>
      </c>
      <c r="AI16" t="s">
        <v>1457</v>
      </c>
      <c r="AJ16" t="s">
        <v>1457</v>
      </c>
      <c r="AK16" t="s">
        <v>1457</v>
      </c>
      <c r="AL16" t="s">
        <v>1457</v>
      </c>
      <c r="AM16" t="s">
        <v>1457</v>
      </c>
      <c r="AN16" t="s">
        <v>1457</v>
      </c>
      <c r="AO16" t="s">
        <v>1457</v>
      </c>
      <c r="AP16" t="s">
        <v>1457</v>
      </c>
      <c r="AQ16" t="s">
        <v>1457</v>
      </c>
      <c r="AR16" t="s">
        <v>1457</v>
      </c>
      <c r="AS16" t="s">
        <v>1457</v>
      </c>
      <c r="AT16">
        <v>73008</v>
      </c>
      <c r="AU16">
        <v>1768746</v>
      </c>
      <c r="AW16" t="s">
        <v>1457</v>
      </c>
      <c r="AX16">
        <v>75110</v>
      </c>
      <c r="AY16">
        <v>89843994.5</v>
      </c>
      <c r="AZ16">
        <v>89080813.833333343</v>
      </c>
      <c r="BA16">
        <v>87868013.833333343</v>
      </c>
      <c r="BB16">
        <v>87695240.833333343</v>
      </c>
      <c r="BC16">
        <v>85701467.5</v>
      </c>
      <c r="BD16">
        <v>89960654.833333343</v>
      </c>
      <c r="BF16">
        <v>86089540.5</v>
      </c>
      <c r="BG16">
        <v>90060063.25</v>
      </c>
      <c r="BH16">
        <v>90458949.25</v>
      </c>
      <c r="BI16">
        <v>95318175.25</v>
      </c>
      <c r="BJ16">
        <v>82661203.25999999</v>
      </c>
      <c r="BK16">
        <v>92081636.25</v>
      </c>
      <c r="BN16" t="s">
        <v>1457</v>
      </c>
      <c r="BO16" t="s">
        <v>1457</v>
      </c>
      <c r="BP16" t="s">
        <v>1457</v>
      </c>
      <c r="BQ16" t="s">
        <v>1457</v>
      </c>
      <c r="BR16" t="s">
        <v>1457</v>
      </c>
      <c r="BS16" t="s">
        <v>1457</v>
      </c>
      <c r="BT16" t="s">
        <v>1457</v>
      </c>
      <c r="BU16" t="s">
        <v>1457</v>
      </c>
      <c r="BV16" t="s">
        <v>1457</v>
      </c>
      <c r="BX16" t="s">
        <v>1457</v>
      </c>
      <c r="BY16" t="s">
        <v>1457</v>
      </c>
      <c r="BZ16" t="s">
        <v>1457</v>
      </c>
      <c r="CA16" t="s">
        <v>1457</v>
      </c>
      <c r="CB16" t="s">
        <v>1457</v>
      </c>
      <c r="CC16" t="s">
        <v>1457</v>
      </c>
      <c r="CD16" t="s">
        <v>1457</v>
      </c>
      <c r="CE16" t="s">
        <v>1457</v>
      </c>
      <c r="CF16" t="s">
        <v>1457</v>
      </c>
      <c r="CG16" t="s">
        <v>1457</v>
      </c>
      <c r="CH16" t="s">
        <v>1457</v>
      </c>
      <c r="CI16" t="s">
        <v>1457</v>
      </c>
      <c r="CJ16" t="s">
        <v>1457</v>
      </c>
      <c r="CK16" t="s">
        <v>1457</v>
      </c>
      <c r="CL16" t="s">
        <v>1457</v>
      </c>
      <c r="CM16" t="s">
        <v>1457</v>
      </c>
      <c r="CN16" t="s">
        <v>1457</v>
      </c>
      <c r="CO16" t="s">
        <v>1457</v>
      </c>
      <c r="CP16" t="s">
        <v>1457</v>
      </c>
      <c r="CQ16" t="s">
        <v>1457</v>
      </c>
      <c r="CR16" t="s">
        <v>1457</v>
      </c>
      <c r="CS16" t="s">
        <v>1457</v>
      </c>
      <c r="CT16" t="s">
        <v>1457</v>
      </c>
      <c r="CU16" t="s">
        <v>1457</v>
      </c>
      <c r="CV16" t="s">
        <v>1457</v>
      </c>
      <c r="CW16" t="s">
        <v>1457</v>
      </c>
      <c r="CX16" t="s">
        <v>1457</v>
      </c>
      <c r="CY16" t="s">
        <v>1457</v>
      </c>
      <c r="CZ16" t="s">
        <v>1457</v>
      </c>
      <c r="DA16" t="s">
        <v>1457</v>
      </c>
      <c r="DB16" t="s">
        <v>1457</v>
      </c>
      <c r="DC16" t="s">
        <v>1457</v>
      </c>
      <c r="DD16" t="s">
        <v>1457</v>
      </c>
      <c r="DE16" t="s">
        <v>1457</v>
      </c>
      <c r="DF16" t="s">
        <v>1457</v>
      </c>
      <c r="DG16" t="s">
        <v>1457</v>
      </c>
      <c r="DH16" t="s">
        <v>1457</v>
      </c>
      <c r="DI16" t="s">
        <v>1457</v>
      </c>
      <c r="DJ16" t="s">
        <v>1457</v>
      </c>
      <c r="DK16" t="s">
        <v>1457</v>
      </c>
      <c r="DL16" t="s">
        <v>1457</v>
      </c>
      <c r="DM16" t="s">
        <v>1457</v>
      </c>
      <c r="DN16" t="s">
        <v>1457</v>
      </c>
      <c r="DO16" t="s">
        <v>1457</v>
      </c>
      <c r="DP16" t="s">
        <v>1457</v>
      </c>
      <c r="DQ16" t="s">
        <v>1457</v>
      </c>
      <c r="DR16" t="s">
        <v>1457</v>
      </c>
      <c r="DS16" t="s">
        <v>1457</v>
      </c>
      <c r="DT16" t="s">
        <v>1457</v>
      </c>
      <c r="DU16" t="s">
        <v>1457</v>
      </c>
      <c r="DV16" t="s">
        <v>1457</v>
      </c>
      <c r="DW16" t="s">
        <v>1457</v>
      </c>
      <c r="DX16" t="s">
        <v>1457</v>
      </c>
      <c r="DY16" t="s">
        <v>1457</v>
      </c>
    </row>
    <row r="17" spans="4:129">
      <c r="D17" s="106" t="s">
        <v>64</v>
      </c>
      <c r="E17" s="106" t="s">
        <v>1157</v>
      </c>
      <c r="F17" t="s">
        <v>1457</v>
      </c>
      <c r="G17" t="s">
        <v>1457</v>
      </c>
      <c r="H17" t="s">
        <v>1457</v>
      </c>
      <c r="I17" t="s">
        <v>1457</v>
      </c>
      <c r="J17" t="s">
        <v>1457</v>
      </c>
      <c r="K17" t="s">
        <v>1457</v>
      </c>
      <c r="L17" t="s">
        <v>1457</v>
      </c>
      <c r="M17" t="s">
        <v>1457</v>
      </c>
      <c r="N17" t="s">
        <v>1457</v>
      </c>
      <c r="O17" t="s">
        <v>1457</v>
      </c>
      <c r="P17" t="s">
        <v>1457</v>
      </c>
      <c r="Q17" t="s">
        <v>1457</v>
      </c>
      <c r="R17" t="s">
        <v>1457</v>
      </c>
      <c r="S17" t="s">
        <v>1457</v>
      </c>
      <c r="T17" t="s">
        <v>1457</v>
      </c>
      <c r="U17" t="s">
        <v>1457</v>
      </c>
      <c r="V17" t="s">
        <v>1457</v>
      </c>
      <c r="W17" t="s">
        <v>1457</v>
      </c>
      <c r="X17" t="s">
        <v>1457</v>
      </c>
      <c r="Y17" t="s">
        <v>1457</v>
      </c>
      <c r="Z17" t="s">
        <v>1457</v>
      </c>
      <c r="AA17" t="s">
        <v>1457</v>
      </c>
      <c r="AB17" t="s">
        <v>1457</v>
      </c>
      <c r="AC17" t="s">
        <v>1457</v>
      </c>
      <c r="AD17" t="s">
        <v>1457</v>
      </c>
      <c r="AE17" t="s">
        <v>1457</v>
      </c>
      <c r="AF17" t="s">
        <v>1457</v>
      </c>
      <c r="AG17" t="s">
        <v>1457</v>
      </c>
      <c r="AH17" t="s">
        <v>1457</v>
      </c>
      <c r="AI17" t="s">
        <v>1457</v>
      </c>
      <c r="AJ17" t="s">
        <v>1457</v>
      </c>
      <c r="AK17" t="s">
        <v>1457</v>
      </c>
      <c r="AL17" t="s">
        <v>1457</v>
      </c>
      <c r="AM17" t="s">
        <v>1457</v>
      </c>
      <c r="AN17" t="s">
        <v>1457</v>
      </c>
      <c r="AO17" t="s">
        <v>1457</v>
      </c>
      <c r="AP17" t="s">
        <v>1457</v>
      </c>
      <c r="AQ17" t="s">
        <v>1457</v>
      </c>
      <c r="AR17" t="s">
        <v>1457</v>
      </c>
      <c r="AS17" t="s">
        <v>1457</v>
      </c>
      <c r="AT17">
        <v>212198.83499999999</v>
      </c>
      <c r="AU17">
        <v>3032305.0904387515</v>
      </c>
      <c r="AW17" t="s">
        <v>1457</v>
      </c>
      <c r="AX17">
        <v>211417</v>
      </c>
      <c r="AY17">
        <v>170886143.22831774</v>
      </c>
      <c r="AZ17">
        <v>181179676.49498427</v>
      </c>
      <c r="BA17">
        <v>173419989.49498427</v>
      </c>
      <c r="BB17">
        <v>175569637.49498427</v>
      </c>
      <c r="BC17">
        <v>161874329.22831774</v>
      </c>
      <c r="BD17">
        <v>187975849.03200713</v>
      </c>
      <c r="BF17">
        <v>163540348.87074357</v>
      </c>
      <c r="BG17">
        <v>180687933.31715608</v>
      </c>
      <c r="BH17">
        <v>197985216.51137438</v>
      </c>
      <c r="BI17">
        <v>215652198.19137439</v>
      </c>
      <c r="BJ17">
        <v>156601609.87074357</v>
      </c>
      <c r="BK17">
        <v>173638330.04382274</v>
      </c>
      <c r="BN17" t="s">
        <v>1457</v>
      </c>
      <c r="BO17" t="s">
        <v>1457</v>
      </c>
      <c r="BP17" t="s">
        <v>1457</v>
      </c>
      <c r="BQ17" t="s">
        <v>1457</v>
      </c>
      <c r="BR17" t="s">
        <v>1457</v>
      </c>
      <c r="BS17" t="s">
        <v>1457</v>
      </c>
      <c r="BT17" t="s">
        <v>1457</v>
      </c>
      <c r="BU17" t="s">
        <v>1457</v>
      </c>
      <c r="BV17" t="s">
        <v>1457</v>
      </c>
      <c r="BX17" t="s">
        <v>1457</v>
      </c>
      <c r="BY17" t="s">
        <v>1457</v>
      </c>
      <c r="BZ17" t="s">
        <v>1457</v>
      </c>
      <c r="CA17" t="s">
        <v>1457</v>
      </c>
      <c r="CB17" t="s">
        <v>1457</v>
      </c>
      <c r="CC17" t="s">
        <v>1457</v>
      </c>
      <c r="CD17" t="s">
        <v>1457</v>
      </c>
      <c r="CE17" t="s">
        <v>1457</v>
      </c>
      <c r="CF17" t="s">
        <v>1457</v>
      </c>
      <c r="CG17" t="s">
        <v>1457</v>
      </c>
      <c r="CH17" t="s">
        <v>1457</v>
      </c>
      <c r="CI17" t="s">
        <v>1457</v>
      </c>
      <c r="CJ17" t="s">
        <v>1457</v>
      </c>
      <c r="CK17" t="s">
        <v>1457</v>
      </c>
      <c r="CL17" t="s">
        <v>1457</v>
      </c>
      <c r="CM17" t="s">
        <v>1457</v>
      </c>
      <c r="CN17" t="s">
        <v>1457</v>
      </c>
      <c r="CO17" t="s">
        <v>1457</v>
      </c>
      <c r="CP17" t="s">
        <v>1457</v>
      </c>
      <c r="CQ17" t="s">
        <v>1457</v>
      </c>
      <c r="CR17" t="s">
        <v>1457</v>
      </c>
      <c r="CS17" t="s">
        <v>1457</v>
      </c>
      <c r="CT17" t="s">
        <v>1457</v>
      </c>
      <c r="CU17" t="s">
        <v>1457</v>
      </c>
      <c r="CV17" t="s">
        <v>1457</v>
      </c>
      <c r="CW17" t="s">
        <v>1457</v>
      </c>
      <c r="CX17" t="s">
        <v>1457</v>
      </c>
      <c r="CY17" t="s">
        <v>1457</v>
      </c>
      <c r="CZ17" t="s">
        <v>1457</v>
      </c>
      <c r="DA17" t="s">
        <v>1457</v>
      </c>
      <c r="DB17" t="s">
        <v>1457</v>
      </c>
      <c r="DC17" t="s">
        <v>1457</v>
      </c>
      <c r="DD17" t="s">
        <v>1457</v>
      </c>
      <c r="DE17" t="s">
        <v>1457</v>
      </c>
      <c r="DF17" t="s">
        <v>1457</v>
      </c>
      <c r="DG17" t="s">
        <v>1457</v>
      </c>
      <c r="DH17" t="s">
        <v>1457</v>
      </c>
      <c r="DI17" t="s">
        <v>1457</v>
      </c>
      <c r="DJ17" t="s">
        <v>1457</v>
      </c>
      <c r="DK17" t="s">
        <v>1457</v>
      </c>
      <c r="DL17" t="s">
        <v>1457</v>
      </c>
      <c r="DM17" t="s">
        <v>1457</v>
      </c>
      <c r="DN17" t="s">
        <v>1457</v>
      </c>
      <c r="DO17" t="s">
        <v>1457</v>
      </c>
      <c r="DP17" t="s">
        <v>1457</v>
      </c>
      <c r="DQ17" t="s">
        <v>1457</v>
      </c>
      <c r="DR17" t="s">
        <v>1457</v>
      </c>
      <c r="DS17" t="s">
        <v>1457</v>
      </c>
      <c r="DT17" t="s">
        <v>1457</v>
      </c>
      <c r="DU17" t="s">
        <v>1457</v>
      </c>
      <c r="DV17" t="s">
        <v>1457</v>
      </c>
      <c r="DW17" t="s">
        <v>1457</v>
      </c>
      <c r="DX17" t="s">
        <v>1457</v>
      </c>
      <c r="DY17" t="s">
        <v>1457</v>
      </c>
    </row>
    <row r="18" spans="4:129">
      <c r="D18" s="106" t="s">
        <v>47</v>
      </c>
      <c r="E18" s="106" t="s">
        <v>1158</v>
      </c>
      <c r="F18" t="s">
        <v>1457</v>
      </c>
      <c r="G18" t="s">
        <v>1457</v>
      </c>
      <c r="H18" t="s">
        <v>1457</v>
      </c>
      <c r="I18" t="s">
        <v>1457</v>
      </c>
      <c r="J18" t="s">
        <v>1457</v>
      </c>
      <c r="K18" t="s">
        <v>1457</v>
      </c>
      <c r="L18" t="s">
        <v>1457</v>
      </c>
      <c r="M18" t="s">
        <v>1457</v>
      </c>
      <c r="N18" t="s">
        <v>1457</v>
      </c>
      <c r="O18" t="s">
        <v>1457</v>
      </c>
      <c r="P18" t="s">
        <v>1457</v>
      </c>
      <c r="Q18" t="s">
        <v>1457</v>
      </c>
      <c r="R18" t="s">
        <v>1457</v>
      </c>
      <c r="S18" t="s">
        <v>1457</v>
      </c>
      <c r="T18" t="s">
        <v>1457</v>
      </c>
      <c r="U18" t="s">
        <v>1457</v>
      </c>
      <c r="V18" t="s">
        <v>1457</v>
      </c>
      <c r="W18" t="s">
        <v>1457</v>
      </c>
      <c r="X18" t="s">
        <v>1457</v>
      </c>
      <c r="Y18" t="s">
        <v>1457</v>
      </c>
      <c r="Z18" t="s">
        <v>1457</v>
      </c>
      <c r="AA18" t="s">
        <v>1457</v>
      </c>
      <c r="AB18" t="s">
        <v>1457</v>
      </c>
      <c r="AC18" t="s">
        <v>1457</v>
      </c>
      <c r="AD18" t="s">
        <v>1457</v>
      </c>
      <c r="AE18" t="s">
        <v>1457</v>
      </c>
      <c r="AF18" t="s">
        <v>1457</v>
      </c>
      <c r="AG18" t="s">
        <v>1457</v>
      </c>
      <c r="AH18" t="s">
        <v>1457</v>
      </c>
      <c r="AI18" t="s">
        <v>1457</v>
      </c>
      <c r="AJ18" t="s">
        <v>1457</v>
      </c>
      <c r="AK18" t="s">
        <v>1457</v>
      </c>
      <c r="AL18" t="s">
        <v>1457</v>
      </c>
      <c r="AM18" t="s">
        <v>1457</v>
      </c>
      <c r="AN18" t="s">
        <v>1457</v>
      </c>
      <c r="AO18" t="s">
        <v>1457</v>
      </c>
      <c r="AP18" t="s">
        <v>1457</v>
      </c>
      <c r="AQ18" t="s">
        <v>1457</v>
      </c>
      <c r="AR18" t="s">
        <v>1457</v>
      </c>
      <c r="AS18" t="s">
        <v>1457</v>
      </c>
      <c r="AT18">
        <v>140709</v>
      </c>
      <c r="AU18">
        <v>887868</v>
      </c>
      <c r="AW18" t="s">
        <v>1457</v>
      </c>
      <c r="AX18">
        <v>138384</v>
      </c>
      <c r="AY18">
        <v>163361376.5</v>
      </c>
      <c r="AZ18">
        <v>159312214.5</v>
      </c>
      <c r="BA18">
        <v>161692186.5</v>
      </c>
      <c r="BB18">
        <v>165723062.5</v>
      </c>
      <c r="BC18">
        <v>163361376.5</v>
      </c>
      <c r="BD18">
        <v>158345214.5</v>
      </c>
      <c r="BF18">
        <v>148697128.65218425</v>
      </c>
      <c r="BG18">
        <v>154715701.65218425</v>
      </c>
      <c r="BH18">
        <v>176368766.65218425</v>
      </c>
      <c r="BI18">
        <v>170018073.15218425</v>
      </c>
      <c r="BJ18">
        <v>147228015.65218425</v>
      </c>
      <c r="BK18">
        <v>153648701.65218425</v>
      </c>
      <c r="BN18" t="s">
        <v>1457</v>
      </c>
      <c r="BO18" t="s">
        <v>1457</v>
      </c>
      <c r="BP18" t="s">
        <v>1457</v>
      </c>
      <c r="BQ18" t="s">
        <v>1457</v>
      </c>
      <c r="BR18" t="s">
        <v>1457</v>
      </c>
      <c r="BS18" t="s">
        <v>1457</v>
      </c>
      <c r="BT18" t="s">
        <v>1457</v>
      </c>
      <c r="BU18" t="s">
        <v>1457</v>
      </c>
      <c r="BV18" t="s">
        <v>1457</v>
      </c>
      <c r="BX18" t="s">
        <v>1457</v>
      </c>
      <c r="BY18" t="s">
        <v>1457</v>
      </c>
      <c r="BZ18" t="s">
        <v>1457</v>
      </c>
      <c r="CA18" t="s">
        <v>1457</v>
      </c>
      <c r="CB18" t="s">
        <v>1457</v>
      </c>
      <c r="CC18" t="s">
        <v>1457</v>
      </c>
      <c r="CD18" t="s">
        <v>1457</v>
      </c>
      <c r="CE18" t="s">
        <v>1457</v>
      </c>
      <c r="CF18" t="s">
        <v>1457</v>
      </c>
      <c r="CG18" t="s">
        <v>1457</v>
      </c>
      <c r="CH18" t="s">
        <v>1457</v>
      </c>
      <c r="CI18" t="s">
        <v>1457</v>
      </c>
      <c r="CJ18" t="s">
        <v>1457</v>
      </c>
      <c r="CK18" t="s">
        <v>1457</v>
      </c>
      <c r="CL18" t="s">
        <v>1457</v>
      </c>
      <c r="CM18" t="s">
        <v>1457</v>
      </c>
      <c r="CN18" t="s">
        <v>1457</v>
      </c>
      <c r="CO18" t="s">
        <v>1457</v>
      </c>
      <c r="CP18" t="s">
        <v>1457</v>
      </c>
      <c r="CQ18" t="s">
        <v>1457</v>
      </c>
      <c r="CR18" t="s">
        <v>1457</v>
      </c>
      <c r="CS18" t="s">
        <v>1457</v>
      </c>
      <c r="CT18" t="s">
        <v>1457</v>
      </c>
      <c r="CU18" t="s">
        <v>1457</v>
      </c>
      <c r="CV18" t="s">
        <v>1457</v>
      </c>
      <c r="CW18" t="s">
        <v>1457</v>
      </c>
      <c r="CX18" t="s">
        <v>1457</v>
      </c>
      <c r="CY18" t="s">
        <v>1457</v>
      </c>
      <c r="CZ18" t="s">
        <v>1457</v>
      </c>
      <c r="DA18" t="s">
        <v>1457</v>
      </c>
      <c r="DB18" t="s">
        <v>1457</v>
      </c>
      <c r="DC18" t="s">
        <v>1457</v>
      </c>
      <c r="DD18" t="s">
        <v>1457</v>
      </c>
      <c r="DE18" t="s">
        <v>1457</v>
      </c>
      <c r="DF18" t="s">
        <v>1457</v>
      </c>
      <c r="DG18" t="s">
        <v>1457</v>
      </c>
      <c r="DH18" t="s">
        <v>1457</v>
      </c>
      <c r="DI18" t="s">
        <v>1457</v>
      </c>
      <c r="DJ18" t="s">
        <v>1457</v>
      </c>
      <c r="DK18" t="s">
        <v>1457</v>
      </c>
      <c r="DL18" t="s">
        <v>1457</v>
      </c>
      <c r="DM18" t="s">
        <v>1457</v>
      </c>
      <c r="DN18" t="s">
        <v>1457</v>
      </c>
      <c r="DO18" t="s">
        <v>1457</v>
      </c>
      <c r="DP18" t="s">
        <v>1457</v>
      </c>
      <c r="DQ18" t="s">
        <v>1457</v>
      </c>
      <c r="DR18" t="s">
        <v>1457</v>
      </c>
      <c r="DS18" t="s">
        <v>1457</v>
      </c>
      <c r="DT18" t="s">
        <v>1457</v>
      </c>
      <c r="DU18" t="s">
        <v>1457</v>
      </c>
      <c r="DV18" t="s">
        <v>1457</v>
      </c>
      <c r="DW18" t="s">
        <v>1457</v>
      </c>
      <c r="DX18" t="s">
        <v>1457</v>
      </c>
      <c r="DY18" t="s">
        <v>1457</v>
      </c>
    </row>
    <row r="19" spans="4:129">
      <c r="D19" s="106" t="s">
        <v>163</v>
      </c>
      <c r="E19" s="106" t="s">
        <v>1159</v>
      </c>
      <c r="F19" t="s">
        <v>1457</v>
      </c>
      <c r="G19" t="s">
        <v>1457</v>
      </c>
      <c r="H19" t="s">
        <v>1457</v>
      </c>
      <c r="I19" t="s">
        <v>1457</v>
      </c>
      <c r="J19" t="s">
        <v>1457</v>
      </c>
      <c r="K19" t="s">
        <v>1457</v>
      </c>
      <c r="L19" t="s">
        <v>1457</v>
      </c>
      <c r="M19" t="s">
        <v>1457</v>
      </c>
      <c r="N19" t="s">
        <v>1457</v>
      </c>
      <c r="O19" t="s">
        <v>1457</v>
      </c>
      <c r="P19" t="s">
        <v>1457</v>
      </c>
      <c r="Q19" t="s">
        <v>1457</v>
      </c>
      <c r="R19" t="s">
        <v>1457</v>
      </c>
      <c r="S19" t="s">
        <v>1457</v>
      </c>
      <c r="T19" t="s">
        <v>1457</v>
      </c>
      <c r="U19" t="s">
        <v>1457</v>
      </c>
      <c r="V19" t="s">
        <v>1457</v>
      </c>
      <c r="W19" t="s">
        <v>1457</v>
      </c>
      <c r="X19" t="s">
        <v>1457</v>
      </c>
      <c r="Y19" t="s">
        <v>1457</v>
      </c>
      <c r="Z19" t="s">
        <v>1457</v>
      </c>
      <c r="AA19" t="s">
        <v>1457</v>
      </c>
      <c r="AB19" t="s">
        <v>1457</v>
      </c>
      <c r="AC19" t="s">
        <v>1457</v>
      </c>
      <c r="AD19" t="s">
        <v>1457</v>
      </c>
      <c r="AE19" t="s">
        <v>1457</v>
      </c>
      <c r="AF19" t="s">
        <v>1457</v>
      </c>
      <c r="AG19" t="s">
        <v>1457</v>
      </c>
      <c r="AH19" t="s">
        <v>1457</v>
      </c>
      <c r="AI19" t="s">
        <v>1457</v>
      </c>
      <c r="AJ19" t="s">
        <v>1457</v>
      </c>
      <c r="AK19" t="s">
        <v>1457</v>
      </c>
      <c r="AL19" t="s">
        <v>1457</v>
      </c>
      <c r="AM19" t="s">
        <v>1457</v>
      </c>
      <c r="AN19" t="s">
        <v>1457</v>
      </c>
      <c r="AO19" t="s">
        <v>1457</v>
      </c>
      <c r="AP19" t="s">
        <v>1457</v>
      </c>
      <c r="AQ19" t="s">
        <v>1457</v>
      </c>
      <c r="AR19" t="s">
        <v>1457</v>
      </c>
      <c r="AS19" t="s">
        <v>1457</v>
      </c>
      <c r="AT19">
        <v>119230</v>
      </c>
      <c r="AU19">
        <v>1698732</v>
      </c>
      <c r="AW19" t="s">
        <v>1457</v>
      </c>
      <c r="AX19">
        <v>115911</v>
      </c>
      <c r="AY19">
        <v>123366399.75</v>
      </c>
      <c r="AZ19">
        <v>122902872</v>
      </c>
      <c r="BA19">
        <v>117543272</v>
      </c>
      <c r="BB19">
        <v>119521586</v>
      </c>
      <c r="BC19">
        <v>125316962.75</v>
      </c>
      <c r="BD19">
        <v>120563872</v>
      </c>
      <c r="BF19">
        <v>120966661</v>
      </c>
      <c r="BG19">
        <v>119538429</v>
      </c>
      <c r="BH19">
        <v>118633589</v>
      </c>
      <c r="BI19">
        <v>122763495</v>
      </c>
      <c r="BJ19">
        <v>119920660.5</v>
      </c>
      <c r="BK19">
        <v>114967179</v>
      </c>
      <c r="BN19" t="s">
        <v>1457</v>
      </c>
      <c r="BO19" t="s">
        <v>1457</v>
      </c>
      <c r="BP19" t="s">
        <v>1457</v>
      </c>
      <c r="BQ19" t="s">
        <v>1457</v>
      </c>
      <c r="BR19" t="s">
        <v>1457</v>
      </c>
      <c r="BS19" t="s">
        <v>1457</v>
      </c>
      <c r="BT19" t="s">
        <v>1457</v>
      </c>
      <c r="BU19" t="s">
        <v>1457</v>
      </c>
      <c r="BV19" t="s">
        <v>1457</v>
      </c>
      <c r="BX19" t="s">
        <v>1457</v>
      </c>
      <c r="BY19" t="s">
        <v>1457</v>
      </c>
      <c r="BZ19" t="s">
        <v>1457</v>
      </c>
      <c r="CA19" t="s">
        <v>1457</v>
      </c>
      <c r="CB19" t="s">
        <v>1457</v>
      </c>
      <c r="CC19" t="s">
        <v>1457</v>
      </c>
      <c r="CD19" t="s">
        <v>1457</v>
      </c>
      <c r="CE19" t="s">
        <v>1457</v>
      </c>
      <c r="CF19" t="s">
        <v>1457</v>
      </c>
      <c r="CG19" t="s">
        <v>1457</v>
      </c>
      <c r="CH19" t="s">
        <v>1457</v>
      </c>
      <c r="CI19" t="s">
        <v>1457</v>
      </c>
      <c r="CJ19" t="s">
        <v>1457</v>
      </c>
      <c r="CK19" t="s">
        <v>1457</v>
      </c>
      <c r="CL19" t="s">
        <v>1457</v>
      </c>
      <c r="CM19" t="s">
        <v>1457</v>
      </c>
      <c r="CN19" t="s">
        <v>1457</v>
      </c>
      <c r="CO19" t="s">
        <v>1457</v>
      </c>
      <c r="CP19" t="s">
        <v>1457</v>
      </c>
      <c r="CQ19" t="s">
        <v>1457</v>
      </c>
      <c r="CR19" t="s">
        <v>1457</v>
      </c>
      <c r="CS19" t="s">
        <v>1457</v>
      </c>
      <c r="CT19" t="s">
        <v>1457</v>
      </c>
      <c r="CU19" t="s">
        <v>1457</v>
      </c>
      <c r="CV19" t="s">
        <v>1457</v>
      </c>
      <c r="CW19" t="s">
        <v>1457</v>
      </c>
      <c r="CX19" t="s">
        <v>1457</v>
      </c>
      <c r="CY19" t="s">
        <v>1457</v>
      </c>
      <c r="CZ19" t="s">
        <v>1457</v>
      </c>
      <c r="DA19" t="s">
        <v>1457</v>
      </c>
      <c r="DB19" t="s">
        <v>1457</v>
      </c>
      <c r="DC19" t="s">
        <v>1457</v>
      </c>
      <c r="DD19" t="s">
        <v>1457</v>
      </c>
      <c r="DE19" t="s">
        <v>1457</v>
      </c>
      <c r="DF19" t="s">
        <v>1457</v>
      </c>
      <c r="DG19" t="s">
        <v>1457</v>
      </c>
      <c r="DH19" t="s">
        <v>1457</v>
      </c>
      <c r="DI19" t="s">
        <v>1457</v>
      </c>
      <c r="DJ19" t="s">
        <v>1457</v>
      </c>
      <c r="DK19" t="s">
        <v>1457</v>
      </c>
      <c r="DL19" t="s">
        <v>1457</v>
      </c>
      <c r="DM19" t="s">
        <v>1457</v>
      </c>
      <c r="DN19" t="s">
        <v>1457</v>
      </c>
      <c r="DO19" t="s">
        <v>1457</v>
      </c>
      <c r="DP19" t="s">
        <v>1457</v>
      </c>
      <c r="DQ19" t="s">
        <v>1457</v>
      </c>
      <c r="DR19" t="s">
        <v>1457</v>
      </c>
      <c r="DS19" t="s">
        <v>1457</v>
      </c>
      <c r="DT19" t="s">
        <v>1457</v>
      </c>
      <c r="DU19" t="s">
        <v>1457</v>
      </c>
      <c r="DV19" t="s">
        <v>1457</v>
      </c>
      <c r="DW19" t="s">
        <v>1457</v>
      </c>
      <c r="DX19" t="s">
        <v>1457</v>
      </c>
      <c r="DY19" t="s">
        <v>1457</v>
      </c>
    </row>
    <row r="20" spans="4:129">
      <c r="D20" s="106" t="s">
        <v>52</v>
      </c>
      <c r="E20" s="106" t="s">
        <v>1160</v>
      </c>
      <c r="F20" t="s">
        <v>1457</v>
      </c>
      <c r="G20" t="s">
        <v>1457</v>
      </c>
      <c r="H20" t="s">
        <v>1457</v>
      </c>
      <c r="I20" t="s">
        <v>1457</v>
      </c>
      <c r="J20" t="s">
        <v>1457</v>
      </c>
      <c r="K20" t="s">
        <v>1457</v>
      </c>
      <c r="L20" t="s">
        <v>1457</v>
      </c>
      <c r="M20" t="s">
        <v>1457</v>
      </c>
      <c r="N20" t="s">
        <v>1457</v>
      </c>
      <c r="O20" t="s">
        <v>1457</v>
      </c>
      <c r="P20" t="s">
        <v>1457</v>
      </c>
      <c r="Q20" t="s">
        <v>1457</v>
      </c>
      <c r="R20" t="s">
        <v>1457</v>
      </c>
      <c r="S20" t="s">
        <v>1457</v>
      </c>
      <c r="T20" t="s">
        <v>1457</v>
      </c>
      <c r="U20" t="s">
        <v>1457</v>
      </c>
      <c r="V20" t="s">
        <v>1457</v>
      </c>
      <c r="W20" t="s">
        <v>1457</v>
      </c>
      <c r="X20" t="s">
        <v>1457</v>
      </c>
      <c r="Y20" t="s">
        <v>1457</v>
      </c>
      <c r="Z20" t="s">
        <v>1457</v>
      </c>
      <c r="AA20" t="s">
        <v>1457</v>
      </c>
      <c r="AB20" t="s">
        <v>1457</v>
      </c>
      <c r="AC20" t="s">
        <v>1457</v>
      </c>
      <c r="AD20" t="s">
        <v>1457</v>
      </c>
      <c r="AE20" t="s">
        <v>1457</v>
      </c>
      <c r="AF20" t="s">
        <v>1457</v>
      </c>
      <c r="AG20" t="s">
        <v>1457</v>
      </c>
      <c r="AH20" t="s">
        <v>1457</v>
      </c>
      <c r="AI20" t="s">
        <v>1457</v>
      </c>
      <c r="AJ20" t="s">
        <v>1457</v>
      </c>
      <c r="AK20" t="s">
        <v>1457</v>
      </c>
      <c r="AL20" t="s">
        <v>1457</v>
      </c>
      <c r="AM20" t="s">
        <v>1457</v>
      </c>
      <c r="AN20" t="s">
        <v>1457</v>
      </c>
      <c r="AO20" t="s">
        <v>1457</v>
      </c>
      <c r="AP20" t="s">
        <v>1457</v>
      </c>
      <c r="AQ20" t="s">
        <v>1457</v>
      </c>
      <c r="AR20" t="s">
        <v>1457</v>
      </c>
      <c r="AS20" t="s">
        <v>1457</v>
      </c>
      <c r="AT20">
        <v>152901.8883723414</v>
      </c>
      <c r="AU20">
        <v>1851835</v>
      </c>
      <c r="AW20" t="s">
        <v>1457</v>
      </c>
      <c r="AX20">
        <v>142790</v>
      </c>
      <c r="AY20">
        <v>242209741.5</v>
      </c>
      <c r="AZ20">
        <v>141186553.5</v>
      </c>
      <c r="BA20">
        <v>139938610.5</v>
      </c>
      <c r="BB20">
        <v>145489326.5</v>
      </c>
      <c r="BC20">
        <v>235001546.5</v>
      </c>
      <c r="BD20">
        <v>151170094.5</v>
      </c>
      <c r="BF20">
        <v>235634378.50707352</v>
      </c>
      <c r="BG20">
        <v>138029552.5</v>
      </c>
      <c r="BH20">
        <v>144105330.5</v>
      </c>
      <c r="BI20">
        <v>149963317.5</v>
      </c>
      <c r="BJ20">
        <v>231209020.5</v>
      </c>
      <c r="BK20">
        <v>138624530.45999998</v>
      </c>
      <c r="BN20" t="s">
        <v>1457</v>
      </c>
      <c r="BO20" t="s">
        <v>1457</v>
      </c>
      <c r="BP20" t="s">
        <v>1457</v>
      </c>
      <c r="BQ20" t="s">
        <v>1457</v>
      </c>
      <c r="BR20" t="s">
        <v>1457</v>
      </c>
      <c r="BS20" t="s">
        <v>1457</v>
      </c>
      <c r="BT20" t="s">
        <v>1457</v>
      </c>
      <c r="BU20" t="s">
        <v>1457</v>
      </c>
      <c r="BV20" t="s">
        <v>1457</v>
      </c>
      <c r="BX20" t="s">
        <v>1457</v>
      </c>
      <c r="BY20" t="s">
        <v>1457</v>
      </c>
      <c r="BZ20" t="s">
        <v>1457</v>
      </c>
      <c r="CA20" t="s">
        <v>1457</v>
      </c>
      <c r="CB20" t="s">
        <v>1457</v>
      </c>
      <c r="CC20" t="s">
        <v>1457</v>
      </c>
      <c r="CD20" t="s">
        <v>1457</v>
      </c>
      <c r="CE20" t="s">
        <v>1457</v>
      </c>
      <c r="CF20" t="s">
        <v>1457</v>
      </c>
      <c r="CG20" t="s">
        <v>1457</v>
      </c>
      <c r="CH20" t="s">
        <v>1457</v>
      </c>
      <c r="CI20" t="s">
        <v>1457</v>
      </c>
      <c r="CJ20" t="s">
        <v>1457</v>
      </c>
      <c r="CK20" t="s">
        <v>1457</v>
      </c>
      <c r="CL20" t="s">
        <v>1457</v>
      </c>
      <c r="CM20" t="s">
        <v>1457</v>
      </c>
      <c r="CN20" t="s">
        <v>1457</v>
      </c>
      <c r="CO20" t="s">
        <v>1457</v>
      </c>
      <c r="CP20" t="s">
        <v>1457</v>
      </c>
      <c r="CQ20" t="s">
        <v>1457</v>
      </c>
      <c r="CR20" t="s">
        <v>1457</v>
      </c>
      <c r="CS20" t="s">
        <v>1457</v>
      </c>
      <c r="CT20" t="s">
        <v>1457</v>
      </c>
      <c r="CU20" t="s">
        <v>1457</v>
      </c>
      <c r="CV20" t="s">
        <v>1457</v>
      </c>
      <c r="CW20" t="s">
        <v>1457</v>
      </c>
      <c r="CX20" t="s">
        <v>1457</v>
      </c>
      <c r="CY20" t="s">
        <v>1457</v>
      </c>
      <c r="CZ20" t="s">
        <v>1457</v>
      </c>
      <c r="DA20" t="s">
        <v>1457</v>
      </c>
      <c r="DB20" t="s">
        <v>1457</v>
      </c>
      <c r="DC20" t="s">
        <v>1457</v>
      </c>
      <c r="DD20" t="s">
        <v>1457</v>
      </c>
      <c r="DE20" t="s">
        <v>1457</v>
      </c>
      <c r="DF20" t="s">
        <v>1457</v>
      </c>
      <c r="DG20" t="s">
        <v>1457</v>
      </c>
      <c r="DH20" t="s">
        <v>1457</v>
      </c>
      <c r="DI20" t="s">
        <v>1457</v>
      </c>
      <c r="DJ20" t="s">
        <v>1457</v>
      </c>
      <c r="DK20" t="s">
        <v>1457</v>
      </c>
      <c r="DL20" t="s">
        <v>1457</v>
      </c>
      <c r="DM20" t="s">
        <v>1457</v>
      </c>
      <c r="DN20" t="s">
        <v>1457</v>
      </c>
      <c r="DO20" t="s">
        <v>1457</v>
      </c>
      <c r="DP20" t="s">
        <v>1457</v>
      </c>
      <c r="DQ20" t="s">
        <v>1457</v>
      </c>
      <c r="DR20" t="s">
        <v>1457</v>
      </c>
      <c r="DS20" t="s">
        <v>1457</v>
      </c>
      <c r="DT20" t="s">
        <v>1457</v>
      </c>
      <c r="DU20" t="s">
        <v>1457</v>
      </c>
      <c r="DV20" t="s">
        <v>1457</v>
      </c>
      <c r="DW20" t="s">
        <v>1457</v>
      </c>
      <c r="DX20" t="s">
        <v>1457</v>
      </c>
      <c r="DY20" t="s">
        <v>1457</v>
      </c>
    </row>
    <row r="21" spans="4:129">
      <c r="D21" s="106" t="s">
        <v>105</v>
      </c>
      <c r="E21" s="106" t="s">
        <v>1161</v>
      </c>
      <c r="F21" t="s">
        <v>1457</v>
      </c>
      <c r="G21" t="s">
        <v>1457</v>
      </c>
      <c r="H21" t="s">
        <v>1457</v>
      </c>
      <c r="I21" t="s">
        <v>1457</v>
      </c>
      <c r="J21" t="s">
        <v>1457</v>
      </c>
      <c r="K21" t="s">
        <v>1457</v>
      </c>
      <c r="L21" t="s">
        <v>1457</v>
      </c>
      <c r="M21" t="s">
        <v>1457</v>
      </c>
      <c r="N21" t="s">
        <v>1457</v>
      </c>
      <c r="O21" t="s">
        <v>1457</v>
      </c>
      <c r="P21" t="s">
        <v>1457</v>
      </c>
      <c r="Q21" t="s">
        <v>1457</v>
      </c>
      <c r="R21" t="s">
        <v>1457</v>
      </c>
      <c r="S21" t="s">
        <v>1457</v>
      </c>
      <c r="T21" t="s">
        <v>1457</v>
      </c>
      <c r="U21" t="s">
        <v>1457</v>
      </c>
      <c r="V21" t="s">
        <v>1457</v>
      </c>
      <c r="W21" t="s">
        <v>1457</v>
      </c>
      <c r="X21" t="s">
        <v>1457</v>
      </c>
      <c r="Y21" t="s">
        <v>1457</v>
      </c>
      <c r="Z21" t="s">
        <v>1457</v>
      </c>
      <c r="AA21" t="s">
        <v>1457</v>
      </c>
      <c r="AB21" t="s">
        <v>1457</v>
      </c>
      <c r="AC21" t="s">
        <v>1457</v>
      </c>
      <c r="AD21" t="s">
        <v>1457</v>
      </c>
      <c r="AE21" t="s">
        <v>1457</v>
      </c>
      <c r="AF21" t="s">
        <v>1457</v>
      </c>
      <c r="AG21" t="s">
        <v>1457</v>
      </c>
      <c r="AH21" t="s">
        <v>1457</v>
      </c>
      <c r="AI21" t="s">
        <v>1457</v>
      </c>
      <c r="AJ21" t="s">
        <v>1457</v>
      </c>
      <c r="AK21" t="s">
        <v>1457</v>
      </c>
      <c r="AL21" t="s">
        <v>1457</v>
      </c>
      <c r="AM21" t="s">
        <v>1457</v>
      </c>
      <c r="AN21" t="s">
        <v>1457</v>
      </c>
      <c r="AO21" t="s">
        <v>1457</v>
      </c>
      <c r="AP21" t="s">
        <v>1457</v>
      </c>
      <c r="AQ21" t="s">
        <v>1457</v>
      </c>
      <c r="AR21" t="s">
        <v>1457</v>
      </c>
      <c r="AS21" t="s">
        <v>1457</v>
      </c>
      <c r="AT21">
        <v>151382</v>
      </c>
      <c r="AU21">
        <v>1291724</v>
      </c>
      <c r="AW21" t="s">
        <v>1457</v>
      </c>
      <c r="AX21">
        <v>141002</v>
      </c>
      <c r="AY21">
        <v>91138944</v>
      </c>
      <c r="AZ21">
        <v>96897936</v>
      </c>
      <c r="BA21">
        <v>88738701</v>
      </c>
      <c r="BB21">
        <v>88183219</v>
      </c>
      <c r="BC21">
        <v>84204250</v>
      </c>
      <c r="BD21">
        <v>97224104</v>
      </c>
      <c r="BF21">
        <v>164378309</v>
      </c>
      <c r="BG21">
        <v>168214301</v>
      </c>
      <c r="BH21">
        <v>164081066</v>
      </c>
      <c r="BI21">
        <v>167006584</v>
      </c>
      <c r="BJ21">
        <v>80735332.272456139</v>
      </c>
      <c r="BK21">
        <v>90468104.327543855</v>
      </c>
      <c r="BN21" t="s">
        <v>1457</v>
      </c>
      <c r="BO21" t="s">
        <v>1457</v>
      </c>
      <c r="BP21" t="s">
        <v>1457</v>
      </c>
      <c r="BQ21" t="s">
        <v>1457</v>
      </c>
      <c r="BR21" t="s">
        <v>1457</v>
      </c>
      <c r="BS21" t="s">
        <v>1457</v>
      </c>
      <c r="BT21" t="s">
        <v>1457</v>
      </c>
      <c r="BU21" t="s">
        <v>1457</v>
      </c>
      <c r="BV21" t="s">
        <v>1457</v>
      </c>
      <c r="BX21" t="s">
        <v>1457</v>
      </c>
      <c r="BY21" t="s">
        <v>1457</v>
      </c>
      <c r="BZ21" t="s">
        <v>1457</v>
      </c>
      <c r="CA21" t="s">
        <v>1457</v>
      </c>
      <c r="CB21" t="s">
        <v>1457</v>
      </c>
      <c r="CC21" t="s">
        <v>1457</v>
      </c>
      <c r="CD21" t="s">
        <v>1457</v>
      </c>
      <c r="CE21" t="s">
        <v>1457</v>
      </c>
      <c r="CF21" t="s">
        <v>1457</v>
      </c>
      <c r="CG21" t="s">
        <v>1457</v>
      </c>
      <c r="CH21" t="s">
        <v>1457</v>
      </c>
      <c r="CI21" t="s">
        <v>1457</v>
      </c>
      <c r="CJ21" t="s">
        <v>1457</v>
      </c>
      <c r="CK21" t="s">
        <v>1457</v>
      </c>
      <c r="CL21" t="s">
        <v>1457</v>
      </c>
      <c r="CM21" t="s">
        <v>1457</v>
      </c>
      <c r="CN21" t="s">
        <v>1457</v>
      </c>
      <c r="CO21" t="s">
        <v>1457</v>
      </c>
      <c r="CP21" t="s">
        <v>1457</v>
      </c>
      <c r="CQ21" t="s">
        <v>1457</v>
      </c>
      <c r="CR21" t="s">
        <v>1457</v>
      </c>
      <c r="CS21" t="s">
        <v>1457</v>
      </c>
      <c r="CT21" t="s">
        <v>1457</v>
      </c>
      <c r="CU21" t="s">
        <v>1457</v>
      </c>
      <c r="CV21" t="s">
        <v>1457</v>
      </c>
      <c r="CW21" t="s">
        <v>1457</v>
      </c>
      <c r="CX21" t="s">
        <v>1457</v>
      </c>
      <c r="CY21" t="s">
        <v>1457</v>
      </c>
      <c r="CZ21" t="s">
        <v>1457</v>
      </c>
      <c r="DA21" t="s">
        <v>1457</v>
      </c>
      <c r="DB21" t="s">
        <v>1457</v>
      </c>
      <c r="DC21" t="s">
        <v>1457</v>
      </c>
      <c r="DD21" t="s">
        <v>1457</v>
      </c>
      <c r="DE21" t="s">
        <v>1457</v>
      </c>
      <c r="DF21" t="s">
        <v>1457</v>
      </c>
      <c r="DG21" t="s">
        <v>1457</v>
      </c>
      <c r="DH21" t="s">
        <v>1457</v>
      </c>
      <c r="DI21" t="s">
        <v>1457</v>
      </c>
      <c r="DJ21" t="s">
        <v>1457</v>
      </c>
      <c r="DK21" t="s">
        <v>1457</v>
      </c>
      <c r="DL21" t="s">
        <v>1457</v>
      </c>
      <c r="DM21" t="s">
        <v>1457</v>
      </c>
      <c r="DN21" t="s">
        <v>1457</v>
      </c>
      <c r="DO21" t="s">
        <v>1457</v>
      </c>
      <c r="DP21" t="s">
        <v>1457</v>
      </c>
      <c r="DQ21" t="s">
        <v>1457</v>
      </c>
      <c r="DR21" t="s">
        <v>1457</v>
      </c>
      <c r="DS21" t="s">
        <v>1457</v>
      </c>
      <c r="DT21" t="s">
        <v>1457</v>
      </c>
      <c r="DU21" t="s">
        <v>1457</v>
      </c>
      <c r="DV21" t="s">
        <v>1457</v>
      </c>
      <c r="DW21" t="s">
        <v>1457</v>
      </c>
      <c r="DX21" t="s">
        <v>1457</v>
      </c>
      <c r="DY21" t="s">
        <v>1457</v>
      </c>
    </row>
    <row r="22" spans="4:129">
      <c r="D22" s="106" t="s">
        <v>76</v>
      </c>
      <c r="E22" s="106" t="s">
        <v>1162</v>
      </c>
      <c r="F22" t="s">
        <v>1457</v>
      </c>
      <c r="G22" t="s">
        <v>1457</v>
      </c>
      <c r="H22" t="s">
        <v>1457</v>
      </c>
      <c r="I22" t="s">
        <v>1457</v>
      </c>
      <c r="J22" t="s">
        <v>1457</v>
      </c>
      <c r="K22" t="s">
        <v>1457</v>
      </c>
      <c r="L22" t="s">
        <v>1457</v>
      </c>
      <c r="M22" t="s">
        <v>1457</v>
      </c>
      <c r="N22" t="s">
        <v>1457</v>
      </c>
      <c r="O22" t="s">
        <v>1457</v>
      </c>
      <c r="P22" t="s">
        <v>1457</v>
      </c>
      <c r="Q22" t="s">
        <v>1457</v>
      </c>
      <c r="R22" t="s">
        <v>1457</v>
      </c>
      <c r="S22" t="s">
        <v>1457</v>
      </c>
      <c r="T22" t="s">
        <v>1457</v>
      </c>
      <c r="U22" t="s">
        <v>1457</v>
      </c>
      <c r="V22" t="s">
        <v>1457</v>
      </c>
      <c r="W22" t="s">
        <v>1457</v>
      </c>
      <c r="X22" t="s">
        <v>1457</v>
      </c>
      <c r="Y22" t="s">
        <v>1457</v>
      </c>
      <c r="Z22" t="s">
        <v>1457</v>
      </c>
      <c r="AA22" t="s">
        <v>1457</v>
      </c>
      <c r="AB22" t="s">
        <v>1457</v>
      </c>
      <c r="AC22" t="s">
        <v>1457</v>
      </c>
      <c r="AD22" t="s">
        <v>1457</v>
      </c>
      <c r="AE22" t="s">
        <v>1457</v>
      </c>
      <c r="AF22" t="s">
        <v>1457</v>
      </c>
      <c r="AG22" t="s">
        <v>1457</v>
      </c>
      <c r="AH22" t="s">
        <v>1457</v>
      </c>
      <c r="AI22" t="s">
        <v>1457</v>
      </c>
      <c r="AJ22" t="s">
        <v>1457</v>
      </c>
      <c r="AK22" t="s">
        <v>1457</v>
      </c>
      <c r="AL22" t="s">
        <v>1457</v>
      </c>
      <c r="AM22" t="s">
        <v>1457</v>
      </c>
      <c r="AN22" t="s">
        <v>1457</v>
      </c>
      <c r="AO22" t="s">
        <v>1457</v>
      </c>
      <c r="AP22" t="s">
        <v>1457</v>
      </c>
      <c r="AQ22" t="s">
        <v>1457</v>
      </c>
      <c r="AR22" t="s">
        <v>1457</v>
      </c>
      <c r="AS22" t="s">
        <v>1457</v>
      </c>
      <c r="AT22">
        <v>182136</v>
      </c>
      <c r="AU22">
        <v>1510180</v>
      </c>
      <c r="AW22" t="s">
        <v>1457</v>
      </c>
      <c r="AX22">
        <v>167765</v>
      </c>
      <c r="AY22">
        <v>212984090</v>
      </c>
      <c r="AZ22">
        <v>193535136</v>
      </c>
      <c r="BA22">
        <v>203146383</v>
      </c>
      <c r="BB22">
        <v>203756882</v>
      </c>
      <c r="BC22">
        <v>211120090</v>
      </c>
      <c r="BD22">
        <v>192677630</v>
      </c>
      <c r="BF22">
        <v>195369935</v>
      </c>
      <c r="BG22">
        <v>195004254</v>
      </c>
      <c r="BH22">
        <v>205258049</v>
      </c>
      <c r="BI22">
        <v>215059483</v>
      </c>
      <c r="BJ22">
        <v>193157524.34999999</v>
      </c>
      <c r="BK22">
        <v>195380441</v>
      </c>
      <c r="BN22" t="s">
        <v>1457</v>
      </c>
      <c r="BO22" t="s">
        <v>1457</v>
      </c>
      <c r="BP22" t="s">
        <v>1457</v>
      </c>
      <c r="BQ22" t="s">
        <v>1457</v>
      </c>
      <c r="BR22" t="s">
        <v>1457</v>
      </c>
      <c r="BS22" t="s">
        <v>1457</v>
      </c>
      <c r="BT22" t="s">
        <v>1457</v>
      </c>
      <c r="BU22" t="s">
        <v>1457</v>
      </c>
      <c r="BV22" t="s">
        <v>1457</v>
      </c>
      <c r="BX22" t="s">
        <v>1457</v>
      </c>
      <c r="BY22" t="s">
        <v>1457</v>
      </c>
      <c r="BZ22" t="s">
        <v>1457</v>
      </c>
      <c r="CA22" t="s">
        <v>1457</v>
      </c>
      <c r="CB22" t="s">
        <v>1457</v>
      </c>
      <c r="CC22" t="s">
        <v>1457</v>
      </c>
      <c r="CD22" t="s">
        <v>1457</v>
      </c>
      <c r="CE22" t="s">
        <v>1457</v>
      </c>
      <c r="CF22" t="s">
        <v>1457</v>
      </c>
      <c r="CG22" t="s">
        <v>1457</v>
      </c>
      <c r="CH22" t="s">
        <v>1457</v>
      </c>
      <c r="CI22" t="s">
        <v>1457</v>
      </c>
      <c r="CJ22" t="s">
        <v>1457</v>
      </c>
      <c r="CK22" t="s">
        <v>1457</v>
      </c>
      <c r="CL22" t="s">
        <v>1457</v>
      </c>
      <c r="CM22" t="s">
        <v>1457</v>
      </c>
      <c r="CN22" t="s">
        <v>1457</v>
      </c>
      <c r="CO22" t="s">
        <v>1457</v>
      </c>
      <c r="CP22" t="s">
        <v>1457</v>
      </c>
      <c r="CQ22" t="s">
        <v>1457</v>
      </c>
      <c r="CR22" t="s">
        <v>1457</v>
      </c>
      <c r="CS22" t="s">
        <v>1457</v>
      </c>
      <c r="CT22" t="s">
        <v>1457</v>
      </c>
      <c r="CU22" t="s">
        <v>1457</v>
      </c>
      <c r="CV22" t="s">
        <v>1457</v>
      </c>
      <c r="CW22" t="s">
        <v>1457</v>
      </c>
      <c r="CX22" t="s">
        <v>1457</v>
      </c>
      <c r="CY22" t="s">
        <v>1457</v>
      </c>
      <c r="CZ22" t="s">
        <v>1457</v>
      </c>
      <c r="DA22" t="s">
        <v>1457</v>
      </c>
      <c r="DB22" t="s">
        <v>1457</v>
      </c>
      <c r="DC22" t="s">
        <v>1457</v>
      </c>
      <c r="DD22" t="s">
        <v>1457</v>
      </c>
      <c r="DE22" t="s">
        <v>1457</v>
      </c>
      <c r="DF22" t="s">
        <v>1457</v>
      </c>
      <c r="DG22" t="s">
        <v>1457</v>
      </c>
      <c r="DH22" t="s">
        <v>1457</v>
      </c>
      <c r="DI22" t="s">
        <v>1457</v>
      </c>
      <c r="DJ22" t="s">
        <v>1457</v>
      </c>
      <c r="DK22" t="s">
        <v>1457</v>
      </c>
      <c r="DL22" t="s">
        <v>1457</v>
      </c>
      <c r="DM22" t="s">
        <v>1457</v>
      </c>
      <c r="DN22" t="s">
        <v>1457</v>
      </c>
      <c r="DO22" t="s">
        <v>1457</v>
      </c>
      <c r="DP22" t="s">
        <v>1457</v>
      </c>
      <c r="DQ22" t="s">
        <v>1457</v>
      </c>
      <c r="DR22" t="s">
        <v>1457</v>
      </c>
      <c r="DS22" t="s">
        <v>1457</v>
      </c>
      <c r="DT22" t="s">
        <v>1457</v>
      </c>
      <c r="DU22" t="s">
        <v>1457</v>
      </c>
      <c r="DV22" t="s">
        <v>1457</v>
      </c>
      <c r="DW22" t="s">
        <v>1457</v>
      </c>
      <c r="DX22" t="s">
        <v>1457</v>
      </c>
      <c r="DY22" t="s">
        <v>1457</v>
      </c>
    </row>
    <row r="23" spans="4:129">
      <c r="D23" s="106" t="s">
        <v>59</v>
      </c>
      <c r="E23" s="106" t="s">
        <v>1163</v>
      </c>
      <c r="F23" t="s">
        <v>1457</v>
      </c>
      <c r="G23" t="s">
        <v>1457</v>
      </c>
      <c r="H23" t="s">
        <v>1457</v>
      </c>
      <c r="I23" t="s">
        <v>1457</v>
      </c>
      <c r="J23" t="s">
        <v>1457</v>
      </c>
      <c r="K23" t="s">
        <v>1457</v>
      </c>
      <c r="L23" t="s">
        <v>1457</v>
      </c>
      <c r="M23" t="s">
        <v>1457</v>
      </c>
      <c r="N23" t="s">
        <v>1457</v>
      </c>
      <c r="O23" t="s">
        <v>1457</v>
      </c>
      <c r="P23" t="s">
        <v>1457</v>
      </c>
      <c r="Q23" t="s">
        <v>1457</v>
      </c>
      <c r="R23" t="s">
        <v>1457</v>
      </c>
      <c r="S23" t="s">
        <v>1457</v>
      </c>
      <c r="T23" t="s">
        <v>1457</v>
      </c>
      <c r="U23" t="s">
        <v>1457</v>
      </c>
      <c r="V23" t="s">
        <v>1457</v>
      </c>
      <c r="W23" t="s">
        <v>1457</v>
      </c>
      <c r="X23" t="s">
        <v>1457</v>
      </c>
      <c r="Y23" t="s">
        <v>1457</v>
      </c>
      <c r="Z23" t="s">
        <v>1457</v>
      </c>
      <c r="AA23" t="s">
        <v>1457</v>
      </c>
      <c r="AB23" t="s">
        <v>1457</v>
      </c>
      <c r="AC23" t="s">
        <v>1457</v>
      </c>
      <c r="AD23" t="s">
        <v>1457</v>
      </c>
      <c r="AE23" t="s">
        <v>1457</v>
      </c>
      <c r="AF23" t="s">
        <v>1457</v>
      </c>
      <c r="AG23" t="s">
        <v>1457</v>
      </c>
      <c r="AH23" t="s">
        <v>1457</v>
      </c>
      <c r="AI23" t="s">
        <v>1457</v>
      </c>
      <c r="AJ23" t="s">
        <v>1457</v>
      </c>
      <c r="AK23" t="s">
        <v>1457</v>
      </c>
      <c r="AL23" t="s">
        <v>1457</v>
      </c>
      <c r="AM23" t="s">
        <v>1457</v>
      </c>
      <c r="AN23" t="s">
        <v>1457</v>
      </c>
      <c r="AO23" t="s">
        <v>1457</v>
      </c>
      <c r="AP23" t="s">
        <v>1457</v>
      </c>
      <c r="AQ23" t="s">
        <v>1457</v>
      </c>
      <c r="AR23" t="s">
        <v>1457</v>
      </c>
      <c r="AS23" t="s">
        <v>1457</v>
      </c>
      <c r="AT23">
        <v>204885</v>
      </c>
      <c r="AU23">
        <v>1686051</v>
      </c>
      <c r="AW23" t="s">
        <v>1457</v>
      </c>
      <c r="AX23">
        <v>198770</v>
      </c>
      <c r="AY23">
        <v>161359817.5</v>
      </c>
      <c r="AZ23">
        <v>148074834.5</v>
      </c>
      <c r="BA23">
        <v>143282434.25</v>
      </c>
      <c r="BB23">
        <v>134227383</v>
      </c>
      <c r="BC23">
        <v>182565777.5</v>
      </c>
      <c r="BD23">
        <v>163338025.5</v>
      </c>
      <c r="BF23">
        <v>131112760.80921052</v>
      </c>
      <c r="BG23">
        <v>130580740.19078948</v>
      </c>
      <c r="BH23">
        <v>152439662.5</v>
      </c>
      <c r="BI23">
        <v>170948163.5</v>
      </c>
      <c r="BJ23">
        <v>148078511.80921054</v>
      </c>
      <c r="BK23">
        <v>166390151.19078946</v>
      </c>
      <c r="BN23" t="s">
        <v>1457</v>
      </c>
      <c r="BO23" t="s">
        <v>1457</v>
      </c>
      <c r="BP23" t="s">
        <v>1457</v>
      </c>
      <c r="BQ23" t="s">
        <v>1457</v>
      </c>
      <c r="BR23" t="s">
        <v>1457</v>
      </c>
      <c r="BS23" t="s">
        <v>1457</v>
      </c>
      <c r="BT23" t="s">
        <v>1457</v>
      </c>
      <c r="BU23" t="s">
        <v>1457</v>
      </c>
      <c r="BV23" t="s">
        <v>1457</v>
      </c>
      <c r="BX23" t="s">
        <v>1457</v>
      </c>
      <c r="BY23" t="s">
        <v>1457</v>
      </c>
      <c r="BZ23" t="s">
        <v>1457</v>
      </c>
      <c r="CA23" t="s">
        <v>1457</v>
      </c>
      <c r="CB23" t="s">
        <v>1457</v>
      </c>
      <c r="CC23" t="s">
        <v>1457</v>
      </c>
      <c r="CD23" t="s">
        <v>1457</v>
      </c>
      <c r="CE23" t="s">
        <v>1457</v>
      </c>
      <c r="CF23" t="s">
        <v>1457</v>
      </c>
      <c r="CG23" t="s">
        <v>1457</v>
      </c>
      <c r="CH23" t="s">
        <v>1457</v>
      </c>
      <c r="CI23" t="s">
        <v>1457</v>
      </c>
      <c r="CJ23" t="s">
        <v>1457</v>
      </c>
      <c r="CK23" t="s">
        <v>1457</v>
      </c>
      <c r="CL23" t="s">
        <v>1457</v>
      </c>
      <c r="CM23" t="s">
        <v>1457</v>
      </c>
      <c r="CN23" t="s">
        <v>1457</v>
      </c>
      <c r="CO23" t="s">
        <v>1457</v>
      </c>
      <c r="CP23" t="s">
        <v>1457</v>
      </c>
      <c r="CQ23" t="s">
        <v>1457</v>
      </c>
      <c r="CR23" t="s">
        <v>1457</v>
      </c>
      <c r="CS23" t="s">
        <v>1457</v>
      </c>
      <c r="CT23" t="s">
        <v>1457</v>
      </c>
      <c r="CU23" t="s">
        <v>1457</v>
      </c>
      <c r="CV23" t="s">
        <v>1457</v>
      </c>
      <c r="CW23" t="s">
        <v>1457</v>
      </c>
      <c r="CX23" t="s">
        <v>1457</v>
      </c>
      <c r="CY23" t="s">
        <v>1457</v>
      </c>
      <c r="CZ23" t="s">
        <v>1457</v>
      </c>
      <c r="DA23" t="s">
        <v>1457</v>
      </c>
      <c r="DB23" t="s">
        <v>1457</v>
      </c>
      <c r="DC23" t="s">
        <v>1457</v>
      </c>
      <c r="DD23" t="s">
        <v>1457</v>
      </c>
      <c r="DE23" t="s">
        <v>1457</v>
      </c>
      <c r="DF23" t="s">
        <v>1457</v>
      </c>
      <c r="DG23" t="s">
        <v>1457</v>
      </c>
      <c r="DH23" t="s">
        <v>1457</v>
      </c>
      <c r="DI23" t="s">
        <v>1457</v>
      </c>
      <c r="DJ23" t="s">
        <v>1457</v>
      </c>
      <c r="DK23" t="s">
        <v>1457</v>
      </c>
      <c r="DL23" t="s">
        <v>1457</v>
      </c>
      <c r="DM23" t="s">
        <v>1457</v>
      </c>
      <c r="DN23" t="s">
        <v>1457</v>
      </c>
      <c r="DO23" t="s">
        <v>1457</v>
      </c>
      <c r="DP23" t="s">
        <v>1457</v>
      </c>
      <c r="DQ23" t="s">
        <v>1457</v>
      </c>
      <c r="DR23" t="s">
        <v>1457</v>
      </c>
      <c r="DS23" t="s">
        <v>1457</v>
      </c>
      <c r="DT23" t="s">
        <v>1457</v>
      </c>
      <c r="DU23" t="s">
        <v>1457</v>
      </c>
      <c r="DV23" t="s">
        <v>1457</v>
      </c>
      <c r="DW23" t="s">
        <v>1457</v>
      </c>
      <c r="DX23" t="s">
        <v>1457</v>
      </c>
      <c r="DY23" t="s">
        <v>1457</v>
      </c>
    </row>
    <row r="24" spans="4:129">
      <c r="D24" s="106" t="s">
        <v>69</v>
      </c>
      <c r="E24" s="106" t="s">
        <v>1164</v>
      </c>
      <c r="F24" t="s">
        <v>1457</v>
      </c>
      <c r="G24" t="s">
        <v>1457</v>
      </c>
      <c r="H24" t="s">
        <v>1457</v>
      </c>
      <c r="I24" t="s">
        <v>1457</v>
      </c>
      <c r="J24" t="s">
        <v>1457</v>
      </c>
      <c r="K24" t="s">
        <v>1457</v>
      </c>
      <c r="L24" t="s">
        <v>1457</v>
      </c>
      <c r="M24" t="s">
        <v>1457</v>
      </c>
      <c r="N24" t="s">
        <v>1457</v>
      </c>
      <c r="O24" t="s">
        <v>1457</v>
      </c>
      <c r="P24" t="s">
        <v>1457</v>
      </c>
      <c r="Q24" t="s">
        <v>1457</v>
      </c>
      <c r="R24" t="s">
        <v>1457</v>
      </c>
      <c r="S24" t="s">
        <v>1457</v>
      </c>
      <c r="T24" t="s">
        <v>1457</v>
      </c>
      <c r="U24" t="s">
        <v>1457</v>
      </c>
      <c r="V24" t="s">
        <v>1457</v>
      </c>
      <c r="W24" t="s">
        <v>1457</v>
      </c>
      <c r="X24" t="s">
        <v>1457</v>
      </c>
      <c r="Y24" t="s">
        <v>1457</v>
      </c>
      <c r="Z24" t="s">
        <v>1457</v>
      </c>
      <c r="AA24" t="s">
        <v>1457</v>
      </c>
      <c r="AB24" t="s">
        <v>1457</v>
      </c>
      <c r="AC24" t="s">
        <v>1457</v>
      </c>
      <c r="AD24" t="s">
        <v>1457</v>
      </c>
      <c r="AE24" t="s">
        <v>1457</v>
      </c>
      <c r="AF24" t="s">
        <v>1457</v>
      </c>
      <c r="AG24" t="s">
        <v>1457</v>
      </c>
      <c r="AH24" t="s">
        <v>1457</v>
      </c>
      <c r="AI24" t="s">
        <v>1457</v>
      </c>
      <c r="AJ24" t="s">
        <v>1457</v>
      </c>
      <c r="AK24" t="s">
        <v>1457</v>
      </c>
      <c r="AL24" t="s">
        <v>1457</v>
      </c>
      <c r="AM24" t="s">
        <v>1457</v>
      </c>
      <c r="AN24" t="s">
        <v>1457</v>
      </c>
      <c r="AO24" t="s">
        <v>1457</v>
      </c>
      <c r="AP24" t="s">
        <v>1457</v>
      </c>
      <c r="AQ24" t="s">
        <v>1457</v>
      </c>
      <c r="AR24" t="s">
        <v>1457</v>
      </c>
      <c r="AS24" t="s">
        <v>1457</v>
      </c>
      <c r="AT24">
        <v>129843</v>
      </c>
      <c r="AU24">
        <v>581100</v>
      </c>
      <c r="AW24" t="s">
        <v>1457</v>
      </c>
      <c r="AX24">
        <v>126255</v>
      </c>
      <c r="AY24">
        <v>101550449</v>
      </c>
      <c r="AZ24">
        <v>92866115.666666657</v>
      </c>
      <c r="BA24">
        <v>95468115.666666657</v>
      </c>
      <c r="BB24">
        <v>96498116</v>
      </c>
      <c r="BC24">
        <v>101511856</v>
      </c>
      <c r="BD24">
        <v>93117366.666666657</v>
      </c>
      <c r="BF24">
        <v>98190568.232411876</v>
      </c>
      <c r="BG24">
        <v>94100643.065745205</v>
      </c>
      <c r="BH24">
        <v>97906319.815745205</v>
      </c>
      <c r="BI24">
        <v>99944320.815745205</v>
      </c>
      <c r="BJ24">
        <v>96949543.954799995</v>
      </c>
      <c r="BK24">
        <v>93241210.843800008</v>
      </c>
      <c r="BN24" t="s">
        <v>1457</v>
      </c>
      <c r="BO24" t="s">
        <v>1457</v>
      </c>
      <c r="BP24" t="s">
        <v>1457</v>
      </c>
      <c r="BQ24" t="s">
        <v>1457</v>
      </c>
      <c r="BR24" t="s">
        <v>1457</v>
      </c>
      <c r="BS24" t="s">
        <v>1457</v>
      </c>
      <c r="BT24" t="s">
        <v>1457</v>
      </c>
      <c r="BU24" t="s">
        <v>1457</v>
      </c>
      <c r="BV24" t="s">
        <v>1457</v>
      </c>
      <c r="BX24" t="s">
        <v>1457</v>
      </c>
      <c r="BY24" t="s">
        <v>1457</v>
      </c>
      <c r="BZ24" t="s">
        <v>1457</v>
      </c>
      <c r="CA24" t="s">
        <v>1457</v>
      </c>
      <c r="CB24" t="s">
        <v>1457</v>
      </c>
      <c r="CC24" t="s">
        <v>1457</v>
      </c>
      <c r="CD24" t="s">
        <v>1457</v>
      </c>
      <c r="CE24" t="s">
        <v>1457</v>
      </c>
      <c r="CF24" t="s">
        <v>1457</v>
      </c>
      <c r="CG24" t="s">
        <v>1457</v>
      </c>
      <c r="CH24" t="s">
        <v>1457</v>
      </c>
      <c r="CI24" t="s">
        <v>1457</v>
      </c>
      <c r="CJ24" t="s">
        <v>1457</v>
      </c>
      <c r="CK24" t="s">
        <v>1457</v>
      </c>
      <c r="CL24" t="s">
        <v>1457</v>
      </c>
      <c r="CM24" t="s">
        <v>1457</v>
      </c>
      <c r="CN24" t="s">
        <v>1457</v>
      </c>
      <c r="CO24" t="s">
        <v>1457</v>
      </c>
      <c r="CP24" t="s">
        <v>1457</v>
      </c>
      <c r="CQ24" t="s">
        <v>1457</v>
      </c>
      <c r="CR24" t="s">
        <v>1457</v>
      </c>
      <c r="CS24" t="s">
        <v>1457</v>
      </c>
      <c r="CT24" t="s">
        <v>1457</v>
      </c>
      <c r="CU24" t="s">
        <v>1457</v>
      </c>
      <c r="CV24" t="s">
        <v>1457</v>
      </c>
      <c r="CW24" t="s">
        <v>1457</v>
      </c>
      <c r="CX24" t="s">
        <v>1457</v>
      </c>
      <c r="CY24" t="s">
        <v>1457</v>
      </c>
      <c r="CZ24" t="s">
        <v>1457</v>
      </c>
      <c r="DA24" t="s">
        <v>1457</v>
      </c>
      <c r="DB24" t="s">
        <v>1457</v>
      </c>
      <c r="DC24" t="s">
        <v>1457</v>
      </c>
      <c r="DD24" t="s">
        <v>1457</v>
      </c>
      <c r="DE24" t="s">
        <v>1457</v>
      </c>
      <c r="DF24" t="s">
        <v>1457</v>
      </c>
      <c r="DG24" t="s">
        <v>1457</v>
      </c>
      <c r="DH24" t="s">
        <v>1457</v>
      </c>
      <c r="DI24" t="s">
        <v>1457</v>
      </c>
      <c r="DJ24" t="s">
        <v>1457</v>
      </c>
      <c r="DK24" t="s">
        <v>1457</v>
      </c>
      <c r="DL24" t="s">
        <v>1457</v>
      </c>
      <c r="DM24" t="s">
        <v>1457</v>
      </c>
      <c r="DN24" t="s">
        <v>1457</v>
      </c>
      <c r="DO24" t="s">
        <v>1457</v>
      </c>
      <c r="DP24" t="s">
        <v>1457</v>
      </c>
      <c r="DQ24" t="s">
        <v>1457</v>
      </c>
      <c r="DR24" t="s">
        <v>1457</v>
      </c>
      <c r="DS24" t="s">
        <v>1457</v>
      </c>
      <c r="DT24" t="s">
        <v>1457</v>
      </c>
      <c r="DU24" t="s">
        <v>1457</v>
      </c>
      <c r="DV24" t="s">
        <v>1457</v>
      </c>
      <c r="DW24" t="s">
        <v>1457</v>
      </c>
      <c r="DX24" t="s">
        <v>1457</v>
      </c>
      <c r="DY24" t="s">
        <v>1457</v>
      </c>
    </row>
    <row r="25" spans="4:129">
      <c r="D25" s="106" t="s">
        <v>46</v>
      </c>
      <c r="E25" s="106" t="s">
        <v>519</v>
      </c>
      <c r="F25" t="s">
        <v>1457</v>
      </c>
      <c r="G25" t="s">
        <v>1457</v>
      </c>
      <c r="H25" t="s">
        <v>1457</v>
      </c>
      <c r="I25" t="s">
        <v>1457</v>
      </c>
      <c r="J25" t="s">
        <v>1457</v>
      </c>
      <c r="K25" t="s">
        <v>1457</v>
      </c>
      <c r="L25" t="s">
        <v>1457</v>
      </c>
      <c r="M25" t="s">
        <v>1457</v>
      </c>
      <c r="N25" t="s">
        <v>1457</v>
      </c>
      <c r="O25" t="s">
        <v>1457</v>
      </c>
      <c r="P25" t="s">
        <v>1457</v>
      </c>
      <c r="Q25" t="s">
        <v>1457</v>
      </c>
      <c r="R25" t="s">
        <v>1457</v>
      </c>
      <c r="S25" t="s">
        <v>1457</v>
      </c>
      <c r="T25" t="s">
        <v>1457</v>
      </c>
      <c r="U25" t="s">
        <v>1457</v>
      </c>
      <c r="V25" t="s">
        <v>1457</v>
      </c>
      <c r="W25" t="s">
        <v>1457</v>
      </c>
      <c r="X25" t="s">
        <v>1457</v>
      </c>
      <c r="Y25" t="s">
        <v>1457</v>
      </c>
      <c r="Z25" t="s">
        <v>1457</v>
      </c>
      <c r="AA25" t="s">
        <v>1457</v>
      </c>
      <c r="AB25" t="s">
        <v>1457</v>
      </c>
      <c r="AC25" t="s">
        <v>1457</v>
      </c>
      <c r="AD25" t="s">
        <v>1457</v>
      </c>
      <c r="AE25" t="s">
        <v>1457</v>
      </c>
      <c r="AF25" t="s">
        <v>1457</v>
      </c>
      <c r="AG25" t="s">
        <v>1457</v>
      </c>
      <c r="AH25" t="s">
        <v>1457</v>
      </c>
      <c r="AI25" t="s">
        <v>1457</v>
      </c>
      <c r="AJ25" t="s">
        <v>1457</v>
      </c>
      <c r="AK25" t="s">
        <v>1457</v>
      </c>
      <c r="AL25" t="s">
        <v>1457</v>
      </c>
      <c r="AM25" t="s">
        <v>1457</v>
      </c>
      <c r="AN25" t="s">
        <v>1457</v>
      </c>
      <c r="AO25" t="s">
        <v>1457</v>
      </c>
      <c r="AP25" t="s">
        <v>1457</v>
      </c>
      <c r="AQ25" t="s">
        <v>1457</v>
      </c>
      <c r="AR25" t="s">
        <v>1457</v>
      </c>
      <c r="AS25" t="s">
        <v>1457</v>
      </c>
      <c r="AT25">
        <v>140709</v>
      </c>
      <c r="AU25">
        <v>887868</v>
      </c>
      <c r="AW25" t="s">
        <v>1457</v>
      </c>
      <c r="AX25">
        <v>138384</v>
      </c>
      <c r="AY25">
        <v>163361376.5</v>
      </c>
      <c r="AZ25">
        <v>159312214.5</v>
      </c>
      <c r="BA25">
        <v>161692186.5</v>
      </c>
      <c r="BB25">
        <v>165723062.5</v>
      </c>
      <c r="BC25">
        <v>163361376.5</v>
      </c>
      <c r="BD25">
        <v>158345214.5</v>
      </c>
      <c r="BF25">
        <v>148697128.65218425</v>
      </c>
      <c r="BG25">
        <v>154715701.65218425</v>
      </c>
      <c r="BH25">
        <v>176368766.65218425</v>
      </c>
      <c r="BI25">
        <v>170018073.15218425</v>
      </c>
      <c r="BJ25">
        <v>147228015.65218425</v>
      </c>
      <c r="BK25">
        <v>153648701.65218425</v>
      </c>
      <c r="BN25" t="s">
        <v>1457</v>
      </c>
      <c r="BO25" t="s">
        <v>1457</v>
      </c>
      <c r="BP25" t="s">
        <v>1457</v>
      </c>
      <c r="BQ25" t="s">
        <v>1457</v>
      </c>
      <c r="BR25" t="s">
        <v>1457</v>
      </c>
      <c r="BS25" t="s">
        <v>1457</v>
      </c>
      <c r="BT25" t="s">
        <v>1457</v>
      </c>
      <c r="BU25" t="s">
        <v>1457</v>
      </c>
      <c r="BV25" t="s">
        <v>1457</v>
      </c>
      <c r="BX25" t="s">
        <v>1457</v>
      </c>
      <c r="BY25" t="s">
        <v>1457</v>
      </c>
      <c r="BZ25" t="s">
        <v>1457</v>
      </c>
      <c r="CA25" t="s">
        <v>1457</v>
      </c>
      <c r="CB25" t="s">
        <v>1457</v>
      </c>
      <c r="CC25" t="s">
        <v>1457</v>
      </c>
      <c r="CD25" t="s">
        <v>1457</v>
      </c>
      <c r="CE25" t="s">
        <v>1457</v>
      </c>
      <c r="CF25" t="s">
        <v>1457</v>
      </c>
      <c r="CG25" t="s">
        <v>1457</v>
      </c>
      <c r="CH25" t="s">
        <v>1457</v>
      </c>
      <c r="CI25" t="s">
        <v>1457</v>
      </c>
      <c r="CJ25" t="s">
        <v>1457</v>
      </c>
      <c r="CK25" t="s">
        <v>1457</v>
      </c>
      <c r="CL25" t="s">
        <v>1457</v>
      </c>
      <c r="CM25" t="s">
        <v>1457</v>
      </c>
      <c r="CN25" t="s">
        <v>1457</v>
      </c>
      <c r="CO25" t="s">
        <v>1457</v>
      </c>
      <c r="CP25" t="s">
        <v>1457</v>
      </c>
      <c r="CQ25" t="s">
        <v>1457</v>
      </c>
      <c r="CR25" t="s">
        <v>1457</v>
      </c>
      <c r="CS25" t="s">
        <v>1457</v>
      </c>
      <c r="CT25" t="s">
        <v>1457</v>
      </c>
      <c r="CU25" t="s">
        <v>1457</v>
      </c>
      <c r="CV25" t="s">
        <v>1457</v>
      </c>
      <c r="CW25" t="s">
        <v>1457</v>
      </c>
      <c r="CX25" t="s">
        <v>1457</v>
      </c>
      <c r="CY25" t="s">
        <v>1457</v>
      </c>
      <c r="CZ25" t="s">
        <v>1457</v>
      </c>
      <c r="DA25" t="s">
        <v>1457</v>
      </c>
      <c r="DB25" t="s">
        <v>1457</v>
      </c>
      <c r="DC25" t="s">
        <v>1457</v>
      </c>
      <c r="DD25" t="s">
        <v>1457</v>
      </c>
      <c r="DE25" t="s">
        <v>1457</v>
      </c>
      <c r="DF25" t="s">
        <v>1457</v>
      </c>
      <c r="DG25" t="s">
        <v>1457</v>
      </c>
      <c r="DH25" t="s">
        <v>1457</v>
      </c>
      <c r="DI25" t="s">
        <v>1457</v>
      </c>
      <c r="DJ25" t="s">
        <v>1457</v>
      </c>
      <c r="DK25" t="s">
        <v>1457</v>
      </c>
      <c r="DL25" t="s">
        <v>1457</v>
      </c>
      <c r="DM25" t="s">
        <v>1457</v>
      </c>
      <c r="DN25" t="s">
        <v>1457</v>
      </c>
      <c r="DO25" t="s">
        <v>1457</v>
      </c>
      <c r="DP25" t="s">
        <v>1457</v>
      </c>
      <c r="DQ25" t="s">
        <v>1457</v>
      </c>
      <c r="DR25" t="s">
        <v>1457</v>
      </c>
      <c r="DS25" t="s">
        <v>1457</v>
      </c>
      <c r="DT25" t="s">
        <v>1457</v>
      </c>
      <c r="DU25" t="s">
        <v>1457</v>
      </c>
      <c r="DV25" t="s">
        <v>1457</v>
      </c>
      <c r="DW25" t="s">
        <v>1457</v>
      </c>
      <c r="DX25" t="s">
        <v>1457</v>
      </c>
      <c r="DY25" t="s">
        <v>1457</v>
      </c>
    </row>
    <row r="26" spans="4:129">
      <c r="D26" s="106" t="s">
        <v>72</v>
      </c>
      <c r="E26" s="106" t="s">
        <v>522</v>
      </c>
      <c r="F26" t="s">
        <v>1457</v>
      </c>
      <c r="G26" t="s">
        <v>1457</v>
      </c>
      <c r="H26" t="s">
        <v>1457</v>
      </c>
      <c r="I26" t="s">
        <v>1457</v>
      </c>
      <c r="J26" t="s">
        <v>1457</v>
      </c>
      <c r="K26" t="s">
        <v>1457</v>
      </c>
      <c r="L26" t="s">
        <v>1457</v>
      </c>
      <c r="M26" t="s">
        <v>1457</v>
      </c>
      <c r="N26" t="s">
        <v>1457</v>
      </c>
      <c r="O26" t="s">
        <v>1457</v>
      </c>
      <c r="P26" t="s">
        <v>1457</v>
      </c>
      <c r="Q26" t="s">
        <v>1457</v>
      </c>
      <c r="R26" t="s">
        <v>1457</v>
      </c>
      <c r="S26" t="s">
        <v>1457</v>
      </c>
      <c r="T26" t="s">
        <v>1457</v>
      </c>
      <c r="U26" t="s">
        <v>1457</v>
      </c>
      <c r="V26" t="s">
        <v>1457</v>
      </c>
      <c r="W26" t="s">
        <v>1457</v>
      </c>
      <c r="X26" t="s">
        <v>1457</v>
      </c>
      <c r="Y26" t="s">
        <v>1457</v>
      </c>
      <c r="Z26" t="s">
        <v>1457</v>
      </c>
      <c r="AA26" t="s">
        <v>1457</v>
      </c>
      <c r="AB26" t="s">
        <v>1457</v>
      </c>
      <c r="AC26" t="s">
        <v>1457</v>
      </c>
      <c r="AD26" t="s">
        <v>1457</v>
      </c>
      <c r="AE26" t="s">
        <v>1457</v>
      </c>
      <c r="AF26" t="s">
        <v>1457</v>
      </c>
      <c r="AG26" t="s">
        <v>1457</v>
      </c>
      <c r="AH26" t="s">
        <v>1457</v>
      </c>
      <c r="AI26" t="s">
        <v>1457</v>
      </c>
      <c r="AJ26" t="s">
        <v>1457</v>
      </c>
      <c r="AK26" t="s">
        <v>1457</v>
      </c>
      <c r="AL26" t="s">
        <v>1457</v>
      </c>
      <c r="AM26" t="s">
        <v>1457</v>
      </c>
      <c r="AN26" t="s">
        <v>1457</v>
      </c>
      <c r="AO26" t="s">
        <v>1457</v>
      </c>
      <c r="AP26" t="s">
        <v>1457</v>
      </c>
      <c r="AQ26" t="s">
        <v>1457</v>
      </c>
      <c r="AR26" t="s">
        <v>1457</v>
      </c>
      <c r="AS26" t="s">
        <v>1457</v>
      </c>
      <c r="AT26">
        <v>122984</v>
      </c>
      <c r="AU26">
        <v>1893945.0904387515</v>
      </c>
      <c r="AW26" t="s">
        <v>1457</v>
      </c>
      <c r="AX26">
        <v>121030</v>
      </c>
      <c r="AY26">
        <v>105759071.22831774</v>
      </c>
      <c r="AZ26">
        <v>112947842.49498427</v>
      </c>
      <c r="BA26">
        <v>104352442.49498427</v>
      </c>
      <c r="BB26">
        <v>104880496.49498427</v>
      </c>
      <c r="BC26">
        <v>104966944.22831774</v>
      </c>
      <c r="BD26">
        <v>113208527.03200713</v>
      </c>
      <c r="BF26">
        <v>99705692.870743573</v>
      </c>
      <c r="BG26">
        <v>110039480.31715606</v>
      </c>
      <c r="BH26">
        <v>108371384.51137437</v>
      </c>
      <c r="BI26">
        <v>110947012.19137436</v>
      </c>
      <c r="BJ26">
        <v>98016793.870743573</v>
      </c>
      <c r="BK26">
        <v>107820528.73382273</v>
      </c>
      <c r="BN26" t="s">
        <v>1457</v>
      </c>
      <c r="BO26" t="s">
        <v>1457</v>
      </c>
      <c r="BP26" t="s">
        <v>1457</v>
      </c>
      <c r="BQ26" t="s">
        <v>1457</v>
      </c>
      <c r="BR26" t="s">
        <v>1457</v>
      </c>
      <c r="BS26" t="s">
        <v>1457</v>
      </c>
      <c r="BT26" t="s">
        <v>1457</v>
      </c>
      <c r="BU26" t="s">
        <v>1457</v>
      </c>
      <c r="BV26" t="s">
        <v>1457</v>
      </c>
      <c r="BX26" t="s">
        <v>1457</v>
      </c>
      <c r="BY26" t="s">
        <v>1457</v>
      </c>
      <c r="BZ26" t="s">
        <v>1457</v>
      </c>
      <c r="CA26" t="s">
        <v>1457</v>
      </c>
      <c r="CB26" t="s">
        <v>1457</v>
      </c>
      <c r="CC26" t="s">
        <v>1457</v>
      </c>
      <c r="CD26" t="s">
        <v>1457</v>
      </c>
      <c r="CE26" t="s">
        <v>1457</v>
      </c>
      <c r="CF26" t="s">
        <v>1457</v>
      </c>
      <c r="CG26" t="s">
        <v>1457</v>
      </c>
      <c r="CH26" t="s">
        <v>1457</v>
      </c>
      <c r="CI26" t="s">
        <v>1457</v>
      </c>
      <c r="CJ26" t="s">
        <v>1457</v>
      </c>
      <c r="CK26" t="s">
        <v>1457</v>
      </c>
      <c r="CL26" t="s">
        <v>1457</v>
      </c>
      <c r="CM26" t="s">
        <v>1457</v>
      </c>
      <c r="CN26" t="s">
        <v>1457</v>
      </c>
      <c r="CO26" t="s">
        <v>1457</v>
      </c>
      <c r="CP26" t="s">
        <v>1457</v>
      </c>
      <c r="CQ26" t="s">
        <v>1457</v>
      </c>
      <c r="CR26" t="s">
        <v>1457</v>
      </c>
      <c r="CS26" t="s">
        <v>1457</v>
      </c>
      <c r="CT26" t="s">
        <v>1457</v>
      </c>
      <c r="CU26" t="s">
        <v>1457</v>
      </c>
      <c r="CV26" t="s">
        <v>1457</v>
      </c>
      <c r="CW26" t="s">
        <v>1457</v>
      </c>
      <c r="CX26" t="s">
        <v>1457</v>
      </c>
      <c r="CY26" t="s">
        <v>1457</v>
      </c>
      <c r="CZ26" t="s">
        <v>1457</v>
      </c>
      <c r="DA26" t="s">
        <v>1457</v>
      </c>
      <c r="DB26" t="s">
        <v>1457</v>
      </c>
      <c r="DC26" t="s">
        <v>1457</v>
      </c>
      <c r="DD26" t="s">
        <v>1457</v>
      </c>
      <c r="DE26" t="s">
        <v>1457</v>
      </c>
      <c r="DF26" t="s">
        <v>1457</v>
      </c>
      <c r="DG26" t="s">
        <v>1457</v>
      </c>
      <c r="DH26" t="s">
        <v>1457</v>
      </c>
      <c r="DI26" t="s">
        <v>1457</v>
      </c>
      <c r="DJ26" t="s">
        <v>1457</v>
      </c>
      <c r="DK26" t="s">
        <v>1457</v>
      </c>
      <c r="DL26" t="s">
        <v>1457</v>
      </c>
      <c r="DM26" t="s">
        <v>1457</v>
      </c>
      <c r="DN26" t="s">
        <v>1457</v>
      </c>
      <c r="DO26" t="s">
        <v>1457</v>
      </c>
      <c r="DP26" t="s">
        <v>1457</v>
      </c>
      <c r="DQ26" t="s">
        <v>1457</v>
      </c>
      <c r="DR26" t="s">
        <v>1457</v>
      </c>
      <c r="DS26" t="s">
        <v>1457</v>
      </c>
      <c r="DT26" t="s">
        <v>1457</v>
      </c>
      <c r="DU26" t="s">
        <v>1457</v>
      </c>
      <c r="DV26" t="s">
        <v>1457</v>
      </c>
      <c r="DW26" t="s">
        <v>1457</v>
      </c>
      <c r="DX26" t="s">
        <v>1457</v>
      </c>
      <c r="DY26" t="s">
        <v>1457</v>
      </c>
    </row>
    <row r="27" spans="4:129">
      <c r="D27" s="106" t="s">
        <v>119</v>
      </c>
      <c r="E27" s="106" t="s">
        <v>525</v>
      </c>
      <c r="F27" t="s">
        <v>1457</v>
      </c>
      <c r="G27" t="s">
        <v>1457</v>
      </c>
      <c r="H27" t="s">
        <v>1457</v>
      </c>
      <c r="I27" t="s">
        <v>1457</v>
      </c>
      <c r="J27" t="s">
        <v>1457</v>
      </c>
      <c r="K27" t="s">
        <v>1457</v>
      </c>
      <c r="L27" t="s">
        <v>1457</v>
      </c>
      <c r="M27" t="s">
        <v>1457</v>
      </c>
      <c r="N27" t="s">
        <v>1457</v>
      </c>
      <c r="O27" t="s">
        <v>1457</v>
      </c>
      <c r="P27" t="s">
        <v>1457</v>
      </c>
      <c r="Q27" t="s">
        <v>1457</v>
      </c>
      <c r="R27" t="s">
        <v>1457</v>
      </c>
      <c r="S27" t="s">
        <v>1457</v>
      </c>
      <c r="T27" t="s">
        <v>1457</v>
      </c>
      <c r="U27" t="s">
        <v>1457</v>
      </c>
      <c r="V27" t="s">
        <v>1457</v>
      </c>
      <c r="W27" t="s">
        <v>1457</v>
      </c>
      <c r="X27" t="s">
        <v>1457</v>
      </c>
      <c r="Y27" t="s">
        <v>1457</v>
      </c>
      <c r="Z27" t="s">
        <v>1457</v>
      </c>
      <c r="AA27" t="s">
        <v>1457</v>
      </c>
      <c r="AB27" t="s">
        <v>1457</v>
      </c>
      <c r="AC27" t="s">
        <v>1457</v>
      </c>
      <c r="AD27" t="s">
        <v>1457</v>
      </c>
      <c r="AE27" t="s">
        <v>1457</v>
      </c>
      <c r="AF27" t="s">
        <v>1457</v>
      </c>
      <c r="AG27" t="s">
        <v>1457</v>
      </c>
      <c r="AH27" t="s">
        <v>1457</v>
      </c>
      <c r="AI27" t="s">
        <v>1457</v>
      </c>
      <c r="AJ27" t="s">
        <v>1457</v>
      </c>
      <c r="AK27" t="s">
        <v>1457</v>
      </c>
      <c r="AL27" t="s">
        <v>1457</v>
      </c>
      <c r="AM27" t="s">
        <v>1457</v>
      </c>
      <c r="AN27" t="s">
        <v>1457</v>
      </c>
      <c r="AO27" t="s">
        <v>1457</v>
      </c>
      <c r="AP27" t="s">
        <v>1457</v>
      </c>
      <c r="AQ27" t="s">
        <v>1457</v>
      </c>
      <c r="AR27" t="s">
        <v>1457</v>
      </c>
      <c r="AS27" t="s">
        <v>1457</v>
      </c>
      <c r="AT27">
        <v>86120</v>
      </c>
      <c r="AU27">
        <v>2033966</v>
      </c>
      <c r="AW27" t="s">
        <v>1457</v>
      </c>
      <c r="AX27">
        <v>88648</v>
      </c>
      <c r="AY27">
        <v>99893994.5</v>
      </c>
      <c r="AZ27">
        <v>99130813.833333343</v>
      </c>
      <c r="BA27">
        <v>97918013.833333343</v>
      </c>
      <c r="BB27">
        <v>97745240.833333343</v>
      </c>
      <c r="BC27">
        <v>95751467.5</v>
      </c>
      <c r="BD27">
        <v>100010654.83333334</v>
      </c>
      <c r="BF27">
        <v>97240540.5</v>
      </c>
      <c r="BG27">
        <v>110349063.25</v>
      </c>
      <c r="BH27">
        <v>119496949.25</v>
      </c>
      <c r="BI27">
        <v>135518175.25</v>
      </c>
      <c r="BJ27">
        <v>93812203.25999999</v>
      </c>
      <c r="BK27">
        <v>110998636.25</v>
      </c>
      <c r="BN27" t="s">
        <v>1457</v>
      </c>
      <c r="BO27" t="s">
        <v>1457</v>
      </c>
      <c r="BP27" t="s">
        <v>1457</v>
      </c>
      <c r="BQ27" t="s">
        <v>1457</v>
      </c>
      <c r="BR27" t="s">
        <v>1457</v>
      </c>
      <c r="BS27" t="s">
        <v>1457</v>
      </c>
      <c r="BT27" t="s">
        <v>1457</v>
      </c>
      <c r="BU27" t="s">
        <v>1457</v>
      </c>
      <c r="BV27" t="s">
        <v>1457</v>
      </c>
      <c r="BX27" t="s">
        <v>1457</v>
      </c>
      <c r="BY27" t="s">
        <v>1457</v>
      </c>
      <c r="BZ27" t="s">
        <v>1457</v>
      </c>
      <c r="CA27" t="s">
        <v>1457</v>
      </c>
      <c r="CB27" t="s">
        <v>1457</v>
      </c>
      <c r="CC27" t="s">
        <v>1457</v>
      </c>
      <c r="CD27" t="s">
        <v>1457</v>
      </c>
      <c r="CE27" t="s">
        <v>1457</v>
      </c>
      <c r="CF27" t="s">
        <v>1457</v>
      </c>
      <c r="CG27" t="s">
        <v>1457</v>
      </c>
      <c r="CH27" t="s">
        <v>1457</v>
      </c>
      <c r="CI27" t="s">
        <v>1457</v>
      </c>
      <c r="CJ27" t="s">
        <v>1457</v>
      </c>
      <c r="CK27" t="s">
        <v>1457</v>
      </c>
      <c r="CL27" t="s">
        <v>1457</v>
      </c>
      <c r="CM27" t="s">
        <v>1457</v>
      </c>
      <c r="CN27" t="s">
        <v>1457</v>
      </c>
      <c r="CO27" t="s">
        <v>1457</v>
      </c>
      <c r="CP27" t="s">
        <v>1457</v>
      </c>
      <c r="CQ27" t="s">
        <v>1457</v>
      </c>
      <c r="CR27" t="s">
        <v>1457</v>
      </c>
      <c r="CS27" t="s">
        <v>1457</v>
      </c>
      <c r="CT27" t="s">
        <v>1457</v>
      </c>
      <c r="CU27" t="s">
        <v>1457</v>
      </c>
      <c r="CV27" t="s">
        <v>1457</v>
      </c>
      <c r="CW27" t="s">
        <v>1457</v>
      </c>
      <c r="CX27" t="s">
        <v>1457</v>
      </c>
      <c r="CY27" t="s">
        <v>1457</v>
      </c>
      <c r="CZ27" t="s">
        <v>1457</v>
      </c>
      <c r="DA27" t="s">
        <v>1457</v>
      </c>
      <c r="DB27" t="s">
        <v>1457</v>
      </c>
      <c r="DC27" t="s">
        <v>1457</v>
      </c>
      <c r="DD27" t="s">
        <v>1457</v>
      </c>
      <c r="DE27" t="s">
        <v>1457</v>
      </c>
      <c r="DF27" t="s">
        <v>1457</v>
      </c>
      <c r="DG27" t="s">
        <v>1457</v>
      </c>
      <c r="DH27" t="s">
        <v>1457</v>
      </c>
      <c r="DI27" t="s">
        <v>1457</v>
      </c>
      <c r="DJ27" t="s">
        <v>1457</v>
      </c>
      <c r="DK27" t="s">
        <v>1457</v>
      </c>
      <c r="DL27" t="s">
        <v>1457</v>
      </c>
      <c r="DM27" t="s">
        <v>1457</v>
      </c>
      <c r="DN27" t="s">
        <v>1457</v>
      </c>
      <c r="DO27" t="s">
        <v>1457</v>
      </c>
      <c r="DP27" t="s">
        <v>1457</v>
      </c>
      <c r="DQ27" t="s">
        <v>1457</v>
      </c>
      <c r="DR27" t="s">
        <v>1457</v>
      </c>
      <c r="DS27" t="s">
        <v>1457</v>
      </c>
      <c r="DT27" t="s">
        <v>1457</v>
      </c>
      <c r="DU27" t="s">
        <v>1457</v>
      </c>
      <c r="DV27" t="s">
        <v>1457</v>
      </c>
      <c r="DW27" t="s">
        <v>1457</v>
      </c>
      <c r="DX27" t="s">
        <v>1457</v>
      </c>
      <c r="DY27" t="s">
        <v>1457</v>
      </c>
    </row>
    <row r="28" spans="4:129">
      <c r="D28" s="106" t="s">
        <v>63</v>
      </c>
      <c r="E28" s="106" t="s">
        <v>526</v>
      </c>
      <c r="F28" t="s">
        <v>1457</v>
      </c>
      <c r="G28" t="s">
        <v>1457</v>
      </c>
      <c r="H28" t="s">
        <v>1457</v>
      </c>
      <c r="I28" t="s">
        <v>1457</v>
      </c>
      <c r="J28" t="s">
        <v>1457</v>
      </c>
      <c r="K28" t="s">
        <v>1457</v>
      </c>
      <c r="L28" t="s">
        <v>1457</v>
      </c>
      <c r="M28" t="s">
        <v>1457</v>
      </c>
      <c r="N28" t="s">
        <v>1457</v>
      </c>
      <c r="O28" t="s">
        <v>1457</v>
      </c>
      <c r="P28" t="s">
        <v>1457</v>
      </c>
      <c r="Q28" t="s">
        <v>1457</v>
      </c>
      <c r="R28" t="s">
        <v>1457</v>
      </c>
      <c r="S28" t="s">
        <v>1457</v>
      </c>
      <c r="T28" t="s">
        <v>1457</v>
      </c>
      <c r="U28" t="s">
        <v>1457</v>
      </c>
      <c r="V28" t="s">
        <v>1457</v>
      </c>
      <c r="W28" t="s">
        <v>1457</v>
      </c>
      <c r="X28" t="s">
        <v>1457</v>
      </c>
      <c r="Y28" t="s">
        <v>1457</v>
      </c>
      <c r="Z28" t="s">
        <v>1457</v>
      </c>
      <c r="AA28" t="s">
        <v>1457</v>
      </c>
      <c r="AB28" t="s">
        <v>1457</v>
      </c>
      <c r="AC28" t="s">
        <v>1457</v>
      </c>
      <c r="AD28" t="s">
        <v>1457</v>
      </c>
      <c r="AE28" t="s">
        <v>1457</v>
      </c>
      <c r="AF28" t="s">
        <v>1457</v>
      </c>
      <c r="AG28" t="s">
        <v>1457</v>
      </c>
      <c r="AH28" t="s">
        <v>1457</v>
      </c>
      <c r="AI28" t="s">
        <v>1457</v>
      </c>
      <c r="AJ28" t="s">
        <v>1457</v>
      </c>
      <c r="AK28" t="s">
        <v>1457</v>
      </c>
      <c r="AL28" t="s">
        <v>1457</v>
      </c>
      <c r="AM28" t="s">
        <v>1457</v>
      </c>
      <c r="AN28" t="s">
        <v>1457</v>
      </c>
      <c r="AO28" t="s">
        <v>1457</v>
      </c>
      <c r="AP28" t="s">
        <v>1457</v>
      </c>
      <c r="AQ28" t="s">
        <v>1457</v>
      </c>
      <c r="AR28" t="s">
        <v>1457</v>
      </c>
      <c r="AS28" t="s">
        <v>1457</v>
      </c>
      <c r="AT28">
        <v>76102.834999999992</v>
      </c>
      <c r="AU28">
        <v>873140</v>
      </c>
      <c r="AW28" t="s">
        <v>1457</v>
      </c>
      <c r="AX28">
        <v>76849</v>
      </c>
      <c r="AY28">
        <v>55077072</v>
      </c>
      <c r="AZ28">
        <v>58181834</v>
      </c>
      <c r="BA28">
        <v>59017547</v>
      </c>
      <c r="BB28">
        <v>60639141</v>
      </c>
      <c r="BC28">
        <v>46857385</v>
      </c>
      <c r="BD28">
        <v>64717322</v>
      </c>
      <c r="BF28">
        <v>52683656</v>
      </c>
      <c r="BG28">
        <v>50359453</v>
      </c>
      <c r="BH28">
        <v>60575832</v>
      </c>
      <c r="BI28">
        <v>64505186</v>
      </c>
      <c r="BJ28">
        <v>47433816</v>
      </c>
      <c r="BK28">
        <v>46900801.310000002</v>
      </c>
      <c r="BN28" t="s">
        <v>1457</v>
      </c>
      <c r="BO28" t="s">
        <v>1457</v>
      </c>
      <c r="BP28" t="s">
        <v>1457</v>
      </c>
      <c r="BQ28" t="s">
        <v>1457</v>
      </c>
      <c r="BR28" t="s">
        <v>1457</v>
      </c>
      <c r="BS28" t="s">
        <v>1457</v>
      </c>
      <c r="BT28" t="s">
        <v>1457</v>
      </c>
      <c r="BU28" t="s">
        <v>1457</v>
      </c>
      <c r="BV28" t="s">
        <v>1457</v>
      </c>
      <c r="BX28" t="s">
        <v>1457</v>
      </c>
      <c r="BY28" t="s">
        <v>1457</v>
      </c>
      <c r="BZ28" t="s">
        <v>1457</v>
      </c>
      <c r="CA28" t="s">
        <v>1457</v>
      </c>
      <c r="CB28" t="s">
        <v>1457</v>
      </c>
      <c r="CC28" t="s">
        <v>1457</v>
      </c>
      <c r="CD28" t="s">
        <v>1457</v>
      </c>
      <c r="CE28" t="s">
        <v>1457</v>
      </c>
      <c r="CF28" t="s">
        <v>1457</v>
      </c>
      <c r="CG28" t="s">
        <v>1457</v>
      </c>
      <c r="CH28" t="s">
        <v>1457</v>
      </c>
      <c r="CI28" t="s">
        <v>1457</v>
      </c>
      <c r="CJ28" t="s">
        <v>1457</v>
      </c>
      <c r="CK28" t="s">
        <v>1457</v>
      </c>
      <c r="CL28" t="s">
        <v>1457</v>
      </c>
      <c r="CM28" t="s">
        <v>1457</v>
      </c>
      <c r="CN28" t="s">
        <v>1457</v>
      </c>
      <c r="CO28" t="s">
        <v>1457</v>
      </c>
      <c r="CP28" t="s">
        <v>1457</v>
      </c>
      <c r="CQ28" t="s">
        <v>1457</v>
      </c>
      <c r="CR28" t="s">
        <v>1457</v>
      </c>
      <c r="CS28" t="s">
        <v>1457</v>
      </c>
      <c r="CT28" t="s">
        <v>1457</v>
      </c>
      <c r="CU28" t="s">
        <v>1457</v>
      </c>
      <c r="CV28" t="s">
        <v>1457</v>
      </c>
      <c r="CW28" t="s">
        <v>1457</v>
      </c>
      <c r="CX28" t="s">
        <v>1457</v>
      </c>
      <c r="CY28" t="s">
        <v>1457</v>
      </c>
      <c r="CZ28" t="s">
        <v>1457</v>
      </c>
      <c r="DA28" t="s">
        <v>1457</v>
      </c>
      <c r="DB28" t="s">
        <v>1457</v>
      </c>
      <c r="DC28" t="s">
        <v>1457</v>
      </c>
      <c r="DD28" t="s">
        <v>1457</v>
      </c>
      <c r="DE28" t="s">
        <v>1457</v>
      </c>
      <c r="DF28" t="s">
        <v>1457</v>
      </c>
      <c r="DG28" t="s">
        <v>1457</v>
      </c>
      <c r="DH28" t="s">
        <v>1457</v>
      </c>
      <c r="DI28" t="s">
        <v>1457</v>
      </c>
      <c r="DJ28" t="s">
        <v>1457</v>
      </c>
      <c r="DK28" t="s">
        <v>1457</v>
      </c>
      <c r="DL28" t="s">
        <v>1457</v>
      </c>
      <c r="DM28" t="s">
        <v>1457</v>
      </c>
      <c r="DN28" t="s">
        <v>1457</v>
      </c>
      <c r="DO28" t="s">
        <v>1457</v>
      </c>
      <c r="DP28" t="s">
        <v>1457</v>
      </c>
      <c r="DQ28" t="s">
        <v>1457</v>
      </c>
      <c r="DR28" t="s">
        <v>1457</v>
      </c>
      <c r="DS28" t="s">
        <v>1457</v>
      </c>
      <c r="DT28" t="s">
        <v>1457</v>
      </c>
      <c r="DU28" t="s">
        <v>1457</v>
      </c>
      <c r="DV28" t="s">
        <v>1457</v>
      </c>
      <c r="DW28" t="s">
        <v>1457</v>
      </c>
      <c r="DX28" t="s">
        <v>1457</v>
      </c>
      <c r="DY28" t="s">
        <v>1457</v>
      </c>
    </row>
    <row r="29" spans="4:129">
      <c r="D29" s="106" t="s">
        <v>108</v>
      </c>
      <c r="E29" s="106" t="s">
        <v>529</v>
      </c>
      <c r="F29" t="s">
        <v>1457</v>
      </c>
      <c r="G29" t="s">
        <v>1457</v>
      </c>
      <c r="H29" t="s">
        <v>1457</v>
      </c>
      <c r="I29" t="s">
        <v>1457</v>
      </c>
      <c r="J29" t="s">
        <v>1457</v>
      </c>
      <c r="K29" t="s">
        <v>1457</v>
      </c>
      <c r="L29" t="s">
        <v>1457</v>
      </c>
      <c r="M29" t="s">
        <v>1457</v>
      </c>
      <c r="N29" t="s">
        <v>1457</v>
      </c>
      <c r="O29" t="s">
        <v>1457</v>
      </c>
      <c r="P29" t="s">
        <v>1457</v>
      </c>
      <c r="Q29" t="s">
        <v>1457</v>
      </c>
      <c r="R29" t="s">
        <v>1457</v>
      </c>
      <c r="S29" t="s">
        <v>1457</v>
      </c>
      <c r="T29" t="s">
        <v>1457</v>
      </c>
      <c r="U29" t="s">
        <v>1457</v>
      </c>
      <c r="V29" t="s">
        <v>1457</v>
      </c>
      <c r="W29" t="s">
        <v>1457</v>
      </c>
      <c r="X29" t="s">
        <v>1457</v>
      </c>
      <c r="Y29" t="s">
        <v>1457</v>
      </c>
      <c r="Z29" t="s">
        <v>1457</v>
      </c>
      <c r="AA29" t="s">
        <v>1457</v>
      </c>
      <c r="AB29" t="s">
        <v>1457</v>
      </c>
      <c r="AC29" t="s">
        <v>1457</v>
      </c>
      <c r="AD29" t="s">
        <v>1457</v>
      </c>
      <c r="AE29" t="s">
        <v>1457</v>
      </c>
      <c r="AF29" t="s">
        <v>1457</v>
      </c>
      <c r="AG29" t="s">
        <v>1457</v>
      </c>
      <c r="AH29" t="s">
        <v>1457</v>
      </c>
      <c r="AI29" t="s">
        <v>1457</v>
      </c>
      <c r="AJ29" t="s">
        <v>1457</v>
      </c>
      <c r="AK29" t="s">
        <v>1457</v>
      </c>
      <c r="AL29" t="s">
        <v>1457</v>
      </c>
      <c r="AM29" t="s">
        <v>1457</v>
      </c>
      <c r="AN29" t="s">
        <v>1457</v>
      </c>
      <c r="AO29" t="s">
        <v>1457</v>
      </c>
      <c r="AP29" t="s">
        <v>1457</v>
      </c>
      <c r="AQ29" t="s">
        <v>1457</v>
      </c>
      <c r="AR29" t="s">
        <v>1457</v>
      </c>
      <c r="AS29" t="s">
        <v>1457</v>
      </c>
      <c r="AT29">
        <v>98901</v>
      </c>
      <c r="AU29">
        <v>2539507</v>
      </c>
      <c r="AW29" t="s">
        <v>1457</v>
      </c>
      <c r="AX29">
        <v>97092</v>
      </c>
      <c r="AY29">
        <v>168156260.5</v>
      </c>
      <c r="AZ29">
        <v>67619400.5</v>
      </c>
      <c r="BA29">
        <v>66450608.5</v>
      </c>
      <c r="BB29">
        <v>68430923.5</v>
      </c>
      <c r="BC29">
        <v>167767573.5</v>
      </c>
      <c r="BD29">
        <v>67619400.5</v>
      </c>
      <c r="BF29">
        <v>163876350.5</v>
      </c>
      <c r="BG29">
        <v>66129499.5</v>
      </c>
      <c r="BH29">
        <v>67440656.5</v>
      </c>
      <c r="BI29">
        <v>70134656.5</v>
      </c>
      <c r="BJ29">
        <v>160674600.5</v>
      </c>
      <c r="BK29">
        <v>62649249.5</v>
      </c>
      <c r="BN29" t="s">
        <v>1457</v>
      </c>
      <c r="BO29" t="s">
        <v>1457</v>
      </c>
      <c r="BP29" t="s">
        <v>1457</v>
      </c>
      <c r="BQ29" t="s">
        <v>1457</v>
      </c>
      <c r="BR29" t="s">
        <v>1457</v>
      </c>
      <c r="BS29" t="s">
        <v>1457</v>
      </c>
      <c r="BT29" t="s">
        <v>1457</v>
      </c>
      <c r="BU29" t="s">
        <v>1457</v>
      </c>
      <c r="BV29" t="s">
        <v>1457</v>
      </c>
      <c r="BX29" t="s">
        <v>1457</v>
      </c>
      <c r="BY29" t="s">
        <v>1457</v>
      </c>
      <c r="BZ29" t="s">
        <v>1457</v>
      </c>
      <c r="CA29" t="s">
        <v>1457</v>
      </c>
      <c r="CB29" t="s">
        <v>1457</v>
      </c>
      <c r="CC29" t="s">
        <v>1457</v>
      </c>
      <c r="CD29" t="s">
        <v>1457</v>
      </c>
      <c r="CE29" t="s">
        <v>1457</v>
      </c>
      <c r="CF29" t="s">
        <v>1457</v>
      </c>
      <c r="CG29" t="s">
        <v>1457</v>
      </c>
      <c r="CH29" t="s">
        <v>1457</v>
      </c>
      <c r="CI29" t="s">
        <v>1457</v>
      </c>
      <c r="CJ29" t="s">
        <v>1457</v>
      </c>
      <c r="CK29" t="s">
        <v>1457</v>
      </c>
      <c r="CL29" t="s">
        <v>1457</v>
      </c>
      <c r="CM29" t="s">
        <v>1457</v>
      </c>
      <c r="CN29" t="s">
        <v>1457</v>
      </c>
      <c r="CO29" t="s">
        <v>1457</v>
      </c>
      <c r="CP29" t="s">
        <v>1457</v>
      </c>
      <c r="CQ29" t="s">
        <v>1457</v>
      </c>
      <c r="CR29" t="s">
        <v>1457</v>
      </c>
      <c r="CS29" t="s">
        <v>1457</v>
      </c>
      <c r="CT29" t="s">
        <v>1457</v>
      </c>
      <c r="CU29" t="s">
        <v>1457</v>
      </c>
      <c r="CV29" t="s">
        <v>1457</v>
      </c>
      <c r="CW29" t="s">
        <v>1457</v>
      </c>
      <c r="CX29" t="s">
        <v>1457</v>
      </c>
      <c r="CY29" t="s">
        <v>1457</v>
      </c>
      <c r="CZ29" t="s">
        <v>1457</v>
      </c>
      <c r="DA29" t="s">
        <v>1457</v>
      </c>
      <c r="DB29" t="s">
        <v>1457</v>
      </c>
      <c r="DC29" t="s">
        <v>1457</v>
      </c>
      <c r="DD29" t="s">
        <v>1457</v>
      </c>
      <c r="DE29" t="s">
        <v>1457</v>
      </c>
      <c r="DF29" t="s">
        <v>1457</v>
      </c>
      <c r="DG29" t="s">
        <v>1457</v>
      </c>
      <c r="DH29" t="s">
        <v>1457</v>
      </c>
      <c r="DI29" t="s">
        <v>1457</v>
      </c>
      <c r="DJ29" t="s">
        <v>1457</v>
      </c>
      <c r="DK29" t="s">
        <v>1457</v>
      </c>
      <c r="DL29" t="s">
        <v>1457</v>
      </c>
      <c r="DM29" t="s">
        <v>1457</v>
      </c>
      <c r="DN29" t="s">
        <v>1457</v>
      </c>
      <c r="DO29" t="s">
        <v>1457</v>
      </c>
      <c r="DP29" t="s">
        <v>1457</v>
      </c>
      <c r="DQ29" t="s">
        <v>1457</v>
      </c>
      <c r="DR29" t="s">
        <v>1457</v>
      </c>
      <c r="DS29" t="s">
        <v>1457</v>
      </c>
      <c r="DT29" t="s">
        <v>1457</v>
      </c>
      <c r="DU29" t="s">
        <v>1457</v>
      </c>
      <c r="DV29" t="s">
        <v>1457</v>
      </c>
      <c r="DW29" t="s">
        <v>1457</v>
      </c>
      <c r="DX29" t="s">
        <v>1457</v>
      </c>
      <c r="DY29" t="s">
        <v>1457</v>
      </c>
    </row>
    <row r="30" spans="4:129">
      <c r="D30" s="106" t="s">
        <v>51</v>
      </c>
      <c r="E30" s="106" t="s">
        <v>530</v>
      </c>
      <c r="F30" t="s">
        <v>1457</v>
      </c>
      <c r="G30" t="s">
        <v>1457</v>
      </c>
      <c r="H30" t="s">
        <v>1457</v>
      </c>
      <c r="I30" t="s">
        <v>1457</v>
      </c>
      <c r="J30" t="s">
        <v>1457</v>
      </c>
      <c r="K30" t="s">
        <v>1457</v>
      </c>
      <c r="L30" t="s">
        <v>1457</v>
      </c>
      <c r="M30" t="s">
        <v>1457</v>
      </c>
      <c r="N30" t="s">
        <v>1457</v>
      </c>
      <c r="O30" t="s">
        <v>1457</v>
      </c>
      <c r="P30" t="s">
        <v>1457</v>
      </c>
      <c r="Q30" t="s">
        <v>1457</v>
      </c>
      <c r="R30" t="s">
        <v>1457</v>
      </c>
      <c r="S30" t="s">
        <v>1457</v>
      </c>
      <c r="T30" t="s">
        <v>1457</v>
      </c>
      <c r="U30" t="s">
        <v>1457</v>
      </c>
      <c r="V30" t="s">
        <v>1457</v>
      </c>
      <c r="W30" t="s">
        <v>1457</v>
      </c>
      <c r="X30" t="s">
        <v>1457</v>
      </c>
      <c r="Y30" t="s">
        <v>1457</v>
      </c>
      <c r="Z30" t="s">
        <v>1457</v>
      </c>
      <c r="AA30" t="s">
        <v>1457</v>
      </c>
      <c r="AB30" t="s">
        <v>1457</v>
      </c>
      <c r="AC30" t="s">
        <v>1457</v>
      </c>
      <c r="AD30" t="s">
        <v>1457</v>
      </c>
      <c r="AE30" t="s">
        <v>1457</v>
      </c>
      <c r="AF30" t="s">
        <v>1457</v>
      </c>
      <c r="AG30" t="s">
        <v>1457</v>
      </c>
      <c r="AH30" t="s">
        <v>1457</v>
      </c>
      <c r="AI30" t="s">
        <v>1457</v>
      </c>
      <c r="AJ30" t="s">
        <v>1457</v>
      </c>
      <c r="AK30" t="s">
        <v>1457</v>
      </c>
      <c r="AL30" t="s">
        <v>1457</v>
      </c>
      <c r="AM30" t="s">
        <v>1457</v>
      </c>
      <c r="AN30" t="s">
        <v>1457</v>
      </c>
      <c r="AO30" t="s">
        <v>1457</v>
      </c>
      <c r="AP30" t="s">
        <v>1457</v>
      </c>
      <c r="AQ30" t="s">
        <v>1457</v>
      </c>
      <c r="AR30" t="s">
        <v>1457</v>
      </c>
      <c r="AS30" t="s">
        <v>1457</v>
      </c>
      <c r="AT30">
        <v>111236.8883723414</v>
      </c>
      <c r="AU30">
        <v>485155</v>
      </c>
      <c r="AW30" t="s">
        <v>1457</v>
      </c>
      <c r="AX30">
        <v>102617</v>
      </c>
      <c r="AY30">
        <v>116243396</v>
      </c>
      <c r="AZ30">
        <v>114282153</v>
      </c>
      <c r="BA30">
        <v>112314152</v>
      </c>
      <c r="BB30">
        <v>117863868</v>
      </c>
      <c r="BC30">
        <v>109035451</v>
      </c>
      <c r="BD30">
        <v>124265694</v>
      </c>
      <c r="BF30">
        <v>111444028.00707351</v>
      </c>
      <c r="BG30">
        <v>111590053</v>
      </c>
      <c r="BH30">
        <v>116498674</v>
      </c>
      <c r="BI30">
        <v>121996661</v>
      </c>
      <c r="BJ30">
        <v>109174420</v>
      </c>
      <c r="BK30">
        <v>111094030.95999999</v>
      </c>
      <c r="BN30" t="s">
        <v>1457</v>
      </c>
      <c r="BO30" t="s">
        <v>1457</v>
      </c>
      <c r="BP30" t="s">
        <v>1457</v>
      </c>
      <c r="BQ30" t="s">
        <v>1457</v>
      </c>
      <c r="BR30" t="s">
        <v>1457</v>
      </c>
      <c r="BS30" t="s">
        <v>1457</v>
      </c>
      <c r="BT30" t="s">
        <v>1457</v>
      </c>
      <c r="BU30" t="s">
        <v>1457</v>
      </c>
      <c r="BV30" t="s">
        <v>1457</v>
      </c>
      <c r="BX30" t="s">
        <v>1457</v>
      </c>
      <c r="BY30" t="s">
        <v>1457</v>
      </c>
      <c r="BZ30" t="s">
        <v>1457</v>
      </c>
      <c r="CA30" t="s">
        <v>1457</v>
      </c>
      <c r="CB30" t="s">
        <v>1457</v>
      </c>
      <c r="CC30" t="s">
        <v>1457</v>
      </c>
      <c r="CD30" t="s">
        <v>1457</v>
      </c>
      <c r="CE30" t="s">
        <v>1457</v>
      </c>
      <c r="CF30" t="s">
        <v>1457</v>
      </c>
      <c r="CG30" t="s">
        <v>1457</v>
      </c>
      <c r="CH30" t="s">
        <v>1457</v>
      </c>
      <c r="CI30" t="s">
        <v>1457</v>
      </c>
      <c r="CJ30" t="s">
        <v>1457</v>
      </c>
      <c r="CK30" t="s">
        <v>1457</v>
      </c>
      <c r="CL30" t="s">
        <v>1457</v>
      </c>
      <c r="CM30" t="s">
        <v>1457</v>
      </c>
      <c r="CN30" t="s">
        <v>1457</v>
      </c>
      <c r="CO30" t="s">
        <v>1457</v>
      </c>
      <c r="CP30" t="s">
        <v>1457</v>
      </c>
      <c r="CQ30" t="s">
        <v>1457</v>
      </c>
      <c r="CR30" t="s">
        <v>1457</v>
      </c>
      <c r="CS30" t="s">
        <v>1457</v>
      </c>
      <c r="CT30" t="s">
        <v>1457</v>
      </c>
      <c r="CU30" t="s">
        <v>1457</v>
      </c>
      <c r="CV30" t="s">
        <v>1457</v>
      </c>
      <c r="CW30" t="s">
        <v>1457</v>
      </c>
      <c r="CX30" t="s">
        <v>1457</v>
      </c>
      <c r="CY30" t="s">
        <v>1457</v>
      </c>
      <c r="CZ30" t="s">
        <v>1457</v>
      </c>
      <c r="DA30" t="s">
        <v>1457</v>
      </c>
      <c r="DB30" t="s">
        <v>1457</v>
      </c>
      <c r="DC30" t="s">
        <v>1457</v>
      </c>
      <c r="DD30" t="s">
        <v>1457</v>
      </c>
      <c r="DE30" t="s">
        <v>1457</v>
      </c>
      <c r="DF30" t="s">
        <v>1457</v>
      </c>
      <c r="DG30" t="s">
        <v>1457</v>
      </c>
      <c r="DH30" t="s">
        <v>1457</v>
      </c>
      <c r="DI30" t="s">
        <v>1457</v>
      </c>
      <c r="DJ30" t="s">
        <v>1457</v>
      </c>
      <c r="DK30" t="s">
        <v>1457</v>
      </c>
      <c r="DL30" t="s">
        <v>1457</v>
      </c>
      <c r="DM30" t="s">
        <v>1457</v>
      </c>
      <c r="DN30" t="s">
        <v>1457</v>
      </c>
      <c r="DO30" t="s">
        <v>1457</v>
      </c>
      <c r="DP30" t="s">
        <v>1457</v>
      </c>
      <c r="DQ30" t="s">
        <v>1457</v>
      </c>
      <c r="DR30" t="s">
        <v>1457</v>
      </c>
      <c r="DS30" t="s">
        <v>1457</v>
      </c>
      <c r="DT30" t="s">
        <v>1457</v>
      </c>
      <c r="DU30" t="s">
        <v>1457</v>
      </c>
      <c r="DV30" t="s">
        <v>1457</v>
      </c>
      <c r="DW30" t="s">
        <v>1457</v>
      </c>
      <c r="DX30" t="s">
        <v>1457</v>
      </c>
      <c r="DY30" t="s">
        <v>1457</v>
      </c>
    </row>
    <row r="31" spans="4:129">
      <c r="D31" s="106" t="s">
        <v>162</v>
      </c>
      <c r="E31" s="106" t="s">
        <v>533</v>
      </c>
      <c r="F31" t="s">
        <v>1457</v>
      </c>
      <c r="G31" t="s">
        <v>1457</v>
      </c>
      <c r="H31" t="s">
        <v>1457</v>
      </c>
      <c r="I31" t="s">
        <v>1457</v>
      </c>
      <c r="J31" t="s">
        <v>1457</v>
      </c>
      <c r="K31" t="s">
        <v>1457</v>
      </c>
      <c r="L31" t="s">
        <v>1457</v>
      </c>
      <c r="M31" t="s">
        <v>1457</v>
      </c>
      <c r="N31" t="s">
        <v>1457</v>
      </c>
      <c r="O31" t="s">
        <v>1457</v>
      </c>
      <c r="P31" t="s">
        <v>1457</v>
      </c>
      <c r="Q31" t="s">
        <v>1457</v>
      </c>
      <c r="R31" t="s">
        <v>1457</v>
      </c>
      <c r="S31" t="s">
        <v>1457</v>
      </c>
      <c r="T31" t="s">
        <v>1457</v>
      </c>
      <c r="U31" t="s">
        <v>1457</v>
      </c>
      <c r="V31" t="s">
        <v>1457</v>
      </c>
      <c r="W31" t="s">
        <v>1457</v>
      </c>
      <c r="X31" t="s">
        <v>1457</v>
      </c>
      <c r="Y31" t="s">
        <v>1457</v>
      </c>
      <c r="Z31" t="s">
        <v>1457</v>
      </c>
      <c r="AA31" t="s">
        <v>1457</v>
      </c>
      <c r="AB31" t="s">
        <v>1457</v>
      </c>
      <c r="AC31" t="s">
        <v>1457</v>
      </c>
      <c r="AD31" t="s">
        <v>1457</v>
      </c>
      <c r="AE31" t="s">
        <v>1457</v>
      </c>
      <c r="AF31" t="s">
        <v>1457</v>
      </c>
      <c r="AG31" t="s">
        <v>1457</v>
      </c>
      <c r="AH31" t="s">
        <v>1457</v>
      </c>
      <c r="AI31" t="s">
        <v>1457</v>
      </c>
      <c r="AJ31" t="s">
        <v>1457</v>
      </c>
      <c r="AK31" t="s">
        <v>1457</v>
      </c>
      <c r="AL31" t="s">
        <v>1457</v>
      </c>
      <c r="AM31" t="s">
        <v>1457</v>
      </c>
      <c r="AN31" t="s">
        <v>1457</v>
      </c>
      <c r="AO31" t="s">
        <v>1457</v>
      </c>
      <c r="AP31" t="s">
        <v>1457</v>
      </c>
      <c r="AQ31" t="s">
        <v>1457</v>
      </c>
      <c r="AR31" t="s">
        <v>1457</v>
      </c>
      <c r="AS31" t="s">
        <v>1457</v>
      </c>
      <c r="AT31">
        <v>113318</v>
      </c>
      <c r="AU31">
        <v>1501556</v>
      </c>
      <c r="AW31" t="s">
        <v>1457</v>
      </c>
      <c r="AX31">
        <v>101808</v>
      </c>
      <c r="AY31">
        <v>93241484.75</v>
      </c>
      <c r="AZ31">
        <v>114193872</v>
      </c>
      <c r="BA31">
        <v>100308122</v>
      </c>
      <c r="BB31">
        <v>100307121</v>
      </c>
      <c r="BC31">
        <v>91791110.75</v>
      </c>
      <c r="BD31">
        <v>108324626</v>
      </c>
      <c r="BF31">
        <v>176969776</v>
      </c>
      <c r="BG31">
        <v>175784685</v>
      </c>
      <c r="BH31">
        <v>175979862</v>
      </c>
      <c r="BI31">
        <v>177764311</v>
      </c>
      <c r="BJ31">
        <v>94007738.772456139</v>
      </c>
      <c r="BK31">
        <v>96346151.327543855</v>
      </c>
      <c r="BN31" t="s">
        <v>1457</v>
      </c>
      <c r="BO31" t="s">
        <v>1457</v>
      </c>
      <c r="BP31" t="s">
        <v>1457</v>
      </c>
      <c r="BQ31" t="s">
        <v>1457</v>
      </c>
      <c r="BR31" t="s">
        <v>1457</v>
      </c>
      <c r="BS31" t="s">
        <v>1457</v>
      </c>
      <c r="BT31" t="s">
        <v>1457</v>
      </c>
      <c r="BU31" t="s">
        <v>1457</v>
      </c>
      <c r="BV31" t="s">
        <v>1457</v>
      </c>
      <c r="BX31" t="s">
        <v>1457</v>
      </c>
      <c r="BY31" t="s">
        <v>1457</v>
      </c>
      <c r="BZ31" t="s">
        <v>1457</v>
      </c>
      <c r="CA31" t="s">
        <v>1457</v>
      </c>
      <c r="CB31" t="s">
        <v>1457</v>
      </c>
      <c r="CC31" t="s">
        <v>1457</v>
      </c>
      <c r="CD31" t="s">
        <v>1457</v>
      </c>
      <c r="CE31" t="s">
        <v>1457</v>
      </c>
      <c r="CF31" t="s">
        <v>1457</v>
      </c>
      <c r="CG31" t="s">
        <v>1457</v>
      </c>
      <c r="CH31" t="s">
        <v>1457</v>
      </c>
      <c r="CI31" t="s">
        <v>1457</v>
      </c>
      <c r="CJ31" t="s">
        <v>1457</v>
      </c>
      <c r="CK31" t="s">
        <v>1457</v>
      </c>
      <c r="CL31" t="s">
        <v>1457</v>
      </c>
      <c r="CM31" t="s">
        <v>1457</v>
      </c>
      <c r="CN31" t="s">
        <v>1457</v>
      </c>
      <c r="CO31" t="s">
        <v>1457</v>
      </c>
      <c r="CP31" t="s">
        <v>1457</v>
      </c>
      <c r="CQ31" t="s">
        <v>1457</v>
      </c>
      <c r="CR31" t="s">
        <v>1457</v>
      </c>
      <c r="CS31" t="s">
        <v>1457</v>
      </c>
      <c r="CT31" t="s">
        <v>1457</v>
      </c>
      <c r="CU31" t="s">
        <v>1457</v>
      </c>
      <c r="CV31" t="s">
        <v>1457</v>
      </c>
      <c r="CW31" t="s">
        <v>1457</v>
      </c>
      <c r="CX31" t="s">
        <v>1457</v>
      </c>
      <c r="CY31" t="s">
        <v>1457</v>
      </c>
      <c r="CZ31" t="s">
        <v>1457</v>
      </c>
      <c r="DA31" t="s">
        <v>1457</v>
      </c>
      <c r="DB31" t="s">
        <v>1457</v>
      </c>
      <c r="DC31" t="s">
        <v>1457</v>
      </c>
      <c r="DD31" t="s">
        <v>1457</v>
      </c>
      <c r="DE31" t="s">
        <v>1457</v>
      </c>
      <c r="DF31" t="s">
        <v>1457</v>
      </c>
      <c r="DG31" t="s">
        <v>1457</v>
      </c>
      <c r="DH31" t="s">
        <v>1457</v>
      </c>
      <c r="DI31" t="s">
        <v>1457</v>
      </c>
      <c r="DJ31" t="s">
        <v>1457</v>
      </c>
      <c r="DK31" t="s">
        <v>1457</v>
      </c>
      <c r="DL31" t="s">
        <v>1457</v>
      </c>
      <c r="DM31" t="s">
        <v>1457</v>
      </c>
      <c r="DN31" t="s">
        <v>1457</v>
      </c>
      <c r="DO31" t="s">
        <v>1457</v>
      </c>
      <c r="DP31" t="s">
        <v>1457</v>
      </c>
      <c r="DQ31" t="s">
        <v>1457</v>
      </c>
      <c r="DR31" t="s">
        <v>1457</v>
      </c>
      <c r="DS31" t="s">
        <v>1457</v>
      </c>
      <c r="DT31" t="s">
        <v>1457</v>
      </c>
      <c r="DU31" t="s">
        <v>1457</v>
      </c>
      <c r="DV31" t="s">
        <v>1457</v>
      </c>
      <c r="DW31" t="s">
        <v>1457</v>
      </c>
      <c r="DX31" t="s">
        <v>1457</v>
      </c>
      <c r="DY31" t="s">
        <v>1457</v>
      </c>
    </row>
    <row r="32" spans="4:129">
      <c r="D32" s="106" t="s">
        <v>104</v>
      </c>
      <c r="E32" s="106" t="s">
        <v>534</v>
      </c>
      <c r="F32" t="s">
        <v>1457</v>
      </c>
      <c r="G32" t="s">
        <v>1457</v>
      </c>
      <c r="H32" t="s">
        <v>1457</v>
      </c>
      <c r="I32" t="s">
        <v>1457</v>
      </c>
      <c r="J32" t="s">
        <v>1457</v>
      </c>
      <c r="K32" t="s">
        <v>1457</v>
      </c>
      <c r="L32" t="s">
        <v>1457</v>
      </c>
      <c r="M32" t="s">
        <v>1457</v>
      </c>
      <c r="N32" t="s">
        <v>1457</v>
      </c>
      <c r="O32" t="s">
        <v>1457</v>
      </c>
      <c r="P32" t="s">
        <v>1457</v>
      </c>
      <c r="Q32" t="s">
        <v>1457</v>
      </c>
      <c r="R32" t="s">
        <v>1457</v>
      </c>
      <c r="S32" t="s">
        <v>1457</v>
      </c>
      <c r="T32" t="s">
        <v>1457</v>
      </c>
      <c r="U32" t="s">
        <v>1457</v>
      </c>
      <c r="V32" t="s">
        <v>1457</v>
      </c>
      <c r="W32" t="s">
        <v>1457</v>
      </c>
      <c r="X32" t="s">
        <v>1457</v>
      </c>
      <c r="Y32" t="s">
        <v>1457</v>
      </c>
      <c r="Z32" t="s">
        <v>1457</v>
      </c>
      <c r="AA32" t="s">
        <v>1457</v>
      </c>
      <c r="AB32" t="s">
        <v>1457</v>
      </c>
      <c r="AC32" t="s">
        <v>1457</v>
      </c>
      <c r="AD32" t="s">
        <v>1457</v>
      </c>
      <c r="AE32" t="s">
        <v>1457</v>
      </c>
      <c r="AF32" t="s">
        <v>1457</v>
      </c>
      <c r="AG32" t="s">
        <v>1457</v>
      </c>
      <c r="AH32" t="s">
        <v>1457</v>
      </c>
      <c r="AI32" t="s">
        <v>1457</v>
      </c>
      <c r="AJ32" t="s">
        <v>1457</v>
      </c>
      <c r="AK32" t="s">
        <v>1457</v>
      </c>
      <c r="AL32" t="s">
        <v>1457</v>
      </c>
      <c r="AM32" t="s">
        <v>1457</v>
      </c>
      <c r="AN32" t="s">
        <v>1457</v>
      </c>
      <c r="AO32" t="s">
        <v>1457</v>
      </c>
      <c r="AP32" t="s">
        <v>1457</v>
      </c>
      <c r="AQ32" t="s">
        <v>1457</v>
      </c>
      <c r="AR32" t="s">
        <v>1457</v>
      </c>
      <c r="AS32" t="s">
        <v>1457</v>
      </c>
      <c r="AT32">
        <v>106830</v>
      </c>
      <c r="AU32">
        <v>316073</v>
      </c>
      <c r="AW32" t="s">
        <v>1457</v>
      </c>
      <c r="AX32">
        <v>104359</v>
      </c>
      <c r="AY32">
        <v>82679944</v>
      </c>
      <c r="AZ32">
        <v>68497936</v>
      </c>
      <c r="BA32">
        <v>70753701</v>
      </c>
      <c r="BB32">
        <v>70198219</v>
      </c>
      <c r="BC32">
        <v>79000834</v>
      </c>
      <c r="BD32">
        <v>72079166</v>
      </c>
      <c r="BF32">
        <v>72056444</v>
      </c>
      <c r="BG32">
        <v>75709436</v>
      </c>
      <c r="BH32">
        <v>70469201</v>
      </c>
      <c r="BI32">
        <v>73894719</v>
      </c>
      <c r="BJ32">
        <v>71080464</v>
      </c>
      <c r="BK32">
        <v>77301198</v>
      </c>
      <c r="BN32" t="s">
        <v>1457</v>
      </c>
      <c r="BO32" t="s">
        <v>1457</v>
      </c>
      <c r="BP32" t="s">
        <v>1457</v>
      </c>
      <c r="BQ32" t="s">
        <v>1457</v>
      </c>
      <c r="BR32" t="s">
        <v>1457</v>
      </c>
      <c r="BS32" t="s">
        <v>1457</v>
      </c>
      <c r="BT32" t="s">
        <v>1457</v>
      </c>
      <c r="BU32" t="s">
        <v>1457</v>
      </c>
      <c r="BV32" t="s">
        <v>1457</v>
      </c>
      <c r="BX32" t="s">
        <v>1457</v>
      </c>
      <c r="BY32" t="s">
        <v>1457</v>
      </c>
      <c r="BZ32" t="s">
        <v>1457</v>
      </c>
      <c r="CA32" t="s">
        <v>1457</v>
      </c>
      <c r="CB32" t="s">
        <v>1457</v>
      </c>
      <c r="CC32" t="s">
        <v>1457</v>
      </c>
      <c r="CD32" t="s">
        <v>1457</v>
      </c>
      <c r="CE32" t="s">
        <v>1457</v>
      </c>
      <c r="CF32" t="s">
        <v>1457</v>
      </c>
      <c r="CG32" t="s">
        <v>1457</v>
      </c>
      <c r="CH32" t="s">
        <v>1457</v>
      </c>
      <c r="CI32" t="s">
        <v>1457</v>
      </c>
      <c r="CJ32" t="s">
        <v>1457</v>
      </c>
      <c r="CK32" t="s">
        <v>1457</v>
      </c>
      <c r="CL32" t="s">
        <v>1457</v>
      </c>
      <c r="CM32" t="s">
        <v>1457</v>
      </c>
      <c r="CN32" t="s">
        <v>1457</v>
      </c>
      <c r="CO32" t="s">
        <v>1457</v>
      </c>
      <c r="CP32" t="s">
        <v>1457</v>
      </c>
      <c r="CQ32" t="s">
        <v>1457</v>
      </c>
      <c r="CR32" t="s">
        <v>1457</v>
      </c>
      <c r="CS32" t="s">
        <v>1457</v>
      </c>
      <c r="CT32" t="s">
        <v>1457</v>
      </c>
      <c r="CU32" t="s">
        <v>1457</v>
      </c>
      <c r="CV32" t="s">
        <v>1457</v>
      </c>
      <c r="CW32" t="s">
        <v>1457</v>
      </c>
      <c r="CX32" t="s">
        <v>1457</v>
      </c>
      <c r="CY32" t="s">
        <v>1457</v>
      </c>
      <c r="CZ32" t="s">
        <v>1457</v>
      </c>
      <c r="DA32" t="s">
        <v>1457</v>
      </c>
      <c r="DB32" t="s">
        <v>1457</v>
      </c>
      <c r="DC32" t="s">
        <v>1457</v>
      </c>
      <c r="DD32" t="s">
        <v>1457</v>
      </c>
      <c r="DE32" t="s">
        <v>1457</v>
      </c>
      <c r="DF32" t="s">
        <v>1457</v>
      </c>
      <c r="DG32" t="s">
        <v>1457</v>
      </c>
      <c r="DH32" t="s">
        <v>1457</v>
      </c>
      <c r="DI32" t="s">
        <v>1457</v>
      </c>
      <c r="DJ32" t="s">
        <v>1457</v>
      </c>
      <c r="DK32" t="s">
        <v>1457</v>
      </c>
      <c r="DL32" t="s">
        <v>1457</v>
      </c>
      <c r="DM32" t="s">
        <v>1457</v>
      </c>
      <c r="DN32" t="s">
        <v>1457</v>
      </c>
      <c r="DO32" t="s">
        <v>1457</v>
      </c>
      <c r="DP32" t="s">
        <v>1457</v>
      </c>
      <c r="DQ32" t="s">
        <v>1457</v>
      </c>
      <c r="DR32" t="s">
        <v>1457</v>
      </c>
      <c r="DS32" t="s">
        <v>1457</v>
      </c>
      <c r="DT32" t="s">
        <v>1457</v>
      </c>
      <c r="DU32" t="s">
        <v>1457</v>
      </c>
      <c r="DV32" t="s">
        <v>1457</v>
      </c>
      <c r="DW32" t="s">
        <v>1457</v>
      </c>
      <c r="DX32" t="s">
        <v>1457</v>
      </c>
      <c r="DY32" t="s">
        <v>1457</v>
      </c>
    </row>
    <row r="33" spans="1:129">
      <c r="D33" s="106" t="s">
        <v>101</v>
      </c>
      <c r="E33" s="106" t="s">
        <v>535</v>
      </c>
      <c r="F33" t="s">
        <v>1457</v>
      </c>
      <c r="G33" t="s">
        <v>1457</v>
      </c>
      <c r="H33" t="s">
        <v>1457</v>
      </c>
      <c r="I33" t="s">
        <v>1457</v>
      </c>
      <c r="J33" t="s">
        <v>1457</v>
      </c>
      <c r="K33" t="s">
        <v>1457</v>
      </c>
      <c r="L33" t="s">
        <v>1457</v>
      </c>
      <c r="M33" t="s">
        <v>1457</v>
      </c>
      <c r="N33" t="s">
        <v>1457</v>
      </c>
      <c r="O33" t="s">
        <v>1457</v>
      </c>
      <c r="P33" t="s">
        <v>1457</v>
      </c>
      <c r="Q33" t="s">
        <v>1457</v>
      </c>
      <c r="R33" t="s">
        <v>1457</v>
      </c>
      <c r="S33" t="s">
        <v>1457</v>
      </c>
      <c r="T33" t="s">
        <v>1457</v>
      </c>
      <c r="U33" t="s">
        <v>1457</v>
      </c>
      <c r="V33" t="s">
        <v>1457</v>
      </c>
      <c r="W33" t="s">
        <v>1457</v>
      </c>
      <c r="X33" t="s">
        <v>1457</v>
      </c>
      <c r="Y33" t="s">
        <v>1457</v>
      </c>
      <c r="Z33" t="s">
        <v>1457</v>
      </c>
      <c r="AA33" t="s">
        <v>1457</v>
      </c>
      <c r="AB33" t="s">
        <v>1457</v>
      </c>
      <c r="AC33" t="s">
        <v>1457</v>
      </c>
      <c r="AD33" t="s">
        <v>1457</v>
      </c>
      <c r="AE33" t="s">
        <v>1457</v>
      </c>
      <c r="AF33" t="s">
        <v>1457</v>
      </c>
      <c r="AG33" t="s">
        <v>1457</v>
      </c>
      <c r="AH33" t="s">
        <v>1457</v>
      </c>
      <c r="AI33" t="s">
        <v>1457</v>
      </c>
      <c r="AJ33" t="s">
        <v>1457</v>
      </c>
      <c r="AK33" t="s">
        <v>1457</v>
      </c>
      <c r="AL33" t="s">
        <v>1457</v>
      </c>
      <c r="AM33" t="s">
        <v>1457</v>
      </c>
      <c r="AN33" t="s">
        <v>1457</v>
      </c>
      <c r="AO33" t="s">
        <v>1457</v>
      </c>
      <c r="AP33" t="s">
        <v>1457</v>
      </c>
      <c r="AQ33" t="s">
        <v>1457</v>
      </c>
      <c r="AR33" t="s">
        <v>1457</v>
      </c>
      <c r="AS33" t="s">
        <v>1457</v>
      </c>
      <c r="AT33">
        <v>73210</v>
      </c>
      <c r="AU33" t="s">
        <v>1457</v>
      </c>
      <c r="AW33" t="s">
        <v>1457</v>
      </c>
      <c r="AX33">
        <v>76135</v>
      </c>
      <c r="AY33">
        <v>58674699</v>
      </c>
      <c r="AZ33">
        <v>53949365.666666664</v>
      </c>
      <c r="BA33">
        <v>56551365.666666664</v>
      </c>
      <c r="BB33">
        <v>57581366</v>
      </c>
      <c r="BC33">
        <v>58776544</v>
      </c>
      <c r="BD33">
        <v>54333802.666666664</v>
      </c>
      <c r="BF33">
        <v>57182318.232411876</v>
      </c>
      <c r="BG33">
        <v>54741390.732411876</v>
      </c>
      <c r="BH33">
        <v>58547067.482411876</v>
      </c>
      <c r="BI33">
        <v>60605067.482411876</v>
      </c>
      <c r="BJ33">
        <v>55941293.954799995</v>
      </c>
      <c r="BK33">
        <v>53881958.843800001</v>
      </c>
      <c r="BN33" t="s">
        <v>1457</v>
      </c>
      <c r="BO33" t="s">
        <v>1457</v>
      </c>
      <c r="BP33" t="s">
        <v>1457</v>
      </c>
      <c r="BQ33" t="s">
        <v>1457</v>
      </c>
      <c r="BR33" t="s">
        <v>1457</v>
      </c>
      <c r="BS33" t="s">
        <v>1457</v>
      </c>
      <c r="BT33" t="s">
        <v>1457</v>
      </c>
      <c r="BU33" t="s">
        <v>1457</v>
      </c>
      <c r="BV33" t="s">
        <v>1457</v>
      </c>
      <c r="BX33" t="s">
        <v>1457</v>
      </c>
      <c r="BY33" t="s">
        <v>1457</v>
      </c>
      <c r="BZ33" t="s">
        <v>1457</v>
      </c>
      <c r="CA33" t="s">
        <v>1457</v>
      </c>
      <c r="CB33" t="s">
        <v>1457</v>
      </c>
      <c r="CC33" t="s">
        <v>1457</v>
      </c>
      <c r="CD33" t="s">
        <v>1457</v>
      </c>
      <c r="CE33" t="s">
        <v>1457</v>
      </c>
      <c r="CF33" t="s">
        <v>1457</v>
      </c>
      <c r="CG33" t="s">
        <v>1457</v>
      </c>
      <c r="CH33" t="s">
        <v>1457</v>
      </c>
      <c r="CI33" t="s">
        <v>1457</v>
      </c>
      <c r="CJ33" t="s">
        <v>1457</v>
      </c>
      <c r="CK33" t="s">
        <v>1457</v>
      </c>
      <c r="CL33" t="s">
        <v>1457</v>
      </c>
      <c r="CM33" t="s">
        <v>1457</v>
      </c>
      <c r="CN33" t="s">
        <v>1457</v>
      </c>
      <c r="CO33" t="s">
        <v>1457</v>
      </c>
      <c r="CP33" t="s">
        <v>1457</v>
      </c>
      <c r="CQ33" t="s">
        <v>1457</v>
      </c>
      <c r="CR33" t="s">
        <v>1457</v>
      </c>
      <c r="CS33" t="s">
        <v>1457</v>
      </c>
      <c r="CT33" t="s">
        <v>1457</v>
      </c>
      <c r="CU33" t="s">
        <v>1457</v>
      </c>
      <c r="CV33" t="s">
        <v>1457</v>
      </c>
      <c r="CW33" t="s">
        <v>1457</v>
      </c>
      <c r="CX33" t="s">
        <v>1457</v>
      </c>
      <c r="CY33" t="s">
        <v>1457</v>
      </c>
      <c r="CZ33" t="s">
        <v>1457</v>
      </c>
      <c r="DA33" t="s">
        <v>1457</v>
      </c>
      <c r="DB33" t="s">
        <v>1457</v>
      </c>
      <c r="DC33" t="s">
        <v>1457</v>
      </c>
      <c r="DD33" t="s">
        <v>1457</v>
      </c>
      <c r="DE33" t="s">
        <v>1457</v>
      </c>
      <c r="DF33" t="s">
        <v>1457</v>
      </c>
      <c r="DG33" t="s">
        <v>1457</v>
      </c>
      <c r="DH33" t="s">
        <v>1457</v>
      </c>
      <c r="DI33" t="s">
        <v>1457</v>
      </c>
      <c r="DJ33" t="s">
        <v>1457</v>
      </c>
      <c r="DK33" t="s">
        <v>1457</v>
      </c>
      <c r="DL33" t="s">
        <v>1457</v>
      </c>
      <c r="DM33" t="s">
        <v>1457</v>
      </c>
      <c r="DN33" t="s">
        <v>1457</v>
      </c>
      <c r="DO33" t="s">
        <v>1457</v>
      </c>
      <c r="DP33" t="s">
        <v>1457</v>
      </c>
      <c r="DQ33" t="s">
        <v>1457</v>
      </c>
      <c r="DR33" t="s">
        <v>1457</v>
      </c>
      <c r="DS33" t="s">
        <v>1457</v>
      </c>
      <c r="DT33" t="s">
        <v>1457</v>
      </c>
      <c r="DU33" t="s">
        <v>1457</v>
      </c>
      <c r="DV33" t="s">
        <v>1457</v>
      </c>
      <c r="DW33" t="s">
        <v>1457</v>
      </c>
      <c r="DX33" t="s">
        <v>1457</v>
      </c>
      <c r="DY33" t="s">
        <v>1457</v>
      </c>
    </row>
    <row r="34" spans="1:129">
      <c r="D34" s="106" t="s">
        <v>80</v>
      </c>
      <c r="E34" s="106" t="s">
        <v>536</v>
      </c>
      <c r="F34" t="s">
        <v>1457</v>
      </c>
      <c r="G34" t="s">
        <v>1457</v>
      </c>
      <c r="H34" t="s">
        <v>1457</v>
      </c>
      <c r="I34" t="s">
        <v>1457</v>
      </c>
      <c r="J34" t="s">
        <v>1457</v>
      </c>
      <c r="K34" t="s">
        <v>1457</v>
      </c>
      <c r="L34" t="s">
        <v>1457</v>
      </c>
      <c r="M34" t="s">
        <v>1457</v>
      </c>
      <c r="N34" t="s">
        <v>1457</v>
      </c>
      <c r="O34" t="s">
        <v>1457</v>
      </c>
      <c r="P34" t="s">
        <v>1457</v>
      </c>
      <c r="Q34" t="s">
        <v>1457</v>
      </c>
      <c r="R34" t="s">
        <v>1457</v>
      </c>
      <c r="S34" t="s">
        <v>1457</v>
      </c>
      <c r="T34" t="s">
        <v>1457</v>
      </c>
      <c r="U34" t="s">
        <v>1457</v>
      </c>
      <c r="V34" t="s">
        <v>1457</v>
      </c>
      <c r="W34" t="s">
        <v>1457</v>
      </c>
      <c r="X34" t="s">
        <v>1457</v>
      </c>
      <c r="Y34" t="s">
        <v>1457</v>
      </c>
      <c r="Z34" t="s">
        <v>1457</v>
      </c>
      <c r="AA34" t="s">
        <v>1457</v>
      </c>
      <c r="AB34" t="s">
        <v>1457</v>
      </c>
      <c r="AC34" t="s">
        <v>1457</v>
      </c>
      <c r="AD34" t="s">
        <v>1457</v>
      </c>
      <c r="AE34" t="s">
        <v>1457</v>
      </c>
      <c r="AF34" t="s">
        <v>1457</v>
      </c>
      <c r="AG34" t="s">
        <v>1457</v>
      </c>
      <c r="AH34" t="s">
        <v>1457</v>
      </c>
      <c r="AI34" t="s">
        <v>1457</v>
      </c>
      <c r="AJ34" t="s">
        <v>1457</v>
      </c>
      <c r="AK34" t="s">
        <v>1457</v>
      </c>
      <c r="AL34" t="s">
        <v>1457</v>
      </c>
      <c r="AM34" t="s">
        <v>1457</v>
      </c>
      <c r="AN34" t="s">
        <v>1457</v>
      </c>
      <c r="AO34" t="s">
        <v>1457</v>
      </c>
      <c r="AP34" t="s">
        <v>1457</v>
      </c>
      <c r="AQ34" t="s">
        <v>1457</v>
      </c>
      <c r="AR34" t="s">
        <v>1457</v>
      </c>
      <c r="AS34" t="s">
        <v>1457</v>
      </c>
      <c r="AT34">
        <v>108575</v>
      </c>
      <c r="AU34">
        <v>1158591</v>
      </c>
      <c r="AW34" t="s">
        <v>1457</v>
      </c>
      <c r="AX34">
        <v>104011</v>
      </c>
      <c r="AY34">
        <v>78491768.5</v>
      </c>
      <c r="AZ34">
        <v>57629259.5</v>
      </c>
      <c r="BA34">
        <v>72442509.25</v>
      </c>
      <c r="BB34">
        <v>63386959</v>
      </c>
      <c r="BC34">
        <v>100442018.5</v>
      </c>
      <c r="BD34">
        <v>73632509.5</v>
      </c>
      <c r="BF34">
        <v>56353543.809210524</v>
      </c>
      <c r="BG34">
        <v>53926799.190789476</v>
      </c>
      <c r="BH34">
        <v>71672098.5</v>
      </c>
      <c r="BI34">
        <v>89692554.5</v>
      </c>
      <c r="BJ34">
        <v>73296607.809210524</v>
      </c>
      <c r="BK34">
        <v>73457235.190789476</v>
      </c>
      <c r="BN34" t="s">
        <v>1457</v>
      </c>
      <c r="BO34" t="s">
        <v>1457</v>
      </c>
      <c r="BP34" t="s">
        <v>1457</v>
      </c>
      <c r="BQ34" t="s">
        <v>1457</v>
      </c>
      <c r="BR34" t="s">
        <v>1457</v>
      </c>
      <c r="BS34" t="s">
        <v>1457</v>
      </c>
      <c r="BT34" t="s">
        <v>1457</v>
      </c>
      <c r="BU34" t="s">
        <v>1457</v>
      </c>
      <c r="BV34" t="s">
        <v>1457</v>
      </c>
      <c r="BX34" t="s">
        <v>1457</v>
      </c>
      <c r="BY34" t="s">
        <v>1457</v>
      </c>
      <c r="BZ34" t="s">
        <v>1457</v>
      </c>
      <c r="CA34" t="s">
        <v>1457</v>
      </c>
      <c r="CB34" t="s">
        <v>1457</v>
      </c>
      <c r="CC34" t="s">
        <v>1457</v>
      </c>
      <c r="CD34" t="s">
        <v>1457</v>
      </c>
      <c r="CE34" t="s">
        <v>1457</v>
      </c>
      <c r="CF34" t="s">
        <v>1457</v>
      </c>
      <c r="CG34" t="s">
        <v>1457</v>
      </c>
      <c r="CH34" t="s">
        <v>1457</v>
      </c>
      <c r="CI34" t="s">
        <v>1457</v>
      </c>
      <c r="CJ34" t="s">
        <v>1457</v>
      </c>
      <c r="CK34" t="s">
        <v>1457</v>
      </c>
      <c r="CL34" t="s">
        <v>1457</v>
      </c>
      <c r="CM34" t="s">
        <v>1457</v>
      </c>
      <c r="CN34" t="s">
        <v>1457</v>
      </c>
      <c r="CO34" t="s">
        <v>1457</v>
      </c>
      <c r="CP34" t="s">
        <v>1457</v>
      </c>
      <c r="CQ34" t="s">
        <v>1457</v>
      </c>
      <c r="CR34" t="s">
        <v>1457</v>
      </c>
      <c r="CS34" t="s">
        <v>1457</v>
      </c>
      <c r="CT34" t="s">
        <v>1457</v>
      </c>
      <c r="CU34" t="s">
        <v>1457</v>
      </c>
      <c r="CV34" t="s">
        <v>1457</v>
      </c>
      <c r="CW34" t="s">
        <v>1457</v>
      </c>
      <c r="CX34" t="s">
        <v>1457</v>
      </c>
      <c r="CY34" t="s">
        <v>1457</v>
      </c>
      <c r="CZ34" t="s">
        <v>1457</v>
      </c>
      <c r="DA34" t="s">
        <v>1457</v>
      </c>
      <c r="DB34" t="s">
        <v>1457</v>
      </c>
      <c r="DC34" t="s">
        <v>1457</v>
      </c>
      <c r="DD34" t="s">
        <v>1457</v>
      </c>
      <c r="DE34" t="s">
        <v>1457</v>
      </c>
      <c r="DF34" t="s">
        <v>1457</v>
      </c>
      <c r="DG34" t="s">
        <v>1457</v>
      </c>
      <c r="DH34" t="s">
        <v>1457</v>
      </c>
      <c r="DI34" t="s">
        <v>1457</v>
      </c>
      <c r="DJ34" t="s">
        <v>1457</v>
      </c>
      <c r="DK34" t="s">
        <v>1457</v>
      </c>
      <c r="DL34" t="s">
        <v>1457</v>
      </c>
      <c r="DM34" t="s">
        <v>1457</v>
      </c>
      <c r="DN34" t="s">
        <v>1457</v>
      </c>
      <c r="DO34" t="s">
        <v>1457</v>
      </c>
      <c r="DP34" t="s">
        <v>1457</v>
      </c>
      <c r="DQ34" t="s">
        <v>1457</v>
      </c>
      <c r="DR34" t="s">
        <v>1457</v>
      </c>
      <c r="DS34" t="s">
        <v>1457</v>
      </c>
      <c r="DT34" t="s">
        <v>1457</v>
      </c>
      <c r="DU34" t="s">
        <v>1457</v>
      </c>
      <c r="DV34" t="s">
        <v>1457</v>
      </c>
      <c r="DW34" t="s">
        <v>1457</v>
      </c>
      <c r="DX34" t="s">
        <v>1457</v>
      </c>
      <c r="DY34" t="s">
        <v>1457</v>
      </c>
    </row>
    <row r="35" spans="1:129">
      <c r="D35" s="106" t="s">
        <v>58</v>
      </c>
      <c r="E35" s="106" t="s">
        <v>539</v>
      </c>
      <c r="F35" t="s">
        <v>1457</v>
      </c>
      <c r="G35" t="s">
        <v>1457</v>
      </c>
      <c r="H35" t="s">
        <v>1457</v>
      </c>
      <c r="I35" t="s">
        <v>1457</v>
      </c>
      <c r="J35" t="s">
        <v>1457</v>
      </c>
      <c r="K35" t="s">
        <v>1457</v>
      </c>
      <c r="L35" t="s">
        <v>1457</v>
      </c>
      <c r="M35" t="s">
        <v>1457</v>
      </c>
      <c r="N35" t="s">
        <v>1457</v>
      </c>
      <c r="O35" t="s">
        <v>1457</v>
      </c>
      <c r="P35" t="s">
        <v>1457</v>
      </c>
      <c r="Q35" t="s">
        <v>1457</v>
      </c>
      <c r="R35" t="s">
        <v>1457</v>
      </c>
      <c r="S35" t="s">
        <v>1457</v>
      </c>
      <c r="T35" t="s">
        <v>1457</v>
      </c>
      <c r="U35" t="s">
        <v>1457</v>
      </c>
      <c r="V35" t="s">
        <v>1457</v>
      </c>
      <c r="W35" t="s">
        <v>1457</v>
      </c>
      <c r="X35" t="s">
        <v>1457</v>
      </c>
      <c r="Y35" t="s">
        <v>1457</v>
      </c>
      <c r="Z35" t="s">
        <v>1457</v>
      </c>
      <c r="AA35" t="s">
        <v>1457</v>
      </c>
      <c r="AB35" t="s">
        <v>1457</v>
      </c>
      <c r="AC35" t="s">
        <v>1457</v>
      </c>
      <c r="AD35" t="s">
        <v>1457</v>
      </c>
      <c r="AE35" t="s">
        <v>1457</v>
      </c>
      <c r="AF35" t="s">
        <v>1457</v>
      </c>
      <c r="AG35" t="s">
        <v>1457</v>
      </c>
      <c r="AH35" t="s">
        <v>1457</v>
      </c>
      <c r="AI35" t="s">
        <v>1457</v>
      </c>
      <c r="AJ35" t="s">
        <v>1457</v>
      </c>
      <c r="AK35" t="s">
        <v>1457</v>
      </c>
      <c r="AL35" t="s">
        <v>1457</v>
      </c>
      <c r="AM35" t="s">
        <v>1457</v>
      </c>
      <c r="AN35" t="s">
        <v>1457</v>
      </c>
      <c r="AO35" t="s">
        <v>1457</v>
      </c>
      <c r="AP35" t="s">
        <v>1457</v>
      </c>
      <c r="AQ35" t="s">
        <v>1457</v>
      </c>
      <c r="AR35" t="s">
        <v>1457</v>
      </c>
      <c r="AS35" t="s">
        <v>1457</v>
      </c>
      <c r="AT35">
        <v>80502</v>
      </c>
      <c r="AU35">
        <v>739040</v>
      </c>
      <c r="AW35" t="s">
        <v>1457</v>
      </c>
      <c r="AX35">
        <v>76388</v>
      </c>
      <c r="AY35">
        <v>58354545</v>
      </c>
      <c r="AZ35">
        <v>54674325</v>
      </c>
      <c r="BA35">
        <v>53803425</v>
      </c>
      <c r="BB35">
        <v>53803924</v>
      </c>
      <c r="BC35">
        <v>58003607</v>
      </c>
      <c r="BD35">
        <v>54283264</v>
      </c>
      <c r="BF35">
        <v>52520237</v>
      </c>
      <c r="BG35">
        <v>54258821.333333336</v>
      </c>
      <c r="BH35">
        <v>55879762.333333336</v>
      </c>
      <c r="BI35">
        <v>55859764.333333336</v>
      </c>
      <c r="BJ35">
        <v>51842487</v>
      </c>
      <c r="BK35">
        <v>53300836</v>
      </c>
      <c r="BN35" t="s">
        <v>1457</v>
      </c>
      <c r="BO35" t="s">
        <v>1457</v>
      </c>
      <c r="BP35" t="s">
        <v>1457</v>
      </c>
      <c r="BQ35" t="s">
        <v>1457</v>
      </c>
      <c r="BR35" t="s">
        <v>1457</v>
      </c>
      <c r="BS35" t="s">
        <v>1457</v>
      </c>
      <c r="BT35" t="s">
        <v>1457</v>
      </c>
      <c r="BU35" t="s">
        <v>1457</v>
      </c>
      <c r="BV35" t="s">
        <v>1457</v>
      </c>
      <c r="BX35" t="s">
        <v>1457</v>
      </c>
      <c r="BY35" t="s">
        <v>1457</v>
      </c>
      <c r="BZ35" t="s">
        <v>1457</v>
      </c>
      <c r="CA35" t="s">
        <v>1457</v>
      </c>
      <c r="CB35" t="s">
        <v>1457</v>
      </c>
      <c r="CC35" t="s">
        <v>1457</v>
      </c>
      <c r="CD35" t="s">
        <v>1457</v>
      </c>
      <c r="CE35" t="s">
        <v>1457</v>
      </c>
      <c r="CF35" t="s">
        <v>1457</v>
      </c>
      <c r="CG35" t="s">
        <v>1457</v>
      </c>
      <c r="CH35" t="s">
        <v>1457</v>
      </c>
      <c r="CI35" t="s">
        <v>1457</v>
      </c>
      <c r="CJ35" t="s">
        <v>1457</v>
      </c>
      <c r="CK35" t="s">
        <v>1457</v>
      </c>
      <c r="CL35" t="s">
        <v>1457</v>
      </c>
      <c r="CM35" t="s">
        <v>1457</v>
      </c>
      <c r="CN35" t="s">
        <v>1457</v>
      </c>
      <c r="CO35" t="s">
        <v>1457</v>
      </c>
      <c r="CP35" t="s">
        <v>1457</v>
      </c>
      <c r="CQ35" t="s">
        <v>1457</v>
      </c>
      <c r="CR35" t="s">
        <v>1457</v>
      </c>
      <c r="CS35" t="s">
        <v>1457</v>
      </c>
      <c r="CT35" t="s">
        <v>1457</v>
      </c>
      <c r="CU35" t="s">
        <v>1457</v>
      </c>
      <c r="CV35" t="s">
        <v>1457</v>
      </c>
      <c r="CW35" t="s">
        <v>1457</v>
      </c>
      <c r="CX35" t="s">
        <v>1457</v>
      </c>
      <c r="CY35" t="s">
        <v>1457</v>
      </c>
      <c r="CZ35" t="s">
        <v>1457</v>
      </c>
      <c r="DA35" t="s">
        <v>1457</v>
      </c>
      <c r="DB35" t="s">
        <v>1457</v>
      </c>
      <c r="DC35" t="s">
        <v>1457</v>
      </c>
      <c r="DD35" t="s">
        <v>1457</v>
      </c>
      <c r="DE35" t="s">
        <v>1457</v>
      </c>
      <c r="DF35" t="s">
        <v>1457</v>
      </c>
      <c r="DG35" t="s">
        <v>1457</v>
      </c>
      <c r="DH35" t="s">
        <v>1457</v>
      </c>
      <c r="DI35" t="s">
        <v>1457</v>
      </c>
      <c r="DJ35" t="s">
        <v>1457</v>
      </c>
      <c r="DK35" t="s">
        <v>1457</v>
      </c>
      <c r="DL35" t="s">
        <v>1457</v>
      </c>
      <c r="DM35" t="s">
        <v>1457</v>
      </c>
      <c r="DN35" t="s">
        <v>1457</v>
      </c>
      <c r="DO35" t="s">
        <v>1457</v>
      </c>
      <c r="DP35" t="s">
        <v>1457</v>
      </c>
      <c r="DQ35" t="s">
        <v>1457</v>
      </c>
      <c r="DR35" t="s">
        <v>1457</v>
      </c>
      <c r="DS35" t="s">
        <v>1457</v>
      </c>
      <c r="DT35" t="s">
        <v>1457</v>
      </c>
      <c r="DU35" t="s">
        <v>1457</v>
      </c>
      <c r="DV35" t="s">
        <v>1457</v>
      </c>
      <c r="DW35" t="s">
        <v>1457</v>
      </c>
      <c r="DX35" t="s">
        <v>1457</v>
      </c>
      <c r="DY35" t="s">
        <v>1457</v>
      </c>
    </row>
    <row r="36" spans="1:129">
      <c r="D36" s="106" t="s">
        <v>139</v>
      </c>
      <c r="E36" s="106" t="s">
        <v>540</v>
      </c>
      <c r="F36" t="s">
        <v>1457</v>
      </c>
      <c r="G36" t="s">
        <v>1457</v>
      </c>
      <c r="H36" t="s">
        <v>1457</v>
      </c>
      <c r="I36" t="s">
        <v>1457</v>
      </c>
      <c r="J36" t="s">
        <v>1457</v>
      </c>
      <c r="K36" t="s">
        <v>1457</v>
      </c>
      <c r="L36" t="s">
        <v>1457</v>
      </c>
      <c r="M36" t="s">
        <v>1457</v>
      </c>
      <c r="N36" t="s">
        <v>1457</v>
      </c>
      <c r="O36" t="s">
        <v>1457</v>
      </c>
      <c r="P36" t="s">
        <v>1457</v>
      </c>
      <c r="Q36" t="s">
        <v>1457</v>
      </c>
      <c r="R36" t="s">
        <v>1457</v>
      </c>
      <c r="S36" t="s">
        <v>1457</v>
      </c>
      <c r="T36" t="s">
        <v>1457</v>
      </c>
      <c r="U36" t="s">
        <v>1457</v>
      </c>
      <c r="V36" t="s">
        <v>1457</v>
      </c>
      <c r="W36" t="s">
        <v>1457</v>
      </c>
      <c r="X36" t="s">
        <v>1457</v>
      </c>
      <c r="Y36" t="s">
        <v>1457</v>
      </c>
      <c r="Z36" t="s">
        <v>1457</v>
      </c>
      <c r="AA36" t="s">
        <v>1457</v>
      </c>
      <c r="AB36" t="s">
        <v>1457</v>
      </c>
      <c r="AC36" t="s">
        <v>1457</v>
      </c>
      <c r="AD36" t="s">
        <v>1457</v>
      </c>
      <c r="AE36" t="s">
        <v>1457</v>
      </c>
      <c r="AF36" t="s">
        <v>1457</v>
      </c>
      <c r="AG36" t="s">
        <v>1457</v>
      </c>
      <c r="AH36" t="s">
        <v>1457</v>
      </c>
      <c r="AI36" t="s">
        <v>1457</v>
      </c>
      <c r="AJ36" t="s">
        <v>1457</v>
      </c>
      <c r="AK36" t="s">
        <v>1457</v>
      </c>
      <c r="AL36" t="s">
        <v>1457</v>
      </c>
      <c r="AM36" t="s">
        <v>1457</v>
      </c>
      <c r="AN36" t="s">
        <v>1457</v>
      </c>
      <c r="AO36" t="s">
        <v>1457</v>
      </c>
      <c r="AP36" t="s">
        <v>1457</v>
      </c>
      <c r="AQ36" t="s">
        <v>1457</v>
      </c>
      <c r="AR36" t="s">
        <v>1457</v>
      </c>
      <c r="AS36" t="s">
        <v>1457</v>
      </c>
      <c r="AT36">
        <v>65669</v>
      </c>
      <c r="AU36">
        <v>369520</v>
      </c>
      <c r="AW36" t="s">
        <v>1457</v>
      </c>
      <c r="AX36">
        <v>62318</v>
      </c>
      <c r="AY36">
        <v>63783254</v>
      </c>
      <c r="AZ36">
        <v>71082000</v>
      </c>
      <c r="BA36">
        <v>52347250</v>
      </c>
      <c r="BB36">
        <v>52347250</v>
      </c>
      <c r="BC36">
        <v>63783254</v>
      </c>
      <c r="BD36">
        <v>70875000</v>
      </c>
      <c r="BF36">
        <v>59879980</v>
      </c>
      <c r="BG36">
        <v>58322981</v>
      </c>
      <c r="BH36">
        <v>60678646</v>
      </c>
      <c r="BI36">
        <v>60678147</v>
      </c>
      <c r="BJ36">
        <v>60875457</v>
      </c>
      <c r="BK36">
        <v>75660516</v>
      </c>
      <c r="BN36" t="s">
        <v>1457</v>
      </c>
      <c r="BO36" t="s">
        <v>1457</v>
      </c>
      <c r="BP36" t="s">
        <v>1457</v>
      </c>
      <c r="BQ36" t="s">
        <v>1457</v>
      </c>
      <c r="BR36" t="s">
        <v>1457</v>
      </c>
      <c r="BS36" t="s">
        <v>1457</v>
      </c>
      <c r="BT36" t="s">
        <v>1457</v>
      </c>
      <c r="BU36" t="s">
        <v>1457</v>
      </c>
      <c r="BV36" t="s">
        <v>1457</v>
      </c>
      <c r="BX36" t="s">
        <v>1457</v>
      </c>
      <c r="BY36" t="s">
        <v>1457</v>
      </c>
      <c r="BZ36" t="s">
        <v>1457</v>
      </c>
      <c r="CA36" t="s">
        <v>1457</v>
      </c>
      <c r="CB36" t="s">
        <v>1457</v>
      </c>
      <c r="CC36" t="s">
        <v>1457</v>
      </c>
      <c r="CD36" t="s">
        <v>1457</v>
      </c>
      <c r="CE36" t="s">
        <v>1457</v>
      </c>
      <c r="CF36" t="s">
        <v>1457</v>
      </c>
      <c r="CG36" t="s">
        <v>1457</v>
      </c>
      <c r="CH36" t="s">
        <v>1457</v>
      </c>
      <c r="CI36" t="s">
        <v>1457</v>
      </c>
      <c r="CJ36" t="s">
        <v>1457</v>
      </c>
      <c r="CK36" t="s">
        <v>1457</v>
      </c>
      <c r="CL36" t="s">
        <v>1457</v>
      </c>
      <c r="CM36" t="s">
        <v>1457</v>
      </c>
      <c r="CN36" t="s">
        <v>1457</v>
      </c>
      <c r="CO36" t="s">
        <v>1457</v>
      </c>
      <c r="CP36" t="s">
        <v>1457</v>
      </c>
      <c r="CQ36" t="s">
        <v>1457</v>
      </c>
      <c r="CR36" t="s">
        <v>1457</v>
      </c>
      <c r="CS36" t="s">
        <v>1457</v>
      </c>
      <c r="CT36" t="s">
        <v>1457</v>
      </c>
      <c r="CU36" t="s">
        <v>1457</v>
      </c>
      <c r="CV36" t="s">
        <v>1457</v>
      </c>
      <c r="CW36" t="s">
        <v>1457</v>
      </c>
      <c r="CX36" t="s">
        <v>1457</v>
      </c>
      <c r="CY36" t="s">
        <v>1457</v>
      </c>
      <c r="CZ36" t="s">
        <v>1457</v>
      </c>
      <c r="DA36" t="s">
        <v>1457</v>
      </c>
      <c r="DB36" t="s">
        <v>1457</v>
      </c>
      <c r="DC36" t="s">
        <v>1457</v>
      </c>
      <c r="DD36" t="s">
        <v>1457</v>
      </c>
      <c r="DE36" t="s">
        <v>1457</v>
      </c>
      <c r="DF36" t="s">
        <v>1457</v>
      </c>
      <c r="DG36" t="s">
        <v>1457</v>
      </c>
      <c r="DH36" t="s">
        <v>1457</v>
      </c>
      <c r="DI36" t="s">
        <v>1457</v>
      </c>
      <c r="DJ36" t="s">
        <v>1457</v>
      </c>
      <c r="DK36" t="s">
        <v>1457</v>
      </c>
      <c r="DL36" t="s">
        <v>1457</v>
      </c>
      <c r="DM36" t="s">
        <v>1457</v>
      </c>
      <c r="DN36" t="s">
        <v>1457</v>
      </c>
      <c r="DO36" t="s">
        <v>1457</v>
      </c>
      <c r="DP36" t="s">
        <v>1457</v>
      </c>
      <c r="DQ36" t="s">
        <v>1457</v>
      </c>
      <c r="DR36" t="s">
        <v>1457</v>
      </c>
      <c r="DS36" t="s">
        <v>1457</v>
      </c>
      <c r="DT36" t="s">
        <v>1457</v>
      </c>
      <c r="DU36" t="s">
        <v>1457</v>
      </c>
      <c r="DV36" t="s">
        <v>1457</v>
      </c>
      <c r="DW36" t="s">
        <v>1457</v>
      </c>
      <c r="DX36" t="s">
        <v>1457</v>
      </c>
      <c r="DY36" t="s">
        <v>1457</v>
      </c>
    </row>
    <row r="37" spans="1:129">
      <c r="D37" s="106" t="s">
        <v>75</v>
      </c>
      <c r="E37" s="106" t="s">
        <v>543</v>
      </c>
      <c r="F37" t="s">
        <v>1457</v>
      </c>
      <c r="G37" t="s">
        <v>1457</v>
      </c>
      <c r="H37" t="s">
        <v>1457</v>
      </c>
      <c r="I37" t="s">
        <v>1457</v>
      </c>
      <c r="J37" t="s">
        <v>1457</v>
      </c>
      <c r="K37" t="s">
        <v>1457</v>
      </c>
      <c r="L37" t="s">
        <v>1457</v>
      </c>
      <c r="M37" t="s">
        <v>1457</v>
      </c>
      <c r="N37" t="s">
        <v>1457</v>
      </c>
      <c r="O37" t="s">
        <v>1457</v>
      </c>
      <c r="P37" t="s">
        <v>1457</v>
      </c>
      <c r="Q37" t="s">
        <v>1457</v>
      </c>
      <c r="R37" t="s">
        <v>1457</v>
      </c>
      <c r="S37" t="s">
        <v>1457</v>
      </c>
      <c r="T37" t="s">
        <v>1457</v>
      </c>
      <c r="U37" t="s">
        <v>1457</v>
      </c>
      <c r="V37" t="s">
        <v>1457</v>
      </c>
      <c r="W37" t="s">
        <v>1457</v>
      </c>
      <c r="X37" t="s">
        <v>1457</v>
      </c>
      <c r="Y37" t="s">
        <v>1457</v>
      </c>
      <c r="Z37" t="s">
        <v>1457</v>
      </c>
      <c r="AA37" t="s">
        <v>1457</v>
      </c>
      <c r="AB37" t="s">
        <v>1457</v>
      </c>
      <c r="AC37" t="s">
        <v>1457</v>
      </c>
      <c r="AD37" t="s">
        <v>1457</v>
      </c>
      <c r="AE37" t="s">
        <v>1457</v>
      </c>
      <c r="AF37" t="s">
        <v>1457</v>
      </c>
      <c r="AG37" t="s">
        <v>1457</v>
      </c>
      <c r="AH37" t="s">
        <v>1457</v>
      </c>
      <c r="AI37" t="s">
        <v>1457</v>
      </c>
      <c r="AJ37" t="s">
        <v>1457</v>
      </c>
      <c r="AK37" t="s">
        <v>1457</v>
      </c>
      <c r="AL37" t="s">
        <v>1457</v>
      </c>
      <c r="AM37" t="s">
        <v>1457</v>
      </c>
      <c r="AN37" t="s">
        <v>1457</v>
      </c>
      <c r="AO37" t="s">
        <v>1457</v>
      </c>
      <c r="AP37" t="s">
        <v>1457</v>
      </c>
      <c r="AQ37" t="s">
        <v>1457</v>
      </c>
      <c r="AR37" t="s">
        <v>1457</v>
      </c>
      <c r="AS37" t="s">
        <v>1457</v>
      </c>
      <c r="AT37">
        <v>182136</v>
      </c>
      <c r="AU37">
        <v>1510180</v>
      </c>
      <c r="AW37" t="s">
        <v>1457</v>
      </c>
      <c r="AX37">
        <v>167765</v>
      </c>
      <c r="AY37">
        <v>212984090</v>
      </c>
      <c r="AZ37">
        <v>193535136</v>
      </c>
      <c r="BA37">
        <v>203146383</v>
      </c>
      <c r="BB37">
        <v>203756882</v>
      </c>
      <c r="BC37">
        <v>211120090</v>
      </c>
      <c r="BD37">
        <v>192677630</v>
      </c>
      <c r="BF37">
        <v>195369935</v>
      </c>
      <c r="BG37">
        <v>195004254</v>
      </c>
      <c r="BH37">
        <v>205258049</v>
      </c>
      <c r="BI37">
        <v>215059483</v>
      </c>
      <c r="BJ37">
        <v>193157524.34999999</v>
      </c>
      <c r="BK37">
        <v>195380441</v>
      </c>
      <c r="BN37" t="s">
        <v>1457</v>
      </c>
      <c r="BO37" t="s">
        <v>1457</v>
      </c>
      <c r="BP37" t="s">
        <v>1457</v>
      </c>
      <c r="BQ37" t="s">
        <v>1457</v>
      </c>
      <c r="BR37" t="s">
        <v>1457</v>
      </c>
      <c r="BS37" t="s">
        <v>1457</v>
      </c>
      <c r="BT37" t="s">
        <v>1457</v>
      </c>
      <c r="BU37" t="s">
        <v>1457</v>
      </c>
      <c r="BV37" t="s">
        <v>1457</v>
      </c>
      <c r="BX37" t="s">
        <v>1457</v>
      </c>
      <c r="BY37" t="s">
        <v>1457</v>
      </c>
      <c r="BZ37" t="s">
        <v>1457</v>
      </c>
      <c r="CA37" t="s">
        <v>1457</v>
      </c>
      <c r="CB37" t="s">
        <v>1457</v>
      </c>
      <c r="CC37" t="s">
        <v>1457</v>
      </c>
      <c r="CD37" t="s">
        <v>1457</v>
      </c>
      <c r="CE37" t="s">
        <v>1457</v>
      </c>
      <c r="CF37" t="s">
        <v>1457</v>
      </c>
      <c r="CG37" t="s">
        <v>1457</v>
      </c>
      <c r="CH37" t="s">
        <v>1457</v>
      </c>
      <c r="CI37" t="s">
        <v>1457</v>
      </c>
      <c r="CJ37" t="s">
        <v>1457</v>
      </c>
      <c r="CK37" t="s">
        <v>1457</v>
      </c>
      <c r="CL37" t="s">
        <v>1457</v>
      </c>
      <c r="CM37" t="s">
        <v>1457</v>
      </c>
      <c r="CN37" t="s">
        <v>1457</v>
      </c>
      <c r="CO37" t="s">
        <v>1457</v>
      </c>
      <c r="CP37" t="s">
        <v>1457</v>
      </c>
      <c r="CQ37" t="s">
        <v>1457</v>
      </c>
      <c r="CR37" t="s">
        <v>1457</v>
      </c>
      <c r="CS37" t="s">
        <v>1457</v>
      </c>
      <c r="CT37" t="s">
        <v>1457</v>
      </c>
      <c r="CU37" t="s">
        <v>1457</v>
      </c>
      <c r="CV37" t="s">
        <v>1457</v>
      </c>
      <c r="CW37" t="s">
        <v>1457</v>
      </c>
      <c r="CX37" t="s">
        <v>1457</v>
      </c>
      <c r="CY37" t="s">
        <v>1457</v>
      </c>
      <c r="CZ37" t="s">
        <v>1457</v>
      </c>
      <c r="DA37" t="s">
        <v>1457</v>
      </c>
      <c r="DB37" t="s">
        <v>1457</v>
      </c>
      <c r="DC37" t="s">
        <v>1457</v>
      </c>
      <c r="DD37" t="s">
        <v>1457</v>
      </c>
      <c r="DE37" t="s">
        <v>1457</v>
      </c>
      <c r="DF37" t="s">
        <v>1457</v>
      </c>
      <c r="DG37" t="s">
        <v>1457</v>
      </c>
      <c r="DH37" t="s">
        <v>1457</v>
      </c>
      <c r="DI37" t="s">
        <v>1457</v>
      </c>
      <c r="DJ37" t="s">
        <v>1457</v>
      </c>
      <c r="DK37" t="s">
        <v>1457</v>
      </c>
      <c r="DL37" t="s">
        <v>1457</v>
      </c>
      <c r="DM37" t="s">
        <v>1457</v>
      </c>
      <c r="DN37" t="s">
        <v>1457</v>
      </c>
      <c r="DO37" t="s">
        <v>1457</v>
      </c>
      <c r="DP37" t="s">
        <v>1457</v>
      </c>
      <c r="DQ37" t="s">
        <v>1457</v>
      </c>
      <c r="DR37" t="s">
        <v>1457</v>
      </c>
      <c r="DS37" t="s">
        <v>1457</v>
      </c>
      <c r="DT37" t="s">
        <v>1457</v>
      </c>
      <c r="DU37" t="s">
        <v>1457</v>
      </c>
      <c r="DV37" t="s">
        <v>1457</v>
      </c>
      <c r="DW37" t="s">
        <v>1457</v>
      </c>
      <c r="DX37" t="s">
        <v>1457</v>
      </c>
      <c r="DY37" t="s">
        <v>1457</v>
      </c>
    </row>
    <row r="38" spans="1:129">
      <c r="A38" t="s">
        <v>48</v>
      </c>
      <c r="B38" t="s">
        <v>64</v>
      </c>
      <c r="C38" t="s">
        <v>63</v>
      </c>
      <c r="D38" s="424" t="s">
        <v>86</v>
      </c>
      <c r="E38" s="424" t="s">
        <v>85</v>
      </c>
      <c r="F38" t="s">
        <v>1470</v>
      </c>
      <c r="G38" t="s">
        <v>1471</v>
      </c>
      <c r="H38" t="s">
        <v>1472</v>
      </c>
      <c r="I38" t="s">
        <v>1473</v>
      </c>
      <c r="J38">
        <v>5</v>
      </c>
      <c r="K38">
        <v>1</v>
      </c>
      <c r="L38">
        <v>24</v>
      </c>
      <c r="M38">
        <v>4</v>
      </c>
      <c r="N38">
        <v>15</v>
      </c>
      <c r="O38">
        <v>10</v>
      </c>
      <c r="P38">
        <v>28</v>
      </c>
      <c r="Q38">
        <v>25</v>
      </c>
      <c r="R38">
        <v>1</v>
      </c>
      <c r="S38" t="s">
        <v>1176</v>
      </c>
      <c r="T38" t="s">
        <v>1458</v>
      </c>
      <c r="U38" t="s">
        <v>1457</v>
      </c>
      <c r="V38" t="s">
        <v>1176</v>
      </c>
      <c r="W38" t="s">
        <v>1176</v>
      </c>
      <c r="X38" t="s">
        <v>1179</v>
      </c>
      <c r="Y38" t="s">
        <v>1179</v>
      </c>
      <c r="Z38" t="s">
        <v>1176</v>
      </c>
      <c r="AA38" t="s">
        <v>1179</v>
      </c>
      <c r="AB38" t="s">
        <v>1176</v>
      </c>
      <c r="AC38" t="s">
        <v>1179</v>
      </c>
      <c r="AD38" t="s">
        <v>1457</v>
      </c>
      <c r="AE38" t="s">
        <v>1457</v>
      </c>
      <c r="AF38">
        <v>42522</v>
      </c>
      <c r="AG38">
        <v>42522</v>
      </c>
      <c r="AH38" t="s">
        <v>1457</v>
      </c>
      <c r="AI38">
        <v>42522</v>
      </c>
      <c r="AJ38" t="s">
        <v>1457</v>
      </c>
      <c r="AK38">
        <v>42522</v>
      </c>
      <c r="AT38">
        <v>6121</v>
      </c>
      <c r="AU38">
        <v>381440</v>
      </c>
      <c r="AW38" t="s">
        <v>406</v>
      </c>
      <c r="AX38">
        <v>5526</v>
      </c>
      <c r="AY38">
        <v>6209043</v>
      </c>
      <c r="AZ38">
        <v>6209043</v>
      </c>
      <c r="BA38">
        <v>6209043</v>
      </c>
      <c r="BB38">
        <v>6209043</v>
      </c>
      <c r="BC38">
        <v>6209043</v>
      </c>
      <c r="BD38">
        <v>6213021</v>
      </c>
      <c r="BF38">
        <v>7753748</v>
      </c>
      <c r="BG38">
        <v>3283668</v>
      </c>
      <c r="BH38">
        <v>4380094</v>
      </c>
      <c r="BI38">
        <v>4380094</v>
      </c>
      <c r="BJ38">
        <v>7753748</v>
      </c>
      <c r="BK38">
        <v>3283668</v>
      </c>
      <c r="BN38" t="s">
        <v>1199</v>
      </c>
      <c r="BP38" t="s">
        <v>1200</v>
      </c>
      <c r="BR38" t="s">
        <v>1457</v>
      </c>
      <c r="BS38" t="s">
        <v>1199</v>
      </c>
      <c r="BU38" t="s">
        <v>1457</v>
      </c>
      <c r="BV38" t="s">
        <v>1201</v>
      </c>
      <c r="BX38" t="s">
        <v>1176</v>
      </c>
      <c r="BY38" t="s">
        <v>1474</v>
      </c>
      <c r="BZ38" t="s">
        <v>1475</v>
      </c>
      <c r="CA38" t="s">
        <v>1176</v>
      </c>
      <c r="CB38" t="s">
        <v>1177</v>
      </c>
      <c r="CC38" t="s">
        <v>1476</v>
      </c>
      <c r="CD38" t="s">
        <v>1457</v>
      </c>
      <c r="CE38" t="s">
        <v>1176</v>
      </c>
      <c r="CF38" t="s">
        <v>1477</v>
      </c>
      <c r="CG38" t="s">
        <v>1457</v>
      </c>
      <c r="CH38" t="s">
        <v>1176</v>
      </c>
      <c r="CI38" t="s">
        <v>1478</v>
      </c>
      <c r="CJ38" t="s">
        <v>1457</v>
      </c>
      <c r="CK38" t="s">
        <v>1177</v>
      </c>
      <c r="CL38" t="s">
        <v>1476</v>
      </c>
      <c r="CM38" t="s">
        <v>1457</v>
      </c>
      <c r="CN38" t="s">
        <v>1176</v>
      </c>
      <c r="CO38" t="s">
        <v>1479</v>
      </c>
      <c r="CP38" t="s">
        <v>1457</v>
      </c>
      <c r="CQ38" t="s">
        <v>1177</v>
      </c>
      <c r="CR38" t="s">
        <v>1476</v>
      </c>
      <c r="CS38" t="s">
        <v>1457</v>
      </c>
      <c r="CT38" t="s">
        <v>1176</v>
      </c>
      <c r="CU38" t="s">
        <v>1479</v>
      </c>
      <c r="CV38" t="s">
        <v>1457</v>
      </c>
      <c r="CW38" t="s">
        <v>1177</v>
      </c>
      <c r="CX38" t="s">
        <v>1476</v>
      </c>
      <c r="CY38" t="s">
        <v>1457</v>
      </c>
    </row>
    <row r="39" spans="1:129">
      <c r="A39" t="s">
        <v>53</v>
      </c>
      <c r="B39" t="s">
        <v>52</v>
      </c>
      <c r="C39" t="s">
        <v>51</v>
      </c>
      <c r="D39" s="424" t="s">
        <v>84</v>
      </c>
      <c r="E39" s="424" t="s">
        <v>83</v>
      </c>
      <c r="F39" t="s">
        <v>1480</v>
      </c>
      <c r="G39" t="s">
        <v>1481</v>
      </c>
      <c r="H39" t="s">
        <v>1482</v>
      </c>
      <c r="I39" t="s">
        <v>1483</v>
      </c>
      <c r="J39">
        <v>5</v>
      </c>
      <c r="K39">
        <v>1</v>
      </c>
      <c r="L39">
        <v>24</v>
      </c>
      <c r="M39">
        <v>4</v>
      </c>
      <c r="N39">
        <v>15</v>
      </c>
      <c r="O39">
        <v>10</v>
      </c>
      <c r="P39">
        <v>28</v>
      </c>
      <c r="Q39">
        <v>25</v>
      </c>
      <c r="R39">
        <v>1</v>
      </c>
      <c r="S39" t="s">
        <v>1176</v>
      </c>
      <c r="T39" t="s">
        <v>1458</v>
      </c>
      <c r="U39" t="s">
        <v>1457</v>
      </c>
      <c r="V39" t="s">
        <v>1176</v>
      </c>
      <c r="W39" t="s">
        <v>1179</v>
      </c>
      <c r="X39" t="s">
        <v>1179</v>
      </c>
      <c r="Y39" t="s">
        <v>1179</v>
      </c>
      <c r="Z39" t="s">
        <v>1176</v>
      </c>
      <c r="AA39" t="s">
        <v>1176</v>
      </c>
      <c r="AB39" t="s">
        <v>1179</v>
      </c>
      <c r="AC39" t="s">
        <v>1179</v>
      </c>
      <c r="AD39" t="s">
        <v>1457</v>
      </c>
      <c r="AE39">
        <v>42614</v>
      </c>
      <c r="AF39">
        <v>42614</v>
      </c>
      <c r="AG39">
        <v>42614</v>
      </c>
      <c r="AH39" t="s">
        <v>1457</v>
      </c>
      <c r="AI39" t="s">
        <v>1457</v>
      </c>
      <c r="AJ39">
        <v>42614</v>
      </c>
      <c r="AK39">
        <v>42461</v>
      </c>
      <c r="AT39">
        <v>13259.8883723414</v>
      </c>
      <c r="AU39" t="s">
        <v>1457</v>
      </c>
      <c r="AW39" t="s">
        <v>407</v>
      </c>
      <c r="AX39">
        <v>12204</v>
      </c>
      <c r="AY39">
        <v>9035000</v>
      </c>
      <c r="AZ39">
        <v>9034000</v>
      </c>
      <c r="BA39">
        <v>9034000</v>
      </c>
      <c r="BB39">
        <v>9034000</v>
      </c>
      <c r="BC39">
        <v>9035000</v>
      </c>
      <c r="BD39">
        <v>9034000</v>
      </c>
      <c r="BF39">
        <v>9035000</v>
      </c>
      <c r="BG39">
        <v>9034000</v>
      </c>
      <c r="BH39">
        <v>9034000</v>
      </c>
      <c r="BI39">
        <v>9034000</v>
      </c>
      <c r="BJ39">
        <v>9035000</v>
      </c>
      <c r="BK39">
        <v>9034000</v>
      </c>
      <c r="BN39" t="s">
        <v>1199</v>
      </c>
      <c r="BP39" t="s">
        <v>1202</v>
      </c>
      <c r="BR39" t="s">
        <v>1457</v>
      </c>
      <c r="BS39" t="s">
        <v>1201</v>
      </c>
      <c r="BU39" t="s">
        <v>1457</v>
      </c>
      <c r="BV39" t="s">
        <v>1202</v>
      </c>
      <c r="BX39" t="s">
        <v>1176</v>
      </c>
      <c r="BY39" t="s">
        <v>1484</v>
      </c>
      <c r="BZ39" t="s">
        <v>1485</v>
      </c>
      <c r="CA39" t="s">
        <v>1176</v>
      </c>
      <c r="CB39" t="s">
        <v>1177</v>
      </c>
      <c r="CC39" t="s">
        <v>1476</v>
      </c>
      <c r="CD39" t="s">
        <v>1457</v>
      </c>
      <c r="CE39" t="s">
        <v>1176</v>
      </c>
      <c r="CF39" t="s">
        <v>1486</v>
      </c>
      <c r="CG39" t="s">
        <v>1457</v>
      </c>
      <c r="CH39" t="s">
        <v>1177</v>
      </c>
      <c r="CI39" t="s">
        <v>1476</v>
      </c>
      <c r="CJ39" t="s">
        <v>1457</v>
      </c>
      <c r="CK39" t="s">
        <v>1176</v>
      </c>
      <c r="CL39" t="s">
        <v>1477</v>
      </c>
      <c r="CM39" t="s">
        <v>1457</v>
      </c>
      <c r="CN39" t="s">
        <v>1176</v>
      </c>
      <c r="CO39" t="s">
        <v>1477</v>
      </c>
      <c r="CP39" t="s">
        <v>1457</v>
      </c>
      <c r="CQ39" t="s">
        <v>1176</v>
      </c>
      <c r="CR39" t="s">
        <v>1486</v>
      </c>
      <c r="CS39" t="s">
        <v>1457</v>
      </c>
      <c r="CT39" t="s">
        <v>1176</v>
      </c>
      <c r="CU39" t="s">
        <v>1486</v>
      </c>
      <c r="CV39" t="s">
        <v>1457</v>
      </c>
      <c r="CW39" t="s">
        <v>1177</v>
      </c>
      <c r="CX39" t="s">
        <v>1476</v>
      </c>
      <c r="CY39" t="s">
        <v>1457</v>
      </c>
    </row>
    <row r="40" spans="1:129">
      <c r="A40" t="s">
        <v>60</v>
      </c>
      <c r="B40" t="s">
        <v>59</v>
      </c>
      <c r="C40" t="s">
        <v>58</v>
      </c>
      <c r="D40" s="424" t="s">
        <v>82</v>
      </c>
      <c r="E40" s="424" t="s">
        <v>81</v>
      </c>
      <c r="F40" t="s">
        <v>1487</v>
      </c>
      <c r="G40" t="s">
        <v>1488</v>
      </c>
      <c r="H40" t="s">
        <v>1489</v>
      </c>
      <c r="I40" t="s">
        <v>1490</v>
      </c>
      <c r="J40">
        <v>5</v>
      </c>
      <c r="K40">
        <v>1</v>
      </c>
      <c r="L40">
        <v>24</v>
      </c>
      <c r="M40">
        <v>4</v>
      </c>
      <c r="N40">
        <v>15</v>
      </c>
      <c r="O40">
        <v>10</v>
      </c>
      <c r="P40">
        <v>28</v>
      </c>
      <c r="Q40">
        <v>25</v>
      </c>
      <c r="R40">
        <v>1</v>
      </c>
      <c r="S40" t="s">
        <v>1176</v>
      </c>
      <c r="T40" t="s">
        <v>1458</v>
      </c>
      <c r="U40" t="s">
        <v>1457</v>
      </c>
      <c r="V40" t="s">
        <v>1176</v>
      </c>
      <c r="W40" t="s">
        <v>1176</v>
      </c>
      <c r="X40" t="s">
        <v>1179</v>
      </c>
      <c r="Y40" t="s">
        <v>1176</v>
      </c>
      <c r="Z40" t="s">
        <v>1176</v>
      </c>
      <c r="AA40" t="s">
        <v>1179</v>
      </c>
      <c r="AB40" t="s">
        <v>1176</v>
      </c>
      <c r="AC40" t="s">
        <v>1176</v>
      </c>
      <c r="AD40" t="s">
        <v>1457</v>
      </c>
      <c r="AE40" t="s">
        <v>1457</v>
      </c>
      <c r="AF40">
        <v>42460</v>
      </c>
      <c r="AG40" t="s">
        <v>1457</v>
      </c>
      <c r="AH40" t="s">
        <v>1457</v>
      </c>
      <c r="AI40">
        <v>42460</v>
      </c>
      <c r="AJ40" t="s">
        <v>1457</v>
      </c>
      <c r="AK40" t="s">
        <v>1457</v>
      </c>
      <c r="AT40">
        <v>2833</v>
      </c>
      <c r="AU40" t="s">
        <v>1457</v>
      </c>
      <c r="AW40" t="s">
        <v>406</v>
      </c>
      <c r="AX40">
        <v>2726</v>
      </c>
      <c r="AY40">
        <v>2383500</v>
      </c>
      <c r="AZ40">
        <v>2383000</v>
      </c>
      <c r="BA40">
        <v>2383000</v>
      </c>
      <c r="BB40">
        <v>2383500</v>
      </c>
      <c r="BC40">
        <v>2383500</v>
      </c>
      <c r="BD40">
        <v>2383000</v>
      </c>
      <c r="BF40">
        <v>2079900</v>
      </c>
      <c r="BG40">
        <v>2177700</v>
      </c>
      <c r="BH40">
        <v>2497400</v>
      </c>
      <c r="BI40">
        <v>2497400</v>
      </c>
      <c r="BJ40">
        <v>2079900</v>
      </c>
      <c r="BK40">
        <v>2177700</v>
      </c>
      <c r="BN40" t="s">
        <v>1199</v>
      </c>
      <c r="BP40" t="s">
        <v>1199</v>
      </c>
      <c r="BR40" t="s">
        <v>1457</v>
      </c>
      <c r="BS40" t="s">
        <v>1199</v>
      </c>
      <c r="BU40" t="s">
        <v>1457</v>
      </c>
      <c r="BV40" t="s">
        <v>1202</v>
      </c>
      <c r="BX40" t="s">
        <v>1176</v>
      </c>
      <c r="BY40" t="s">
        <v>1484</v>
      </c>
      <c r="BZ40" t="s">
        <v>1485</v>
      </c>
      <c r="CA40" t="s">
        <v>1177</v>
      </c>
      <c r="CB40" t="s">
        <v>1491</v>
      </c>
      <c r="CC40" t="s">
        <v>1476</v>
      </c>
      <c r="CD40" t="s">
        <v>1457</v>
      </c>
      <c r="CE40" t="s">
        <v>1491</v>
      </c>
      <c r="CF40" t="s">
        <v>1476</v>
      </c>
      <c r="CG40" t="s">
        <v>1457</v>
      </c>
      <c r="CH40" t="s">
        <v>1491</v>
      </c>
      <c r="CI40" t="s">
        <v>1476</v>
      </c>
      <c r="CJ40" t="s">
        <v>1457</v>
      </c>
      <c r="CK40" t="s">
        <v>1491</v>
      </c>
      <c r="CL40" t="s">
        <v>1476</v>
      </c>
      <c r="CM40" t="s">
        <v>1457</v>
      </c>
      <c r="CN40" t="s">
        <v>1491</v>
      </c>
      <c r="CO40" t="s">
        <v>1476</v>
      </c>
      <c r="CP40" t="s">
        <v>1457</v>
      </c>
      <c r="CQ40" t="s">
        <v>1491</v>
      </c>
      <c r="CR40" t="s">
        <v>1476</v>
      </c>
      <c r="CS40" t="s">
        <v>1457</v>
      </c>
      <c r="CT40" t="s">
        <v>1491</v>
      </c>
      <c r="CU40" t="s">
        <v>1476</v>
      </c>
      <c r="CV40" t="s">
        <v>1457</v>
      </c>
      <c r="CW40" t="s">
        <v>1491</v>
      </c>
      <c r="CX40" t="s">
        <v>1476</v>
      </c>
      <c r="CY40" t="s">
        <v>1457</v>
      </c>
    </row>
    <row r="41" spans="1:129">
      <c r="A41" t="s">
        <v>60</v>
      </c>
      <c r="B41" t="s">
        <v>59</v>
      </c>
      <c r="C41" t="s">
        <v>80</v>
      </c>
      <c r="D41" s="424" t="s">
        <v>79</v>
      </c>
      <c r="E41" s="424" t="s">
        <v>78</v>
      </c>
      <c r="F41" t="s">
        <v>1492</v>
      </c>
      <c r="G41" t="s">
        <v>1493</v>
      </c>
      <c r="H41" t="s">
        <v>1494</v>
      </c>
      <c r="I41" t="s">
        <v>1495</v>
      </c>
      <c r="J41">
        <v>5</v>
      </c>
      <c r="K41">
        <v>1</v>
      </c>
      <c r="L41">
        <v>24</v>
      </c>
      <c r="M41">
        <v>4</v>
      </c>
      <c r="N41">
        <v>15</v>
      </c>
      <c r="O41">
        <v>10</v>
      </c>
      <c r="P41">
        <v>28</v>
      </c>
      <c r="Q41">
        <v>25</v>
      </c>
      <c r="R41">
        <v>1</v>
      </c>
      <c r="S41" t="s">
        <v>1176</v>
      </c>
      <c r="T41" t="s">
        <v>1458</v>
      </c>
      <c r="U41" t="s">
        <v>1457</v>
      </c>
      <c r="V41" t="s">
        <v>1176</v>
      </c>
      <c r="W41" t="s">
        <v>1176</v>
      </c>
      <c r="X41" t="s">
        <v>1179</v>
      </c>
      <c r="Y41" t="s">
        <v>1179</v>
      </c>
      <c r="Z41" t="s">
        <v>1176</v>
      </c>
      <c r="AA41" t="s">
        <v>1176</v>
      </c>
      <c r="AB41" t="s">
        <v>1176</v>
      </c>
      <c r="AC41" t="s">
        <v>1176</v>
      </c>
      <c r="AD41" t="s">
        <v>1457</v>
      </c>
      <c r="AE41" t="s">
        <v>1457</v>
      </c>
      <c r="AF41">
        <v>42460</v>
      </c>
      <c r="AG41">
        <v>42400</v>
      </c>
      <c r="AH41" t="s">
        <v>1457</v>
      </c>
      <c r="AI41" t="s">
        <v>1457</v>
      </c>
      <c r="AJ41" t="s">
        <v>1457</v>
      </c>
      <c r="AK41" t="s">
        <v>1457</v>
      </c>
      <c r="AT41">
        <v>20723</v>
      </c>
      <c r="AU41" t="s">
        <v>1457</v>
      </c>
      <c r="AW41" t="s">
        <v>407</v>
      </c>
      <c r="AX41">
        <v>18947</v>
      </c>
      <c r="AY41">
        <v>14652250</v>
      </c>
      <c r="AZ41">
        <v>14652250</v>
      </c>
      <c r="BA41">
        <v>14652250</v>
      </c>
      <c r="BB41">
        <v>14652250</v>
      </c>
      <c r="BC41">
        <v>14652250</v>
      </c>
      <c r="BD41">
        <v>14652250</v>
      </c>
      <c r="BF41">
        <v>14652250</v>
      </c>
      <c r="BG41">
        <v>14652250</v>
      </c>
      <c r="BH41">
        <v>14652250</v>
      </c>
      <c r="BI41">
        <v>14652250</v>
      </c>
      <c r="BJ41">
        <v>14652250</v>
      </c>
      <c r="BK41">
        <v>14652250</v>
      </c>
      <c r="BN41" t="s">
        <v>1199</v>
      </c>
      <c r="BP41" t="s">
        <v>1199</v>
      </c>
      <c r="BR41" t="s">
        <v>1457</v>
      </c>
      <c r="BS41" t="s">
        <v>1200</v>
      </c>
      <c r="BU41" t="s">
        <v>1457</v>
      </c>
      <c r="BV41" t="s">
        <v>1202</v>
      </c>
      <c r="BX41" t="s">
        <v>1176</v>
      </c>
      <c r="BY41" t="s">
        <v>1474</v>
      </c>
      <c r="BZ41" t="s">
        <v>1485</v>
      </c>
      <c r="CA41" t="s">
        <v>1176</v>
      </c>
      <c r="CB41" t="s">
        <v>1176</v>
      </c>
      <c r="CC41" t="s">
        <v>1496</v>
      </c>
      <c r="CD41" t="s">
        <v>1457</v>
      </c>
      <c r="CE41" t="s">
        <v>1176</v>
      </c>
      <c r="CF41" t="s">
        <v>1496</v>
      </c>
      <c r="CG41" t="s">
        <v>1457</v>
      </c>
      <c r="CH41" t="s">
        <v>1176</v>
      </c>
      <c r="CI41" t="s">
        <v>1496</v>
      </c>
      <c r="CJ41" t="s">
        <v>1457</v>
      </c>
      <c r="CK41" t="s">
        <v>1176</v>
      </c>
      <c r="CL41" t="s">
        <v>1486</v>
      </c>
      <c r="CM41" t="s">
        <v>1457</v>
      </c>
      <c r="CN41" t="s">
        <v>1176</v>
      </c>
      <c r="CO41" t="s">
        <v>1479</v>
      </c>
      <c r="CP41" t="s">
        <v>1457</v>
      </c>
      <c r="CQ41" t="s">
        <v>1176</v>
      </c>
      <c r="CR41" t="s">
        <v>1496</v>
      </c>
      <c r="CS41" t="s">
        <v>1457</v>
      </c>
      <c r="CT41" t="s">
        <v>1176</v>
      </c>
      <c r="CU41" t="s">
        <v>1496</v>
      </c>
      <c r="CV41" t="s">
        <v>1457</v>
      </c>
      <c r="CW41" t="s">
        <v>1177</v>
      </c>
      <c r="CX41" t="s">
        <v>1476</v>
      </c>
      <c r="CY41" t="s">
        <v>1457</v>
      </c>
    </row>
    <row r="42" spans="1:129">
      <c r="A42" t="s">
        <v>77</v>
      </c>
      <c r="B42" t="s">
        <v>76</v>
      </c>
      <c r="C42" t="s">
        <v>75</v>
      </c>
      <c r="D42" s="424" t="s">
        <v>74</v>
      </c>
      <c r="E42" s="424" t="s">
        <v>73</v>
      </c>
      <c r="F42" t="s">
        <v>1497</v>
      </c>
      <c r="G42" t="s">
        <v>1498</v>
      </c>
      <c r="H42">
        <v>2033504283</v>
      </c>
      <c r="I42" t="s">
        <v>1499</v>
      </c>
      <c r="J42">
        <v>5</v>
      </c>
      <c r="K42">
        <v>1</v>
      </c>
      <c r="L42">
        <v>24</v>
      </c>
      <c r="M42">
        <v>4</v>
      </c>
      <c r="N42">
        <v>15</v>
      </c>
      <c r="O42">
        <v>10</v>
      </c>
      <c r="P42">
        <v>28</v>
      </c>
      <c r="Q42">
        <v>25</v>
      </c>
      <c r="R42">
        <v>1</v>
      </c>
      <c r="S42" t="s">
        <v>1177</v>
      </c>
      <c r="T42" t="s">
        <v>1176</v>
      </c>
      <c r="U42" t="s">
        <v>1457</v>
      </c>
      <c r="V42" t="s">
        <v>1176</v>
      </c>
      <c r="W42" t="s">
        <v>1176</v>
      </c>
      <c r="X42" t="s">
        <v>1179</v>
      </c>
      <c r="Y42" t="s">
        <v>1179</v>
      </c>
      <c r="Z42" t="s">
        <v>1176</v>
      </c>
      <c r="AA42" t="s">
        <v>1176</v>
      </c>
      <c r="AB42" t="s">
        <v>1179</v>
      </c>
      <c r="AC42" t="s">
        <v>1176</v>
      </c>
      <c r="AD42" t="s">
        <v>1457</v>
      </c>
      <c r="AE42" t="s">
        <v>1457</v>
      </c>
      <c r="AF42">
        <v>42460</v>
      </c>
      <c r="AG42">
        <v>42460</v>
      </c>
      <c r="AH42" t="s">
        <v>1457</v>
      </c>
      <c r="AI42" t="s">
        <v>1457</v>
      </c>
      <c r="AJ42">
        <v>42460</v>
      </c>
      <c r="AK42" t="s">
        <v>1457</v>
      </c>
      <c r="AT42">
        <v>3868</v>
      </c>
      <c r="AU42" t="s">
        <v>1457</v>
      </c>
      <c r="AW42" t="s">
        <v>406</v>
      </c>
      <c r="AX42">
        <v>3657</v>
      </c>
      <c r="AY42">
        <v>14741503</v>
      </c>
      <c r="AZ42">
        <v>14741503</v>
      </c>
      <c r="BA42">
        <v>15671552</v>
      </c>
      <c r="BB42">
        <v>15736530</v>
      </c>
      <c r="BC42">
        <v>14678153</v>
      </c>
      <c r="BD42">
        <v>14678153</v>
      </c>
      <c r="BF42">
        <v>14741503</v>
      </c>
      <c r="BG42">
        <v>14741503</v>
      </c>
      <c r="BH42">
        <v>15671552</v>
      </c>
      <c r="BI42">
        <v>15736530</v>
      </c>
      <c r="BJ42">
        <v>14678153</v>
      </c>
      <c r="BK42">
        <v>14678153</v>
      </c>
      <c r="BN42" t="s">
        <v>1199</v>
      </c>
      <c r="BP42" t="s">
        <v>1202</v>
      </c>
      <c r="BR42" t="s">
        <v>1457</v>
      </c>
      <c r="BS42" t="s">
        <v>1202</v>
      </c>
      <c r="BU42" t="s">
        <v>1457</v>
      </c>
      <c r="BV42" t="s">
        <v>1202</v>
      </c>
      <c r="BX42" t="s">
        <v>1176</v>
      </c>
      <c r="BY42" t="s">
        <v>1484</v>
      </c>
      <c r="BZ42" t="s">
        <v>1485</v>
      </c>
      <c r="CA42" t="s">
        <v>1177</v>
      </c>
      <c r="CB42" t="s">
        <v>1491</v>
      </c>
      <c r="CC42" t="s">
        <v>1476</v>
      </c>
      <c r="CD42" t="s">
        <v>1457</v>
      </c>
      <c r="CE42" t="s">
        <v>1491</v>
      </c>
      <c r="CF42" t="s">
        <v>1476</v>
      </c>
      <c r="CG42" t="s">
        <v>1457</v>
      </c>
      <c r="CH42" t="s">
        <v>1491</v>
      </c>
      <c r="CI42" t="s">
        <v>1476</v>
      </c>
      <c r="CJ42" t="s">
        <v>1457</v>
      </c>
      <c r="CK42" t="s">
        <v>1491</v>
      </c>
      <c r="CL42" t="s">
        <v>1476</v>
      </c>
      <c r="CM42" t="s">
        <v>1457</v>
      </c>
      <c r="CN42" t="s">
        <v>1491</v>
      </c>
      <c r="CO42" t="s">
        <v>1476</v>
      </c>
      <c r="CP42" t="s">
        <v>1457</v>
      </c>
      <c r="CQ42" t="s">
        <v>1491</v>
      </c>
      <c r="CR42" t="s">
        <v>1476</v>
      </c>
      <c r="CS42" t="s">
        <v>1457</v>
      </c>
      <c r="CT42" t="s">
        <v>1491</v>
      </c>
      <c r="CU42" t="s">
        <v>1476</v>
      </c>
      <c r="CV42" t="s">
        <v>1457</v>
      </c>
      <c r="CW42" t="s">
        <v>1491</v>
      </c>
      <c r="CX42" t="s">
        <v>1476</v>
      </c>
      <c r="CY42" t="s">
        <v>1457</v>
      </c>
    </row>
    <row r="43" spans="1:129">
      <c r="A43" t="s">
        <v>48</v>
      </c>
      <c r="B43" t="s">
        <v>64</v>
      </c>
      <c r="C43" t="s">
        <v>72</v>
      </c>
      <c r="D43" s="424" t="s">
        <v>71</v>
      </c>
      <c r="E43" s="424" t="s">
        <v>70</v>
      </c>
      <c r="F43" t="s">
        <v>1500</v>
      </c>
      <c r="G43" t="s">
        <v>1501</v>
      </c>
      <c r="H43" t="s">
        <v>1502</v>
      </c>
      <c r="I43" t="s">
        <v>1503</v>
      </c>
      <c r="J43">
        <v>5</v>
      </c>
      <c r="K43">
        <v>1</v>
      </c>
      <c r="L43">
        <v>24</v>
      </c>
      <c r="M43">
        <v>4</v>
      </c>
      <c r="N43">
        <v>15</v>
      </c>
      <c r="O43">
        <v>10</v>
      </c>
      <c r="P43">
        <v>28</v>
      </c>
      <c r="Q43">
        <v>25</v>
      </c>
      <c r="R43">
        <v>1</v>
      </c>
      <c r="S43" t="s">
        <v>1176</v>
      </c>
      <c r="T43" t="s">
        <v>1458</v>
      </c>
      <c r="U43" t="s">
        <v>1457</v>
      </c>
      <c r="V43" t="s">
        <v>1176</v>
      </c>
      <c r="W43" t="s">
        <v>1176</v>
      </c>
      <c r="X43" t="s">
        <v>1176</v>
      </c>
      <c r="Y43" t="s">
        <v>1176</v>
      </c>
      <c r="Z43" t="s">
        <v>1176</v>
      </c>
      <c r="AA43" t="s">
        <v>1176</v>
      </c>
      <c r="AB43" t="s">
        <v>1176</v>
      </c>
      <c r="AC43" t="s">
        <v>1176</v>
      </c>
      <c r="AD43" t="s">
        <v>1457</v>
      </c>
      <c r="AE43" t="s">
        <v>1457</v>
      </c>
      <c r="AF43" t="s">
        <v>1457</v>
      </c>
      <c r="AG43" t="s">
        <v>1457</v>
      </c>
      <c r="AH43" t="s">
        <v>1457</v>
      </c>
      <c r="AI43" t="s">
        <v>1457</v>
      </c>
      <c r="AJ43" t="s">
        <v>1457</v>
      </c>
      <c r="AK43" t="s">
        <v>1457</v>
      </c>
      <c r="AT43">
        <v>8381</v>
      </c>
      <c r="AU43">
        <v>438060</v>
      </c>
      <c r="AW43" t="s">
        <v>406</v>
      </c>
      <c r="AX43">
        <v>7624</v>
      </c>
      <c r="AY43">
        <v>7293349</v>
      </c>
      <c r="AZ43">
        <v>6476269</v>
      </c>
      <c r="BA43">
        <v>5583349</v>
      </c>
      <c r="BB43">
        <v>5591033</v>
      </c>
      <c r="BC43">
        <v>7293349</v>
      </c>
      <c r="BD43">
        <v>6476269</v>
      </c>
      <c r="BF43">
        <v>5035483</v>
      </c>
      <c r="BG43">
        <v>5259101</v>
      </c>
      <c r="BH43">
        <v>7103204</v>
      </c>
      <c r="BI43">
        <v>7546212</v>
      </c>
      <c r="BJ43">
        <v>5035483</v>
      </c>
      <c r="BK43">
        <v>5259101</v>
      </c>
      <c r="BN43" t="s">
        <v>1199</v>
      </c>
      <c r="BP43" t="s">
        <v>1200</v>
      </c>
      <c r="BR43" t="s">
        <v>1457</v>
      </c>
      <c r="BS43" t="s">
        <v>1199</v>
      </c>
      <c r="BU43" t="s">
        <v>1457</v>
      </c>
      <c r="BV43" t="s">
        <v>1201</v>
      </c>
      <c r="BX43" t="s">
        <v>1176</v>
      </c>
      <c r="BY43" t="s">
        <v>1474</v>
      </c>
      <c r="BZ43" t="s">
        <v>1475</v>
      </c>
      <c r="CA43" t="s">
        <v>1176</v>
      </c>
      <c r="CB43" t="s">
        <v>1177</v>
      </c>
      <c r="CC43" t="s">
        <v>1476</v>
      </c>
      <c r="CD43" t="s">
        <v>1457</v>
      </c>
      <c r="CE43" t="s">
        <v>1177</v>
      </c>
      <c r="CF43" t="s">
        <v>1476</v>
      </c>
      <c r="CG43" t="s">
        <v>1457</v>
      </c>
      <c r="CH43" t="s">
        <v>1176</v>
      </c>
      <c r="CI43" t="s">
        <v>1504</v>
      </c>
      <c r="CJ43" t="s">
        <v>1457</v>
      </c>
      <c r="CK43" t="s">
        <v>1176</v>
      </c>
      <c r="CL43" t="s">
        <v>1504</v>
      </c>
      <c r="CM43" t="s">
        <v>1457</v>
      </c>
      <c r="CN43" t="s">
        <v>1176</v>
      </c>
      <c r="CO43" t="s">
        <v>1504</v>
      </c>
      <c r="CP43" t="s">
        <v>1457</v>
      </c>
      <c r="CQ43" t="s">
        <v>1177</v>
      </c>
      <c r="CR43" t="s">
        <v>1476</v>
      </c>
      <c r="CS43" t="s">
        <v>1457</v>
      </c>
      <c r="CT43" t="s">
        <v>1176</v>
      </c>
      <c r="CU43" t="s">
        <v>1504</v>
      </c>
      <c r="CV43" t="s">
        <v>1457</v>
      </c>
      <c r="CW43" t="s">
        <v>1177</v>
      </c>
      <c r="CX43" t="s">
        <v>1476</v>
      </c>
      <c r="CY43" t="s">
        <v>1457</v>
      </c>
    </row>
    <row r="44" spans="1:129">
      <c r="A44" t="s">
        <v>60</v>
      </c>
      <c r="B44" t="s">
        <v>59</v>
      </c>
      <c r="C44" t="s">
        <v>58</v>
      </c>
      <c r="D44" s="424" t="s">
        <v>66</v>
      </c>
      <c r="E44" s="424" t="s">
        <v>65</v>
      </c>
      <c r="F44" t="s">
        <v>1505</v>
      </c>
      <c r="G44" t="s">
        <v>1506</v>
      </c>
      <c r="H44" t="s">
        <v>1507</v>
      </c>
      <c r="I44" t="s">
        <v>1508</v>
      </c>
      <c r="J44">
        <v>5</v>
      </c>
      <c r="K44">
        <v>1</v>
      </c>
      <c r="L44">
        <v>24</v>
      </c>
      <c r="M44">
        <v>4</v>
      </c>
      <c r="N44">
        <v>15</v>
      </c>
      <c r="O44">
        <v>10</v>
      </c>
      <c r="P44">
        <v>28</v>
      </c>
      <c r="Q44">
        <v>25</v>
      </c>
      <c r="R44">
        <v>1</v>
      </c>
      <c r="S44" t="s">
        <v>1176</v>
      </c>
      <c r="T44" t="s">
        <v>1458</v>
      </c>
      <c r="U44" t="s">
        <v>1457</v>
      </c>
      <c r="V44" t="s">
        <v>1176</v>
      </c>
      <c r="W44" t="s">
        <v>1176</v>
      </c>
      <c r="X44" t="s">
        <v>1176</v>
      </c>
      <c r="Y44" t="s">
        <v>1179</v>
      </c>
      <c r="Z44" t="s">
        <v>1176</v>
      </c>
      <c r="AA44" t="s">
        <v>1176</v>
      </c>
      <c r="AB44" t="s">
        <v>1179</v>
      </c>
      <c r="AC44" t="s">
        <v>1176</v>
      </c>
      <c r="AD44" t="s">
        <v>1457</v>
      </c>
      <c r="AE44" t="s">
        <v>1457</v>
      </c>
      <c r="AF44" t="s">
        <v>1457</v>
      </c>
      <c r="AG44">
        <v>42460</v>
      </c>
      <c r="AH44" t="s">
        <v>1457</v>
      </c>
      <c r="AI44" t="s">
        <v>1457</v>
      </c>
      <c r="AJ44">
        <v>42460</v>
      </c>
      <c r="AK44" t="s">
        <v>1457</v>
      </c>
      <c r="AT44">
        <v>3444</v>
      </c>
      <c r="AU44" t="s">
        <v>1457</v>
      </c>
      <c r="AW44" t="s">
        <v>407</v>
      </c>
      <c r="AX44">
        <v>3476</v>
      </c>
      <c r="AY44">
        <v>2121375</v>
      </c>
      <c r="AZ44">
        <v>2121375</v>
      </c>
      <c r="BA44">
        <v>2121375</v>
      </c>
      <c r="BB44">
        <v>2121375</v>
      </c>
      <c r="BC44">
        <v>2121375</v>
      </c>
      <c r="BD44">
        <v>2074000</v>
      </c>
      <c r="BF44">
        <v>1916197</v>
      </c>
      <c r="BG44">
        <v>2664935</v>
      </c>
      <c r="BH44">
        <v>2664934</v>
      </c>
      <c r="BI44">
        <v>2664934</v>
      </c>
      <c r="BJ44">
        <v>1916197</v>
      </c>
      <c r="BK44">
        <v>2556700</v>
      </c>
      <c r="BN44" t="s">
        <v>1200</v>
      </c>
      <c r="BP44" t="s">
        <v>1199</v>
      </c>
      <c r="BR44" t="s">
        <v>1457</v>
      </c>
      <c r="BS44" t="s">
        <v>1201</v>
      </c>
      <c r="BU44" t="s">
        <v>1457</v>
      </c>
      <c r="BV44" t="s">
        <v>1202</v>
      </c>
      <c r="BX44" t="s">
        <v>1176</v>
      </c>
      <c r="BY44" t="s">
        <v>1484</v>
      </c>
      <c r="BZ44" t="s">
        <v>1475</v>
      </c>
      <c r="CA44" t="s">
        <v>1176</v>
      </c>
      <c r="CB44" t="s">
        <v>1176</v>
      </c>
      <c r="CC44" t="s">
        <v>1496</v>
      </c>
      <c r="CD44" t="s">
        <v>1457</v>
      </c>
      <c r="CE44" t="s">
        <v>1176</v>
      </c>
      <c r="CF44" t="s">
        <v>1504</v>
      </c>
      <c r="CG44" t="s">
        <v>1457</v>
      </c>
      <c r="CH44" t="s">
        <v>1177</v>
      </c>
      <c r="CI44" t="s">
        <v>1476</v>
      </c>
      <c r="CJ44" t="s">
        <v>1457</v>
      </c>
      <c r="CK44" t="s">
        <v>1177</v>
      </c>
      <c r="CL44" t="s">
        <v>1476</v>
      </c>
      <c r="CM44" t="s">
        <v>1457</v>
      </c>
      <c r="CN44" t="s">
        <v>1176</v>
      </c>
      <c r="CO44" t="s">
        <v>1504</v>
      </c>
      <c r="CP44" t="s">
        <v>1457</v>
      </c>
      <c r="CQ44" t="s">
        <v>1177</v>
      </c>
      <c r="CR44" t="s">
        <v>1476</v>
      </c>
      <c r="CS44" t="s">
        <v>1457</v>
      </c>
      <c r="CT44" t="s">
        <v>1177</v>
      </c>
      <c r="CU44" t="s">
        <v>1476</v>
      </c>
      <c r="CV44" t="s">
        <v>1457</v>
      </c>
      <c r="CW44" t="s">
        <v>1177</v>
      </c>
      <c r="CX44" t="s">
        <v>1476</v>
      </c>
      <c r="CY44" t="s">
        <v>1457</v>
      </c>
    </row>
    <row r="45" spans="1:129">
      <c r="A45" t="s">
        <v>48</v>
      </c>
      <c r="B45" t="s">
        <v>64</v>
      </c>
      <c r="C45" t="s">
        <v>63</v>
      </c>
      <c r="D45" s="424" t="s">
        <v>62</v>
      </c>
      <c r="E45" s="424" t="s">
        <v>61</v>
      </c>
      <c r="F45" t="s">
        <v>1509</v>
      </c>
      <c r="G45" t="s">
        <v>1510</v>
      </c>
      <c r="H45" t="s">
        <v>1511</v>
      </c>
      <c r="I45" t="s">
        <v>1512</v>
      </c>
      <c r="J45">
        <v>5</v>
      </c>
      <c r="K45">
        <v>1</v>
      </c>
      <c r="L45">
        <v>24</v>
      </c>
      <c r="M45">
        <v>4</v>
      </c>
      <c r="N45">
        <v>15</v>
      </c>
      <c r="O45">
        <v>10</v>
      </c>
      <c r="P45">
        <v>28</v>
      </c>
      <c r="Q45">
        <v>25</v>
      </c>
      <c r="R45">
        <v>1</v>
      </c>
      <c r="S45" t="s">
        <v>1176</v>
      </c>
      <c r="T45" t="s">
        <v>1458</v>
      </c>
      <c r="U45" t="s">
        <v>1457</v>
      </c>
      <c r="V45" t="s">
        <v>1176</v>
      </c>
      <c r="W45" t="s">
        <v>1176</v>
      </c>
      <c r="X45" t="s">
        <v>1176</v>
      </c>
      <c r="Y45" t="s">
        <v>1179</v>
      </c>
      <c r="Z45" t="s">
        <v>1176</v>
      </c>
      <c r="AA45" t="s">
        <v>1179</v>
      </c>
      <c r="AB45" t="s">
        <v>1176</v>
      </c>
      <c r="AC45" t="s">
        <v>1179</v>
      </c>
      <c r="AD45" t="s">
        <v>1457</v>
      </c>
      <c r="AE45" t="s">
        <v>1457</v>
      </c>
      <c r="AF45" t="s">
        <v>1457</v>
      </c>
      <c r="AG45">
        <v>42339</v>
      </c>
      <c r="AH45" t="s">
        <v>1457</v>
      </c>
      <c r="AI45">
        <v>42339</v>
      </c>
      <c r="AJ45" t="s">
        <v>1457</v>
      </c>
      <c r="AK45">
        <v>42339</v>
      </c>
      <c r="AT45">
        <v>11497</v>
      </c>
      <c r="AU45" t="s">
        <v>1457</v>
      </c>
      <c r="AW45" t="s">
        <v>406</v>
      </c>
      <c r="AX45">
        <v>11468</v>
      </c>
      <c r="AY45">
        <v>8255267</v>
      </c>
      <c r="AZ45">
        <v>8255267</v>
      </c>
      <c r="BA45">
        <v>8255266</v>
      </c>
      <c r="BB45">
        <v>8255266</v>
      </c>
      <c r="BC45" t="s">
        <v>1457</v>
      </c>
      <c r="BD45">
        <v>15108617</v>
      </c>
      <c r="BF45">
        <v>8455267</v>
      </c>
      <c r="BG45">
        <v>8455267</v>
      </c>
      <c r="BH45">
        <v>8455266</v>
      </c>
      <c r="BI45">
        <v>8455266</v>
      </c>
      <c r="BJ45">
        <v>3579680</v>
      </c>
      <c r="BK45">
        <v>5827008</v>
      </c>
      <c r="BN45" t="s">
        <v>1200</v>
      </c>
      <c r="BP45" t="s">
        <v>1199</v>
      </c>
      <c r="BR45" t="s">
        <v>1457</v>
      </c>
      <c r="BS45" t="s">
        <v>1201</v>
      </c>
      <c r="BU45" t="s">
        <v>1457</v>
      </c>
      <c r="BV45" t="s">
        <v>1201</v>
      </c>
      <c r="BX45" t="s">
        <v>1176</v>
      </c>
      <c r="BY45" t="s">
        <v>1484</v>
      </c>
      <c r="BZ45" t="s">
        <v>1485</v>
      </c>
      <c r="CA45" t="s">
        <v>1177</v>
      </c>
      <c r="CB45" t="s">
        <v>1491</v>
      </c>
      <c r="CC45" t="s">
        <v>1476</v>
      </c>
      <c r="CD45" t="s">
        <v>1457</v>
      </c>
      <c r="CE45" t="s">
        <v>1491</v>
      </c>
      <c r="CF45" t="s">
        <v>1476</v>
      </c>
      <c r="CG45" t="s">
        <v>1457</v>
      </c>
      <c r="CH45" t="s">
        <v>1491</v>
      </c>
      <c r="CI45" t="s">
        <v>1476</v>
      </c>
      <c r="CJ45" t="s">
        <v>1457</v>
      </c>
      <c r="CK45" t="s">
        <v>1491</v>
      </c>
      <c r="CL45" t="s">
        <v>1476</v>
      </c>
      <c r="CM45" t="s">
        <v>1457</v>
      </c>
      <c r="CN45" t="s">
        <v>1491</v>
      </c>
      <c r="CO45" t="s">
        <v>1476</v>
      </c>
      <c r="CP45" t="s">
        <v>1457</v>
      </c>
      <c r="CQ45" t="s">
        <v>1491</v>
      </c>
      <c r="CR45" t="s">
        <v>1476</v>
      </c>
      <c r="CS45" t="s">
        <v>1457</v>
      </c>
      <c r="CT45" t="s">
        <v>1491</v>
      </c>
      <c r="CU45" t="s">
        <v>1476</v>
      </c>
      <c r="CV45" t="s">
        <v>1457</v>
      </c>
      <c r="CW45" t="s">
        <v>1491</v>
      </c>
      <c r="CX45" t="s">
        <v>1476</v>
      </c>
      <c r="CY45" t="s">
        <v>1457</v>
      </c>
    </row>
    <row r="46" spans="1:129">
      <c r="A46" t="s">
        <v>60</v>
      </c>
      <c r="B46" t="s">
        <v>59</v>
      </c>
      <c r="C46" t="s">
        <v>58</v>
      </c>
      <c r="D46" s="424" t="s">
        <v>57</v>
      </c>
      <c r="E46" s="424" t="s">
        <v>56</v>
      </c>
      <c r="F46" t="s">
        <v>1513</v>
      </c>
      <c r="G46" t="s">
        <v>1514</v>
      </c>
      <c r="H46" t="s">
        <v>1515</v>
      </c>
      <c r="I46" t="s">
        <v>1516</v>
      </c>
      <c r="J46">
        <v>5</v>
      </c>
      <c r="K46">
        <v>1</v>
      </c>
      <c r="L46">
        <v>24</v>
      </c>
      <c r="M46">
        <v>4</v>
      </c>
      <c r="N46">
        <v>15</v>
      </c>
      <c r="O46">
        <v>10</v>
      </c>
      <c r="P46">
        <v>28</v>
      </c>
      <c r="Q46">
        <v>25</v>
      </c>
      <c r="R46">
        <v>1</v>
      </c>
      <c r="S46" t="s">
        <v>1176</v>
      </c>
      <c r="T46" t="s">
        <v>1458</v>
      </c>
      <c r="U46" t="s">
        <v>1457</v>
      </c>
      <c r="V46" t="s">
        <v>1176</v>
      </c>
      <c r="W46" t="s">
        <v>1176</v>
      </c>
      <c r="X46" t="s">
        <v>1176</v>
      </c>
      <c r="Y46" t="s">
        <v>1176</v>
      </c>
      <c r="Z46" t="s">
        <v>1176</v>
      </c>
      <c r="AA46" t="s">
        <v>1176</v>
      </c>
      <c r="AB46" t="s">
        <v>1176</v>
      </c>
      <c r="AC46" t="s">
        <v>1176</v>
      </c>
      <c r="AD46" t="s">
        <v>1457</v>
      </c>
      <c r="AE46" t="s">
        <v>1457</v>
      </c>
      <c r="AF46" t="s">
        <v>1457</v>
      </c>
      <c r="AG46" t="s">
        <v>1457</v>
      </c>
      <c r="AH46" t="s">
        <v>1457</v>
      </c>
      <c r="AI46" t="s">
        <v>1457</v>
      </c>
      <c r="AJ46" t="s">
        <v>1457</v>
      </c>
      <c r="AK46" t="s">
        <v>1457</v>
      </c>
      <c r="AT46">
        <v>3044</v>
      </c>
      <c r="AU46" t="s">
        <v>1457</v>
      </c>
      <c r="AW46" t="s">
        <v>406</v>
      </c>
      <c r="AX46">
        <v>2917</v>
      </c>
      <c r="AY46">
        <v>2390000</v>
      </c>
      <c r="AZ46">
        <v>2390000</v>
      </c>
      <c r="BA46">
        <v>2390000</v>
      </c>
      <c r="BB46">
        <v>2391000</v>
      </c>
      <c r="BC46">
        <v>2390000</v>
      </c>
      <c r="BD46">
        <v>2390000</v>
      </c>
      <c r="BF46">
        <v>1877200</v>
      </c>
      <c r="BG46">
        <v>1896000</v>
      </c>
      <c r="BH46">
        <v>2893900</v>
      </c>
      <c r="BI46">
        <v>2893900</v>
      </c>
      <c r="BJ46">
        <v>1877200</v>
      </c>
      <c r="BK46">
        <v>1896000</v>
      </c>
      <c r="BN46" t="s">
        <v>1199</v>
      </c>
      <c r="BP46" t="s">
        <v>1199</v>
      </c>
      <c r="BR46" t="s">
        <v>1457</v>
      </c>
      <c r="BS46" t="s">
        <v>1199</v>
      </c>
      <c r="BU46" t="s">
        <v>1457</v>
      </c>
      <c r="BV46" t="s">
        <v>1202</v>
      </c>
      <c r="BX46" t="s">
        <v>1176</v>
      </c>
      <c r="BY46" t="s">
        <v>1484</v>
      </c>
      <c r="BZ46" t="s">
        <v>1485</v>
      </c>
      <c r="CA46" t="s">
        <v>1176</v>
      </c>
      <c r="CB46" t="s">
        <v>1177</v>
      </c>
      <c r="CC46" t="s">
        <v>1476</v>
      </c>
      <c r="CD46" t="s">
        <v>1457</v>
      </c>
      <c r="CE46" t="s">
        <v>1177</v>
      </c>
      <c r="CF46" t="s">
        <v>1476</v>
      </c>
      <c r="CG46" t="s">
        <v>1457</v>
      </c>
      <c r="CH46" t="s">
        <v>1177</v>
      </c>
      <c r="CI46" t="s">
        <v>1476</v>
      </c>
      <c r="CJ46" t="s">
        <v>1457</v>
      </c>
      <c r="CK46" t="s">
        <v>1176</v>
      </c>
      <c r="CL46" t="s">
        <v>1496</v>
      </c>
      <c r="CM46" t="s">
        <v>1457</v>
      </c>
      <c r="CN46" t="s">
        <v>1176</v>
      </c>
      <c r="CO46" t="s">
        <v>1496</v>
      </c>
      <c r="CP46" t="s">
        <v>1457</v>
      </c>
      <c r="CQ46" t="s">
        <v>1176</v>
      </c>
      <c r="CR46" t="s">
        <v>1496</v>
      </c>
      <c r="CS46" t="s">
        <v>1457</v>
      </c>
      <c r="CT46" t="s">
        <v>1176</v>
      </c>
      <c r="CU46" t="s">
        <v>1504</v>
      </c>
      <c r="CV46" t="s">
        <v>1457</v>
      </c>
      <c r="CW46" t="s">
        <v>1177</v>
      </c>
      <c r="CX46" t="s">
        <v>1476</v>
      </c>
      <c r="CY46" t="s">
        <v>1457</v>
      </c>
    </row>
    <row r="47" spans="1:129">
      <c r="A47" t="s">
        <v>53</v>
      </c>
      <c r="B47" t="s">
        <v>52</v>
      </c>
      <c r="C47" t="s">
        <v>51</v>
      </c>
      <c r="D47" s="424" t="s">
        <v>55</v>
      </c>
      <c r="E47" s="424" t="s">
        <v>54</v>
      </c>
      <c r="F47" t="s">
        <v>1517</v>
      </c>
      <c r="G47" t="s">
        <v>1518</v>
      </c>
      <c r="H47" t="s">
        <v>1519</v>
      </c>
      <c r="I47" t="s">
        <v>1520</v>
      </c>
      <c r="J47">
        <v>5</v>
      </c>
      <c r="K47">
        <v>1</v>
      </c>
      <c r="L47">
        <v>24</v>
      </c>
      <c r="M47">
        <v>4</v>
      </c>
      <c r="N47">
        <v>15</v>
      </c>
      <c r="O47">
        <v>10</v>
      </c>
      <c r="P47">
        <v>28</v>
      </c>
      <c r="Q47">
        <v>25</v>
      </c>
      <c r="R47">
        <v>1</v>
      </c>
      <c r="S47" t="s">
        <v>1176</v>
      </c>
      <c r="T47" t="s">
        <v>1458</v>
      </c>
      <c r="U47" t="s">
        <v>1457</v>
      </c>
      <c r="V47" t="s">
        <v>1176</v>
      </c>
      <c r="W47" t="s">
        <v>1176</v>
      </c>
      <c r="X47" t="s">
        <v>1179</v>
      </c>
      <c r="Y47" t="s">
        <v>1179</v>
      </c>
      <c r="Z47" t="s">
        <v>1176</v>
      </c>
      <c r="AA47" t="s">
        <v>1179</v>
      </c>
      <c r="AB47" t="s">
        <v>1179</v>
      </c>
      <c r="AC47" t="s">
        <v>1176</v>
      </c>
      <c r="AD47" t="s">
        <v>1457</v>
      </c>
      <c r="AE47" t="s">
        <v>1457</v>
      </c>
      <c r="AF47">
        <v>42430</v>
      </c>
      <c r="AG47">
        <v>42430</v>
      </c>
      <c r="AH47" t="s">
        <v>1457</v>
      </c>
      <c r="AI47">
        <v>42370</v>
      </c>
      <c r="AJ47">
        <v>42370</v>
      </c>
      <c r="AK47" t="s">
        <v>1457</v>
      </c>
      <c r="AT47">
        <v>7553</v>
      </c>
      <c r="AU47" t="s">
        <v>1457</v>
      </c>
      <c r="AW47" t="s">
        <v>407</v>
      </c>
      <c r="AX47">
        <v>7460</v>
      </c>
      <c r="AY47">
        <v>16666826</v>
      </c>
      <c r="AZ47">
        <v>18237000</v>
      </c>
      <c r="BA47">
        <v>18237000</v>
      </c>
      <c r="BB47">
        <v>18237000</v>
      </c>
      <c r="BC47">
        <v>16666826</v>
      </c>
      <c r="BD47">
        <v>18237000</v>
      </c>
      <c r="BF47">
        <v>16666826</v>
      </c>
      <c r="BG47">
        <v>18237000</v>
      </c>
      <c r="BH47">
        <v>18237000</v>
      </c>
      <c r="BI47">
        <v>18237000</v>
      </c>
      <c r="BJ47">
        <v>17268281</v>
      </c>
      <c r="BK47">
        <v>17354203</v>
      </c>
      <c r="BN47" t="s">
        <v>1199</v>
      </c>
      <c r="BP47" t="s">
        <v>1202</v>
      </c>
      <c r="BR47" t="s">
        <v>1457</v>
      </c>
      <c r="BS47" t="s">
        <v>1199</v>
      </c>
      <c r="BU47" t="s">
        <v>1457</v>
      </c>
      <c r="BV47" t="s">
        <v>1202</v>
      </c>
      <c r="BX47" t="s">
        <v>1176</v>
      </c>
      <c r="BY47" t="s">
        <v>1484</v>
      </c>
      <c r="BZ47" t="s">
        <v>1485</v>
      </c>
      <c r="CA47" t="s">
        <v>1176</v>
      </c>
      <c r="CB47" t="s">
        <v>1177</v>
      </c>
      <c r="CC47" t="s">
        <v>1476</v>
      </c>
      <c r="CD47" t="s">
        <v>1457</v>
      </c>
      <c r="CE47" t="s">
        <v>1177</v>
      </c>
      <c r="CF47" t="s">
        <v>1476</v>
      </c>
      <c r="CG47" t="s">
        <v>1457</v>
      </c>
      <c r="CH47" t="s">
        <v>1177</v>
      </c>
      <c r="CI47" t="s">
        <v>1476</v>
      </c>
      <c r="CJ47" t="s">
        <v>1457</v>
      </c>
      <c r="CK47" t="s">
        <v>1177</v>
      </c>
      <c r="CL47" t="s">
        <v>1476</v>
      </c>
      <c r="CM47" t="s">
        <v>1457</v>
      </c>
      <c r="CN47" t="s">
        <v>1177</v>
      </c>
      <c r="CO47" t="s">
        <v>1476</v>
      </c>
      <c r="CP47" t="s">
        <v>1457</v>
      </c>
      <c r="CQ47" t="s">
        <v>1177</v>
      </c>
      <c r="CR47" t="s">
        <v>1476</v>
      </c>
      <c r="CS47" t="s">
        <v>1457</v>
      </c>
      <c r="CT47" t="s">
        <v>1176</v>
      </c>
      <c r="CU47" t="s">
        <v>1477</v>
      </c>
      <c r="CV47" t="s">
        <v>1457</v>
      </c>
      <c r="CW47" t="s">
        <v>1176</v>
      </c>
      <c r="CX47" t="s">
        <v>1477</v>
      </c>
      <c r="CY47" t="s">
        <v>1521</v>
      </c>
    </row>
    <row r="48" spans="1:129">
      <c r="A48" t="s">
        <v>53</v>
      </c>
      <c r="B48" t="s">
        <v>52</v>
      </c>
      <c r="C48" t="s">
        <v>51</v>
      </c>
      <c r="D48" s="424" t="s">
        <v>50</v>
      </c>
      <c r="E48" s="424" t="s">
        <v>49</v>
      </c>
      <c r="F48" t="s">
        <v>1522</v>
      </c>
      <c r="G48" t="s">
        <v>1523</v>
      </c>
      <c r="H48">
        <v>7436038357</v>
      </c>
      <c r="I48" t="s">
        <v>1524</v>
      </c>
      <c r="J48">
        <v>5</v>
      </c>
      <c r="K48">
        <v>1</v>
      </c>
      <c r="L48">
        <v>24</v>
      </c>
      <c r="M48">
        <v>4</v>
      </c>
      <c r="N48">
        <v>15</v>
      </c>
      <c r="O48">
        <v>10</v>
      </c>
      <c r="P48">
        <v>28</v>
      </c>
      <c r="Q48">
        <v>25</v>
      </c>
      <c r="R48">
        <v>1</v>
      </c>
      <c r="S48" t="s">
        <v>1176</v>
      </c>
      <c r="T48" t="s">
        <v>1458</v>
      </c>
      <c r="U48" t="s">
        <v>1457</v>
      </c>
      <c r="V48" t="s">
        <v>1176</v>
      </c>
      <c r="W48" t="s">
        <v>1176</v>
      </c>
      <c r="X48" t="s">
        <v>1176</v>
      </c>
      <c r="Y48" t="s">
        <v>1176</v>
      </c>
      <c r="Z48" t="s">
        <v>1176</v>
      </c>
      <c r="AA48" t="s">
        <v>1176</v>
      </c>
      <c r="AB48" t="s">
        <v>1176</v>
      </c>
      <c r="AC48" t="s">
        <v>1176</v>
      </c>
      <c r="AD48" t="s">
        <v>1457</v>
      </c>
      <c r="AE48" t="s">
        <v>1457</v>
      </c>
      <c r="AF48" t="s">
        <v>1457</v>
      </c>
      <c r="AG48" t="s">
        <v>1457</v>
      </c>
      <c r="AH48" t="s">
        <v>1457</v>
      </c>
      <c r="AI48" t="s">
        <v>1457</v>
      </c>
      <c r="AJ48" t="s">
        <v>1457</v>
      </c>
      <c r="AK48" t="s">
        <v>1457</v>
      </c>
      <c r="AT48">
        <v>12500</v>
      </c>
      <c r="AU48" t="s">
        <v>1457</v>
      </c>
      <c r="AW48" t="s">
        <v>406</v>
      </c>
      <c r="AX48">
        <v>12018</v>
      </c>
      <c r="AY48">
        <v>11687750</v>
      </c>
      <c r="AZ48">
        <v>8501750</v>
      </c>
      <c r="BA48">
        <v>8501750</v>
      </c>
      <c r="BB48">
        <v>8501750</v>
      </c>
      <c r="BC48">
        <v>3686000</v>
      </c>
      <c r="BD48">
        <v>16753700</v>
      </c>
      <c r="BF48">
        <v>9091750</v>
      </c>
      <c r="BG48">
        <v>8326750</v>
      </c>
      <c r="BH48">
        <v>8493750</v>
      </c>
      <c r="BI48">
        <v>11280750</v>
      </c>
      <c r="BJ48">
        <v>8591660</v>
      </c>
      <c r="BK48">
        <v>8524852</v>
      </c>
      <c r="BN48" t="s">
        <v>1201</v>
      </c>
      <c r="BP48" t="s">
        <v>1199</v>
      </c>
      <c r="BR48" t="s">
        <v>1457</v>
      </c>
      <c r="BS48" t="s">
        <v>1199</v>
      </c>
      <c r="BU48" t="s">
        <v>1457</v>
      </c>
      <c r="BV48" t="s">
        <v>1202</v>
      </c>
      <c r="BX48" t="s">
        <v>1176</v>
      </c>
      <c r="BY48" t="s">
        <v>1474</v>
      </c>
      <c r="BZ48" t="s">
        <v>1485</v>
      </c>
      <c r="CA48" t="s">
        <v>1177</v>
      </c>
      <c r="CB48" t="s">
        <v>1491</v>
      </c>
      <c r="CC48" t="s">
        <v>1476</v>
      </c>
      <c r="CD48" t="s">
        <v>1457</v>
      </c>
      <c r="CE48" t="s">
        <v>1491</v>
      </c>
      <c r="CF48" t="s">
        <v>1476</v>
      </c>
      <c r="CG48" t="s">
        <v>1457</v>
      </c>
      <c r="CH48" t="s">
        <v>1491</v>
      </c>
      <c r="CI48" t="s">
        <v>1476</v>
      </c>
      <c r="CJ48" t="s">
        <v>1457</v>
      </c>
      <c r="CK48" t="s">
        <v>1491</v>
      </c>
      <c r="CL48" t="s">
        <v>1476</v>
      </c>
      <c r="CM48" t="s">
        <v>1457</v>
      </c>
      <c r="CN48" t="s">
        <v>1491</v>
      </c>
      <c r="CO48" t="s">
        <v>1476</v>
      </c>
      <c r="CP48" t="s">
        <v>1457</v>
      </c>
      <c r="CQ48" t="s">
        <v>1491</v>
      </c>
      <c r="CR48" t="s">
        <v>1476</v>
      </c>
      <c r="CS48" t="s">
        <v>1457</v>
      </c>
      <c r="CT48" t="s">
        <v>1491</v>
      </c>
      <c r="CU48" t="s">
        <v>1476</v>
      </c>
      <c r="CV48" t="s">
        <v>1457</v>
      </c>
      <c r="CW48" t="s">
        <v>1491</v>
      </c>
      <c r="CX48" t="s">
        <v>1476</v>
      </c>
      <c r="CY48" t="s">
        <v>1457</v>
      </c>
    </row>
    <row r="49" spans="1:103">
      <c r="A49" t="s">
        <v>77</v>
      </c>
      <c r="B49" t="s">
        <v>76</v>
      </c>
      <c r="C49" t="s">
        <v>75</v>
      </c>
      <c r="D49" s="424" t="s">
        <v>369</v>
      </c>
      <c r="E49" s="424" t="s">
        <v>368</v>
      </c>
      <c r="F49" t="s">
        <v>1525</v>
      </c>
      <c r="G49" t="s">
        <v>1526</v>
      </c>
      <c r="H49">
        <v>7814022517</v>
      </c>
      <c r="I49" t="s">
        <v>1527</v>
      </c>
      <c r="J49">
        <v>5</v>
      </c>
      <c r="K49">
        <v>1</v>
      </c>
      <c r="L49">
        <v>24</v>
      </c>
      <c r="M49">
        <v>4</v>
      </c>
      <c r="N49">
        <v>15</v>
      </c>
      <c r="O49">
        <v>10</v>
      </c>
      <c r="P49">
        <v>28</v>
      </c>
      <c r="Q49">
        <v>25</v>
      </c>
      <c r="R49">
        <v>1</v>
      </c>
      <c r="S49" t="s">
        <v>1176</v>
      </c>
      <c r="T49" t="s">
        <v>1458</v>
      </c>
      <c r="U49" t="s">
        <v>1457</v>
      </c>
      <c r="V49" t="s">
        <v>1176</v>
      </c>
      <c r="W49" t="s">
        <v>1176</v>
      </c>
      <c r="X49" t="s">
        <v>1176</v>
      </c>
      <c r="Y49" t="s">
        <v>1176</v>
      </c>
      <c r="Z49" t="s">
        <v>1176</v>
      </c>
      <c r="AA49" t="s">
        <v>1176</v>
      </c>
      <c r="AB49" t="s">
        <v>1176</v>
      </c>
      <c r="AC49" t="s">
        <v>1176</v>
      </c>
      <c r="AD49" t="s">
        <v>1457</v>
      </c>
      <c r="AE49" t="s">
        <v>1457</v>
      </c>
      <c r="AF49" t="s">
        <v>1457</v>
      </c>
      <c r="AG49" t="s">
        <v>1457</v>
      </c>
      <c r="AH49" t="s">
        <v>1457</v>
      </c>
      <c r="AI49" t="s">
        <v>1457</v>
      </c>
      <c r="AJ49" t="s">
        <v>1457</v>
      </c>
      <c r="AK49" t="s">
        <v>1457</v>
      </c>
      <c r="AT49">
        <v>5030</v>
      </c>
      <c r="AU49" t="s">
        <v>1457</v>
      </c>
      <c r="AW49" t="s">
        <v>407</v>
      </c>
      <c r="AX49">
        <v>4580</v>
      </c>
      <c r="AY49">
        <v>5324750</v>
      </c>
      <c r="AZ49">
        <v>5324750</v>
      </c>
      <c r="BA49">
        <v>5324750</v>
      </c>
      <c r="BB49">
        <v>5324750</v>
      </c>
      <c r="BC49">
        <v>5324750</v>
      </c>
      <c r="BD49">
        <v>5324750</v>
      </c>
      <c r="BF49">
        <v>5324750</v>
      </c>
      <c r="BG49">
        <v>5324750</v>
      </c>
      <c r="BH49">
        <v>5324750</v>
      </c>
      <c r="BI49">
        <v>5324750</v>
      </c>
      <c r="BJ49">
        <v>5324750</v>
      </c>
      <c r="BK49">
        <v>4916836</v>
      </c>
      <c r="BN49" t="s">
        <v>1200</v>
      </c>
      <c r="BP49" t="s">
        <v>1201</v>
      </c>
      <c r="BR49" t="s">
        <v>1457</v>
      </c>
      <c r="BS49" t="s">
        <v>1200</v>
      </c>
      <c r="BU49" t="s">
        <v>1457</v>
      </c>
      <c r="BV49" t="s">
        <v>1200</v>
      </c>
      <c r="BX49" t="s">
        <v>1176</v>
      </c>
      <c r="BY49" t="s">
        <v>1484</v>
      </c>
      <c r="BZ49" t="s">
        <v>1485</v>
      </c>
      <c r="CA49" t="s">
        <v>1177</v>
      </c>
      <c r="CB49" t="s">
        <v>1491</v>
      </c>
      <c r="CC49" t="s">
        <v>1476</v>
      </c>
      <c r="CD49" t="s">
        <v>1457</v>
      </c>
      <c r="CE49" t="s">
        <v>1491</v>
      </c>
      <c r="CF49" t="s">
        <v>1476</v>
      </c>
      <c r="CG49" t="s">
        <v>1457</v>
      </c>
      <c r="CH49" t="s">
        <v>1491</v>
      </c>
      <c r="CI49" t="s">
        <v>1476</v>
      </c>
      <c r="CJ49" t="s">
        <v>1457</v>
      </c>
      <c r="CK49" t="s">
        <v>1491</v>
      </c>
      <c r="CL49" t="s">
        <v>1476</v>
      </c>
      <c r="CM49" t="s">
        <v>1457</v>
      </c>
      <c r="CN49" t="s">
        <v>1491</v>
      </c>
      <c r="CO49" t="s">
        <v>1476</v>
      </c>
      <c r="CP49" t="s">
        <v>1457</v>
      </c>
      <c r="CQ49" t="s">
        <v>1491</v>
      </c>
      <c r="CR49" t="s">
        <v>1476</v>
      </c>
      <c r="CS49" t="s">
        <v>1457</v>
      </c>
      <c r="CT49" t="s">
        <v>1491</v>
      </c>
      <c r="CU49" t="s">
        <v>1476</v>
      </c>
      <c r="CV49" t="s">
        <v>1457</v>
      </c>
      <c r="CW49" t="s">
        <v>1491</v>
      </c>
      <c r="CX49" t="s">
        <v>1476</v>
      </c>
      <c r="CY49" t="s">
        <v>1457</v>
      </c>
    </row>
    <row r="50" spans="1:103">
      <c r="A50" t="s">
        <v>77</v>
      </c>
      <c r="B50" t="s">
        <v>76</v>
      </c>
      <c r="C50" t="s">
        <v>75</v>
      </c>
      <c r="D50" s="424" t="s">
        <v>367</v>
      </c>
      <c r="E50" s="424" t="s">
        <v>366</v>
      </c>
      <c r="F50" t="s">
        <v>1528</v>
      </c>
      <c r="G50" t="s">
        <v>1529</v>
      </c>
      <c r="H50" t="s">
        <v>1530</v>
      </c>
      <c r="I50" t="s">
        <v>1531</v>
      </c>
      <c r="J50">
        <v>5</v>
      </c>
      <c r="K50">
        <v>1</v>
      </c>
      <c r="L50">
        <v>24</v>
      </c>
      <c r="M50">
        <v>4</v>
      </c>
      <c r="N50">
        <v>15</v>
      </c>
      <c r="O50">
        <v>10</v>
      </c>
      <c r="P50">
        <v>28</v>
      </c>
      <c r="Q50">
        <v>25</v>
      </c>
      <c r="R50">
        <v>1</v>
      </c>
      <c r="S50" t="s">
        <v>1176</v>
      </c>
      <c r="T50" t="s">
        <v>1458</v>
      </c>
      <c r="U50" t="s">
        <v>1457</v>
      </c>
      <c r="V50" t="s">
        <v>1176</v>
      </c>
      <c r="W50" t="s">
        <v>1176</v>
      </c>
      <c r="X50" t="s">
        <v>1176</v>
      </c>
      <c r="Y50" t="s">
        <v>1179</v>
      </c>
      <c r="Z50" t="s">
        <v>1179</v>
      </c>
      <c r="AA50" t="s">
        <v>1176</v>
      </c>
      <c r="AB50" t="s">
        <v>1179</v>
      </c>
      <c r="AC50" t="s">
        <v>1176</v>
      </c>
      <c r="AD50" t="s">
        <v>1457</v>
      </c>
      <c r="AE50" t="s">
        <v>1457</v>
      </c>
      <c r="AF50" t="s">
        <v>1457</v>
      </c>
      <c r="AG50">
        <v>42612</v>
      </c>
      <c r="AH50">
        <v>42734</v>
      </c>
      <c r="AI50" t="s">
        <v>1457</v>
      </c>
      <c r="AJ50">
        <v>42734</v>
      </c>
      <c r="AK50" t="s">
        <v>1457</v>
      </c>
      <c r="AT50">
        <v>7584</v>
      </c>
      <c r="AU50" t="s">
        <v>1457</v>
      </c>
      <c r="AW50" t="s">
        <v>407</v>
      </c>
      <c r="AX50">
        <v>7597</v>
      </c>
      <c r="AY50">
        <v>5853000</v>
      </c>
      <c r="AZ50">
        <v>5853000</v>
      </c>
      <c r="BA50">
        <v>5853000</v>
      </c>
      <c r="BB50">
        <v>5853000</v>
      </c>
      <c r="BC50">
        <v>5853000</v>
      </c>
      <c r="BD50">
        <v>5853000</v>
      </c>
      <c r="BF50">
        <v>6151170</v>
      </c>
      <c r="BG50">
        <v>5141143</v>
      </c>
      <c r="BH50">
        <v>5957343</v>
      </c>
      <c r="BI50">
        <v>5957344</v>
      </c>
      <c r="BJ50">
        <v>6151170</v>
      </c>
      <c r="BK50">
        <v>5141143</v>
      </c>
      <c r="BN50" t="s">
        <v>1199</v>
      </c>
      <c r="BP50" t="s">
        <v>1202</v>
      </c>
      <c r="BR50" t="s">
        <v>1457</v>
      </c>
      <c r="BS50" t="s">
        <v>1199</v>
      </c>
      <c r="BU50" t="s">
        <v>1457</v>
      </c>
      <c r="BV50" t="s">
        <v>1202</v>
      </c>
      <c r="BX50" t="s">
        <v>1176</v>
      </c>
      <c r="BY50" t="s">
        <v>1474</v>
      </c>
      <c r="BZ50" t="s">
        <v>1485</v>
      </c>
      <c r="CA50" t="s">
        <v>1176</v>
      </c>
      <c r="CB50" t="s">
        <v>1177</v>
      </c>
      <c r="CC50" t="s">
        <v>1476</v>
      </c>
      <c r="CD50" t="s">
        <v>1457</v>
      </c>
      <c r="CE50" t="s">
        <v>1176</v>
      </c>
      <c r="CF50" t="s">
        <v>1478</v>
      </c>
      <c r="CG50" t="s">
        <v>1457</v>
      </c>
      <c r="CH50" t="s">
        <v>1176</v>
      </c>
      <c r="CI50" t="s">
        <v>1504</v>
      </c>
      <c r="CJ50" t="s">
        <v>1457</v>
      </c>
      <c r="CK50" t="s">
        <v>1176</v>
      </c>
      <c r="CL50" t="s">
        <v>1486</v>
      </c>
      <c r="CM50" t="s">
        <v>1457</v>
      </c>
      <c r="CN50" t="s">
        <v>1176</v>
      </c>
      <c r="CO50" t="s">
        <v>1504</v>
      </c>
      <c r="CP50" t="s">
        <v>1457</v>
      </c>
      <c r="CQ50" t="s">
        <v>1176</v>
      </c>
      <c r="CR50" t="s">
        <v>1532</v>
      </c>
      <c r="CS50" t="s">
        <v>1457</v>
      </c>
      <c r="CT50" t="s">
        <v>1176</v>
      </c>
      <c r="CU50" t="s">
        <v>1486</v>
      </c>
      <c r="CV50" t="s">
        <v>1457</v>
      </c>
      <c r="CW50" t="s">
        <v>1177</v>
      </c>
      <c r="CX50" t="s">
        <v>1476</v>
      </c>
      <c r="CY50" t="s">
        <v>1457</v>
      </c>
    </row>
    <row r="51" spans="1:103">
      <c r="A51" t="s">
        <v>48</v>
      </c>
      <c r="B51" t="s">
        <v>47</v>
      </c>
      <c r="C51" t="s">
        <v>46</v>
      </c>
      <c r="D51" s="424" t="s">
        <v>365</v>
      </c>
      <c r="E51" s="424" t="s">
        <v>364</v>
      </c>
      <c r="F51" t="s">
        <v>1533</v>
      </c>
      <c r="G51" t="s">
        <v>1534</v>
      </c>
      <c r="H51">
        <v>1226433702</v>
      </c>
      <c r="I51" t="s">
        <v>1535</v>
      </c>
      <c r="J51">
        <v>5</v>
      </c>
      <c r="K51">
        <v>1</v>
      </c>
      <c r="L51">
        <v>24</v>
      </c>
      <c r="M51">
        <v>4</v>
      </c>
      <c r="N51">
        <v>15</v>
      </c>
      <c r="O51">
        <v>10</v>
      </c>
      <c r="P51">
        <v>28</v>
      </c>
      <c r="Q51">
        <v>25</v>
      </c>
      <c r="R51">
        <v>1</v>
      </c>
      <c r="S51" t="s">
        <v>1176</v>
      </c>
      <c r="T51" t="s">
        <v>1458</v>
      </c>
      <c r="U51" t="s">
        <v>1457</v>
      </c>
      <c r="V51" t="s">
        <v>1176</v>
      </c>
      <c r="W51" t="s">
        <v>1176</v>
      </c>
      <c r="X51" t="s">
        <v>1176</v>
      </c>
      <c r="Y51" t="s">
        <v>1176</v>
      </c>
      <c r="Z51" t="s">
        <v>1176</v>
      </c>
      <c r="AA51" t="s">
        <v>1176</v>
      </c>
      <c r="AB51" t="s">
        <v>1176</v>
      </c>
      <c r="AC51" t="s">
        <v>1176</v>
      </c>
      <c r="AD51" t="s">
        <v>1457</v>
      </c>
      <c r="AE51" t="s">
        <v>1457</v>
      </c>
      <c r="AF51" t="s">
        <v>1457</v>
      </c>
      <c r="AG51" t="s">
        <v>1457</v>
      </c>
      <c r="AH51" t="s">
        <v>1457</v>
      </c>
      <c r="AI51" t="s">
        <v>1457</v>
      </c>
      <c r="AJ51" t="s">
        <v>1457</v>
      </c>
      <c r="AK51" t="s">
        <v>1457</v>
      </c>
      <c r="AT51">
        <v>8142</v>
      </c>
      <c r="AU51" t="s">
        <v>1457</v>
      </c>
      <c r="AW51" t="s">
        <v>407</v>
      </c>
      <c r="AX51">
        <v>7388</v>
      </c>
      <c r="AY51">
        <v>4599250</v>
      </c>
      <c r="AZ51">
        <v>4599250</v>
      </c>
      <c r="BA51">
        <v>4599250</v>
      </c>
      <c r="BB51">
        <v>4599250</v>
      </c>
      <c r="BC51">
        <v>4599250</v>
      </c>
      <c r="BD51">
        <v>4599250</v>
      </c>
      <c r="BF51">
        <v>4599250</v>
      </c>
      <c r="BG51">
        <v>4599250</v>
      </c>
      <c r="BH51">
        <v>4599250</v>
      </c>
      <c r="BI51">
        <v>4599250</v>
      </c>
      <c r="BJ51">
        <v>4599250</v>
      </c>
      <c r="BK51">
        <v>4599250</v>
      </c>
      <c r="BN51" t="s">
        <v>1199</v>
      </c>
      <c r="BP51" t="s">
        <v>1199</v>
      </c>
      <c r="BR51" t="s">
        <v>1457</v>
      </c>
      <c r="BS51" t="s">
        <v>1199</v>
      </c>
      <c r="BU51" t="s">
        <v>1457</v>
      </c>
      <c r="BV51" t="s">
        <v>1200</v>
      </c>
      <c r="BX51" t="s">
        <v>1176</v>
      </c>
      <c r="BY51" t="s">
        <v>1474</v>
      </c>
      <c r="BZ51" t="s">
        <v>1485</v>
      </c>
      <c r="CA51" t="s">
        <v>1176</v>
      </c>
      <c r="CB51" t="s">
        <v>1177</v>
      </c>
      <c r="CC51" t="s">
        <v>1476</v>
      </c>
      <c r="CD51" t="s">
        <v>1457</v>
      </c>
      <c r="CE51" t="s">
        <v>1177</v>
      </c>
      <c r="CF51" t="s">
        <v>1476</v>
      </c>
      <c r="CG51" t="s">
        <v>1457</v>
      </c>
      <c r="CH51" t="s">
        <v>1176</v>
      </c>
      <c r="CI51" t="s">
        <v>1504</v>
      </c>
      <c r="CJ51" t="s">
        <v>1457</v>
      </c>
      <c r="CK51" t="s">
        <v>1176</v>
      </c>
      <c r="CL51" t="s">
        <v>1486</v>
      </c>
      <c r="CM51" t="s">
        <v>1457</v>
      </c>
      <c r="CN51" t="s">
        <v>1176</v>
      </c>
      <c r="CO51" t="s">
        <v>1486</v>
      </c>
      <c r="CP51" t="s">
        <v>1457</v>
      </c>
      <c r="CQ51" t="s">
        <v>1177</v>
      </c>
      <c r="CR51" t="s">
        <v>1476</v>
      </c>
      <c r="CS51" t="s">
        <v>1457</v>
      </c>
      <c r="CT51" t="s">
        <v>1176</v>
      </c>
      <c r="CU51" t="s">
        <v>1479</v>
      </c>
      <c r="CV51" t="s">
        <v>1457</v>
      </c>
      <c r="CW51" t="s">
        <v>1177</v>
      </c>
      <c r="CX51" t="s">
        <v>1476</v>
      </c>
      <c r="CY51" t="s">
        <v>1457</v>
      </c>
    </row>
    <row r="52" spans="1:103">
      <c r="A52" t="s">
        <v>60</v>
      </c>
      <c r="B52" t="s">
        <v>69</v>
      </c>
      <c r="C52" t="s">
        <v>58</v>
      </c>
      <c r="D52" s="424" t="s">
        <v>363</v>
      </c>
      <c r="E52" s="424" t="s">
        <v>362</v>
      </c>
      <c r="F52" t="s">
        <v>1536</v>
      </c>
      <c r="G52" t="s">
        <v>1537</v>
      </c>
      <c r="H52" t="s">
        <v>1538</v>
      </c>
      <c r="I52" t="s">
        <v>1539</v>
      </c>
      <c r="J52">
        <v>5</v>
      </c>
      <c r="K52">
        <v>1</v>
      </c>
      <c r="L52">
        <v>24</v>
      </c>
      <c r="M52">
        <v>4</v>
      </c>
      <c r="N52">
        <v>15</v>
      </c>
      <c r="O52">
        <v>10</v>
      </c>
      <c r="P52">
        <v>28</v>
      </c>
      <c r="Q52">
        <v>25</v>
      </c>
      <c r="R52">
        <v>1</v>
      </c>
      <c r="S52" t="s">
        <v>1176</v>
      </c>
      <c r="T52" t="s">
        <v>1458</v>
      </c>
      <c r="U52" t="s">
        <v>1457</v>
      </c>
      <c r="V52" t="s">
        <v>1176</v>
      </c>
      <c r="W52" t="s">
        <v>1176</v>
      </c>
      <c r="X52" t="s">
        <v>1179</v>
      </c>
      <c r="Y52" t="s">
        <v>1179</v>
      </c>
      <c r="Z52" t="s">
        <v>1176</v>
      </c>
      <c r="AA52" t="s">
        <v>1176</v>
      </c>
      <c r="AB52" t="s">
        <v>1176</v>
      </c>
      <c r="AC52" t="s">
        <v>1176</v>
      </c>
      <c r="AD52" t="s">
        <v>1457</v>
      </c>
      <c r="AE52" t="s">
        <v>1457</v>
      </c>
      <c r="AF52">
        <v>42461</v>
      </c>
      <c r="AG52">
        <v>42461</v>
      </c>
      <c r="AH52" t="s">
        <v>1457</v>
      </c>
      <c r="AI52" t="s">
        <v>1457</v>
      </c>
      <c r="AJ52" t="s">
        <v>1457</v>
      </c>
      <c r="AK52" t="s">
        <v>1457</v>
      </c>
      <c r="AT52">
        <v>3792</v>
      </c>
      <c r="AU52" t="s">
        <v>1457</v>
      </c>
      <c r="AW52" t="s">
        <v>407</v>
      </c>
      <c r="AX52">
        <v>3740</v>
      </c>
      <c r="AY52">
        <v>3012250</v>
      </c>
      <c r="AZ52">
        <v>3012250</v>
      </c>
      <c r="BA52">
        <v>3012250</v>
      </c>
      <c r="BB52">
        <v>3012250</v>
      </c>
      <c r="BC52">
        <v>2871812</v>
      </c>
      <c r="BD52">
        <v>2879064</v>
      </c>
      <c r="BF52">
        <v>2903750</v>
      </c>
      <c r="BG52">
        <v>2868419</v>
      </c>
      <c r="BH52">
        <v>2868419</v>
      </c>
      <c r="BI52">
        <v>2848420</v>
      </c>
      <c r="BJ52">
        <v>2903750</v>
      </c>
      <c r="BK52">
        <v>2868419</v>
      </c>
      <c r="BN52" t="s">
        <v>1199</v>
      </c>
      <c r="BP52" t="s">
        <v>1199</v>
      </c>
      <c r="BR52" t="s">
        <v>1457</v>
      </c>
      <c r="BS52" t="s">
        <v>1199</v>
      </c>
      <c r="BU52" t="s">
        <v>1457</v>
      </c>
      <c r="BV52" t="s">
        <v>1202</v>
      </c>
      <c r="BX52" t="s">
        <v>1176</v>
      </c>
      <c r="BY52" t="s">
        <v>1484</v>
      </c>
      <c r="BZ52" t="s">
        <v>1475</v>
      </c>
      <c r="CA52" t="s">
        <v>1176</v>
      </c>
      <c r="CB52" t="s">
        <v>1177</v>
      </c>
      <c r="CC52" t="s">
        <v>1476</v>
      </c>
      <c r="CD52" t="s">
        <v>1457</v>
      </c>
      <c r="CE52" t="s">
        <v>1177</v>
      </c>
      <c r="CF52" t="s">
        <v>1476</v>
      </c>
      <c r="CG52" t="s">
        <v>1457</v>
      </c>
      <c r="CH52" t="s">
        <v>1177</v>
      </c>
      <c r="CI52" t="s">
        <v>1476</v>
      </c>
      <c r="CJ52" t="s">
        <v>1457</v>
      </c>
      <c r="CK52" t="s">
        <v>1176</v>
      </c>
      <c r="CL52" t="s">
        <v>1496</v>
      </c>
      <c r="CM52" t="s">
        <v>1457</v>
      </c>
      <c r="CN52" t="s">
        <v>1176</v>
      </c>
      <c r="CO52" t="s">
        <v>1504</v>
      </c>
      <c r="CP52" t="s">
        <v>1457</v>
      </c>
      <c r="CQ52" t="s">
        <v>1177</v>
      </c>
      <c r="CR52" t="s">
        <v>1476</v>
      </c>
      <c r="CS52" t="s">
        <v>1457</v>
      </c>
      <c r="CT52" t="s">
        <v>1176</v>
      </c>
      <c r="CU52" t="s">
        <v>1540</v>
      </c>
      <c r="CV52" t="s">
        <v>1457</v>
      </c>
      <c r="CW52" t="s">
        <v>1177</v>
      </c>
      <c r="CX52" t="s">
        <v>1476</v>
      </c>
      <c r="CY52" t="s">
        <v>1457</v>
      </c>
    </row>
    <row r="53" spans="1:103">
      <c r="A53" t="s">
        <v>60</v>
      </c>
      <c r="B53" t="s">
        <v>59</v>
      </c>
      <c r="C53" t="s">
        <v>139</v>
      </c>
      <c r="D53" s="424" t="s">
        <v>253</v>
      </c>
      <c r="E53" s="424" t="s">
        <v>252</v>
      </c>
      <c r="F53" t="s">
        <v>1541</v>
      </c>
      <c r="G53" t="s">
        <v>1542</v>
      </c>
      <c r="H53">
        <v>1983552346</v>
      </c>
      <c r="I53" t="s">
        <v>1543</v>
      </c>
      <c r="J53">
        <v>5</v>
      </c>
      <c r="K53">
        <v>1</v>
      </c>
      <c r="L53">
        <v>24</v>
      </c>
      <c r="M53">
        <v>4</v>
      </c>
      <c r="N53">
        <v>15</v>
      </c>
      <c r="O53">
        <v>10</v>
      </c>
      <c r="P53">
        <v>28</v>
      </c>
      <c r="Q53">
        <v>25</v>
      </c>
      <c r="R53">
        <v>1</v>
      </c>
      <c r="S53" t="s">
        <v>1176</v>
      </c>
      <c r="T53" t="s">
        <v>1458</v>
      </c>
      <c r="U53" t="s">
        <v>1457</v>
      </c>
      <c r="V53" t="s">
        <v>1176</v>
      </c>
      <c r="W53" t="s">
        <v>1176</v>
      </c>
      <c r="X53" t="s">
        <v>1179</v>
      </c>
      <c r="Y53" t="s">
        <v>1179</v>
      </c>
      <c r="Z53" t="s">
        <v>1176</v>
      </c>
      <c r="AA53" t="s">
        <v>1176</v>
      </c>
      <c r="AB53" t="s">
        <v>1176</v>
      </c>
      <c r="AC53" t="s">
        <v>1176</v>
      </c>
      <c r="AD53" t="s">
        <v>1457</v>
      </c>
      <c r="AE53" t="s">
        <v>1457</v>
      </c>
      <c r="AF53">
        <v>42614</v>
      </c>
      <c r="AG53">
        <v>42430</v>
      </c>
      <c r="AH53" t="s">
        <v>1457</v>
      </c>
      <c r="AI53" t="s">
        <v>1457</v>
      </c>
      <c r="AJ53" t="s">
        <v>1457</v>
      </c>
      <c r="AK53" t="s">
        <v>1457</v>
      </c>
      <c r="AT53">
        <v>2824</v>
      </c>
      <c r="AU53" t="s">
        <v>1457</v>
      </c>
      <c r="AW53" t="s">
        <v>406</v>
      </c>
      <c r="AX53">
        <v>3026</v>
      </c>
      <c r="AY53">
        <v>22016754</v>
      </c>
      <c r="AZ53" t="s">
        <v>1457</v>
      </c>
      <c r="BA53" t="s">
        <v>1457</v>
      </c>
      <c r="BB53" t="s">
        <v>1457</v>
      </c>
      <c r="BC53">
        <v>22016754</v>
      </c>
      <c r="BD53" t="s">
        <v>1457</v>
      </c>
      <c r="BF53">
        <v>5202230</v>
      </c>
      <c r="BG53">
        <v>5446731</v>
      </c>
      <c r="BH53">
        <v>5683896</v>
      </c>
      <c r="BI53">
        <v>5683897</v>
      </c>
      <c r="BJ53">
        <v>5400707</v>
      </c>
      <c r="BK53">
        <v>4785516</v>
      </c>
      <c r="BN53" t="s">
        <v>1199</v>
      </c>
      <c r="BP53" t="s">
        <v>1199</v>
      </c>
      <c r="BR53" t="s">
        <v>1457</v>
      </c>
      <c r="BS53" t="s">
        <v>1201</v>
      </c>
      <c r="BU53" t="s">
        <v>1457</v>
      </c>
      <c r="BV53" t="s">
        <v>1199</v>
      </c>
      <c r="BX53" t="s">
        <v>1176</v>
      </c>
      <c r="BY53" t="s">
        <v>1484</v>
      </c>
      <c r="BZ53" t="s">
        <v>1485</v>
      </c>
      <c r="CA53" t="s">
        <v>1177</v>
      </c>
      <c r="CB53" t="s">
        <v>1491</v>
      </c>
      <c r="CC53" t="s">
        <v>1476</v>
      </c>
      <c r="CD53" t="s">
        <v>1457</v>
      </c>
      <c r="CE53" t="s">
        <v>1491</v>
      </c>
      <c r="CF53" t="s">
        <v>1476</v>
      </c>
      <c r="CG53" t="s">
        <v>1457</v>
      </c>
      <c r="CH53" t="s">
        <v>1491</v>
      </c>
      <c r="CI53" t="s">
        <v>1476</v>
      </c>
      <c r="CJ53" t="s">
        <v>1457</v>
      </c>
      <c r="CK53" t="s">
        <v>1491</v>
      </c>
      <c r="CL53" t="s">
        <v>1476</v>
      </c>
      <c r="CM53" t="s">
        <v>1457</v>
      </c>
      <c r="CN53" t="s">
        <v>1491</v>
      </c>
      <c r="CO53" t="s">
        <v>1476</v>
      </c>
      <c r="CP53" t="s">
        <v>1457</v>
      </c>
      <c r="CQ53" t="s">
        <v>1491</v>
      </c>
      <c r="CR53" t="s">
        <v>1476</v>
      </c>
      <c r="CS53" t="s">
        <v>1457</v>
      </c>
      <c r="CT53" t="s">
        <v>1491</v>
      </c>
      <c r="CU53" t="s">
        <v>1476</v>
      </c>
      <c r="CV53" t="s">
        <v>1457</v>
      </c>
      <c r="CW53" t="s">
        <v>1491</v>
      </c>
      <c r="CX53" t="s">
        <v>1476</v>
      </c>
      <c r="CY53" t="s">
        <v>1457</v>
      </c>
    </row>
    <row r="54" spans="1:103">
      <c r="A54" t="s">
        <v>77</v>
      </c>
      <c r="B54" t="s">
        <v>76</v>
      </c>
      <c r="C54" t="s">
        <v>75</v>
      </c>
      <c r="D54" s="424" t="s">
        <v>249</v>
      </c>
      <c r="E54" s="424" t="s">
        <v>248</v>
      </c>
      <c r="F54" t="s">
        <v>1497</v>
      </c>
      <c r="G54" t="s">
        <v>1498</v>
      </c>
      <c r="H54" t="s">
        <v>1544</v>
      </c>
      <c r="I54" t="s">
        <v>1499</v>
      </c>
      <c r="J54">
        <v>5</v>
      </c>
      <c r="K54">
        <v>1</v>
      </c>
      <c r="L54">
        <v>24</v>
      </c>
      <c r="M54">
        <v>4</v>
      </c>
      <c r="N54">
        <v>15</v>
      </c>
      <c r="O54">
        <v>10</v>
      </c>
      <c r="P54">
        <v>28</v>
      </c>
      <c r="Q54">
        <v>25</v>
      </c>
      <c r="R54">
        <v>1</v>
      </c>
      <c r="S54" t="s">
        <v>1177</v>
      </c>
      <c r="T54" t="s">
        <v>1176</v>
      </c>
      <c r="U54" t="s">
        <v>1457</v>
      </c>
      <c r="V54" t="s">
        <v>1176</v>
      </c>
      <c r="W54" t="s">
        <v>1176</v>
      </c>
      <c r="X54" t="s">
        <v>1179</v>
      </c>
      <c r="Y54" t="s">
        <v>1179</v>
      </c>
      <c r="Z54" t="s">
        <v>1176</v>
      </c>
      <c r="AA54" t="s">
        <v>1176</v>
      </c>
      <c r="AB54" t="s">
        <v>1179</v>
      </c>
      <c r="AC54" t="s">
        <v>1176</v>
      </c>
      <c r="AD54" t="s">
        <v>1457</v>
      </c>
      <c r="AE54" t="s">
        <v>1457</v>
      </c>
      <c r="AF54">
        <v>42460</v>
      </c>
      <c r="AG54">
        <v>42460</v>
      </c>
      <c r="AH54" t="s">
        <v>1457</v>
      </c>
      <c r="AI54" t="s">
        <v>1457</v>
      </c>
      <c r="AJ54">
        <v>42460</v>
      </c>
      <c r="AK54" t="s">
        <v>1457</v>
      </c>
      <c r="AT54">
        <v>2705</v>
      </c>
      <c r="AU54" t="s">
        <v>1457</v>
      </c>
      <c r="AW54" t="s">
        <v>406</v>
      </c>
      <c r="AX54">
        <v>2463</v>
      </c>
      <c r="AY54">
        <v>12669793</v>
      </c>
      <c r="AZ54">
        <v>12886270</v>
      </c>
      <c r="BA54">
        <v>14333020</v>
      </c>
      <c r="BB54">
        <v>14385538</v>
      </c>
      <c r="BC54">
        <v>12640043</v>
      </c>
      <c r="BD54">
        <v>12856520</v>
      </c>
      <c r="BF54">
        <v>12669793</v>
      </c>
      <c r="BG54">
        <v>12886270</v>
      </c>
      <c r="BH54">
        <v>14333020</v>
      </c>
      <c r="BI54">
        <v>14385538</v>
      </c>
      <c r="BJ54">
        <v>12640043</v>
      </c>
      <c r="BK54">
        <v>12856520</v>
      </c>
      <c r="BN54" t="s">
        <v>1199</v>
      </c>
      <c r="BP54" t="s">
        <v>1202</v>
      </c>
      <c r="BR54" t="s">
        <v>1457</v>
      </c>
      <c r="BS54" t="s">
        <v>1202</v>
      </c>
      <c r="BU54" t="s">
        <v>1457</v>
      </c>
      <c r="BV54" t="s">
        <v>1202</v>
      </c>
      <c r="BX54" t="s">
        <v>1176</v>
      </c>
      <c r="BY54" t="s">
        <v>1484</v>
      </c>
      <c r="BZ54" t="s">
        <v>1485</v>
      </c>
      <c r="CA54" t="s">
        <v>1177</v>
      </c>
      <c r="CB54" t="s">
        <v>1491</v>
      </c>
      <c r="CC54" t="s">
        <v>1476</v>
      </c>
      <c r="CD54" t="s">
        <v>1457</v>
      </c>
      <c r="CE54" t="s">
        <v>1491</v>
      </c>
      <c r="CF54" t="s">
        <v>1476</v>
      </c>
      <c r="CG54" t="s">
        <v>1457</v>
      </c>
      <c r="CH54" t="s">
        <v>1491</v>
      </c>
      <c r="CI54" t="s">
        <v>1476</v>
      </c>
      <c r="CJ54" t="s">
        <v>1457</v>
      </c>
      <c r="CK54" t="s">
        <v>1491</v>
      </c>
      <c r="CL54" t="s">
        <v>1476</v>
      </c>
      <c r="CM54" t="s">
        <v>1457</v>
      </c>
      <c r="CN54" t="s">
        <v>1491</v>
      </c>
      <c r="CO54" t="s">
        <v>1476</v>
      </c>
      <c r="CP54" t="s">
        <v>1457</v>
      </c>
      <c r="CQ54" t="s">
        <v>1491</v>
      </c>
      <c r="CR54" t="s">
        <v>1476</v>
      </c>
      <c r="CS54" t="s">
        <v>1457</v>
      </c>
      <c r="CT54" t="s">
        <v>1491</v>
      </c>
      <c r="CU54" t="s">
        <v>1476</v>
      </c>
      <c r="CV54" t="s">
        <v>1457</v>
      </c>
      <c r="CW54" t="s">
        <v>1491</v>
      </c>
      <c r="CX54" t="s">
        <v>1476</v>
      </c>
      <c r="CY54" t="s">
        <v>1457</v>
      </c>
    </row>
    <row r="55" spans="1:103">
      <c r="A55" t="s">
        <v>48</v>
      </c>
      <c r="B55" t="s">
        <v>47</v>
      </c>
      <c r="C55" t="s">
        <v>46</v>
      </c>
      <c r="D55" s="424" t="s">
        <v>245</v>
      </c>
      <c r="E55" s="424" t="s">
        <v>244</v>
      </c>
      <c r="F55" t="s">
        <v>1545</v>
      </c>
      <c r="G55" t="s">
        <v>1546</v>
      </c>
      <c r="H55" t="s">
        <v>1547</v>
      </c>
      <c r="I55" t="s">
        <v>1548</v>
      </c>
      <c r="J55">
        <v>5</v>
      </c>
      <c r="K55">
        <v>1</v>
      </c>
      <c r="L55">
        <v>24</v>
      </c>
      <c r="M55">
        <v>4</v>
      </c>
      <c r="N55">
        <v>15</v>
      </c>
      <c r="O55">
        <v>10</v>
      </c>
      <c r="P55">
        <v>28</v>
      </c>
      <c r="Q55">
        <v>25</v>
      </c>
      <c r="R55">
        <v>1</v>
      </c>
      <c r="S55" t="s">
        <v>1176</v>
      </c>
      <c r="T55" t="s">
        <v>1458</v>
      </c>
      <c r="U55" t="s">
        <v>1457</v>
      </c>
      <c r="V55" t="s">
        <v>1459</v>
      </c>
      <c r="W55" t="s">
        <v>1459</v>
      </c>
      <c r="X55" t="s">
        <v>1459</v>
      </c>
      <c r="Y55" t="s">
        <v>1459</v>
      </c>
      <c r="Z55" t="s">
        <v>1459</v>
      </c>
      <c r="AA55" t="s">
        <v>1459</v>
      </c>
      <c r="AB55" t="s">
        <v>1179</v>
      </c>
      <c r="AC55" t="s">
        <v>1459</v>
      </c>
      <c r="AD55" t="s">
        <v>1457</v>
      </c>
      <c r="AE55" t="s">
        <v>1457</v>
      </c>
      <c r="AF55" t="s">
        <v>1457</v>
      </c>
      <c r="AG55" t="s">
        <v>1457</v>
      </c>
      <c r="AH55" t="s">
        <v>1457</v>
      </c>
      <c r="AI55" t="s">
        <v>1457</v>
      </c>
      <c r="AJ55">
        <v>42461</v>
      </c>
      <c r="AK55" t="s">
        <v>1457</v>
      </c>
      <c r="AT55">
        <v>6554</v>
      </c>
      <c r="AU55">
        <v>382930</v>
      </c>
      <c r="AW55" t="s">
        <v>406</v>
      </c>
      <c r="AX55">
        <v>7162</v>
      </c>
      <c r="AY55">
        <v>6082016</v>
      </c>
      <c r="AZ55">
        <v>6317973</v>
      </c>
      <c r="BA55">
        <v>8124638.5</v>
      </c>
      <c r="BB55">
        <v>10632836.5</v>
      </c>
      <c r="BC55">
        <v>6082016</v>
      </c>
      <c r="BD55">
        <v>6317973</v>
      </c>
      <c r="BF55">
        <v>5761790</v>
      </c>
      <c r="BG55">
        <v>6299992</v>
      </c>
      <c r="BH55">
        <v>8124638.5</v>
      </c>
      <c r="BI55">
        <v>10875461</v>
      </c>
      <c r="BJ55">
        <v>5761790</v>
      </c>
      <c r="BK55">
        <v>6299992</v>
      </c>
      <c r="BN55" t="s">
        <v>1201</v>
      </c>
      <c r="BP55" t="s">
        <v>1202</v>
      </c>
      <c r="BR55" t="s">
        <v>1457</v>
      </c>
      <c r="BS55" t="s">
        <v>1199</v>
      </c>
      <c r="BU55" t="s">
        <v>1457</v>
      </c>
      <c r="BV55" t="s">
        <v>1202</v>
      </c>
      <c r="BX55" t="s">
        <v>1176</v>
      </c>
      <c r="BY55" t="s">
        <v>1484</v>
      </c>
      <c r="BZ55" t="s">
        <v>1485</v>
      </c>
      <c r="CA55" t="s">
        <v>1176</v>
      </c>
      <c r="CB55" t="s">
        <v>1177</v>
      </c>
      <c r="CC55" t="s">
        <v>1476</v>
      </c>
      <c r="CD55" t="s">
        <v>1457</v>
      </c>
      <c r="CE55" t="s">
        <v>1177</v>
      </c>
      <c r="CF55" t="s">
        <v>1476</v>
      </c>
      <c r="CG55" t="s">
        <v>1457</v>
      </c>
      <c r="CH55" t="s">
        <v>1177</v>
      </c>
      <c r="CI55" t="s">
        <v>1476</v>
      </c>
      <c r="CJ55" t="s">
        <v>1457</v>
      </c>
      <c r="CK55" t="s">
        <v>1177</v>
      </c>
      <c r="CL55" t="s">
        <v>1476</v>
      </c>
      <c r="CM55" t="s">
        <v>1457</v>
      </c>
      <c r="CN55" t="s">
        <v>1177</v>
      </c>
      <c r="CO55" t="s">
        <v>1476</v>
      </c>
      <c r="CP55" t="s">
        <v>1457</v>
      </c>
      <c r="CQ55" t="s">
        <v>1177</v>
      </c>
      <c r="CR55" t="s">
        <v>1476</v>
      </c>
      <c r="CS55" t="s">
        <v>1457</v>
      </c>
      <c r="CT55" t="s">
        <v>1177</v>
      </c>
      <c r="CU55" t="s">
        <v>1476</v>
      </c>
      <c r="CV55" t="s">
        <v>1457</v>
      </c>
      <c r="CW55" t="s">
        <v>1176</v>
      </c>
      <c r="CX55" t="s">
        <v>1486</v>
      </c>
      <c r="CY55" t="s">
        <v>1549</v>
      </c>
    </row>
    <row r="56" spans="1:103">
      <c r="A56" t="s">
        <v>48</v>
      </c>
      <c r="B56" t="s">
        <v>47</v>
      </c>
      <c r="C56" t="s">
        <v>46</v>
      </c>
      <c r="D56" s="424" t="s">
        <v>241</v>
      </c>
      <c r="E56" s="424" t="s">
        <v>240</v>
      </c>
      <c r="F56" t="s">
        <v>1550</v>
      </c>
      <c r="G56" t="s">
        <v>1551</v>
      </c>
      <c r="H56" t="s">
        <v>1552</v>
      </c>
      <c r="I56" t="s">
        <v>1553</v>
      </c>
      <c r="J56">
        <v>5</v>
      </c>
      <c r="K56">
        <v>1</v>
      </c>
      <c r="L56">
        <v>24</v>
      </c>
      <c r="M56">
        <v>4</v>
      </c>
      <c r="N56">
        <v>15</v>
      </c>
      <c r="O56">
        <v>10</v>
      </c>
      <c r="P56">
        <v>28</v>
      </c>
      <c r="Q56">
        <v>25</v>
      </c>
      <c r="R56">
        <v>1</v>
      </c>
      <c r="S56" t="s">
        <v>1176</v>
      </c>
      <c r="T56" t="s">
        <v>1458</v>
      </c>
      <c r="U56" t="s">
        <v>1457</v>
      </c>
      <c r="V56" t="s">
        <v>1176</v>
      </c>
      <c r="W56" t="s">
        <v>1176</v>
      </c>
      <c r="X56" t="s">
        <v>1176</v>
      </c>
      <c r="Y56" t="s">
        <v>1176</v>
      </c>
      <c r="Z56" t="s">
        <v>1176</v>
      </c>
      <c r="AA56" t="s">
        <v>1176</v>
      </c>
      <c r="AB56" t="s">
        <v>1179</v>
      </c>
      <c r="AC56" t="s">
        <v>1176</v>
      </c>
      <c r="AD56" t="s">
        <v>1457</v>
      </c>
      <c r="AE56" t="s">
        <v>1457</v>
      </c>
      <c r="AF56" t="s">
        <v>1457</v>
      </c>
      <c r="AG56" t="s">
        <v>1457</v>
      </c>
      <c r="AH56" t="s">
        <v>1457</v>
      </c>
      <c r="AI56" t="s">
        <v>1457</v>
      </c>
      <c r="AJ56">
        <v>42460</v>
      </c>
      <c r="AK56" t="s">
        <v>1457</v>
      </c>
      <c r="AT56">
        <v>11116</v>
      </c>
      <c r="AU56" t="s">
        <v>1457</v>
      </c>
      <c r="AW56" t="s">
        <v>406</v>
      </c>
      <c r="AX56">
        <v>11137</v>
      </c>
      <c r="AY56">
        <v>7365000</v>
      </c>
      <c r="AZ56">
        <v>7069000</v>
      </c>
      <c r="BA56">
        <v>7813550</v>
      </c>
      <c r="BB56">
        <v>6662000</v>
      </c>
      <c r="BC56">
        <v>7365000</v>
      </c>
      <c r="BD56">
        <v>7069000</v>
      </c>
      <c r="BF56">
        <v>6315000</v>
      </c>
      <c r="BG56">
        <v>6483000</v>
      </c>
      <c r="BH56">
        <v>8163550</v>
      </c>
      <c r="BI56">
        <v>7012000</v>
      </c>
      <c r="BJ56">
        <v>6315000</v>
      </c>
      <c r="BK56">
        <v>6383000</v>
      </c>
      <c r="BN56" t="s">
        <v>1199</v>
      </c>
      <c r="BP56" t="s">
        <v>1201</v>
      </c>
      <c r="BR56" t="s">
        <v>1457</v>
      </c>
      <c r="BS56" t="s">
        <v>1199</v>
      </c>
      <c r="BU56" t="s">
        <v>1457</v>
      </c>
      <c r="BV56" t="s">
        <v>1202</v>
      </c>
      <c r="BX56" t="s">
        <v>1176</v>
      </c>
      <c r="BY56" t="s">
        <v>1484</v>
      </c>
      <c r="BZ56" t="s">
        <v>1475</v>
      </c>
      <c r="CA56" t="s">
        <v>1176</v>
      </c>
      <c r="CB56" t="s">
        <v>1177</v>
      </c>
      <c r="CC56" t="s">
        <v>1476</v>
      </c>
      <c r="CD56" t="s">
        <v>1457</v>
      </c>
      <c r="CE56" t="s">
        <v>1177</v>
      </c>
      <c r="CF56" t="s">
        <v>1476</v>
      </c>
      <c r="CG56" t="s">
        <v>1457</v>
      </c>
      <c r="CH56" t="s">
        <v>1177</v>
      </c>
      <c r="CI56" t="s">
        <v>1476</v>
      </c>
      <c r="CJ56" t="s">
        <v>1457</v>
      </c>
      <c r="CK56" t="s">
        <v>1176</v>
      </c>
      <c r="CL56" t="s">
        <v>1496</v>
      </c>
      <c r="CM56" t="s">
        <v>1457</v>
      </c>
      <c r="CN56" t="s">
        <v>1176</v>
      </c>
      <c r="CO56" t="s">
        <v>1496</v>
      </c>
      <c r="CP56" t="s">
        <v>1457</v>
      </c>
      <c r="CQ56" t="s">
        <v>1177</v>
      </c>
      <c r="CR56" t="s">
        <v>1476</v>
      </c>
      <c r="CS56" t="s">
        <v>1457</v>
      </c>
      <c r="CT56" t="s">
        <v>1176</v>
      </c>
      <c r="CU56" t="s">
        <v>1496</v>
      </c>
      <c r="CV56" t="s">
        <v>1457</v>
      </c>
      <c r="CW56" t="s">
        <v>1177</v>
      </c>
      <c r="CX56" t="s">
        <v>1476</v>
      </c>
      <c r="CY56" t="s">
        <v>1457</v>
      </c>
    </row>
    <row r="57" spans="1:103">
      <c r="A57" t="s">
        <v>48</v>
      </c>
      <c r="B57" t="s">
        <v>64</v>
      </c>
      <c r="C57" t="s">
        <v>63</v>
      </c>
      <c r="D57" s="424" t="s">
        <v>239</v>
      </c>
      <c r="E57" s="424" t="s">
        <v>238</v>
      </c>
      <c r="F57" t="s">
        <v>1554</v>
      </c>
      <c r="G57" t="s">
        <v>1555</v>
      </c>
      <c r="H57" t="s">
        <v>1556</v>
      </c>
      <c r="I57" t="s">
        <v>1557</v>
      </c>
      <c r="J57">
        <v>5</v>
      </c>
      <c r="K57">
        <v>1</v>
      </c>
      <c r="L57">
        <v>24</v>
      </c>
      <c r="M57">
        <v>4</v>
      </c>
      <c r="N57">
        <v>15</v>
      </c>
      <c r="O57">
        <v>10</v>
      </c>
      <c r="P57">
        <v>28</v>
      </c>
      <c r="Q57">
        <v>25</v>
      </c>
      <c r="R57">
        <v>1</v>
      </c>
      <c r="S57" t="s">
        <v>1176</v>
      </c>
      <c r="T57" t="s">
        <v>1458</v>
      </c>
      <c r="U57" t="s">
        <v>1457</v>
      </c>
      <c r="V57" t="s">
        <v>1176</v>
      </c>
      <c r="W57" t="s">
        <v>1176</v>
      </c>
      <c r="X57" t="s">
        <v>1179</v>
      </c>
      <c r="Y57" t="s">
        <v>1176</v>
      </c>
      <c r="Z57" t="s">
        <v>1176</v>
      </c>
      <c r="AA57" t="s">
        <v>1176</v>
      </c>
      <c r="AB57" t="s">
        <v>1176</v>
      </c>
      <c r="AC57" t="s">
        <v>1176</v>
      </c>
      <c r="AD57" t="s">
        <v>1457</v>
      </c>
      <c r="AE57" t="s">
        <v>1457</v>
      </c>
      <c r="AF57">
        <v>42379</v>
      </c>
      <c r="AG57" t="s">
        <v>1457</v>
      </c>
      <c r="AH57" t="s">
        <v>1457</v>
      </c>
      <c r="AI57" t="s">
        <v>1457</v>
      </c>
      <c r="AJ57" t="s">
        <v>1457</v>
      </c>
      <c r="AK57" t="s">
        <v>1457</v>
      </c>
      <c r="AT57">
        <v>5554</v>
      </c>
      <c r="AU57">
        <v>272670</v>
      </c>
      <c r="AW57" t="s">
        <v>406</v>
      </c>
      <c r="AX57">
        <v>5828</v>
      </c>
      <c r="AY57">
        <v>1745412</v>
      </c>
      <c r="AZ57">
        <v>6625240</v>
      </c>
      <c r="BA57">
        <v>3291158</v>
      </c>
      <c r="BB57">
        <v>3508190</v>
      </c>
      <c r="BC57">
        <v>1745412</v>
      </c>
      <c r="BD57">
        <v>6625240</v>
      </c>
      <c r="BF57">
        <v>2296143</v>
      </c>
      <c r="BG57">
        <v>2622414</v>
      </c>
      <c r="BH57">
        <v>4922486</v>
      </c>
      <c r="BI57">
        <v>5328957</v>
      </c>
      <c r="BJ57">
        <v>2296143</v>
      </c>
      <c r="BK57">
        <v>2622414</v>
      </c>
      <c r="BN57" t="s">
        <v>1202</v>
      </c>
      <c r="BP57" t="s">
        <v>1202</v>
      </c>
      <c r="BR57" t="s">
        <v>1457</v>
      </c>
      <c r="BS57" t="s">
        <v>1202</v>
      </c>
      <c r="BU57" t="s">
        <v>1457</v>
      </c>
      <c r="BV57" t="s">
        <v>1202</v>
      </c>
      <c r="BX57" t="s">
        <v>1176</v>
      </c>
      <c r="BY57" t="s">
        <v>1484</v>
      </c>
      <c r="BZ57" t="s">
        <v>1475</v>
      </c>
      <c r="CA57" t="s">
        <v>1177</v>
      </c>
      <c r="CB57" t="s">
        <v>1491</v>
      </c>
      <c r="CC57" t="s">
        <v>1476</v>
      </c>
      <c r="CD57" t="s">
        <v>1457</v>
      </c>
      <c r="CE57" t="s">
        <v>1491</v>
      </c>
      <c r="CF57" t="s">
        <v>1476</v>
      </c>
      <c r="CG57" t="s">
        <v>1457</v>
      </c>
      <c r="CH57" t="s">
        <v>1491</v>
      </c>
      <c r="CI57" t="s">
        <v>1476</v>
      </c>
      <c r="CJ57" t="s">
        <v>1457</v>
      </c>
      <c r="CK57" t="s">
        <v>1491</v>
      </c>
      <c r="CL57" t="s">
        <v>1476</v>
      </c>
      <c r="CM57" t="s">
        <v>1457</v>
      </c>
      <c r="CN57" t="s">
        <v>1491</v>
      </c>
      <c r="CO57" t="s">
        <v>1476</v>
      </c>
      <c r="CP57" t="s">
        <v>1457</v>
      </c>
      <c r="CQ57" t="s">
        <v>1491</v>
      </c>
      <c r="CR57" t="s">
        <v>1476</v>
      </c>
      <c r="CS57" t="s">
        <v>1457</v>
      </c>
      <c r="CT57" t="s">
        <v>1491</v>
      </c>
      <c r="CU57" t="s">
        <v>1476</v>
      </c>
      <c r="CV57" t="s">
        <v>1457</v>
      </c>
      <c r="CW57" t="s">
        <v>1491</v>
      </c>
      <c r="CX57" t="s">
        <v>1476</v>
      </c>
      <c r="CY57" t="s">
        <v>1457</v>
      </c>
    </row>
    <row r="58" spans="1:103">
      <c r="A58" t="s">
        <v>77</v>
      </c>
      <c r="B58" t="s">
        <v>76</v>
      </c>
      <c r="C58" t="s">
        <v>75</v>
      </c>
      <c r="D58" s="424" t="s">
        <v>237</v>
      </c>
      <c r="E58" s="424" t="s">
        <v>236</v>
      </c>
      <c r="F58" t="s">
        <v>1558</v>
      </c>
      <c r="G58" t="s">
        <v>1559</v>
      </c>
      <c r="H58">
        <v>2030494336</v>
      </c>
      <c r="I58" t="s">
        <v>1560</v>
      </c>
      <c r="J58">
        <v>5</v>
      </c>
      <c r="K58">
        <v>1</v>
      </c>
      <c r="L58">
        <v>24</v>
      </c>
      <c r="M58">
        <v>4</v>
      </c>
      <c r="N58">
        <v>15</v>
      </c>
      <c r="O58">
        <v>10</v>
      </c>
      <c r="P58">
        <v>28</v>
      </c>
      <c r="Q58">
        <v>25</v>
      </c>
      <c r="R58">
        <v>1</v>
      </c>
      <c r="S58" t="s">
        <v>1176</v>
      </c>
      <c r="T58" t="s">
        <v>1458</v>
      </c>
      <c r="U58" t="s">
        <v>1457</v>
      </c>
      <c r="V58" t="s">
        <v>1176</v>
      </c>
      <c r="W58" t="s">
        <v>1176</v>
      </c>
      <c r="X58" t="s">
        <v>1176</v>
      </c>
      <c r="Y58" t="s">
        <v>1176</v>
      </c>
      <c r="Z58" t="s">
        <v>1179</v>
      </c>
      <c r="AA58" t="s">
        <v>1179</v>
      </c>
      <c r="AB58" t="s">
        <v>1176</v>
      </c>
      <c r="AC58" t="s">
        <v>1176</v>
      </c>
      <c r="AD58" t="s">
        <v>1457</v>
      </c>
      <c r="AE58" t="s">
        <v>1457</v>
      </c>
      <c r="AF58" t="s">
        <v>1457</v>
      </c>
      <c r="AG58" t="s">
        <v>1457</v>
      </c>
      <c r="AH58">
        <v>42460</v>
      </c>
      <c r="AI58">
        <v>42825</v>
      </c>
      <c r="AJ58" t="s">
        <v>1457</v>
      </c>
      <c r="AK58" t="s">
        <v>1457</v>
      </c>
      <c r="AT58">
        <v>6396</v>
      </c>
      <c r="AU58">
        <v>315880</v>
      </c>
      <c r="AW58" t="s">
        <v>406</v>
      </c>
      <c r="AX58">
        <v>6591</v>
      </c>
      <c r="AY58">
        <v>5866000</v>
      </c>
      <c r="AZ58">
        <v>5866000</v>
      </c>
      <c r="BA58">
        <v>5866000</v>
      </c>
      <c r="BB58">
        <v>5864000</v>
      </c>
      <c r="BC58">
        <v>5866000</v>
      </c>
      <c r="BD58">
        <v>5866000</v>
      </c>
      <c r="BF58">
        <v>5866000</v>
      </c>
      <c r="BG58">
        <v>5866000</v>
      </c>
      <c r="BH58">
        <v>5866000</v>
      </c>
      <c r="BI58">
        <v>5864000</v>
      </c>
      <c r="BJ58">
        <v>5866000</v>
      </c>
      <c r="BK58">
        <v>5866000</v>
      </c>
      <c r="BN58" t="s">
        <v>1199</v>
      </c>
      <c r="BP58" t="s">
        <v>1199</v>
      </c>
      <c r="BR58" t="s">
        <v>1457</v>
      </c>
      <c r="BS58" t="s">
        <v>1200</v>
      </c>
      <c r="BU58" t="s">
        <v>1457</v>
      </c>
      <c r="BV58" t="s">
        <v>1202</v>
      </c>
      <c r="BX58" t="s">
        <v>1176</v>
      </c>
      <c r="BY58" t="s">
        <v>1474</v>
      </c>
      <c r="BZ58" t="s">
        <v>1485</v>
      </c>
      <c r="CA58" t="s">
        <v>1176</v>
      </c>
      <c r="CB58" t="s">
        <v>1176</v>
      </c>
      <c r="CC58" t="s">
        <v>1532</v>
      </c>
      <c r="CD58" t="s">
        <v>1457</v>
      </c>
      <c r="CE58" t="s">
        <v>1176</v>
      </c>
      <c r="CF58" t="s">
        <v>1504</v>
      </c>
      <c r="CG58" t="s">
        <v>1457</v>
      </c>
      <c r="CH58" t="s">
        <v>1176</v>
      </c>
      <c r="CI58" t="s">
        <v>1496</v>
      </c>
      <c r="CJ58" t="s">
        <v>1457</v>
      </c>
      <c r="CK58" t="s">
        <v>1176</v>
      </c>
      <c r="CL58" t="s">
        <v>1504</v>
      </c>
      <c r="CM58" t="s">
        <v>1457</v>
      </c>
      <c r="CN58" t="s">
        <v>1176</v>
      </c>
      <c r="CO58" t="s">
        <v>1504</v>
      </c>
      <c r="CP58" t="s">
        <v>1457</v>
      </c>
      <c r="CQ58" t="s">
        <v>1176</v>
      </c>
      <c r="CR58" t="s">
        <v>1532</v>
      </c>
      <c r="CS58" t="s">
        <v>1457</v>
      </c>
      <c r="CT58" t="s">
        <v>1176</v>
      </c>
      <c r="CU58" t="s">
        <v>1532</v>
      </c>
      <c r="CV58" t="s">
        <v>1457</v>
      </c>
      <c r="CW58" t="s">
        <v>1177</v>
      </c>
      <c r="CX58" t="s">
        <v>1476</v>
      </c>
      <c r="CY58" t="s">
        <v>1457</v>
      </c>
    </row>
    <row r="59" spans="1:103">
      <c r="A59" t="s">
        <v>48</v>
      </c>
      <c r="B59" t="s">
        <v>64</v>
      </c>
      <c r="C59" t="s">
        <v>72</v>
      </c>
      <c r="D59" s="424" t="s">
        <v>235</v>
      </c>
      <c r="E59" s="424" t="s">
        <v>234</v>
      </c>
      <c r="F59" t="s">
        <v>1561</v>
      </c>
      <c r="G59" t="s">
        <v>1562</v>
      </c>
      <c r="H59">
        <v>447920466112</v>
      </c>
      <c r="I59" t="s">
        <v>1563</v>
      </c>
      <c r="J59">
        <v>5</v>
      </c>
      <c r="K59">
        <v>1</v>
      </c>
      <c r="L59">
        <v>24</v>
      </c>
      <c r="M59">
        <v>4</v>
      </c>
      <c r="N59">
        <v>15</v>
      </c>
      <c r="O59">
        <v>10</v>
      </c>
      <c r="P59">
        <v>28</v>
      </c>
      <c r="Q59">
        <v>25</v>
      </c>
      <c r="R59">
        <v>1</v>
      </c>
      <c r="S59" t="s">
        <v>1176</v>
      </c>
      <c r="T59" t="s">
        <v>1458</v>
      </c>
      <c r="U59" t="s">
        <v>1457</v>
      </c>
      <c r="V59" t="s">
        <v>1176</v>
      </c>
      <c r="W59" t="s">
        <v>1176</v>
      </c>
      <c r="X59" t="s">
        <v>1176</v>
      </c>
      <c r="Y59" t="s">
        <v>1179</v>
      </c>
      <c r="Z59" t="s">
        <v>1176</v>
      </c>
      <c r="AA59" t="s">
        <v>1176</v>
      </c>
      <c r="AB59" t="s">
        <v>1176</v>
      </c>
      <c r="AC59" t="s">
        <v>1176</v>
      </c>
      <c r="AD59" t="s">
        <v>1457</v>
      </c>
      <c r="AE59" t="s">
        <v>1457</v>
      </c>
      <c r="AF59" t="s">
        <v>1457</v>
      </c>
      <c r="AG59">
        <v>42369</v>
      </c>
      <c r="AH59" t="s">
        <v>1457</v>
      </c>
      <c r="AI59" t="s">
        <v>1457</v>
      </c>
      <c r="AJ59" t="s">
        <v>1457</v>
      </c>
      <c r="AK59" t="s">
        <v>1457</v>
      </c>
      <c r="AT59">
        <v>32350</v>
      </c>
      <c r="AU59">
        <v>153640</v>
      </c>
      <c r="AW59" t="s">
        <v>406</v>
      </c>
      <c r="AX59">
        <v>31993</v>
      </c>
      <c r="AY59">
        <v>26311333.25</v>
      </c>
      <c r="AZ59">
        <v>23017222.25</v>
      </c>
      <c r="BA59">
        <v>19945222.25</v>
      </c>
      <c r="BB59">
        <v>19945222.25</v>
      </c>
      <c r="BC59">
        <v>26311333.25</v>
      </c>
      <c r="BD59">
        <v>23017222</v>
      </c>
      <c r="BF59">
        <v>26310948.25</v>
      </c>
      <c r="BG59">
        <v>23017222.25</v>
      </c>
      <c r="BH59">
        <v>19945222.25</v>
      </c>
      <c r="BI59">
        <v>19945222.25</v>
      </c>
      <c r="BJ59">
        <v>26310948.25</v>
      </c>
      <c r="BK59">
        <v>23017222</v>
      </c>
      <c r="BN59" t="s">
        <v>1199</v>
      </c>
      <c r="BP59" t="s">
        <v>1202</v>
      </c>
      <c r="BR59" t="s">
        <v>1457</v>
      </c>
      <c r="BS59" t="s">
        <v>1199</v>
      </c>
      <c r="BU59" t="s">
        <v>1457</v>
      </c>
      <c r="BV59" t="s">
        <v>1202</v>
      </c>
      <c r="BX59" t="s">
        <v>1176</v>
      </c>
      <c r="BY59" t="s">
        <v>1484</v>
      </c>
      <c r="BZ59" t="s">
        <v>1485</v>
      </c>
      <c r="CA59" t="s">
        <v>1176</v>
      </c>
      <c r="CB59" t="s">
        <v>1176</v>
      </c>
      <c r="CC59" t="s">
        <v>1496</v>
      </c>
      <c r="CD59" t="s">
        <v>1457</v>
      </c>
      <c r="CE59" t="s">
        <v>1176</v>
      </c>
      <c r="CF59" t="s">
        <v>1504</v>
      </c>
      <c r="CG59" t="s">
        <v>1457</v>
      </c>
      <c r="CH59" t="s">
        <v>1176</v>
      </c>
      <c r="CI59" t="s">
        <v>1504</v>
      </c>
      <c r="CJ59" t="s">
        <v>1457</v>
      </c>
      <c r="CK59" t="s">
        <v>1176</v>
      </c>
      <c r="CL59" t="s">
        <v>1477</v>
      </c>
      <c r="CM59" t="s">
        <v>1457</v>
      </c>
      <c r="CN59" t="s">
        <v>1176</v>
      </c>
      <c r="CO59" t="s">
        <v>1479</v>
      </c>
      <c r="CP59" t="s">
        <v>1457</v>
      </c>
      <c r="CQ59" t="s">
        <v>1176</v>
      </c>
      <c r="CR59" t="s">
        <v>1540</v>
      </c>
      <c r="CS59" t="s">
        <v>1457</v>
      </c>
      <c r="CT59" t="s">
        <v>1176</v>
      </c>
      <c r="CU59" t="s">
        <v>1540</v>
      </c>
      <c r="CV59" t="s">
        <v>1457</v>
      </c>
      <c r="CW59" t="s">
        <v>1177</v>
      </c>
      <c r="CX59" t="s">
        <v>1476</v>
      </c>
      <c r="CY59" t="s">
        <v>1457</v>
      </c>
    </row>
    <row r="60" spans="1:103">
      <c r="A60" t="s">
        <v>48</v>
      </c>
      <c r="B60" t="s">
        <v>47</v>
      </c>
      <c r="C60" t="s">
        <v>46</v>
      </c>
      <c r="D60" s="424" t="s">
        <v>233</v>
      </c>
      <c r="E60" s="424" t="s">
        <v>232</v>
      </c>
      <c r="F60" t="s">
        <v>1564</v>
      </c>
      <c r="G60" t="s">
        <v>1565</v>
      </c>
      <c r="H60" t="s">
        <v>1566</v>
      </c>
      <c r="I60" t="s">
        <v>1567</v>
      </c>
      <c r="J60">
        <v>5</v>
      </c>
      <c r="K60">
        <v>1</v>
      </c>
      <c r="L60">
        <v>24</v>
      </c>
      <c r="M60">
        <v>4</v>
      </c>
      <c r="N60">
        <v>15</v>
      </c>
      <c r="O60">
        <v>10</v>
      </c>
      <c r="P60">
        <v>28</v>
      </c>
      <c r="Q60">
        <v>25</v>
      </c>
      <c r="R60">
        <v>1</v>
      </c>
      <c r="S60" t="s">
        <v>1176</v>
      </c>
      <c r="T60" t="s">
        <v>1458</v>
      </c>
      <c r="U60" t="s">
        <v>1457</v>
      </c>
      <c r="V60" t="s">
        <v>1176</v>
      </c>
      <c r="W60" t="s">
        <v>1176</v>
      </c>
      <c r="X60" t="s">
        <v>1176</v>
      </c>
      <c r="Y60" t="s">
        <v>1176</v>
      </c>
      <c r="Z60" t="s">
        <v>1176</v>
      </c>
      <c r="AA60" t="s">
        <v>1176</v>
      </c>
      <c r="AB60" t="s">
        <v>1176</v>
      </c>
      <c r="AC60" t="s">
        <v>1176</v>
      </c>
      <c r="AD60" t="s">
        <v>1457</v>
      </c>
      <c r="AE60" t="s">
        <v>1457</v>
      </c>
      <c r="AF60" t="s">
        <v>1457</v>
      </c>
      <c r="AG60" t="s">
        <v>1457</v>
      </c>
      <c r="AH60" t="s">
        <v>1457</v>
      </c>
      <c r="AI60" t="s">
        <v>1457</v>
      </c>
      <c r="AJ60" t="s">
        <v>1457</v>
      </c>
      <c r="AK60" t="s">
        <v>1457</v>
      </c>
      <c r="AT60">
        <v>17365</v>
      </c>
      <c r="AU60" t="s">
        <v>1457</v>
      </c>
      <c r="AW60" t="s">
        <v>413</v>
      </c>
      <c r="AX60">
        <v>16765</v>
      </c>
      <c r="AY60">
        <v>13730750</v>
      </c>
      <c r="AZ60">
        <v>13730750</v>
      </c>
      <c r="BA60">
        <v>13730750</v>
      </c>
      <c r="BB60">
        <v>13730750</v>
      </c>
      <c r="BC60">
        <v>13730750</v>
      </c>
      <c r="BD60">
        <v>13730750</v>
      </c>
      <c r="BF60">
        <v>6451797</v>
      </c>
      <c r="BG60">
        <v>6451797</v>
      </c>
      <c r="BH60">
        <v>30039399</v>
      </c>
      <c r="BI60">
        <v>11980007</v>
      </c>
      <c r="BJ60">
        <v>6251000</v>
      </c>
      <c r="BK60">
        <v>6451797</v>
      </c>
      <c r="BN60" t="s">
        <v>1200</v>
      </c>
      <c r="BP60" t="s">
        <v>1199</v>
      </c>
      <c r="BR60" t="s">
        <v>1457</v>
      </c>
      <c r="BS60" t="s">
        <v>1199</v>
      </c>
      <c r="BU60" t="s">
        <v>1457</v>
      </c>
      <c r="BV60" t="s">
        <v>1202</v>
      </c>
      <c r="BX60" t="s">
        <v>1176</v>
      </c>
      <c r="BY60" t="s">
        <v>1474</v>
      </c>
      <c r="BZ60" t="s">
        <v>1485</v>
      </c>
      <c r="CA60" t="s">
        <v>1177</v>
      </c>
      <c r="CB60" t="s">
        <v>1491</v>
      </c>
      <c r="CC60" t="s">
        <v>1476</v>
      </c>
      <c r="CD60" t="s">
        <v>1457</v>
      </c>
      <c r="CE60" t="s">
        <v>1491</v>
      </c>
      <c r="CF60" t="s">
        <v>1476</v>
      </c>
      <c r="CG60" t="s">
        <v>1457</v>
      </c>
      <c r="CH60" t="s">
        <v>1491</v>
      </c>
      <c r="CI60" t="s">
        <v>1476</v>
      </c>
      <c r="CJ60" t="s">
        <v>1457</v>
      </c>
      <c r="CK60" t="s">
        <v>1491</v>
      </c>
      <c r="CL60" t="s">
        <v>1476</v>
      </c>
      <c r="CM60" t="s">
        <v>1457</v>
      </c>
      <c r="CN60" t="s">
        <v>1491</v>
      </c>
      <c r="CO60" t="s">
        <v>1476</v>
      </c>
      <c r="CP60" t="s">
        <v>1457</v>
      </c>
      <c r="CQ60" t="s">
        <v>1491</v>
      </c>
      <c r="CR60" t="s">
        <v>1476</v>
      </c>
      <c r="CS60" t="s">
        <v>1457</v>
      </c>
      <c r="CT60" t="s">
        <v>1491</v>
      </c>
      <c r="CU60" t="s">
        <v>1476</v>
      </c>
      <c r="CV60" t="s">
        <v>1457</v>
      </c>
      <c r="CW60" t="s">
        <v>1491</v>
      </c>
      <c r="CX60" t="s">
        <v>1476</v>
      </c>
      <c r="CY60" t="s">
        <v>1457</v>
      </c>
    </row>
    <row r="61" spans="1:103">
      <c r="A61" t="s">
        <v>53</v>
      </c>
      <c r="B61" t="s">
        <v>163</v>
      </c>
      <c r="C61" t="s">
        <v>162</v>
      </c>
      <c r="D61" s="424" t="s">
        <v>229</v>
      </c>
      <c r="E61" s="424" t="s">
        <v>228</v>
      </c>
      <c r="F61" t="s">
        <v>1568</v>
      </c>
      <c r="G61" t="s">
        <v>1569</v>
      </c>
      <c r="H61" t="s">
        <v>1570</v>
      </c>
      <c r="I61" t="s">
        <v>1571</v>
      </c>
      <c r="J61">
        <v>5</v>
      </c>
      <c r="K61">
        <v>1</v>
      </c>
      <c r="L61">
        <v>24</v>
      </c>
      <c r="M61">
        <v>4</v>
      </c>
      <c r="N61">
        <v>15</v>
      </c>
      <c r="O61">
        <v>10</v>
      </c>
      <c r="P61">
        <v>28</v>
      </c>
      <c r="Q61">
        <v>25</v>
      </c>
      <c r="R61">
        <v>1</v>
      </c>
      <c r="S61" t="s">
        <v>1176</v>
      </c>
      <c r="T61" t="s">
        <v>1458</v>
      </c>
      <c r="U61" t="s">
        <v>1457</v>
      </c>
      <c r="V61" t="s">
        <v>1176</v>
      </c>
      <c r="W61" t="s">
        <v>1176</v>
      </c>
      <c r="X61" t="s">
        <v>1179</v>
      </c>
      <c r="Y61" t="s">
        <v>1176</v>
      </c>
      <c r="Z61" t="s">
        <v>1176</v>
      </c>
      <c r="AA61" t="s">
        <v>1176</v>
      </c>
      <c r="AB61" t="s">
        <v>1176</v>
      </c>
      <c r="AC61" t="s">
        <v>1176</v>
      </c>
      <c r="AD61" t="s">
        <v>1457</v>
      </c>
      <c r="AE61" t="s">
        <v>1457</v>
      </c>
      <c r="AF61">
        <v>42401</v>
      </c>
      <c r="AG61" t="s">
        <v>1457</v>
      </c>
      <c r="AH61" t="s">
        <v>1457</v>
      </c>
      <c r="AI61" t="s">
        <v>1457</v>
      </c>
      <c r="AJ61" t="s">
        <v>1457</v>
      </c>
      <c r="AK61" t="s">
        <v>1457</v>
      </c>
      <c r="AT61">
        <v>14792</v>
      </c>
      <c r="AU61">
        <v>500000</v>
      </c>
      <c r="AW61" t="s">
        <v>413</v>
      </c>
      <c r="AX61">
        <v>13810</v>
      </c>
      <c r="AY61">
        <v>10129484.75</v>
      </c>
      <c r="AZ61">
        <v>9617372</v>
      </c>
      <c r="BA61">
        <v>9117372</v>
      </c>
      <c r="BB61">
        <v>9117371</v>
      </c>
      <c r="BC61">
        <v>10129484.75</v>
      </c>
      <c r="BD61">
        <v>9617372</v>
      </c>
      <c r="BF61">
        <v>10027801</v>
      </c>
      <c r="BG61">
        <v>9157811</v>
      </c>
      <c r="BH61">
        <v>9464541</v>
      </c>
      <c r="BI61">
        <v>9331447</v>
      </c>
      <c r="BJ61">
        <v>10027800.5</v>
      </c>
      <c r="BK61">
        <v>9157811</v>
      </c>
      <c r="BN61" t="s">
        <v>1199</v>
      </c>
      <c r="BP61" t="s">
        <v>1199</v>
      </c>
      <c r="BR61" t="s">
        <v>1457</v>
      </c>
      <c r="BS61" t="s">
        <v>1201</v>
      </c>
      <c r="BU61" t="s">
        <v>1457</v>
      </c>
      <c r="BV61" t="s">
        <v>1201</v>
      </c>
      <c r="BX61" t="s">
        <v>1176</v>
      </c>
      <c r="BY61" t="s">
        <v>1484</v>
      </c>
      <c r="BZ61" t="s">
        <v>1485</v>
      </c>
      <c r="CA61" t="s">
        <v>1176</v>
      </c>
      <c r="CB61" t="s">
        <v>1177</v>
      </c>
      <c r="CC61" t="s">
        <v>1476</v>
      </c>
      <c r="CD61" t="s">
        <v>1457</v>
      </c>
      <c r="CE61" t="s">
        <v>1177</v>
      </c>
      <c r="CF61" t="s">
        <v>1476</v>
      </c>
      <c r="CG61" t="s">
        <v>1457</v>
      </c>
      <c r="CH61" t="s">
        <v>1177</v>
      </c>
      <c r="CI61" t="s">
        <v>1476</v>
      </c>
      <c r="CJ61" t="s">
        <v>1457</v>
      </c>
      <c r="CK61" t="s">
        <v>1176</v>
      </c>
      <c r="CL61" t="s">
        <v>1572</v>
      </c>
      <c r="CM61" t="s">
        <v>1573</v>
      </c>
      <c r="CN61" t="s">
        <v>1176</v>
      </c>
      <c r="CO61" t="s">
        <v>1572</v>
      </c>
      <c r="CP61" t="s">
        <v>1574</v>
      </c>
      <c r="CQ61" t="s">
        <v>1177</v>
      </c>
      <c r="CR61" t="s">
        <v>1476</v>
      </c>
      <c r="CS61" t="s">
        <v>1457</v>
      </c>
      <c r="CT61" t="s">
        <v>1176</v>
      </c>
      <c r="CU61" t="s">
        <v>1572</v>
      </c>
      <c r="CV61" t="s">
        <v>1575</v>
      </c>
      <c r="CW61" t="s">
        <v>1177</v>
      </c>
      <c r="CX61" t="s">
        <v>1476</v>
      </c>
      <c r="CY61" t="s">
        <v>1457</v>
      </c>
    </row>
    <row r="62" spans="1:103">
      <c r="A62" t="s">
        <v>53</v>
      </c>
      <c r="B62" t="s">
        <v>163</v>
      </c>
      <c r="C62" t="s">
        <v>162</v>
      </c>
      <c r="D62" s="424" t="s">
        <v>225</v>
      </c>
      <c r="E62" s="424" t="s">
        <v>224</v>
      </c>
      <c r="F62" t="s">
        <v>1576</v>
      </c>
      <c r="G62" t="s">
        <v>1577</v>
      </c>
      <c r="H62" t="s">
        <v>1578</v>
      </c>
      <c r="I62" t="s">
        <v>1579</v>
      </c>
      <c r="J62">
        <v>5</v>
      </c>
      <c r="K62">
        <v>1</v>
      </c>
      <c r="L62">
        <v>24</v>
      </c>
      <c r="M62">
        <v>4</v>
      </c>
      <c r="N62">
        <v>15</v>
      </c>
      <c r="O62">
        <v>10</v>
      </c>
      <c r="P62">
        <v>28</v>
      </c>
      <c r="Q62">
        <v>25</v>
      </c>
      <c r="R62">
        <v>1</v>
      </c>
      <c r="S62" t="s">
        <v>1176</v>
      </c>
      <c r="T62" t="s">
        <v>1458</v>
      </c>
      <c r="U62" t="s">
        <v>1457</v>
      </c>
      <c r="V62" t="s">
        <v>1176</v>
      </c>
      <c r="W62" t="s">
        <v>1176</v>
      </c>
      <c r="X62" t="s">
        <v>1179</v>
      </c>
      <c r="Y62" t="s">
        <v>1176</v>
      </c>
      <c r="Z62" t="s">
        <v>1176</v>
      </c>
      <c r="AA62" t="s">
        <v>1176</v>
      </c>
      <c r="AB62" t="s">
        <v>1176</v>
      </c>
      <c r="AC62" t="s">
        <v>1176</v>
      </c>
      <c r="AD62" t="s">
        <v>1457</v>
      </c>
      <c r="AE62" t="s">
        <v>1457</v>
      </c>
      <c r="AF62">
        <v>42369</v>
      </c>
      <c r="AG62" t="s">
        <v>1457</v>
      </c>
      <c r="AH62" t="s">
        <v>1457</v>
      </c>
      <c r="AI62" t="s">
        <v>1457</v>
      </c>
      <c r="AJ62" t="s">
        <v>1457</v>
      </c>
      <c r="AK62" t="s">
        <v>1457</v>
      </c>
      <c r="AT62">
        <v>18781</v>
      </c>
      <c r="AU62" t="s">
        <v>1457</v>
      </c>
      <c r="AW62" t="s">
        <v>413</v>
      </c>
      <c r="AX62">
        <v>17036</v>
      </c>
      <c r="AY62">
        <v>52999750</v>
      </c>
      <c r="AZ62">
        <v>48099750</v>
      </c>
      <c r="BA62">
        <v>48099750</v>
      </c>
      <c r="BB62">
        <v>48099750</v>
      </c>
      <c r="BC62">
        <v>52999750</v>
      </c>
      <c r="BD62">
        <v>48099750</v>
      </c>
      <c r="BF62">
        <v>51070750</v>
      </c>
      <c r="BG62">
        <v>48099750</v>
      </c>
      <c r="BH62">
        <v>48099750</v>
      </c>
      <c r="BI62">
        <v>50028750</v>
      </c>
      <c r="BJ62">
        <v>51070750</v>
      </c>
      <c r="BK62">
        <v>48099750</v>
      </c>
      <c r="BN62" t="s">
        <v>1199</v>
      </c>
      <c r="BP62" t="s">
        <v>1202</v>
      </c>
      <c r="BR62" t="s">
        <v>1457</v>
      </c>
      <c r="BS62" t="s">
        <v>1202</v>
      </c>
      <c r="BU62" t="s">
        <v>1457</v>
      </c>
      <c r="BV62" t="s">
        <v>1202</v>
      </c>
      <c r="BX62" t="s">
        <v>1176</v>
      </c>
      <c r="BY62" t="s">
        <v>1474</v>
      </c>
      <c r="BZ62" t="s">
        <v>1485</v>
      </c>
      <c r="CA62" t="s">
        <v>1176</v>
      </c>
      <c r="CB62" t="s">
        <v>1176</v>
      </c>
      <c r="CC62" t="s">
        <v>1496</v>
      </c>
      <c r="CD62" t="s">
        <v>1457</v>
      </c>
      <c r="CE62" t="s">
        <v>1177</v>
      </c>
      <c r="CF62" t="s">
        <v>1476</v>
      </c>
      <c r="CG62" t="s">
        <v>1457</v>
      </c>
      <c r="CH62" t="s">
        <v>1176</v>
      </c>
      <c r="CI62" t="s">
        <v>1504</v>
      </c>
      <c r="CJ62" t="s">
        <v>1457</v>
      </c>
      <c r="CK62" t="s">
        <v>1176</v>
      </c>
      <c r="CL62" t="s">
        <v>1496</v>
      </c>
      <c r="CM62" t="s">
        <v>1457</v>
      </c>
      <c r="CN62" t="s">
        <v>1176</v>
      </c>
      <c r="CO62" t="s">
        <v>1496</v>
      </c>
      <c r="CP62" t="s">
        <v>1457</v>
      </c>
      <c r="CQ62" t="s">
        <v>1176</v>
      </c>
      <c r="CR62" t="s">
        <v>1496</v>
      </c>
      <c r="CS62" t="s">
        <v>1457</v>
      </c>
      <c r="CT62" t="s">
        <v>1176</v>
      </c>
      <c r="CU62" t="s">
        <v>1496</v>
      </c>
      <c r="CV62" t="s">
        <v>1457</v>
      </c>
      <c r="CW62" t="s">
        <v>1177</v>
      </c>
      <c r="CX62" t="s">
        <v>1476</v>
      </c>
      <c r="CY62" t="s">
        <v>1457</v>
      </c>
    </row>
    <row r="63" spans="1:103">
      <c r="A63" t="s">
        <v>48</v>
      </c>
      <c r="B63" t="s">
        <v>64</v>
      </c>
      <c r="C63" t="s">
        <v>63</v>
      </c>
      <c r="D63" s="424" t="s">
        <v>223</v>
      </c>
      <c r="E63" s="424" t="s">
        <v>222</v>
      </c>
      <c r="F63" t="s">
        <v>1580</v>
      </c>
      <c r="G63" t="s">
        <v>1581</v>
      </c>
      <c r="H63" t="s">
        <v>1582</v>
      </c>
      <c r="I63" t="s">
        <v>1580</v>
      </c>
      <c r="J63">
        <v>5</v>
      </c>
      <c r="K63">
        <v>1</v>
      </c>
      <c r="L63">
        <v>24</v>
      </c>
      <c r="M63">
        <v>4</v>
      </c>
      <c r="N63">
        <v>15</v>
      </c>
      <c r="O63">
        <v>10</v>
      </c>
      <c r="P63">
        <v>28</v>
      </c>
      <c r="Q63">
        <v>25</v>
      </c>
      <c r="R63">
        <v>1</v>
      </c>
      <c r="S63" t="s">
        <v>1176</v>
      </c>
      <c r="T63" t="s">
        <v>1458</v>
      </c>
      <c r="U63" t="s">
        <v>1457</v>
      </c>
      <c r="V63" t="s">
        <v>1176</v>
      </c>
      <c r="W63" t="s">
        <v>1176</v>
      </c>
      <c r="X63" t="s">
        <v>1176</v>
      </c>
      <c r="Y63" t="s">
        <v>1176</v>
      </c>
      <c r="Z63" t="s">
        <v>1176</v>
      </c>
      <c r="AA63" t="s">
        <v>1176</v>
      </c>
      <c r="AB63" t="s">
        <v>1176</v>
      </c>
      <c r="AC63" t="s">
        <v>1176</v>
      </c>
      <c r="AD63" t="s">
        <v>1457</v>
      </c>
      <c r="AE63" t="s">
        <v>1457</v>
      </c>
      <c r="AF63" t="s">
        <v>1457</v>
      </c>
      <c r="AG63" t="s">
        <v>1457</v>
      </c>
      <c r="AH63" t="s">
        <v>1457</v>
      </c>
      <c r="AI63" t="s">
        <v>1457</v>
      </c>
      <c r="AJ63" t="s">
        <v>1457</v>
      </c>
      <c r="AK63" t="s">
        <v>1457</v>
      </c>
      <c r="AT63">
        <v>14265</v>
      </c>
      <c r="AU63" t="s">
        <v>1457</v>
      </c>
      <c r="AW63" t="s">
        <v>406</v>
      </c>
      <c r="AX63">
        <v>15387</v>
      </c>
      <c r="AY63">
        <v>13919241</v>
      </c>
      <c r="AZ63">
        <v>13919241</v>
      </c>
      <c r="BA63">
        <v>18131937</v>
      </c>
      <c r="BB63">
        <v>18131937</v>
      </c>
      <c r="BC63">
        <v>13919241</v>
      </c>
      <c r="BD63">
        <v>13919241</v>
      </c>
      <c r="BF63">
        <v>13919241</v>
      </c>
      <c r="BG63">
        <v>13919241</v>
      </c>
      <c r="BH63">
        <v>18131937</v>
      </c>
      <c r="BI63">
        <v>18131937</v>
      </c>
      <c r="BJ63">
        <v>13919240</v>
      </c>
      <c r="BK63">
        <v>13919241</v>
      </c>
      <c r="BN63" t="s">
        <v>1200</v>
      </c>
      <c r="BP63" t="s">
        <v>1202</v>
      </c>
      <c r="BR63" t="s">
        <v>1457</v>
      </c>
      <c r="BS63" t="s">
        <v>1199</v>
      </c>
      <c r="BU63" t="s">
        <v>1457</v>
      </c>
      <c r="BV63" t="s">
        <v>1202</v>
      </c>
      <c r="BX63" t="s">
        <v>1177</v>
      </c>
      <c r="BY63" t="s">
        <v>1474</v>
      </c>
      <c r="BZ63" t="s">
        <v>1485</v>
      </c>
      <c r="CA63" t="s">
        <v>1177</v>
      </c>
      <c r="CB63" t="s">
        <v>1491</v>
      </c>
      <c r="CC63" t="s">
        <v>1476</v>
      </c>
      <c r="CD63" t="s">
        <v>1457</v>
      </c>
      <c r="CE63" t="s">
        <v>1491</v>
      </c>
      <c r="CF63" t="s">
        <v>1476</v>
      </c>
      <c r="CG63" t="s">
        <v>1457</v>
      </c>
      <c r="CH63" t="s">
        <v>1491</v>
      </c>
      <c r="CI63" t="s">
        <v>1476</v>
      </c>
      <c r="CJ63" t="s">
        <v>1457</v>
      </c>
      <c r="CK63" t="s">
        <v>1491</v>
      </c>
      <c r="CL63" t="s">
        <v>1476</v>
      </c>
      <c r="CM63" t="s">
        <v>1457</v>
      </c>
      <c r="CN63" t="s">
        <v>1491</v>
      </c>
      <c r="CO63" t="s">
        <v>1476</v>
      </c>
      <c r="CP63" t="s">
        <v>1457</v>
      </c>
      <c r="CQ63" t="s">
        <v>1491</v>
      </c>
      <c r="CR63" t="s">
        <v>1476</v>
      </c>
      <c r="CS63" t="s">
        <v>1457</v>
      </c>
      <c r="CT63" t="s">
        <v>1491</v>
      </c>
      <c r="CU63" t="s">
        <v>1476</v>
      </c>
      <c r="CV63" t="s">
        <v>1457</v>
      </c>
      <c r="CW63" t="s">
        <v>1491</v>
      </c>
      <c r="CX63" t="s">
        <v>1476</v>
      </c>
      <c r="CY63" t="s">
        <v>1457</v>
      </c>
    </row>
    <row r="64" spans="1:103">
      <c r="A64" t="s">
        <v>48</v>
      </c>
      <c r="B64" t="s">
        <v>64</v>
      </c>
      <c r="C64" t="s">
        <v>72</v>
      </c>
      <c r="D64" s="424" t="s">
        <v>219</v>
      </c>
      <c r="E64" s="424" t="s">
        <v>218</v>
      </c>
      <c r="F64" t="s">
        <v>1583</v>
      </c>
      <c r="G64" t="s">
        <v>1584</v>
      </c>
      <c r="H64" t="s">
        <v>1585</v>
      </c>
      <c r="I64" t="s">
        <v>1586</v>
      </c>
      <c r="J64">
        <v>5</v>
      </c>
      <c r="K64">
        <v>1</v>
      </c>
      <c r="L64">
        <v>24</v>
      </c>
      <c r="M64">
        <v>4</v>
      </c>
      <c r="N64">
        <v>15</v>
      </c>
      <c r="O64">
        <v>10</v>
      </c>
      <c r="P64">
        <v>28</v>
      </c>
      <c r="Q64">
        <v>25</v>
      </c>
      <c r="R64">
        <v>1</v>
      </c>
      <c r="S64" t="s">
        <v>1176</v>
      </c>
      <c r="T64" t="s">
        <v>1458</v>
      </c>
      <c r="U64" t="s">
        <v>1457</v>
      </c>
      <c r="V64" t="s">
        <v>1176</v>
      </c>
      <c r="W64" t="s">
        <v>1176</v>
      </c>
      <c r="X64" t="s">
        <v>1176</v>
      </c>
      <c r="Y64" t="s">
        <v>1176</v>
      </c>
      <c r="Z64" t="s">
        <v>1176</v>
      </c>
      <c r="AA64" t="s">
        <v>1176</v>
      </c>
      <c r="AB64" t="s">
        <v>1179</v>
      </c>
      <c r="AC64" t="s">
        <v>1179</v>
      </c>
      <c r="AD64" t="s">
        <v>1457</v>
      </c>
      <c r="AE64" t="s">
        <v>1457</v>
      </c>
      <c r="AF64" t="s">
        <v>1457</v>
      </c>
      <c r="AG64" t="s">
        <v>1457</v>
      </c>
      <c r="AH64" t="s">
        <v>1457</v>
      </c>
      <c r="AI64" t="s">
        <v>1457</v>
      </c>
      <c r="AJ64">
        <v>42460</v>
      </c>
      <c r="AK64">
        <v>42460</v>
      </c>
      <c r="AT64">
        <v>15630</v>
      </c>
      <c r="AU64">
        <v>787000</v>
      </c>
      <c r="AW64" t="s">
        <v>406</v>
      </c>
      <c r="AX64">
        <v>15810</v>
      </c>
      <c r="AY64">
        <v>10965250</v>
      </c>
      <c r="AZ64">
        <v>10965250</v>
      </c>
      <c r="BA64">
        <v>10965250</v>
      </c>
      <c r="BB64">
        <v>10965250</v>
      </c>
      <c r="BC64">
        <v>10965250</v>
      </c>
      <c r="BD64">
        <v>10965250</v>
      </c>
      <c r="BF64">
        <v>10192329</v>
      </c>
      <c r="BG64">
        <v>10773675</v>
      </c>
      <c r="BH64">
        <v>11148360</v>
      </c>
      <c r="BI64">
        <v>11746726</v>
      </c>
      <c r="BJ64">
        <v>10192329</v>
      </c>
      <c r="BK64">
        <v>10773675</v>
      </c>
      <c r="BN64" t="s">
        <v>1200</v>
      </c>
      <c r="BP64" t="s">
        <v>1199</v>
      </c>
      <c r="BR64" t="s">
        <v>1457</v>
      </c>
      <c r="BS64" t="s">
        <v>1200</v>
      </c>
      <c r="BU64" t="s">
        <v>1457</v>
      </c>
      <c r="BV64" t="s">
        <v>1200</v>
      </c>
      <c r="BX64" t="s">
        <v>1176</v>
      </c>
      <c r="BY64" t="s">
        <v>1474</v>
      </c>
      <c r="BZ64" t="s">
        <v>1475</v>
      </c>
      <c r="CA64" t="s">
        <v>1176</v>
      </c>
      <c r="CB64" t="s">
        <v>1177</v>
      </c>
      <c r="CC64" t="s">
        <v>1476</v>
      </c>
      <c r="CD64" t="s">
        <v>1457</v>
      </c>
      <c r="CE64" t="s">
        <v>1177</v>
      </c>
      <c r="CF64" t="s">
        <v>1476</v>
      </c>
      <c r="CG64" t="s">
        <v>1457</v>
      </c>
      <c r="CH64" t="s">
        <v>1177</v>
      </c>
      <c r="CI64" t="s">
        <v>1476</v>
      </c>
      <c r="CJ64" t="s">
        <v>1457</v>
      </c>
      <c r="CK64" t="s">
        <v>1177</v>
      </c>
      <c r="CL64" t="s">
        <v>1476</v>
      </c>
      <c r="CM64" t="s">
        <v>1457</v>
      </c>
      <c r="CN64" t="s">
        <v>1176</v>
      </c>
      <c r="CO64" t="s">
        <v>1504</v>
      </c>
      <c r="CP64" t="s">
        <v>1457</v>
      </c>
      <c r="CQ64" t="s">
        <v>1176</v>
      </c>
      <c r="CR64" t="s">
        <v>1504</v>
      </c>
      <c r="CS64" t="s">
        <v>1457</v>
      </c>
      <c r="CT64" t="s">
        <v>1176</v>
      </c>
      <c r="CU64" t="s">
        <v>1504</v>
      </c>
      <c r="CV64" t="s">
        <v>1457</v>
      </c>
      <c r="CW64" t="s">
        <v>1177</v>
      </c>
      <c r="CX64" t="s">
        <v>1476</v>
      </c>
      <c r="CY64" t="s">
        <v>1457</v>
      </c>
    </row>
    <row r="65" spans="1:103">
      <c r="A65" t="s">
        <v>60</v>
      </c>
      <c r="B65" t="s">
        <v>59</v>
      </c>
      <c r="C65" t="s">
        <v>80</v>
      </c>
      <c r="D65" s="424" t="s">
        <v>217</v>
      </c>
      <c r="E65" s="424" t="s">
        <v>216</v>
      </c>
      <c r="F65" t="s">
        <v>1587</v>
      </c>
      <c r="G65" t="s">
        <v>1588</v>
      </c>
      <c r="H65" t="s">
        <v>1589</v>
      </c>
      <c r="I65" t="s">
        <v>1590</v>
      </c>
      <c r="J65">
        <v>5</v>
      </c>
      <c r="K65">
        <v>1</v>
      </c>
      <c r="L65">
        <v>24</v>
      </c>
      <c r="M65">
        <v>4</v>
      </c>
      <c r="N65">
        <v>15</v>
      </c>
      <c r="O65">
        <v>10</v>
      </c>
      <c r="P65">
        <v>28</v>
      </c>
      <c r="Q65">
        <v>25</v>
      </c>
      <c r="R65">
        <v>1</v>
      </c>
      <c r="S65" t="s">
        <v>1176</v>
      </c>
      <c r="T65" t="s">
        <v>1458</v>
      </c>
      <c r="U65" t="s">
        <v>1457</v>
      </c>
      <c r="V65" t="s">
        <v>1176</v>
      </c>
      <c r="W65" t="s">
        <v>1176</v>
      </c>
      <c r="X65" t="s">
        <v>1176</v>
      </c>
      <c r="Y65" t="s">
        <v>1179</v>
      </c>
      <c r="Z65" t="s">
        <v>1179</v>
      </c>
      <c r="AA65" t="s">
        <v>1176</v>
      </c>
      <c r="AB65" t="s">
        <v>1176</v>
      </c>
      <c r="AC65" t="s">
        <v>1176</v>
      </c>
      <c r="AD65" t="s">
        <v>1457</v>
      </c>
      <c r="AE65" t="s">
        <v>1457</v>
      </c>
      <c r="AF65" t="s">
        <v>1457</v>
      </c>
      <c r="AG65">
        <v>42460</v>
      </c>
      <c r="AH65">
        <v>42460</v>
      </c>
      <c r="AI65" t="s">
        <v>1457</v>
      </c>
      <c r="AJ65" t="s">
        <v>1457</v>
      </c>
      <c r="AK65" t="s">
        <v>1457</v>
      </c>
      <c r="AT65">
        <v>6976</v>
      </c>
      <c r="AU65" t="s">
        <v>1457</v>
      </c>
      <c r="AW65" t="s">
        <v>407</v>
      </c>
      <c r="AX65">
        <v>6212</v>
      </c>
      <c r="AY65">
        <v>4408000</v>
      </c>
      <c r="AZ65">
        <v>4408000</v>
      </c>
      <c r="BA65">
        <v>4408000</v>
      </c>
      <c r="BB65">
        <v>4408000</v>
      </c>
      <c r="BC65">
        <v>4408000</v>
      </c>
      <c r="BD65">
        <v>4408000</v>
      </c>
      <c r="BF65">
        <v>4408000</v>
      </c>
      <c r="BG65">
        <v>4408000</v>
      </c>
      <c r="BH65">
        <v>4408000</v>
      </c>
      <c r="BI65">
        <v>4408000</v>
      </c>
      <c r="BJ65">
        <v>4219000</v>
      </c>
      <c r="BK65">
        <v>4219000</v>
      </c>
      <c r="BN65" t="s">
        <v>1200</v>
      </c>
      <c r="BP65" t="s">
        <v>1200</v>
      </c>
      <c r="BR65" t="s">
        <v>1457</v>
      </c>
      <c r="BS65" t="s">
        <v>1200</v>
      </c>
      <c r="BU65" t="s">
        <v>1457</v>
      </c>
      <c r="BV65" t="s">
        <v>1200</v>
      </c>
      <c r="BX65" t="s">
        <v>1176</v>
      </c>
      <c r="BY65" t="s">
        <v>1474</v>
      </c>
      <c r="BZ65" t="s">
        <v>1485</v>
      </c>
      <c r="CA65" t="s">
        <v>1176</v>
      </c>
      <c r="CB65" t="s">
        <v>1176</v>
      </c>
      <c r="CC65" t="s">
        <v>1477</v>
      </c>
      <c r="CD65" t="s">
        <v>1457</v>
      </c>
      <c r="CE65" t="s">
        <v>1176</v>
      </c>
      <c r="CF65" t="s">
        <v>1496</v>
      </c>
      <c r="CG65" t="s">
        <v>1457</v>
      </c>
      <c r="CH65" t="s">
        <v>1176</v>
      </c>
      <c r="CI65" t="s">
        <v>1496</v>
      </c>
      <c r="CJ65" t="s">
        <v>1457</v>
      </c>
      <c r="CK65" t="s">
        <v>1176</v>
      </c>
      <c r="CL65" t="s">
        <v>1496</v>
      </c>
      <c r="CM65" t="s">
        <v>1457</v>
      </c>
      <c r="CN65" t="s">
        <v>1176</v>
      </c>
      <c r="CO65" t="s">
        <v>1540</v>
      </c>
      <c r="CP65" t="s">
        <v>1457</v>
      </c>
      <c r="CQ65" t="s">
        <v>1176</v>
      </c>
      <c r="CR65" t="s">
        <v>1540</v>
      </c>
      <c r="CS65" t="s">
        <v>1457</v>
      </c>
      <c r="CT65" t="s">
        <v>1176</v>
      </c>
      <c r="CU65" t="s">
        <v>1496</v>
      </c>
      <c r="CV65" t="s">
        <v>1457</v>
      </c>
      <c r="CW65" t="s">
        <v>1177</v>
      </c>
      <c r="CX65" t="s">
        <v>1476</v>
      </c>
      <c r="CY65" t="s">
        <v>1457</v>
      </c>
    </row>
    <row r="66" spans="1:103">
      <c r="A66" t="s">
        <v>77</v>
      </c>
      <c r="B66" t="s">
        <v>76</v>
      </c>
      <c r="C66" t="s">
        <v>75</v>
      </c>
      <c r="D66" s="424" t="s">
        <v>215</v>
      </c>
      <c r="E66" s="424" t="s">
        <v>214</v>
      </c>
      <c r="F66" t="s">
        <v>1591</v>
      </c>
      <c r="G66" t="s">
        <v>1592</v>
      </c>
      <c r="H66">
        <v>7786321877</v>
      </c>
      <c r="I66" t="s">
        <v>1593</v>
      </c>
      <c r="J66">
        <v>5</v>
      </c>
      <c r="K66">
        <v>1</v>
      </c>
      <c r="L66">
        <v>24</v>
      </c>
      <c r="M66">
        <v>4</v>
      </c>
      <c r="N66">
        <v>15</v>
      </c>
      <c r="O66">
        <v>10</v>
      </c>
      <c r="P66">
        <v>28</v>
      </c>
      <c r="Q66">
        <v>25</v>
      </c>
      <c r="R66">
        <v>1</v>
      </c>
      <c r="S66" t="s">
        <v>1176</v>
      </c>
      <c r="T66" t="s">
        <v>1458</v>
      </c>
      <c r="U66" t="s">
        <v>1457</v>
      </c>
      <c r="V66" t="s">
        <v>1176</v>
      </c>
      <c r="W66" t="s">
        <v>1176</v>
      </c>
      <c r="X66" t="s">
        <v>1176</v>
      </c>
      <c r="Y66" t="s">
        <v>1176</v>
      </c>
      <c r="Z66" t="s">
        <v>1176</v>
      </c>
      <c r="AA66" t="s">
        <v>1176</v>
      </c>
      <c r="AB66" t="s">
        <v>1179</v>
      </c>
      <c r="AC66" t="s">
        <v>1176</v>
      </c>
      <c r="AD66" t="s">
        <v>1457</v>
      </c>
      <c r="AE66" t="s">
        <v>1457</v>
      </c>
      <c r="AF66" t="s">
        <v>1457</v>
      </c>
      <c r="AG66" t="s">
        <v>1457</v>
      </c>
      <c r="AH66" t="s">
        <v>1457</v>
      </c>
      <c r="AI66" t="s">
        <v>1457</v>
      </c>
      <c r="AJ66">
        <v>42551</v>
      </c>
      <c r="AK66" t="s">
        <v>1457</v>
      </c>
      <c r="AT66">
        <v>4138</v>
      </c>
      <c r="AU66" t="s">
        <v>1457</v>
      </c>
      <c r="AW66" t="s">
        <v>406</v>
      </c>
      <c r="AX66" t="s">
        <v>1457</v>
      </c>
      <c r="AY66">
        <v>2044148</v>
      </c>
      <c r="AZ66">
        <v>2479757</v>
      </c>
      <c r="BA66">
        <v>2902202</v>
      </c>
      <c r="BB66">
        <v>3531302</v>
      </c>
      <c r="BC66">
        <v>1959809</v>
      </c>
      <c r="BD66">
        <v>2672724</v>
      </c>
      <c r="BF66">
        <v>2044148</v>
      </c>
      <c r="BG66">
        <v>2479757</v>
      </c>
      <c r="BH66">
        <v>2902202</v>
      </c>
      <c r="BI66">
        <v>3531302</v>
      </c>
      <c r="BJ66">
        <v>1959809</v>
      </c>
      <c r="BK66">
        <v>2672724</v>
      </c>
      <c r="BN66" t="s">
        <v>1201</v>
      </c>
      <c r="BP66" t="s">
        <v>1202</v>
      </c>
      <c r="BR66" t="s">
        <v>1457</v>
      </c>
      <c r="BS66" t="s">
        <v>1199</v>
      </c>
      <c r="BU66" t="s">
        <v>1457</v>
      </c>
      <c r="BV66" t="s">
        <v>1202</v>
      </c>
      <c r="BX66" t="s">
        <v>1176</v>
      </c>
      <c r="BY66" t="s">
        <v>1474</v>
      </c>
      <c r="BZ66" t="s">
        <v>1485</v>
      </c>
      <c r="CA66" t="s">
        <v>1176</v>
      </c>
      <c r="CB66" t="s">
        <v>1177</v>
      </c>
      <c r="CC66" t="s">
        <v>1476</v>
      </c>
      <c r="CD66" t="s">
        <v>1457</v>
      </c>
      <c r="CE66" t="s">
        <v>1176</v>
      </c>
      <c r="CF66" t="s">
        <v>1540</v>
      </c>
      <c r="CG66" t="s">
        <v>1457</v>
      </c>
      <c r="CH66" t="s">
        <v>1176</v>
      </c>
      <c r="CI66" t="s">
        <v>1532</v>
      </c>
      <c r="CJ66" t="s">
        <v>1457</v>
      </c>
      <c r="CK66" t="s">
        <v>1176</v>
      </c>
      <c r="CL66" t="s">
        <v>1540</v>
      </c>
      <c r="CM66" t="s">
        <v>1457</v>
      </c>
      <c r="CN66" t="s">
        <v>1176</v>
      </c>
      <c r="CO66" t="s">
        <v>1504</v>
      </c>
      <c r="CP66" t="s">
        <v>1457</v>
      </c>
      <c r="CQ66" t="s">
        <v>1176</v>
      </c>
      <c r="CR66" t="s">
        <v>1496</v>
      </c>
      <c r="CS66" t="s">
        <v>1457</v>
      </c>
      <c r="CT66" t="s">
        <v>1176</v>
      </c>
      <c r="CU66" t="s">
        <v>1532</v>
      </c>
      <c r="CV66" t="s">
        <v>1457</v>
      </c>
      <c r="CW66" t="s">
        <v>1177</v>
      </c>
      <c r="CX66" t="s">
        <v>1476</v>
      </c>
      <c r="CY66" t="s">
        <v>1457</v>
      </c>
    </row>
    <row r="67" spans="1:103">
      <c r="A67" t="s">
        <v>48</v>
      </c>
      <c r="B67" t="s">
        <v>120</v>
      </c>
      <c r="C67" t="s">
        <v>119</v>
      </c>
      <c r="D67" s="424" t="s">
        <v>213</v>
      </c>
      <c r="E67" s="424" t="s">
        <v>212</v>
      </c>
      <c r="F67" t="s">
        <v>1594</v>
      </c>
      <c r="G67" t="s">
        <v>1595</v>
      </c>
      <c r="H67" t="s">
        <v>1596</v>
      </c>
      <c r="I67" t="s">
        <v>1597</v>
      </c>
      <c r="J67">
        <v>5</v>
      </c>
      <c r="K67">
        <v>1</v>
      </c>
      <c r="L67">
        <v>24</v>
      </c>
      <c r="M67">
        <v>4</v>
      </c>
      <c r="N67">
        <v>15</v>
      </c>
      <c r="O67">
        <v>10</v>
      </c>
      <c r="P67">
        <v>28</v>
      </c>
      <c r="Q67">
        <v>25</v>
      </c>
      <c r="R67">
        <v>1</v>
      </c>
      <c r="S67" t="s">
        <v>1176</v>
      </c>
      <c r="T67" t="s">
        <v>1458</v>
      </c>
      <c r="U67" t="s">
        <v>1457</v>
      </c>
      <c r="V67" t="s">
        <v>1176</v>
      </c>
      <c r="W67" t="s">
        <v>1176</v>
      </c>
      <c r="X67" t="s">
        <v>1179</v>
      </c>
      <c r="Y67" t="s">
        <v>1179</v>
      </c>
      <c r="Z67" t="s">
        <v>1179</v>
      </c>
      <c r="AA67" t="s">
        <v>1176</v>
      </c>
      <c r="AB67" t="s">
        <v>1176</v>
      </c>
      <c r="AC67" t="s">
        <v>1176</v>
      </c>
      <c r="AD67" t="s">
        <v>1457</v>
      </c>
      <c r="AE67" t="s">
        <v>1457</v>
      </c>
      <c r="AF67">
        <v>42460</v>
      </c>
      <c r="AG67">
        <v>42614</v>
      </c>
      <c r="AH67">
        <v>42460</v>
      </c>
      <c r="AI67" t="s">
        <v>1457</v>
      </c>
      <c r="AJ67" t="s">
        <v>1457</v>
      </c>
      <c r="AK67" t="s">
        <v>1457</v>
      </c>
      <c r="AT67">
        <v>3835</v>
      </c>
      <c r="AU67">
        <v>210090</v>
      </c>
      <c r="AW67" t="s">
        <v>406</v>
      </c>
      <c r="AX67">
        <v>4036</v>
      </c>
      <c r="AY67">
        <v>3538000</v>
      </c>
      <c r="AZ67">
        <v>3133000</v>
      </c>
      <c r="BA67">
        <v>2682000</v>
      </c>
      <c r="BB67">
        <v>2682000</v>
      </c>
      <c r="BC67">
        <v>3538000</v>
      </c>
      <c r="BD67">
        <v>3133000</v>
      </c>
      <c r="BF67">
        <v>2581746</v>
      </c>
      <c r="BG67">
        <v>2488989</v>
      </c>
      <c r="BH67">
        <v>2698358</v>
      </c>
      <c r="BI67">
        <v>4265907</v>
      </c>
      <c r="BJ67">
        <v>2581746</v>
      </c>
      <c r="BK67">
        <v>2488989</v>
      </c>
      <c r="BN67" t="s">
        <v>1200</v>
      </c>
      <c r="BP67" t="s">
        <v>1200</v>
      </c>
      <c r="BR67" t="s">
        <v>1457</v>
      </c>
      <c r="BS67" t="s">
        <v>1200</v>
      </c>
      <c r="BU67" t="s">
        <v>1457</v>
      </c>
      <c r="BV67" t="s">
        <v>1202</v>
      </c>
      <c r="BX67" t="s">
        <v>1176</v>
      </c>
      <c r="BY67" t="s">
        <v>1474</v>
      </c>
      <c r="BZ67" t="s">
        <v>1485</v>
      </c>
      <c r="CA67" t="s">
        <v>1176</v>
      </c>
      <c r="CB67" t="s">
        <v>1177</v>
      </c>
      <c r="CC67" t="s">
        <v>1476</v>
      </c>
      <c r="CD67" t="s">
        <v>1457</v>
      </c>
      <c r="CE67" t="s">
        <v>1177</v>
      </c>
      <c r="CF67" t="s">
        <v>1476</v>
      </c>
      <c r="CG67" t="s">
        <v>1457</v>
      </c>
      <c r="CH67" t="s">
        <v>1177</v>
      </c>
      <c r="CI67" t="s">
        <v>1476</v>
      </c>
      <c r="CJ67" t="s">
        <v>1457</v>
      </c>
      <c r="CK67" t="s">
        <v>1176</v>
      </c>
      <c r="CL67" t="s">
        <v>1496</v>
      </c>
      <c r="CM67" t="s">
        <v>1457</v>
      </c>
      <c r="CN67" t="s">
        <v>1176</v>
      </c>
      <c r="CO67" t="s">
        <v>1496</v>
      </c>
      <c r="CP67" t="s">
        <v>1457</v>
      </c>
      <c r="CQ67" t="s">
        <v>1177</v>
      </c>
      <c r="CR67" t="s">
        <v>1496</v>
      </c>
      <c r="CS67" t="s">
        <v>1457</v>
      </c>
      <c r="CT67" t="s">
        <v>1176</v>
      </c>
      <c r="CU67" t="s">
        <v>1479</v>
      </c>
      <c r="CV67" t="s">
        <v>1457</v>
      </c>
      <c r="CW67" t="s">
        <v>1176</v>
      </c>
      <c r="CX67" t="s">
        <v>1479</v>
      </c>
      <c r="CY67" t="s">
        <v>1598</v>
      </c>
    </row>
    <row r="68" spans="1:103">
      <c r="A68" t="s">
        <v>53</v>
      </c>
      <c r="B68" t="s">
        <v>59</v>
      </c>
      <c r="C68" t="s">
        <v>162</v>
      </c>
      <c r="D68" s="424" t="s">
        <v>211</v>
      </c>
      <c r="E68" s="424" t="s">
        <v>210</v>
      </c>
      <c r="F68" t="s">
        <v>1599</v>
      </c>
      <c r="G68" t="s">
        <v>1600</v>
      </c>
      <c r="H68" t="s">
        <v>1601</v>
      </c>
      <c r="I68" t="s">
        <v>1602</v>
      </c>
      <c r="J68">
        <v>5</v>
      </c>
      <c r="K68">
        <v>1</v>
      </c>
      <c r="L68">
        <v>24</v>
      </c>
      <c r="M68">
        <v>4</v>
      </c>
      <c r="N68">
        <v>15</v>
      </c>
      <c r="O68">
        <v>10</v>
      </c>
      <c r="P68">
        <v>28</v>
      </c>
      <c r="Q68">
        <v>25</v>
      </c>
      <c r="R68">
        <v>1</v>
      </c>
      <c r="S68" t="s">
        <v>1176</v>
      </c>
      <c r="T68" t="s">
        <v>1458</v>
      </c>
      <c r="U68" t="s">
        <v>1457</v>
      </c>
      <c r="V68" t="s">
        <v>1176</v>
      </c>
      <c r="W68" t="s">
        <v>1176</v>
      </c>
      <c r="X68" t="s">
        <v>1176</v>
      </c>
      <c r="Y68" t="s">
        <v>1179</v>
      </c>
      <c r="Z68" t="s">
        <v>1176</v>
      </c>
      <c r="AA68" t="s">
        <v>1179</v>
      </c>
      <c r="AB68" t="s">
        <v>1179</v>
      </c>
      <c r="AC68" t="s">
        <v>1176</v>
      </c>
      <c r="AD68" t="s">
        <v>1457</v>
      </c>
      <c r="AE68" t="s">
        <v>1457</v>
      </c>
      <c r="AF68" t="s">
        <v>1457</v>
      </c>
      <c r="AG68">
        <v>42369</v>
      </c>
      <c r="AH68" t="s">
        <v>1457</v>
      </c>
      <c r="AI68">
        <v>42369</v>
      </c>
      <c r="AJ68">
        <v>42460</v>
      </c>
      <c r="AK68" t="s">
        <v>1457</v>
      </c>
      <c r="AT68">
        <v>6772</v>
      </c>
      <c r="AU68" t="s">
        <v>1457</v>
      </c>
      <c r="AW68" t="s">
        <v>407</v>
      </c>
      <c r="AX68">
        <v>6173</v>
      </c>
      <c r="AY68">
        <v>3606000</v>
      </c>
      <c r="AZ68">
        <v>3606000</v>
      </c>
      <c r="BA68">
        <v>3606000</v>
      </c>
      <c r="BB68">
        <v>3606000</v>
      </c>
      <c r="BC68">
        <v>3072210</v>
      </c>
      <c r="BD68">
        <v>3330816</v>
      </c>
      <c r="BF68">
        <v>3367250</v>
      </c>
      <c r="BG68">
        <v>3431391</v>
      </c>
      <c r="BH68">
        <v>3568408</v>
      </c>
      <c r="BI68">
        <v>4056951</v>
      </c>
      <c r="BJ68">
        <v>3072210</v>
      </c>
      <c r="BK68">
        <v>3330816</v>
      </c>
      <c r="BN68" t="s">
        <v>1199</v>
      </c>
      <c r="BP68" t="s">
        <v>1199</v>
      </c>
      <c r="BR68" t="s">
        <v>1457</v>
      </c>
      <c r="BS68" t="s">
        <v>1199</v>
      </c>
      <c r="BU68" t="s">
        <v>1457</v>
      </c>
      <c r="BV68" t="s">
        <v>1199</v>
      </c>
      <c r="BX68" t="s">
        <v>1176</v>
      </c>
      <c r="BY68" t="s">
        <v>1484</v>
      </c>
      <c r="BZ68" t="s">
        <v>1485</v>
      </c>
      <c r="CA68" t="s">
        <v>1176</v>
      </c>
      <c r="CB68" t="s">
        <v>1177</v>
      </c>
      <c r="CC68" t="s">
        <v>1476</v>
      </c>
      <c r="CD68" t="s">
        <v>1457</v>
      </c>
      <c r="CE68" t="s">
        <v>1177</v>
      </c>
      <c r="CF68" t="s">
        <v>1476</v>
      </c>
      <c r="CG68" t="s">
        <v>1457</v>
      </c>
      <c r="CH68" t="s">
        <v>1177</v>
      </c>
      <c r="CI68" t="s">
        <v>1476</v>
      </c>
      <c r="CJ68" t="s">
        <v>1457</v>
      </c>
      <c r="CK68" t="s">
        <v>1176</v>
      </c>
      <c r="CL68" t="s">
        <v>1479</v>
      </c>
      <c r="CM68" t="s">
        <v>1457</v>
      </c>
      <c r="CN68" t="s">
        <v>1176</v>
      </c>
      <c r="CO68" t="s">
        <v>1504</v>
      </c>
      <c r="CP68" t="s">
        <v>1457</v>
      </c>
      <c r="CQ68" t="s">
        <v>1176</v>
      </c>
      <c r="CR68" t="s">
        <v>1479</v>
      </c>
      <c r="CS68" t="s">
        <v>1457</v>
      </c>
      <c r="CT68" t="s">
        <v>1176</v>
      </c>
      <c r="CU68" t="s">
        <v>1496</v>
      </c>
      <c r="CV68" t="s">
        <v>1457</v>
      </c>
      <c r="CW68" t="s">
        <v>1177</v>
      </c>
      <c r="CX68" t="s">
        <v>1476</v>
      </c>
      <c r="CY68" t="s">
        <v>1457</v>
      </c>
    </row>
    <row r="69" spans="1:103">
      <c r="A69" t="s">
        <v>77</v>
      </c>
      <c r="B69" t="s">
        <v>76</v>
      </c>
      <c r="C69" t="s">
        <v>75</v>
      </c>
      <c r="D69" s="424" t="s">
        <v>173</v>
      </c>
      <c r="E69" s="424" t="s">
        <v>172</v>
      </c>
      <c r="F69" t="s">
        <v>1525</v>
      </c>
      <c r="G69" t="s">
        <v>1603</v>
      </c>
      <c r="H69" t="s">
        <v>1604</v>
      </c>
      <c r="I69" t="s">
        <v>1605</v>
      </c>
      <c r="J69">
        <v>5</v>
      </c>
      <c r="K69">
        <v>1</v>
      </c>
      <c r="L69">
        <v>24</v>
      </c>
      <c r="M69">
        <v>4</v>
      </c>
      <c r="N69">
        <v>15</v>
      </c>
      <c r="O69">
        <v>10</v>
      </c>
      <c r="P69">
        <v>28</v>
      </c>
      <c r="Q69">
        <v>25</v>
      </c>
      <c r="R69">
        <v>1</v>
      </c>
      <c r="S69" t="s">
        <v>1176</v>
      </c>
      <c r="T69" t="s">
        <v>1458</v>
      </c>
      <c r="U69" t="s">
        <v>1457</v>
      </c>
      <c r="V69" t="s">
        <v>1176</v>
      </c>
      <c r="W69" t="s">
        <v>1176</v>
      </c>
      <c r="X69" t="s">
        <v>1176</v>
      </c>
      <c r="Y69" t="s">
        <v>1176</v>
      </c>
      <c r="Z69" t="s">
        <v>1176</v>
      </c>
      <c r="AA69" t="s">
        <v>1176</v>
      </c>
      <c r="AB69" t="s">
        <v>1176</v>
      </c>
      <c r="AC69" t="s">
        <v>1176</v>
      </c>
      <c r="AD69" t="s">
        <v>1457</v>
      </c>
      <c r="AE69" t="s">
        <v>1457</v>
      </c>
      <c r="AF69" t="s">
        <v>1457</v>
      </c>
      <c r="AG69" t="s">
        <v>1457</v>
      </c>
      <c r="AH69" t="s">
        <v>1457</v>
      </c>
      <c r="AI69" t="s">
        <v>1457</v>
      </c>
      <c r="AJ69" t="s">
        <v>1457</v>
      </c>
      <c r="AK69" t="s">
        <v>1457</v>
      </c>
      <c r="AT69">
        <v>6908</v>
      </c>
      <c r="AU69" t="s">
        <v>1457</v>
      </c>
      <c r="AW69" t="s">
        <v>407</v>
      </c>
      <c r="AX69">
        <v>6702</v>
      </c>
      <c r="AY69">
        <v>4387250</v>
      </c>
      <c r="AZ69">
        <v>4387250</v>
      </c>
      <c r="BA69">
        <v>4387250</v>
      </c>
      <c r="BB69">
        <v>4387250</v>
      </c>
      <c r="BC69">
        <v>4728500</v>
      </c>
      <c r="BD69">
        <v>4387250</v>
      </c>
      <c r="BF69">
        <v>4387250</v>
      </c>
      <c r="BG69">
        <v>4387250</v>
      </c>
      <c r="BH69">
        <v>4387250</v>
      </c>
      <c r="BI69">
        <v>4387250</v>
      </c>
      <c r="BJ69">
        <v>4387250</v>
      </c>
      <c r="BK69">
        <v>5380750</v>
      </c>
      <c r="BN69" t="s">
        <v>1201</v>
      </c>
      <c r="BP69" t="s">
        <v>1200</v>
      </c>
      <c r="BR69" t="s">
        <v>1457</v>
      </c>
      <c r="BS69" t="s">
        <v>1200</v>
      </c>
      <c r="BU69" t="s">
        <v>1457</v>
      </c>
      <c r="BV69" t="s">
        <v>1202</v>
      </c>
      <c r="BX69" t="s">
        <v>1176</v>
      </c>
      <c r="BY69" t="s">
        <v>1484</v>
      </c>
      <c r="BZ69" t="s">
        <v>1485</v>
      </c>
      <c r="CA69" t="s">
        <v>1177</v>
      </c>
      <c r="CB69" t="s">
        <v>1491</v>
      </c>
      <c r="CC69" t="s">
        <v>1476</v>
      </c>
      <c r="CD69" t="s">
        <v>1457</v>
      </c>
      <c r="CE69" t="s">
        <v>1491</v>
      </c>
      <c r="CF69" t="s">
        <v>1476</v>
      </c>
      <c r="CG69" t="s">
        <v>1457</v>
      </c>
      <c r="CH69" t="s">
        <v>1491</v>
      </c>
      <c r="CI69" t="s">
        <v>1476</v>
      </c>
      <c r="CJ69" t="s">
        <v>1457</v>
      </c>
      <c r="CK69" t="s">
        <v>1491</v>
      </c>
      <c r="CL69" t="s">
        <v>1476</v>
      </c>
      <c r="CM69" t="s">
        <v>1457</v>
      </c>
      <c r="CN69" t="s">
        <v>1491</v>
      </c>
      <c r="CO69" t="s">
        <v>1476</v>
      </c>
      <c r="CP69" t="s">
        <v>1457</v>
      </c>
      <c r="CQ69" t="s">
        <v>1491</v>
      </c>
      <c r="CR69" t="s">
        <v>1476</v>
      </c>
      <c r="CS69" t="s">
        <v>1457</v>
      </c>
      <c r="CT69" t="s">
        <v>1491</v>
      </c>
      <c r="CU69" t="s">
        <v>1476</v>
      </c>
      <c r="CV69" t="s">
        <v>1457</v>
      </c>
      <c r="CW69" t="s">
        <v>1491</v>
      </c>
      <c r="CX69" t="s">
        <v>1476</v>
      </c>
      <c r="CY69" t="s">
        <v>1457</v>
      </c>
    </row>
    <row r="70" spans="1:103">
      <c r="A70" t="s">
        <v>48</v>
      </c>
      <c r="B70" t="s">
        <v>120</v>
      </c>
      <c r="C70" t="s">
        <v>119</v>
      </c>
      <c r="D70" s="424" t="s">
        <v>171</v>
      </c>
      <c r="E70" s="424" t="s">
        <v>170</v>
      </c>
      <c r="F70" t="s">
        <v>1606</v>
      </c>
      <c r="G70" t="s">
        <v>1607</v>
      </c>
      <c r="H70" t="s">
        <v>1596</v>
      </c>
      <c r="I70" t="s">
        <v>1608</v>
      </c>
      <c r="J70">
        <v>5</v>
      </c>
      <c r="K70">
        <v>1</v>
      </c>
      <c r="L70">
        <v>24</v>
      </c>
      <c r="M70">
        <v>4</v>
      </c>
      <c r="N70">
        <v>15</v>
      </c>
      <c r="O70">
        <v>10</v>
      </c>
      <c r="P70">
        <v>28</v>
      </c>
      <c r="Q70">
        <v>25</v>
      </c>
      <c r="R70">
        <v>1</v>
      </c>
      <c r="S70" t="s">
        <v>1176</v>
      </c>
      <c r="T70" t="s">
        <v>1458</v>
      </c>
      <c r="U70" t="s">
        <v>1457</v>
      </c>
      <c r="V70" t="s">
        <v>1176</v>
      </c>
      <c r="W70" t="s">
        <v>1176</v>
      </c>
      <c r="X70" t="s">
        <v>1179</v>
      </c>
      <c r="Y70" t="s">
        <v>1179</v>
      </c>
      <c r="Z70" t="s">
        <v>1179</v>
      </c>
      <c r="AA70" t="s">
        <v>1176</v>
      </c>
      <c r="AB70" t="s">
        <v>1176</v>
      </c>
      <c r="AC70" t="s">
        <v>1176</v>
      </c>
      <c r="AD70" t="s">
        <v>1457</v>
      </c>
      <c r="AE70" t="s">
        <v>1457</v>
      </c>
      <c r="AF70">
        <v>42460</v>
      </c>
      <c r="AG70">
        <v>42614</v>
      </c>
      <c r="AH70">
        <v>42460</v>
      </c>
      <c r="AI70" t="s">
        <v>1457</v>
      </c>
      <c r="AJ70" t="s">
        <v>1457</v>
      </c>
      <c r="AK70" t="s">
        <v>1457</v>
      </c>
      <c r="AT70">
        <v>3566</v>
      </c>
      <c r="AU70">
        <v>198170</v>
      </c>
      <c r="AW70" t="s">
        <v>406</v>
      </c>
      <c r="AX70">
        <v>3717</v>
      </c>
      <c r="AY70">
        <v>3360700</v>
      </c>
      <c r="AZ70">
        <v>3035200</v>
      </c>
      <c r="BA70">
        <v>2604400</v>
      </c>
      <c r="BB70">
        <v>2602700</v>
      </c>
      <c r="BC70">
        <v>3360688</v>
      </c>
      <c r="BD70">
        <v>3035187</v>
      </c>
      <c r="BF70">
        <v>2163500</v>
      </c>
      <c r="BG70">
        <v>2423350</v>
      </c>
      <c r="BH70">
        <v>3033700</v>
      </c>
      <c r="BI70">
        <v>3982450</v>
      </c>
      <c r="BJ70">
        <v>2163485.7599999998</v>
      </c>
      <c r="BK70">
        <v>2423347</v>
      </c>
      <c r="BN70" t="s">
        <v>1200</v>
      </c>
      <c r="BP70" t="s">
        <v>1200</v>
      </c>
      <c r="BR70" t="s">
        <v>1457</v>
      </c>
      <c r="BS70" t="s">
        <v>1200</v>
      </c>
      <c r="BU70" t="s">
        <v>1457</v>
      </c>
      <c r="BV70" t="s">
        <v>1202</v>
      </c>
      <c r="BX70" t="s">
        <v>1176</v>
      </c>
      <c r="BY70" t="s">
        <v>1474</v>
      </c>
      <c r="BZ70" t="s">
        <v>1485</v>
      </c>
      <c r="CA70" t="s">
        <v>1176</v>
      </c>
      <c r="CB70" t="s">
        <v>1177</v>
      </c>
      <c r="CC70" t="s">
        <v>1476</v>
      </c>
      <c r="CD70" t="s">
        <v>1457</v>
      </c>
      <c r="CE70" t="s">
        <v>1177</v>
      </c>
      <c r="CF70" t="s">
        <v>1476</v>
      </c>
      <c r="CG70" t="s">
        <v>1457</v>
      </c>
      <c r="CH70" t="s">
        <v>1177</v>
      </c>
      <c r="CI70" t="s">
        <v>1476</v>
      </c>
      <c r="CJ70" t="s">
        <v>1457</v>
      </c>
      <c r="CK70" t="s">
        <v>1176</v>
      </c>
      <c r="CL70" t="s">
        <v>1496</v>
      </c>
      <c r="CM70" t="s">
        <v>1457</v>
      </c>
      <c r="CN70" t="s">
        <v>1176</v>
      </c>
      <c r="CO70" t="s">
        <v>1496</v>
      </c>
      <c r="CP70" t="s">
        <v>1457</v>
      </c>
      <c r="CQ70" t="s">
        <v>1177</v>
      </c>
      <c r="CR70" t="s">
        <v>1496</v>
      </c>
      <c r="CS70" t="s">
        <v>1457</v>
      </c>
      <c r="CT70" t="s">
        <v>1176</v>
      </c>
      <c r="CU70" t="s">
        <v>1479</v>
      </c>
      <c r="CV70" t="s">
        <v>1457</v>
      </c>
      <c r="CW70" t="s">
        <v>1176</v>
      </c>
      <c r="CX70" t="s">
        <v>1479</v>
      </c>
      <c r="CY70" t="s">
        <v>1609</v>
      </c>
    </row>
    <row r="71" spans="1:103">
      <c r="A71" t="s">
        <v>48</v>
      </c>
      <c r="B71" t="s">
        <v>64</v>
      </c>
      <c r="C71" t="s">
        <v>72</v>
      </c>
      <c r="D71" s="424" t="s">
        <v>167</v>
      </c>
      <c r="E71" s="424" t="s">
        <v>166</v>
      </c>
      <c r="F71" t="s">
        <v>1610</v>
      </c>
      <c r="G71" t="s">
        <v>1611</v>
      </c>
      <c r="H71" t="s">
        <v>1612</v>
      </c>
      <c r="I71" t="s">
        <v>1613</v>
      </c>
      <c r="J71">
        <v>5</v>
      </c>
      <c r="K71">
        <v>1</v>
      </c>
      <c r="L71">
        <v>24</v>
      </c>
      <c r="M71">
        <v>4</v>
      </c>
      <c r="N71">
        <v>15</v>
      </c>
      <c r="O71">
        <v>10</v>
      </c>
      <c r="P71">
        <v>28</v>
      </c>
      <c r="Q71">
        <v>25</v>
      </c>
      <c r="R71">
        <v>1</v>
      </c>
      <c r="S71" t="s">
        <v>1176</v>
      </c>
      <c r="T71" t="s">
        <v>1458</v>
      </c>
      <c r="U71" t="s">
        <v>1457</v>
      </c>
      <c r="V71" t="s">
        <v>1176</v>
      </c>
      <c r="W71" t="s">
        <v>1176</v>
      </c>
      <c r="X71" t="s">
        <v>1176</v>
      </c>
      <c r="Y71" t="s">
        <v>1176</v>
      </c>
      <c r="Z71" t="s">
        <v>1176</v>
      </c>
      <c r="AA71" t="s">
        <v>1176</v>
      </c>
      <c r="AB71" t="s">
        <v>1176</v>
      </c>
      <c r="AC71" t="s">
        <v>1176</v>
      </c>
      <c r="AD71" t="s">
        <v>1457</v>
      </c>
      <c r="AE71" t="s">
        <v>1457</v>
      </c>
      <c r="AF71" t="s">
        <v>1457</v>
      </c>
      <c r="AG71" t="s">
        <v>1457</v>
      </c>
      <c r="AH71" t="s">
        <v>1457</v>
      </c>
      <c r="AI71" t="s">
        <v>1457</v>
      </c>
      <c r="AJ71" t="s">
        <v>1457</v>
      </c>
      <c r="AK71" t="s">
        <v>1457</v>
      </c>
      <c r="AT71">
        <v>6256</v>
      </c>
      <c r="AU71" t="s">
        <v>1457</v>
      </c>
      <c r="AW71" t="s">
        <v>407</v>
      </c>
      <c r="AX71">
        <v>6578</v>
      </c>
      <c r="AY71">
        <v>4412750</v>
      </c>
      <c r="AZ71">
        <v>4412750</v>
      </c>
      <c r="BA71">
        <v>4412750</v>
      </c>
      <c r="BB71">
        <v>4412750</v>
      </c>
      <c r="BC71">
        <v>4352414</v>
      </c>
      <c r="BD71">
        <v>5223473</v>
      </c>
      <c r="BF71">
        <v>4412750</v>
      </c>
      <c r="BG71">
        <v>4412750</v>
      </c>
      <c r="BH71">
        <v>4412750</v>
      </c>
      <c r="BI71">
        <v>4412750</v>
      </c>
      <c r="BJ71">
        <v>4102353</v>
      </c>
      <c r="BK71">
        <v>4215257</v>
      </c>
      <c r="BN71" t="s">
        <v>1200</v>
      </c>
      <c r="BP71" t="s">
        <v>1199</v>
      </c>
      <c r="BR71" t="s">
        <v>1457</v>
      </c>
      <c r="BS71" t="s">
        <v>1199</v>
      </c>
      <c r="BU71" t="s">
        <v>1457</v>
      </c>
      <c r="BV71" t="s">
        <v>1199</v>
      </c>
      <c r="BX71" t="s">
        <v>1176</v>
      </c>
      <c r="BY71" t="s">
        <v>1474</v>
      </c>
      <c r="BZ71" t="s">
        <v>1475</v>
      </c>
      <c r="CA71" t="s">
        <v>1176</v>
      </c>
      <c r="CB71" t="s">
        <v>1177</v>
      </c>
      <c r="CC71" t="s">
        <v>1476</v>
      </c>
      <c r="CD71" t="s">
        <v>1457</v>
      </c>
      <c r="CE71" t="s">
        <v>1177</v>
      </c>
      <c r="CF71" t="s">
        <v>1476</v>
      </c>
      <c r="CG71" t="s">
        <v>1457</v>
      </c>
      <c r="CH71" t="s">
        <v>1177</v>
      </c>
      <c r="CI71" t="s">
        <v>1476</v>
      </c>
      <c r="CJ71" t="s">
        <v>1457</v>
      </c>
      <c r="CK71" t="s">
        <v>1177</v>
      </c>
      <c r="CL71" t="s">
        <v>1476</v>
      </c>
      <c r="CM71" t="s">
        <v>1457</v>
      </c>
      <c r="CN71" t="s">
        <v>1176</v>
      </c>
      <c r="CO71" t="s">
        <v>1504</v>
      </c>
      <c r="CP71" t="s">
        <v>1457</v>
      </c>
      <c r="CQ71" t="s">
        <v>1177</v>
      </c>
      <c r="CR71" t="s">
        <v>1476</v>
      </c>
      <c r="CS71" t="s">
        <v>1457</v>
      </c>
      <c r="CT71" t="s">
        <v>1176</v>
      </c>
      <c r="CU71" t="s">
        <v>1496</v>
      </c>
      <c r="CV71" t="s">
        <v>1457</v>
      </c>
      <c r="CW71" t="s">
        <v>1177</v>
      </c>
      <c r="CX71" t="s">
        <v>1476</v>
      </c>
      <c r="CY71" t="s">
        <v>1457</v>
      </c>
    </row>
    <row r="72" spans="1:103">
      <c r="A72" t="s">
        <v>48</v>
      </c>
      <c r="B72" t="s">
        <v>47</v>
      </c>
      <c r="C72" t="s">
        <v>46</v>
      </c>
      <c r="D72" s="424" t="s">
        <v>165</v>
      </c>
      <c r="E72" s="424" t="s">
        <v>164</v>
      </c>
      <c r="F72" t="s">
        <v>1614</v>
      </c>
      <c r="G72" t="s">
        <v>1615</v>
      </c>
      <c r="H72" t="s">
        <v>1616</v>
      </c>
      <c r="I72" t="s">
        <v>1617</v>
      </c>
      <c r="J72">
        <v>5</v>
      </c>
      <c r="K72">
        <v>1</v>
      </c>
      <c r="L72">
        <v>24</v>
      </c>
      <c r="M72">
        <v>4</v>
      </c>
      <c r="N72">
        <v>15</v>
      </c>
      <c r="O72">
        <v>10</v>
      </c>
      <c r="P72">
        <v>28</v>
      </c>
      <c r="Q72">
        <v>25</v>
      </c>
      <c r="R72">
        <v>1</v>
      </c>
      <c r="S72" t="s">
        <v>1176</v>
      </c>
      <c r="T72" t="s">
        <v>1458</v>
      </c>
      <c r="U72" t="s">
        <v>1457</v>
      </c>
      <c r="V72" t="s">
        <v>1176</v>
      </c>
      <c r="W72" t="s">
        <v>1176</v>
      </c>
      <c r="X72" t="s">
        <v>1179</v>
      </c>
      <c r="Y72" t="s">
        <v>1179</v>
      </c>
      <c r="Z72" t="s">
        <v>1176</v>
      </c>
      <c r="AA72" t="s">
        <v>1176</v>
      </c>
      <c r="AB72" t="s">
        <v>1176</v>
      </c>
      <c r="AC72" t="s">
        <v>1176</v>
      </c>
      <c r="AD72" t="s">
        <v>1457</v>
      </c>
      <c r="AE72" t="s">
        <v>1457</v>
      </c>
      <c r="AF72">
        <v>42460</v>
      </c>
      <c r="AG72">
        <v>42461</v>
      </c>
      <c r="AH72" t="s">
        <v>1457</v>
      </c>
      <c r="AI72" t="s">
        <v>1457</v>
      </c>
      <c r="AJ72" t="s">
        <v>1457</v>
      </c>
      <c r="AK72" t="s">
        <v>1457</v>
      </c>
      <c r="AT72">
        <v>7503</v>
      </c>
      <c r="AU72" t="s">
        <v>1457</v>
      </c>
      <c r="AW72" t="s">
        <v>407</v>
      </c>
      <c r="AX72">
        <v>7579</v>
      </c>
      <c r="AY72">
        <v>5829000</v>
      </c>
      <c r="AZ72">
        <v>5829000</v>
      </c>
      <c r="BA72">
        <v>5829000</v>
      </c>
      <c r="BB72">
        <v>5829000</v>
      </c>
      <c r="BC72">
        <v>5829000</v>
      </c>
      <c r="BD72">
        <v>5829000</v>
      </c>
      <c r="BF72">
        <v>5829000</v>
      </c>
      <c r="BG72">
        <v>5829000</v>
      </c>
      <c r="BH72">
        <v>5829000</v>
      </c>
      <c r="BI72">
        <v>5829000</v>
      </c>
      <c r="BJ72">
        <v>5829000</v>
      </c>
      <c r="BK72">
        <v>5829000</v>
      </c>
      <c r="BN72" t="s">
        <v>1199</v>
      </c>
      <c r="BP72" t="s">
        <v>1202</v>
      </c>
      <c r="BR72" t="s">
        <v>1457</v>
      </c>
      <c r="BS72" t="s">
        <v>1201</v>
      </c>
      <c r="BU72" t="s">
        <v>1457</v>
      </c>
      <c r="BV72" t="s">
        <v>1199</v>
      </c>
      <c r="BX72" t="s">
        <v>1176</v>
      </c>
      <c r="BY72" t="s">
        <v>1474</v>
      </c>
      <c r="BZ72" t="s">
        <v>1475</v>
      </c>
      <c r="CA72" t="s">
        <v>1176</v>
      </c>
      <c r="CB72" t="s">
        <v>1176</v>
      </c>
      <c r="CC72" t="s">
        <v>1504</v>
      </c>
      <c r="CD72" t="s">
        <v>1457</v>
      </c>
      <c r="CE72" t="s">
        <v>1176</v>
      </c>
      <c r="CF72" t="s">
        <v>1504</v>
      </c>
      <c r="CG72" t="s">
        <v>1457</v>
      </c>
      <c r="CH72" t="s">
        <v>1176</v>
      </c>
      <c r="CI72" t="s">
        <v>1504</v>
      </c>
      <c r="CJ72" t="s">
        <v>1457</v>
      </c>
      <c r="CK72" t="s">
        <v>1176</v>
      </c>
      <c r="CL72" t="s">
        <v>1486</v>
      </c>
      <c r="CM72" t="s">
        <v>1457</v>
      </c>
      <c r="CN72" t="s">
        <v>1176</v>
      </c>
      <c r="CO72" t="s">
        <v>1486</v>
      </c>
      <c r="CP72" t="s">
        <v>1457</v>
      </c>
      <c r="CQ72" t="s">
        <v>1176</v>
      </c>
      <c r="CR72" t="s">
        <v>1486</v>
      </c>
      <c r="CS72" t="s">
        <v>1457</v>
      </c>
      <c r="CT72" t="s">
        <v>1176</v>
      </c>
      <c r="CU72" t="s">
        <v>1486</v>
      </c>
      <c r="CV72" t="s">
        <v>1457</v>
      </c>
      <c r="CW72" t="s">
        <v>1177</v>
      </c>
      <c r="CX72" t="s">
        <v>1476</v>
      </c>
      <c r="CY72" t="s">
        <v>1457</v>
      </c>
    </row>
    <row r="73" spans="1:103">
      <c r="A73" t="s">
        <v>53</v>
      </c>
      <c r="B73" t="s">
        <v>163</v>
      </c>
      <c r="C73" t="s">
        <v>162</v>
      </c>
      <c r="D73" s="424" t="s">
        <v>161</v>
      </c>
      <c r="E73" s="424" t="s">
        <v>160</v>
      </c>
      <c r="F73" t="s">
        <v>1618</v>
      </c>
      <c r="G73" t="s">
        <v>1619</v>
      </c>
      <c r="H73" t="s">
        <v>1620</v>
      </c>
      <c r="I73" t="s">
        <v>1621</v>
      </c>
      <c r="J73">
        <v>5</v>
      </c>
      <c r="K73">
        <v>1</v>
      </c>
      <c r="L73">
        <v>24</v>
      </c>
      <c r="M73">
        <v>4</v>
      </c>
      <c r="N73">
        <v>15</v>
      </c>
      <c r="O73">
        <v>10</v>
      </c>
      <c r="P73">
        <v>28</v>
      </c>
      <c r="Q73">
        <v>25</v>
      </c>
      <c r="R73">
        <v>1</v>
      </c>
      <c r="S73" t="s">
        <v>1176</v>
      </c>
      <c r="T73" t="s">
        <v>1458</v>
      </c>
      <c r="U73" t="s">
        <v>1457</v>
      </c>
      <c r="V73" t="s">
        <v>1176</v>
      </c>
      <c r="W73" t="s">
        <v>1176</v>
      </c>
      <c r="X73" t="s">
        <v>1179</v>
      </c>
      <c r="Y73" t="s">
        <v>1179</v>
      </c>
      <c r="Z73" t="s">
        <v>1176</v>
      </c>
      <c r="AA73" t="s">
        <v>1179</v>
      </c>
      <c r="AB73" t="s">
        <v>1179</v>
      </c>
      <c r="AC73" t="s">
        <v>1176</v>
      </c>
      <c r="AD73" t="s">
        <v>1457</v>
      </c>
      <c r="AE73" t="s">
        <v>1457</v>
      </c>
      <c r="AF73">
        <v>42420</v>
      </c>
      <c r="AG73">
        <v>42460</v>
      </c>
      <c r="AH73" t="s">
        <v>1457</v>
      </c>
      <c r="AI73">
        <v>42460</v>
      </c>
      <c r="AJ73">
        <v>42460</v>
      </c>
      <c r="AK73" t="s">
        <v>1457</v>
      </c>
      <c r="AT73">
        <v>680</v>
      </c>
      <c r="AU73">
        <v>25905</v>
      </c>
      <c r="AW73" t="s">
        <v>406</v>
      </c>
      <c r="AX73">
        <v>652</v>
      </c>
      <c r="AY73">
        <v>554000</v>
      </c>
      <c r="AZ73">
        <v>555000</v>
      </c>
      <c r="BA73">
        <v>559000</v>
      </c>
      <c r="BB73">
        <v>558000</v>
      </c>
      <c r="BC73">
        <v>554000</v>
      </c>
      <c r="BD73">
        <v>555000</v>
      </c>
      <c r="BF73">
        <v>349860</v>
      </c>
      <c r="BG73">
        <v>484618</v>
      </c>
      <c r="BH73">
        <v>559048</v>
      </c>
      <c r="BI73">
        <v>559048</v>
      </c>
      <c r="BJ73">
        <v>349860</v>
      </c>
      <c r="BK73">
        <v>484618</v>
      </c>
      <c r="BN73" t="s">
        <v>1199</v>
      </c>
      <c r="BP73" t="s">
        <v>1199</v>
      </c>
      <c r="BR73" t="s">
        <v>1457</v>
      </c>
      <c r="BS73" t="s">
        <v>1202</v>
      </c>
      <c r="BU73" t="s">
        <v>1457</v>
      </c>
      <c r="BV73" t="s">
        <v>1202</v>
      </c>
      <c r="BX73" t="s">
        <v>1176</v>
      </c>
      <c r="BY73" t="s">
        <v>1474</v>
      </c>
      <c r="BZ73" t="s">
        <v>1485</v>
      </c>
      <c r="CA73" t="s">
        <v>1176</v>
      </c>
      <c r="CB73" t="s">
        <v>1176</v>
      </c>
      <c r="CC73" t="s">
        <v>1540</v>
      </c>
      <c r="CD73" t="s">
        <v>1457</v>
      </c>
      <c r="CE73" t="s">
        <v>1176</v>
      </c>
      <c r="CF73" t="s">
        <v>1540</v>
      </c>
      <c r="CG73" t="s">
        <v>1457</v>
      </c>
      <c r="CH73" t="s">
        <v>1176</v>
      </c>
      <c r="CI73" t="s">
        <v>1540</v>
      </c>
      <c r="CJ73" t="s">
        <v>1457</v>
      </c>
      <c r="CK73" t="s">
        <v>1176</v>
      </c>
      <c r="CL73" t="s">
        <v>1486</v>
      </c>
      <c r="CM73" t="s">
        <v>1457</v>
      </c>
      <c r="CN73" t="s">
        <v>1176</v>
      </c>
      <c r="CO73" t="s">
        <v>1496</v>
      </c>
      <c r="CP73" t="s">
        <v>1457</v>
      </c>
      <c r="CQ73" t="s">
        <v>1176</v>
      </c>
      <c r="CR73" t="s">
        <v>1504</v>
      </c>
      <c r="CS73" t="s">
        <v>1457</v>
      </c>
      <c r="CT73" t="s">
        <v>1176</v>
      </c>
      <c r="CU73" t="s">
        <v>1504</v>
      </c>
      <c r="CV73" t="s">
        <v>1457</v>
      </c>
      <c r="CW73" t="s">
        <v>1176</v>
      </c>
      <c r="CX73" t="s">
        <v>1504</v>
      </c>
      <c r="CY73" t="s">
        <v>1622</v>
      </c>
    </row>
    <row r="74" spans="1:103">
      <c r="A74" t="s">
        <v>48</v>
      </c>
      <c r="B74" t="s">
        <v>64</v>
      </c>
      <c r="C74" t="s">
        <v>72</v>
      </c>
      <c r="D74" s="424" t="s">
        <v>159</v>
      </c>
      <c r="E74" s="424" t="s">
        <v>158</v>
      </c>
      <c r="F74" t="s">
        <v>1623</v>
      </c>
      <c r="G74" t="s">
        <v>1624</v>
      </c>
      <c r="H74" t="s">
        <v>1625</v>
      </c>
      <c r="I74" t="s">
        <v>1626</v>
      </c>
      <c r="J74">
        <v>5</v>
      </c>
      <c r="K74">
        <v>1</v>
      </c>
      <c r="L74">
        <v>24</v>
      </c>
      <c r="M74">
        <v>4</v>
      </c>
      <c r="N74">
        <v>15</v>
      </c>
      <c r="O74">
        <v>10</v>
      </c>
      <c r="P74">
        <v>28</v>
      </c>
      <c r="Q74">
        <v>25</v>
      </c>
      <c r="R74">
        <v>1</v>
      </c>
      <c r="S74" t="s">
        <v>1176</v>
      </c>
      <c r="T74" t="s">
        <v>1458</v>
      </c>
      <c r="U74" t="s">
        <v>1457</v>
      </c>
      <c r="V74" t="s">
        <v>1176</v>
      </c>
      <c r="W74" t="s">
        <v>1176</v>
      </c>
      <c r="X74" t="s">
        <v>1176</v>
      </c>
      <c r="Y74" t="s">
        <v>1176</v>
      </c>
      <c r="Z74" t="s">
        <v>1176</v>
      </c>
      <c r="AA74" t="s">
        <v>1176</v>
      </c>
      <c r="AB74" t="s">
        <v>1176</v>
      </c>
      <c r="AC74" t="s">
        <v>1176</v>
      </c>
      <c r="AD74" t="s">
        <v>1457</v>
      </c>
      <c r="AE74" t="s">
        <v>1457</v>
      </c>
      <c r="AF74" t="s">
        <v>1457</v>
      </c>
      <c r="AG74" t="s">
        <v>1457</v>
      </c>
      <c r="AH74" t="s">
        <v>1457</v>
      </c>
      <c r="AI74" t="s">
        <v>1457</v>
      </c>
      <c r="AJ74" t="s">
        <v>1457</v>
      </c>
      <c r="AK74" t="s">
        <v>1457</v>
      </c>
      <c r="AT74">
        <v>8247</v>
      </c>
      <c r="AU74">
        <v>73829.09043875146</v>
      </c>
      <c r="AW74" t="s">
        <v>406</v>
      </c>
      <c r="AX74">
        <v>7976</v>
      </c>
      <c r="AY74">
        <v>28045714.7653406</v>
      </c>
      <c r="AZ74">
        <v>29161755.032007132</v>
      </c>
      <c r="BA74">
        <v>29161755.032007132</v>
      </c>
      <c r="BB74">
        <v>29161755.032007132</v>
      </c>
      <c r="BC74">
        <v>28045714.7653406</v>
      </c>
      <c r="BD74">
        <v>29161755.032007132</v>
      </c>
      <c r="BF74">
        <v>27435274.276871301</v>
      </c>
      <c r="BG74">
        <v>28695687.734768771</v>
      </c>
      <c r="BH74">
        <v>29722062.334249519</v>
      </c>
      <c r="BI74">
        <v>29677955.5142495</v>
      </c>
      <c r="BJ74">
        <v>27435274.276871301</v>
      </c>
      <c r="BK74">
        <v>28695687.734768771</v>
      </c>
      <c r="BN74" t="s">
        <v>1199</v>
      </c>
      <c r="BP74" t="s">
        <v>1200</v>
      </c>
      <c r="BR74" t="s">
        <v>1457</v>
      </c>
      <c r="BS74" t="s">
        <v>1199</v>
      </c>
      <c r="BU74" t="s">
        <v>1457</v>
      </c>
      <c r="BV74" t="s">
        <v>1199</v>
      </c>
      <c r="BX74" t="s">
        <v>1176</v>
      </c>
      <c r="BY74" t="s">
        <v>1484</v>
      </c>
      <c r="BZ74" t="s">
        <v>1475</v>
      </c>
      <c r="CA74" t="s">
        <v>1177</v>
      </c>
      <c r="CB74" t="s">
        <v>1491</v>
      </c>
      <c r="CC74" t="s">
        <v>1476</v>
      </c>
      <c r="CD74" t="s">
        <v>1457</v>
      </c>
      <c r="CE74" t="s">
        <v>1491</v>
      </c>
      <c r="CF74" t="s">
        <v>1476</v>
      </c>
      <c r="CG74" t="s">
        <v>1457</v>
      </c>
      <c r="CH74" t="s">
        <v>1491</v>
      </c>
      <c r="CI74" t="s">
        <v>1476</v>
      </c>
      <c r="CJ74" t="s">
        <v>1457</v>
      </c>
      <c r="CK74" t="s">
        <v>1491</v>
      </c>
      <c r="CL74" t="s">
        <v>1476</v>
      </c>
      <c r="CM74" t="s">
        <v>1457</v>
      </c>
      <c r="CN74" t="s">
        <v>1491</v>
      </c>
      <c r="CO74" t="s">
        <v>1476</v>
      </c>
      <c r="CP74" t="s">
        <v>1457</v>
      </c>
      <c r="CQ74" t="s">
        <v>1491</v>
      </c>
      <c r="CR74" t="s">
        <v>1476</v>
      </c>
      <c r="CS74" t="s">
        <v>1457</v>
      </c>
      <c r="CT74" t="s">
        <v>1491</v>
      </c>
      <c r="CU74" t="s">
        <v>1476</v>
      </c>
      <c r="CV74" t="s">
        <v>1457</v>
      </c>
      <c r="CW74" t="s">
        <v>1491</v>
      </c>
      <c r="CX74" t="s">
        <v>1476</v>
      </c>
      <c r="CY74" t="s">
        <v>1457</v>
      </c>
    </row>
    <row r="75" spans="1:103">
      <c r="A75" t="s">
        <v>53</v>
      </c>
      <c r="B75" t="s">
        <v>52</v>
      </c>
      <c r="C75" t="s">
        <v>51</v>
      </c>
      <c r="D75" s="424" t="s">
        <v>157</v>
      </c>
      <c r="E75" s="424" t="s">
        <v>156</v>
      </c>
      <c r="F75" t="s">
        <v>1627</v>
      </c>
      <c r="G75" t="s">
        <v>1628</v>
      </c>
      <c r="H75" t="s">
        <v>1629</v>
      </c>
      <c r="I75" t="s">
        <v>1630</v>
      </c>
      <c r="J75">
        <v>5</v>
      </c>
      <c r="K75">
        <v>1</v>
      </c>
      <c r="L75">
        <v>24</v>
      </c>
      <c r="M75">
        <v>4</v>
      </c>
      <c r="N75">
        <v>15</v>
      </c>
      <c r="O75">
        <v>10</v>
      </c>
      <c r="P75">
        <v>28</v>
      </c>
      <c r="Q75">
        <v>25</v>
      </c>
      <c r="R75">
        <v>1</v>
      </c>
      <c r="S75" t="s">
        <v>1176</v>
      </c>
      <c r="T75" t="s">
        <v>1458</v>
      </c>
      <c r="U75" t="s">
        <v>1457</v>
      </c>
      <c r="V75" t="s">
        <v>1176</v>
      </c>
      <c r="W75" t="s">
        <v>1176</v>
      </c>
      <c r="X75" t="s">
        <v>1176</v>
      </c>
      <c r="Y75" t="s">
        <v>1176</v>
      </c>
      <c r="Z75" t="s">
        <v>1176</v>
      </c>
      <c r="AA75" t="s">
        <v>1176</v>
      </c>
      <c r="AB75" t="s">
        <v>1176</v>
      </c>
      <c r="AC75" t="s">
        <v>1176</v>
      </c>
      <c r="AD75" t="s">
        <v>1457</v>
      </c>
      <c r="AE75" t="s">
        <v>1457</v>
      </c>
      <c r="AF75" t="s">
        <v>1457</v>
      </c>
      <c r="AG75" t="s">
        <v>1457</v>
      </c>
      <c r="AH75" t="s">
        <v>1457</v>
      </c>
      <c r="AI75" t="s">
        <v>1457</v>
      </c>
      <c r="AJ75" t="s">
        <v>1457</v>
      </c>
      <c r="AK75" t="s">
        <v>1457</v>
      </c>
      <c r="AT75">
        <v>8208</v>
      </c>
      <c r="AU75" t="s">
        <v>1457</v>
      </c>
      <c r="AW75" t="s">
        <v>407</v>
      </c>
      <c r="AX75">
        <v>8459</v>
      </c>
      <c r="AY75">
        <v>6485750</v>
      </c>
      <c r="AZ75">
        <v>6485750</v>
      </c>
      <c r="BA75">
        <v>6485750</v>
      </c>
      <c r="BB75">
        <v>7390750</v>
      </c>
      <c r="BC75">
        <v>6485750</v>
      </c>
      <c r="BD75">
        <v>6485750</v>
      </c>
      <c r="BF75">
        <v>6376500</v>
      </c>
      <c r="BG75">
        <v>6480800</v>
      </c>
      <c r="BH75">
        <v>6480800</v>
      </c>
      <c r="BI75">
        <v>6480800</v>
      </c>
      <c r="BJ75">
        <v>6376500</v>
      </c>
      <c r="BK75">
        <v>5974000</v>
      </c>
      <c r="BN75" t="s">
        <v>1201</v>
      </c>
      <c r="BP75" t="s">
        <v>1201</v>
      </c>
      <c r="BR75" t="s">
        <v>1457</v>
      </c>
      <c r="BS75" t="s">
        <v>1202</v>
      </c>
      <c r="BU75" t="s">
        <v>1457</v>
      </c>
      <c r="BV75" t="s">
        <v>1202</v>
      </c>
      <c r="BX75" t="s">
        <v>1176</v>
      </c>
      <c r="BY75" t="s">
        <v>1484</v>
      </c>
      <c r="BZ75" t="s">
        <v>1485</v>
      </c>
      <c r="CA75" t="s">
        <v>1176</v>
      </c>
      <c r="CB75" t="s">
        <v>1176</v>
      </c>
      <c r="CC75" t="s">
        <v>1496</v>
      </c>
      <c r="CD75" t="s">
        <v>1457</v>
      </c>
      <c r="CE75" t="s">
        <v>1177</v>
      </c>
      <c r="CF75" t="s">
        <v>1476</v>
      </c>
      <c r="CG75" t="s">
        <v>1457</v>
      </c>
      <c r="CH75" t="s">
        <v>1177</v>
      </c>
      <c r="CI75" t="s">
        <v>1476</v>
      </c>
      <c r="CJ75" t="s">
        <v>1457</v>
      </c>
      <c r="CK75" t="s">
        <v>1176</v>
      </c>
      <c r="CL75" t="s">
        <v>1486</v>
      </c>
      <c r="CM75" t="s">
        <v>1457</v>
      </c>
      <c r="CN75" t="s">
        <v>1176</v>
      </c>
      <c r="CO75" t="s">
        <v>1479</v>
      </c>
      <c r="CP75" t="s">
        <v>1457</v>
      </c>
      <c r="CQ75" t="s">
        <v>1176</v>
      </c>
      <c r="CR75" t="s">
        <v>1479</v>
      </c>
      <c r="CS75" t="s">
        <v>1457</v>
      </c>
      <c r="CT75" t="s">
        <v>1176</v>
      </c>
      <c r="CU75" t="s">
        <v>1479</v>
      </c>
      <c r="CV75" t="s">
        <v>1457</v>
      </c>
      <c r="CW75" t="s">
        <v>1176</v>
      </c>
      <c r="CX75" t="s">
        <v>1540</v>
      </c>
      <c r="CY75" t="s">
        <v>1631</v>
      </c>
    </row>
    <row r="76" spans="1:103">
      <c r="A76" t="s">
        <v>48</v>
      </c>
      <c r="B76" t="s">
        <v>64</v>
      </c>
      <c r="C76" t="s">
        <v>63</v>
      </c>
      <c r="D76" s="424" t="s">
        <v>155</v>
      </c>
      <c r="E76" s="424" t="s">
        <v>154</v>
      </c>
      <c r="F76" t="s">
        <v>1632</v>
      </c>
      <c r="G76" t="s">
        <v>1633</v>
      </c>
      <c r="H76" t="s">
        <v>1634</v>
      </c>
      <c r="I76" t="s">
        <v>1635</v>
      </c>
      <c r="J76">
        <v>5</v>
      </c>
      <c r="K76">
        <v>1</v>
      </c>
      <c r="L76">
        <v>24</v>
      </c>
      <c r="M76">
        <v>4</v>
      </c>
      <c r="N76">
        <v>15</v>
      </c>
      <c r="O76">
        <v>10</v>
      </c>
      <c r="P76">
        <v>28</v>
      </c>
      <c r="Q76">
        <v>25</v>
      </c>
      <c r="R76">
        <v>1</v>
      </c>
      <c r="S76" t="s">
        <v>1176</v>
      </c>
      <c r="T76" t="s">
        <v>1458</v>
      </c>
      <c r="U76" t="s">
        <v>1457</v>
      </c>
      <c r="V76" t="s">
        <v>1177</v>
      </c>
      <c r="W76" t="s">
        <v>1177</v>
      </c>
      <c r="X76" t="s">
        <v>1176</v>
      </c>
      <c r="Y76" t="s">
        <v>1176</v>
      </c>
      <c r="Z76" t="s">
        <v>1176</v>
      </c>
      <c r="AA76" t="s">
        <v>1176</v>
      </c>
      <c r="AB76" t="s">
        <v>1176</v>
      </c>
      <c r="AC76" t="s">
        <v>1176</v>
      </c>
      <c r="AD76">
        <v>42399</v>
      </c>
      <c r="AE76">
        <v>42399</v>
      </c>
      <c r="AF76" t="s">
        <v>1457</v>
      </c>
      <c r="AG76" t="s">
        <v>1457</v>
      </c>
      <c r="AH76" t="s">
        <v>1457</v>
      </c>
      <c r="AI76" t="s">
        <v>1457</v>
      </c>
      <c r="AJ76" t="s">
        <v>1457</v>
      </c>
      <c r="AK76" t="s">
        <v>1457</v>
      </c>
      <c r="AT76">
        <v>8572.8349999999991</v>
      </c>
      <c r="AU76" t="s">
        <v>1457</v>
      </c>
      <c r="AW76" t="s">
        <v>407</v>
      </c>
      <c r="AX76">
        <v>9383</v>
      </c>
      <c r="AY76">
        <v>5605000</v>
      </c>
      <c r="AZ76">
        <v>5605000</v>
      </c>
      <c r="BA76">
        <v>5605000</v>
      </c>
      <c r="BB76">
        <v>5605000</v>
      </c>
      <c r="BC76">
        <v>5605000</v>
      </c>
      <c r="BD76">
        <v>5605000</v>
      </c>
      <c r="BF76">
        <v>4762997</v>
      </c>
      <c r="BG76">
        <v>5038296</v>
      </c>
      <c r="BH76">
        <v>5777905</v>
      </c>
      <c r="BI76">
        <v>6287902</v>
      </c>
      <c r="BJ76">
        <v>4762997</v>
      </c>
      <c r="BK76">
        <v>5038296</v>
      </c>
      <c r="BN76" t="s">
        <v>1200</v>
      </c>
      <c r="BP76" t="s">
        <v>1202</v>
      </c>
      <c r="BR76" t="s">
        <v>1457</v>
      </c>
      <c r="BS76" t="s">
        <v>1200</v>
      </c>
      <c r="BU76" t="s">
        <v>1457</v>
      </c>
      <c r="BV76" t="s">
        <v>1202</v>
      </c>
      <c r="BX76" t="s">
        <v>1177</v>
      </c>
      <c r="BY76" t="s">
        <v>1636</v>
      </c>
      <c r="BZ76" t="s">
        <v>1475</v>
      </c>
      <c r="CA76" t="s">
        <v>1176</v>
      </c>
      <c r="CB76" t="s">
        <v>1176</v>
      </c>
      <c r="CC76" t="s">
        <v>1479</v>
      </c>
      <c r="CD76" t="s">
        <v>1457</v>
      </c>
      <c r="CE76" t="s">
        <v>1176</v>
      </c>
      <c r="CF76" t="s">
        <v>1479</v>
      </c>
      <c r="CG76" t="s">
        <v>1457</v>
      </c>
      <c r="CH76" t="s">
        <v>1176</v>
      </c>
      <c r="CI76" t="s">
        <v>1479</v>
      </c>
      <c r="CJ76" t="s">
        <v>1457</v>
      </c>
      <c r="CK76" t="s">
        <v>1176</v>
      </c>
      <c r="CL76" t="s">
        <v>1479</v>
      </c>
      <c r="CM76" t="s">
        <v>1457</v>
      </c>
      <c r="CN76" t="s">
        <v>1176</v>
      </c>
      <c r="CO76" t="s">
        <v>1479</v>
      </c>
      <c r="CP76" t="s">
        <v>1457</v>
      </c>
      <c r="CQ76" t="s">
        <v>1176</v>
      </c>
      <c r="CR76" t="s">
        <v>1479</v>
      </c>
      <c r="CS76" t="s">
        <v>1457</v>
      </c>
      <c r="CT76" t="s">
        <v>1177</v>
      </c>
      <c r="CU76" t="s">
        <v>1476</v>
      </c>
      <c r="CV76" t="s">
        <v>1457</v>
      </c>
      <c r="CW76" t="s">
        <v>1177</v>
      </c>
      <c r="CX76" t="s">
        <v>1476</v>
      </c>
      <c r="CY76" t="s">
        <v>1457</v>
      </c>
    </row>
    <row r="77" spans="1:103">
      <c r="A77" t="s">
        <v>48</v>
      </c>
      <c r="B77" t="s">
        <v>47</v>
      </c>
      <c r="C77" t="s">
        <v>46</v>
      </c>
      <c r="D77" s="424" t="s">
        <v>153</v>
      </c>
      <c r="E77" s="424" t="s">
        <v>152</v>
      </c>
      <c r="F77" t="s">
        <v>1637</v>
      </c>
      <c r="G77" t="s">
        <v>1638</v>
      </c>
      <c r="H77" t="s">
        <v>1639</v>
      </c>
      <c r="I77" t="s">
        <v>1640</v>
      </c>
      <c r="J77">
        <v>5</v>
      </c>
      <c r="K77">
        <v>1</v>
      </c>
      <c r="L77">
        <v>24</v>
      </c>
      <c r="M77">
        <v>4</v>
      </c>
      <c r="N77">
        <v>15</v>
      </c>
      <c r="O77">
        <v>10</v>
      </c>
      <c r="P77">
        <v>28</v>
      </c>
      <c r="Q77">
        <v>25</v>
      </c>
      <c r="R77">
        <v>1</v>
      </c>
      <c r="S77" t="s">
        <v>1176</v>
      </c>
      <c r="T77" t="s">
        <v>1458</v>
      </c>
      <c r="U77" t="s">
        <v>1457</v>
      </c>
      <c r="V77" t="s">
        <v>1176</v>
      </c>
      <c r="W77" t="s">
        <v>1176</v>
      </c>
      <c r="X77" t="s">
        <v>1179</v>
      </c>
      <c r="Y77" t="s">
        <v>1179</v>
      </c>
      <c r="Z77" t="s">
        <v>1176</v>
      </c>
      <c r="AA77" t="s">
        <v>1176</v>
      </c>
      <c r="AB77" t="s">
        <v>1179</v>
      </c>
      <c r="AC77" t="s">
        <v>1176</v>
      </c>
      <c r="AD77" t="s">
        <v>1457</v>
      </c>
      <c r="AE77" t="s">
        <v>1457</v>
      </c>
      <c r="AF77">
        <v>42461</v>
      </c>
      <c r="AG77">
        <v>42461</v>
      </c>
      <c r="AH77" t="s">
        <v>1457</v>
      </c>
      <c r="AI77" t="s">
        <v>1457</v>
      </c>
      <c r="AJ77">
        <v>42461</v>
      </c>
      <c r="AK77" t="s">
        <v>1457</v>
      </c>
      <c r="AT77">
        <v>14482</v>
      </c>
      <c r="AU77" t="s">
        <v>1457</v>
      </c>
      <c r="AW77" t="s">
        <v>406</v>
      </c>
      <c r="AX77">
        <v>15385</v>
      </c>
      <c r="AY77">
        <v>68349000</v>
      </c>
      <c r="AZ77">
        <v>68749000</v>
      </c>
      <c r="BA77">
        <v>68491000</v>
      </c>
      <c r="BB77">
        <v>70022000</v>
      </c>
      <c r="BC77">
        <v>68349000</v>
      </c>
      <c r="BD77">
        <v>68749000</v>
      </c>
      <c r="BF77">
        <v>69215000</v>
      </c>
      <c r="BG77">
        <v>72688000</v>
      </c>
      <c r="BH77">
        <v>66891000</v>
      </c>
      <c r="BI77">
        <v>73623000</v>
      </c>
      <c r="BJ77">
        <v>69215000</v>
      </c>
      <c r="BK77">
        <v>72688000</v>
      </c>
      <c r="BN77" t="s">
        <v>1201</v>
      </c>
      <c r="BP77" t="s">
        <v>1200</v>
      </c>
      <c r="BR77" t="s">
        <v>1457</v>
      </c>
      <c r="BS77" t="s">
        <v>1199</v>
      </c>
      <c r="BU77" t="s">
        <v>1457</v>
      </c>
      <c r="BV77" t="s">
        <v>1199</v>
      </c>
      <c r="BX77" t="s">
        <v>1176</v>
      </c>
      <c r="BY77" t="s">
        <v>1484</v>
      </c>
      <c r="BZ77" t="s">
        <v>1475</v>
      </c>
      <c r="CA77" t="s">
        <v>1176</v>
      </c>
      <c r="CB77" t="s">
        <v>1176</v>
      </c>
      <c r="CC77" t="s">
        <v>1504</v>
      </c>
      <c r="CD77" t="s">
        <v>1457</v>
      </c>
      <c r="CE77" t="s">
        <v>1176</v>
      </c>
      <c r="CF77" t="s">
        <v>1540</v>
      </c>
      <c r="CG77" t="s">
        <v>1457</v>
      </c>
      <c r="CH77" t="s">
        <v>1177</v>
      </c>
      <c r="CI77" t="s">
        <v>1476</v>
      </c>
      <c r="CJ77" t="s">
        <v>1457</v>
      </c>
      <c r="CK77" t="s">
        <v>1177</v>
      </c>
      <c r="CL77" t="s">
        <v>1476</v>
      </c>
      <c r="CM77" t="s">
        <v>1457</v>
      </c>
      <c r="CN77" t="s">
        <v>1176</v>
      </c>
      <c r="CO77" t="s">
        <v>1477</v>
      </c>
      <c r="CP77" t="s">
        <v>1457</v>
      </c>
      <c r="CQ77" t="s">
        <v>1177</v>
      </c>
      <c r="CR77" t="s">
        <v>1476</v>
      </c>
      <c r="CS77" t="s">
        <v>1457</v>
      </c>
      <c r="CT77" t="s">
        <v>1177</v>
      </c>
      <c r="CU77" t="s">
        <v>1476</v>
      </c>
      <c r="CV77" t="s">
        <v>1457</v>
      </c>
      <c r="CW77" t="s">
        <v>1177</v>
      </c>
      <c r="CX77" t="s">
        <v>1476</v>
      </c>
      <c r="CY77" t="s">
        <v>1457</v>
      </c>
    </row>
    <row r="78" spans="1:103">
      <c r="A78" t="s">
        <v>53</v>
      </c>
      <c r="B78" t="s">
        <v>52</v>
      </c>
      <c r="C78" t="s">
        <v>108</v>
      </c>
      <c r="D78" s="424" t="s">
        <v>151</v>
      </c>
      <c r="E78" s="424" t="s">
        <v>150</v>
      </c>
      <c r="F78" t="s">
        <v>1641</v>
      </c>
      <c r="G78" t="s">
        <v>1642</v>
      </c>
      <c r="H78" t="s">
        <v>1643</v>
      </c>
      <c r="I78" t="s">
        <v>1644</v>
      </c>
      <c r="J78">
        <v>5</v>
      </c>
      <c r="K78">
        <v>1</v>
      </c>
      <c r="L78">
        <v>24</v>
      </c>
      <c r="M78">
        <v>4</v>
      </c>
      <c r="N78">
        <v>15</v>
      </c>
      <c r="O78">
        <v>10</v>
      </c>
      <c r="P78">
        <v>28</v>
      </c>
      <c r="Q78">
        <v>25</v>
      </c>
      <c r="R78">
        <v>1</v>
      </c>
      <c r="S78" t="s">
        <v>1176</v>
      </c>
      <c r="T78" t="s">
        <v>1458</v>
      </c>
      <c r="U78" t="s">
        <v>1457</v>
      </c>
      <c r="V78" t="s">
        <v>1176</v>
      </c>
      <c r="W78" t="s">
        <v>1176</v>
      </c>
      <c r="X78" t="s">
        <v>1179</v>
      </c>
      <c r="Y78" t="s">
        <v>1176</v>
      </c>
      <c r="Z78" t="s">
        <v>1176</v>
      </c>
      <c r="AA78" t="s">
        <v>1176</v>
      </c>
      <c r="AB78" t="s">
        <v>1176</v>
      </c>
      <c r="AC78" t="s">
        <v>1176</v>
      </c>
      <c r="AD78" t="s">
        <v>1457</v>
      </c>
      <c r="AE78" t="s">
        <v>1457</v>
      </c>
      <c r="AF78">
        <v>42282</v>
      </c>
      <c r="AG78" t="s">
        <v>1457</v>
      </c>
      <c r="AH78" t="s">
        <v>1457</v>
      </c>
      <c r="AI78" t="s">
        <v>1457</v>
      </c>
      <c r="AJ78" t="s">
        <v>1457</v>
      </c>
      <c r="AK78" t="s">
        <v>1457</v>
      </c>
      <c r="AT78">
        <v>7375</v>
      </c>
      <c r="AU78">
        <v>616680</v>
      </c>
      <c r="AW78" t="s">
        <v>406</v>
      </c>
      <c r="AX78">
        <v>7380</v>
      </c>
      <c r="AY78">
        <v>5682250</v>
      </c>
      <c r="AZ78">
        <v>4756128</v>
      </c>
      <c r="BA78">
        <v>5476186</v>
      </c>
      <c r="BB78">
        <v>5476186</v>
      </c>
      <c r="BC78">
        <v>5682250</v>
      </c>
      <c r="BD78">
        <v>4756128</v>
      </c>
      <c r="BF78">
        <v>4475755</v>
      </c>
      <c r="BG78">
        <v>4860227</v>
      </c>
      <c r="BH78">
        <v>6027384</v>
      </c>
      <c r="BI78">
        <v>6387384</v>
      </c>
      <c r="BJ78">
        <v>4475755</v>
      </c>
      <c r="BK78">
        <v>4860227</v>
      </c>
      <c r="BN78" t="s">
        <v>1199</v>
      </c>
      <c r="BP78" t="s">
        <v>1199</v>
      </c>
      <c r="BR78" t="s">
        <v>1457</v>
      </c>
      <c r="BS78" t="s">
        <v>1202</v>
      </c>
      <c r="BU78" t="s">
        <v>1457</v>
      </c>
      <c r="BV78" t="s">
        <v>1200</v>
      </c>
      <c r="BX78" t="s">
        <v>1176</v>
      </c>
      <c r="BY78" t="s">
        <v>1474</v>
      </c>
      <c r="BZ78" t="s">
        <v>1485</v>
      </c>
      <c r="CA78" t="s">
        <v>1176</v>
      </c>
      <c r="CB78" t="s">
        <v>1177</v>
      </c>
      <c r="CC78" t="s">
        <v>1476</v>
      </c>
      <c r="CD78" t="s">
        <v>1457</v>
      </c>
      <c r="CE78" t="s">
        <v>1177</v>
      </c>
      <c r="CF78" t="s">
        <v>1476</v>
      </c>
      <c r="CG78" t="s">
        <v>1457</v>
      </c>
      <c r="CH78" t="s">
        <v>1177</v>
      </c>
      <c r="CI78" t="s">
        <v>1476</v>
      </c>
      <c r="CJ78" t="s">
        <v>1457</v>
      </c>
      <c r="CK78" t="s">
        <v>1176</v>
      </c>
      <c r="CL78" t="s">
        <v>1504</v>
      </c>
      <c r="CM78" t="s">
        <v>1457</v>
      </c>
      <c r="CN78" t="s">
        <v>1176</v>
      </c>
      <c r="CO78" t="s">
        <v>1504</v>
      </c>
      <c r="CP78" t="s">
        <v>1457</v>
      </c>
      <c r="CQ78" t="s">
        <v>1177</v>
      </c>
      <c r="CR78" t="s">
        <v>1476</v>
      </c>
      <c r="CS78" t="s">
        <v>1457</v>
      </c>
      <c r="CT78" t="s">
        <v>1176</v>
      </c>
      <c r="CU78" t="s">
        <v>1504</v>
      </c>
      <c r="CV78" t="s">
        <v>1457</v>
      </c>
      <c r="CW78" t="s">
        <v>1177</v>
      </c>
      <c r="CX78" t="s">
        <v>1476</v>
      </c>
      <c r="CY78" t="s">
        <v>1457</v>
      </c>
    </row>
    <row r="79" spans="1:103">
      <c r="A79" t="s">
        <v>60</v>
      </c>
      <c r="B79" t="s">
        <v>59</v>
      </c>
      <c r="C79" t="s">
        <v>58</v>
      </c>
      <c r="D79" s="424" t="s">
        <v>149</v>
      </c>
      <c r="E79" s="424" t="s">
        <v>148</v>
      </c>
      <c r="F79" t="s">
        <v>1645</v>
      </c>
      <c r="G79" t="s">
        <v>1646</v>
      </c>
      <c r="H79" t="s">
        <v>1647</v>
      </c>
      <c r="I79" t="s">
        <v>1648</v>
      </c>
      <c r="J79">
        <v>5</v>
      </c>
      <c r="K79">
        <v>1</v>
      </c>
      <c r="L79">
        <v>24</v>
      </c>
      <c r="M79">
        <v>4</v>
      </c>
      <c r="N79">
        <v>15</v>
      </c>
      <c r="O79">
        <v>10</v>
      </c>
      <c r="P79">
        <v>28</v>
      </c>
      <c r="Q79">
        <v>25</v>
      </c>
      <c r="R79">
        <v>1</v>
      </c>
      <c r="S79" t="s">
        <v>1176</v>
      </c>
      <c r="T79" t="s">
        <v>1458</v>
      </c>
      <c r="U79" t="s">
        <v>1457</v>
      </c>
      <c r="V79" t="s">
        <v>1176</v>
      </c>
      <c r="W79" t="s">
        <v>1176</v>
      </c>
      <c r="X79" t="s">
        <v>1176</v>
      </c>
      <c r="Y79" t="s">
        <v>1179</v>
      </c>
      <c r="Z79" t="s">
        <v>1176</v>
      </c>
      <c r="AA79" t="s">
        <v>1176</v>
      </c>
      <c r="AB79" t="s">
        <v>1179</v>
      </c>
      <c r="AC79" t="s">
        <v>1176</v>
      </c>
      <c r="AD79" t="s">
        <v>1457</v>
      </c>
      <c r="AE79" t="s">
        <v>1457</v>
      </c>
      <c r="AF79" t="s">
        <v>1457</v>
      </c>
      <c r="AG79">
        <v>42461</v>
      </c>
      <c r="AH79" t="s">
        <v>1457</v>
      </c>
      <c r="AI79" t="s">
        <v>1457</v>
      </c>
      <c r="AJ79">
        <v>42461</v>
      </c>
      <c r="AK79" t="s">
        <v>1457</v>
      </c>
      <c r="AT79">
        <v>4080</v>
      </c>
      <c r="AU79" t="s">
        <v>1457</v>
      </c>
      <c r="AW79" t="s">
        <v>406</v>
      </c>
      <c r="AX79">
        <v>3665</v>
      </c>
      <c r="AY79">
        <v>2191000</v>
      </c>
      <c r="AZ79">
        <v>2190000</v>
      </c>
      <c r="BA79">
        <v>2191000</v>
      </c>
      <c r="BB79">
        <v>2190000</v>
      </c>
      <c r="BC79">
        <v>2191000</v>
      </c>
      <c r="BD79">
        <v>2190000</v>
      </c>
      <c r="BF79">
        <v>1613000</v>
      </c>
      <c r="BG79">
        <v>1613000</v>
      </c>
      <c r="BH79">
        <v>2768000</v>
      </c>
      <c r="BI79">
        <v>2768000</v>
      </c>
      <c r="BJ79">
        <v>1582000</v>
      </c>
      <c r="BK79">
        <v>1696000</v>
      </c>
      <c r="BN79" t="s">
        <v>1199</v>
      </c>
      <c r="BP79" t="s">
        <v>1199</v>
      </c>
      <c r="BR79" t="s">
        <v>1457</v>
      </c>
      <c r="BS79" t="s">
        <v>1202</v>
      </c>
      <c r="BU79" t="s">
        <v>1457</v>
      </c>
      <c r="BV79" t="s">
        <v>1201</v>
      </c>
      <c r="BX79" t="s">
        <v>1176</v>
      </c>
      <c r="BY79" t="s">
        <v>1474</v>
      </c>
      <c r="BZ79" t="s">
        <v>1485</v>
      </c>
      <c r="CA79" t="s">
        <v>1176</v>
      </c>
      <c r="CB79" t="s">
        <v>1176</v>
      </c>
      <c r="CC79" t="s">
        <v>1540</v>
      </c>
      <c r="CD79" t="s">
        <v>1457</v>
      </c>
      <c r="CE79" t="s">
        <v>1176</v>
      </c>
      <c r="CF79" t="s">
        <v>1504</v>
      </c>
      <c r="CG79" t="s">
        <v>1457</v>
      </c>
      <c r="CH79" t="s">
        <v>1176</v>
      </c>
      <c r="CI79" t="s">
        <v>1504</v>
      </c>
      <c r="CJ79" t="s">
        <v>1457</v>
      </c>
      <c r="CK79" t="s">
        <v>1176</v>
      </c>
      <c r="CL79" t="s">
        <v>1486</v>
      </c>
      <c r="CM79" t="s">
        <v>1457</v>
      </c>
      <c r="CN79" t="s">
        <v>1176</v>
      </c>
      <c r="CO79" t="s">
        <v>1486</v>
      </c>
      <c r="CP79" t="s">
        <v>1457</v>
      </c>
      <c r="CQ79" t="s">
        <v>1176</v>
      </c>
      <c r="CR79" t="s">
        <v>1486</v>
      </c>
      <c r="CS79" t="s">
        <v>1457</v>
      </c>
      <c r="CT79" t="s">
        <v>1176</v>
      </c>
      <c r="CU79" t="s">
        <v>1486</v>
      </c>
      <c r="CV79" t="s">
        <v>1457</v>
      </c>
      <c r="CW79" t="s">
        <v>1177</v>
      </c>
      <c r="CX79" t="s">
        <v>1476</v>
      </c>
      <c r="CY79" t="s">
        <v>1457</v>
      </c>
    </row>
    <row r="80" spans="1:103">
      <c r="A80" t="s">
        <v>53</v>
      </c>
      <c r="B80" t="s">
        <v>52</v>
      </c>
      <c r="C80" t="s">
        <v>51</v>
      </c>
      <c r="D80" s="424" t="s">
        <v>147</v>
      </c>
      <c r="E80" s="424" t="s">
        <v>146</v>
      </c>
      <c r="F80" t="s">
        <v>1649</v>
      </c>
      <c r="G80" t="s">
        <v>1650</v>
      </c>
      <c r="H80" t="s">
        <v>1651</v>
      </c>
      <c r="I80" t="s">
        <v>1652</v>
      </c>
      <c r="J80">
        <v>5</v>
      </c>
      <c r="K80">
        <v>1</v>
      </c>
      <c r="L80">
        <v>24</v>
      </c>
      <c r="M80">
        <v>4</v>
      </c>
      <c r="N80">
        <v>15</v>
      </c>
      <c r="O80">
        <v>10</v>
      </c>
      <c r="P80">
        <v>28</v>
      </c>
      <c r="Q80">
        <v>25</v>
      </c>
      <c r="R80">
        <v>1</v>
      </c>
      <c r="S80" t="s">
        <v>1177</v>
      </c>
      <c r="T80" t="s">
        <v>1176</v>
      </c>
      <c r="U80" t="s">
        <v>1457</v>
      </c>
      <c r="V80" t="s">
        <v>1176</v>
      </c>
      <c r="W80" t="s">
        <v>1176</v>
      </c>
      <c r="X80" t="s">
        <v>1176</v>
      </c>
      <c r="Y80" t="s">
        <v>1179</v>
      </c>
      <c r="Z80" t="s">
        <v>1176</v>
      </c>
      <c r="AA80" t="s">
        <v>1176</v>
      </c>
      <c r="AB80" t="s">
        <v>1179</v>
      </c>
      <c r="AC80" t="s">
        <v>1176</v>
      </c>
      <c r="AD80" t="s">
        <v>1457</v>
      </c>
      <c r="AE80" t="s">
        <v>1457</v>
      </c>
      <c r="AF80" t="s">
        <v>1457</v>
      </c>
      <c r="AG80">
        <v>42825</v>
      </c>
      <c r="AH80" t="s">
        <v>1457</v>
      </c>
      <c r="AI80" t="s">
        <v>1457</v>
      </c>
      <c r="AJ80">
        <v>42461</v>
      </c>
      <c r="AK80" t="s">
        <v>1457</v>
      </c>
      <c r="AT80">
        <v>6761</v>
      </c>
      <c r="AU80" t="s">
        <v>1457</v>
      </c>
      <c r="AW80" t="s">
        <v>407</v>
      </c>
      <c r="AX80">
        <v>5822</v>
      </c>
      <c r="AY80">
        <v>3778500</v>
      </c>
      <c r="AZ80">
        <v>3778500</v>
      </c>
      <c r="BA80">
        <v>3778500</v>
      </c>
      <c r="BB80">
        <v>3778500</v>
      </c>
      <c r="BC80">
        <v>3778500</v>
      </c>
      <c r="BD80">
        <v>3778500</v>
      </c>
      <c r="BF80">
        <v>3778500</v>
      </c>
      <c r="BG80">
        <v>3778500</v>
      </c>
      <c r="BH80">
        <v>3778500</v>
      </c>
      <c r="BI80">
        <v>3778500</v>
      </c>
      <c r="BJ80">
        <v>3778500</v>
      </c>
      <c r="BK80">
        <v>3778500</v>
      </c>
      <c r="BN80" t="s">
        <v>1199</v>
      </c>
      <c r="BP80" t="s">
        <v>1200</v>
      </c>
      <c r="BR80" t="s">
        <v>1457</v>
      </c>
      <c r="BS80" t="s">
        <v>1199</v>
      </c>
      <c r="BU80" t="s">
        <v>1457</v>
      </c>
      <c r="BV80" t="s">
        <v>1202</v>
      </c>
      <c r="BX80" t="s">
        <v>1176</v>
      </c>
      <c r="BY80" t="s">
        <v>1474</v>
      </c>
      <c r="BZ80" t="s">
        <v>1485</v>
      </c>
      <c r="CA80" t="s">
        <v>1176</v>
      </c>
      <c r="CB80" t="s">
        <v>1177</v>
      </c>
      <c r="CC80" t="s">
        <v>1476</v>
      </c>
      <c r="CD80" t="s">
        <v>1457</v>
      </c>
      <c r="CE80" t="s">
        <v>1177</v>
      </c>
      <c r="CF80" t="s">
        <v>1476</v>
      </c>
      <c r="CG80" t="s">
        <v>1457</v>
      </c>
      <c r="CH80" t="s">
        <v>1177</v>
      </c>
      <c r="CI80" t="s">
        <v>1476</v>
      </c>
      <c r="CJ80" t="s">
        <v>1457</v>
      </c>
      <c r="CK80" t="s">
        <v>1177</v>
      </c>
      <c r="CL80" t="s">
        <v>1476</v>
      </c>
      <c r="CM80" t="s">
        <v>1457</v>
      </c>
      <c r="CN80" t="s">
        <v>1177</v>
      </c>
      <c r="CO80" t="s">
        <v>1476</v>
      </c>
      <c r="CP80" t="s">
        <v>1457</v>
      </c>
      <c r="CQ80" t="s">
        <v>1177</v>
      </c>
      <c r="CR80" t="s">
        <v>1476</v>
      </c>
      <c r="CS80" t="s">
        <v>1457</v>
      </c>
      <c r="CT80" t="s">
        <v>1176</v>
      </c>
      <c r="CU80" t="s">
        <v>1477</v>
      </c>
      <c r="CV80" t="s">
        <v>1457</v>
      </c>
      <c r="CW80" t="s">
        <v>1177</v>
      </c>
      <c r="CX80" t="s">
        <v>1476</v>
      </c>
      <c r="CY80" t="s">
        <v>1457</v>
      </c>
    </row>
    <row r="81" spans="1:103">
      <c r="A81" t="s">
        <v>60</v>
      </c>
      <c r="B81" t="s">
        <v>69</v>
      </c>
      <c r="C81" t="s">
        <v>101</v>
      </c>
      <c r="D81" s="424" t="s">
        <v>145</v>
      </c>
      <c r="E81" s="424" t="s">
        <v>144</v>
      </c>
      <c r="F81" t="s">
        <v>1653</v>
      </c>
      <c r="G81" t="s">
        <v>1654</v>
      </c>
      <c r="H81" t="s">
        <v>1655</v>
      </c>
      <c r="I81" t="s">
        <v>1656</v>
      </c>
      <c r="J81">
        <v>5</v>
      </c>
      <c r="K81">
        <v>1</v>
      </c>
      <c r="L81">
        <v>24</v>
      </c>
      <c r="M81">
        <v>4</v>
      </c>
      <c r="N81">
        <v>15</v>
      </c>
      <c r="O81">
        <v>10</v>
      </c>
      <c r="P81">
        <v>28</v>
      </c>
      <c r="Q81">
        <v>25</v>
      </c>
      <c r="R81">
        <v>1</v>
      </c>
      <c r="S81" t="s">
        <v>1176</v>
      </c>
      <c r="T81" t="s">
        <v>1458</v>
      </c>
      <c r="U81" t="s">
        <v>1457</v>
      </c>
      <c r="V81" t="s">
        <v>1176</v>
      </c>
      <c r="W81" t="s">
        <v>1176</v>
      </c>
      <c r="X81" t="s">
        <v>1176</v>
      </c>
      <c r="Y81" t="s">
        <v>1176</v>
      </c>
      <c r="Z81" t="s">
        <v>1176</v>
      </c>
      <c r="AA81" t="s">
        <v>1176</v>
      </c>
      <c r="AB81" t="s">
        <v>1176</v>
      </c>
      <c r="AC81" t="s">
        <v>1176</v>
      </c>
      <c r="AD81" t="s">
        <v>1457</v>
      </c>
      <c r="AE81" t="s">
        <v>1457</v>
      </c>
      <c r="AF81" t="s">
        <v>1457</v>
      </c>
      <c r="AG81" t="s">
        <v>1457</v>
      </c>
      <c r="AH81" t="s">
        <v>1457</v>
      </c>
      <c r="AI81" t="s">
        <v>1457</v>
      </c>
      <c r="AJ81" t="s">
        <v>1457</v>
      </c>
      <c r="AK81" t="s">
        <v>1457</v>
      </c>
      <c r="AT81">
        <v>15285</v>
      </c>
      <c r="AU81" t="s">
        <v>1457</v>
      </c>
      <c r="AW81" t="s">
        <v>406</v>
      </c>
      <c r="AX81">
        <v>14200</v>
      </c>
      <c r="AY81">
        <v>11914500</v>
      </c>
      <c r="AZ81">
        <v>9809500</v>
      </c>
      <c r="BA81">
        <v>9809500</v>
      </c>
      <c r="BB81">
        <v>9809500</v>
      </c>
      <c r="BC81">
        <v>11914500</v>
      </c>
      <c r="BD81">
        <v>9809500</v>
      </c>
      <c r="BF81">
        <v>10335750</v>
      </c>
      <c r="BG81">
        <v>10335750</v>
      </c>
      <c r="BH81">
        <v>10335750</v>
      </c>
      <c r="BI81">
        <v>10335750</v>
      </c>
      <c r="BJ81">
        <v>10335750</v>
      </c>
      <c r="BK81">
        <v>10335750</v>
      </c>
      <c r="BN81" t="s">
        <v>1199</v>
      </c>
      <c r="BP81" t="s">
        <v>1202</v>
      </c>
      <c r="BR81" t="s">
        <v>1457</v>
      </c>
      <c r="BS81" t="s">
        <v>1202</v>
      </c>
      <c r="BU81" t="s">
        <v>1457</v>
      </c>
      <c r="BV81" t="s">
        <v>1202</v>
      </c>
      <c r="BX81" t="s">
        <v>1176</v>
      </c>
      <c r="BY81" t="s">
        <v>1484</v>
      </c>
      <c r="BZ81" t="s">
        <v>1485</v>
      </c>
      <c r="CA81" t="s">
        <v>1177</v>
      </c>
      <c r="CB81" t="s">
        <v>1491</v>
      </c>
      <c r="CC81" t="s">
        <v>1476</v>
      </c>
      <c r="CD81" t="s">
        <v>1457</v>
      </c>
      <c r="CE81" t="s">
        <v>1491</v>
      </c>
      <c r="CF81" t="s">
        <v>1476</v>
      </c>
      <c r="CG81" t="s">
        <v>1457</v>
      </c>
      <c r="CH81" t="s">
        <v>1491</v>
      </c>
      <c r="CI81" t="s">
        <v>1476</v>
      </c>
      <c r="CJ81" t="s">
        <v>1457</v>
      </c>
      <c r="CK81" t="s">
        <v>1491</v>
      </c>
      <c r="CL81" t="s">
        <v>1476</v>
      </c>
      <c r="CM81" t="s">
        <v>1457</v>
      </c>
      <c r="CN81" t="s">
        <v>1491</v>
      </c>
      <c r="CO81" t="s">
        <v>1476</v>
      </c>
      <c r="CP81" t="s">
        <v>1457</v>
      </c>
      <c r="CQ81" t="s">
        <v>1491</v>
      </c>
      <c r="CR81" t="s">
        <v>1476</v>
      </c>
      <c r="CS81" t="s">
        <v>1457</v>
      </c>
      <c r="CT81" t="s">
        <v>1491</v>
      </c>
      <c r="CU81" t="s">
        <v>1476</v>
      </c>
      <c r="CV81" t="s">
        <v>1457</v>
      </c>
      <c r="CW81" t="s">
        <v>1491</v>
      </c>
      <c r="CX81" t="s">
        <v>1476</v>
      </c>
      <c r="CY81" t="s">
        <v>1457</v>
      </c>
    </row>
    <row r="82" spans="1:103">
      <c r="A82" t="s">
        <v>48</v>
      </c>
      <c r="B82" t="s">
        <v>120</v>
      </c>
      <c r="C82" t="s">
        <v>119</v>
      </c>
      <c r="D82" s="424" t="s">
        <v>141</v>
      </c>
      <c r="E82" s="424" t="s">
        <v>140</v>
      </c>
      <c r="F82" t="s">
        <v>1657</v>
      </c>
      <c r="G82" t="s">
        <v>1658</v>
      </c>
      <c r="H82" t="s">
        <v>1659</v>
      </c>
      <c r="I82" t="s">
        <v>1660</v>
      </c>
      <c r="J82">
        <v>5</v>
      </c>
      <c r="K82">
        <v>1</v>
      </c>
      <c r="L82">
        <v>24</v>
      </c>
      <c r="M82">
        <v>4</v>
      </c>
      <c r="N82">
        <v>15</v>
      </c>
      <c r="O82">
        <v>10</v>
      </c>
      <c r="P82">
        <v>28</v>
      </c>
      <c r="Q82">
        <v>25</v>
      </c>
      <c r="R82">
        <v>1</v>
      </c>
      <c r="S82" t="s">
        <v>1176</v>
      </c>
      <c r="T82" t="s">
        <v>1458</v>
      </c>
      <c r="U82" t="s">
        <v>1457</v>
      </c>
      <c r="V82" t="s">
        <v>1176</v>
      </c>
      <c r="W82" t="s">
        <v>1176</v>
      </c>
      <c r="X82" t="s">
        <v>1179</v>
      </c>
      <c r="Y82" t="s">
        <v>1179</v>
      </c>
      <c r="Z82" t="s">
        <v>1179</v>
      </c>
      <c r="AA82" t="s">
        <v>1179</v>
      </c>
      <c r="AB82" t="s">
        <v>1179</v>
      </c>
      <c r="AC82" t="s">
        <v>1176</v>
      </c>
      <c r="AD82" t="s">
        <v>1457</v>
      </c>
      <c r="AE82" t="s">
        <v>1457</v>
      </c>
      <c r="AF82">
        <v>42339</v>
      </c>
      <c r="AG82">
        <v>42491</v>
      </c>
      <c r="AH82">
        <v>42491</v>
      </c>
      <c r="AI82">
        <v>42491</v>
      </c>
      <c r="AJ82">
        <v>42460</v>
      </c>
      <c r="AK82" t="s">
        <v>1457</v>
      </c>
      <c r="AT82">
        <v>4110</v>
      </c>
      <c r="AU82" t="s">
        <v>1457</v>
      </c>
      <c r="AW82" t="s">
        <v>406</v>
      </c>
      <c r="AX82">
        <v>3874</v>
      </c>
      <c r="AY82">
        <v>5361000</v>
      </c>
      <c r="AZ82">
        <v>5361000</v>
      </c>
      <c r="BA82">
        <v>5361000</v>
      </c>
      <c r="BB82">
        <v>5351000</v>
      </c>
      <c r="BC82">
        <v>4229750</v>
      </c>
      <c r="BD82">
        <v>4229750</v>
      </c>
      <c r="BF82">
        <v>5361000</v>
      </c>
      <c r="BG82">
        <v>5361000</v>
      </c>
      <c r="BH82">
        <v>5361000</v>
      </c>
      <c r="BI82">
        <v>5361000</v>
      </c>
      <c r="BJ82">
        <v>5090000</v>
      </c>
      <c r="BK82">
        <v>5632000</v>
      </c>
      <c r="BN82" t="s">
        <v>1201</v>
      </c>
      <c r="BP82" t="s">
        <v>1199</v>
      </c>
      <c r="BR82" t="s">
        <v>1457</v>
      </c>
      <c r="BS82" t="s">
        <v>1199</v>
      </c>
      <c r="BU82" t="s">
        <v>1457</v>
      </c>
      <c r="BV82" t="s">
        <v>1202</v>
      </c>
      <c r="BX82" t="s">
        <v>1176</v>
      </c>
      <c r="BY82" t="s">
        <v>1474</v>
      </c>
      <c r="BZ82" t="s">
        <v>1485</v>
      </c>
      <c r="CA82" t="s">
        <v>1177</v>
      </c>
      <c r="CB82" t="s">
        <v>1491</v>
      </c>
      <c r="CC82" t="s">
        <v>1476</v>
      </c>
      <c r="CD82" t="s">
        <v>1457</v>
      </c>
      <c r="CE82" t="s">
        <v>1491</v>
      </c>
      <c r="CF82" t="s">
        <v>1476</v>
      </c>
      <c r="CG82" t="s">
        <v>1457</v>
      </c>
      <c r="CH82" t="s">
        <v>1491</v>
      </c>
      <c r="CI82" t="s">
        <v>1476</v>
      </c>
      <c r="CJ82" t="s">
        <v>1457</v>
      </c>
      <c r="CK82" t="s">
        <v>1491</v>
      </c>
      <c r="CL82" t="s">
        <v>1476</v>
      </c>
      <c r="CM82" t="s">
        <v>1457</v>
      </c>
      <c r="CN82" t="s">
        <v>1491</v>
      </c>
      <c r="CO82" t="s">
        <v>1476</v>
      </c>
      <c r="CP82" t="s">
        <v>1457</v>
      </c>
      <c r="CQ82" t="s">
        <v>1491</v>
      </c>
      <c r="CR82" t="s">
        <v>1476</v>
      </c>
      <c r="CS82" t="s">
        <v>1457</v>
      </c>
      <c r="CT82" t="s">
        <v>1491</v>
      </c>
      <c r="CU82" t="s">
        <v>1476</v>
      </c>
      <c r="CV82" t="s">
        <v>1457</v>
      </c>
      <c r="CW82" t="s">
        <v>1491</v>
      </c>
      <c r="CX82" t="s">
        <v>1476</v>
      </c>
      <c r="CY82" t="s">
        <v>1457</v>
      </c>
    </row>
    <row r="83" spans="1:103">
      <c r="A83" t="s">
        <v>60</v>
      </c>
      <c r="B83" t="s">
        <v>59</v>
      </c>
      <c r="C83" t="s">
        <v>139</v>
      </c>
      <c r="D83" s="424" t="s">
        <v>138</v>
      </c>
      <c r="E83" s="424" t="s">
        <v>137</v>
      </c>
      <c r="F83" t="s">
        <v>1661</v>
      </c>
      <c r="G83" t="s">
        <v>1662</v>
      </c>
      <c r="H83" t="s">
        <v>1663</v>
      </c>
      <c r="I83" t="s">
        <v>1664</v>
      </c>
      <c r="J83">
        <v>5</v>
      </c>
      <c r="K83">
        <v>1</v>
      </c>
      <c r="L83">
        <v>24</v>
      </c>
      <c r="M83">
        <v>4</v>
      </c>
      <c r="N83">
        <v>15</v>
      </c>
      <c r="O83">
        <v>10</v>
      </c>
      <c r="P83">
        <v>28</v>
      </c>
      <c r="Q83">
        <v>25</v>
      </c>
      <c r="R83">
        <v>1</v>
      </c>
      <c r="S83" t="s">
        <v>1176</v>
      </c>
      <c r="T83" t="s">
        <v>1458</v>
      </c>
      <c r="U83" t="s">
        <v>1457</v>
      </c>
      <c r="V83" t="s">
        <v>1176</v>
      </c>
      <c r="W83" t="s">
        <v>1176</v>
      </c>
      <c r="X83" t="s">
        <v>1179</v>
      </c>
      <c r="Y83" t="s">
        <v>1176</v>
      </c>
      <c r="Z83" t="s">
        <v>1176</v>
      </c>
      <c r="AA83" t="s">
        <v>1176</v>
      </c>
      <c r="AB83" t="s">
        <v>1176</v>
      </c>
      <c r="AC83" t="s">
        <v>1176</v>
      </c>
      <c r="AD83" t="s">
        <v>1457</v>
      </c>
      <c r="AE83" t="s">
        <v>1457</v>
      </c>
      <c r="AF83">
        <v>42460</v>
      </c>
      <c r="AG83" t="s">
        <v>1457</v>
      </c>
      <c r="AH83" t="s">
        <v>1457</v>
      </c>
      <c r="AI83" t="s">
        <v>1457</v>
      </c>
      <c r="AJ83" t="s">
        <v>1457</v>
      </c>
      <c r="AK83" t="s">
        <v>1457</v>
      </c>
      <c r="AT83">
        <v>6862</v>
      </c>
      <c r="AU83">
        <v>165390</v>
      </c>
      <c r="AW83" t="s">
        <v>406</v>
      </c>
      <c r="AX83">
        <v>6800</v>
      </c>
      <c r="AY83">
        <v>14368000</v>
      </c>
      <c r="AZ83">
        <v>15214000</v>
      </c>
      <c r="BA83">
        <v>14685000</v>
      </c>
      <c r="BB83">
        <v>14685000</v>
      </c>
      <c r="BC83">
        <v>14368000</v>
      </c>
      <c r="BD83">
        <v>15214000</v>
      </c>
      <c r="BF83">
        <v>14368000</v>
      </c>
      <c r="BG83">
        <v>15214000</v>
      </c>
      <c r="BH83">
        <v>14685000</v>
      </c>
      <c r="BI83">
        <v>14685000</v>
      </c>
      <c r="BJ83">
        <v>14368000</v>
      </c>
      <c r="BK83">
        <v>15214000</v>
      </c>
      <c r="BN83" t="s">
        <v>1201</v>
      </c>
      <c r="BP83" t="s">
        <v>1202</v>
      </c>
      <c r="BR83" t="s">
        <v>1457</v>
      </c>
      <c r="BS83" t="s">
        <v>1200</v>
      </c>
      <c r="BU83" t="s">
        <v>1457</v>
      </c>
      <c r="BV83" t="s">
        <v>1202</v>
      </c>
      <c r="BX83" t="s">
        <v>1176</v>
      </c>
      <c r="BY83" t="s">
        <v>1474</v>
      </c>
      <c r="BZ83" t="s">
        <v>1475</v>
      </c>
      <c r="CA83" t="s">
        <v>1176</v>
      </c>
      <c r="CB83" t="s">
        <v>1177</v>
      </c>
      <c r="CC83" t="s">
        <v>1476</v>
      </c>
      <c r="CD83" t="s">
        <v>1457</v>
      </c>
      <c r="CE83" t="s">
        <v>1177</v>
      </c>
      <c r="CF83" t="s">
        <v>1476</v>
      </c>
      <c r="CG83" t="s">
        <v>1457</v>
      </c>
      <c r="CH83" t="s">
        <v>1177</v>
      </c>
      <c r="CI83" t="s">
        <v>1476</v>
      </c>
      <c r="CJ83" t="s">
        <v>1457</v>
      </c>
      <c r="CK83" t="s">
        <v>1176</v>
      </c>
      <c r="CL83" t="s">
        <v>1479</v>
      </c>
      <c r="CM83" t="s">
        <v>1457</v>
      </c>
      <c r="CN83" t="s">
        <v>1176</v>
      </c>
      <c r="CO83" t="s">
        <v>1540</v>
      </c>
      <c r="CP83" t="s">
        <v>1457</v>
      </c>
      <c r="CQ83" t="s">
        <v>1177</v>
      </c>
      <c r="CR83" t="s">
        <v>1476</v>
      </c>
      <c r="CS83" t="s">
        <v>1457</v>
      </c>
      <c r="CT83" t="s">
        <v>1177</v>
      </c>
      <c r="CU83" t="s">
        <v>1476</v>
      </c>
      <c r="CV83" t="s">
        <v>1457</v>
      </c>
      <c r="CW83" t="s">
        <v>1176</v>
      </c>
      <c r="CX83" t="s">
        <v>1479</v>
      </c>
      <c r="CY83" t="s">
        <v>1665</v>
      </c>
    </row>
    <row r="84" spans="1:103">
      <c r="A84" t="s">
        <v>53</v>
      </c>
      <c r="B84" t="s">
        <v>105</v>
      </c>
      <c r="C84" t="s">
        <v>104</v>
      </c>
      <c r="D84" s="424" t="s">
        <v>136</v>
      </c>
      <c r="E84" s="424" t="s">
        <v>135</v>
      </c>
      <c r="F84" t="s">
        <v>1666</v>
      </c>
      <c r="G84" t="s">
        <v>1667</v>
      </c>
      <c r="H84" t="s">
        <v>1668</v>
      </c>
      <c r="I84" t="s">
        <v>1669</v>
      </c>
      <c r="J84">
        <v>5</v>
      </c>
      <c r="K84">
        <v>1</v>
      </c>
      <c r="L84">
        <v>24</v>
      </c>
      <c r="M84">
        <v>4</v>
      </c>
      <c r="N84">
        <v>15</v>
      </c>
      <c r="O84">
        <v>10</v>
      </c>
      <c r="P84">
        <v>28</v>
      </c>
      <c r="Q84">
        <v>25</v>
      </c>
      <c r="R84">
        <v>1</v>
      </c>
      <c r="S84" t="s">
        <v>1176</v>
      </c>
      <c r="T84" t="s">
        <v>1458</v>
      </c>
      <c r="U84" t="s">
        <v>1457</v>
      </c>
      <c r="V84" t="s">
        <v>1176</v>
      </c>
      <c r="W84" t="s">
        <v>1176</v>
      </c>
      <c r="X84" t="s">
        <v>1179</v>
      </c>
      <c r="Y84" t="s">
        <v>1179</v>
      </c>
      <c r="Z84" t="s">
        <v>1176</v>
      </c>
      <c r="AA84" t="s">
        <v>1176</v>
      </c>
      <c r="AB84" t="s">
        <v>1176</v>
      </c>
      <c r="AC84" t="s">
        <v>1176</v>
      </c>
      <c r="AD84" t="s">
        <v>1457</v>
      </c>
      <c r="AE84" t="s">
        <v>1457</v>
      </c>
      <c r="AF84">
        <v>42460</v>
      </c>
      <c r="AG84">
        <v>42369</v>
      </c>
      <c r="AH84" t="s">
        <v>1457</v>
      </c>
      <c r="AI84" t="s">
        <v>1457</v>
      </c>
      <c r="AJ84" t="s">
        <v>1457</v>
      </c>
      <c r="AK84" t="s">
        <v>1457</v>
      </c>
      <c r="AT84">
        <v>4546</v>
      </c>
      <c r="AU84">
        <v>314390</v>
      </c>
      <c r="AW84" t="s">
        <v>406</v>
      </c>
      <c r="AX84">
        <v>4885</v>
      </c>
      <c r="AY84">
        <v>3193000</v>
      </c>
      <c r="AZ84">
        <v>3193000</v>
      </c>
      <c r="BA84">
        <v>3193000</v>
      </c>
      <c r="BB84">
        <v>3193000</v>
      </c>
      <c r="BC84">
        <v>2948640</v>
      </c>
      <c r="BD84">
        <v>3419480</v>
      </c>
      <c r="BF84">
        <v>3193000</v>
      </c>
      <c r="BG84">
        <v>3193000</v>
      </c>
      <c r="BH84">
        <v>3193000</v>
      </c>
      <c r="BI84">
        <v>3193000</v>
      </c>
      <c r="BJ84">
        <v>2948730</v>
      </c>
      <c r="BK84">
        <v>3419450</v>
      </c>
      <c r="BN84" t="s">
        <v>1199</v>
      </c>
      <c r="BP84" t="s">
        <v>1199</v>
      </c>
      <c r="BR84" t="s">
        <v>1457</v>
      </c>
      <c r="BS84" t="s">
        <v>1202</v>
      </c>
      <c r="BU84" t="s">
        <v>1457</v>
      </c>
      <c r="BV84" t="s">
        <v>1202</v>
      </c>
      <c r="BX84" t="s">
        <v>1176</v>
      </c>
      <c r="BY84" t="s">
        <v>1474</v>
      </c>
      <c r="BZ84" t="s">
        <v>1485</v>
      </c>
      <c r="CA84" t="s">
        <v>1176</v>
      </c>
      <c r="CB84" t="s">
        <v>1177</v>
      </c>
      <c r="CC84" t="s">
        <v>1476</v>
      </c>
      <c r="CD84" t="s">
        <v>1457</v>
      </c>
      <c r="CE84" t="s">
        <v>1177</v>
      </c>
      <c r="CF84" t="s">
        <v>1476</v>
      </c>
      <c r="CG84" t="s">
        <v>1457</v>
      </c>
      <c r="CH84" t="s">
        <v>1177</v>
      </c>
      <c r="CI84" t="s">
        <v>1476</v>
      </c>
      <c r="CJ84" t="s">
        <v>1457</v>
      </c>
      <c r="CK84" t="s">
        <v>1176</v>
      </c>
      <c r="CL84" t="s">
        <v>1504</v>
      </c>
      <c r="CM84" t="s">
        <v>1457</v>
      </c>
      <c r="CN84" t="s">
        <v>1176</v>
      </c>
      <c r="CO84" t="s">
        <v>1504</v>
      </c>
      <c r="CP84" t="s">
        <v>1457</v>
      </c>
      <c r="CQ84" t="s">
        <v>1177</v>
      </c>
      <c r="CR84" t="s">
        <v>1476</v>
      </c>
      <c r="CS84" t="s">
        <v>1457</v>
      </c>
      <c r="CT84" t="s">
        <v>1177</v>
      </c>
      <c r="CU84" t="s">
        <v>1476</v>
      </c>
      <c r="CV84" t="s">
        <v>1457</v>
      </c>
      <c r="CW84" t="s">
        <v>1177</v>
      </c>
      <c r="CX84" t="s">
        <v>1476</v>
      </c>
      <c r="CY84" t="s">
        <v>1457</v>
      </c>
    </row>
    <row r="85" spans="1:103">
      <c r="A85" t="s">
        <v>48</v>
      </c>
      <c r="B85" t="s">
        <v>64</v>
      </c>
      <c r="C85" t="s">
        <v>63</v>
      </c>
      <c r="D85" s="424" t="s">
        <v>132</v>
      </c>
      <c r="E85" s="424" t="s">
        <v>131</v>
      </c>
      <c r="F85" t="s">
        <v>1670</v>
      </c>
      <c r="G85" t="s">
        <v>1671</v>
      </c>
      <c r="H85" t="s">
        <v>1672</v>
      </c>
      <c r="I85" t="s">
        <v>1673</v>
      </c>
      <c r="J85">
        <v>5</v>
      </c>
      <c r="K85">
        <v>1</v>
      </c>
      <c r="L85">
        <v>24</v>
      </c>
      <c r="M85">
        <v>4</v>
      </c>
      <c r="N85">
        <v>15</v>
      </c>
      <c r="O85">
        <v>10</v>
      </c>
      <c r="P85">
        <v>28</v>
      </c>
      <c r="Q85">
        <v>25</v>
      </c>
      <c r="R85">
        <v>1</v>
      </c>
      <c r="S85" t="s">
        <v>1176</v>
      </c>
      <c r="T85" t="s">
        <v>1458</v>
      </c>
      <c r="U85" t="s">
        <v>1457</v>
      </c>
      <c r="V85" t="s">
        <v>1176</v>
      </c>
      <c r="W85" t="s">
        <v>1176</v>
      </c>
      <c r="X85" t="s">
        <v>1179</v>
      </c>
      <c r="Y85" t="s">
        <v>1176</v>
      </c>
      <c r="Z85" t="s">
        <v>1179</v>
      </c>
      <c r="AA85" t="s">
        <v>1176</v>
      </c>
      <c r="AB85" t="s">
        <v>1176</v>
      </c>
      <c r="AC85" t="s">
        <v>1176</v>
      </c>
      <c r="AD85" t="s">
        <v>1457</v>
      </c>
      <c r="AE85" t="s">
        <v>1457</v>
      </c>
      <c r="AF85">
        <v>42460</v>
      </c>
      <c r="AG85" t="s">
        <v>1457</v>
      </c>
      <c r="AH85">
        <v>42460</v>
      </c>
      <c r="AI85" t="s">
        <v>1457</v>
      </c>
      <c r="AJ85" t="s">
        <v>1457</v>
      </c>
      <c r="AK85" t="s">
        <v>1457</v>
      </c>
      <c r="AT85">
        <v>5950</v>
      </c>
      <c r="AU85" t="s">
        <v>1457</v>
      </c>
      <c r="AW85" t="s">
        <v>406</v>
      </c>
      <c r="AX85">
        <v>5852</v>
      </c>
      <c r="AY85">
        <v>3995500</v>
      </c>
      <c r="AZ85">
        <v>3995500</v>
      </c>
      <c r="BA85">
        <v>3995500</v>
      </c>
      <c r="BB85">
        <v>3995500</v>
      </c>
      <c r="BC85">
        <v>3995500</v>
      </c>
      <c r="BD85">
        <v>3995500</v>
      </c>
      <c r="BF85">
        <v>3798250</v>
      </c>
      <c r="BG85">
        <v>3748250</v>
      </c>
      <c r="BH85">
        <v>4217750</v>
      </c>
      <c r="BI85">
        <v>4217750</v>
      </c>
      <c r="BJ85">
        <v>3798250</v>
      </c>
      <c r="BK85">
        <v>3748250</v>
      </c>
      <c r="BN85" t="s">
        <v>1201</v>
      </c>
      <c r="BP85" t="s">
        <v>1200</v>
      </c>
      <c r="BR85" t="s">
        <v>1457</v>
      </c>
      <c r="BS85" t="s">
        <v>1200</v>
      </c>
      <c r="BU85" t="s">
        <v>1457</v>
      </c>
      <c r="BV85" t="s">
        <v>1199</v>
      </c>
      <c r="BX85" t="s">
        <v>1176</v>
      </c>
      <c r="BY85" t="s">
        <v>1484</v>
      </c>
      <c r="BZ85" t="s">
        <v>1485</v>
      </c>
      <c r="CA85" t="s">
        <v>1177</v>
      </c>
      <c r="CB85" t="s">
        <v>1491</v>
      </c>
      <c r="CC85" t="s">
        <v>1476</v>
      </c>
      <c r="CD85" t="s">
        <v>1457</v>
      </c>
      <c r="CE85" t="s">
        <v>1491</v>
      </c>
      <c r="CF85" t="s">
        <v>1476</v>
      </c>
      <c r="CG85" t="s">
        <v>1457</v>
      </c>
      <c r="CH85" t="s">
        <v>1491</v>
      </c>
      <c r="CI85" t="s">
        <v>1476</v>
      </c>
      <c r="CJ85" t="s">
        <v>1457</v>
      </c>
      <c r="CK85" t="s">
        <v>1491</v>
      </c>
      <c r="CL85" t="s">
        <v>1476</v>
      </c>
      <c r="CM85" t="s">
        <v>1457</v>
      </c>
      <c r="CN85" t="s">
        <v>1491</v>
      </c>
      <c r="CO85" t="s">
        <v>1476</v>
      </c>
      <c r="CP85" t="s">
        <v>1457</v>
      </c>
      <c r="CQ85" t="s">
        <v>1491</v>
      </c>
      <c r="CR85" t="s">
        <v>1476</v>
      </c>
      <c r="CS85" t="s">
        <v>1457</v>
      </c>
      <c r="CT85" t="s">
        <v>1491</v>
      </c>
      <c r="CU85" t="s">
        <v>1476</v>
      </c>
      <c r="CV85" t="s">
        <v>1457</v>
      </c>
      <c r="CW85" t="s">
        <v>1491</v>
      </c>
      <c r="CX85" t="s">
        <v>1476</v>
      </c>
      <c r="CY85" t="s">
        <v>1457</v>
      </c>
    </row>
    <row r="86" spans="1:103">
      <c r="A86" t="s">
        <v>48</v>
      </c>
      <c r="B86" t="s">
        <v>120</v>
      </c>
      <c r="C86" t="s">
        <v>119</v>
      </c>
      <c r="D86" s="424" t="s">
        <v>209</v>
      </c>
      <c r="E86" s="424" t="s">
        <v>208</v>
      </c>
      <c r="F86" t="s">
        <v>1674</v>
      </c>
      <c r="G86" t="s">
        <v>1675</v>
      </c>
      <c r="H86" t="s">
        <v>1676</v>
      </c>
      <c r="I86" t="s">
        <v>1677</v>
      </c>
      <c r="J86">
        <v>5</v>
      </c>
      <c r="K86">
        <v>1</v>
      </c>
      <c r="L86">
        <v>24</v>
      </c>
      <c r="M86">
        <v>4</v>
      </c>
      <c r="N86">
        <v>15</v>
      </c>
      <c r="O86">
        <v>10</v>
      </c>
      <c r="P86">
        <v>28</v>
      </c>
      <c r="Q86">
        <v>25</v>
      </c>
      <c r="R86">
        <v>1</v>
      </c>
      <c r="S86" t="s">
        <v>1176</v>
      </c>
      <c r="T86" t="s">
        <v>1458</v>
      </c>
      <c r="U86" t="s">
        <v>1457</v>
      </c>
      <c r="V86" t="s">
        <v>1176</v>
      </c>
      <c r="W86" t="s">
        <v>1176</v>
      </c>
      <c r="X86" t="s">
        <v>1176</v>
      </c>
      <c r="Y86" t="s">
        <v>1176</v>
      </c>
      <c r="Z86" t="s">
        <v>1176</v>
      </c>
      <c r="AA86" t="s">
        <v>1176</v>
      </c>
      <c r="AB86" t="s">
        <v>1179</v>
      </c>
      <c r="AC86" t="s">
        <v>1176</v>
      </c>
      <c r="AD86" t="s">
        <v>1457</v>
      </c>
      <c r="AE86" t="s">
        <v>1457</v>
      </c>
      <c r="AF86" t="s">
        <v>1457</v>
      </c>
      <c r="AG86" t="s">
        <v>1457</v>
      </c>
      <c r="AH86" t="s">
        <v>1457</v>
      </c>
      <c r="AI86" t="s">
        <v>1457</v>
      </c>
      <c r="AJ86">
        <v>42460</v>
      </c>
      <c r="AK86" t="s">
        <v>1457</v>
      </c>
      <c r="AT86">
        <v>7352</v>
      </c>
      <c r="AU86" t="s">
        <v>1457</v>
      </c>
      <c r="AW86" t="s">
        <v>407</v>
      </c>
      <c r="AX86">
        <v>7901</v>
      </c>
      <c r="AY86">
        <v>5448000</v>
      </c>
      <c r="AZ86">
        <v>5448000</v>
      </c>
      <c r="BA86">
        <v>5448000</v>
      </c>
      <c r="BB86">
        <v>5448000</v>
      </c>
      <c r="BC86">
        <v>5238402</v>
      </c>
      <c r="BD86">
        <v>5237088</v>
      </c>
      <c r="BF86">
        <v>5448000</v>
      </c>
      <c r="BG86">
        <v>5448000</v>
      </c>
      <c r="BH86">
        <v>5448000</v>
      </c>
      <c r="BI86">
        <v>5448000</v>
      </c>
      <c r="BJ86">
        <v>5238402</v>
      </c>
      <c r="BK86">
        <v>5237088</v>
      </c>
      <c r="BN86" t="s">
        <v>1201</v>
      </c>
      <c r="BP86" t="s">
        <v>1201</v>
      </c>
      <c r="BR86" t="s">
        <v>1457</v>
      </c>
      <c r="BS86" t="s">
        <v>1201</v>
      </c>
      <c r="BU86" t="s">
        <v>1457</v>
      </c>
      <c r="BV86" t="s">
        <v>1199</v>
      </c>
      <c r="BX86" t="s">
        <v>1176</v>
      </c>
      <c r="BY86" t="s">
        <v>1474</v>
      </c>
      <c r="BZ86" t="s">
        <v>1475</v>
      </c>
      <c r="CA86" t="s">
        <v>1176</v>
      </c>
      <c r="CB86" t="s">
        <v>1177</v>
      </c>
      <c r="CC86" t="s">
        <v>1476</v>
      </c>
      <c r="CD86" t="s">
        <v>1457</v>
      </c>
      <c r="CE86" t="s">
        <v>1177</v>
      </c>
      <c r="CF86" t="s">
        <v>1476</v>
      </c>
      <c r="CG86" t="s">
        <v>1457</v>
      </c>
      <c r="CH86" t="s">
        <v>1177</v>
      </c>
      <c r="CI86" t="s">
        <v>1476</v>
      </c>
      <c r="CJ86" t="s">
        <v>1457</v>
      </c>
      <c r="CK86" t="s">
        <v>1177</v>
      </c>
      <c r="CL86" t="s">
        <v>1476</v>
      </c>
      <c r="CM86" t="s">
        <v>1457</v>
      </c>
      <c r="CN86" t="s">
        <v>1177</v>
      </c>
      <c r="CO86" t="s">
        <v>1476</v>
      </c>
      <c r="CP86" t="s">
        <v>1457</v>
      </c>
      <c r="CQ86" t="s">
        <v>1176</v>
      </c>
      <c r="CR86" t="s">
        <v>1476</v>
      </c>
      <c r="CS86" t="s">
        <v>1457</v>
      </c>
      <c r="CT86" t="s">
        <v>1177</v>
      </c>
      <c r="CU86" t="s">
        <v>1476</v>
      </c>
      <c r="CV86" t="s">
        <v>1457</v>
      </c>
      <c r="CW86" t="s">
        <v>1176</v>
      </c>
      <c r="CX86" t="s">
        <v>1572</v>
      </c>
      <c r="CY86" t="s">
        <v>1678</v>
      </c>
    </row>
    <row r="87" spans="1:103">
      <c r="A87" t="s">
        <v>77</v>
      </c>
      <c r="B87" t="s">
        <v>76</v>
      </c>
      <c r="C87" t="s">
        <v>75</v>
      </c>
      <c r="D87" s="424" t="s">
        <v>207</v>
      </c>
      <c r="E87" s="424" t="s">
        <v>206</v>
      </c>
      <c r="F87" t="s">
        <v>1679</v>
      </c>
      <c r="G87" t="s">
        <v>1680</v>
      </c>
      <c r="H87" t="s">
        <v>1681</v>
      </c>
      <c r="I87" t="s">
        <v>1682</v>
      </c>
      <c r="J87">
        <v>5</v>
      </c>
      <c r="K87">
        <v>1</v>
      </c>
      <c r="L87">
        <v>24</v>
      </c>
      <c r="M87">
        <v>4</v>
      </c>
      <c r="N87">
        <v>15</v>
      </c>
      <c r="O87">
        <v>10</v>
      </c>
      <c r="P87">
        <v>28</v>
      </c>
      <c r="Q87">
        <v>25</v>
      </c>
      <c r="R87">
        <v>1</v>
      </c>
      <c r="S87" t="s">
        <v>1177</v>
      </c>
      <c r="T87" t="s">
        <v>1176</v>
      </c>
      <c r="U87" t="s">
        <v>1457</v>
      </c>
      <c r="V87" t="s">
        <v>1176</v>
      </c>
      <c r="W87" t="s">
        <v>1176</v>
      </c>
      <c r="X87" t="s">
        <v>1176</v>
      </c>
      <c r="Y87" t="s">
        <v>1176</v>
      </c>
      <c r="Z87" t="s">
        <v>1176</v>
      </c>
      <c r="AA87" t="s">
        <v>1176</v>
      </c>
      <c r="AB87" t="s">
        <v>1176</v>
      </c>
      <c r="AC87" t="s">
        <v>1176</v>
      </c>
      <c r="AD87" t="s">
        <v>1457</v>
      </c>
      <c r="AE87" t="s">
        <v>1457</v>
      </c>
      <c r="AF87" t="s">
        <v>1457</v>
      </c>
      <c r="AG87" t="s">
        <v>1457</v>
      </c>
      <c r="AH87" t="s">
        <v>1457</v>
      </c>
      <c r="AI87" t="s">
        <v>1457</v>
      </c>
      <c r="AJ87" t="s">
        <v>1457</v>
      </c>
      <c r="AK87" t="s">
        <v>1457</v>
      </c>
      <c r="AT87">
        <v>7636</v>
      </c>
      <c r="AU87">
        <v>177310</v>
      </c>
      <c r="AW87" t="s">
        <v>406</v>
      </c>
      <c r="AX87">
        <v>8148</v>
      </c>
      <c r="AY87">
        <v>29766600</v>
      </c>
      <c r="AZ87">
        <v>29766600</v>
      </c>
      <c r="BA87">
        <v>29766600</v>
      </c>
      <c r="BB87">
        <v>29766600</v>
      </c>
      <c r="BC87">
        <v>29766600</v>
      </c>
      <c r="BD87">
        <v>29766600</v>
      </c>
      <c r="BF87">
        <v>29766600</v>
      </c>
      <c r="BG87">
        <v>29766600</v>
      </c>
      <c r="BH87">
        <v>29766600</v>
      </c>
      <c r="BI87">
        <v>29766600</v>
      </c>
      <c r="BJ87">
        <v>29766600</v>
      </c>
      <c r="BK87">
        <v>29766600</v>
      </c>
      <c r="BN87" t="s">
        <v>1199</v>
      </c>
      <c r="BP87" t="s">
        <v>1199</v>
      </c>
      <c r="BR87" t="s">
        <v>1457</v>
      </c>
      <c r="BS87" t="s">
        <v>1199</v>
      </c>
      <c r="BU87" t="s">
        <v>1457</v>
      </c>
      <c r="BV87" t="s">
        <v>1199</v>
      </c>
      <c r="BX87" t="s">
        <v>1176</v>
      </c>
      <c r="BY87" t="s">
        <v>1484</v>
      </c>
      <c r="BZ87" t="s">
        <v>1485</v>
      </c>
      <c r="CA87" t="s">
        <v>1177</v>
      </c>
      <c r="CB87" t="s">
        <v>1491</v>
      </c>
      <c r="CC87" t="s">
        <v>1476</v>
      </c>
      <c r="CD87" t="s">
        <v>1457</v>
      </c>
      <c r="CE87" t="s">
        <v>1491</v>
      </c>
      <c r="CF87" t="s">
        <v>1476</v>
      </c>
      <c r="CG87" t="s">
        <v>1457</v>
      </c>
      <c r="CH87" t="s">
        <v>1491</v>
      </c>
      <c r="CI87" t="s">
        <v>1476</v>
      </c>
      <c r="CJ87" t="s">
        <v>1457</v>
      </c>
      <c r="CK87" t="s">
        <v>1491</v>
      </c>
      <c r="CL87" t="s">
        <v>1476</v>
      </c>
      <c r="CM87" t="s">
        <v>1457</v>
      </c>
      <c r="CN87" t="s">
        <v>1491</v>
      </c>
      <c r="CO87" t="s">
        <v>1476</v>
      </c>
      <c r="CP87" t="s">
        <v>1457</v>
      </c>
      <c r="CQ87" t="s">
        <v>1491</v>
      </c>
      <c r="CR87" t="s">
        <v>1476</v>
      </c>
      <c r="CS87" t="s">
        <v>1457</v>
      </c>
      <c r="CT87" t="s">
        <v>1491</v>
      </c>
      <c r="CU87" t="s">
        <v>1476</v>
      </c>
      <c r="CV87" t="s">
        <v>1457</v>
      </c>
      <c r="CW87" t="s">
        <v>1491</v>
      </c>
      <c r="CX87" t="s">
        <v>1476</v>
      </c>
      <c r="CY87" t="s">
        <v>1457</v>
      </c>
    </row>
    <row r="88" spans="1:103">
      <c r="A88" t="s">
        <v>53</v>
      </c>
      <c r="B88" t="s">
        <v>105</v>
      </c>
      <c r="C88" t="s">
        <v>104</v>
      </c>
      <c r="D88" s="424" t="s">
        <v>205</v>
      </c>
      <c r="E88" s="424" t="s">
        <v>204</v>
      </c>
      <c r="F88" t="s">
        <v>1683</v>
      </c>
      <c r="G88" t="s">
        <v>1684</v>
      </c>
      <c r="H88" t="s">
        <v>1685</v>
      </c>
      <c r="I88" t="s">
        <v>1686</v>
      </c>
      <c r="J88">
        <v>5</v>
      </c>
      <c r="K88">
        <v>1</v>
      </c>
      <c r="L88">
        <v>24</v>
      </c>
      <c r="M88">
        <v>4</v>
      </c>
      <c r="N88">
        <v>15</v>
      </c>
      <c r="O88">
        <v>10</v>
      </c>
      <c r="P88">
        <v>28</v>
      </c>
      <c r="Q88">
        <v>25</v>
      </c>
      <c r="R88">
        <v>1</v>
      </c>
      <c r="S88" t="s">
        <v>1176</v>
      </c>
      <c r="T88" t="s">
        <v>1458</v>
      </c>
      <c r="U88" t="s">
        <v>1457</v>
      </c>
      <c r="V88" t="s">
        <v>1176</v>
      </c>
      <c r="W88" t="s">
        <v>1176</v>
      </c>
      <c r="X88" t="s">
        <v>1179</v>
      </c>
      <c r="Y88" t="s">
        <v>1176</v>
      </c>
      <c r="Z88" t="s">
        <v>1176</v>
      </c>
      <c r="AA88" t="s">
        <v>1176</v>
      </c>
      <c r="AB88" t="s">
        <v>1179</v>
      </c>
      <c r="AC88" t="s">
        <v>1176</v>
      </c>
      <c r="AD88" t="s">
        <v>1457</v>
      </c>
      <c r="AE88" t="s">
        <v>1457</v>
      </c>
      <c r="AF88">
        <v>42855</v>
      </c>
      <c r="AG88" t="s">
        <v>1457</v>
      </c>
      <c r="AH88" t="s">
        <v>1457</v>
      </c>
      <c r="AI88" t="s">
        <v>1457</v>
      </c>
      <c r="AJ88">
        <v>42460</v>
      </c>
      <c r="AK88" t="s">
        <v>1457</v>
      </c>
      <c r="AT88">
        <v>24104</v>
      </c>
      <c r="AU88" t="s">
        <v>1457</v>
      </c>
      <c r="AW88" t="s">
        <v>407</v>
      </c>
      <c r="AX88">
        <v>23331</v>
      </c>
      <c r="AY88">
        <v>19599950</v>
      </c>
      <c r="AZ88">
        <v>13519950</v>
      </c>
      <c r="BA88">
        <v>13519950</v>
      </c>
      <c r="BB88">
        <v>13519950</v>
      </c>
      <c r="BC88">
        <v>17272933</v>
      </c>
      <c r="BD88">
        <v>15846950</v>
      </c>
      <c r="BF88">
        <v>17272950</v>
      </c>
      <c r="BG88">
        <v>13519950</v>
      </c>
      <c r="BH88">
        <v>13519950</v>
      </c>
      <c r="BI88">
        <v>15846950</v>
      </c>
      <c r="BJ88">
        <v>16738383</v>
      </c>
      <c r="BK88">
        <v>14054502</v>
      </c>
      <c r="BN88" t="s">
        <v>1199</v>
      </c>
      <c r="BP88" t="s">
        <v>1199</v>
      </c>
      <c r="BR88" t="s">
        <v>1457</v>
      </c>
      <c r="BS88" t="s">
        <v>1200</v>
      </c>
      <c r="BU88" t="s">
        <v>1457</v>
      </c>
      <c r="BV88" t="s">
        <v>1200</v>
      </c>
      <c r="BX88" t="s">
        <v>1176</v>
      </c>
      <c r="BY88" t="s">
        <v>1474</v>
      </c>
      <c r="BZ88" t="s">
        <v>1485</v>
      </c>
      <c r="CA88" t="s">
        <v>1176</v>
      </c>
      <c r="CB88" t="s">
        <v>1177</v>
      </c>
      <c r="CC88" t="s">
        <v>1476</v>
      </c>
      <c r="CD88" t="s">
        <v>1457</v>
      </c>
      <c r="CE88" t="s">
        <v>1177</v>
      </c>
      <c r="CF88" t="s">
        <v>1476</v>
      </c>
      <c r="CG88" t="s">
        <v>1457</v>
      </c>
      <c r="CH88" t="s">
        <v>1177</v>
      </c>
      <c r="CI88" t="s">
        <v>1476</v>
      </c>
      <c r="CJ88" t="s">
        <v>1457</v>
      </c>
      <c r="CK88" t="s">
        <v>1176</v>
      </c>
      <c r="CL88" t="s">
        <v>1504</v>
      </c>
      <c r="CM88" t="s">
        <v>1457</v>
      </c>
      <c r="CN88" t="s">
        <v>1176</v>
      </c>
      <c r="CO88" t="s">
        <v>1504</v>
      </c>
      <c r="CP88" t="s">
        <v>1457</v>
      </c>
      <c r="CQ88" t="s">
        <v>1176</v>
      </c>
      <c r="CR88" t="s">
        <v>1504</v>
      </c>
      <c r="CS88" t="s">
        <v>1457</v>
      </c>
      <c r="CT88" t="s">
        <v>1176</v>
      </c>
      <c r="CU88" t="s">
        <v>1504</v>
      </c>
      <c r="CV88" t="s">
        <v>1457</v>
      </c>
      <c r="CW88" t="s">
        <v>1177</v>
      </c>
      <c r="CX88" t="s">
        <v>1476</v>
      </c>
      <c r="CY88" t="s">
        <v>1457</v>
      </c>
    </row>
    <row r="89" spans="1:103">
      <c r="A89" t="s">
        <v>48</v>
      </c>
      <c r="B89" t="s">
        <v>47</v>
      </c>
      <c r="C89" t="s">
        <v>46</v>
      </c>
      <c r="D89" s="424" t="s">
        <v>203</v>
      </c>
      <c r="E89" s="424" t="s">
        <v>202</v>
      </c>
      <c r="F89" t="s">
        <v>1687</v>
      </c>
      <c r="G89" t="s">
        <v>1688</v>
      </c>
      <c r="H89" t="s">
        <v>1689</v>
      </c>
      <c r="I89" t="s">
        <v>1690</v>
      </c>
      <c r="J89">
        <v>5</v>
      </c>
      <c r="K89">
        <v>1</v>
      </c>
      <c r="L89">
        <v>24</v>
      </c>
      <c r="M89">
        <v>4</v>
      </c>
      <c r="N89">
        <v>15</v>
      </c>
      <c r="O89">
        <v>10</v>
      </c>
      <c r="P89">
        <v>28</v>
      </c>
      <c r="Q89">
        <v>25</v>
      </c>
      <c r="R89">
        <v>1</v>
      </c>
      <c r="S89" t="s">
        <v>1176</v>
      </c>
      <c r="T89" t="s">
        <v>1458</v>
      </c>
      <c r="U89" t="s">
        <v>1457</v>
      </c>
      <c r="V89" t="s">
        <v>1176</v>
      </c>
      <c r="W89" t="s">
        <v>1176</v>
      </c>
      <c r="X89" t="s">
        <v>1179</v>
      </c>
      <c r="Y89" t="s">
        <v>1176</v>
      </c>
      <c r="Z89" t="s">
        <v>1176</v>
      </c>
      <c r="AA89" t="s">
        <v>1176</v>
      </c>
      <c r="AB89" t="s">
        <v>1176</v>
      </c>
      <c r="AC89" t="s">
        <v>1176</v>
      </c>
      <c r="AD89" t="s">
        <v>1457</v>
      </c>
      <c r="AE89" t="s">
        <v>1457</v>
      </c>
      <c r="AF89">
        <v>42460</v>
      </c>
      <c r="AG89" t="s">
        <v>1457</v>
      </c>
      <c r="AH89" t="s">
        <v>1457</v>
      </c>
      <c r="AI89" t="s">
        <v>1457</v>
      </c>
      <c r="AJ89" t="s">
        <v>1457</v>
      </c>
      <c r="AK89" t="s">
        <v>1457</v>
      </c>
      <c r="AT89">
        <v>3856</v>
      </c>
      <c r="AU89" t="s">
        <v>1457</v>
      </c>
      <c r="AW89" t="s">
        <v>407</v>
      </c>
      <c r="AX89">
        <v>3630</v>
      </c>
      <c r="AY89">
        <v>3207000</v>
      </c>
      <c r="AZ89">
        <v>3207000</v>
      </c>
      <c r="BA89">
        <v>3207000</v>
      </c>
      <c r="BB89">
        <v>3207000</v>
      </c>
      <c r="BC89">
        <v>3207000</v>
      </c>
      <c r="BD89">
        <v>3207000</v>
      </c>
      <c r="BF89">
        <v>3207000</v>
      </c>
      <c r="BG89">
        <v>3207000</v>
      </c>
      <c r="BH89">
        <v>3207000</v>
      </c>
      <c r="BI89">
        <v>3207000</v>
      </c>
      <c r="BJ89">
        <v>3207000</v>
      </c>
      <c r="BK89">
        <v>3207000</v>
      </c>
      <c r="BN89" t="s">
        <v>1201</v>
      </c>
      <c r="BP89" t="s">
        <v>1202</v>
      </c>
      <c r="BR89" t="s">
        <v>1457</v>
      </c>
      <c r="BS89" t="s">
        <v>1199</v>
      </c>
      <c r="BU89" t="s">
        <v>1457</v>
      </c>
      <c r="BV89" t="s">
        <v>1202</v>
      </c>
      <c r="BX89" t="s">
        <v>1176</v>
      </c>
      <c r="BY89" t="s">
        <v>1474</v>
      </c>
      <c r="BZ89" t="s">
        <v>1485</v>
      </c>
      <c r="CA89" t="s">
        <v>1176</v>
      </c>
      <c r="CB89" t="s">
        <v>1177</v>
      </c>
      <c r="CC89" t="s">
        <v>1476</v>
      </c>
      <c r="CD89" t="s">
        <v>1457</v>
      </c>
      <c r="CE89" t="s">
        <v>1177</v>
      </c>
      <c r="CF89" t="s">
        <v>1476</v>
      </c>
      <c r="CG89" t="s">
        <v>1457</v>
      </c>
      <c r="CH89" t="s">
        <v>1177</v>
      </c>
      <c r="CI89" t="s">
        <v>1476</v>
      </c>
      <c r="CJ89" t="s">
        <v>1457</v>
      </c>
      <c r="CK89" t="s">
        <v>1177</v>
      </c>
      <c r="CL89" t="s">
        <v>1476</v>
      </c>
      <c r="CM89" t="s">
        <v>1457</v>
      </c>
      <c r="CN89" t="s">
        <v>1177</v>
      </c>
      <c r="CO89" t="s">
        <v>1476</v>
      </c>
      <c r="CP89" t="s">
        <v>1457</v>
      </c>
      <c r="CQ89" t="s">
        <v>1177</v>
      </c>
      <c r="CR89" t="s">
        <v>1476</v>
      </c>
      <c r="CS89" t="s">
        <v>1457</v>
      </c>
      <c r="CT89" t="s">
        <v>1177</v>
      </c>
      <c r="CU89" t="s">
        <v>1476</v>
      </c>
      <c r="CV89" t="s">
        <v>1457</v>
      </c>
      <c r="CW89" t="s">
        <v>1176</v>
      </c>
      <c r="CX89" t="s">
        <v>1496</v>
      </c>
      <c r="CY89" t="s">
        <v>1691</v>
      </c>
    </row>
    <row r="90" spans="1:103">
      <c r="A90" t="s">
        <v>48</v>
      </c>
      <c r="B90" t="s">
        <v>47</v>
      </c>
      <c r="C90" t="s">
        <v>46</v>
      </c>
      <c r="D90" s="424" t="s">
        <v>201</v>
      </c>
      <c r="E90" s="424" t="s">
        <v>200</v>
      </c>
      <c r="F90" t="s">
        <v>1692</v>
      </c>
      <c r="G90" t="s">
        <v>1693</v>
      </c>
      <c r="H90" t="s">
        <v>1694</v>
      </c>
      <c r="I90" t="s">
        <v>1695</v>
      </c>
      <c r="J90">
        <v>5</v>
      </c>
      <c r="K90">
        <v>1</v>
      </c>
      <c r="L90">
        <v>24</v>
      </c>
      <c r="M90">
        <v>4</v>
      </c>
      <c r="N90">
        <v>15</v>
      </c>
      <c r="O90">
        <v>10</v>
      </c>
      <c r="P90">
        <v>28</v>
      </c>
      <c r="Q90">
        <v>25</v>
      </c>
      <c r="R90">
        <v>1</v>
      </c>
      <c r="S90" t="s">
        <v>1176</v>
      </c>
      <c r="T90" t="s">
        <v>1458</v>
      </c>
      <c r="U90" t="s">
        <v>1457</v>
      </c>
      <c r="V90" t="s">
        <v>1176</v>
      </c>
      <c r="W90" t="s">
        <v>1176</v>
      </c>
      <c r="X90" t="s">
        <v>1176</v>
      </c>
      <c r="Y90" t="s">
        <v>1176</v>
      </c>
      <c r="Z90" t="s">
        <v>1176</v>
      </c>
      <c r="AA90" t="s">
        <v>1176</v>
      </c>
      <c r="AB90" t="s">
        <v>1179</v>
      </c>
      <c r="AC90" t="s">
        <v>1176</v>
      </c>
      <c r="AD90" t="s">
        <v>1457</v>
      </c>
      <c r="AE90" t="s">
        <v>1457</v>
      </c>
      <c r="AF90" t="s">
        <v>1457</v>
      </c>
      <c r="AG90" t="s">
        <v>1457</v>
      </c>
      <c r="AH90" t="s">
        <v>1457</v>
      </c>
      <c r="AI90" t="s">
        <v>1457</v>
      </c>
      <c r="AJ90">
        <v>42460</v>
      </c>
      <c r="AK90" t="s">
        <v>1457</v>
      </c>
      <c r="AT90">
        <v>4862</v>
      </c>
      <c r="AU90" t="s">
        <v>1457</v>
      </c>
      <c r="AW90" t="s">
        <v>407</v>
      </c>
      <c r="AX90">
        <v>4102</v>
      </c>
      <c r="AY90">
        <v>3092000</v>
      </c>
      <c r="AZ90">
        <v>3092000</v>
      </c>
      <c r="BA90">
        <v>3092000</v>
      </c>
      <c r="BB90">
        <v>3094000</v>
      </c>
      <c r="BC90">
        <v>3092000</v>
      </c>
      <c r="BD90">
        <v>3092000</v>
      </c>
      <c r="BF90">
        <v>2387000</v>
      </c>
      <c r="BG90">
        <v>2387000</v>
      </c>
      <c r="BH90">
        <v>2747000</v>
      </c>
      <c r="BI90">
        <v>4849000</v>
      </c>
      <c r="BJ90">
        <v>2079000</v>
      </c>
      <c r="BK90">
        <v>2387000</v>
      </c>
      <c r="BN90" t="s">
        <v>1200</v>
      </c>
      <c r="BP90" t="s">
        <v>1199</v>
      </c>
      <c r="BR90" t="s">
        <v>1457</v>
      </c>
      <c r="BS90" t="s">
        <v>1200</v>
      </c>
      <c r="BU90" t="s">
        <v>1457</v>
      </c>
      <c r="BV90" t="s">
        <v>1202</v>
      </c>
      <c r="BX90" t="s">
        <v>1176</v>
      </c>
      <c r="BY90" t="s">
        <v>1484</v>
      </c>
      <c r="BZ90" t="s">
        <v>1485</v>
      </c>
      <c r="CA90" t="s">
        <v>1176</v>
      </c>
      <c r="CB90" t="s">
        <v>1177</v>
      </c>
      <c r="CC90" t="s">
        <v>1476</v>
      </c>
      <c r="CD90" t="s">
        <v>1457</v>
      </c>
      <c r="CE90" t="s">
        <v>1177</v>
      </c>
      <c r="CF90" t="s">
        <v>1476</v>
      </c>
      <c r="CG90" t="s">
        <v>1457</v>
      </c>
      <c r="CH90" t="s">
        <v>1177</v>
      </c>
      <c r="CI90" t="s">
        <v>1476</v>
      </c>
      <c r="CJ90" t="s">
        <v>1457</v>
      </c>
      <c r="CK90" t="s">
        <v>1177</v>
      </c>
      <c r="CL90" t="s">
        <v>1476</v>
      </c>
      <c r="CM90" t="s">
        <v>1457</v>
      </c>
      <c r="CN90" t="s">
        <v>1177</v>
      </c>
      <c r="CO90" t="s">
        <v>1476</v>
      </c>
      <c r="CP90" t="s">
        <v>1457</v>
      </c>
      <c r="CQ90" t="s">
        <v>1176</v>
      </c>
      <c r="CR90" t="s">
        <v>1476</v>
      </c>
      <c r="CS90" t="s">
        <v>1457</v>
      </c>
      <c r="CT90" t="s">
        <v>1176</v>
      </c>
      <c r="CU90" t="s">
        <v>1540</v>
      </c>
      <c r="CV90" t="s">
        <v>1457</v>
      </c>
      <c r="CW90" t="s">
        <v>1177</v>
      </c>
      <c r="CX90" t="s">
        <v>1476</v>
      </c>
      <c r="CY90" t="s">
        <v>1457</v>
      </c>
    </row>
    <row r="91" spans="1:103">
      <c r="A91" t="s">
        <v>60</v>
      </c>
      <c r="B91" t="s">
        <v>69</v>
      </c>
      <c r="C91" t="s">
        <v>101</v>
      </c>
      <c r="D91" s="424" t="s">
        <v>199</v>
      </c>
      <c r="E91" s="424" t="s">
        <v>198</v>
      </c>
      <c r="F91" t="s">
        <v>1696</v>
      </c>
      <c r="G91" t="s">
        <v>1697</v>
      </c>
      <c r="H91">
        <v>1275546754</v>
      </c>
      <c r="I91" t="s">
        <v>1698</v>
      </c>
      <c r="J91">
        <v>5</v>
      </c>
      <c r="K91">
        <v>1</v>
      </c>
      <c r="L91">
        <v>24</v>
      </c>
      <c r="M91">
        <v>4</v>
      </c>
      <c r="N91">
        <v>15</v>
      </c>
      <c r="O91">
        <v>10</v>
      </c>
      <c r="P91">
        <v>28</v>
      </c>
      <c r="Q91">
        <v>25</v>
      </c>
      <c r="R91">
        <v>1</v>
      </c>
      <c r="S91" t="s">
        <v>1176</v>
      </c>
      <c r="T91" t="s">
        <v>1458</v>
      </c>
      <c r="U91" t="s">
        <v>1457</v>
      </c>
      <c r="V91" t="s">
        <v>1176</v>
      </c>
      <c r="W91" t="s">
        <v>1176</v>
      </c>
      <c r="X91" t="s">
        <v>1176</v>
      </c>
      <c r="Y91" t="s">
        <v>1176</v>
      </c>
      <c r="Z91" t="s">
        <v>1176</v>
      </c>
      <c r="AA91" t="s">
        <v>1176</v>
      </c>
      <c r="AB91" t="s">
        <v>1179</v>
      </c>
      <c r="AC91" t="s">
        <v>1176</v>
      </c>
      <c r="AD91" t="s">
        <v>1457</v>
      </c>
      <c r="AE91" t="s">
        <v>1457</v>
      </c>
      <c r="AF91" t="s">
        <v>1457</v>
      </c>
      <c r="AG91" t="s">
        <v>1457</v>
      </c>
      <c r="AH91" t="s">
        <v>1457</v>
      </c>
      <c r="AI91" t="s">
        <v>1457</v>
      </c>
      <c r="AJ91">
        <v>42826</v>
      </c>
      <c r="AK91" t="s">
        <v>1457</v>
      </c>
      <c r="AT91">
        <v>4734</v>
      </c>
      <c r="AU91" t="s">
        <v>1457</v>
      </c>
      <c r="AW91" t="s">
        <v>406</v>
      </c>
      <c r="AX91">
        <v>4486</v>
      </c>
      <c r="AY91">
        <v>3669000</v>
      </c>
      <c r="AZ91">
        <v>3668000</v>
      </c>
      <c r="BA91">
        <v>3668000</v>
      </c>
      <c r="BB91">
        <v>3669000</v>
      </c>
      <c r="BC91">
        <v>4447500</v>
      </c>
      <c r="BD91">
        <v>4447500</v>
      </c>
      <c r="BF91">
        <v>4447500</v>
      </c>
      <c r="BG91">
        <v>4447500</v>
      </c>
      <c r="BH91">
        <v>4447500</v>
      </c>
      <c r="BI91">
        <v>4447500</v>
      </c>
      <c r="BJ91">
        <v>4102500</v>
      </c>
      <c r="BK91">
        <v>4102500</v>
      </c>
      <c r="BN91" t="s">
        <v>1201</v>
      </c>
      <c r="BP91" t="s">
        <v>1199</v>
      </c>
      <c r="BR91" t="s">
        <v>1457</v>
      </c>
      <c r="BS91" t="s">
        <v>1199</v>
      </c>
      <c r="BU91" t="s">
        <v>1457</v>
      </c>
      <c r="BV91" t="s">
        <v>1199</v>
      </c>
      <c r="BX91" t="s">
        <v>1176</v>
      </c>
      <c r="BY91" t="s">
        <v>1474</v>
      </c>
      <c r="BZ91" t="s">
        <v>1475</v>
      </c>
      <c r="CA91" t="s">
        <v>1176</v>
      </c>
      <c r="CB91" t="s">
        <v>1177</v>
      </c>
      <c r="CC91" t="s">
        <v>1476</v>
      </c>
      <c r="CD91" t="s">
        <v>1457</v>
      </c>
      <c r="CE91" t="s">
        <v>1177</v>
      </c>
      <c r="CF91" t="s">
        <v>1476</v>
      </c>
      <c r="CG91" t="s">
        <v>1457</v>
      </c>
      <c r="CH91" t="s">
        <v>1177</v>
      </c>
      <c r="CI91" t="s">
        <v>1476</v>
      </c>
      <c r="CJ91" t="s">
        <v>1457</v>
      </c>
      <c r="CK91" t="s">
        <v>1177</v>
      </c>
      <c r="CL91" t="s">
        <v>1476</v>
      </c>
      <c r="CM91" t="s">
        <v>1457</v>
      </c>
      <c r="CN91" t="s">
        <v>1176</v>
      </c>
      <c r="CO91" t="s">
        <v>1496</v>
      </c>
      <c r="CP91" t="s">
        <v>1457</v>
      </c>
      <c r="CQ91" t="s">
        <v>1177</v>
      </c>
      <c r="CR91" t="s">
        <v>1476</v>
      </c>
      <c r="CS91" t="s">
        <v>1457</v>
      </c>
      <c r="CT91" t="s">
        <v>1176</v>
      </c>
      <c r="CU91" t="s">
        <v>1504</v>
      </c>
      <c r="CV91" t="s">
        <v>1457</v>
      </c>
      <c r="CW91" t="s">
        <v>1177</v>
      </c>
      <c r="CX91" t="s">
        <v>1476</v>
      </c>
      <c r="CY91" t="s">
        <v>1457</v>
      </c>
    </row>
    <row r="92" spans="1:103">
      <c r="A92" t="s">
        <v>48</v>
      </c>
      <c r="B92" t="s">
        <v>120</v>
      </c>
      <c r="C92" t="s">
        <v>119</v>
      </c>
      <c r="D92" s="424" t="s">
        <v>197</v>
      </c>
      <c r="E92" s="424" t="s">
        <v>196</v>
      </c>
      <c r="F92" t="s">
        <v>1699</v>
      </c>
      <c r="G92" t="s">
        <v>1700</v>
      </c>
      <c r="H92" t="s">
        <v>1701</v>
      </c>
      <c r="I92" t="s">
        <v>1702</v>
      </c>
      <c r="J92">
        <v>5</v>
      </c>
      <c r="K92">
        <v>1</v>
      </c>
      <c r="L92">
        <v>24</v>
      </c>
      <c r="M92">
        <v>4</v>
      </c>
      <c r="N92">
        <v>15</v>
      </c>
      <c r="O92">
        <v>10</v>
      </c>
      <c r="P92">
        <v>28</v>
      </c>
      <c r="Q92">
        <v>25</v>
      </c>
      <c r="R92">
        <v>1</v>
      </c>
      <c r="S92" t="s">
        <v>1176</v>
      </c>
      <c r="T92" t="s">
        <v>1458</v>
      </c>
      <c r="U92" t="s">
        <v>1457</v>
      </c>
      <c r="V92" t="s">
        <v>1176</v>
      </c>
      <c r="W92" t="s">
        <v>1176</v>
      </c>
      <c r="X92" t="s">
        <v>1176</v>
      </c>
      <c r="Y92" t="s">
        <v>1176</v>
      </c>
      <c r="Z92" t="s">
        <v>1176</v>
      </c>
      <c r="AA92" t="s">
        <v>1176</v>
      </c>
      <c r="AB92" t="s">
        <v>1176</v>
      </c>
      <c r="AC92" t="s">
        <v>1176</v>
      </c>
      <c r="AD92" t="s">
        <v>1457</v>
      </c>
      <c r="AE92" t="s">
        <v>1457</v>
      </c>
      <c r="AF92" t="s">
        <v>1457</v>
      </c>
      <c r="AG92" t="s">
        <v>1457</v>
      </c>
      <c r="AH92" t="s">
        <v>1457</v>
      </c>
      <c r="AI92" t="s">
        <v>1457</v>
      </c>
      <c r="AJ92" t="s">
        <v>1457</v>
      </c>
      <c r="AK92" t="s">
        <v>1457</v>
      </c>
      <c r="AT92">
        <v>6614</v>
      </c>
      <c r="AU92" t="s">
        <v>1457</v>
      </c>
      <c r="AW92" t="s">
        <v>407</v>
      </c>
      <c r="AX92">
        <v>7077</v>
      </c>
      <c r="AY92">
        <v>4449000</v>
      </c>
      <c r="AZ92">
        <v>4830000</v>
      </c>
      <c r="BA92">
        <v>3659000</v>
      </c>
      <c r="BB92">
        <v>3659000</v>
      </c>
      <c r="BC92">
        <v>1933250</v>
      </c>
      <c r="BD92">
        <v>7345750</v>
      </c>
      <c r="BF92">
        <v>4005750</v>
      </c>
      <c r="BG92">
        <v>4005750</v>
      </c>
      <c r="BH92">
        <v>4055750</v>
      </c>
      <c r="BI92">
        <v>4095750</v>
      </c>
      <c r="BJ92">
        <v>1229207</v>
      </c>
      <c r="BK92">
        <v>6895640</v>
      </c>
      <c r="BN92" t="s">
        <v>1199</v>
      </c>
      <c r="BP92" t="s">
        <v>1199</v>
      </c>
      <c r="BR92" t="s">
        <v>1457</v>
      </c>
      <c r="BS92" t="s">
        <v>1200</v>
      </c>
      <c r="BU92" t="s">
        <v>1457</v>
      </c>
      <c r="BV92" t="s">
        <v>1199</v>
      </c>
      <c r="BX92" t="s">
        <v>1176</v>
      </c>
      <c r="BY92" t="s">
        <v>1474</v>
      </c>
      <c r="BZ92" t="s">
        <v>1485</v>
      </c>
      <c r="CA92" t="s">
        <v>1176</v>
      </c>
      <c r="CB92" t="s">
        <v>1177</v>
      </c>
      <c r="CC92" t="s">
        <v>1476</v>
      </c>
      <c r="CD92" t="s">
        <v>1457</v>
      </c>
      <c r="CE92" t="s">
        <v>1177</v>
      </c>
      <c r="CF92" t="s">
        <v>1476</v>
      </c>
      <c r="CG92" t="s">
        <v>1457</v>
      </c>
      <c r="CH92" t="s">
        <v>1177</v>
      </c>
      <c r="CI92" t="s">
        <v>1476</v>
      </c>
      <c r="CJ92" t="s">
        <v>1457</v>
      </c>
      <c r="CK92" t="s">
        <v>1177</v>
      </c>
      <c r="CL92" t="s">
        <v>1476</v>
      </c>
      <c r="CM92" t="s">
        <v>1457</v>
      </c>
      <c r="CN92" t="s">
        <v>1176</v>
      </c>
      <c r="CO92" t="s">
        <v>1532</v>
      </c>
      <c r="CP92" t="s">
        <v>1457</v>
      </c>
      <c r="CQ92" t="s">
        <v>1177</v>
      </c>
      <c r="CR92" t="s">
        <v>1476</v>
      </c>
      <c r="CS92" t="s">
        <v>1457</v>
      </c>
      <c r="CT92" t="s">
        <v>1176</v>
      </c>
      <c r="CU92" t="s">
        <v>1532</v>
      </c>
      <c r="CV92" t="s">
        <v>1457</v>
      </c>
      <c r="CW92" t="s">
        <v>1177</v>
      </c>
      <c r="CX92" t="s">
        <v>1476</v>
      </c>
      <c r="CY92" t="s">
        <v>1457</v>
      </c>
    </row>
    <row r="93" spans="1:103">
      <c r="A93" t="s">
        <v>48</v>
      </c>
      <c r="B93" t="s">
        <v>47</v>
      </c>
      <c r="C93" t="s">
        <v>46</v>
      </c>
      <c r="D93" s="424" t="s">
        <v>195</v>
      </c>
      <c r="E93" s="424" t="s">
        <v>194</v>
      </c>
      <c r="F93" t="s">
        <v>1703</v>
      </c>
      <c r="G93" t="s">
        <v>1704</v>
      </c>
      <c r="H93" t="s">
        <v>1705</v>
      </c>
      <c r="I93" t="s">
        <v>1703</v>
      </c>
      <c r="J93">
        <v>5</v>
      </c>
      <c r="K93">
        <v>1</v>
      </c>
      <c r="L93">
        <v>24</v>
      </c>
      <c r="M93">
        <v>4</v>
      </c>
      <c r="N93">
        <v>15</v>
      </c>
      <c r="O93">
        <v>10</v>
      </c>
      <c r="P93">
        <v>28</v>
      </c>
      <c r="Q93">
        <v>25</v>
      </c>
      <c r="R93">
        <v>1</v>
      </c>
      <c r="S93" t="s">
        <v>1176</v>
      </c>
      <c r="T93" t="s">
        <v>1458</v>
      </c>
      <c r="U93" t="s">
        <v>1457</v>
      </c>
      <c r="V93" t="s">
        <v>1176</v>
      </c>
      <c r="W93" t="s">
        <v>1176</v>
      </c>
      <c r="X93" t="s">
        <v>1179</v>
      </c>
      <c r="Y93" t="s">
        <v>1179</v>
      </c>
      <c r="Z93" t="s">
        <v>1176</v>
      </c>
      <c r="AA93" t="s">
        <v>1176</v>
      </c>
      <c r="AB93" t="s">
        <v>1179</v>
      </c>
      <c r="AC93" t="s">
        <v>1176</v>
      </c>
      <c r="AD93" t="s">
        <v>1457</v>
      </c>
      <c r="AE93" t="s">
        <v>1457</v>
      </c>
      <c r="AF93">
        <v>42735</v>
      </c>
      <c r="AG93">
        <v>42369</v>
      </c>
      <c r="AH93" t="s">
        <v>1457</v>
      </c>
      <c r="AI93" t="s">
        <v>1457</v>
      </c>
      <c r="AJ93">
        <v>42735</v>
      </c>
      <c r="AK93" t="s">
        <v>1457</v>
      </c>
      <c r="AT93">
        <v>15236</v>
      </c>
      <c r="AU93">
        <v>133400</v>
      </c>
      <c r="AW93" t="s">
        <v>406</v>
      </c>
      <c r="AX93">
        <v>12613</v>
      </c>
      <c r="AY93">
        <v>11682000</v>
      </c>
      <c r="AZ93">
        <v>11682000</v>
      </c>
      <c r="BA93">
        <v>11682000</v>
      </c>
      <c r="BB93">
        <v>11681000</v>
      </c>
      <c r="BC93">
        <v>11682000</v>
      </c>
      <c r="BD93">
        <v>10715000</v>
      </c>
      <c r="BF93">
        <v>11682000</v>
      </c>
      <c r="BG93">
        <v>11682000</v>
      </c>
      <c r="BH93">
        <v>11682000</v>
      </c>
      <c r="BI93">
        <v>11681000</v>
      </c>
      <c r="BJ93">
        <v>11027517</v>
      </c>
      <c r="BK93">
        <v>10715000</v>
      </c>
      <c r="BN93" t="s">
        <v>1201</v>
      </c>
      <c r="BP93" t="s">
        <v>1199</v>
      </c>
      <c r="BR93" t="s">
        <v>1457</v>
      </c>
      <c r="BS93" t="s">
        <v>1200</v>
      </c>
      <c r="BU93" t="s">
        <v>1457</v>
      </c>
      <c r="BV93" t="s">
        <v>1202</v>
      </c>
      <c r="BX93" t="s">
        <v>1176</v>
      </c>
      <c r="BY93" t="s">
        <v>1484</v>
      </c>
      <c r="BZ93" t="s">
        <v>1485</v>
      </c>
      <c r="CA93" t="s">
        <v>1176</v>
      </c>
      <c r="CB93" t="s">
        <v>1177</v>
      </c>
      <c r="CC93" t="s">
        <v>1476</v>
      </c>
      <c r="CD93" t="s">
        <v>1457</v>
      </c>
      <c r="CE93" t="s">
        <v>1177</v>
      </c>
      <c r="CF93" t="s">
        <v>1476</v>
      </c>
      <c r="CG93" t="s">
        <v>1457</v>
      </c>
      <c r="CH93" t="s">
        <v>1177</v>
      </c>
      <c r="CI93" t="s">
        <v>1476</v>
      </c>
      <c r="CJ93" t="s">
        <v>1457</v>
      </c>
      <c r="CK93" t="s">
        <v>1176</v>
      </c>
      <c r="CL93" t="s">
        <v>1504</v>
      </c>
      <c r="CM93" t="s">
        <v>1457</v>
      </c>
      <c r="CN93" t="s">
        <v>1176</v>
      </c>
      <c r="CO93" t="s">
        <v>1504</v>
      </c>
      <c r="CP93" t="s">
        <v>1457</v>
      </c>
      <c r="CQ93" t="s">
        <v>1176</v>
      </c>
      <c r="CR93" t="s">
        <v>1486</v>
      </c>
      <c r="CS93" t="s">
        <v>1457</v>
      </c>
      <c r="CT93" t="s">
        <v>1176</v>
      </c>
      <c r="CU93" t="s">
        <v>1504</v>
      </c>
      <c r="CV93" t="s">
        <v>1457</v>
      </c>
      <c r="CW93" t="s">
        <v>1176</v>
      </c>
      <c r="CX93" t="s">
        <v>1572</v>
      </c>
      <c r="CY93" t="s">
        <v>1706</v>
      </c>
    </row>
    <row r="94" spans="1:103">
      <c r="A94" t="s">
        <v>53</v>
      </c>
      <c r="B94" t="s">
        <v>163</v>
      </c>
      <c r="C94" t="s">
        <v>162</v>
      </c>
      <c r="D94" s="424" t="s">
        <v>193</v>
      </c>
      <c r="E94" s="424" t="s">
        <v>192</v>
      </c>
      <c r="F94" t="s">
        <v>1707</v>
      </c>
      <c r="G94" t="s">
        <v>1708</v>
      </c>
      <c r="H94" t="s">
        <v>1709</v>
      </c>
      <c r="I94" t="s">
        <v>1710</v>
      </c>
      <c r="J94">
        <v>5</v>
      </c>
      <c r="K94">
        <v>1</v>
      </c>
      <c r="L94">
        <v>24</v>
      </c>
      <c r="M94">
        <v>4</v>
      </c>
      <c r="N94">
        <v>15</v>
      </c>
      <c r="O94">
        <v>10</v>
      </c>
      <c r="P94">
        <v>28</v>
      </c>
      <c r="Q94">
        <v>25</v>
      </c>
      <c r="R94">
        <v>1</v>
      </c>
      <c r="S94" t="s">
        <v>1176</v>
      </c>
      <c r="T94" t="s">
        <v>1458</v>
      </c>
      <c r="U94" t="s">
        <v>1457</v>
      </c>
      <c r="V94" t="s">
        <v>1176</v>
      </c>
      <c r="W94" t="s">
        <v>1176</v>
      </c>
      <c r="X94" t="s">
        <v>1179</v>
      </c>
      <c r="Y94" t="s">
        <v>1179</v>
      </c>
      <c r="Z94" t="s">
        <v>1179</v>
      </c>
      <c r="AA94" t="s">
        <v>1176</v>
      </c>
      <c r="AB94" t="s">
        <v>1179</v>
      </c>
      <c r="AC94" t="s">
        <v>1176</v>
      </c>
      <c r="AD94" t="s">
        <v>1457</v>
      </c>
      <c r="AE94" t="s">
        <v>1457</v>
      </c>
      <c r="AF94">
        <v>42460</v>
      </c>
      <c r="AG94">
        <v>42825</v>
      </c>
      <c r="AH94">
        <v>42766</v>
      </c>
      <c r="AI94" t="s">
        <v>1457</v>
      </c>
      <c r="AJ94">
        <v>42460</v>
      </c>
      <c r="AK94" t="s">
        <v>1457</v>
      </c>
      <c r="AT94">
        <v>18865</v>
      </c>
      <c r="AU94" t="s">
        <v>1457</v>
      </c>
      <c r="AW94" t="s">
        <v>407</v>
      </c>
      <c r="AX94">
        <v>19279</v>
      </c>
      <c r="AY94">
        <v>11678000</v>
      </c>
      <c r="AZ94">
        <v>18100500</v>
      </c>
      <c r="BA94">
        <v>15125750</v>
      </c>
      <c r="BB94">
        <v>15125750</v>
      </c>
      <c r="BC94">
        <v>14017000</v>
      </c>
      <c r="BD94">
        <v>15761500</v>
      </c>
      <c r="BF94">
        <v>14017000</v>
      </c>
      <c r="BG94">
        <v>16291000</v>
      </c>
      <c r="BH94">
        <v>14861000</v>
      </c>
      <c r="BI94">
        <v>14861000</v>
      </c>
      <c r="BJ94">
        <v>14017000</v>
      </c>
      <c r="BK94">
        <v>16291000</v>
      </c>
      <c r="BN94" t="s">
        <v>1200</v>
      </c>
      <c r="BP94" t="s">
        <v>1201</v>
      </c>
      <c r="BR94" t="s">
        <v>1457</v>
      </c>
      <c r="BS94" t="s">
        <v>1201</v>
      </c>
      <c r="BU94" t="s">
        <v>1457</v>
      </c>
      <c r="BV94" t="s">
        <v>1201</v>
      </c>
      <c r="BX94" t="s">
        <v>1176</v>
      </c>
      <c r="BY94" t="s">
        <v>1474</v>
      </c>
      <c r="BZ94" t="s">
        <v>1485</v>
      </c>
      <c r="CA94" t="s">
        <v>1176</v>
      </c>
      <c r="CB94" t="s">
        <v>1176</v>
      </c>
      <c r="CC94" t="s">
        <v>1532</v>
      </c>
      <c r="CD94" t="s">
        <v>1457</v>
      </c>
      <c r="CE94" t="s">
        <v>1176</v>
      </c>
      <c r="CF94" t="s">
        <v>1532</v>
      </c>
      <c r="CG94" t="s">
        <v>1457</v>
      </c>
      <c r="CH94" t="s">
        <v>1176</v>
      </c>
      <c r="CI94" t="s">
        <v>1532</v>
      </c>
      <c r="CJ94" t="s">
        <v>1457</v>
      </c>
      <c r="CK94" t="s">
        <v>1176</v>
      </c>
      <c r="CL94" t="s">
        <v>1532</v>
      </c>
      <c r="CM94" t="s">
        <v>1457</v>
      </c>
      <c r="CN94" t="s">
        <v>1176</v>
      </c>
      <c r="CO94" t="s">
        <v>1532</v>
      </c>
      <c r="CP94" t="s">
        <v>1457</v>
      </c>
      <c r="CQ94" t="s">
        <v>1176</v>
      </c>
      <c r="CR94" t="s">
        <v>1532</v>
      </c>
      <c r="CS94" t="s">
        <v>1457</v>
      </c>
      <c r="CT94" t="s">
        <v>1176</v>
      </c>
      <c r="CU94" t="s">
        <v>1532</v>
      </c>
      <c r="CV94" t="s">
        <v>1457</v>
      </c>
      <c r="CW94" t="s">
        <v>1176</v>
      </c>
      <c r="CX94" t="s">
        <v>1504</v>
      </c>
      <c r="CY94" t="s">
        <v>1711</v>
      </c>
    </row>
    <row r="95" spans="1:103">
      <c r="A95" t="s">
        <v>48</v>
      </c>
      <c r="B95" t="s">
        <v>120</v>
      </c>
      <c r="C95" t="s">
        <v>119</v>
      </c>
      <c r="D95" s="424" t="s">
        <v>191</v>
      </c>
      <c r="E95" s="424" t="s">
        <v>190</v>
      </c>
      <c r="F95" t="s">
        <v>1712</v>
      </c>
      <c r="G95" t="s">
        <v>1713</v>
      </c>
      <c r="H95">
        <v>1670335168</v>
      </c>
      <c r="I95" t="s">
        <v>1714</v>
      </c>
      <c r="J95">
        <v>5</v>
      </c>
      <c r="K95">
        <v>1</v>
      </c>
      <c r="L95">
        <v>24</v>
      </c>
      <c r="M95">
        <v>4</v>
      </c>
      <c r="N95">
        <v>15</v>
      </c>
      <c r="O95">
        <v>10</v>
      </c>
      <c r="P95">
        <v>28</v>
      </c>
      <c r="Q95">
        <v>25</v>
      </c>
      <c r="R95">
        <v>1</v>
      </c>
      <c r="S95" t="s">
        <v>1176</v>
      </c>
      <c r="T95" t="s">
        <v>1458</v>
      </c>
      <c r="U95" t="s">
        <v>1457</v>
      </c>
      <c r="V95" t="s">
        <v>1176</v>
      </c>
      <c r="W95" t="s">
        <v>1176</v>
      </c>
      <c r="X95" t="s">
        <v>1176</v>
      </c>
      <c r="Y95" t="s">
        <v>1176</v>
      </c>
      <c r="Z95" t="s">
        <v>1176</v>
      </c>
      <c r="AA95" t="s">
        <v>1176</v>
      </c>
      <c r="AB95" t="s">
        <v>1176</v>
      </c>
      <c r="AC95" t="s">
        <v>1176</v>
      </c>
      <c r="AD95" t="s">
        <v>1457</v>
      </c>
      <c r="AE95" t="s">
        <v>1457</v>
      </c>
      <c r="AF95" t="s">
        <v>1457</v>
      </c>
      <c r="AG95" t="s">
        <v>1457</v>
      </c>
      <c r="AH95" t="s">
        <v>1457</v>
      </c>
      <c r="AI95" t="s">
        <v>1457</v>
      </c>
      <c r="AJ95" t="s">
        <v>1457</v>
      </c>
      <c r="AK95" t="s">
        <v>1457</v>
      </c>
      <c r="AT95">
        <v>7734</v>
      </c>
      <c r="AU95">
        <v>585290</v>
      </c>
      <c r="AW95" t="s">
        <v>406</v>
      </c>
      <c r="AX95">
        <v>8220</v>
      </c>
      <c r="AY95">
        <v>6130750</v>
      </c>
      <c r="AZ95">
        <v>6130750</v>
      </c>
      <c r="BA95">
        <v>6130750</v>
      </c>
      <c r="BB95">
        <v>6130750</v>
      </c>
      <c r="BC95">
        <v>6130750</v>
      </c>
      <c r="BD95">
        <v>6130750</v>
      </c>
      <c r="BF95">
        <v>6130750</v>
      </c>
      <c r="BG95">
        <v>6130750</v>
      </c>
      <c r="BH95">
        <v>6130750</v>
      </c>
      <c r="BI95">
        <v>6130750</v>
      </c>
      <c r="BJ95">
        <v>6130750</v>
      </c>
      <c r="BK95">
        <v>6130750</v>
      </c>
      <c r="BN95" t="s">
        <v>1199</v>
      </c>
      <c r="BP95" t="s">
        <v>1200</v>
      </c>
      <c r="BR95" t="s">
        <v>1457</v>
      </c>
      <c r="BS95" t="s">
        <v>1201</v>
      </c>
      <c r="BU95" t="s">
        <v>1457</v>
      </c>
      <c r="BV95" t="s">
        <v>1200</v>
      </c>
      <c r="BX95" t="s">
        <v>1176</v>
      </c>
      <c r="BY95" t="s">
        <v>1474</v>
      </c>
      <c r="BZ95" t="s">
        <v>1485</v>
      </c>
      <c r="CA95" t="s">
        <v>1177</v>
      </c>
      <c r="CB95" t="s">
        <v>1491</v>
      </c>
      <c r="CC95" t="s">
        <v>1476</v>
      </c>
      <c r="CD95" t="s">
        <v>1457</v>
      </c>
      <c r="CE95" t="s">
        <v>1491</v>
      </c>
      <c r="CF95" t="s">
        <v>1476</v>
      </c>
      <c r="CG95" t="s">
        <v>1457</v>
      </c>
      <c r="CH95" t="s">
        <v>1491</v>
      </c>
      <c r="CI95" t="s">
        <v>1476</v>
      </c>
      <c r="CJ95" t="s">
        <v>1457</v>
      </c>
      <c r="CK95" t="s">
        <v>1491</v>
      </c>
      <c r="CL95" t="s">
        <v>1476</v>
      </c>
      <c r="CM95" t="s">
        <v>1457</v>
      </c>
      <c r="CN95" t="s">
        <v>1491</v>
      </c>
      <c r="CO95" t="s">
        <v>1476</v>
      </c>
      <c r="CP95" t="s">
        <v>1457</v>
      </c>
      <c r="CQ95" t="s">
        <v>1491</v>
      </c>
      <c r="CR95" t="s">
        <v>1476</v>
      </c>
      <c r="CS95" t="s">
        <v>1457</v>
      </c>
      <c r="CT95" t="s">
        <v>1491</v>
      </c>
      <c r="CU95" t="s">
        <v>1476</v>
      </c>
      <c r="CV95" t="s">
        <v>1457</v>
      </c>
      <c r="CW95" t="s">
        <v>1491</v>
      </c>
      <c r="CX95" t="s">
        <v>1476</v>
      </c>
      <c r="CY95" t="s">
        <v>1457</v>
      </c>
    </row>
    <row r="96" spans="1:103">
      <c r="A96" t="s">
        <v>53</v>
      </c>
      <c r="B96" t="s">
        <v>163</v>
      </c>
      <c r="C96" t="s">
        <v>108</v>
      </c>
      <c r="D96" s="424" t="s">
        <v>189</v>
      </c>
      <c r="E96" s="424" t="s">
        <v>188</v>
      </c>
      <c r="F96" t="s">
        <v>1715</v>
      </c>
      <c r="G96" t="s">
        <v>1716</v>
      </c>
      <c r="H96" t="s">
        <v>1717</v>
      </c>
      <c r="I96" t="s">
        <v>1718</v>
      </c>
      <c r="J96">
        <v>5</v>
      </c>
      <c r="K96">
        <v>1</v>
      </c>
      <c r="L96">
        <v>24</v>
      </c>
      <c r="M96">
        <v>4</v>
      </c>
      <c r="N96">
        <v>15</v>
      </c>
      <c r="O96">
        <v>10</v>
      </c>
      <c r="P96">
        <v>28</v>
      </c>
      <c r="Q96">
        <v>25</v>
      </c>
      <c r="R96">
        <v>1</v>
      </c>
      <c r="S96" t="s">
        <v>1176</v>
      </c>
      <c r="T96" t="s">
        <v>1458</v>
      </c>
      <c r="U96" t="s">
        <v>1457</v>
      </c>
      <c r="V96" t="s">
        <v>1176</v>
      </c>
      <c r="W96" t="s">
        <v>1176</v>
      </c>
      <c r="X96" t="s">
        <v>1176</v>
      </c>
      <c r="Y96" t="s">
        <v>1176</v>
      </c>
      <c r="Z96" t="s">
        <v>1176</v>
      </c>
      <c r="AA96" t="s">
        <v>1176</v>
      </c>
      <c r="AB96" t="s">
        <v>1176</v>
      </c>
      <c r="AC96" t="s">
        <v>1176</v>
      </c>
      <c r="AD96" t="s">
        <v>1457</v>
      </c>
      <c r="AE96" t="s">
        <v>1457</v>
      </c>
      <c r="AF96" t="s">
        <v>1457</v>
      </c>
      <c r="AG96" t="s">
        <v>1457</v>
      </c>
      <c r="AH96" t="s">
        <v>1457</v>
      </c>
      <c r="AI96" t="s">
        <v>1457</v>
      </c>
      <c r="AJ96" t="s">
        <v>1457</v>
      </c>
      <c r="AK96" t="s">
        <v>1457</v>
      </c>
      <c r="AT96">
        <v>7323</v>
      </c>
      <c r="AU96">
        <v>180290</v>
      </c>
      <c r="AW96" t="s">
        <v>406</v>
      </c>
      <c r="AX96">
        <v>7003</v>
      </c>
      <c r="AY96">
        <v>6307780</v>
      </c>
      <c r="AZ96">
        <v>6461250</v>
      </c>
      <c r="BA96">
        <v>6461250</v>
      </c>
      <c r="BB96">
        <v>6461250</v>
      </c>
      <c r="BC96">
        <v>6307780</v>
      </c>
      <c r="BD96">
        <v>6461250</v>
      </c>
      <c r="BF96">
        <v>6461250</v>
      </c>
      <c r="BG96">
        <v>6211250</v>
      </c>
      <c r="BH96">
        <v>6211250</v>
      </c>
      <c r="BI96">
        <v>6137250</v>
      </c>
      <c r="BJ96">
        <v>6461250</v>
      </c>
      <c r="BK96">
        <v>5889000</v>
      </c>
      <c r="BN96" t="s">
        <v>1201</v>
      </c>
      <c r="BP96" t="s">
        <v>1200</v>
      </c>
      <c r="BR96" t="s">
        <v>1457</v>
      </c>
      <c r="BS96" t="s">
        <v>1199</v>
      </c>
      <c r="BU96" t="s">
        <v>1457</v>
      </c>
      <c r="BV96" t="s">
        <v>1202</v>
      </c>
      <c r="BX96" t="s">
        <v>1176</v>
      </c>
      <c r="BY96" t="s">
        <v>1484</v>
      </c>
      <c r="BZ96" t="s">
        <v>1475</v>
      </c>
      <c r="CA96" t="s">
        <v>1176</v>
      </c>
      <c r="CB96" t="s">
        <v>1177</v>
      </c>
      <c r="CC96" t="s">
        <v>1476</v>
      </c>
      <c r="CD96" t="s">
        <v>1457</v>
      </c>
      <c r="CE96" t="s">
        <v>1177</v>
      </c>
      <c r="CF96" t="s">
        <v>1476</v>
      </c>
      <c r="CG96" t="s">
        <v>1457</v>
      </c>
      <c r="CH96" t="s">
        <v>1176</v>
      </c>
      <c r="CI96" t="s">
        <v>1477</v>
      </c>
      <c r="CJ96" t="s">
        <v>1457</v>
      </c>
      <c r="CK96" t="s">
        <v>1177</v>
      </c>
      <c r="CL96" t="s">
        <v>1476</v>
      </c>
      <c r="CM96" t="s">
        <v>1457</v>
      </c>
      <c r="CN96" t="s">
        <v>1177</v>
      </c>
      <c r="CO96" t="s">
        <v>1476</v>
      </c>
      <c r="CP96" t="s">
        <v>1457</v>
      </c>
      <c r="CQ96" t="s">
        <v>1176</v>
      </c>
      <c r="CR96" t="s">
        <v>1476</v>
      </c>
      <c r="CS96" t="s">
        <v>1457</v>
      </c>
      <c r="CT96" t="s">
        <v>1176</v>
      </c>
      <c r="CU96" t="s">
        <v>1479</v>
      </c>
      <c r="CV96" t="s">
        <v>1457</v>
      </c>
      <c r="CW96" t="s">
        <v>1177</v>
      </c>
      <c r="CX96" t="s">
        <v>1476</v>
      </c>
      <c r="CY96" t="s">
        <v>1457</v>
      </c>
    </row>
    <row r="97" spans="1:103">
      <c r="A97" t="s">
        <v>53</v>
      </c>
      <c r="B97" t="s">
        <v>163</v>
      </c>
      <c r="C97" t="s">
        <v>108</v>
      </c>
      <c r="D97" s="424" t="s">
        <v>187</v>
      </c>
      <c r="E97" s="424" t="s">
        <v>186</v>
      </c>
      <c r="F97" t="s">
        <v>1719</v>
      </c>
      <c r="G97" t="s">
        <v>1720</v>
      </c>
      <c r="H97" t="s">
        <v>1721</v>
      </c>
      <c r="I97" t="s">
        <v>1722</v>
      </c>
      <c r="J97">
        <v>5</v>
      </c>
      <c r="K97">
        <v>1</v>
      </c>
      <c r="L97">
        <v>24</v>
      </c>
      <c r="M97">
        <v>4</v>
      </c>
      <c r="N97">
        <v>15</v>
      </c>
      <c r="O97">
        <v>10</v>
      </c>
      <c r="P97">
        <v>28</v>
      </c>
      <c r="Q97">
        <v>25</v>
      </c>
      <c r="R97">
        <v>1</v>
      </c>
      <c r="S97" t="s">
        <v>1176</v>
      </c>
      <c r="T97" t="s">
        <v>1458</v>
      </c>
      <c r="U97" t="s">
        <v>1457</v>
      </c>
      <c r="V97" t="s">
        <v>1176</v>
      </c>
      <c r="W97" t="s">
        <v>1176</v>
      </c>
      <c r="X97" t="s">
        <v>1176</v>
      </c>
      <c r="Y97" t="s">
        <v>1176</v>
      </c>
      <c r="Z97" t="s">
        <v>1176</v>
      </c>
      <c r="AA97" t="s">
        <v>1176</v>
      </c>
      <c r="AB97" t="s">
        <v>1176</v>
      </c>
      <c r="AC97" t="s">
        <v>1176</v>
      </c>
      <c r="AD97" t="s">
        <v>1457</v>
      </c>
      <c r="AE97" t="s">
        <v>1457</v>
      </c>
      <c r="AF97" t="s">
        <v>1457</v>
      </c>
      <c r="AG97" t="s">
        <v>1457</v>
      </c>
      <c r="AH97" t="s">
        <v>1457</v>
      </c>
      <c r="AI97" t="s">
        <v>1457</v>
      </c>
      <c r="AJ97" t="s">
        <v>1457</v>
      </c>
      <c r="AK97" t="s">
        <v>1457</v>
      </c>
      <c r="AT97">
        <v>20935</v>
      </c>
      <c r="AU97" t="s">
        <v>1457</v>
      </c>
      <c r="AW97" t="s">
        <v>406</v>
      </c>
      <c r="AX97">
        <v>20925</v>
      </c>
      <c r="AY97">
        <v>16159385</v>
      </c>
      <c r="AZ97">
        <v>14531000</v>
      </c>
      <c r="BA97">
        <v>12642150</v>
      </c>
      <c r="BB97">
        <v>14621465</v>
      </c>
      <c r="BC97">
        <v>15770948</v>
      </c>
      <c r="BD97">
        <v>14531000</v>
      </c>
      <c r="BF97">
        <v>14374000</v>
      </c>
      <c r="BG97">
        <v>13628000</v>
      </c>
      <c r="BH97">
        <v>13772000</v>
      </c>
      <c r="BI97">
        <v>16180000</v>
      </c>
      <c r="BJ97">
        <v>14328000</v>
      </c>
      <c r="BK97">
        <v>13649000</v>
      </c>
      <c r="BN97" t="s">
        <v>1199</v>
      </c>
      <c r="BP97" t="s">
        <v>1199</v>
      </c>
      <c r="BR97" t="s">
        <v>1457</v>
      </c>
      <c r="BS97" t="s">
        <v>1199</v>
      </c>
      <c r="BU97" t="s">
        <v>1457</v>
      </c>
      <c r="BV97" t="s">
        <v>1201</v>
      </c>
      <c r="BX97" t="s">
        <v>1176</v>
      </c>
      <c r="BY97" t="s">
        <v>1474</v>
      </c>
      <c r="BZ97" t="s">
        <v>1485</v>
      </c>
      <c r="CA97" t="s">
        <v>1176</v>
      </c>
      <c r="CB97" t="s">
        <v>1177</v>
      </c>
      <c r="CC97" t="s">
        <v>1476</v>
      </c>
      <c r="CD97" t="s">
        <v>1457</v>
      </c>
      <c r="CE97" t="s">
        <v>1176</v>
      </c>
      <c r="CF97" t="s">
        <v>1572</v>
      </c>
      <c r="CG97" t="s">
        <v>1723</v>
      </c>
      <c r="CH97" t="s">
        <v>1177</v>
      </c>
      <c r="CI97" t="s">
        <v>1476</v>
      </c>
      <c r="CJ97" t="s">
        <v>1457</v>
      </c>
      <c r="CK97" t="s">
        <v>1176</v>
      </c>
      <c r="CL97" t="s">
        <v>1572</v>
      </c>
      <c r="CM97" t="s">
        <v>1723</v>
      </c>
      <c r="CN97" t="s">
        <v>1177</v>
      </c>
      <c r="CO97" t="s">
        <v>1476</v>
      </c>
      <c r="CP97" t="s">
        <v>1457</v>
      </c>
      <c r="CQ97" t="s">
        <v>1177</v>
      </c>
      <c r="CR97" t="s">
        <v>1476</v>
      </c>
      <c r="CS97" t="s">
        <v>1457</v>
      </c>
      <c r="CT97" t="s">
        <v>1176</v>
      </c>
      <c r="CU97" t="s">
        <v>1572</v>
      </c>
      <c r="CV97" t="s">
        <v>1723</v>
      </c>
      <c r="CW97" t="s">
        <v>1177</v>
      </c>
      <c r="CX97" t="s">
        <v>1476</v>
      </c>
      <c r="CY97" t="s">
        <v>1457</v>
      </c>
    </row>
    <row r="98" spans="1:103">
      <c r="A98" t="s">
        <v>60</v>
      </c>
      <c r="B98" t="s">
        <v>59</v>
      </c>
      <c r="C98" t="s">
        <v>58</v>
      </c>
      <c r="D98" s="424" t="s">
        <v>183</v>
      </c>
      <c r="E98" s="424" t="s">
        <v>182</v>
      </c>
      <c r="F98" t="s">
        <v>1724</v>
      </c>
      <c r="G98" t="s">
        <v>1725</v>
      </c>
      <c r="H98" t="s">
        <v>1726</v>
      </c>
      <c r="I98" t="s">
        <v>1727</v>
      </c>
      <c r="J98">
        <v>5</v>
      </c>
      <c r="K98">
        <v>1</v>
      </c>
      <c r="L98">
        <v>24</v>
      </c>
      <c r="M98">
        <v>4</v>
      </c>
      <c r="N98">
        <v>15</v>
      </c>
      <c r="O98">
        <v>10</v>
      </c>
      <c r="P98">
        <v>28</v>
      </c>
      <c r="Q98">
        <v>25</v>
      </c>
      <c r="R98">
        <v>1</v>
      </c>
      <c r="S98" t="s">
        <v>1176</v>
      </c>
      <c r="T98" t="s">
        <v>1458</v>
      </c>
      <c r="U98" t="s">
        <v>1457</v>
      </c>
      <c r="V98" t="s">
        <v>1176</v>
      </c>
      <c r="W98" t="s">
        <v>1176</v>
      </c>
      <c r="X98" t="s">
        <v>1176</v>
      </c>
      <c r="Y98" t="s">
        <v>1176</v>
      </c>
      <c r="Z98" t="s">
        <v>1176</v>
      </c>
      <c r="AA98" t="s">
        <v>1176</v>
      </c>
      <c r="AB98" t="s">
        <v>1176</v>
      </c>
      <c r="AC98" t="s">
        <v>1176</v>
      </c>
      <c r="AD98" t="s">
        <v>1457</v>
      </c>
      <c r="AE98" t="s">
        <v>1457</v>
      </c>
      <c r="AF98" t="s">
        <v>1457</v>
      </c>
      <c r="AG98" t="s">
        <v>1457</v>
      </c>
      <c r="AH98" t="s">
        <v>1457</v>
      </c>
      <c r="AI98" t="s">
        <v>1457</v>
      </c>
      <c r="AJ98" t="s">
        <v>1457</v>
      </c>
      <c r="AK98" t="s">
        <v>1457</v>
      </c>
      <c r="AT98">
        <v>13614</v>
      </c>
      <c r="AU98">
        <v>157940</v>
      </c>
      <c r="AW98" t="s">
        <v>406</v>
      </c>
      <c r="AX98">
        <v>12825</v>
      </c>
      <c r="AY98">
        <v>9393500</v>
      </c>
      <c r="AZ98">
        <v>9393500</v>
      </c>
      <c r="BA98">
        <v>9393500</v>
      </c>
      <c r="BB98">
        <v>9393500</v>
      </c>
      <c r="BC98">
        <v>9393500</v>
      </c>
      <c r="BD98">
        <v>9393500</v>
      </c>
      <c r="BF98">
        <v>9393500</v>
      </c>
      <c r="BG98">
        <v>9393500</v>
      </c>
      <c r="BH98">
        <v>9393500</v>
      </c>
      <c r="BI98">
        <v>9393500</v>
      </c>
      <c r="BJ98">
        <v>8746750</v>
      </c>
      <c r="BK98">
        <v>8460750</v>
      </c>
      <c r="BN98" t="s">
        <v>1201</v>
      </c>
      <c r="BP98" t="s">
        <v>1199</v>
      </c>
      <c r="BR98" t="s">
        <v>1457</v>
      </c>
      <c r="BS98" t="s">
        <v>1200</v>
      </c>
      <c r="BU98" t="s">
        <v>1457</v>
      </c>
      <c r="BV98" t="s">
        <v>1201</v>
      </c>
      <c r="BX98" t="s">
        <v>1176</v>
      </c>
      <c r="BY98" t="s">
        <v>1484</v>
      </c>
      <c r="BZ98" t="s">
        <v>1485</v>
      </c>
      <c r="CA98" t="s">
        <v>1177</v>
      </c>
      <c r="CB98" t="s">
        <v>1491</v>
      </c>
      <c r="CC98" t="s">
        <v>1476</v>
      </c>
      <c r="CD98" t="s">
        <v>1457</v>
      </c>
      <c r="CE98" t="s">
        <v>1491</v>
      </c>
      <c r="CF98" t="s">
        <v>1476</v>
      </c>
      <c r="CG98" t="s">
        <v>1457</v>
      </c>
      <c r="CH98" t="s">
        <v>1491</v>
      </c>
      <c r="CI98" t="s">
        <v>1476</v>
      </c>
      <c r="CJ98" t="s">
        <v>1457</v>
      </c>
      <c r="CK98" t="s">
        <v>1491</v>
      </c>
      <c r="CL98" t="s">
        <v>1476</v>
      </c>
      <c r="CM98" t="s">
        <v>1457</v>
      </c>
      <c r="CN98" t="s">
        <v>1491</v>
      </c>
      <c r="CO98" t="s">
        <v>1476</v>
      </c>
      <c r="CP98" t="s">
        <v>1457</v>
      </c>
      <c r="CQ98" t="s">
        <v>1491</v>
      </c>
      <c r="CR98" t="s">
        <v>1476</v>
      </c>
      <c r="CS98" t="s">
        <v>1457</v>
      </c>
      <c r="CT98" t="s">
        <v>1491</v>
      </c>
      <c r="CU98" t="s">
        <v>1476</v>
      </c>
      <c r="CV98" t="s">
        <v>1457</v>
      </c>
      <c r="CW98" t="s">
        <v>1491</v>
      </c>
      <c r="CX98" t="s">
        <v>1476</v>
      </c>
      <c r="CY98" t="s">
        <v>1457</v>
      </c>
    </row>
    <row r="99" spans="1:103">
      <c r="A99" t="s">
        <v>53</v>
      </c>
      <c r="B99" t="s">
        <v>105</v>
      </c>
      <c r="C99" t="s">
        <v>104</v>
      </c>
      <c r="D99" s="424" t="s">
        <v>181</v>
      </c>
      <c r="E99" s="424" t="s">
        <v>180</v>
      </c>
      <c r="F99" t="s">
        <v>1728</v>
      </c>
      <c r="G99" t="s">
        <v>1729</v>
      </c>
      <c r="H99" t="s">
        <v>1730</v>
      </c>
      <c r="I99" t="s">
        <v>1731</v>
      </c>
      <c r="J99">
        <v>5</v>
      </c>
      <c r="K99">
        <v>1</v>
      </c>
      <c r="L99">
        <v>24</v>
      </c>
      <c r="M99">
        <v>4</v>
      </c>
      <c r="N99">
        <v>15</v>
      </c>
      <c r="O99">
        <v>10</v>
      </c>
      <c r="P99">
        <v>28</v>
      </c>
      <c r="Q99">
        <v>25</v>
      </c>
      <c r="R99">
        <v>1</v>
      </c>
      <c r="S99" t="s">
        <v>1176</v>
      </c>
      <c r="T99" t="s">
        <v>1458</v>
      </c>
      <c r="U99" t="s">
        <v>1457</v>
      </c>
      <c r="V99" t="s">
        <v>1176</v>
      </c>
      <c r="W99" t="s">
        <v>1176</v>
      </c>
      <c r="X99" t="s">
        <v>1179</v>
      </c>
      <c r="Y99" t="s">
        <v>1179</v>
      </c>
      <c r="Z99" t="s">
        <v>1179</v>
      </c>
      <c r="AA99" t="s">
        <v>1176</v>
      </c>
      <c r="AB99" t="s">
        <v>1179</v>
      </c>
      <c r="AC99" t="s">
        <v>1176</v>
      </c>
      <c r="AD99" t="s">
        <v>1457</v>
      </c>
      <c r="AE99" t="s">
        <v>1457</v>
      </c>
      <c r="AF99">
        <v>42461</v>
      </c>
      <c r="AG99">
        <v>42339</v>
      </c>
      <c r="AH99">
        <v>42461</v>
      </c>
      <c r="AI99" t="s">
        <v>1457</v>
      </c>
      <c r="AJ99">
        <v>42461</v>
      </c>
      <c r="AK99" t="s">
        <v>1457</v>
      </c>
      <c r="AT99">
        <v>4669</v>
      </c>
      <c r="AU99" t="s">
        <v>1457</v>
      </c>
      <c r="AW99" t="s">
        <v>407</v>
      </c>
      <c r="AX99">
        <v>4239</v>
      </c>
      <c r="AY99">
        <v>3831500</v>
      </c>
      <c r="AZ99">
        <v>2579500</v>
      </c>
      <c r="BA99">
        <v>2579500</v>
      </c>
      <c r="BB99">
        <v>2579500</v>
      </c>
      <c r="BC99">
        <v>3831500</v>
      </c>
      <c r="BD99">
        <v>2579500</v>
      </c>
      <c r="BF99">
        <v>2578500</v>
      </c>
      <c r="BG99">
        <v>2579500</v>
      </c>
      <c r="BH99">
        <v>2579500</v>
      </c>
      <c r="BI99">
        <v>3832500</v>
      </c>
      <c r="BJ99">
        <v>2578500</v>
      </c>
      <c r="BK99">
        <v>2579500</v>
      </c>
      <c r="BN99" t="s">
        <v>1199</v>
      </c>
      <c r="BP99" t="s">
        <v>1200</v>
      </c>
      <c r="BR99" t="s">
        <v>1457</v>
      </c>
      <c r="BS99" t="s">
        <v>1200</v>
      </c>
      <c r="BU99" t="s">
        <v>1457</v>
      </c>
      <c r="BV99" t="s">
        <v>1199</v>
      </c>
      <c r="BX99" t="s">
        <v>1176</v>
      </c>
      <c r="BY99" t="s">
        <v>1474</v>
      </c>
      <c r="BZ99" t="s">
        <v>1485</v>
      </c>
      <c r="CA99" t="s">
        <v>1176</v>
      </c>
      <c r="CB99" t="s">
        <v>1177</v>
      </c>
      <c r="CC99" t="s">
        <v>1476</v>
      </c>
      <c r="CD99" t="s">
        <v>1457</v>
      </c>
      <c r="CE99" t="s">
        <v>1177</v>
      </c>
      <c r="CF99" t="s">
        <v>1476</v>
      </c>
      <c r="CG99" t="s">
        <v>1457</v>
      </c>
      <c r="CH99" t="s">
        <v>1177</v>
      </c>
      <c r="CI99" t="s">
        <v>1476</v>
      </c>
      <c r="CJ99" t="s">
        <v>1457</v>
      </c>
      <c r="CK99" t="s">
        <v>1177</v>
      </c>
      <c r="CL99" t="s">
        <v>1476</v>
      </c>
      <c r="CM99" t="s">
        <v>1457</v>
      </c>
      <c r="CN99" t="s">
        <v>1177</v>
      </c>
      <c r="CO99" t="s">
        <v>1476</v>
      </c>
      <c r="CP99" t="s">
        <v>1457</v>
      </c>
      <c r="CQ99" t="s">
        <v>1176</v>
      </c>
      <c r="CR99" t="s">
        <v>1476</v>
      </c>
      <c r="CS99" t="s">
        <v>1457</v>
      </c>
      <c r="CT99" t="s">
        <v>1176</v>
      </c>
      <c r="CU99" t="s">
        <v>1486</v>
      </c>
      <c r="CV99" t="s">
        <v>1457</v>
      </c>
      <c r="CW99" t="s">
        <v>1177</v>
      </c>
      <c r="CX99" t="s">
        <v>1476</v>
      </c>
      <c r="CY99" t="s">
        <v>1457</v>
      </c>
    </row>
    <row r="100" spans="1:103">
      <c r="A100" t="s">
        <v>60</v>
      </c>
      <c r="B100" t="s">
        <v>59</v>
      </c>
      <c r="C100" t="s">
        <v>139</v>
      </c>
      <c r="D100" s="424" t="s">
        <v>177</v>
      </c>
      <c r="E100" s="424" t="s">
        <v>176</v>
      </c>
      <c r="F100" t="s">
        <v>1732</v>
      </c>
      <c r="G100" t="s">
        <v>1733</v>
      </c>
      <c r="H100" t="s">
        <v>1734</v>
      </c>
      <c r="I100" t="s">
        <v>1735</v>
      </c>
      <c r="J100">
        <v>5</v>
      </c>
      <c r="K100">
        <v>1</v>
      </c>
      <c r="L100">
        <v>24</v>
      </c>
      <c r="M100">
        <v>4</v>
      </c>
      <c r="N100">
        <v>15</v>
      </c>
      <c r="O100">
        <v>10</v>
      </c>
      <c r="P100">
        <v>28</v>
      </c>
      <c r="Q100">
        <v>25</v>
      </c>
      <c r="R100">
        <v>1</v>
      </c>
      <c r="S100" t="s">
        <v>1176</v>
      </c>
      <c r="T100" t="s">
        <v>1458</v>
      </c>
      <c r="U100" t="s">
        <v>1457</v>
      </c>
      <c r="V100" t="s">
        <v>1176</v>
      </c>
      <c r="W100" t="s">
        <v>1176</v>
      </c>
      <c r="X100" t="s">
        <v>1176</v>
      </c>
      <c r="Y100" t="s">
        <v>1179</v>
      </c>
      <c r="Z100" t="s">
        <v>1176</v>
      </c>
      <c r="AA100" t="s">
        <v>1176</v>
      </c>
      <c r="AB100" t="s">
        <v>1179</v>
      </c>
      <c r="AC100" t="s">
        <v>1176</v>
      </c>
      <c r="AD100" t="s">
        <v>1457</v>
      </c>
      <c r="AE100" t="s">
        <v>1457</v>
      </c>
      <c r="AF100" t="s">
        <v>1457</v>
      </c>
      <c r="AG100">
        <v>43100</v>
      </c>
      <c r="AH100" t="s">
        <v>1457</v>
      </c>
      <c r="AI100" t="s">
        <v>1457</v>
      </c>
      <c r="AJ100">
        <v>42430</v>
      </c>
      <c r="AK100" t="s">
        <v>1457</v>
      </c>
      <c r="AT100">
        <v>4783</v>
      </c>
      <c r="AU100">
        <v>204130</v>
      </c>
      <c r="AW100" t="s">
        <v>406</v>
      </c>
      <c r="AX100">
        <v>5085</v>
      </c>
      <c r="AY100">
        <v>4139000</v>
      </c>
      <c r="AZ100">
        <v>4139000</v>
      </c>
      <c r="BA100">
        <v>4139000</v>
      </c>
      <c r="BB100">
        <v>4139000</v>
      </c>
      <c r="BC100">
        <v>4139000</v>
      </c>
      <c r="BD100">
        <v>3932000</v>
      </c>
      <c r="BF100">
        <v>4139000</v>
      </c>
      <c r="BG100">
        <v>4139000</v>
      </c>
      <c r="BH100">
        <v>4139000</v>
      </c>
      <c r="BI100">
        <v>4139000</v>
      </c>
      <c r="BJ100">
        <v>4936000</v>
      </c>
      <c r="BK100">
        <v>3932000</v>
      </c>
      <c r="BN100" t="s">
        <v>1199</v>
      </c>
      <c r="BP100" t="s">
        <v>1200</v>
      </c>
      <c r="BR100" t="s">
        <v>1457</v>
      </c>
      <c r="BS100" t="s">
        <v>1202</v>
      </c>
      <c r="BU100" t="s">
        <v>1457</v>
      </c>
      <c r="BV100" t="s">
        <v>1202</v>
      </c>
      <c r="BX100" t="s">
        <v>1177</v>
      </c>
      <c r="BY100" t="s">
        <v>1484</v>
      </c>
      <c r="BZ100" t="s">
        <v>1485</v>
      </c>
      <c r="CA100" t="s">
        <v>1176</v>
      </c>
      <c r="CB100" t="s">
        <v>1177</v>
      </c>
      <c r="CC100" t="s">
        <v>1476</v>
      </c>
      <c r="CD100" t="s">
        <v>1457</v>
      </c>
      <c r="CE100" t="s">
        <v>1176</v>
      </c>
      <c r="CF100" t="s">
        <v>1479</v>
      </c>
      <c r="CG100" t="s">
        <v>1457</v>
      </c>
      <c r="CH100" t="s">
        <v>1176</v>
      </c>
      <c r="CI100" t="s">
        <v>1496</v>
      </c>
      <c r="CJ100" t="s">
        <v>1457</v>
      </c>
      <c r="CK100" t="s">
        <v>1176</v>
      </c>
      <c r="CL100" t="s">
        <v>1532</v>
      </c>
      <c r="CM100" t="s">
        <v>1457</v>
      </c>
      <c r="CN100" t="s">
        <v>1176</v>
      </c>
      <c r="CO100" t="s">
        <v>1532</v>
      </c>
      <c r="CP100" t="s">
        <v>1457</v>
      </c>
      <c r="CQ100" t="s">
        <v>1176</v>
      </c>
      <c r="CR100" t="s">
        <v>1477</v>
      </c>
      <c r="CS100" t="s">
        <v>1457</v>
      </c>
      <c r="CT100" t="s">
        <v>1176</v>
      </c>
      <c r="CU100" t="s">
        <v>1504</v>
      </c>
      <c r="CV100" t="s">
        <v>1457</v>
      </c>
      <c r="CW100" t="s">
        <v>1177</v>
      </c>
      <c r="CX100" t="s">
        <v>1476</v>
      </c>
      <c r="CY100" t="s">
        <v>1457</v>
      </c>
    </row>
    <row r="101" spans="1:103">
      <c r="A101" t="s">
        <v>60</v>
      </c>
      <c r="B101" t="s">
        <v>59</v>
      </c>
      <c r="C101" t="s">
        <v>58</v>
      </c>
      <c r="D101" s="424" t="s">
        <v>175</v>
      </c>
      <c r="E101" s="424" t="s">
        <v>174</v>
      </c>
      <c r="F101" t="s">
        <v>1736</v>
      </c>
      <c r="G101" t="s">
        <v>1737</v>
      </c>
      <c r="H101" t="s">
        <v>1738</v>
      </c>
      <c r="I101" t="s">
        <v>1739</v>
      </c>
      <c r="J101">
        <v>5</v>
      </c>
      <c r="K101">
        <v>1</v>
      </c>
      <c r="L101">
        <v>24</v>
      </c>
      <c r="M101">
        <v>4</v>
      </c>
      <c r="N101">
        <v>15</v>
      </c>
      <c r="O101">
        <v>10</v>
      </c>
      <c r="P101">
        <v>28</v>
      </c>
      <c r="Q101">
        <v>25</v>
      </c>
      <c r="R101">
        <v>1</v>
      </c>
      <c r="S101" t="s">
        <v>1176</v>
      </c>
      <c r="T101" t="s">
        <v>1458</v>
      </c>
      <c r="U101" t="s">
        <v>1457</v>
      </c>
      <c r="V101" t="s">
        <v>1176</v>
      </c>
      <c r="W101" t="s">
        <v>1176</v>
      </c>
      <c r="X101" t="s">
        <v>1176</v>
      </c>
      <c r="Y101" t="s">
        <v>1176</v>
      </c>
      <c r="Z101" t="s">
        <v>1176</v>
      </c>
      <c r="AA101" t="s">
        <v>1176</v>
      </c>
      <c r="AB101" t="s">
        <v>1176</v>
      </c>
      <c r="AC101" t="s">
        <v>1176</v>
      </c>
      <c r="AD101" t="s">
        <v>1457</v>
      </c>
      <c r="AE101" t="s">
        <v>1457</v>
      </c>
      <c r="AF101" t="s">
        <v>1457</v>
      </c>
      <c r="AG101" t="s">
        <v>1457</v>
      </c>
      <c r="AH101" t="s">
        <v>1457</v>
      </c>
      <c r="AI101" t="s">
        <v>1457</v>
      </c>
      <c r="AJ101" t="s">
        <v>1457</v>
      </c>
      <c r="AK101" t="s">
        <v>1457</v>
      </c>
      <c r="AT101">
        <v>3296</v>
      </c>
      <c r="AU101" t="s">
        <v>1457</v>
      </c>
      <c r="AW101" t="s">
        <v>406</v>
      </c>
      <c r="AX101">
        <v>3211</v>
      </c>
      <c r="AY101">
        <v>2549000</v>
      </c>
      <c r="AZ101">
        <v>2549000</v>
      </c>
      <c r="BA101">
        <v>2549000</v>
      </c>
      <c r="BB101">
        <v>2549000</v>
      </c>
      <c r="BC101">
        <v>2549000</v>
      </c>
      <c r="BD101">
        <v>2549000</v>
      </c>
      <c r="BF101">
        <v>2210100</v>
      </c>
      <c r="BG101">
        <v>2839400</v>
      </c>
      <c r="BH101">
        <v>2549750</v>
      </c>
      <c r="BI101">
        <v>2549750</v>
      </c>
      <c r="BJ101">
        <v>2210100</v>
      </c>
      <c r="BK101">
        <v>2839400</v>
      </c>
      <c r="BN101" t="s">
        <v>1200</v>
      </c>
      <c r="BP101" t="s">
        <v>1202</v>
      </c>
      <c r="BR101" t="s">
        <v>1457</v>
      </c>
      <c r="BS101" t="s">
        <v>1200</v>
      </c>
      <c r="BU101" t="s">
        <v>1457</v>
      </c>
      <c r="BV101" t="s">
        <v>1202</v>
      </c>
      <c r="BX101" t="s">
        <v>1176</v>
      </c>
      <c r="BY101" t="s">
        <v>1484</v>
      </c>
      <c r="BZ101" t="s">
        <v>1485</v>
      </c>
      <c r="CA101" t="s">
        <v>1176</v>
      </c>
      <c r="CB101" t="s">
        <v>1177</v>
      </c>
      <c r="CC101" t="s">
        <v>1476</v>
      </c>
      <c r="CD101" t="s">
        <v>1457</v>
      </c>
      <c r="CE101" t="s">
        <v>1177</v>
      </c>
      <c r="CF101" t="s">
        <v>1476</v>
      </c>
      <c r="CG101" t="s">
        <v>1457</v>
      </c>
      <c r="CH101" t="s">
        <v>1177</v>
      </c>
      <c r="CI101" t="s">
        <v>1476</v>
      </c>
      <c r="CJ101" t="s">
        <v>1457</v>
      </c>
      <c r="CK101" t="s">
        <v>1176</v>
      </c>
      <c r="CL101" t="s">
        <v>1496</v>
      </c>
      <c r="CM101" t="s">
        <v>1457</v>
      </c>
      <c r="CN101" t="s">
        <v>1176</v>
      </c>
      <c r="CO101" t="s">
        <v>1496</v>
      </c>
      <c r="CP101" t="s">
        <v>1457</v>
      </c>
      <c r="CQ101" t="s">
        <v>1176</v>
      </c>
      <c r="CR101" t="s">
        <v>1496</v>
      </c>
      <c r="CS101" t="s">
        <v>1457</v>
      </c>
      <c r="CT101" t="s">
        <v>1176</v>
      </c>
      <c r="CU101" t="s">
        <v>1504</v>
      </c>
      <c r="CV101" t="s">
        <v>1457</v>
      </c>
      <c r="CW101" t="s">
        <v>1177</v>
      </c>
      <c r="CX101" t="s">
        <v>1476</v>
      </c>
      <c r="CY101" t="s">
        <v>1457</v>
      </c>
    </row>
    <row r="102" spans="1:103">
      <c r="A102" t="s">
        <v>53</v>
      </c>
      <c r="B102" t="s">
        <v>105</v>
      </c>
      <c r="C102" t="s">
        <v>162</v>
      </c>
      <c r="D102" s="424" t="s">
        <v>325</v>
      </c>
      <c r="E102" s="424" t="s">
        <v>324</v>
      </c>
      <c r="F102" t="s">
        <v>1740</v>
      </c>
      <c r="G102" t="s">
        <v>1741</v>
      </c>
      <c r="H102" t="s">
        <v>1742</v>
      </c>
      <c r="I102" t="s">
        <v>1743</v>
      </c>
      <c r="J102">
        <v>5</v>
      </c>
      <c r="K102">
        <v>1</v>
      </c>
      <c r="L102">
        <v>24</v>
      </c>
      <c r="M102">
        <v>4</v>
      </c>
      <c r="N102">
        <v>15</v>
      </c>
      <c r="O102">
        <v>10</v>
      </c>
      <c r="P102">
        <v>28</v>
      </c>
      <c r="Q102">
        <v>25</v>
      </c>
      <c r="R102">
        <v>1</v>
      </c>
      <c r="S102" t="s">
        <v>1177</v>
      </c>
      <c r="T102" t="s">
        <v>1176</v>
      </c>
      <c r="U102" t="s">
        <v>1457</v>
      </c>
      <c r="V102" t="s">
        <v>1176</v>
      </c>
      <c r="W102" t="s">
        <v>1176</v>
      </c>
      <c r="X102" t="s">
        <v>1176</v>
      </c>
      <c r="Y102" t="s">
        <v>1176</v>
      </c>
      <c r="Z102" t="s">
        <v>1176</v>
      </c>
      <c r="AA102" t="s">
        <v>1176</v>
      </c>
      <c r="AB102" t="s">
        <v>1176</v>
      </c>
      <c r="AC102" t="s">
        <v>1177</v>
      </c>
      <c r="AD102" t="s">
        <v>1457</v>
      </c>
      <c r="AE102" t="s">
        <v>1457</v>
      </c>
      <c r="AF102" t="s">
        <v>1457</v>
      </c>
      <c r="AG102" t="s">
        <v>1457</v>
      </c>
      <c r="AH102" t="s">
        <v>1457</v>
      </c>
      <c r="AI102" t="s">
        <v>1457</v>
      </c>
      <c r="AJ102" t="s">
        <v>1457</v>
      </c>
      <c r="AK102">
        <v>42826</v>
      </c>
      <c r="AT102">
        <v>6239</v>
      </c>
      <c r="AU102" t="s">
        <v>1457</v>
      </c>
      <c r="AW102" t="s">
        <v>407</v>
      </c>
      <c r="AX102">
        <v>6041</v>
      </c>
      <c r="AY102">
        <v>4676750</v>
      </c>
      <c r="AZ102">
        <v>4676750</v>
      </c>
      <c r="BA102">
        <v>4676750</v>
      </c>
      <c r="BB102">
        <v>4676750</v>
      </c>
      <c r="BC102">
        <v>4676750</v>
      </c>
      <c r="BD102">
        <v>4676750</v>
      </c>
      <c r="BF102">
        <v>4665865</v>
      </c>
      <c r="BG102">
        <v>4665865</v>
      </c>
      <c r="BH102">
        <v>4665865</v>
      </c>
      <c r="BI102">
        <v>4665865</v>
      </c>
      <c r="BJ102">
        <v>4534000</v>
      </c>
      <c r="BK102">
        <v>4797730</v>
      </c>
      <c r="BN102" t="s">
        <v>1200</v>
      </c>
      <c r="BP102" t="s">
        <v>1200</v>
      </c>
      <c r="BR102" t="s">
        <v>1457</v>
      </c>
      <c r="BS102" t="s">
        <v>1200</v>
      </c>
      <c r="BU102" t="s">
        <v>1457</v>
      </c>
      <c r="BV102" t="s">
        <v>1202</v>
      </c>
      <c r="BX102" t="s">
        <v>1176</v>
      </c>
      <c r="BY102" t="s">
        <v>1484</v>
      </c>
      <c r="BZ102" t="s">
        <v>1485</v>
      </c>
      <c r="CA102" t="s">
        <v>1176</v>
      </c>
      <c r="CB102" t="s">
        <v>1176</v>
      </c>
      <c r="CC102" t="s">
        <v>1486</v>
      </c>
      <c r="CD102" t="s">
        <v>1457</v>
      </c>
      <c r="CE102" t="s">
        <v>1176</v>
      </c>
      <c r="CF102" t="s">
        <v>1486</v>
      </c>
      <c r="CG102" t="s">
        <v>1457</v>
      </c>
      <c r="CH102" t="s">
        <v>1176</v>
      </c>
      <c r="CI102" t="s">
        <v>1486</v>
      </c>
      <c r="CJ102" t="s">
        <v>1457</v>
      </c>
      <c r="CK102" t="s">
        <v>1176</v>
      </c>
      <c r="CL102" t="s">
        <v>1486</v>
      </c>
      <c r="CM102" t="s">
        <v>1457</v>
      </c>
      <c r="CN102" t="s">
        <v>1177</v>
      </c>
      <c r="CO102" t="s">
        <v>1476</v>
      </c>
      <c r="CP102" t="s">
        <v>1457</v>
      </c>
      <c r="CQ102" t="s">
        <v>1176</v>
      </c>
      <c r="CR102" t="s">
        <v>1476</v>
      </c>
      <c r="CS102" t="s">
        <v>1457</v>
      </c>
      <c r="CT102" t="s">
        <v>1177</v>
      </c>
      <c r="CU102" t="s">
        <v>1476</v>
      </c>
      <c r="CV102" t="s">
        <v>1457</v>
      </c>
      <c r="CW102" t="s">
        <v>1177</v>
      </c>
      <c r="CX102" t="s">
        <v>1476</v>
      </c>
      <c r="CY102" t="s">
        <v>1457</v>
      </c>
    </row>
    <row r="103" spans="1:103">
      <c r="A103" t="s">
        <v>48</v>
      </c>
      <c r="B103" t="s">
        <v>64</v>
      </c>
      <c r="C103" t="s">
        <v>63</v>
      </c>
      <c r="D103" s="424" t="s">
        <v>323</v>
      </c>
      <c r="E103" s="424" t="s">
        <v>322</v>
      </c>
      <c r="F103" t="s">
        <v>1744</v>
      </c>
      <c r="G103" t="s">
        <v>1745</v>
      </c>
      <c r="H103" t="s">
        <v>1746</v>
      </c>
      <c r="I103" t="s">
        <v>1747</v>
      </c>
      <c r="J103">
        <v>5</v>
      </c>
      <c r="K103">
        <v>1</v>
      </c>
      <c r="L103">
        <v>24</v>
      </c>
      <c r="M103">
        <v>4</v>
      </c>
      <c r="N103">
        <v>15</v>
      </c>
      <c r="O103">
        <v>10</v>
      </c>
      <c r="P103">
        <v>28</v>
      </c>
      <c r="Q103">
        <v>25</v>
      </c>
      <c r="R103">
        <v>1</v>
      </c>
      <c r="S103" t="s">
        <v>1176</v>
      </c>
      <c r="T103" t="s">
        <v>1458</v>
      </c>
      <c r="U103" t="s">
        <v>1457</v>
      </c>
      <c r="V103" t="s">
        <v>1176</v>
      </c>
      <c r="W103" t="s">
        <v>1176</v>
      </c>
      <c r="X103" t="s">
        <v>1179</v>
      </c>
      <c r="Y103" t="s">
        <v>1179</v>
      </c>
      <c r="Z103" t="s">
        <v>1176</v>
      </c>
      <c r="AA103" t="s">
        <v>1176</v>
      </c>
      <c r="AB103" t="s">
        <v>1179</v>
      </c>
      <c r="AC103" t="s">
        <v>1179</v>
      </c>
      <c r="AD103" t="s">
        <v>1457</v>
      </c>
      <c r="AE103" t="s">
        <v>1457</v>
      </c>
      <c r="AF103">
        <v>42460</v>
      </c>
      <c r="AG103">
        <v>42400</v>
      </c>
      <c r="AH103" t="s">
        <v>1457</v>
      </c>
      <c r="AI103" t="s">
        <v>1457</v>
      </c>
      <c r="AJ103">
        <v>42369</v>
      </c>
      <c r="AK103">
        <v>42369</v>
      </c>
      <c r="AT103">
        <v>10644</v>
      </c>
      <c r="AU103" t="s">
        <v>1457</v>
      </c>
      <c r="AW103" t="s">
        <v>407</v>
      </c>
      <c r="AX103">
        <v>9853</v>
      </c>
      <c r="AY103">
        <v>6791555</v>
      </c>
      <c r="AZ103">
        <v>5495685</v>
      </c>
      <c r="BA103">
        <v>5778785</v>
      </c>
      <c r="BB103">
        <v>5824975</v>
      </c>
      <c r="BC103">
        <v>6827135</v>
      </c>
      <c r="BD103">
        <v>5173845</v>
      </c>
      <c r="BF103">
        <v>5166055</v>
      </c>
      <c r="BG103">
        <v>6048852</v>
      </c>
      <c r="BH103">
        <v>6257952</v>
      </c>
      <c r="BI103">
        <v>6418142</v>
      </c>
      <c r="BJ103">
        <v>4998243</v>
      </c>
      <c r="BK103">
        <v>5205328.3099999996</v>
      </c>
      <c r="BN103" t="s">
        <v>1199</v>
      </c>
      <c r="BP103" t="s">
        <v>1200</v>
      </c>
      <c r="BR103" t="s">
        <v>1457</v>
      </c>
      <c r="BS103" t="s">
        <v>1200</v>
      </c>
      <c r="BU103" t="s">
        <v>1457</v>
      </c>
      <c r="BV103" t="s">
        <v>1200</v>
      </c>
      <c r="BX103" t="s">
        <v>1176</v>
      </c>
      <c r="BY103" t="s">
        <v>1474</v>
      </c>
      <c r="BZ103" t="s">
        <v>1485</v>
      </c>
      <c r="CA103" t="s">
        <v>1176</v>
      </c>
      <c r="CB103" t="s">
        <v>1176</v>
      </c>
      <c r="CC103" t="s">
        <v>1540</v>
      </c>
      <c r="CD103" t="s">
        <v>1457</v>
      </c>
      <c r="CE103" t="s">
        <v>1176</v>
      </c>
      <c r="CF103" t="s">
        <v>1540</v>
      </c>
      <c r="CG103" t="s">
        <v>1457</v>
      </c>
      <c r="CH103" t="s">
        <v>1176</v>
      </c>
      <c r="CI103" t="s">
        <v>1496</v>
      </c>
      <c r="CJ103" t="s">
        <v>1457</v>
      </c>
      <c r="CK103" t="s">
        <v>1176</v>
      </c>
      <c r="CL103" t="s">
        <v>1496</v>
      </c>
      <c r="CM103" t="s">
        <v>1457</v>
      </c>
      <c r="CN103" t="s">
        <v>1176</v>
      </c>
      <c r="CO103" t="s">
        <v>1496</v>
      </c>
      <c r="CP103" t="s">
        <v>1457</v>
      </c>
      <c r="CQ103" t="s">
        <v>1176</v>
      </c>
      <c r="CR103" t="s">
        <v>1496</v>
      </c>
      <c r="CS103" t="s">
        <v>1457</v>
      </c>
      <c r="CT103" t="s">
        <v>1176</v>
      </c>
      <c r="CU103" t="s">
        <v>1496</v>
      </c>
      <c r="CV103" t="s">
        <v>1457</v>
      </c>
      <c r="CW103" t="s">
        <v>1177</v>
      </c>
      <c r="CX103" t="s">
        <v>1476</v>
      </c>
      <c r="CY103" t="s">
        <v>1457</v>
      </c>
    </row>
    <row r="104" spans="1:103">
      <c r="A104" t="s">
        <v>77</v>
      </c>
      <c r="B104" t="s">
        <v>76</v>
      </c>
      <c r="C104" t="s">
        <v>75</v>
      </c>
      <c r="D104" s="424" t="s">
        <v>319</v>
      </c>
      <c r="E104" s="424" t="s">
        <v>318</v>
      </c>
      <c r="F104" t="s">
        <v>1748</v>
      </c>
      <c r="G104" t="s">
        <v>1749</v>
      </c>
      <c r="H104" t="s">
        <v>1750</v>
      </c>
      <c r="I104" t="s">
        <v>1751</v>
      </c>
      <c r="J104">
        <v>5</v>
      </c>
      <c r="K104">
        <v>1</v>
      </c>
      <c r="L104">
        <v>24</v>
      </c>
      <c r="M104">
        <v>4</v>
      </c>
      <c r="N104">
        <v>15</v>
      </c>
      <c r="O104">
        <v>10</v>
      </c>
      <c r="P104">
        <v>28</v>
      </c>
      <c r="Q104">
        <v>25</v>
      </c>
      <c r="R104">
        <v>1</v>
      </c>
      <c r="S104" t="s">
        <v>1177</v>
      </c>
      <c r="T104" t="s">
        <v>1176</v>
      </c>
      <c r="U104" t="s">
        <v>1457</v>
      </c>
      <c r="V104" t="s">
        <v>1176</v>
      </c>
      <c r="W104" t="s">
        <v>1176</v>
      </c>
      <c r="X104" t="s">
        <v>1176</v>
      </c>
      <c r="Y104" t="s">
        <v>1179</v>
      </c>
      <c r="Z104" t="s">
        <v>1176</v>
      </c>
      <c r="AA104" t="s">
        <v>1176</v>
      </c>
      <c r="AB104" t="s">
        <v>1176</v>
      </c>
      <c r="AC104" t="s">
        <v>1176</v>
      </c>
      <c r="AD104" t="s">
        <v>1457</v>
      </c>
      <c r="AE104" t="s">
        <v>1457</v>
      </c>
      <c r="AF104" t="s">
        <v>1457</v>
      </c>
      <c r="AG104">
        <v>42460</v>
      </c>
      <c r="AH104" t="s">
        <v>1457</v>
      </c>
      <c r="AI104" t="s">
        <v>1457</v>
      </c>
      <c r="AJ104" t="s">
        <v>1457</v>
      </c>
      <c r="AK104" t="s">
        <v>1457</v>
      </c>
      <c r="AT104">
        <v>163</v>
      </c>
      <c r="AU104" t="s">
        <v>1457</v>
      </c>
      <c r="AW104" t="s">
        <v>406</v>
      </c>
      <c r="AX104">
        <v>144</v>
      </c>
      <c r="AY104">
        <v>194000</v>
      </c>
      <c r="AZ104">
        <v>194000</v>
      </c>
      <c r="BA104">
        <v>194000</v>
      </c>
      <c r="BB104">
        <v>194000</v>
      </c>
      <c r="BC104">
        <v>194000</v>
      </c>
      <c r="BD104">
        <v>194000</v>
      </c>
      <c r="BF104">
        <v>121250</v>
      </c>
      <c r="BG104">
        <v>218250</v>
      </c>
      <c r="BH104">
        <v>218250</v>
      </c>
      <c r="BI104">
        <v>218250</v>
      </c>
      <c r="BJ104">
        <v>121250</v>
      </c>
      <c r="BK104">
        <v>121250</v>
      </c>
      <c r="BN104" t="s">
        <v>1201</v>
      </c>
      <c r="BP104" t="s">
        <v>1199</v>
      </c>
      <c r="BR104" t="s">
        <v>1457</v>
      </c>
      <c r="BS104" t="s">
        <v>1201</v>
      </c>
      <c r="BU104" t="s">
        <v>1457</v>
      </c>
      <c r="BV104" t="s">
        <v>1201</v>
      </c>
      <c r="BX104" t="s">
        <v>1176</v>
      </c>
      <c r="BY104" t="s">
        <v>1474</v>
      </c>
      <c r="BZ104" t="s">
        <v>1485</v>
      </c>
      <c r="CA104" t="s">
        <v>1176</v>
      </c>
      <c r="CB104" t="s">
        <v>1176</v>
      </c>
      <c r="CC104" t="s">
        <v>1496</v>
      </c>
      <c r="CD104" t="s">
        <v>1457</v>
      </c>
      <c r="CE104" t="s">
        <v>1177</v>
      </c>
      <c r="CF104" t="s">
        <v>1476</v>
      </c>
      <c r="CG104" t="s">
        <v>1457</v>
      </c>
      <c r="CH104" t="s">
        <v>1177</v>
      </c>
      <c r="CI104" t="s">
        <v>1476</v>
      </c>
      <c r="CJ104" t="s">
        <v>1457</v>
      </c>
      <c r="CK104" t="s">
        <v>1176</v>
      </c>
      <c r="CL104" t="s">
        <v>1479</v>
      </c>
      <c r="CM104" t="s">
        <v>1457</v>
      </c>
      <c r="CN104" t="s">
        <v>1176</v>
      </c>
      <c r="CO104" t="s">
        <v>1479</v>
      </c>
      <c r="CP104" t="s">
        <v>1457</v>
      </c>
      <c r="CQ104" t="s">
        <v>1176</v>
      </c>
      <c r="CR104" t="s">
        <v>1479</v>
      </c>
      <c r="CS104" t="s">
        <v>1457</v>
      </c>
      <c r="CT104" t="s">
        <v>1176</v>
      </c>
      <c r="CU104" t="s">
        <v>1479</v>
      </c>
      <c r="CV104" t="s">
        <v>1457</v>
      </c>
      <c r="CW104" t="s">
        <v>1177</v>
      </c>
      <c r="CX104" t="s">
        <v>1476</v>
      </c>
      <c r="CY104" t="s">
        <v>1457</v>
      </c>
    </row>
    <row r="105" spans="1:103">
      <c r="A105" t="s">
        <v>60</v>
      </c>
      <c r="B105" t="s">
        <v>69</v>
      </c>
      <c r="C105" t="s">
        <v>101</v>
      </c>
      <c r="D105" s="424" t="s">
        <v>317</v>
      </c>
      <c r="E105" s="424" t="s">
        <v>316</v>
      </c>
      <c r="F105" t="s">
        <v>1752</v>
      </c>
      <c r="G105" t="s">
        <v>1753</v>
      </c>
      <c r="H105" t="s">
        <v>1754</v>
      </c>
      <c r="I105" t="s">
        <v>1755</v>
      </c>
      <c r="J105">
        <v>5</v>
      </c>
      <c r="K105">
        <v>1</v>
      </c>
      <c r="L105">
        <v>24</v>
      </c>
      <c r="M105">
        <v>4</v>
      </c>
      <c r="N105">
        <v>15</v>
      </c>
      <c r="O105">
        <v>10</v>
      </c>
      <c r="P105">
        <v>28</v>
      </c>
      <c r="Q105">
        <v>25</v>
      </c>
      <c r="R105">
        <v>1</v>
      </c>
      <c r="S105" t="s">
        <v>1176</v>
      </c>
      <c r="T105" t="s">
        <v>1458</v>
      </c>
      <c r="U105" t="s">
        <v>1457</v>
      </c>
      <c r="V105" t="s">
        <v>1176</v>
      </c>
      <c r="W105" t="s">
        <v>1176</v>
      </c>
      <c r="X105" t="s">
        <v>1179</v>
      </c>
      <c r="Y105" t="s">
        <v>1179</v>
      </c>
      <c r="Z105" t="s">
        <v>1176</v>
      </c>
      <c r="AA105" t="s">
        <v>1176</v>
      </c>
      <c r="AB105" t="s">
        <v>1179</v>
      </c>
      <c r="AC105" t="s">
        <v>1176</v>
      </c>
      <c r="AD105" t="s">
        <v>1457</v>
      </c>
      <c r="AE105" t="s">
        <v>1457</v>
      </c>
      <c r="AF105">
        <v>42461</v>
      </c>
      <c r="AG105">
        <v>42461</v>
      </c>
      <c r="AH105" t="s">
        <v>1457</v>
      </c>
      <c r="AI105" t="s">
        <v>1457</v>
      </c>
      <c r="AJ105">
        <v>42461</v>
      </c>
      <c r="AK105" t="s">
        <v>1457</v>
      </c>
      <c r="AT105">
        <v>13154</v>
      </c>
      <c r="AU105" t="s">
        <v>1457</v>
      </c>
      <c r="AW105" t="s">
        <v>407</v>
      </c>
      <c r="AX105">
        <v>13482</v>
      </c>
      <c r="AY105">
        <v>11128000</v>
      </c>
      <c r="AZ105">
        <v>8462000</v>
      </c>
      <c r="BA105">
        <v>10930000</v>
      </c>
      <c r="BB105">
        <v>10930000</v>
      </c>
      <c r="BC105">
        <v>11228000</v>
      </c>
      <c r="BD105">
        <v>8462000</v>
      </c>
      <c r="BF105">
        <v>11228000</v>
      </c>
      <c r="BG105">
        <v>8462000</v>
      </c>
      <c r="BH105">
        <v>10930000</v>
      </c>
      <c r="BI105">
        <v>10930000</v>
      </c>
      <c r="BJ105">
        <v>11228000</v>
      </c>
      <c r="BK105">
        <v>8462000</v>
      </c>
      <c r="BN105" t="s">
        <v>1199</v>
      </c>
      <c r="BP105" t="s">
        <v>1202</v>
      </c>
      <c r="BR105" t="s">
        <v>1457</v>
      </c>
      <c r="BS105" t="s">
        <v>1202</v>
      </c>
      <c r="BU105" t="s">
        <v>1457</v>
      </c>
      <c r="BV105" t="s">
        <v>1200</v>
      </c>
      <c r="BX105" t="s">
        <v>1176</v>
      </c>
      <c r="BY105" t="s">
        <v>1474</v>
      </c>
      <c r="BZ105" t="s">
        <v>1475</v>
      </c>
      <c r="CA105" t="s">
        <v>1176</v>
      </c>
      <c r="CB105" t="s">
        <v>1176</v>
      </c>
      <c r="CC105" t="s">
        <v>1486</v>
      </c>
      <c r="CD105" t="s">
        <v>1457</v>
      </c>
      <c r="CE105" t="s">
        <v>1177</v>
      </c>
      <c r="CF105" t="s">
        <v>1476</v>
      </c>
      <c r="CG105" t="s">
        <v>1457</v>
      </c>
      <c r="CH105" t="s">
        <v>1176</v>
      </c>
      <c r="CI105" t="s">
        <v>1486</v>
      </c>
      <c r="CJ105" t="s">
        <v>1457</v>
      </c>
      <c r="CK105" t="s">
        <v>1176</v>
      </c>
      <c r="CL105" t="s">
        <v>1486</v>
      </c>
      <c r="CM105" t="s">
        <v>1457</v>
      </c>
      <c r="CN105" t="s">
        <v>1177</v>
      </c>
      <c r="CO105" t="s">
        <v>1476</v>
      </c>
      <c r="CP105" t="s">
        <v>1457</v>
      </c>
      <c r="CQ105" t="s">
        <v>1177</v>
      </c>
      <c r="CR105" t="s">
        <v>1476</v>
      </c>
      <c r="CS105" t="s">
        <v>1457</v>
      </c>
      <c r="CT105" t="s">
        <v>1177</v>
      </c>
      <c r="CU105" t="s">
        <v>1476</v>
      </c>
      <c r="CV105" t="s">
        <v>1457</v>
      </c>
      <c r="CW105" t="s">
        <v>1177</v>
      </c>
      <c r="CX105" t="s">
        <v>1476</v>
      </c>
      <c r="CY105" t="s">
        <v>1457</v>
      </c>
    </row>
    <row r="106" spans="1:103">
      <c r="A106" t="s">
        <v>53</v>
      </c>
      <c r="B106" t="s">
        <v>52</v>
      </c>
      <c r="C106" t="s">
        <v>51</v>
      </c>
      <c r="D106" s="424" t="s">
        <v>313</v>
      </c>
      <c r="E106" s="424" t="s">
        <v>312</v>
      </c>
      <c r="F106" t="s">
        <v>1756</v>
      </c>
      <c r="G106" t="s">
        <v>1757</v>
      </c>
      <c r="H106" t="s">
        <v>1758</v>
      </c>
      <c r="I106" t="s">
        <v>1759</v>
      </c>
      <c r="J106">
        <v>5</v>
      </c>
      <c r="K106">
        <v>1</v>
      </c>
      <c r="L106">
        <v>24</v>
      </c>
      <c r="M106">
        <v>4</v>
      </c>
      <c r="N106">
        <v>15</v>
      </c>
      <c r="O106">
        <v>10</v>
      </c>
      <c r="P106">
        <v>28</v>
      </c>
      <c r="Q106">
        <v>25</v>
      </c>
      <c r="R106">
        <v>1</v>
      </c>
      <c r="S106" t="s">
        <v>1176</v>
      </c>
      <c r="T106" t="s">
        <v>1458</v>
      </c>
      <c r="U106" t="s">
        <v>1457</v>
      </c>
      <c r="V106" t="s">
        <v>1176</v>
      </c>
      <c r="W106" t="s">
        <v>1176</v>
      </c>
      <c r="X106" t="s">
        <v>1179</v>
      </c>
      <c r="Y106" t="s">
        <v>1179</v>
      </c>
      <c r="Z106" t="s">
        <v>1176</v>
      </c>
      <c r="AA106" t="s">
        <v>1176</v>
      </c>
      <c r="AB106" t="s">
        <v>1179</v>
      </c>
      <c r="AC106" t="s">
        <v>1176</v>
      </c>
      <c r="AD106" t="s">
        <v>1457</v>
      </c>
      <c r="AE106" t="s">
        <v>1457</v>
      </c>
      <c r="AF106">
        <v>42369</v>
      </c>
      <c r="AG106">
        <v>42369</v>
      </c>
      <c r="AH106" t="s">
        <v>1457</v>
      </c>
      <c r="AI106" t="s">
        <v>1457</v>
      </c>
      <c r="AJ106">
        <v>42369</v>
      </c>
      <c r="AK106" t="s">
        <v>1457</v>
      </c>
      <c r="AT106">
        <v>8862</v>
      </c>
      <c r="AU106" t="s">
        <v>1457</v>
      </c>
      <c r="AW106" t="s">
        <v>406</v>
      </c>
      <c r="AX106">
        <v>7391</v>
      </c>
      <c r="AY106">
        <v>12994750</v>
      </c>
      <c r="AZ106">
        <v>12994750</v>
      </c>
      <c r="BA106">
        <v>12994750</v>
      </c>
      <c r="BB106">
        <v>12994750</v>
      </c>
      <c r="BC106">
        <v>12994750</v>
      </c>
      <c r="BD106">
        <v>12994750</v>
      </c>
      <c r="BF106">
        <v>12994750</v>
      </c>
      <c r="BG106">
        <v>12994750</v>
      </c>
      <c r="BH106">
        <v>12994750</v>
      </c>
      <c r="BI106">
        <v>12340750</v>
      </c>
      <c r="BJ106">
        <v>10623777</v>
      </c>
      <c r="BK106">
        <v>13981223</v>
      </c>
      <c r="BN106" t="s">
        <v>1200</v>
      </c>
      <c r="BP106" t="s">
        <v>1201</v>
      </c>
      <c r="BR106" t="s">
        <v>1457</v>
      </c>
      <c r="BS106" t="s">
        <v>1200</v>
      </c>
      <c r="BU106" t="s">
        <v>1457</v>
      </c>
      <c r="BV106" t="s">
        <v>1202</v>
      </c>
      <c r="BX106" t="s">
        <v>1176</v>
      </c>
      <c r="BY106" t="s">
        <v>1484</v>
      </c>
      <c r="BZ106" t="s">
        <v>1485</v>
      </c>
      <c r="CA106" t="s">
        <v>1176</v>
      </c>
      <c r="CB106" t="s">
        <v>1177</v>
      </c>
      <c r="CC106" t="s">
        <v>1476</v>
      </c>
      <c r="CD106" t="s">
        <v>1457</v>
      </c>
      <c r="CE106" t="s">
        <v>1177</v>
      </c>
      <c r="CF106" t="s">
        <v>1476</v>
      </c>
      <c r="CG106" t="s">
        <v>1457</v>
      </c>
      <c r="CH106" t="s">
        <v>1177</v>
      </c>
      <c r="CI106" t="s">
        <v>1476</v>
      </c>
      <c r="CJ106" t="s">
        <v>1457</v>
      </c>
      <c r="CK106" t="s">
        <v>1176</v>
      </c>
      <c r="CL106" t="s">
        <v>1496</v>
      </c>
      <c r="CM106" t="s">
        <v>1457</v>
      </c>
      <c r="CN106" t="s">
        <v>1176</v>
      </c>
      <c r="CO106" t="s">
        <v>1504</v>
      </c>
      <c r="CP106" t="s">
        <v>1457</v>
      </c>
      <c r="CQ106" t="s">
        <v>1177</v>
      </c>
      <c r="CR106" t="s">
        <v>1504</v>
      </c>
      <c r="CS106" t="s">
        <v>1457</v>
      </c>
      <c r="CT106" t="s">
        <v>1176</v>
      </c>
      <c r="CU106" t="s">
        <v>1504</v>
      </c>
      <c r="CV106" t="s">
        <v>1457</v>
      </c>
      <c r="CW106" t="s">
        <v>1177</v>
      </c>
      <c r="CX106" t="s">
        <v>1476</v>
      </c>
      <c r="CY106" t="s">
        <v>1457</v>
      </c>
    </row>
    <row r="107" spans="1:103">
      <c r="A107" t="s">
        <v>77</v>
      </c>
      <c r="B107" t="s">
        <v>76</v>
      </c>
      <c r="C107" t="s">
        <v>75</v>
      </c>
      <c r="D107" s="424" t="s">
        <v>311</v>
      </c>
      <c r="E107" s="424" t="s">
        <v>310</v>
      </c>
      <c r="F107" t="s">
        <v>1760</v>
      </c>
      <c r="G107" t="s">
        <v>1761</v>
      </c>
      <c r="H107" t="s">
        <v>1762</v>
      </c>
      <c r="I107" t="s">
        <v>1763</v>
      </c>
      <c r="J107">
        <v>5</v>
      </c>
      <c r="K107">
        <v>1</v>
      </c>
      <c r="L107">
        <v>24</v>
      </c>
      <c r="M107">
        <v>4</v>
      </c>
      <c r="N107">
        <v>15</v>
      </c>
      <c r="O107">
        <v>10</v>
      </c>
      <c r="P107">
        <v>28</v>
      </c>
      <c r="Q107">
        <v>25</v>
      </c>
      <c r="R107">
        <v>1</v>
      </c>
      <c r="S107" t="s">
        <v>1176</v>
      </c>
      <c r="T107" t="s">
        <v>1458</v>
      </c>
      <c r="U107" t="s">
        <v>1457</v>
      </c>
      <c r="V107" t="s">
        <v>1176</v>
      </c>
      <c r="W107" t="s">
        <v>1176</v>
      </c>
      <c r="X107" t="s">
        <v>1176</v>
      </c>
      <c r="Y107" t="s">
        <v>1179</v>
      </c>
      <c r="Z107" t="s">
        <v>1176</v>
      </c>
      <c r="AA107" t="s">
        <v>1176</v>
      </c>
      <c r="AB107" t="s">
        <v>1176</v>
      </c>
      <c r="AC107" t="s">
        <v>1176</v>
      </c>
      <c r="AD107" t="s">
        <v>1457</v>
      </c>
      <c r="AE107" t="s">
        <v>1457</v>
      </c>
      <c r="AF107" t="s">
        <v>1457</v>
      </c>
      <c r="AG107">
        <v>42460</v>
      </c>
      <c r="AH107" t="s">
        <v>1457</v>
      </c>
      <c r="AI107" t="s">
        <v>1457</v>
      </c>
      <c r="AJ107" t="s">
        <v>1457</v>
      </c>
      <c r="AK107" t="s">
        <v>1457</v>
      </c>
      <c r="AT107">
        <v>9440</v>
      </c>
      <c r="AU107" t="s">
        <v>1457</v>
      </c>
      <c r="AW107" t="s">
        <v>407</v>
      </c>
      <c r="AX107">
        <v>9128</v>
      </c>
      <c r="AY107">
        <v>5847000</v>
      </c>
      <c r="AZ107">
        <v>5847000</v>
      </c>
      <c r="BA107">
        <v>5847000</v>
      </c>
      <c r="BB107">
        <v>5847000</v>
      </c>
      <c r="BC107">
        <v>5847000</v>
      </c>
      <c r="BD107">
        <v>5847000</v>
      </c>
      <c r="BF107">
        <v>5546000</v>
      </c>
      <c r="BG107">
        <v>4928000</v>
      </c>
      <c r="BH107">
        <v>6457000</v>
      </c>
      <c r="BI107">
        <v>6457000</v>
      </c>
      <c r="BJ107">
        <v>5546000</v>
      </c>
      <c r="BK107">
        <v>4928000</v>
      </c>
      <c r="BN107" t="s">
        <v>1199</v>
      </c>
      <c r="BP107" t="s">
        <v>1199</v>
      </c>
      <c r="BR107" t="s">
        <v>1457</v>
      </c>
      <c r="BS107" t="s">
        <v>1201</v>
      </c>
      <c r="BU107" t="s">
        <v>1457</v>
      </c>
      <c r="BV107" t="s">
        <v>1202</v>
      </c>
      <c r="BX107" t="s">
        <v>1176</v>
      </c>
      <c r="BY107" t="s">
        <v>1484</v>
      </c>
      <c r="BZ107" t="s">
        <v>1764</v>
      </c>
      <c r="CA107" t="s">
        <v>1177</v>
      </c>
      <c r="CB107" t="s">
        <v>1491</v>
      </c>
      <c r="CC107" t="s">
        <v>1476</v>
      </c>
      <c r="CD107" t="s">
        <v>1457</v>
      </c>
      <c r="CE107" t="s">
        <v>1491</v>
      </c>
      <c r="CF107" t="s">
        <v>1476</v>
      </c>
      <c r="CG107" t="s">
        <v>1457</v>
      </c>
      <c r="CH107" t="s">
        <v>1491</v>
      </c>
      <c r="CI107" t="s">
        <v>1476</v>
      </c>
      <c r="CJ107" t="s">
        <v>1457</v>
      </c>
      <c r="CK107" t="s">
        <v>1491</v>
      </c>
      <c r="CL107" t="s">
        <v>1476</v>
      </c>
      <c r="CM107" t="s">
        <v>1457</v>
      </c>
      <c r="CN107" t="s">
        <v>1491</v>
      </c>
      <c r="CO107" t="s">
        <v>1476</v>
      </c>
      <c r="CP107" t="s">
        <v>1457</v>
      </c>
      <c r="CQ107" t="s">
        <v>1491</v>
      </c>
      <c r="CR107" t="s">
        <v>1476</v>
      </c>
      <c r="CS107" t="s">
        <v>1457</v>
      </c>
      <c r="CT107" t="s">
        <v>1491</v>
      </c>
      <c r="CU107" t="s">
        <v>1476</v>
      </c>
      <c r="CV107" t="s">
        <v>1457</v>
      </c>
      <c r="CW107" t="s">
        <v>1491</v>
      </c>
      <c r="CX107" t="s">
        <v>1476</v>
      </c>
      <c r="CY107" t="s">
        <v>1457</v>
      </c>
    </row>
    <row r="108" spans="1:103">
      <c r="A108" t="s">
        <v>48</v>
      </c>
      <c r="B108" t="s">
        <v>64</v>
      </c>
      <c r="C108" t="s">
        <v>119</v>
      </c>
      <c r="D108" s="424" t="s">
        <v>309</v>
      </c>
      <c r="E108" s="424" t="s">
        <v>308</v>
      </c>
      <c r="F108" t="s">
        <v>1765</v>
      </c>
      <c r="G108" t="s">
        <v>1766</v>
      </c>
      <c r="H108">
        <v>7789868539</v>
      </c>
      <c r="I108" t="s">
        <v>1767</v>
      </c>
      <c r="J108">
        <v>5</v>
      </c>
      <c r="K108">
        <v>1</v>
      </c>
      <c r="L108">
        <v>24</v>
      </c>
      <c r="M108">
        <v>4</v>
      </c>
      <c r="N108">
        <v>15</v>
      </c>
      <c r="O108">
        <v>10</v>
      </c>
      <c r="P108">
        <v>28</v>
      </c>
      <c r="Q108">
        <v>25</v>
      </c>
      <c r="R108">
        <v>1</v>
      </c>
      <c r="S108" t="s">
        <v>1176</v>
      </c>
      <c r="T108" t="s">
        <v>1458</v>
      </c>
      <c r="U108" t="s">
        <v>1457</v>
      </c>
      <c r="V108" t="s">
        <v>1176</v>
      </c>
      <c r="W108" t="s">
        <v>1176</v>
      </c>
      <c r="X108" t="s">
        <v>1176</v>
      </c>
      <c r="Y108" t="s">
        <v>1179</v>
      </c>
      <c r="Z108" t="s">
        <v>1177</v>
      </c>
      <c r="AA108" t="s">
        <v>1176</v>
      </c>
      <c r="AB108" t="s">
        <v>1179</v>
      </c>
      <c r="AC108" t="s">
        <v>1176</v>
      </c>
      <c r="AD108" t="s">
        <v>1457</v>
      </c>
      <c r="AE108" t="s">
        <v>1457</v>
      </c>
      <c r="AF108" t="s">
        <v>1457</v>
      </c>
      <c r="AG108">
        <v>42369</v>
      </c>
      <c r="AH108">
        <v>75696</v>
      </c>
      <c r="AI108" t="s">
        <v>1457</v>
      </c>
      <c r="AJ108">
        <v>42460</v>
      </c>
      <c r="AK108" t="s">
        <v>1457</v>
      </c>
      <c r="AT108">
        <v>13112</v>
      </c>
      <c r="AU108">
        <v>265220</v>
      </c>
      <c r="AW108" t="s">
        <v>406</v>
      </c>
      <c r="AX108">
        <v>13538</v>
      </c>
      <c r="AY108">
        <v>10050000</v>
      </c>
      <c r="AZ108">
        <v>10050000</v>
      </c>
      <c r="BA108">
        <v>10050000</v>
      </c>
      <c r="BB108">
        <v>10050000</v>
      </c>
      <c r="BC108">
        <v>10050000</v>
      </c>
      <c r="BD108">
        <v>10050000</v>
      </c>
      <c r="BF108">
        <v>11151000</v>
      </c>
      <c r="BG108">
        <v>20289000</v>
      </c>
      <c r="BH108">
        <v>29038000</v>
      </c>
      <c r="BI108">
        <v>40200000</v>
      </c>
      <c r="BJ108">
        <v>11151000</v>
      </c>
      <c r="BK108">
        <v>18917000</v>
      </c>
      <c r="BN108" t="s">
        <v>1199</v>
      </c>
      <c r="BP108" t="s">
        <v>1199</v>
      </c>
      <c r="BR108" t="s">
        <v>1457</v>
      </c>
      <c r="BS108" t="s">
        <v>1202</v>
      </c>
      <c r="BU108" t="s">
        <v>1457</v>
      </c>
      <c r="BV108" t="s">
        <v>1202</v>
      </c>
      <c r="BX108" t="s">
        <v>1176</v>
      </c>
      <c r="BY108" t="s">
        <v>1484</v>
      </c>
      <c r="BZ108" t="s">
        <v>1485</v>
      </c>
      <c r="CA108" t="s">
        <v>1177</v>
      </c>
      <c r="CB108" t="s">
        <v>1491</v>
      </c>
      <c r="CC108" t="s">
        <v>1476</v>
      </c>
      <c r="CD108" t="s">
        <v>1457</v>
      </c>
      <c r="CE108" t="s">
        <v>1491</v>
      </c>
      <c r="CF108" t="s">
        <v>1476</v>
      </c>
      <c r="CG108" t="s">
        <v>1457</v>
      </c>
      <c r="CH108" t="s">
        <v>1491</v>
      </c>
      <c r="CI108" t="s">
        <v>1476</v>
      </c>
      <c r="CJ108" t="s">
        <v>1457</v>
      </c>
      <c r="CK108" t="s">
        <v>1491</v>
      </c>
      <c r="CL108" t="s">
        <v>1476</v>
      </c>
      <c r="CM108" t="s">
        <v>1457</v>
      </c>
      <c r="CN108" t="s">
        <v>1491</v>
      </c>
      <c r="CO108" t="s">
        <v>1476</v>
      </c>
      <c r="CP108" t="s">
        <v>1457</v>
      </c>
      <c r="CQ108" t="s">
        <v>1491</v>
      </c>
      <c r="CR108" t="s">
        <v>1476</v>
      </c>
      <c r="CS108" t="s">
        <v>1457</v>
      </c>
      <c r="CT108" t="s">
        <v>1491</v>
      </c>
      <c r="CU108" t="s">
        <v>1476</v>
      </c>
      <c r="CV108" t="s">
        <v>1457</v>
      </c>
      <c r="CW108" t="s">
        <v>1491</v>
      </c>
      <c r="CX108" t="s">
        <v>1476</v>
      </c>
      <c r="CY108" t="s">
        <v>1457</v>
      </c>
    </row>
    <row r="109" spans="1:103">
      <c r="A109" t="s">
        <v>48</v>
      </c>
      <c r="B109" t="s">
        <v>120</v>
      </c>
      <c r="C109" t="s">
        <v>119</v>
      </c>
      <c r="D109" s="424" t="s">
        <v>307</v>
      </c>
      <c r="E109" s="424" t="s">
        <v>306</v>
      </c>
      <c r="F109" t="s">
        <v>1768</v>
      </c>
      <c r="G109" t="s">
        <v>1769</v>
      </c>
      <c r="H109" t="s">
        <v>1770</v>
      </c>
      <c r="I109" t="s">
        <v>1771</v>
      </c>
      <c r="J109">
        <v>5</v>
      </c>
      <c r="K109">
        <v>1</v>
      </c>
      <c r="L109">
        <v>24</v>
      </c>
      <c r="M109">
        <v>4</v>
      </c>
      <c r="N109">
        <v>15</v>
      </c>
      <c r="O109">
        <v>10</v>
      </c>
      <c r="P109">
        <v>28</v>
      </c>
      <c r="Q109">
        <v>25</v>
      </c>
      <c r="R109">
        <v>1</v>
      </c>
      <c r="S109" t="s">
        <v>1176</v>
      </c>
      <c r="T109" t="s">
        <v>1458</v>
      </c>
      <c r="U109" t="s">
        <v>1457</v>
      </c>
      <c r="V109" t="s">
        <v>1176</v>
      </c>
      <c r="W109" t="s">
        <v>1176</v>
      </c>
      <c r="X109" t="s">
        <v>1176</v>
      </c>
      <c r="Y109" t="s">
        <v>1179</v>
      </c>
      <c r="Z109" t="s">
        <v>1176</v>
      </c>
      <c r="AA109" t="s">
        <v>1176</v>
      </c>
      <c r="AB109" t="s">
        <v>1176</v>
      </c>
      <c r="AC109" t="s">
        <v>1176</v>
      </c>
      <c r="AD109" t="s">
        <v>1457</v>
      </c>
      <c r="AE109" t="s">
        <v>1457</v>
      </c>
      <c r="AF109" t="s">
        <v>1457</v>
      </c>
      <c r="AG109">
        <v>42460</v>
      </c>
      <c r="AH109" t="s">
        <v>1457</v>
      </c>
      <c r="AI109" t="s">
        <v>1457</v>
      </c>
      <c r="AJ109" t="s">
        <v>1457</v>
      </c>
      <c r="AK109" t="s">
        <v>1457</v>
      </c>
      <c r="AT109">
        <v>3138</v>
      </c>
      <c r="AU109">
        <v>169860</v>
      </c>
      <c r="AW109" t="s">
        <v>406</v>
      </c>
      <c r="AX109">
        <v>3051</v>
      </c>
      <c r="AY109">
        <v>2380500</v>
      </c>
      <c r="AZ109">
        <v>2380500</v>
      </c>
      <c r="BA109">
        <v>2380500</v>
      </c>
      <c r="BB109">
        <v>2380500</v>
      </c>
      <c r="BC109">
        <v>2380500</v>
      </c>
      <c r="BD109">
        <v>2380500</v>
      </c>
      <c r="BF109">
        <v>2380500</v>
      </c>
      <c r="BG109">
        <v>2380500</v>
      </c>
      <c r="BH109">
        <v>2380500</v>
      </c>
      <c r="BI109">
        <v>2380500</v>
      </c>
      <c r="BJ109">
        <v>1873120</v>
      </c>
      <c r="BK109">
        <v>1745832</v>
      </c>
      <c r="BN109" t="s">
        <v>1199</v>
      </c>
      <c r="BP109" t="s">
        <v>1200</v>
      </c>
      <c r="BR109" t="s">
        <v>1457</v>
      </c>
      <c r="BS109" t="s">
        <v>1199</v>
      </c>
      <c r="BU109" t="s">
        <v>1457</v>
      </c>
      <c r="BV109" t="s">
        <v>1200</v>
      </c>
      <c r="BX109" t="s">
        <v>1176</v>
      </c>
      <c r="BY109" t="s">
        <v>1484</v>
      </c>
      <c r="BZ109" t="s">
        <v>1475</v>
      </c>
      <c r="CA109" t="s">
        <v>1176</v>
      </c>
      <c r="CB109" t="s">
        <v>1177</v>
      </c>
      <c r="CC109" t="s">
        <v>1476</v>
      </c>
      <c r="CD109" t="s">
        <v>1457</v>
      </c>
      <c r="CE109" t="s">
        <v>1177</v>
      </c>
      <c r="CF109" t="s">
        <v>1476</v>
      </c>
      <c r="CG109" t="s">
        <v>1457</v>
      </c>
      <c r="CH109" t="s">
        <v>1177</v>
      </c>
      <c r="CI109" t="s">
        <v>1476</v>
      </c>
      <c r="CJ109" t="s">
        <v>1457</v>
      </c>
      <c r="CK109" t="s">
        <v>1176</v>
      </c>
      <c r="CL109" t="s">
        <v>1479</v>
      </c>
      <c r="CM109" t="s">
        <v>1457</v>
      </c>
      <c r="CN109" t="s">
        <v>1176</v>
      </c>
      <c r="CO109" t="s">
        <v>1479</v>
      </c>
      <c r="CP109" t="s">
        <v>1457</v>
      </c>
      <c r="CQ109" t="s">
        <v>1176</v>
      </c>
      <c r="CR109" t="s">
        <v>1486</v>
      </c>
      <c r="CS109" t="s">
        <v>1457</v>
      </c>
      <c r="CT109" t="s">
        <v>1177</v>
      </c>
      <c r="CU109" t="s">
        <v>1476</v>
      </c>
      <c r="CV109" t="s">
        <v>1457</v>
      </c>
      <c r="CW109" t="s">
        <v>1176</v>
      </c>
      <c r="CX109" t="s">
        <v>1477</v>
      </c>
      <c r="CY109" t="s">
        <v>1772</v>
      </c>
    </row>
    <row r="110" spans="1:103">
      <c r="A110" t="s">
        <v>53</v>
      </c>
      <c r="B110" t="s">
        <v>163</v>
      </c>
      <c r="C110" t="s">
        <v>108</v>
      </c>
      <c r="D110" s="424" t="s">
        <v>305</v>
      </c>
      <c r="E110" s="424" t="s">
        <v>304</v>
      </c>
      <c r="F110" t="s">
        <v>1773</v>
      </c>
      <c r="G110" t="s">
        <v>1774</v>
      </c>
      <c r="H110" t="s">
        <v>1775</v>
      </c>
      <c r="I110" t="s">
        <v>1776</v>
      </c>
      <c r="J110">
        <v>5</v>
      </c>
      <c r="K110">
        <v>1</v>
      </c>
      <c r="L110">
        <v>24</v>
      </c>
      <c r="M110">
        <v>4</v>
      </c>
      <c r="N110">
        <v>15</v>
      </c>
      <c r="O110">
        <v>10</v>
      </c>
      <c r="P110">
        <v>28</v>
      </c>
      <c r="Q110">
        <v>25</v>
      </c>
      <c r="R110">
        <v>1</v>
      </c>
      <c r="S110" t="s">
        <v>1176</v>
      </c>
      <c r="T110" t="s">
        <v>1458</v>
      </c>
      <c r="U110" t="s">
        <v>1457</v>
      </c>
      <c r="V110" t="s">
        <v>1176</v>
      </c>
      <c r="W110" t="s">
        <v>1176</v>
      </c>
      <c r="X110" t="s">
        <v>1176</v>
      </c>
      <c r="Y110" t="s">
        <v>1176</v>
      </c>
      <c r="Z110" t="s">
        <v>1176</v>
      </c>
      <c r="AA110" t="s">
        <v>1176</v>
      </c>
      <c r="AB110" t="s">
        <v>1176</v>
      </c>
      <c r="AC110" t="s">
        <v>1176</v>
      </c>
      <c r="AD110" t="s">
        <v>1457</v>
      </c>
      <c r="AE110" t="s">
        <v>1457</v>
      </c>
      <c r="AF110" t="s">
        <v>1457</v>
      </c>
      <c r="AG110" t="s">
        <v>1457</v>
      </c>
      <c r="AH110" t="s">
        <v>1457</v>
      </c>
      <c r="AI110" t="s">
        <v>1457</v>
      </c>
      <c r="AJ110" t="s">
        <v>1457</v>
      </c>
      <c r="AK110" t="s">
        <v>1457</v>
      </c>
      <c r="AT110">
        <v>6835</v>
      </c>
      <c r="AU110">
        <v>73010</v>
      </c>
      <c r="AW110" t="s">
        <v>407</v>
      </c>
      <c r="AX110">
        <v>6776</v>
      </c>
      <c r="AY110">
        <v>4350750</v>
      </c>
      <c r="AZ110">
        <v>4350750</v>
      </c>
      <c r="BA110">
        <v>4350750</v>
      </c>
      <c r="BB110">
        <v>4350750</v>
      </c>
      <c r="BC110">
        <v>4350750</v>
      </c>
      <c r="BD110">
        <v>4350750</v>
      </c>
      <c r="BF110">
        <v>4350750</v>
      </c>
      <c r="BG110">
        <v>4350750</v>
      </c>
      <c r="BH110">
        <v>4350750</v>
      </c>
      <c r="BI110">
        <v>4350750</v>
      </c>
      <c r="BJ110">
        <v>4350750</v>
      </c>
      <c r="BK110">
        <v>4350750</v>
      </c>
      <c r="BN110" t="s">
        <v>1199</v>
      </c>
      <c r="BP110" t="s">
        <v>1199</v>
      </c>
      <c r="BR110" t="s">
        <v>1457</v>
      </c>
      <c r="BS110" t="s">
        <v>1202</v>
      </c>
      <c r="BU110" t="s">
        <v>1457</v>
      </c>
      <c r="BV110" t="s">
        <v>1202</v>
      </c>
      <c r="BX110" t="s">
        <v>1176</v>
      </c>
      <c r="BY110" t="s">
        <v>1484</v>
      </c>
      <c r="BZ110" t="s">
        <v>1485</v>
      </c>
      <c r="CA110" t="s">
        <v>1176</v>
      </c>
      <c r="CB110" t="s">
        <v>1177</v>
      </c>
      <c r="CC110" t="s">
        <v>1476</v>
      </c>
      <c r="CD110" t="s">
        <v>1457</v>
      </c>
      <c r="CE110" t="s">
        <v>1177</v>
      </c>
      <c r="CF110" t="s">
        <v>1476</v>
      </c>
      <c r="CG110" t="s">
        <v>1457</v>
      </c>
      <c r="CH110" t="s">
        <v>1177</v>
      </c>
      <c r="CI110" t="s">
        <v>1476</v>
      </c>
      <c r="CJ110" t="s">
        <v>1457</v>
      </c>
      <c r="CK110" t="s">
        <v>1177</v>
      </c>
      <c r="CL110" t="s">
        <v>1476</v>
      </c>
      <c r="CM110" t="s">
        <v>1457</v>
      </c>
      <c r="CN110" t="s">
        <v>1177</v>
      </c>
      <c r="CO110" t="s">
        <v>1476</v>
      </c>
      <c r="CP110" t="s">
        <v>1457</v>
      </c>
      <c r="CQ110" t="s">
        <v>1177</v>
      </c>
      <c r="CR110" t="s">
        <v>1476</v>
      </c>
      <c r="CS110" t="s">
        <v>1457</v>
      </c>
      <c r="CT110" t="s">
        <v>1176</v>
      </c>
      <c r="CU110" t="s">
        <v>1532</v>
      </c>
      <c r="CV110" t="s">
        <v>1457</v>
      </c>
      <c r="CW110" t="s">
        <v>1177</v>
      </c>
      <c r="CX110" t="s">
        <v>1476</v>
      </c>
      <c r="CY110" t="s">
        <v>1457</v>
      </c>
    </row>
    <row r="111" spans="1:103">
      <c r="A111" t="s">
        <v>53</v>
      </c>
      <c r="B111" t="s">
        <v>163</v>
      </c>
      <c r="C111" t="s">
        <v>108</v>
      </c>
      <c r="D111" s="424" t="s">
        <v>303</v>
      </c>
      <c r="E111" s="424" t="s">
        <v>302</v>
      </c>
      <c r="F111" t="s">
        <v>1777</v>
      </c>
      <c r="G111" t="s">
        <v>1778</v>
      </c>
      <c r="H111" t="s">
        <v>1779</v>
      </c>
      <c r="I111" t="s">
        <v>1780</v>
      </c>
      <c r="J111">
        <v>5</v>
      </c>
      <c r="K111">
        <v>1</v>
      </c>
      <c r="L111">
        <v>24</v>
      </c>
      <c r="M111">
        <v>4</v>
      </c>
      <c r="N111">
        <v>15</v>
      </c>
      <c r="O111">
        <v>10</v>
      </c>
      <c r="P111">
        <v>28</v>
      </c>
      <c r="Q111">
        <v>25</v>
      </c>
      <c r="R111">
        <v>1</v>
      </c>
      <c r="S111" t="s">
        <v>1176</v>
      </c>
      <c r="T111" t="s">
        <v>1458</v>
      </c>
      <c r="U111" t="s">
        <v>1457</v>
      </c>
      <c r="V111" t="s">
        <v>1176</v>
      </c>
      <c r="W111" t="s">
        <v>1176</v>
      </c>
      <c r="X111" t="s">
        <v>1176</v>
      </c>
      <c r="Y111" t="s">
        <v>1176</v>
      </c>
      <c r="Z111" t="s">
        <v>1176</v>
      </c>
      <c r="AA111" t="s">
        <v>1176</v>
      </c>
      <c r="AB111" t="s">
        <v>1176</v>
      </c>
      <c r="AC111" t="s">
        <v>1176</v>
      </c>
      <c r="AD111" t="s">
        <v>1457</v>
      </c>
      <c r="AE111" t="s">
        <v>1457</v>
      </c>
      <c r="AF111" t="s">
        <v>1457</v>
      </c>
      <c r="AG111" t="s">
        <v>1457</v>
      </c>
      <c r="AH111" t="s">
        <v>1457</v>
      </c>
      <c r="AI111" t="s">
        <v>1457</v>
      </c>
      <c r="AJ111" t="s">
        <v>1457</v>
      </c>
      <c r="AK111" t="s">
        <v>1457</v>
      </c>
      <c r="AT111">
        <v>22143</v>
      </c>
      <c r="AU111">
        <v>919527</v>
      </c>
      <c r="AW111" t="s">
        <v>406</v>
      </c>
      <c r="AX111">
        <v>22215</v>
      </c>
      <c r="AY111">
        <v>15372000</v>
      </c>
      <c r="AZ111">
        <v>15372000</v>
      </c>
      <c r="BA111">
        <v>15372000</v>
      </c>
      <c r="BB111">
        <v>15372000</v>
      </c>
      <c r="BC111">
        <v>15372000</v>
      </c>
      <c r="BD111">
        <v>15372000</v>
      </c>
      <c r="BF111">
        <v>14500000</v>
      </c>
      <c r="BG111">
        <v>15500000</v>
      </c>
      <c r="BH111">
        <v>15500000</v>
      </c>
      <c r="BI111">
        <v>15500000</v>
      </c>
      <c r="BJ111">
        <v>13500000</v>
      </c>
      <c r="BK111">
        <v>11230000</v>
      </c>
      <c r="BN111" t="s">
        <v>1200</v>
      </c>
      <c r="BP111" t="s">
        <v>1199</v>
      </c>
      <c r="BR111" t="s">
        <v>1457</v>
      </c>
      <c r="BS111" t="s">
        <v>1199</v>
      </c>
      <c r="BU111" t="s">
        <v>1457</v>
      </c>
      <c r="BV111" t="s">
        <v>1202</v>
      </c>
      <c r="BX111" t="s">
        <v>1176</v>
      </c>
      <c r="BY111" t="s">
        <v>1484</v>
      </c>
      <c r="BZ111" t="s">
        <v>1475</v>
      </c>
      <c r="CA111" t="s">
        <v>1176</v>
      </c>
      <c r="CB111" t="s">
        <v>1177</v>
      </c>
      <c r="CC111" t="s">
        <v>1476</v>
      </c>
      <c r="CD111" t="s">
        <v>1457</v>
      </c>
      <c r="CE111" t="s">
        <v>1177</v>
      </c>
      <c r="CF111" t="s">
        <v>1476</v>
      </c>
      <c r="CG111" t="s">
        <v>1457</v>
      </c>
      <c r="CH111" t="s">
        <v>1177</v>
      </c>
      <c r="CI111" t="s">
        <v>1476</v>
      </c>
      <c r="CJ111" t="s">
        <v>1457</v>
      </c>
      <c r="CK111" t="s">
        <v>1177</v>
      </c>
      <c r="CL111" t="s">
        <v>1476</v>
      </c>
      <c r="CM111" t="s">
        <v>1457</v>
      </c>
      <c r="CN111" t="s">
        <v>1176</v>
      </c>
      <c r="CO111" t="s">
        <v>1479</v>
      </c>
      <c r="CP111" t="s">
        <v>1457</v>
      </c>
      <c r="CQ111" t="s">
        <v>1177</v>
      </c>
      <c r="CR111" t="s">
        <v>1476</v>
      </c>
      <c r="CS111" t="s">
        <v>1457</v>
      </c>
      <c r="CT111" t="s">
        <v>1176</v>
      </c>
      <c r="CU111" t="s">
        <v>1540</v>
      </c>
      <c r="CV111" t="s">
        <v>1457</v>
      </c>
      <c r="CW111" t="s">
        <v>1177</v>
      </c>
      <c r="CX111" t="s">
        <v>1476</v>
      </c>
      <c r="CY111" t="s">
        <v>1457</v>
      </c>
    </row>
    <row r="112" spans="1:103">
      <c r="A112" t="s">
        <v>60</v>
      </c>
      <c r="B112" t="s">
        <v>69</v>
      </c>
      <c r="C112" t="s">
        <v>101</v>
      </c>
      <c r="D112" s="424" t="s">
        <v>301</v>
      </c>
      <c r="E112" s="424" t="s">
        <v>300</v>
      </c>
      <c r="F112" t="s">
        <v>1781</v>
      </c>
      <c r="G112" t="s">
        <v>1782</v>
      </c>
      <c r="H112" t="s">
        <v>1783</v>
      </c>
      <c r="I112" t="s">
        <v>1784</v>
      </c>
      <c r="J112">
        <v>5</v>
      </c>
      <c r="K112">
        <v>1</v>
      </c>
      <c r="L112">
        <v>24</v>
      </c>
      <c r="M112">
        <v>4</v>
      </c>
      <c r="N112">
        <v>15</v>
      </c>
      <c r="O112">
        <v>10</v>
      </c>
      <c r="P112">
        <v>28</v>
      </c>
      <c r="Q112">
        <v>25</v>
      </c>
      <c r="R112">
        <v>1</v>
      </c>
      <c r="S112" t="s">
        <v>1176</v>
      </c>
      <c r="T112" t="s">
        <v>1458</v>
      </c>
      <c r="U112" t="s">
        <v>1457</v>
      </c>
      <c r="V112" t="s">
        <v>1176</v>
      </c>
      <c r="W112" t="s">
        <v>1176</v>
      </c>
      <c r="X112" t="s">
        <v>1177</v>
      </c>
      <c r="Y112" t="s">
        <v>1176</v>
      </c>
      <c r="Z112" t="s">
        <v>1176</v>
      </c>
      <c r="AA112" t="s">
        <v>1176</v>
      </c>
      <c r="AB112" t="s">
        <v>1176</v>
      </c>
      <c r="AC112" t="s">
        <v>1177</v>
      </c>
      <c r="AD112" t="s">
        <v>1457</v>
      </c>
      <c r="AE112" t="s">
        <v>1457</v>
      </c>
      <c r="AF112">
        <v>42460</v>
      </c>
      <c r="AG112" t="s">
        <v>1457</v>
      </c>
      <c r="AH112" t="s">
        <v>1457</v>
      </c>
      <c r="AI112" t="s">
        <v>1457</v>
      </c>
      <c r="AJ112" t="s">
        <v>1457</v>
      </c>
      <c r="AK112">
        <v>42460</v>
      </c>
      <c r="AT112">
        <v>20268</v>
      </c>
      <c r="AU112" t="s">
        <v>1457</v>
      </c>
      <c r="AW112" t="s">
        <v>408</v>
      </c>
      <c r="AX112">
        <v>19266</v>
      </c>
      <c r="AY112">
        <v>13931000</v>
      </c>
      <c r="AZ112">
        <v>13977666.666666666</v>
      </c>
      <c r="BA112">
        <v>13977666.666666666</v>
      </c>
      <c r="BB112">
        <v>15006667</v>
      </c>
      <c r="BC112">
        <v>13931000</v>
      </c>
      <c r="BD112">
        <v>13977666.666666666</v>
      </c>
      <c r="BF112">
        <v>12846000</v>
      </c>
      <c r="BG112">
        <v>12993000</v>
      </c>
      <c r="BH112">
        <v>13966000</v>
      </c>
      <c r="BI112">
        <v>15309000</v>
      </c>
      <c r="BJ112">
        <v>12846000</v>
      </c>
      <c r="BK112">
        <v>12993000</v>
      </c>
      <c r="BN112" t="s">
        <v>1199</v>
      </c>
      <c r="BP112" t="s">
        <v>1199</v>
      </c>
      <c r="BR112" t="s">
        <v>1457</v>
      </c>
      <c r="BS112" t="s">
        <v>1200</v>
      </c>
      <c r="BU112" t="s">
        <v>1457</v>
      </c>
      <c r="BV112" t="s">
        <v>1199</v>
      </c>
      <c r="BX112" t="s">
        <v>1176</v>
      </c>
      <c r="BY112" t="s">
        <v>1484</v>
      </c>
      <c r="BZ112" t="s">
        <v>1475</v>
      </c>
      <c r="CA112" t="s">
        <v>1176</v>
      </c>
      <c r="CB112" t="s">
        <v>1177</v>
      </c>
      <c r="CC112" t="s">
        <v>1476</v>
      </c>
      <c r="CD112" t="s">
        <v>1457</v>
      </c>
      <c r="CE112" t="s">
        <v>1177</v>
      </c>
      <c r="CF112" t="s">
        <v>1476</v>
      </c>
      <c r="CG112" t="s">
        <v>1457</v>
      </c>
      <c r="CH112" t="s">
        <v>1176</v>
      </c>
      <c r="CI112" t="s">
        <v>1479</v>
      </c>
      <c r="CJ112" t="s">
        <v>1457</v>
      </c>
      <c r="CK112" t="s">
        <v>1177</v>
      </c>
      <c r="CL112" t="s">
        <v>1476</v>
      </c>
      <c r="CM112" t="s">
        <v>1457</v>
      </c>
      <c r="CN112" t="s">
        <v>1176</v>
      </c>
      <c r="CO112" t="s">
        <v>1504</v>
      </c>
      <c r="CP112" t="s">
        <v>1457</v>
      </c>
      <c r="CQ112" t="s">
        <v>1177</v>
      </c>
      <c r="CR112" t="s">
        <v>1476</v>
      </c>
      <c r="CS112" t="s">
        <v>1457</v>
      </c>
      <c r="CT112" t="s">
        <v>1176</v>
      </c>
      <c r="CU112" t="s">
        <v>1532</v>
      </c>
      <c r="CV112" t="s">
        <v>1457</v>
      </c>
      <c r="CW112" t="s">
        <v>1177</v>
      </c>
      <c r="CX112" t="s">
        <v>1476</v>
      </c>
      <c r="CY112" t="s">
        <v>1457</v>
      </c>
    </row>
    <row r="113" spans="1:103">
      <c r="A113" t="s">
        <v>48</v>
      </c>
      <c r="B113" t="s">
        <v>47</v>
      </c>
      <c r="C113" t="s">
        <v>46</v>
      </c>
      <c r="D113" s="424" t="s">
        <v>299</v>
      </c>
      <c r="E113" s="424" t="s">
        <v>298</v>
      </c>
      <c r="F113" t="s">
        <v>1785</v>
      </c>
      <c r="G113" t="s">
        <v>1786</v>
      </c>
      <c r="H113" t="s">
        <v>1787</v>
      </c>
      <c r="I113" t="s">
        <v>1788</v>
      </c>
      <c r="J113">
        <v>5</v>
      </c>
      <c r="K113">
        <v>1</v>
      </c>
      <c r="L113">
        <v>24</v>
      </c>
      <c r="M113">
        <v>4</v>
      </c>
      <c r="N113">
        <v>15</v>
      </c>
      <c r="O113">
        <v>10</v>
      </c>
      <c r="P113">
        <v>28</v>
      </c>
      <c r="Q113">
        <v>25</v>
      </c>
      <c r="R113">
        <v>1</v>
      </c>
      <c r="S113" t="s">
        <v>1176</v>
      </c>
      <c r="T113" t="s">
        <v>1458</v>
      </c>
      <c r="U113" t="s">
        <v>1457</v>
      </c>
      <c r="V113" t="s">
        <v>1176</v>
      </c>
      <c r="W113" t="s">
        <v>1176</v>
      </c>
      <c r="X113" t="s">
        <v>1176</v>
      </c>
      <c r="Y113" t="s">
        <v>1176</v>
      </c>
      <c r="Z113" t="s">
        <v>1176</v>
      </c>
      <c r="AA113" t="s">
        <v>1176</v>
      </c>
      <c r="AB113" t="s">
        <v>1176</v>
      </c>
      <c r="AC113" t="s">
        <v>1176</v>
      </c>
      <c r="AD113" t="s">
        <v>1457</v>
      </c>
      <c r="AE113" t="s">
        <v>1457</v>
      </c>
      <c r="AF113" t="s">
        <v>1457</v>
      </c>
      <c r="AG113" t="s">
        <v>1457</v>
      </c>
      <c r="AH113" t="s">
        <v>1457</v>
      </c>
      <c r="AI113" t="s">
        <v>1457</v>
      </c>
      <c r="AJ113" t="s">
        <v>1457</v>
      </c>
      <c r="AK113" t="s">
        <v>1457</v>
      </c>
      <c r="AT113">
        <v>9067</v>
      </c>
      <c r="AU113">
        <v>52638</v>
      </c>
      <c r="AW113" t="s">
        <v>406</v>
      </c>
      <c r="AX113">
        <v>9154</v>
      </c>
      <c r="AY113">
        <v>6041000</v>
      </c>
      <c r="AZ113">
        <v>6041000</v>
      </c>
      <c r="BA113">
        <v>6041000</v>
      </c>
      <c r="BB113">
        <v>6041000</v>
      </c>
      <c r="BC113">
        <v>6041000</v>
      </c>
      <c r="BD113">
        <v>6041000</v>
      </c>
      <c r="BF113">
        <v>5431000</v>
      </c>
      <c r="BG113">
        <v>6412000</v>
      </c>
      <c r="BH113">
        <v>6041000</v>
      </c>
      <c r="BI113">
        <v>6280000</v>
      </c>
      <c r="BJ113">
        <v>5431000</v>
      </c>
      <c r="BK113">
        <v>6412000</v>
      </c>
      <c r="BN113" t="s">
        <v>1200</v>
      </c>
      <c r="BP113" t="s">
        <v>1199</v>
      </c>
      <c r="BR113" t="s">
        <v>1457</v>
      </c>
      <c r="BS113" t="s">
        <v>1199</v>
      </c>
      <c r="BU113" t="s">
        <v>1465</v>
      </c>
      <c r="BV113" t="s">
        <v>1202</v>
      </c>
      <c r="BX113" t="s">
        <v>1176</v>
      </c>
      <c r="BY113" t="s">
        <v>1474</v>
      </c>
      <c r="BZ113" t="s">
        <v>1485</v>
      </c>
      <c r="CA113" t="s">
        <v>1176</v>
      </c>
      <c r="CB113" t="s">
        <v>1177</v>
      </c>
      <c r="CC113" t="s">
        <v>1476</v>
      </c>
      <c r="CD113" t="s">
        <v>1457</v>
      </c>
      <c r="CE113" t="s">
        <v>1177</v>
      </c>
      <c r="CF113" t="s">
        <v>1476</v>
      </c>
      <c r="CG113" t="s">
        <v>1457</v>
      </c>
      <c r="CH113" t="s">
        <v>1177</v>
      </c>
      <c r="CI113" t="s">
        <v>1476</v>
      </c>
      <c r="CJ113" t="s">
        <v>1457</v>
      </c>
      <c r="CK113" t="s">
        <v>1177</v>
      </c>
      <c r="CL113" t="s">
        <v>1476</v>
      </c>
      <c r="CM113" t="s">
        <v>1457</v>
      </c>
      <c r="CN113" t="s">
        <v>1177</v>
      </c>
      <c r="CO113" t="s">
        <v>1476</v>
      </c>
      <c r="CP113" t="s">
        <v>1457</v>
      </c>
      <c r="CQ113" t="s">
        <v>1177</v>
      </c>
      <c r="CR113" t="s">
        <v>1476</v>
      </c>
      <c r="CS113" t="s">
        <v>1457</v>
      </c>
      <c r="CT113" t="s">
        <v>1176</v>
      </c>
      <c r="CU113" t="s">
        <v>1477</v>
      </c>
      <c r="CV113" t="s">
        <v>1457</v>
      </c>
      <c r="CW113" t="s">
        <v>1176</v>
      </c>
      <c r="CX113" t="s">
        <v>1540</v>
      </c>
      <c r="CY113" t="s">
        <v>1789</v>
      </c>
    </row>
    <row r="114" spans="1:103">
      <c r="A114" t="s">
        <v>60</v>
      </c>
      <c r="B114" t="s">
        <v>69</v>
      </c>
      <c r="C114" t="s">
        <v>139</v>
      </c>
      <c r="D114" s="424" t="s">
        <v>297</v>
      </c>
      <c r="E114" s="424" t="s">
        <v>296</v>
      </c>
      <c r="F114" t="s">
        <v>1790</v>
      </c>
      <c r="G114" t="s">
        <v>1791</v>
      </c>
      <c r="H114" t="s">
        <v>1792</v>
      </c>
      <c r="I114" t="s">
        <v>1793</v>
      </c>
      <c r="J114">
        <v>5</v>
      </c>
      <c r="K114">
        <v>1</v>
      </c>
      <c r="L114">
        <v>24</v>
      </c>
      <c r="M114">
        <v>4</v>
      </c>
      <c r="N114">
        <v>15</v>
      </c>
      <c r="O114">
        <v>10</v>
      </c>
      <c r="P114">
        <v>28</v>
      </c>
      <c r="Q114">
        <v>25</v>
      </c>
      <c r="R114">
        <v>1</v>
      </c>
      <c r="S114" t="s">
        <v>1176</v>
      </c>
      <c r="T114" t="s">
        <v>1458</v>
      </c>
      <c r="U114" t="s">
        <v>1457</v>
      </c>
      <c r="V114" t="s">
        <v>1176</v>
      </c>
      <c r="W114" t="s">
        <v>1176</v>
      </c>
      <c r="X114" t="s">
        <v>1179</v>
      </c>
      <c r="Y114" t="s">
        <v>1176</v>
      </c>
      <c r="Z114" t="s">
        <v>1176</v>
      </c>
      <c r="AA114" t="s">
        <v>1176</v>
      </c>
      <c r="AB114" t="s">
        <v>1179</v>
      </c>
      <c r="AC114" t="s">
        <v>1176</v>
      </c>
      <c r="AD114" t="s">
        <v>1457</v>
      </c>
      <c r="AE114" t="s">
        <v>1457</v>
      </c>
      <c r="AF114">
        <v>42644</v>
      </c>
      <c r="AG114" t="s">
        <v>1457</v>
      </c>
      <c r="AH114" t="s">
        <v>1457</v>
      </c>
      <c r="AI114" t="s">
        <v>1457</v>
      </c>
      <c r="AJ114">
        <v>42461</v>
      </c>
      <c r="AK114" t="s">
        <v>1457</v>
      </c>
      <c r="AT114">
        <v>11981</v>
      </c>
      <c r="AU114" t="s">
        <v>1457</v>
      </c>
      <c r="AW114" t="s">
        <v>406</v>
      </c>
      <c r="AX114">
        <v>9370</v>
      </c>
      <c r="AY114">
        <v>8592000</v>
      </c>
      <c r="AZ114">
        <v>8592000</v>
      </c>
      <c r="BA114">
        <v>8592000</v>
      </c>
      <c r="BB114">
        <v>8592000</v>
      </c>
      <c r="BC114">
        <v>8592000</v>
      </c>
      <c r="BD114">
        <v>8592000</v>
      </c>
      <c r="BF114">
        <v>8592000</v>
      </c>
      <c r="BG114">
        <v>8592000</v>
      </c>
      <c r="BH114">
        <v>8592000</v>
      </c>
      <c r="BI114">
        <v>8592000</v>
      </c>
      <c r="BJ114">
        <v>8592000</v>
      </c>
      <c r="BK114">
        <v>8592000</v>
      </c>
      <c r="BN114" t="s">
        <v>1201</v>
      </c>
      <c r="BP114" t="s">
        <v>1201</v>
      </c>
      <c r="BR114" t="s">
        <v>1457</v>
      </c>
      <c r="BS114" t="s">
        <v>1200</v>
      </c>
      <c r="BU114" t="s">
        <v>1457</v>
      </c>
      <c r="BV114" t="s">
        <v>1202</v>
      </c>
      <c r="BX114" t="s">
        <v>1176</v>
      </c>
      <c r="BY114" t="s">
        <v>1474</v>
      </c>
      <c r="BZ114" t="s">
        <v>1475</v>
      </c>
      <c r="CA114" t="s">
        <v>1176</v>
      </c>
      <c r="CB114" t="s">
        <v>1177</v>
      </c>
      <c r="CC114" t="s">
        <v>1476</v>
      </c>
      <c r="CD114" t="s">
        <v>1457</v>
      </c>
      <c r="CE114" t="s">
        <v>1177</v>
      </c>
      <c r="CF114" t="s">
        <v>1476</v>
      </c>
      <c r="CG114" t="s">
        <v>1457</v>
      </c>
      <c r="CH114" t="s">
        <v>1176</v>
      </c>
      <c r="CI114" t="s">
        <v>1504</v>
      </c>
      <c r="CJ114" t="s">
        <v>1457</v>
      </c>
      <c r="CK114" t="s">
        <v>1176</v>
      </c>
      <c r="CL114" t="s">
        <v>1496</v>
      </c>
      <c r="CM114" t="s">
        <v>1457</v>
      </c>
      <c r="CN114" t="s">
        <v>1176</v>
      </c>
      <c r="CO114" t="s">
        <v>1496</v>
      </c>
      <c r="CP114" t="s">
        <v>1457</v>
      </c>
      <c r="CQ114" t="s">
        <v>1177</v>
      </c>
      <c r="CR114" t="s">
        <v>1532</v>
      </c>
      <c r="CS114" t="s">
        <v>1457</v>
      </c>
      <c r="CT114" t="s">
        <v>1177</v>
      </c>
      <c r="CU114" t="s">
        <v>1476</v>
      </c>
      <c r="CV114" t="s">
        <v>1457</v>
      </c>
      <c r="CW114" t="s">
        <v>1177</v>
      </c>
      <c r="CX114" t="s">
        <v>1476</v>
      </c>
      <c r="CY114" t="s">
        <v>1457</v>
      </c>
    </row>
    <row r="115" spans="1:103">
      <c r="A115" t="s">
        <v>53</v>
      </c>
      <c r="B115" t="s">
        <v>52</v>
      </c>
      <c r="C115" t="s">
        <v>51</v>
      </c>
      <c r="D115" s="424" t="s">
        <v>295</v>
      </c>
      <c r="E115" s="424" t="s">
        <v>294</v>
      </c>
      <c r="F115" t="s">
        <v>1794</v>
      </c>
      <c r="G115" t="s">
        <v>1795</v>
      </c>
      <c r="H115">
        <v>7847318672</v>
      </c>
      <c r="I115" t="s">
        <v>1796</v>
      </c>
      <c r="J115">
        <v>5</v>
      </c>
      <c r="K115">
        <v>1</v>
      </c>
      <c r="L115">
        <v>24</v>
      </c>
      <c r="M115">
        <v>4</v>
      </c>
      <c r="N115">
        <v>15</v>
      </c>
      <c r="O115">
        <v>10</v>
      </c>
      <c r="P115">
        <v>28</v>
      </c>
      <c r="Q115">
        <v>25</v>
      </c>
      <c r="R115">
        <v>1</v>
      </c>
      <c r="S115" t="s">
        <v>1176</v>
      </c>
      <c r="T115" t="s">
        <v>1458</v>
      </c>
      <c r="U115" t="s">
        <v>1457</v>
      </c>
      <c r="V115" t="s">
        <v>1176</v>
      </c>
      <c r="W115" t="s">
        <v>1176</v>
      </c>
      <c r="X115" t="s">
        <v>1176</v>
      </c>
      <c r="Y115" t="s">
        <v>1176</v>
      </c>
      <c r="Z115" t="s">
        <v>1176</v>
      </c>
      <c r="AA115" t="s">
        <v>1176</v>
      </c>
      <c r="AB115" t="s">
        <v>1176</v>
      </c>
      <c r="AC115" t="s">
        <v>1176</v>
      </c>
      <c r="AD115" t="s">
        <v>1457</v>
      </c>
      <c r="AE115" t="s">
        <v>1457</v>
      </c>
      <c r="AF115" t="s">
        <v>1457</v>
      </c>
      <c r="AG115" t="s">
        <v>1457</v>
      </c>
      <c r="AH115" t="s">
        <v>1457</v>
      </c>
      <c r="AI115" t="s">
        <v>1457</v>
      </c>
      <c r="AJ115" t="s">
        <v>1457</v>
      </c>
      <c r="AK115" t="s">
        <v>1457</v>
      </c>
      <c r="AT115">
        <v>9753</v>
      </c>
      <c r="AU115">
        <v>370300</v>
      </c>
      <c r="AW115" t="s">
        <v>1460</v>
      </c>
      <c r="AX115">
        <v>8239</v>
      </c>
      <c r="AY115">
        <v>14048482</v>
      </c>
      <c r="AZ115">
        <v>13019187</v>
      </c>
      <c r="BA115">
        <v>13019187</v>
      </c>
      <c r="BB115">
        <v>16346702</v>
      </c>
      <c r="BC115">
        <v>14842287</v>
      </c>
      <c r="BD115">
        <v>13252111</v>
      </c>
      <c r="BF115">
        <v>14842286.780000001</v>
      </c>
      <c r="BG115">
        <v>13252111</v>
      </c>
      <c r="BH115">
        <v>13610852</v>
      </c>
      <c r="BI115">
        <v>16992980</v>
      </c>
      <c r="BJ115">
        <v>14842287</v>
      </c>
      <c r="BK115">
        <v>13252111</v>
      </c>
      <c r="BN115" t="s">
        <v>1199</v>
      </c>
      <c r="BP115" t="s">
        <v>1199</v>
      </c>
      <c r="BR115" t="s">
        <v>1466</v>
      </c>
      <c r="BS115" t="s">
        <v>1200</v>
      </c>
      <c r="BU115" t="s">
        <v>1457</v>
      </c>
      <c r="BV115" t="s">
        <v>1202</v>
      </c>
      <c r="BX115" t="s">
        <v>1176</v>
      </c>
      <c r="BY115" t="s">
        <v>1474</v>
      </c>
      <c r="BZ115" t="s">
        <v>1485</v>
      </c>
      <c r="CA115" t="s">
        <v>1176</v>
      </c>
      <c r="CB115" t="s">
        <v>1177</v>
      </c>
      <c r="CC115" t="s">
        <v>1476</v>
      </c>
      <c r="CD115" t="s">
        <v>1457</v>
      </c>
      <c r="CE115" t="s">
        <v>1177</v>
      </c>
      <c r="CF115" t="s">
        <v>1476</v>
      </c>
      <c r="CG115" t="s">
        <v>1457</v>
      </c>
      <c r="CH115" t="s">
        <v>1177</v>
      </c>
      <c r="CI115" t="s">
        <v>1476</v>
      </c>
      <c r="CJ115" t="s">
        <v>1457</v>
      </c>
      <c r="CK115" t="s">
        <v>1176</v>
      </c>
      <c r="CL115" t="s">
        <v>1486</v>
      </c>
      <c r="CM115" t="s">
        <v>1457</v>
      </c>
      <c r="CN115" t="s">
        <v>1176</v>
      </c>
      <c r="CO115" t="s">
        <v>1477</v>
      </c>
      <c r="CP115" t="s">
        <v>1457</v>
      </c>
      <c r="CQ115" t="s">
        <v>1177</v>
      </c>
      <c r="CR115" t="s">
        <v>1476</v>
      </c>
      <c r="CS115" t="s">
        <v>1457</v>
      </c>
      <c r="CT115" t="s">
        <v>1176</v>
      </c>
      <c r="CU115" t="s">
        <v>1477</v>
      </c>
      <c r="CV115" t="s">
        <v>1457</v>
      </c>
      <c r="CW115" t="s">
        <v>1177</v>
      </c>
      <c r="CX115" t="s">
        <v>1476</v>
      </c>
      <c r="CY115" t="s">
        <v>1457</v>
      </c>
    </row>
    <row r="116" spans="1:103">
      <c r="A116" t="s">
        <v>48</v>
      </c>
      <c r="B116" t="s">
        <v>120</v>
      </c>
      <c r="C116" t="s">
        <v>119</v>
      </c>
      <c r="D116" s="424" t="s">
        <v>315</v>
      </c>
      <c r="E116" s="424" t="s">
        <v>314</v>
      </c>
      <c r="F116" t="s">
        <v>1797</v>
      </c>
      <c r="G116" t="s">
        <v>1798</v>
      </c>
      <c r="H116" t="s">
        <v>1799</v>
      </c>
      <c r="I116" t="s">
        <v>1800</v>
      </c>
      <c r="J116">
        <v>5</v>
      </c>
      <c r="K116">
        <v>1</v>
      </c>
      <c r="L116">
        <v>24</v>
      </c>
      <c r="M116">
        <v>4</v>
      </c>
      <c r="N116">
        <v>15</v>
      </c>
      <c r="O116">
        <v>10</v>
      </c>
      <c r="P116">
        <v>28</v>
      </c>
      <c r="Q116">
        <v>25</v>
      </c>
      <c r="R116">
        <v>1</v>
      </c>
      <c r="S116" t="s">
        <v>1176</v>
      </c>
      <c r="T116" t="s">
        <v>1458</v>
      </c>
      <c r="U116" t="s">
        <v>1457</v>
      </c>
      <c r="V116" t="s">
        <v>1176</v>
      </c>
      <c r="W116" t="s">
        <v>1176</v>
      </c>
      <c r="X116" t="s">
        <v>1176</v>
      </c>
      <c r="Y116" t="s">
        <v>1176</v>
      </c>
      <c r="Z116" t="s">
        <v>1176</v>
      </c>
      <c r="AA116" t="s">
        <v>1176</v>
      </c>
      <c r="AB116" t="s">
        <v>1176</v>
      </c>
      <c r="AC116" t="s">
        <v>1176</v>
      </c>
      <c r="AD116" t="s">
        <v>1457</v>
      </c>
      <c r="AE116" t="s">
        <v>1457</v>
      </c>
      <c r="AF116" t="s">
        <v>1457</v>
      </c>
      <c r="AG116" t="s">
        <v>1457</v>
      </c>
      <c r="AH116" t="s">
        <v>1457</v>
      </c>
      <c r="AI116" t="s">
        <v>1457</v>
      </c>
      <c r="AJ116" t="s">
        <v>1457</v>
      </c>
      <c r="AK116" t="s">
        <v>1457</v>
      </c>
      <c r="AT116">
        <v>15203</v>
      </c>
      <c r="AU116" t="s">
        <v>1457</v>
      </c>
      <c r="AW116" t="s">
        <v>413</v>
      </c>
      <c r="AX116">
        <v>15103</v>
      </c>
      <c r="AY116">
        <v>10933750</v>
      </c>
      <c r="AZ116">
        <v>10933750</v>
      </c>
      <c r="BA116">
        <v>10933750</v>
      </c>
      <c r="BB116">
        <v>9333750</v>
      </c>
      <c r="BC116">
        <v>10933750</v>
      </c>
      <c r="BD116">
        <v>10933750</v>
      </c>
      <c r="BF116">
        <v>10933750</v>
      </c>
      <c r="BG116">
        <v>10933750</v>
      </c>
      <c r="BH116">
        <v>10933750</v>
      </c>
      <c r="BI116">
        <v>10933750</v>
      </c>
      <c r="BJ116">
        <v>10933750</v>
      </c>
      <c r="BK116">
        <v>10933750</v>
      </c>
      <c r="BN116" t="s">
        <v>1200</v>
      </c>
      <c r="BP116" t="s">
        <v>1199</v>
      </c>
      <c r="BR116" t="s">
        <v>1457</v>
      </c>
      <c r="BS116" t="s">
        <v>1199</v>
      </c>
      <c r="BU116" t="s">
        <v>1457</v>
      </c>
      <c r="BV116" t="s">
        <v>1199</v>
      </c>
      <c r="BX116" t="s">
        <v>1176</v>
      </c>
      <c r="BY116" t="s">
        <v>1474</v>
      </c>
      <c r="BZ116" t="s">
        <v>1485</v>
      </c>
      <c r="CA116" t="s">
        <v>1177</v>
      </c>
      <c r="CB116" t="s">
        <v>1491</v>
      </c>
      <c r="CC116" t="s">
        <v>1476</v>
      </c>
      <c r="CD116" t="s">
        <v>1457</v>
      </c>
      <c r="CE116" t="s">
        <v>1491</v>
      </c>
      <c r="CF116" t="s">
        <v>1476</v>
      </c>
      <c r="CG116" t="s">
        <v>1457</v>
      </c>
      <c r="CH116" t="s">
        <v>1491</v>
      </c>
      <c r="CI116" t="s">
        <v>1476</v>
      </c>
      <c r="CJ116" t="s">
        <v>1457</v>
      </c>
      <c r="CK116" t="s">
        <v>1491</v>
      </c>
      <c r="CL116" t="s">
        <v>1476</v>
      </c>
      <c r="CM116" t="s">
        <v>1457</v>
      </c>
      <c r="CN116" t="s">
        <v>1491</v>
      </c>
      <c r="CO116" t="s">
        <v>1476</v>
      </c>
      <c r="CP116" t="s">
        <v>1457</v>
      </c>
      <c r="CQ116" t="s">
        <v>1491</v>
      </c>
      <c r="CR116" t="s">
        <v>1476</v>
      </c>
      <c r="CS116" t="s">
        <v>1457</v>
      </c>
      <c r="CT116" t="s">
        <v>1491</v>
      </c>
      <c r="CU116" t="s">
        <v>1476</v>
      </c>
      <c r="CV116" t="s">
        <v>1457</v>
      </c>
      <c r="CW116" t="s">
        <v>1491</v>
      </c>
      <c r="CX116" t="s">
        <v>1476</v>
      </c>
      <c r="CY116" t="s">
        <v>1457</v>
      </c>
    </row>
    <row r="117" spans="1:103">
      <c r="A117" t="s">
        <v>48</v>
      </c>
      <c r="B117" t="s">
        <v>47</v>
      </c>
      <c r="C117" t="s">
        <v>46</v>
      </c>
      <c r="D117" s="424" t="s">
        <v>291</v>
      </c>
      <c r="E117" s="424" t="s">
        <v>290</v>
      </c>
      <c r="F117" t="s">
        <v>1801</v>
      </c>
      <c r="G117" t="s">
        <v>1802</v>
      </c>
      <c r="H117" t="s">
        <v>1803</v>
      </c>
      <c r="I117" t="s">
        <v>1804</v>
      </c>
      <c r="J117">
        <v>5</v>
      </c>
      <c r="K117">
        <v>1</v>
      </c>
      <c r="L117">
        <v>24</v>
      </c>
      <c r="M117">
        <v>4</v>
      </c>
      <c r="N117">
        <v>15</v>
      </c>
      <c r="O117">
        <v>10</v>
      </c>
      <c r="P117">
        <v>28</v>
      </c>
      <c r="Q117">
        <v>25</v>
      </c>
      <c r="R117">
        <v>1</v>
      </c>
      <c r="S117" t="s">
        <v>1176</v>
      </c>
      <c r="T117" t="s">
        <v>1458</v>
      </c>
      <c r="U117" t="s">
        <v>1457</v>
      </c>
      <c r="V117" t="s">
        <v>1176</v>
      </c>
      <c r="W117" t="s">
        <v>1176</v>
      </c>
      <c r="X117" t="s">
        <v>1176</v>
      </c>
      <c r="Y117" t="s">
        <v>1179</v>
      </c>
      <c r="Z117" t="s">
        <v>1176</v>
      </c>
      <c r="AA117" t="s">
        <v>1176</v>
      </c>
      <c r="AB117" t="s">
        <v>1176</v>
      </c>
      <c r="AC117" t="s">
        <v>1176</v>
      </c>
      <c r="AD117" t="s">
        <v>1457</v>
      </c>
      <c r="AE117" t="s">
        <v>1457</v>
      </c>
      <c r="AF117" t="s">
        <v>1457</v>
      </c>
      <c r="AG117">
        <v>42460</v>
      </c>
      <c r="AH117" t="s">
        <v>1457</v>
      </c>
      <c r="AI117" t="s">
        <v>1457</v>
      </c>
      <c r="AJ117" t="s">
        <v>1457</v>
      </c>
      <c r="AK117" t="s">
        <v>1457</v>
      </c>
      <c r="AT117">
        <v>7326</v>
      </c>
      <c r="AU117">
        <v>11960</v>
      </c>
      <c r="AW117" t="s">
        <v>406</v>
      </c>
      <c r="AX117">
        <v>8345</v>
      </c>
      <c r="AY117">
        <v>5619500</v>
      </c>
      <c r="AZ117">
        <v>5619500</v>
      </c>
      <c r="BA117">
        <v>5619500</v>
      </c>
      <c r="BB117">
        <v>5619500</v>
      </c>
      <c r="BC117">
        <v>5619500</v>
      </c>
      <c r="BD117">
        <v>5619500</v>
      </c>
      <c r="BF117">
        <v>5619431.152184247</v>
      </c>
      <c r="BG117">
        <v>5619431.152184247</v>
      </c>
      <c r="BH117">
        <v>5619431.152184247</v>
      </c>
      <c r="BI117">
        <v>5619431.152184247</v>
      </c>
      <c r="BJ117">
        <v>5619431.152184247</v>
      </c>
      <c r="BK117">
        <v>5619431.152184247</v>
      </c>
      <c r="BN117" t="s">
        <v>1200</v>
      </c>
      <c r="BP117" t="s">
        <v>1202</v>
      </c>
      <c r="BR117" t="s">
        <v>1457</v>
      </c>
      <c r="BS117" t="s">
        <v>1199</v>
      </c>
      <c r="BU117" t="s">
        <v>1457</v>
      </c>
      <c r="BV117" t="s">
        <v>1202</v>
      </c>
      <c r="BX117" t="s">
        <v>1176</v>
      </c>
      <c r="BY117" t="s">
        <v>1484</v>
      </c>
      <c r="BZ117" t="s">
        <v>1485</v>
      </c>
      <c r="CA117" t="s">
        <v>1176</v>
      </c>
      <c r="CB117" t="s">
        <v>1176</v>
      </c>
      <c r="CC117" t="s">
        <v>1479</v>
      </c>
      <c r="CD117" t="s">
        <v>1457</v>
      </c>
      <c r="CE117" t="s">
        <v>1176</v>
      </c>
      <c r="CF117" t="s">
        <v>1532</v>
      </c>
      <c r="CG117" t="s">
        <v>1457</v>
      </c>
      <c r="CH117" t="s">
        <v>1176</v>
      </c>
      <c r="CI117" t="s">
        <v>1504</v>
      </c>
      <c r="CJ117" t="s">
        <v>1457</v>
      </c>
      <c r="CK117" t="s">
        <v>1176</v>
      </c>
      <c r="CL117" t="s">
        <v>1532</v>
      </c>
      <c r="CM117" t="s">
        <v>1457</v>
      </c>
      <c r="CN117" t="s">
        <v>1176</v>
      </c>
      <c r="CO117" t="s">
        <v>1504</v>
      </c>
      <c r="CP117" t="s">
        <v>1457</v>
      </c>
      <c r="CQ117" t="s">
        <v>1176</v>
      </c>
      <c r="CR117" t="s">
        <v>1532</v>
      </c>
      <c r="CS117" t="s">
        <v>1457</v>
      </c>
      <c r="CT117" t="s">
        <v>1176</v>
      </c>
      <c r="CU117" t="s">
        <v>1479</v>
      </c>
      <c r="CV117" t="s">
        <v>1457</v>
      </c>
      <c r="CW117" t="s">
        <v>1177</v>
      </c>
      <c r="CX117" t="s">
        <v>1476</v>
      </c>
      <c r="CY117" t="s">
        <v>1457</v>
      </c>
    </row>
    <row r="118" spans="1:103">
      <c r="A118" t="s">
        <v>77</v>
      </c>
      <c r="B118" t="s">
        <v>76</v>
      </c>
      <c r="C118" t="s">
        <v>75</v>
      </c>
      <c r="D118" s="424" t="s">
        <v>287</v>
      </c>
      <c r="E118" s="424" t="s">
        <v>286</v>
      </c>
      <c r="F118" t="s">
        <v>1805</v>
      </c>
      <c r="G118" t="s">
        <v>1806</v>
      </c>
      <c r="H118" t="s">
        <v>1807</v>
      </c>
      <c r="I118" t="s">
        <v>1808</v>
      </c>
      <c r="J118">
        <v>5</v>
      </c>
      <c r="K118">
        <v>1</v>
      </c>
      <c r="L118">
        <v>24</v>
      </c>
      <c r="M118">
        <v>4</v>
      </c>
      <c r="N118">
        <v>15</v>
      </c>
      <c r="O118">
        <v>10</v>
      </c>
      <c r="P118">
        <v>28</v>
      </c>
      <c r="Q118">
        <v>25</v>
      </c>
      <c r="R118">
        <v>1</v>
      </c>
      <c r="S118" t="s">
        <v>1176</v>
      </c>
      <c r="T118" t="s">
        <v>1458</v>
      </c>
      <c r="U118" t="s">
        <v>1457</v>
      </c>
      <c r="V118" t="s">
        <v>1176</v>
      </c>
      <c r="W118" t="s">
        <v>1176</v>
      </c>
      <c r="X118" t="s">
        <v>1179</v>
      </c>
      <c r="Y118" t="s">
        <v>1176</v>
      </c>
      <c r="Z118" t="s">
        <v>1176</v>
      </c>
      <c r="AA118" t="s">
        <v>1176</v>
      </c>
      <c r="AB118" t="s">
        <v>1176</v>
      </c>
      <c r="AC118" t="s">
        <v>1176</v>
      </c>
      <c r="AD118" t="s">
        <v>1457</v>
      </c>
      <c r="AE118" t="s">
        <v>1457</v>
      </c>
      <c r="AF118">
        <v>42400</v>
      </c>
      <c r="AG118" t="s">
        <v>1457</v>
      </c>
      <c r="AH118" t="s">
        <v>1457</v>
      </c>
      <c r="AI118" t="s">
        <v>1457</v>
      </c>
      <c r="AJ118" t="s">
        <v>1457</v>
      </c>
      <c r="AK118" t="s">
        <v>1457</v>
      </c>
      <c r="AT118">
        <v>7765</v>
      </c>
      <c r="AU118" t="s">
        <v>1457</v>
      </c>
      <c r="AW118" t="s">
        <v>407</v>
      </c>
      <c r="AX118">
        <v>6726</v>
      </c>
      <c r="AY118">
        <v>6697500</v>
      </c>
      <c r="AZ118">
        <v>4629500</v>
      </c>
      <c r="BA118">
        <v>4629500</v>
      </c>
      <c r="BB118">
        <v>4629500</v>
      </c>
      <c r="BC118">
        <v>6697500</v>
      </c>
      <c r="BD118">
        <v>4629500</v>
      </c>
      <c r="BF118">
        <v>4896500</v>
      </c>
      <c r="BG118">
        <v>4896500</v>
      </c>
      <c r="BH118">
        <v>5396500</v>
      </c>
      <c r="BI118">
        <v>5396500</v>
      </c>
      <c r="BJ118">
        <v>4892750</v>
      </c>
      <c r="BK118">
        <v>4896500</v>
      </c>
      <c r="BN118" t="s">
        <v>1199</v>
      </c>
      <c r="BP118" t="s">
        <v>1200</v>
      </c>
      <c r="BR118" t="s">
        <v>1457</v>
      </c>
      <c r="BS118" t="s">
        <v>1199</v>
      </c>
      <c r="BU118" t="s">
        <v>1467</v>
      </c>
      <c r="BV118" t="s">
        <v>1200</v>
      </c>
      <c r="BX118" t="s">
        <v>1176</v>
      </c>
      <c r="BY118" t="s">
        <v>1474</v>
      </c>
      <c r="BZ118" t="s">
        <v>1485</v>
      </c>
      <c r="CA118" t="s">
        <v>1176</v>
      </c>
      <c r="CB118" t="s">
        <v>1176</v>
      </c>
      <c r="CC118" t="s">
        <v>1540</v>
      </c>
      <c r="CD118" t="s">
        <v>1457</v>
      </c>
      <c r="CE118" t="s">
        <v>1176</v>
      </c>
      <c r="CF118" t="s">
        <v>1479</v>
      </c>
      <c r="CG118" t="s">
        <v>1457</v>
      </c>
      <c r="CH118" t="s">
        <v>1176</v>
      </c>
      <c r="CI118" t="s">
        <v>1504</v>
      </c>
      <c r="CJ118" t="s">
        <v>1457</v>
      </c>
      <c r="CK118" t="s">
        <v>1176</v>
      </c>
      <c r="CL118" t="s">
        <v>1496</v>
      </c>
      <c r="CM118" t="s">
        <v>1457</v>
      </c>
      <c r="CN118" t="s">
        <v>1176</v>
      </c>
      <c r="CO118" t="s">
        <v>1504</v>
      </c>
      <c r="CP118" t="s">
        <v>1457</v>
      </c>
      <c r="CQ118" t="s">
        <v>1176</v>
      </c>
      <c r="CR118" t="s">
        <v>1504</v>
      </c>
      <c r="CS118" t="s">
        <v>1457</v>
      </c>
      <c r="CT118" t="s">
        <v>1176</v>
      </c>
      <c r="CU118" t="s">
        <v>1478</v>
      </c>
      <c r="CV118" t="s">
        <v>1457</v>
      </c>
      <c r="CW118" t="s">
        <v>1177</v>
      </c>
      <c r="CX118" t="s">
        <v>1476</v>
      </c>
      <c r="CY118" t="s">
        <v>1457</v>
      </c>
    </row>
    <row r="119" spans="1:103">
      <c r="A119" t="s">
        <v>53</v>
      </c>
      <c r="B119" t="s">
        <v>105</v>
      </c>
      <c r="C119" t="s">
        <v>104</v>
      </c>
      <c r="D119" s="424" t="s">
        <v>285</v>
      </c>
      <c r="E119" s="424" t="s">
        <v>284</v>
      </c>
      <c r="F119" t="s">
        <v>1809</v>
      </c>
      <c r="G119" t="s">
        <v>1810</v>
      </c>
      <c r="H119" t="s">
        <v>1811</v>
      </c>
      <c r="I119" t="s">
        <v>1812</v>
      </c>
      <c r="J119">
        <v>5</v>
      </c>
      <c r="K119">
        <v>1</v>
      </c>
      <c r="L119">
        <v>24</v>
      </c>
      <c r="M119">
        <v>4</v>
      </c>
      <c r="N119">
        <v>15</v>
      </c>
      <c r="O119">
        <v>10</v>
      </c>
      <c r="P119">
        <v>28</v>
      </c>
      <c r="Q119">
        <v>25</v>
      </c>
      <c r="R119">
        <v>1</v>
      </c>
      <c r="S119" t="s">
        <v>1176</v>
      </c>
      <c r="T119" t="s">
        <v>1458</v>
      </c>
      <c r="U119" t="s">
        <v>1457</v>
      </c>
      <c r="V119" t="s">
        <v>1176</v>
      </c>
      <c r="W119" t="s">
        <v>1176</v>
      </c>
      <c r="X119" t="s">
        <v>1179</v>
      </c>
      <c r="Y119" t="s">
        <v>1176</v>
      </c>
      <c r="Z119" t="s">
        <v>1176</v>
      </c>
      <c r="AA119" t="s">
        <v>1176</v>
      </c>
      <c r="AB119" t="s">
        <v>1179</v>
      </c>
      <c r="AC119" t="s">
        <v>1176</v>
      </c>
      <c r="AD119" t="s">
        <v>1457</v>
      </c>
      <c r="AE119" t="s">
        <v>1457</v>
      </c>
      <c r="AF119">
        <v>42370</v>
      </c>
      <c r="AG119" t="s">
        <v>1457</v>
      </c>
      <c r="AH119" t="s">
        <v>1457</v>
      </c>
      <c r="AI119" t="s">
        <v>1457</v>
      </c>
      <c r="AJ119">
        <v>42460</v>
      </c>
      <c r="AK119" t="s">
        <v>1457</v>
      </c>
      <c r="AT119">
        <v>36169</v>
      </c>
      <c r="AU119" t="s">
        <v>1457</v>
      </c>
      <c r="AW119" t="s">
        <v>406</v>
      </c>
      <c r="AX119">
        <v>35730</v>
      </c>
      <c r="AY119">
        <v>28758000</v>
      </c>
      <c r="AZ119">
        <v>23386000</v>
      </c>
      <c r="BA119">
        <v>25573000</v>
      </c>
      <c r="BB119">
        <v>25017000</v>
      </c>
      <c r="BC119">
        <v>28758000</v>
      </c>
      <c r="BD119">
        <v>23386000</v>
      </c>
      <c r="BF119">
        <v>22685000</v>
      </c>
      <c r="BG119">
        <v>30274000</v>
      </c>
      <c r="BH119">
        <v>24965000</v>
      </c>
      <c r="BI119">
        <v>24810000</v>
      </c>
      <c r="BJ119">
        <v>22685000</v>
      </c>
      <c r="BK119">
        <v>30274000</v>
      </c>
      <c r="BN119" t="s">
        <v>1199</v>
      </c>
      <c r="BP119" t="s">
        <v>1199</v>
      </c>
      <c r="BR119" t="s">
        <v>1457</v>
      </c>
      <c r="BS119" t="s">
        <v>1200</v>
      </c>
      <c r="BU119" t="s">
        <v>1457</v>
      </c>
      <c r="BV119" t="s">
        <v>1200</v>
      </c>
      <c r="BX119" t="s">
        <v>1176</v>
      </c>
      <c r="BY119" t="s">
        <v>1484</v>
      </c>
      <c r="BZ119" t="s">
        <v>1764</v>
      </c>
      <c r="CA119" t="s">
        <v>1176</v>
      </c>
      <c r="CB119" t="s">
        <v>1177</v>
      </c>
      <c r="CC119" t="s">
        <v>1476</v>
      </c>
      <c r="CD119" t="s">
        <v>1457</v>
      </c>
      <c r="CE119" t="s">
        <v>1176</v>
      </c>
      <c r="CF119" t="s">
        <v>1477</v>
      </c>
      <c r="CG119" t="s">
        <v>1457</v>
      </c>
      <c r="CH119" t="s">
        <v>1176</v>
      </c>
      <c r="CI119" t="s">
        <v>1477</v>
      </c>
      <c r="CJ119" t="s">
        <v>1457</v>
      </c>
      <c r="CK119" t="s">
        <v>1177</v>
      </c>
      <c r="CL119" t="s">
        <v>1476</v>
      </c>
      <c r="CM119" t="s">
        <v>1457</v>
      </c>
      <c r="CN119" t="s">
        <v>1176</v>
      </c>
      <c r="CO119" t="s">
        <v>1540</v>
      </c>
      <c r="CP119" t="s">
        <v>1457</v>
      </c>
      <c r="CQ119" t="s">
        <v>1176</v>
      </c>
      <c r="CR119" t="s">
        <v>1540</v>
      </c>
      <c r="CS119" t="s">
        <v>1457</v>
      </c>
      <c r="CT119" t="s">
        <v>1176</v>
      </c>
      <c r="CU119" t="s">
        <v>1540</v>
      </c>
      <c r="CV119" t="s">
        <v>1457</v>
      </c>
      <c r="CW119" t="s">
        <v>1177</v>
      </c>
      <c r="CX119" t="s">
        <v>1476</v>
      </c>
      <c r="CY119" t="s">
        <v>1457</v>
      </c>
    </row>
    <row r="120" spans="1:103">
      <c r="A120" t="s">
        <v>48</v>
      </c>
      <c r="B120" t="s">
        <v>120</v>
      </c>
      <c r="C120" t="s">
        <v>119</v>
      </c>
      <c r="D120" s="424" t="s">
        <v>283</v>
      </c>
      <c r="E120" s="424" t="s">
        <v>282</v>
      </c>
      <c r="F120" t="s">
        <v>1674</v>
      </c>
      <c r="G120" t="s">
        <v>1675</v>
      </c>
      <c r="H120" t="s">
        <v>1676</v>
      </c>
      <c r="I120" t="s">
        <v>1813</v>
      </c>
      <c r="J120">
        <v>5</v>
      </c>
      <c r="K120">
        <v>1</v>
      </c>
      <c r="L120">
        <v>24</v>
      </c>
      <c r="M120">
        <v>4</v>
      </c>
      <c r="N120">
        <v>15</v>
      </c>
      <c r="O120">
        <v>10</v>
      </c>
      <c r="P120">
        <v>28</v>
      </c>
      <c r="Q120">
        <v>25</v>
      </c>
      <c r="R120">
        <v>1</v>
      </c>
      <c r="S120" t="s">
        <v>1176</v>
      </c>
      <c r="T120" t="s">
        <v>1458</v>
      </c>
      <c r="U120" t="s">
        <v>1457</v>
      </c>
      <c r="V120" t="s">
        <v>1176</v>
      </c>
      <c r="W120" t="s">
        <v>1176</v>
      </c>
      <c r="X120" t="s">
        <v>1176</v>
      </c>
      <c r="Y120" t="s">
        <v>1176</v>
      </c>
      <c r="Z120" t="s">
        <v>1176</v>
      </c>
      <c r="AA120" t="s">
        <v>1176</v>
      </c>
      <c r="AB120" t="s">
        <v>1176</v>
      </c>
      <c r="AC120" t="s">
        <v>1176</v>
      </c>
      <c r="AD120" t="s">
        <v>1457</v>
      </c>
      <c r="AE120" t="s">
        <v>1457</v>
      </c>
      <c r="AF120" t="s">
        <v>1457</v>
      </c>
      <c r="AG120" t="s">
        <v>1457</v>
      </c>
      <c r="AH120" t="s">
        <v>1457</v>
      </c>
      <c r="AI120" t="s">
        <v>1457</v>
      </c>
      <c r="AJ120" t="s">
        <v>1457</v>
      </c>
      <c r="AK120" t="s">
        <v>1457</v>
      </c>
      <c r="AT120">
        <v>6211</v>
      </c>
      <c r="AU120" t="s">
        <v>1457</v>
      </c>
      <c r="AW120" t="s">
        <v>407</v>
      </c>
      <c r="AX120">
        <v>6716</v>
      </c>
      <c r="AY120">
        <v>4303500</v>
      </c>
      <c r="AZ120">
        <v>4303500</v>
      </c>
      <c r="BA120">
        <v>4303500</v>
      </c>
      <c r="BB120">
        <v>4303500</v>
      </c>
      <c r="BC120">
        <v>4017583</v>
      </c>
      <c r="BD120">
        <v>4009766</v>
      </c>
      <c r="BF120">
        <v>4303500</v>
      </c>
      <c r="BG120">
        <v>4303500</v>
      </c>
      <c r="BH120">
        <v>4303500</v>
      </c>
      <c r="BI120">
        <v>4303500</v>
      </c>
      <c r="BJ120">
        <v>4017583</v>
      </c>
      <c r="BK120">
        <v>4009766</v>
      </c>
      <c r="BN120" t="s">
        <v>1201</v>
      </c>
      <c r="BP120" t="s">
        <v>1200</v>
      </c>
      <c r="BR120" t="s">
        <v>1457</v>
      </c>
      <c r="BS120" t="s">
        <v>1199</v>
      </c>
      <c r="BU120" t="s">
        <v>1457</v>
      </c>
      <c r="BV120" t="s">
        <v>1200</v>
      </c>
      <c r="BX120" t="s">
        <v>1176</v>
      </c>
      <c r="BY120" t="s">
        <v>1474</v>
      </c>
      <c r="BZ120" t="s">
        <v>1475</v>
      </c>
      <c r="CA120" t="s">
        <v>1176</v>
      </c>
      <c r="CB120" t="s">
        <v>1176</v>
      </c>
      <c r="CC120" t="s">
        <v>1504</v>
      </c>
      <c r="CD120" t="s">
        <v>1457</v>
      </c>
      <c r="CE120" t="s">
        <v>1176</v>
      </c>
      <c r="CF120" t="s">
        <v>1540</v>
      </c>
      <c r="CG120" t="s">
        <v>1457</v>
      </c>
      <c r="CH120" t="s">
        <v>1176</v>
      </c>
      <c r="CI120" t="s">
        <v>1496</v>
      </c>
      <c r="CJ120" t="s">
        <v>1457</v>
      </c>
      <c r="CK120" t="s">
        <v>1176</v>
      </c>
      <c r="CL120" t="s">
        <v>1496</v>
      </c>
      <c r="CM120" t="s">
        <v>1457</v>
      </c>
      <c r="CN120" t="s">
        <v>1176</v>
      </c>
      <c r="CO120" t="s">
        <v>1477</v>
      </c>
      <c r="CP120" t="s">
        <v>1457</v>
      </c>
      <c r="CQ120" t="s">
        <v>1176</v>
      </c>
      <c r="CR120" t="s">
        <v>1477</v>
      </c>
      <c r="CS120" t="s">
        <v>1457</v>
      </c>
      <c r="CT120" t="s">
        <v>1176</v>
      </c>
      <c r="CU120" t="s">
        <v>1532</v>
      </c>
      <c r="CV120" t="s">
        <v>1457</v>
      </c>
      <c r="CW120" t="s">
        <v>1176</v>
      </c>
      <c r="CX120" t="s">
        <v>1572</v>
      </c>
      <c r="CY120" t="s">
        <v>1678</v>
      </c>
    </row>
    <row r="121" spans="1:103">
      <c r="A121" t="s">
        <v>77</v>
      </c>
      <c r="B121" t="s">
        <v>76</v>
      </c>
      <c r="C121" t="s">
        <v>75</v>
      </c>
      <c r="D121" s="424" t="s">
        <v>279</v>
      </c>
      <c r="E121" s="424" t="s">
        <v>278</v>
      </c>
      <c r="F121" t="s">
        <v>1814</v>
      </c>
      <c r="G121" t="s">
        <v>1815</v>
      </c>
      <c r="H121">
        <v>2030499000</v>
      </c>
      <c r="I121" t="s">
        <v>1816</v>
      </c>
      <c r="J121">
        <v>5</v>
      </c>
      <c r="K121">
        <v>1</v>
      </c>
      <c r="L121">
        <v>24</v>
      </c>
      <c r="M121">
        <v>4</v>
      </c>
      <c r="N121">
        <v>15</v>
      </c>
      <c r="O121">
        <v>10</v>
      </c>
      <c r="P121">
        <v>28</v>
      </c>
      <c r="Q121">
        <v>25</v>
      </c>
      <c r="R121">
        <v>1</v>
      </c>
      <c r="S121" t="s">
        <v>1176</v>
      </c>
      <c r="T121" t="s">
        <v>1458</v>
      </c>
      <c r="U121" t="s">
        <v>1457</v>
      </c>
      <c r="V121" t="s">
        <v>1176</v>
      </c>
      <c r="W121" t="s">
        <v>1176</v>
      </c>
      <c r="X121" t="s">
        <v>1176</v>
      </c>
      <c r="Y121" t="s">
        <v>1176</v>
      </c>
      <c r="Z121" t="s">
        <v>1176</v>
      </c>
      <c r="AA121" t="s">
        <v>1176</v>
      </c>
      <c r="AB121" t="s">
        <v>1176</v>
      </c>
      <c r="AC121" t="s">
        <v>1176</v>
      </c>
      <c r="AD121" t="s">
        <v>1457</v>
      </c>
      <c r="AE121" t="s">
        <v>1457</v>
      </c>
      <c r="AF121" t="s">
        <v>1457</v>
      </c>
      <c r="AG121" t="s">
        <v>1457</v>
      </c>
      <c r="AH121" t="s">
        <v>1457</v>
      </c>
      <c r="AI121" t="s">
        <v>1457</v>
      </c>
      <c r="AJ121" t="s">
        <v>1457</v>
      </c>
      <c r="AK121" t="s">
        <v>1457</v>
      </c>
      <c r="AT121">
        <v>7915</v>
      </c>
      <c r="AU121" t="s">
        <v>1457</v>
      </c>
      <c r="AW121" t="s">
        <v>406</v>
      </c>
      <c r="AX121">
        <v>5170</v>
      </c>
      <c r="AY121">
        <v>4502497</v>
      </c>
      <c r="AZ121">
        <v>4352497</v>
      </c>
      <c r="BA121">
        <v>4652497</v>
      </c>
      <c r="BB121">
        <v>4502509</v>
      </c>
      <c r="BC121">
        <v>4502497</v>
      </c>
      <c r="BD121">
        <v>4502501</v>
      </c>
      <c r="BF121">
        <v>4502497</v>
      </c>
      <c r="BG121">
        <v>4652497</v>
      </c>
      <c r="BH121">
        <v>4352505</v>
      </c>
      <c r="BI121">
        <v>4502501</v>
      </c>
      <c r="BJ121">
        <v>4352497</v>
      </c>
      <c r="BK121">
        <v>4652497</v>
      </c>
      <c r="BN121" t="s">
        <v>1199</v>
      </c>
      <c r="BP121" t="s">
        <v>1199</v>
      </c>
      <c r="BR121" t="s">
        <v>1457</v>
      </c>
      <c r="BS121" t="s">
        <v>1199</v>
      </c>
      <c r="BU121" t="s">
        <v>1457</v>
      </c>
      <c r="BV121" t="s">
        <v>1200</v>
      </c>
      <c r="BX121" t="s">
        <v>1176</v>
      </c>
      <c r="BY121" t="s">
        <v>1474</v>
      </c>
      <c r="BZ121" t="s">
        <v>1485</v>
      </c>
      <c r="CA121" t="s">
        <v>1177</v>
      </c>
      <c r="CB121" t="s">
        <v>1491</v>
      </c>
      <c r="CC121" t="s">
        <v>1476</v>
      </c>
      <c r="CD121" t="s">
        <v>1457</v>
      </c>
      <c r="CE121" t="s">
        <v>1491</v>
      </c>
      <c r="CF121" t="s">
        <v>1476</v>
      </c>
      <c r="CG121" t="s">
        <v>1457</v>
      </c>
      <c r="CH121" t="s">
        <v>1491</v>
      </c>
      <c r="CI121" t="s">
        <v>1476</v>
      </c>
      <c r="CJ121" t="s">
        <v>1457</v>
      </c>
      <c r="CK121" t="s">
        <v>1491</v>
      </c>
      <c r="CL121" t="s">
        <v>1476</v>
      </c>
      <c r="CM121" t="s">
        <v>1457</v>
      </c>
      <c r="CN121" t="s">
        <v>1491</v>
      </c>
      <c r="CO121" t="s">
        <v>1476</v>
      </c>
      <c r="CP121" t="s">
        <v>1457</v>
      </c>
      <c r="CQ121" t="s">
        <v>1491</v>
      </c>
      <c r="CR121" t="s">
        <v>1476</v>
      </c>
      <c r="CS121" t="s">
        <v>1457</v>
      </c>
      <c r="CT121" t="s">
        <v>1491</v>
      </c>
      <c r="CU121" t="s">
        <v>1476</v>
      </c>
      <c r="CV121" t="s">
        <v>1457</v>
      </c>
      <c r="CW121" t="s">
        <v>1491</v>
      </c>
      <c r="CX121" t="s">
        <v>1476</v>
      </c>
      <c r="CY121" t="s">
        <v>1457</v>
      </c>
    </row>
    <row r="122" spans="1:103">
      <c r="A122" t="s">
        <v>77</v>
      </c>
      <c r="B122" t="s">
        <v>76</v>
      </c>
      <c r="C122" t="s">
        <v>75</v>
      </c>
      <c r="D122" s="424" t="s">
        <v>277</v>
      </c>
      <c r="E122" s="424" t="s">
        <v>276</v>
      </c>
      <c r="F122" t="s">
        <v>1817</v>
      </c>
      <c r="G122" t="s">
        <v>1818</v>
      </c>
      <c r="H122" t="s">
        <v>1819</v>
      </c>
      <c r="I122" t="s">
        <v>1820</v>
      </c>
      <c r="J122">
        <v>5</v>
      </c>
      <c r="K122">
        <v>1</v>
      </c>
      <c r="L122">
        <v>24</v>
      </c>
      <c r="M122">
        <v>4</v>
      </c>
      <c r="N122">
        <v>15</v>
      </c>
      <c r="O122">
        <v>10</v>
      </c>
      <c r="P122">
        <v>28</v>
      </c>
      <c r="Q122">
        <v>25</v>
      </c>
      <c r="R122">
        <v>1</v>
      </c>
      <c r="S122" t="s">
        <v>1176</v>
      </c>
      <c r="T122" t="s">
        <v>1458</v>
      </c>
      <c r="U122" t="s">
        <v>1457</v>
      </c>
      <c r="V122" t="s">
        <v>1176</v>
      </c>
      <c r="W122" t="s">
        <v>1176</v>
      </c>
      <c r="X122" t="s">
        <v>1176</v>
      </c>
      <c r="Y122" t="s">
        <v>1176</v>
      </c>
      <c r="Z122" t="s">
        <v>1176</v>
      </c>
      <c r="AA122" t="s">
        <v>1176</v>
      </c>
      <c r="AB122" t="s">
        <v>1176</v>
      </c>
      <c r="AC122" t="s">
        <v>1176</v>
      </c>
      <c r="AD122" t="s">
        <v>1457</v>
      </c>
      <c r="AE122" t="s">
        <v>1457</v>
      </c>
      <c r="AF122" t="s">
        <v>1457</v>
      </c>
      <c r="AG122" t="s">
        <v>1457</v>
      </c>
      <c r="AH122" t="s">
        <v>1457</v>
      </c>
      <c r="AI122" t="s">
        <v>1457</v>
      </c>
      <c r="AJ122" t="s">
        <v>1457</v>
      </c>
      <c r="AK122" t="s">
        <v>1457</v>
      </c>
      <c r="AT122">
        <v>4299</v>
      </c>
      <c r="AU122" t="s">
        <v>1457</v>
      </c>
      <c r="AW122" t="s">
        <v>406</v>
      </c>
      <c r="AX122">
        <v>5578</v>
      </c>
      <c r="AY122">
        <v>5274000</v>
      </c>
      <c r="AZ122">
        <v>5274000</v>
      </c>
      <c r="BA122">
        <v>5274000</v>
      </c>
      <c r="BB122">
        <v>5274000</v>
      </c>
      <c r="BC122">
        <v>5027000</v>
      </c>
      <c r="BD122">
        <v>5274000</v>
      </c>
      <c r="BF122">
        <v>5027000</v>
      </c>
      <c r="BG122">
        <v>5285272</v>
      </c>
      <c r="BH122">
        <v>5252636</v>
      </c>
      <c r="BI122">
        <v>5252637</v>
      </c>
      <c r="BJ122">
        <v>5027000</v>
      </c>
      <c r="BK122">
        <v>5285272</v>
      </c>
      <c r="BN122" t="s">
        <v>1199</v>
      </c>
      <c r="BP122" t="s">
        <v>1199</v>
      </c>
      <c r="BR122" t="s">
        <v>1457</v>
      </c>
      <c r="BS122" t="s">
        <v>1199</v>
      </c>
      <c r="BU122" t="s">
        <v>1457</v>
      </c>
      <c r="BV122" t="s">
        <v>1202</v>
      </c>
      <c r="BX122" t="s">
        <v>1176</v>
      </c>
      <c r="BY122" t="s">
        <v>1474</v>
      </c>
      <c r="BZ122" t="s">
        <v>1764</v>
      </c>
      <c r="CA122" t="s">
        <v>1176</v>
      </c>
      <c r="CB122" t="s">
        <v>1177</v>
      </c>
      <c r="CC122" t="s">
        <v>1476</v>
      </c>
      <c r="CD122" t="s">
        <v>1457</v>
      </c>
      <c r="CE122" t="s">
        <v>1177</v>
      </c>
      <c r="CF122" t="s">
        <v>1476</v>
      </c>
      <c r="CG122" t="s">
        <v>1457</v>
      </c>
      <c r="CH122" t="s">
        <v>1176</v>
      </c>
      <c r="CI122" t="s">
        <v>1478</v>
      </c>
      <c r="CJ122" t="s">
        <v>1457</v>
      </c>
      <c r="CK122" t="s">
        <v>1176</v>
      </c>
      <c r="CL122" t="s">
        <v>1479</v>
      </c>
      <c r="CM122" t="s">
        <v>1457</v>
      </c>
      <c r="CN122" t="s">
        <v>1176</v>
      </c>
      <c r="CO122" t="s">
        <v>1478</v>
      </c>
      <c r="CP122" t="s">
        <v>1457</v>
      </c>
      <c r="CQ122" t="s">
        <v>1176</v>
      </c>
      <c r="CR122" t="s">
        <v>1478</v>
      </c>
      <c r="CS122" t="s">
        <v>1457</v>
      </c>
      <c r="CT122" t="s">
        <v>1176</v>
      </c>
      <c r="CU122" t="s">
        <v>1478</v>
      </c>
      <c r="CV122" t="s">
        <v>1457</v>
      </c>
      <c r="CW122" t="s">
        <v>1177</v>
      </c>
      <c r="CX122" t="s">
        <v>1476</v>
      </c>
      <c r="CY122" t="s">
        <v>1457</v>
      </c>
    </row>
    <row r="123" spans="1:103">
      <c r="A123" t="s">
        <v>48</v>
      </c>
      <c r="B123" t="s">
        <v>64</v>
      </c>
      <c r="C123" t="s">
        <v>63</v>
      </c>
      <c r="D123" s="424" t="s">
        <v>275</v>
      </c>
      <c r="E123" s="424" t="s">
        <v>274</v>
      </c>
      <c r="F123" t="s">
        <v>1821</v>
      </c>
      <c r="G123" t="s">
        <v>1822</v>
      </c>
      <c r="H123" t="s">
        <v>1823</v>
      </c>
      <c r="I123" t="s">
        <v>1824</v>
      </c>
      <c r="J123">
        <v>5</v>
      </c>
      <c r="K123">
        <v>1</v>
      </c>
      <c r="L123">
        <v>24</v>
      </c>
      <c r="M123">
        <v>4</v>
      </c>
      <c r="N123">
        <v>15</v>
      </c>
      <c r="O123">
        <v>10</v>
      </c>
      <c r="P123">
        <v>28</v>
      </c>
      <c r="Q123">
        <v>25</v>
      </c>
      <c r="R123">
        <v>1</v>
      </c>
      <c r="S123" t="s">
        <v>1176</v>
      </c>
      <c r="T123" t="s">
        <v>1458</v>
      </c>
      <c r="U123" t="s">
        <v>1457</v>
      </c>
      <c r="V123" t="s">
        <v>1176</v>
      </c>
      <c r="W123" t="s">
        <v>1176</v>
      </c>
      <c r="X123" t="s">
        <v>1176</v>
      </c>
      <c r="Y123" t="s">
        <v>1179</v>
      </c>
      <c r="Z123" t="s">
        <v>1176</v>
      </c>
      <c r="AA123" t="s">
        <v>1176</v>
      </c>
      <c r="AB123" t="s">
        <v>1176</v>
      </c>
      <c r="AC123" t="s">
        <v>1176</v>
      </c>
      <c r="AD123" t="s">
        <v>1457</v>
      </c>
      <c r="AE123" t="s">
        <v>1457</v>
      </c>
      <c r="AF123" t="s">
        <v>1457</v>
      </c>
      <c r="AG123">
        <v>42461</v>
      </c>
      <c r="AH123" t="s">
        <v>1457</v>
      </c>
      <c r="AI123" t="s">
        <v>1457</v>
      </c>
      <c r="AJ123" t="s">
        <v>1457</v>
      </c>
      <c r="AK123" t="s">
        <v>1457</v>
      </c>
      <c r="AT123">
        <v>4139</v>
      </c>
      <c r="AU123">
        <v>219030</v>
      </c>
      <c r="AW123" t="s">
        <v>406</v>
      </c>
      <c r="AX123">
        <v>4389</v>
      </c>
      <c r="AY123">
        <v>2929054</v>
      </c>
      <c r="AZ123">
        <v>2497858</v>
      </c>
      <c r="BA123">
        <v>2141858</v>
      </c>
      <c r="BB123">
        <v>3025230</v>
      </c>
      <c r="BC123">
        <v>2929054</v>
      </c>
      <c r="BD123">
        <v>2497858</v>
      </c>
      <c r="BF123">
        <v>1268955</v>
      </c>
      <c r="BG123">
        <v>1931465</v>
      </c>
      <c r="BH123">
        <v>2507442</v>
      </c>
      <c r="BI123">
        <v>4886138</v>
      </c>
      <c r="BJ123">
        <v>1062515</v>
      </c>
      <c r="BK123">
        <v>1944596</v>
      </c>
      <c r="BN123" t="s">
        <v>1199</v>
      </c>
      <c r="BP123" t="s">
        <v>1202</v>
      </c>
      <c r="BR123" t="s">
        <v>1457</v>
      </c>
      <c r="BS123" t="s">
        <v>1199</v>
      </c>
      <c r="BU123" t="s">
        <v>1457</v>
      </c>
      <c r="BV123" t="s">
        <v>1199</v>
      </c>
      <c r="BX123" t="s">
        <v>1176</v>
      </c>
      <c r="BY123" t="s">
        <v>1484</v>
      </c>
      <c r="BZ123" t="s">
        <v>1485</v>
      </c>
      <c r="CA123" t="s">
        <v>1177</v>
      </c>
      <c r="CB123" t="s">
        <v>1491</v>
      </c>
      <c r="CC123" t="s">
        <v>1476</v>
      </c>
      <c r="CD123" t="s">
        <v>1457</v>
      </c>
      <c r="CE123" t="s">
        <v>1491</v>
      </c>
      <c r="CF123" t="s">
        <v>1476</v>
      </c>
      <c r="CG123" t="s">
        <v>1457</v>
      </c>
      <c r="CH123" t="s">
        <v>1491</v>
      </c>
      <c r="CI123" t="s">
        <v>1476</v>
      </c>
      <c r="CJ123" t="s">
        <v>1457</v>
      </c>
      <c r="CK123" t="s">
        <v>1491</v>
      </c>
      <c r="CL123" t="s">
        <v>1476</v>
      </c>
      <c r="CM123" t="s">
        <v>1457</v>
      </c>
      <c r="CN123" t="s">
        <v>1491</v>
      </c>
      <c r="CO123" t="s">
        <v>1476</v>
      </c>
      <c r="CP123" t="s">
        <v>1457</v>
      </c>
      <c r="CQ123" t="s">
        <v>1491</v>
      </c>
      <c r="CR123" t="s">
        <v>1476</v>
      </c>
      <c r="CS123" t="s">
        <v>1457</v>
      </c>
      <c r="CT123" t="s">
        <v>1491</v>
      </c>
      <c r="CU123" t="s">
        <v>1476</v>
      </c>
      <c r="CV123" t="s">
        <v>1457</v>
      </c>
      <c r="CW123" t="s">
        <v>1491</v>
      </c>
      <c r="CX123" t="s">
        <v>1476</v>
      </c>
      <c r="CY123" t="s">
        <v>1457</v>
      </c>
    </row>
    <row r="124" spans="1:103">
      <c r="A124" t="s">
        <v>77</v>
      </c>
      <c r="B124" t="s">
        <v>76</v>
      </c>
      <c r="C124" t="s">
        <v>75</v>
      </c>
      <c r="D124" s="424" t="s">
        <v>273</v>
      </c>
      <c r="E124" s="424" t="s">
        <v>272</v>
      </c>
      <c r="F124" t="s">
        <v>1497</v>
      </c>
      <c r="G124" t="s">
        <v>1498</v>
      </c>
      <c r="H124">
        <v>2033504283</v>
      </c>
      <c r="I124" t="s">
        <v>1499</v>
      </c>
      <c r="J124">
        <v>5</v>
      </c>
      <c r="K124">
        <v>1</v>
      </c>
      <c r="L124">
        <v>24</v>
      </c>
      <c r="M124">
        <v>4</v>
      </c>
      <c r="N124">
        <v>15</v>
      </c>
      <c r="O124">
        <v>10</v>
      </c>
      <c r="P124">
        <v>28</v>
      </c>
      <c r="Q124">
        <v>25</v>
      </c>
      <c r="R124">
        <v>1</v>
      </c>
      <c r="S124" t="s">
        <v>1177</v>
      </c>
      <c r="T124" t="s">
        <v>1176</v>
      </c>
      <c r="U124" t="s">
        <v>1457</v>
      </c>
      <c r="V124" t="s">
        <v>1176</v>
      </c>
      <c r="W124" t="s">
        <v>1176</v>
      </c>
      <c r="X124" t="s">
        <v>1179</v>
      </c>
      <c r="Y124" t="s">
        <v>1179</v>
      </c>
      <c r="Z124" t="s">
        <v>1176</v>
      </c>
      <c r="AA124" t="s">
        <v>1176</v>
      </c>
      <c r="AB124" t="s">
        <v>1179</v>
      </c>
      <c r="AC124" t="s">
        <v>1176</v>
      </c>
      <c r="AD124" t="s">
        <v>1457</v>
      </c>
      <c r="AE124" t="s">
        <v>1457</v>
      </c>
      <c r="AF124">
        <v>42460</v>
      </c>
      <c r="AG124">
        <v>42460</v>
      </c>
      <c r="AH124" t="s">
        <v>1457</v>
      </c>
      <c r="AI124" t="s">
        <v>1457</v>
      </c>
      <c r="AJ124">
        <v>42460</v>
      </c>
      <c r="AK124" t="s">
        <v>1457</v>
      </c>
      <c r="AT124">
        <v>3854</v>
      </c>
      <c r="AU124" t="s">
        <v>1457</v>
      </c>
      <c r="AW124" t="s">
        <v>406</v>
      </c>
      <c r="AX124">
        <v>3488</v>
      </c>
      <c r="AY124">
        <v>9720543</v>
      </c>
      <c r="AZ124">
        <v>9720543</v>
      </c>
      <c r="BA124">
        <v>10142046</v>
      </c>
      <c r="BB124">
        <v>10142037</v>
      </c>
      <c r="BC124">
        <v>9271122</v>
      </c>
      <c r="BD124">
        <v>9269121</v>
      </c>
      <c r="BF124">
        <v>9720543</v>
      </c>
      <c r="BG124">
        <v>9720543</v>
      </c>
      <c r="BH124">
        <v>10142046</v>
      </c>
      <c r="BI124">
        <v>10142037</v>
      </c>
      <c r="BJ124">
        <v>9271122</v>
      </c>
      <c r="BK124">
        <v>9269121</v>
      </c>
      <c r="BN124" t="s">
        <v>1199</v>
      </c>
      <c r="BP124" t="s">
        <v>1202</v>
      </c>
      <c r="BR124" t="s">
        <v>1457</v>
      </c>
      <c r="BS124" t="s">
        <v>1202</v>
      </c>
      <c r="BU124" t="s">
        <v>1457</v>
      </c>
      <c r="BV124" t="s">
        <v>1202</v>
      </c>
      <c r="BX124" t="s">
        <v>1176</v>
      </c>
      <c r="BY124" t="s">
        <v>1484</v>
      </c>
      <c r="BZ124" t="s">
        <v>1485</v>
      </c>
      <c r="CA124" t="s">
        <v>1177</v>
      </c>
      <c r="CB124" t="s">
        <v>1491</v>
      </c>
      <c r="CC124" t="s">
        <v>1476</v>
      </c>
      <c r="CD124" t="s">
        <v>1457</v>
      </c>
      <c r="CE124" t="s">
        <v>1491</v>
      </c>
      <c r="CF124" t="s">
        <v>1476</v>
      </c>
      <c r="CG124" t="s">
        <v>1457</v>
      </c>
      <c r="CH124" t="s">
        <v>1491</v>
      </c>
      <c r="CI124" t="s">
        <v>1476</v>
      </c>
      <c r="CJ124" t="s">
        <v>1457</v>
      </c>
      <c r="CK124" t="s">
        <v>1491</v>
      </c>
      <c r="CL124" t="s">
        <v>1476</v>
      </c>
      <c r="CM124" t="s">
        <v>1457</v>
      </c>
      <c r="CN124" t="s">
        <v>1491</v>
      </c>
      <c r="CO124" t="s">
        <v>1476</v>
      </c>
      <c r="CP124" t="s">
        <v>1457</v>
      </c>
      <c r="CQ124" t="s">
        <v>1491</v>
      </c>
      <c r="CR124" t="s">
        <v>1476</v>
      </c>
      <c r="CS124" t="s">
        <v>1457</v>
      </c>
      <c r="CT124" t="s">
        <v>1491</v>
      </c>
      <c r="CU124" t="s">
        <v>1476</v>
      </c>
      <c r="CV124" t="s">
        <v>1457</v>
      </c>
      <c r="CW124" t="s">
        <v>1491</v>
      </c>
      <c r="CX124" t="s">
        <v>1476</v>
      </c>
      <c r="CY124" t="s">
        <v>1457</v>
      </c>
    </row>
    <row r="125" spans="1:103">
      <c r="A125" t="s">
        <v>60</v>
      </c>
      <c r="B125" t="s">
        <v>59</v>
      </c>
      <c r="C125" t="s">
        <v>139</v>
      </c>
      <c r="D125" s="424" t="s">
        <v>271</v>
      </c>
      <c r="E125" s="424" t="s">
        <v>270</v>
      </c>
      <c r="F125" t="s">
        <v>1825</v>
      </c>
      <c r="G125" t="s">
        <v>1826</v>
      </c>
      <c r="H125" t="s">
        <v>1827</v>
      </c>
      <c r="I125" t="s">
        <v>1828</v>
      </c>
      <c r="J125">
        <v>5</v>
      </c>
      <c r="K125">
        <v>1</v>
      </c>
      <c r="L125">
        <v>24</v>
      </c>
      <c r="M125">
        <v>4</v>
      </c>
      <c r="N125">
        <v>15</v>
      </c>
      <c r="O125">
        <v>10</v>
      </c>
      <c r="P125">
        <v>28</v>
      </c>
      <c r="Q125">
        <v>25</v>
      </c>
      <c r="R125">
        <v>1</v>
      </c>
      <c r="S125" t="s">
        <v>1176</v>
      </c>
      <c r="T125" t="s">
        <v>1458</v>
      </c>
      <c r="U125" t="s">
        <v>1457</v>
      </c>
      <c r="V125" t="s">
        <v>1176</v>
      </c>
      <c r="W125" t="s">
        <v>1176</v>
      </c>
      <c r="X125" t="s">
        <v>1176</v>
      </c>
      <c r="Y125" t="s">
        <v>1176</v>
      </c>
      <c r="Z125" t="s">
        <v>1176</v>
      </c>
      <c r="AA125" t="s">
        <v>1176</v>
      </c>
      <c r="AB125" t="s">
        <v>1176</v>
      </c>
      <c r="AC125" t="s">
        <v>1179</v>
      </c>
      <c r="AD125" t="s">
        <v>1457</v>
      </c>
      <c r="AE125" t="s">
        <v>1457</v>
      </c>
      <c r="AF125" t="s">
        <v>1457</v>
      </c>
      <c r="AG125" t="s">
        <v>1457</v>
      </c>
      <c r="AH125" t="s">
        <v>1457</v>
      </c>
      <c r="AI125" t="s">
        <v>1457</v>
      </c>
      <c r="AJ125" t="s">
        <v>1457</v>
      </c>
      <c r="AK125">
        <v>42429</v>
      </c>
      <c r="AT125">
        <v>29253</v>
      </c>
      <c r="AU125" t="s">
        <v>1457</v>
      </c>
      <c r="AW125" t="s">
        <v>406</v>
      </c>
      <c r="AX125">
        <v>30314</v>
      </c>
      <c r="AY125">
        <v>7942000</v>
      </c>
      <c r="AZ125">
        <v>36411500</v>
      </c>
      <c r="BA125">
        <v>18205750</v>
      </c>
      <c r="BB125">
        <v>18205750</v>
      </c>
      <c r="BC125">
        <v>7942000</v>
      </c>
      <c r="BD125">
        <v>36411500</v>
      </c>
      <c r="BF125">
        <v>20853250</v>
      </c>
      <c r="BG125">
        <v>18205750</v>
      </c>
      <c r="BH125">
        <v>20853250</v>
      </c>
      <c r="BI125">
        <v>20852750</v>
      </c>
      <c r="BJ125">
        <v>20853250</v>
      </c>
      <c r="BK125">
        <v>36411500</v>
      </c>
      <c r="BN125" t="s">
        <v>1199</v>
      </c>
      <c r="BP125" t="s">
        <v>1199</v>
      </c>
      <c r="BR125" t="s">
        <v>1457</v>
      </c>
      <c r="BS125" t="s">
        <v>1199</v>
      </c>
      <c r="BU125" t="s">
        <v>1457</v>
      </c>
      <c r="BV125" t="s">
        <v>1202</v>
      </c>
      <c r="BX125" t="s">
        <v>1177</v>
      </c>
      <c r="BY125" t="s">
        <v>1474</v>
      </c>
      <c r="BZ125" t="s">
        <v>1485</v>
      </c>
      <c r="CA125" t="s">
        <v>1177</v>
      </c>
      <c r="CB125" t="s">
        <v>1491</v>
      </c>
      <c r="CC125" t="s">
        <v>1476</v>
      </c>
      <c r="CD125" t="s">
        <v>1457</v>
      </c>
      <c r="CE125" t="s">
        <v>1491</v>
      </c>
      <c r="CF125" t="s">
        <v>1476</v>
      </c>
      <c r="CG125" t="s">
        <v>1457</v>
      </c>
      <c r="CH125" t="s">
        <v>1491</v>
      </c>
      <c r="CI125" t="s">
        <v>1476</v>
      </c>
      <c r="CJ125" t="s">
        <v>1457</v>
      </c>
      <c r="CK125" t="s">
        <v>1491</v>
      </c>
      <c r="CL125" t="s">
        <v>1476</v>
      </c>
      <c r="CM125" t="s">
        <v>1457</v>
      </c>
      <c r="CN125" t="s">
        <v>1491</v>
      </c>
      <c r="CO125" t="s">
        <v>1476</v>
      </c>
      <c r="CP125" t="s">
        <v>1457</v>
      </c>
      <c r="CQ125" t="s">
        <v>1491</v>
      </c>
      <c r="CR125" t="s">
        <v>1476</v>
      </c>
      <c r="CS125" t="s">
        <v>1457</v>
      </c>
      <c r="CT125" t="s">
        <v>1491</v>
      </c>
      <c r="CU125" t="s">
        <v>1476</v>
      </c>
      <c r="CV125" t="s">
        <v>1457</v>
      </c>
      <c r="CW125" t="s">
        <v>1491</v>
      </c>
      <c r="CX125" t="s">
        <v>1476</v>
      </c>
      <c r="CY125" t="s">
        <v>1457</v>
      </c>
    </row>
    <row r="126" spans="1:103">
      <c r="A126" t="s">
        <v>77</v>
      </c>
      <c r="B126" t="s">
        <v>76</v>
      </c>
      <c r="C126" t="s">
        <v>75</v>
      </c>
      <c r="D126" s="424" t="s">
        <v>269</v>
      </c>
      <c r="E126" s="424" t="s">
        <v>268</v>
      </c>
      <c r="F126" t="s">
        <v>1829</v>
      </c>
      <c r="G126" t="s">
        <v>1830</v>
      </c>
      <c r="H126" t="s">
        <v>1831</v>
      </c>
      <c r="I126" t="s">
        <v>1832</v>
      </c>
      <c r="J126">
        <v>5</v>
      </c>
      <c r="K126">
        <v>1</v>
      </c>
      <c r="L126">
        <v>24</v>
      </c>
      <c r="M126">
        <v>4</v>
      </c>
      <c r="N126">
        <v>15</v>
      </c>
      <c r="O126">
        <v>10</v>
      </c>
      <c r="P126">
        <v>28</v>
      </c>
      <c r="Q126">
        <v>25</v>
      </c>
      <c r="R126">
        <v>1</v>
      </c>
      <c r="S126" t="s">
        <v>1176</v>
      </c>
      <c r="T126" t="s">
        <v>1458</v>
      </c>
      <c r="U126" t="s">
        <v>1457</v>
      </c>
      <c r="V126" t="s">
        <v>1176</v>
      </c>
      <c r="W126" t="s">
        <v>1176</v>
      </c>
      <c r="X126" t="s">
        <v>1176</v>
      </c>
      <c r="Y126" t="s">
        <v>1176</v>
      </c>
      <c r="Z126" t="s">
        <v>1176</v>
      </c>
      <c r="AA126" t="s">
        <v>1176</v>
      </c>
      <c r="AB126" t="s">
        <v>1179</v>
      </c>
      <c r="AC126" t="s">
        <v>1176</v>
      </c>
      <c r="AD126" t="s">
        <v>1457</v>
      </c>
      <c r="AE126" t="s">
        <v>1457</v>
      </c>
      <c r="AF126" t="s">
        <v>1457</v>
      </c>
      <c r="AG126" t="s">
        <v>1457</v>
      </c>
      <c r="AH126" t="s">
        <v>1457</v>
      </c>
      <c r="AI126" t="s">
        <v>1457</v>
      </c>
      <c r="AJ126">
        <v>42339</v>
      </c>
      <c r="AK126" t="s">
        <v>1457</v>
      </c>
      <c r="AT126">
        <v>5487</v>
      </c>
      <c r="AU126" t="s">
        <v>1457</v>
      </c>
      <c r="AW126" t="s">
        <v>413</v>
      </c>
      <c r="AX126">
        <v>4400</v>
      </c>
      <c r="AY126">
        <v>5499800</v>
      </c>
      <c r="AZ126">
        <v>5499800</v>
      </c>
      <c r="BA126">
        <v>5499800</v>
      </c>
      <c r="BB126">
        <v>5499800</v>
      </c>
      <c r="BC126">
        <v>5499800</v>
      </c>
      <c r="BD126">
        <v>5499800</v>
      </c>
      <c r="BF126">
        <v>4140283</v>
      </c>
      <c r="BG126">
        <v>4832325</v>
      </c>
      <c r="BH126">
        <v>6239355</v>
      </c>
      <c r="BI126">
        <v>6428660</v>
      </c>
      <c r="BJ126">
        <v>4140283</v>
      </c>
      <c r="BK126">
        <v>4832325</v>
      </c>
      <c r="BN126" t="s">
        <v>1201</v>
      </c>
      <c r="BP126" t="s">
        <v>1202</v>
      </c>
      <c r="BR126" t="s">
        <v>1457</v>
      </c>
      <c r="BS126" t="s">
        <v>1199</v>
      </c>
      <c r="BU126" t="s">
        <v>1457</v>
      </c>
      <c r="BV126" t="s">
        <v>1201</v>
      </c>
      <c r="BX126" t="s">
        <v>1176</v>
      </c>
      <c r="BY126" t="s">
        <v>1474</v>
      </c>
      <c r="BZ126" t="s">
        <v>1485</v>
      </c>
      <c r="CA126" t="s">
        <v>1176</v>
      </c>
      <c r="CB126" t="s">
        <v>1177</v>
      </c>
      <c r="CC126" t="s">
        <v>1476</v>
      </c>
      <c r="CD126" t="s">
        <v>1457</v>
      </c>
      <c r="CE126" t="s">
        <v>1176</v>
      </c>
      <c r="CF126" t="s">
        <v>1504</v>
      </c>
      <c r="CG126" t="s">
        <v>1457</v>
      </c>
      <c r="CH126" t="s">
        <v>1176</v>
      </c>
      <c r="CI126" t="s">
        <v>1504</v>
      </c>
      <c r="CJ126" t="s">
        <v>1457</v>
      </c>
      <c r="CK126" t="s">
        <v>1176</v>
      </c>
      <c r="CL126" t="s">
        <v>1496</v>
      </c>
      <c r="CM126" t="s">
        <v>1457</v>
      </c>
      <c r="CN126" t="s">
        <v>1176</v>
      </c>
      <c r="CO126" t="s">
        <v>1477</v>
      </c>
      <c r="CP126" t="s">
        <v>1457</v>
      </c>
      <c r="CQ126" t="s">
        <v>1176</v>
      </c>
      <c r="CR126" t="s">
        <v>1477</v>
      </c>
      <c r="CS126" t="s">
        <v>1457</v>
      </c>
      <c r="CT126" t="s">
        <v>1176</v>
      </c>
      <c r="CU126" t="s">
        <v>1477</v>
      </c>
      <c r="CV126" t="s">
        <v>1457</v>
      </c>
      <c r="CW126" t="s">
        <v>1177</v>
      </c>
      <c r="CX126" t="s">
        <v>1476</v>
      </c>
      <c r="CY126" t="s">
        <v>1457</v>
      </c>
    </row>
    <row r="127" spans="1:103">
      <c r="A127" t="s">
        <v>77</v>
      </c>
      <c r="B127" t="s">
        <v>76</v>
      </c>
      <c r="C127" t="s">
        <v>75</v>
      </c>
      <c r="D127" s="424" t="s">
        <v>267</v>
      </c>
      <c r="E127" s="424" t="s">
        <v>266</v>
      </c>
      <c r="F127" t="s">
        <v>1833</v>
      </c>
      <c r="G127" t="s">
        <v>1834</v>
      </c>
      <c r="H127" t="s">
        <v>1835</v>
      </c>
      <c r="I127" t="s">
        <v>1836</v>
      </c>
      <c r="J127">
        <v>5</v>
      </c>
      <c r="K127">
        <v>1</v>
      </c>
      <c r="L127">
        <v>24</v>
      </c>
      <c r="M127">
        <v>4</v>
      </c>
      <c r="N127">
        <v>15</v>
      </c>
      <c r="O127">
        <v>10</v>
      </c>
      <c r="P127">
        <v>28</v>
      </c>
      <c r="Q127">
        <v>24</v>
      </c>
      <c r="R127">
        <v>1</v>
      </c>
      <c r="S127" t="s">
        <v>1176</v>
      </c>
      <c r="T127" t="s">
        <v>1458</v>
      </c>
      <c r="U127" t="s">
        <v>1457</v>
      </c>
      <c r="V127" t="s">
        <v>1176</v>
      </c>
      <c r="W127" t="s">
        <v>1176</v>
      </c>
      <c r="X127" t="s">
        <v>1176</v>
      </c>
      <c r="Y127" t="s">
        <v>1176</v>
      </c>
      <c r="Z127" t="s">
        <v>1176</v>
      </c>
      <c r="AA127" t="s">
        <v>1176</v>
      </c>
      <c r="AB127" t="s">
        <v>1179</v>
      </c>
      <c r="AC127" t="s">
        <v>1176</v>
      </c>
      <c r="AD127" t="s">
        <v>1457</v>
      </c>
      <c r="AE127" t="s">
        <v>1457</v>
      </c>
      <c r="AF127" t="s">
        <v>1457</v>
      </c>
      <c r="AG127" t="s">
        <v>1457</v>
      </c>
      <c r="AH127" t="s">
        <v>1457</v>
      </c>
      <c r="AI127" t="s">
        <v>1457</v>
      </c>
      <c r="AJ127">
        <v>42460</v>
      </c>
      <c r="AK127" t="s">
        <v>1457</v>
      </c>
      <c r="AT127">
        <v>4426</v>
      </c>
      <c r="AU127" t="s">
        <v>1457</v>
      </c>
      <c r="AW127" t="s">
        <v>408</v>
      </c>
      <c r="AX127">
        <v>5053</v>
      </c>
      <c r="AY127">
        <v>3593250</v>
      </c>
      <c r="AZ127">
        <v>3593250</v>
      </c>
      <c r="BA127">
        <v>3593250</v>
      </c>
      <c r="BB127">
        <v>3593250</v>
      </c>
      <c r="BC127">
        <v>3593250</v>
      </c>
      <c r="BD127">
        <v>3593250</v>
      </c>
      <c r="BF127">
        <v>3593250</v>
      </c>
      <c r="BG127">
        <v>3593250</v>
      </c>
      <c r="BH127">
        <v>3593250</v>
      </c>
      <c r="BI127">
        <v>3593250</v>
      </c>
      <c r="BJ127">
        <v>3593250</v>
      </c>
      <c r="BK127">
        <v>3593250</v>
      </c>
      <c r="BN127" t="s">
        <v>1200</v>
      </c>
      <c r="BP127" t="s">
        <v>1202</v>
      </c>
      <c r="BR127" t="s">
        <v>1457</v>
      </c>
      <c r="BS127" t="s">
        <v>1202</v>
      </c>
      <c r="BU127" t="s">
        <v>1457</v>
      </c>
      <c r="BV127" t="s">
        <v>1200</v>
      </c>
      <c r="BX127" t="s">
        <v>1176</v>
      </c>
      <c r="BY127" t="s">
        <v>1484</v>
      </c>
      <c r="BZ127" t="s">
        <v>1475</v>
      </c>
      <c r="CA127" t="s">
        <v>1176</v>
      </c>
      <c r="CB127" t="s">
        <v>1176</v>
      </c>
      <c r="CC127" t="s">
        <v>1479</v>
      </c>
      <c r="CD127" t="s">
        <v>1457</v>
      </c>
      <c r="CE127" t="s">
        <v>1176</v>
      </c>
      <c r="CF127" t="s">
        <v>1496</v>
      </c>
      <c r="CG127" t="s">
        <v>1457</v>
      </c>
      <c r="CH127" t="s">
        <v>1176</v>
      </c>
      <c r="CI127" t="s">
        <v>1496</v>
      </c>
      <c r="CJ127" t="s">
        <v>1457</v>
      </c>
      <c r="CK127" t="s">
        <v>1176</v>
      </c>
      <c r="CL127" t="s">
        <v>1496</v>
      </c>
      <c r="CM127" t="s">
        <v>1457</v>
      </c>
      <c r="CN127" t="s">
        <v>1176</v>
      </c>
      <c r="CO127" t="s">
        <v>1496</v>
      </c>
      <c r="CP127" t="s">
        <v>1457</v>
      </c>
      <c r="CQ127" t="s">
        <v>1176</v>
      </c>
      <c r="CR127" t="s">
        <v>1496</v>
      </c>
      <c r="CS127" t="s">
        <v>1457</v>
      </c>
      <c r="CT127" t="s">
        <v>1176</v>
      </c>
      <c r="CU127" t="s">
        <v>1479</v>
      </c>
      <c r="CV127" t="s">
        <v>1457</v>
      </c>
      <c r="CW127" t="s">
        <v>1177</v>
      </c>
      <c r="CX127" t="s">
        <v>1476</v>
      </c>
      <c r="CY127" t="s">
        <v>1457</v>
      </c>
    </row>
    <row r="128" spans="1:103">
      <c r="A128" t="s">
        <v>48</v>
      </c>
      <c r="B128" t="s">
        <v>120</v>
      </c>
      <c r="C128" t="s">
        <v>119</v>
      </c>
      <c r="D128" s="424" t="s">
        <v>265</v>
      </c>
      <c r="E128" s="424" t="s">
        <v>264</v>
      </c>
      <c r="F128" t="s">
        <v>1837</v>
      </c>
      <c r="G128" t="s">
        <v>1838</v>
      </c>
      <c r="H128" t="s">
        <v>1839</v>
      </c>
      <c r="I128" t="s">
        <v>1840</v>
      </c>
      <c r="J128">
        <v>5</v>
      </c>
      <c r="K128">
        <v>1</v>
      </c>
      <c r="L128">
        <v>24</v>
      </c>
      <c r="M128">
        <v>4</v>
      </c>
      <c r="N128">
        <v>15</v>
      </c>
      <c r="O128">
        <v>10</v>
      </c>
      <c r="P128">
        <v>28</v>
      </c>
      <c r="Q128">
        <v>25</v>
      </c>
      <c r="R128">
        <v>1</v>
      </c>
      <c r="S128" t="s">
        <v>1176</v>
      </c>
      <c r="T128" t="s">
        <v>1458</v>
      </c>
      <c r="U128" t="s">
        <v>1457</v>
      </c>
      <c r="V128" t="s">
        <v>1176</v>
      </c>
      <c r="W128" t="s">
        <v>1176</v>
      </c>
      <c r="X128" t="s">
        <v>1176</v>
      </c>
      <c r="Y128" t="s">
        <v>1176</v>
      </c>
      <c r="Z128" t="s">
        <v>1176</v>
      </c>
      <c r="AA128" t="s">
        <v>1179</v>
      </c>
      <c r="AB128" t="s">
        <v>1179</v>
      </c>
      <c r="AC128" t="s">
        <v>1176</v>
      </c>
      <c r="AD128" t="s">
        <v>1457</v>
      </c>
      <c r="AE128" t="s">
        <v>1457</v>
      </c>
      <c r="AF128" t="s">
        <v>1457</v>
      </c>
      <c r="AG128" t="s">
        <v>1457</v>
      </c>
      <c r="AH128" t="s">
        <v>1457</v>
      </c>
      <c r="AI128">
        <v>42460</v>
      </c>
      <c r="AJ128">
        <v>42460</v>
      </c>
      <c r="AK128" t="s">
        <v>1457</v>
      </c>
      <c r="AT128">
        <v>2299</v>
      </c>
      <c r="AU128">
        <v>195190</v>
      </c>
      <c r="AW128" t="s">
        <v>406</v>
      </c>
      <c r="AX128">
        <v>2318</v>
      </c>
      <c r="AY128">
        <v>1646000</v>
      </c>
      <c r="AZ128">
        <v>1379000</v>
      </c>
      <c r="BA128">
        <v>1710000</v>
      </c>
      <c r="BB128">
        <v>2741000</v>
      </c>
      <c r="BC128">
        <v>1646000</v>
      </c>
      <c r="BD128">
        <v>1379000</v>
      </c>
      <c r="BF128">
        <v>1195000</v>
      </c>
      <c r="BG128">
        <v>1684000</v>
      </c>
      <c r="BH128">
        <v>1604000</v>
      </c>
      <c r="BI128">
        <v>2993000</v>
      </c>
      <c r="BJ128">
        <v>1195000</v>
      </c>
      <c r="BK128">
        <v>1684000</v>
      </c>
      <c r="BN128" t="s">
        <v>1200</v>
      </c>
      <c r="BP128" t="s">
        <v>1200</v>
      </c>
      <c r="BR128" t="s">
        <v>1457</v>
      </c>
      <c r="BS128" t="s">
        <v>1199</v>
      </c>
      <c r="BU128" t="s">
        <v>1457</v>
      </c>
      <c r="BV128" t="s">
        <v>1202</v>
      </c>
      <c r="BX128" t="s">
        <v>1176</v>
      </c>
      <c r="BY128" t="s">
        <v>1474</v>
      </c>
      <c r="BZ128" t="s">
        <v>1485</v>
      </c>
      <c r="CA128" t="s">
        <v>1176</v>
      </c>
      <c r="CB128" t="s">
        <v>1177</v>
      </c>
      <c r="CC128" t="s">
        <v>1476</v>
      </c>
      <c r="CD128" t="s">
        <v>1457</v>
      </c>
      <c r="CE128" t="s">
        <v>1177</v>
      </c>
      <c r="CF128" t="s">
        <v>1476</v>
      </c>
      <c r="CG128" t="s">
        <v>1457</v>
      </c>
      <c r="CH128" t="s">
        <v>1177</v>
      </c>
      <c r="CI128" t="s">
        <v>1476</v>
      </c>
      <c r="CJ128" t="s">
        <v>1457</v>
      </c>
      <c r="CK128" t="s">
        <v>1177</v>
      </c>
      <c r="CL128" t="s">
        <v>1476</v>
      </c>
      <c r="CM128" t="s">
        <v>1457</v>
      </c>
      <c r="CN128" t="s">
        <v>1176</v>
      </c>
      <c r="CO128" t="s">
        <v>1504</v>
      </c>
      <c r="CP128" t="s">
        <v>1457</v>
      </c>
      <c r="CQ128" t="s">
        <v>1177</v>
      </c>
      <c r="CR128" t="s">
        <v>1476</v>
      </c>
      <c r="CS128" t="s">
        <v>1457</v>
      </c>
      <c r="CT128" t="s">
        <v>1176</v>
      </c>
      <c r="CU128" t="s">
        <v>1504</v>
      </c>
      <c r="CV128" t="s">
        <v>1457</v>
      </c>
      <c r="CW128" t="s">
        <v>1177</v>
      </c>
      <c r="CX128" t="s">
        <v>1476</v>
      </c>
      <c r="CY128" t="s">
        <v>1457</v>
      </c>
    </row>
    <row r="129" spans="1:103">
      <c r="A129" t="s">
        <v>77</v>
      </c>
      <c r="B129" t="s">
        <v>76</v>
      </c>
      <c r="C129" t="s">
        <v>75</v>
      </c>
      <c r="D129" s="424" t="s">
        <v>263</v>
      </c>
      <c r="E129" s="424" t="s">
        <v>262</v>
      </c>
      <c r="F129" t="s">
        <v>1841</v>
      </c>
      <c r="G129" t="s">
        <v>1842</v>
      </c>
      <c r="H129" t="s">
        <v>1843</v>
      </c>
      <c r="I129" t="s">
        <v>1844</v>
      </c>
      <c r="J129">
        <v>5</v>
      </c>
      <c r="K129">
        <v>1</v>
      </c>
      <c r="L129">
        <v>24</v>
      </c>
      <c r="M129">
        <v>4</v>
      </c>
      <c r="N129">
        <v>15</v>
      </c>
      <c r="O129">
        <v>10</v>
      </c>
      <c r="P129">
        <v>28</v>
      </c>
      <c r="Q129">
        <v>25</v>
      </c>
      <c r="R129">
        <v>1</v>
      </c>
      <c r="S129" t="s">
        <v>1176</v>
      </c>
      <c r="T129" t="s">
        <v>1458</v>
      </c>
      <c r="U129" t="s">
        <v>1457</v>
      </c>
      <c r="V129" t="s">
        <v>1176</v>
      </c>
      <c r="W129" t="s">
        <v>1176</v>
      </c>
      <c r="X129" t="s">
        <v>1176</v>
      </c>
      <c r="Y129" t="s">
        <v>1176</v>
      </c>
      <c r="Z129" t="s">
        <v>1176</v>
      </c>
      <c r="AA129" t="s">
        <v>1176</v>
      </c>
      <c r="AB129" t="s">
        <v>1176</v>
      </c>
      <c r="AC129" t="s">
        <v>1176</v>
      </c>
      <c r="AD129" t="s">
        <v>1457</v>
      </c>
      <c r="AE129" t="s">
        <v>1457</v>
      </c>
      <c r="AF129" t="s">
        <v>1457</v>
      </c>
      <c r="AG129" t="s">
        <v>1457</v>
      </c>
      <c r="AH129" t="s">
        <v>1457</v>
      </c>
      <c r="AI129" t="s">
        <v>1457</v>
      </c>
      <c r="AJ129" t="s">
        <v>1457</v>
      </c>
      <c r="AK129" t="s">
        <v>1457</v>
      </c>
      <c r="AT129">
        <v>6003</v>
      </c>
      <c r="AU129" t="s">
        <v>1457</v>
      </c>
      <c r="AW129" t="s">
        <v>407</v>
      </c>
      <c r="AX129">
        <v>5678</v>
      </c>
      <c r="AY129">
        <v>4728500</v>
      </c>
      <c r="AZ129">
        <v>4728500</v>
      </c>
      <c r="BA129">
        <v>4728500</v>
      </c>
      <c r="BB129">
        <v>4728500</v>
      </c>
      <c r="BC129">
        <v>4728500</v>
      </c>
      <c r="BD129">
        <v>4728500</v>
      </c>
      <c r="BF129">
        <v>4728500</v>
      </c>
      <c r="BG129">
        <v>4277000</v>
      </c>
      <c r="BH129">
        <v>4728500</v>
      </c>
      <c r="BI129">
        <v>5180000</v>
      </c>
      <c r="BJ129">
        <v>4534000</v>
      </c>
      <c r="BK129">
        <v>4277000</v>
      </c>
      <c r="BN129" t="s">
        <v>1199</v>
      </c>
      <c r="BP129" t="s">
        <v>1199</v>
      </c>
      <c r="BR129" t="s">
        <v>1457</v>
      </c>
      <c r="BS129" t="s">
        <v>1199</v>
      </c>
      <c r="BU129" t="s">
        <v>1457</v>
      </c>
      <c r="BV129" t="s">
        <v>1199</v>
      </c>
      <c r="BX129" t="s">
        <v>1176</v>
      </c>
      <c r="BY129" t="s">
        <v>1484</v>
      </c>
      <c r="BZ129" t="s">
        <v>1485</v>
      </c>
      <c r="CA129" t="s">
        <v>1177</v>
      </c>
      <c r="CB129" t="s">
        <v>1491</v>
      </c>
      <c r="CC129" t="s">
        <v>1476</v>
      </c>
      <c r="CD129" t="s">
        <v>1457</v>
      </c>
      <c r="CE129" t="s">
        <v>1491</v>
      </c>
      <c r="CF129" t="s">
        <v>1476</v>
      </c>
      <c r="CG129" t="s">
        <v>1457</v>
      </c>
      <c r="CH129" t="s">
        <v>1491</v>
      </c>
      <c r="CI129" t="s">
        <v>1476</v>
      </c>
      <c r="CJ129" t="s">
        <v>1457</v>
      </c>
      <c r="CK129" t="s">
        <v>1491</v>
      </c>
      <c r="CL129" t="s">
        <v>1476</v>
      </c>
      <c r="CM129" t="s">
        <v>1457</v>
      </c>
      <c r="CN129" t="s">
        <v>1491</v>
      </c>
      <c r="CO129" t="s">
        <v>1476</v>
      </c>
      <c r="CP129" t="s">
        <v>1457</v>
      </c>
      <c r="CQ129" t="s">
        <v>1491</v>
      </c>
      <c r="CR129" t="s">
        <v>1476</v>
      </c>
      <c r="CS129" t="s">
        <v>1457</v>
      </c>
      <c r="CT129" t="s">
        <v>1491</v>
      </c>
      <c r="CU129" t="s">
        <v>1476</v>
      </c>
      <c r="CV129" t="s">
        <v>1457</v>
      </c>
      <c r="CW129" t="s">
        <v>1491</v>
      </c>
      <c r="CX129" t="s">
        <v>1476</v>
      </c>
      <c r="CY129" t="s">
        <v>1457</v>
      </c>
    </row>
    <row r="130" spans="1:103">
      <c r="A130" t="s">
        <v>53</v>
      </c>
      <c r="B130" t="s">
        <v>52</v>
      </c>
      <c r="C130" t="s">
        <v>51</v>
      </c>
      <c r="D130" s="424" t="s">
        <v>261</v>
      </c>
      <c r="E130" s="424" t="s">
        <v>260</v>
      </c>
      <c r="F130" t="s">
        <v>1845</v>
      </c>
      <c r="G130" t="s">
        <v>1846</v>
      </c>
      <c r="H130" t="s">
        <v>1847</v>
      </c>
      <c r="I130" t="s">
        <v>1848</v>
      </c>
      <c r="J130">
        <v>5</v>
      </c>
      <c r="K130">
        <v>1</v>
      </c>
      <c r="L130">
        <v>24</v>
      </c>
      <c r="M130">
        <v>4</v>
      </c>
      <c r="N130">
        <v>15</v>
      </c>
      <c r="O130">
        <v>10</v>
      </c>
      <c r="P130">
        <v>28</v>
      </c>
      <c r="Q130">
        <v>25</v>
      </c>
      <c r="R130">
        <v>1</v>
      </c>
      <c r="S130" t="s">
        <v>1176</v>
      </c>
      <c r="T130" t="s">
        <v>1458</v>
      </c>
      <c r="U130" t="s">
        <v>1457</v>
      </c>
      <c r="V130" t="s">
        <v>1176</v>
      </c>
      <c r="W130" t="s">
        <v>1176</v>
      </c>
      <c r="X130" t="s">
        <v>1179</v>
      </c>
      <c r="Y130" t="s">
        <v>1176</v>
      </c>
      <c r="Z130" t="s">
        <v>1176</v>
      </c>
      <c r="AA130" t="s">
        <v>1179</v>
      </c>
      <c r="AB130" t="s">
        <v>1179</v>
      </c>
      <c r="AC130" t="s">
        <v>1176</v>
      </c>
      <c r="AD130" t="s">
        <v>1457</v>
      </c>
      <c r="AE130" t="s">
        <v>1457</v>
      </c>
      <c r="AF130">
        <v>42430</v>
      </c>
      <c r="AG130" t="s">
        <v>1457</v>
      </c>
      <c r="AH130" t="s">
        <v>1457</v>
      </c>
      <c r="AI130">
        <v>42370</v>
      </c>
      <c r="AJ130">
        <v>42430</v>
      </c>
      <c r="AK130" t="s">
        <v>1457</v>
      </c>
      <c r="AT130">
        <v>4204</v>
      </c>
      <c r="AU130">
        <v>114855</v>
      </c>
      <c r="AW130" t="s">
        <v>406</v>
      </c>
      <c r="AX130">
        <v>4527</v>
      </c>
      <c r="AY130">
        <v>10523900</v>
      </c>
      <c r="AZ130">
        <v>11517000</v>
      </c>
      <c r="BA130">
        <v>9117000</v>
      </c>
      <c r="BB130">
        <v>10421200</v>
      </c>
      <c r="BC130">
        <v>10523900</v>
      </c>
      <c r="BD130">
        <v>11517000</v>
      </c>
      <c r="BF130">
        <v>9880700</v>
      </c>
      <c r="BG130">
        <v>10084400</v>
      </c>
      <c r="BH130">
        <v>10638200</v>
      </c>
      <c r="BI130">
        <v>10975900</v>
      </c>
      <c r="BJ130">
        <v>9880700</v>
      </c>
      <c r="BK130">
        <v>10084400</v>
      </c>
      <c r="BN130" t="s">
        <v>1199</v>
      </c>
      <c r="BP130" t="s">
        <v>1200</v>
      </c>
      <c r="BR130" t="s">
        <v>1457</v>
      </c>
      <c r="BS130" t="s">
        <v>1199</v>
      </c>
      <c r="BU130" t="s">
        <v>1457</v>
      </c>
      <c r="BV130" t="s">
        <v>1202</v>
      </c>
      <c r="BX130" t="s">
        <v>1176</v>
      </c>
      <c r="BY130" t="s">
        <v>1474</v>
      </c>
      <c r="BZ130" t="s">
        <v>1485</v>
      </c>
      <c r="CA130" t="s">
        <v>1176</v>
      </c>
      <c r="CB130" t="s">
        <v>1176</v>
      </c>
      <c r="CC130" t="s">
        <v>1504</v>
      </c>
      <c r="CD130" t="s">
        <v>1457</v>
      </c>
      <c r="CE130" t="s">
        <v>1176</v>
      </c>
      <c r="CF130" t="s">
        <v>1504</v>
      </c>
      <c r="CG130" t="s">
        <v>1457</v>
      </c>
      <c r="CH130" t="s">
        <v>1176</v>
      </c>
      <c r="CI130" t="s">
        <v>1479</v>
      </c>
      <c r="CJ130" t="s">
        <v>1457</v>
      </c>
      <c r="CK130" t="s">
        <v>1177</v>
      </c>
      <c r="CL130" t="s">
        <v>1476</v>
      </c>
      <c r="CM130" t="s">
        <v>1457</v>
      </c>
      <c r="CN130" t="s">
        <v>1176</v>
      </c>
      <c r="CO130" t="s">
        <v>1496</v>
      </c>
      <c r="CP130" t="s">
        <v>1457</v>
      </c>
      <c r="CQ130" t="s">
        <v>1177</v>
      </c>
      <c r="CR130" t="s">
        <v>1476</v>
      </c>
      <c r="CS130" t="s">
        <v>1457</v>
      </c>
      <c r="CT130" t="s">
        <v>1176</v>
      </c>
      <c r="CU130" t="s">
        <v>1486</v>
      </c>
      <c r="CV130" t="s">
        <v>1457</v>
      </c>
      <c r="CW130" t="s">
        <v>1177</v>
      </c>
      <c r="CX130" t="s">
        <v>1476</v>
      </c>
      <c r="CY130" t="s">
        <v>1457</v>
      </c>
    </row>
    <row r="131" spans="1:103">
      <c r="A131" t="s">
        <v>53</v>
      </c>
      <c r="B131" t="s">
        <v>105</v>
      </c>
      <c r="C131" t="s">
        <v>162</v>
      </c>
      <c r="D131" s="424" t="s">
        <v>259</v>
      </c>
      <c r="E131" s="424" t="s">
        <v>258</v>
      </c>
      <c r="F131" t="s">
        <v>1849</v>
      </c>
      <c r="G131" t="s">
        <v>1850</v>
      </c>
      <c r="H131" t="s">
        <v>1851</v>
      </c>
      <c r="I131" t="s">
        <v>1852</v>
      </c>
      <c r="J131">
        <v>5</v>
      </c>
      <c r="K131">
        <v>1</v>
      </c>
      <c r="L131">
        <v>24</v>
      </c>
      <c r="M131">
        <v>4</v>
      </c>
      <c r="N131">
        <v>15</v>
      </c>
      <c r="O131">
        <v>10</v>
      </c>
      <c r="P131">
        <v>28</v>
      </c>
      <c r="Q131">
        <v>25</v>
      </c>
      <c r="R131">
        <v>1</v>
      </c>
      <c r="S131" t="s">
        <v>1176</v>
      </c>
      <c r="T131" t="s">
        <v>1458</v>
      </c>
      <c r="U131" t="s">
        <v>1457</v>
      </c>
      <c r="V131" t="s">
        <v>1176</v>
      </c>
      <c r="W131" t="s">
        <v>1176</v>
      </c>
      <c r="X131" t="s">
        <v>1179</v>
      </c>
      <c r="Y131" t="s">
        <v>1176</v>
      </c>
      <c r="Z131" t="s">
        <v>1179</v>
      </c>
      <c r="AA131" t="s">
        <v>1176</v>
      </c>
      <c r="AB131" t="s">
        <v>1179</v>
      </c>
      <c r="AC131" t="s">
        <v>1176</v>
      </c>
      <c r="AD131" t="s">
        <v>1457</v>
      </c>
      <c r="AE131" t="s">
        <v>1457</v>
      </c>
      <c r="AF131">
        <v>42461</v>
      </c>
      <c r="AG131" t="s">
        <v>1457</v>
      </c>
      <c r="AH131">
        <v>42369</v>
      </c>
      <c r="AI131" t="s">
        <v>1457</v>
      </c>
      <c r="AJ131">
        <v>42339</v>
      </c>
      <c r="AK131" t="s">
        <v>1457</v>
      </c>
      <c r="AT131">
        <v>28380</v>
      </c>
      <c r="AU131">
        <v>975651</v>
      </c>
      <c r="AW131" t="s">
        <v>406</v>
      </c>
      <c r="AX131">
        <v>26803</v>
      </c>
      <c r="AY131" t="s">
        <v>1457</v>
      </c>
      <c r="AZ131">
        <v>15533000</v>
      </c>
      <c r="BA131">
        <v>7758000</v>
      </c>
      <c r="BB131">
        <v>7758000</v>
      </c>
      <c r="BC131" t="s">
        <v>1457</v>
      </c>
      <c r="BD131">
        <v>15533188</v>
      </c>
      <c r="BF131">
        <v>82453750</v>
      </c>
      <c r="BG131">
        <v>82453750</v>
      </c>
      <c r="BH131">
        <v>82453750</v>
      </c>
      <c r="BI131">
        <v>82453750</v>
      </c>
      <c r="BJ131">
        <v>3173868.2724561403</v>
      </c>
      <c r="BK131">
        <v>6239176.3275438603</v>
      </c>
      <c r="BN131" t="s">
        <v>1202</v>
      </c>
      <c r="BP131" t="s">
        <v>1201</v>
      </c>
      <c r="BR131" t="s">
        <v>1457</v>
      </c>
      <c r="BS131" t="s">
        <v>1200</v>
      </c>
      <c r="BU131" t="s">
        <v>1457</v>
      </c>
      <c r="BV131" t="s">
        <v>1202</v>
      </c>
      <c r="BX131" t="s">
        <v>1176</v>
      </c>
      <c r="BY131" t="s">
        <v>1484</v>
      </c>
      <c r="BZ131" t="s">
        <v>1485</v>
      </c>
      <c r="CA131" t="s">
        <v>1176</v>
      </c>
      <c r="CB131" t="s">
        <v>1177</v>
      </c>
      <c r="CC131" t="s">
        <v>1476</v>
      </c>
      <c r="CD131" t="s">
        <v>1457</v>
      </c>
      <c r="CE131" t="s">
        <v>1177</v>
      </c>
      <c r="CF131" t="s">
        <v>1476</v>
      </c>
      <c r="CG131" t="s">
        <v>1457</v>
      </c>
      <c r="CH131" t="s">
        <v>1177</v>
      </c>
      <c r="CI131" t="s">
        <v>1476</v>
      </c>
      <c r="CJ131" t="s">
        <v>1457</v>
      </c>
      <c r="CK131" t="s">
        <v>1176</v>
      </c>
      <c r="CL131" t="s">
        <v>1496</v>
      </c>
      <c r="CM131" t="s">
        <v>1457</v>
      </c>
      <c r="CN131" t="s">
        <v>1176</v>
      </c>
      <c r="CO131" t="s">
        <v>1496</v>
      </c>
      <c r="CP131" t="s">
        <v>1457</v>
      </c>
      <c r="CQ131" t="s">
        <v>1176</v>
      </c>
      <c r="CR131" t="s">
        <v>1496</v>
      </c>
      <c r="CS131" t="s">
        <v>1457</v>
      </c>
      <c r="CT131" t="s">
        <v>1176</v>
      </c>
      <c r="CU131" t="s">
        <v>1496</v>
      </c>
      <c r="CV131" t="s">
        <v>1457</v>
      </c>
      <c r="CW131" t="s">
        <v>1177</v>
      </c>
      <c r="CX131" t="s">
        <v>1476</v>
      </c>
      <c r="CY131" t="s">
        <v>1457</v>
      </c>
    </row>
    <row r="132" spans="1:103">
      <c r="A132" t="s">
        <v>77</v>
      </c>
      <c r="B132" t="s">
        <v>76</v>
      </c>
      <c r="C132" t="s">
        <v>75</v>
      </c>
      <c r="D132" s="424" t="s">
        <v>257</v>
      </c>
      <c r="E132" s="424" t="s">
        <v>256</v>
      </c>
      <c r="F132" t="s">
        <v>1853</v>
      </c>
      <c r="G132" t="s">
        <v>1854</v>
      </c>
      <c r="H132" t="s">
        <v>1855</v>
      </c>
      <c r="I132" t="s">
        <v>1856</v>
      </c>
      <c r="J132">
        <v>5</v>
      </c>
      <c r="K132">
        <v>1</v>
      </c>
      <c r="L132">
        <v>24</v>
      </c>
      <c r="M132">
        <v>4</v>
      </c>
      <c r="N132">
        <v>15</v>
      </c>
      <c r="O132">
        <v>10</v>
      </c>
      <c r="P132">
        <v>28</v>
      </c>
      <c r="Q132">
        <v>25</v>
      </c>
      <c r="R132">
        <v>1</v>
      </c>
      <c r="S132" t="s">
        <v>1176</v>
      </c>
      <c r="T132" t="s">
        <v>1458</v>
      </c>
      <c r="U132" t="s">
        <v>1457</v>
      </c>
      <c r="V132" t="s">
        <v>1176</v>
      </c>
      <c r="W132" t="s">
        <v>1176</v>
      </c>
      <c r="X132" t="s">
        <v>1176</v>
      </c>
      <c r="Y132" t="s">
        <v>1176</v>
      </c>
      <c r="Z132" t="s">
        <v>1176</v>
      </c>
      <c r="AA132" t="s">
        <v>1176</v>
      </c>
      <c r="AB132" t="s">
        <v>1179</v>
      </c>
      <c r="AC132" t="s">
        <v>1176</v>
      </c>
      <c r="AD132" t="s">
        <v>1457</v>
      </c>
      <c r="AE132" t="s">
        <v>1457</v>
      </c>
      <c r="AF132" t="s">
        <v>1457</v>
      </c>
      <c r="AG132" t="s">
        <v>1457</v>
      </c>
      <c r="AH132" t="s">
        <v>1457</v>
      </c>
      <c r="AI132" t="s">
        <v>1457</v>
      </c>
      <c r="AJ132">
        <v>42613</v>
      </c>
      <c r="AK132" t="s">
        <v>1457</v>
      </c>
      <c r="AT132">
        <v>2571</v>
      </c>
      <c r="AU132">
        <v>265200</v>
      </c>
      <c r="AW132" t="s">
        <v>406</v>
      </c>
      <c r="AX132">
        <v>775</v>
      </c>
      <c r="AY132">
        <v>4566917</v>
      </c>
      <c r="AZ132">
        <v>4474694</v>
      </c>
      <c r="BA132">
        <v>4474694</v>
      </c>
      <c r="BB132">
        <v>4474694</v>
      </c>
      <c r="BC132">
        <v>4496196</v>
      </c>
      <c r="BD132">
        <v>4661000</v>
      </c>
      <c r="BF132">
        <v>4496196</v>
      </c>
      <c r="BG132">
        <v>4661000</v>
      </c>
      <c r="BH132">
        <v>4822257</v>
      </c>
      <c r="BI132">
        <v>4822257</v>
      </c>
      <c r="BJ132">
        <v>4496196</v>
      </c>
      <c r="BK132">
        <v>4661000</v>
      </c>
      <c r="BN132" t="s">
        <v>1199</v>
      </c>
      <c r="BP132" t="s">
        <v>1201</v>
      </c>
      <c r="BR132" t="s">
        <v>1457</v>
      </c>
      <c r="BS132" t="s">
        <v>1202</v>
      </c>
      <c r="BU132" t="s">
        <v>1457</v>
      </c>
      <c r="BV132" t="s">
        <v>1202</v>
      </c>
      <c r="BX132" t="s">
        <v>1176</v>
      </c>
      <c r="BY132" t="s">
        <v>1474</v>
      </c>
      <c r="BZ132" t="s">
        <v>1475</v>
      </c>
      <c r="CA132" t="s">
        <v>1176</v>
      </c>
      <c r="CB132" t="s">
        <v>1177</v>
      </c>
      <c r="CC132" t="s">
        <v>1476</v>
      </c>
      <c r="CD132" t="s">
        <v>1457</v>
      </c>
      <c r="CE132" t="s">
        <v>1177</v>
      </c>
      <c r="CF132" t="s">
        <v>1476</v>
      </c>
      <c r="CG132" t="s">
        <v>1457</v>
      </c>
      <c r="CH132" t="s">
        <v>1177</v>
      </c>
      <c r="CI132" t="s">
        <v>1476</v>
      </c>
      <c r="CJ132" t="s">
        <v>1457</v>
      </c>
      <c r="CK132" t="s">
        <v>1177</v>
      </c>
      <c r="CL132" t="s">
        <v>1476</v>
      </c>
      <c r="CM132" t="s">
        <v>1457</v>
      </c>
      <c r="CN132" t="s">
        <v>1177</v>
      </c>
      <c r="CO132" t="s">
        <v>1476</v>
      </c>
      <c r="CP132" t="s">
        <v>1457</v>
      </c>
      <c r="CQ132" t="s">
        <v>1177</v>
      </c>
      <c r="CR132" t="s">
        <v>1476</v>
      </c>
      <c r="CS132" t="s">
        <v>1457</v>
      </c>
      <c r="CT132" t="s">
        <v>1176</v>
      </c>
      <c r="CU132" t="s">
        <v>1532</v>
      </c>
      <c r="CV132" t="s">
        <v>1457</v>
      </c>
      <c r="CW132" t="s">
        <v>1177</v>
      </c>
      <c r="CX132" t="s">
        <v>1476</v>
      </c>
      <c r="CY132" t="s">
        <v>1457</v>
      </c>
    </row>
    <row r="133" spans="1:103">
      <c r="A133" t="s">
        <v>77</v>
      </c>
      <c r="B133" t="s">
        <v>76</v>
      </c>
      <c r="C133" t="s">
        <v>75</v>
      </c>
      <c r="D133" s="424" t="s">
        <v>255</v>
      </c>
      <c r="E133" s="424" t="s">
        <v>254</v>
      </c>
      <c r="F133" t="s">
        <v>1857</v>
      </c>
      <c r="G133" t="s">
        <v>1858</v>
      </c>
      <c r="H133" t="s">
        <v>1859</v>
      </c>
      <c r="I133" t="s">
        <v>1860</v>
      </c>
      <c r="J133">
        <v>5</v>
      </c>
      <c r="K133">
        <v>1</v>
      </c>
      <c r="L133">
        <v>24</v>
      </c>
      <c r="M133">
        <v>4</v>
      </c>
      <c r="N133">
        <v>15</v>
      </c>
      <c r="O133">
        <v>10</v>
      </c>
      <c r="P133">
        <v>28</v>
      </c>
      <c r="Q133">
        <v>25</v>
      </c>
      <c r="R133">
        <v>1</v>
      </c>
      <c r="S133" t="s">
        <v>1176</v>
      </c>
      <c r="T133" t="s">
        <v>1458</v>
      </c>
      <c r="U133" t="s">
        <v>1457</v>
      </c>
      <c r="V133" t="s">
        <v>1176</v>
      </c>
      <c r="W133" t="s">
        <v>1176</v>
      </c>
      <c r="X133" t="s">
        <v>1176</v>
      </c>
      <c r="Y133" t="s">
        <v>1179</v>
      </c>
      <c r="Z133" t="s">
        <v>1176</v>
      </c>
      <c r="AA133" t="s">
        <v>1176</v>
      </c>
      <c r="AB133" t="s">
        <v>1179</v>
      </c>
      <c r="AC133" t="s">
        <v>1176</v>
      </c>
      <c r="AD133" t="s">
        <v>1457</v>
      </c>
      <c r="AE133" t="s">
        <v>1457</v>
      </c>
      <c r="AF133" t="s">
        <v>1457</v>
      </c>
      <c r="AG133">
        <v>42460</v>
      </c>
      <c r="AH133" t="s">
        <v>1457</v>
      </c>
      <c r="AI133" t="s">
        <v>1457</v>
      </c>
      <c r="AJ133">
        <v>42460</v>
      </c>
      <c r="AK133" t="s">
        <v>1457</v>
      </c>
      <c r="AT133">
        <v>6066</v>
      </c>
      <c r="AU133" t="s">
        <v>1457</v>
      </c>
      <c r="AW133" t="s">
        <v>407</v>
      </c>
      <c r="AX133">
        <v>5250</v>
      </c>
      <c r="AY133" t="s">
        <v>1457</v>
      </c>
      <c r="AZ133">
        <v>8449000</v>
      </c>
      <c r="BA133">
        <v>4224500</v>
      </c>
      <c r="BB133">
        <v>4224500</v>
      </c>
      <c r="BC133" t="s">
        <v>1457</v>
      </c>
      <c r="BD133">
        <v>8449000</v>
      </c>
      <c r="BF133">
        <v>4224500</v>
      </c>
      <c r="BG133">
        <v>4224500</v>
      </c>
      <c r="BH133">
        <v>4224500</v>
      </c>
      <c r="BI133">
        <v>4224500</v>
      </c>
      <c r="BJ133">
        <v>4224500</v>
      </c>
      <c r="BK133">
        <v>4224500</v>
      </c>
      <c r="BN133" t="s">
        <v>1200</v>
      </c>
      <c r="BP133" t="s">
        <v>1201</v>
      </c>
      <c r="BR133" t="s">
        <v>1457</v>
      </c>
      <c r="BS133" t="s">
        <v>1199</v>
      </c>
      <c r="BU133" t="s">
        <v>1457</v>
      </c>
      <c r="BV133" t="s">
        <v>1199</v>
      </c>
      <c r="BX133" t="s">
        <v>1177</v>
      </c>
      <c r="BY133" t="s">
        <v>1484</v>
      </c>
      <c r="BZ133" t="s">
        <v>1475</v>
      </c>
      <c r="CA133" t="s">
        <v>1176</v>
      </c>
      <c r="CB133" t="s">
        <v>1177</v>
      </c>
      <c r="CC133" t="s">
        <v>1476</v>
      </c>
      <c r="CD133" t="s">
        <v>1457</v>
      </c>
      <c r="CE133" t="s">
        <v>1177</v>
      </c>
      <c r="CF133" t="s">
        <v>1476</v>
      </c>
      <c r="CG133" t="s">
        <v>1457</v>
      </c>
      <c r="CH133" t="s">
        <v>1177</v>
      </c>
      <c r="CI133" t="s">
        <v>1476</v>
      </c>
      <c r="CJ133" t="s">
        <v>1457</v>
      </c>
      <c r="CK133" t="s">
        <v>1176</v>
      </c>
      <c r="CL133" t="s">
        <v>1496</v>
      </c>
      <c r="CM133" t="s">
        <v>1457</v>
      </c>
      <c r="CN133" t="s">
        <v>1176</v>
      </c>
      <c r="CO133" t="s">
        <v>1504</v>
      </c>
      <c r="CP133" t="s">
        <v>1457</v>
      </c>
      <c r="CQ133" t="s">
        <v>1176</v>
      </c>
      <c r="CR133" t="s">
        <v>1496</v>
      </c>
      <c r="CS133" t="s">
        <v>1457</v>
      </c>
      <c r="CT133" t="s">
        <v>1176</v>
      </c>
      <c r="CU133" t="s">
        <v>1504</v>
      </c>
      <c r="CV133" t="s">
        <v>1457</v>
      </c>
      <c r="CW133" t="s">
        <v>1177</v>
      </c>
      <c r="CX133" t="s">
        <v>1476</v>
      </c>
      <c r="CY133" t="s">
        <v>1457</v>
      </c>
    </row>
    <row r="134" spans="1:103">
      <c r="A134" t="s">
        <v>77</v>
      </c>
      <c r="B134" t="s">
        <v>76</v>
      </c>
      <c r="C134" t="s">
        <v>75</v>
      </c>
      <c r="D134" s="424" t="s">
        <v>251</v>
      </c>
      <c r="E134" s="424" t="s">
        <v>250</v>
      </c>
      <c r="F134" t="s">
        <v>1861</v>
      </c>
      <c r="G134" t="s">
        <v>1862</v>
      </c>
      <c r="H134" t="s">
        <v>1863</v>
      </c>
      <c r="I134" t="s">
        <v>1864</v>
      </c>
      <c r="J134">
        <v>5</v>
      </c>
      <c r="K134">
        <v>1</v>
      </c>
      <c r="L134">
        <v>24</v>
      </c>
      <c r="M134">
        <v>4</v>
      </c>
      <c r="N134">
        <v>15</v>
      </c>
      <c r="O134">
        <v>10</v>
      </c>
      <c r="P134">
        <v>28</v>
      </c>
      <c r="Q134">
        <v>25</v>
      </c>
      <c r="R134">
        <v>1</v>
      </c>
      <c r="S134" t="s">
        <v>1176</v>
      </c>
      <c r="T134" t="s">
        <v>1458</v>
      </c>
      <c r="U134" t="s">
        <v>1457</v>
      </c>
      <c r="V134" t="s">
        <v>1176</v>
      </c>
      <c r="W134" t="s">
        <v>1176</v>
      </c>
      <c r="X134" t="s">
        <v>1176</v>
      </c>
      <c r="Y134" t="s">
        <v>1176</v>
      </c>
      <c r="Z134" t="s">
        <v>1176</v>
      </c>
      <c r="AA134" t="s">
        <v>1176</v>
      </c>
      <c r="AB134" t="s">
        <v>1176</v>
      </c>
      <c r="AC134" t="s">
        <v>1179</v>
      </c>
      <c r="AD134" t="s">
        <v>1457</v>
      </c>
      <c r="AE134" t="s">
        <v>1457</v>
      </c>
      <c r="AF134" t="s">
        <v>1457</v>
      </c>
      <c r="AG134" t="s">
        <v>1457</v>
      </c>
      <c r="AH134" t="s">
        <v>1457</v>
      </c>
      <c r="AI134" t="s">
        <v>1457</v>
      </c>
      <c r="AJ134" t="s">
        <v>1457</v>
      </c>
      <c r="AK134">
        <v>42461</v>
      </c>
      <c r="AT134">
        <v>4387</v>
      </c>
      <c r="AU134" t="s">
        <v>1457</v>
      </c>
      <c r="AW134" t="s">
        <v>406</v>
      </c>
      <c r="AX134">
        <v>4535</v>
      </c>
      <c r="AY134">
        <v>18390000</v>
      </c>
      <c r="AZ134" t="s">
        <v>1457</v>
      </c>
      <c r="BA134" t="s">
        <v>1457</v>
      </c>
      <c r="BB134" t="s">
        <v>1457</v>
      </c>
      <c r="BC134">
        <v>18390000</v>
      </c>
      <c r="BD134" t="s">
        <v>1457</v>
      </c>
      <c r="BF134">
        <v>4497000</v>
      </c>
      <c r="BG134">
        <v>4897000</v>
      </c>
      <c r="BH134">
        <v>4497000</v>
      </c>
      <c r="BI134">
        <v>4497000</v>
      </c>
      <c r="BJ134">
        <v>4503450</v>
      </c>
      <c r="BK134">
        <v>4675160</v>
      </c>
      <c r="BN134" t="s">
        <v>1200</v>
      </c>
      <c r="BP134" t="s">
        <v>1200</v>
      </c>
      <c r="BR134" t="s">
        <v>1457</v>
      </c>
      <c r="BS134" t="s">
        <v>1202</v>
      </c>
      <c r="BU134" t="s">
        <v>1468</v>
      </c>
      <c r="BV134" t="s">
        <v>1199</v>
      </c>
      <c r="BX134" t="s">
        <v>1176</v>
      </c>
      <c r="BY134" t="s">
        <v>1484</v>
      </c>
      <c r="BZ134" t="s">
        <v>1485</v>
      </c>
      <c r="CA134" t="s">
        <v>1177</v>
      </c>
      <c r="CB134" t="s">
        <v>1491</v>
      </c>
      <c r="CC134" t="s">
        <v>1476</v>
      </c>
      <c r="CD134" t="s">
        <v>1457</v>
      </c>
      <c r="CE134" t="s">
        <v>1491</v>
      </c>
      <c r="CF134" t="s">
        <v>1476</v>
      </c>
      <c r="CG134" t="s">
        <v>1457</v>
      </c>
      <c r="CH134" t="s">
        <v>1491</v>
      </c>
      <c r="CI134" t="s">
        <v>1476</v>
      </c>
      <c r="CJ134" t="s">
        <v>1457</v>
      </c>
      <c r="CK134" t="s">
        <v>1491</v>
      </c>
      <c r="CL134" t="s">
        <v>1476</v>
      </c>
      <c r="CM134" t="s">
        <v>1457</v>
      </c>
      <c r="CN134" t="s">
        <v>1491</v>
      </c>
      <c r="CO134" t="s">
        <v>1476</v>
      </c>
      <c r="CP134" t="s">
        <v>1457</v>
      </c>
      <c r="CQ134" t="s">
        <v>1491</v>
      </c>
      <c r="CR134" t="s">
        <v>1476</v>
      </c>
      <c r="CS134" t="s">
        <v>1457</v>
      </c>
      <c r="CT134" t="s">
        <v>1491</v>
      </c>
      <c r="CU134" t="s">
        <v>1476</v>
      </c>
      <c r="CV134" t="s">
        <v>1457</v>
      </c>
      <c r="CW134" t="s">
        <v>1491</v>
      </c>
      <c r="CX134" t="s">
        <v>1476</v>
      </c>
      <c r="CY134" t="s">
        <v>1457</v>
      </c>
    </row>
    <row r="135" spans="1:103">
      <c r="A135" t="s">
        <v>53</v>
      </c>
      <c r="B135" t="s">
        <v>52</v>
      </c>
      <c r="C135" t="s">
        <v>51</v>
      </c>
      <c r="D135" s="424" t="s">
        <v>357</v>
      </c>
      <c r="E135" s="424" t="s">
        <v>356</v>
      </c>
      <c r="F135" t="s">
        <v>1865</v>
      </c>
      <c r="G135" t="s">
        <v>1866</v>
      </c>
      <c r="H135" t="s">
        <v>1867</v>
      </c>
      <c r="I135" t="s">
        <v>1868</v>
      </c>
      <c r="J135">
        <v>5</v>
      </c>
      <c r="K135">
        <v>1</v>
      </c>
      <c r="L135">
        <v>24</v>
      </c>
      <c r="M135">
        <v>4</v>
      </c>
      <c r="N135">
        <v>15</v>
      </c>
      <c r="O135">
        <v>10</v>
      </c>
      <c r="P135">
        <v>28</v>
      </c>
      <c r="Q135">
        <v>25</v>
      </c>
      <c r="R135">
        <v>1</v>
      </c>
      <c r="S135" t="s">
        <v>1176</v>
      </c>
      <c r="T135" t="s">
        <v>1458</v>
      </c>
      <c r="U135" t="s">
        <v>1457</v>
      </c>
      <c r="V135" t="s">
        <v>1176</v>
      </c>
      <c r="W135" t="s">
        <v>1176</v>
      </c>
      <c r="X135" t="s">
        <v>1179</v>
      </c>
      <c r="Y135" t="s">
        <v>1176</v>
      </c>
      <c r="Z135" t="s">
        <v>1176</v>
      </c>
      <c r="AA135" t="s">
        <v>1176</v>
      </c>
      <c r="AB135" t="s">
        <v>1179</v>
      </c>
      <c r="AC135" t="s">
        <v>1176</v>
      </c>
      <c r="AD135" t="s">
        <v>1457</v>
      </c>
      <c r="AE135" t="s">
        <v>1457</v>
      </c>
      <c r="AF135">
        <v>42460</v>
      </c>
      <c r="AG135" t="s">
        <v>1457</v>
      </c>
      <c r="AH135" t="s">
        <v>1457</v>
      </c>
      <c r="AI135" t="s">
        <v>1457</v>
      </c>
      <c r="AJ135">
        <v>42460</v>
      </c>
      <c r="AK135" t="s">
        <v>1457</v>
      </c>
      <c r="AT135">
        <v>32597</v>
      </c>
      <c r="AU135" t="s">
        <v>1457</v>
      </c>
      <c r="AW135" t="s">
        <v>406</v>
      </c>
      <c r="AX135">
        <v>28994</v>
      </c>
      <c r="AY135">
        <v>23207000</v>
      </c>
      <c r="AZ135">
        <v>25327333</v>
      </c>
      <c r="BA135">
        <v>25759333</v>
      </c>
      <c r="BB135">
        <v>25772334</v>
      </c>
      <c r="BC135">
        <v>23207000</v>
      </c>
      <c r="BD135">
        <v>26826000</v>
      </c>
      <c r="BF135">
        <v>23207000.227073502</v>
      </c>
      <c r="BG135">
        <v>23215000</v>
      </c>
      <c r="BH135">
        <v>26815500</v>
      </c>
      <c r="BI135">
        <v>26828500</v>
      </c>
      <c r="BJ135">
        <v>23207000</v>
      </c>
      <c r="BK135">
        <v>22924000</v>
      </c>
      <c r="BN135" t="s">
        <v>1199</v>
      </c>
      <c r="BP135" t="s">
        <v>1200</v>
      </c>
      <c r="BR135" t="s">
        <v>1457</v>
      </c>
      <c r="BS135" t="s">
        <v>1199</v>
      </c>
      <c r="BU135" t="s">
        <v>1457</v>
      </c>
      <c r="BV135" t="s">
        <v>1202</v>
      </c>
      <c r="BX135" t="s">
        <v>1176</v>
      </c>
      <c r="BY135" t="s">
        <v>1474</v>
      </c>
      <c r="BZ135" t="s">
        <v>1475</v>
      </c>
      <c r="CA135" t="s">
        <v>1176</v>
      </c>
      <c r="CB135" t="s">
        <v>1177</v>
      </c>
      <c r="CC135" t="s">
        <v>1476</v>
      </c>
      <c r="CD135" t="s">
        <v>1457</v>
      </c>
      <c r="CE135" t="s">
        <v>1177</v>
      </c>
      <c r="CF135" t="s">
        <v>1476</v>
      </c>
      <c r="CG135" t="s">
        <v>1457</v>
      </c>
      <c r="CH135" t="s">
        <v>1176</v>
      </c>
      <c r="CI135" t="s">
        <v>1504</v>
      </c>
      <c r="CJ135" t="s">
        <v>1457</v>
      </c>
      <c r="CK135" t="s">
        <v>1176</v>
      </c>
      <c r="CL135" t="s">
        <v>1504</v>
      </c>
      <c r="CM135" t="s">
        <v>1457</v>
      </c>
      <c r="CN135" t="s">
        <v>1176</v>
      </c>
      <c r="CO135" t="s">
        <v>1504</v>
      </c>
      <c r="CP135" t="s">
        <v>1457</v>
      </c>
      <c r="CQ135" t="s">
        <v>1176</v>
      </c>
      <c r="CR135" t="s">
        <v>1572</v>
      </c>
      <c r="CS135" t="s">
        <v>1869</v>
      </c>
      <c r="CT135" t="s">
        <v>1176</v>
      </c>
      <c r="CU135" t="s">
        <v>1504</v>
      </c>
      <c r="CV135" t="s">
        <v>1457</v>
      </c>
      <c r="CW135" t="s">
        <v>1177</v>
      </c>
      <c r="CX135" t="s">
        <v>1476</v>
      </c>
      <c r="CY135" t="s">
        <v>1457</v>
      </c>
    </row>
    <row r="136" spans="1:103">
      <c r="A136" t="s">
        <v>48</v>
      </c>
      <c r="B136" t="s">
        <v>64</v>
      </c>
      <c r="C136" t="s">
        <v>72</v>
      </c>
      <c r="D136" s="424" t="s">
        <v>355</v>
      </c>
      <c r="E136" s="424" t="s">
        <v>354</v>
      </c>
      <c r="F136" t="s">
        <v>1870</v>
      </c>
      <c r="G136" t="s">
        <v>1871</v>
      </c>
      <c r="H136" t="s">
        <v>1872</v>
      </c>
      <c r="I136" t="s">
        <v>1873</v>
      </c>
      <c r="J136">
        <v>5</v>
      </c>
      <c r="K136">
        <v>1</v>
      </c>
      <c r="L136">
        <v>24</v>
      </c>
      <c r="M136">
        <v>4</v>
      </c>
      <c r="N136">
        <v>15</v>
      </c>
      <c r="O136">
        <v>10</v>
      </c>
      <c r="P136">
        <v>28</v>
      </c>
      <c r="Q136">
        <v>25</v>
      </c>
      <c r="R136">
        <v>1</v>
      </c>
      <c r="S136" t="s">
        <v>1176</v>
      </c>
      <c r="T136" t="s">
        <v>1458</v>
      </c>
      <c r="U136" t="s">
        <v>1457</v>
      </c>
      <c r="V136" t="s">
        <v>1176</v>
      </c>
      <c r="W136" t="s">
        <v>1176</v>
      </c>
      <c r="X136" t="s">
        <v>1176</v>
      </c>
      <c r="Y136" t="s">
        <v>1179</v>
      </c>
      <c r="Z136" t="s">
        <v>1176</v>
      </c>
      <c r="AA136" t="s">
        <v>1176</v>
      </c>
      <c r="AB136" t="s">
        <v>1179</v>
      </c>
      <c r="AC136" t="s">
        <v>1176</v>
      </c>
      <c r="AD136" t="s">
        <v>1457</v>
      </c>
      <c r="AE136" t="s">
        <v>1457</v>
      </c>
      <c r="AF136" t="s">
        <v>1457</v>
      </c>
      <c r="AG136">
        <v>42459</v>
      </c>
      <c r="AH136" t="s">
        <v>1457</v>
      </c>
      <c r="AI136" t="s">
        <v>1457</v>
      </c>
      <c r="AJ136">
        <v>42459</v>
      </c>
      <c r="AK136" t="s">
        <v>1457</v>
      </c>
      <c r="AT136">
        <v>4710</v>
      </c>
      <c r="AU136" t="s">
        <v>1457</v>
      </c>
      <c r="AW136" t="s">
        <v>406</v>
      </c>
      <c r="AX136">
        <v>4644</v>
      </c>
      <c r="AY136">
        <v>2215086</v>
      </c>
      <c r="AZ136">
        <v>3062738</v>
      </c>
      <c r="BA136">
        <v>3221413</v>
      </c>
      <c r="BB136">
        <v>3538763</v>
      </c>
      <c r="BC136">
        <v>2215086</v>
      </c>
      <c r="BD136">
        <v>3169214</v>
      </c>
      <c r="BF136">
        <v>2349298</v>
      </c>
      <c r="BG136">
        <v>3198856</v>
      </c>
      <c r="BH136">
        <v>3086248</v>
      </c>
      <c r="BI136">
        <v>3403598</v>
      </c>
      <c r="BJ136">
        <v>2349298</v>
      </c>
      <c r="BK136">
        <v>3237400</v>
      </c>
      <c r="BN136" t="s">
        <v>1199</v>
      </c>
      <c r="BP136" t="s">
        <v>1199</v>
      </c>
      <c r="BR136" t="s">
        <v>1457</v>
      </c>
      <c r="BS136" t="s">
        <v>1199</v>
      </c>
      <c r="BU136" t="s">
        <v>1457</v>
      </c>
      <c r="BV136" t="s">
        <v>1202</v>
      </c>
      <c r="BX136" t="s">
        <v>1176</v>
      </c>
      <c r="BY136" t="s">
        <v>1474</v>
      </c>
      <c r="BZ136" t="s">
        <v>1485</v>
      </c>
      <c r="CA136" t="s">
        <v>1176</v>
      </c>
      <c r="CB136" t="s">
        <v>1176</v>
      </c>
      <c r="CC136" t="s">
        <v>1504</v>
      </c>
      <c r="CD136" t="s">
        <v>1457</v>
      </c>
      <c r="CE136" t="s">
        <v>1177</v>
      </c>
      <c r="CF136" t="s">
        <v>1476</v>
      </c>
      <c r="CG136" t="s">
        <v>1457</v>
      </c>
      <c r="CH136" t="s">
        <v>1177</v>
      </c>
      <c r="CI136" t="s">
        <v>1476</v>
      </c>
      <c r="CJ136" t="s">
        <v>1457</v>
      </c>
      <c r="CK136" t="s">
        <v>1176</v>
      </c>
      <c r="CL136" t="s">
        <v>1486</v>
      </c>
      <c r="CM136" t="s">
        <v>1457</v>
      </c>
      <c r="CN136" t="s">
        <v>1176</v>
      </c>
      <c r="CO136" t="s">
        <v>1486</v>
      </c>
      <c r="CP136" t="s">
        <v>1457</v>
      </c>
      <c r="CQ136" t="s">
        <v>1176</v>
      </c>
      <c r="CR136" t="s">
        <v>1486</v>
      </c>
      <c r="CS136" t="s">
        <v>1457</v>
      </c>
      <c r="CT136" t="s">
        <v>1176</v>
      </c>
      <c r="CU136" t="s">
        <v>1486</v>
      </c>
      <c r="CV136" t="s">
        <v>1457</v>
      </c>
      <c r="CW136" t="s">
        <v>1177</v>
      </c>
      <c r="CX136" t="s">
        <v>1476</v>
      </c>
      <c r="CY136" t="s">
        <v>1457</v>
      </c>
    </row>
    <row r="137" spans="1:103">
      <c r="A137" t="s">
        <v>48</v>
      </c>
      <c r="B137" t="s">
        <v>64</v>
      </c>
      <c r="C137" t="s">
        <v>72</v>
      </c>
      <c r="D137" s="424" t="s">
        <v>353</v>
      </c>
      <c r="E137" s="424" t="s">
        <v>352</v>
      </c>
      <c r="F137" t="s">
        <v>1874</v>
      </c>
      <c r="G137" t="s">
        <v>1875</v>
      </c>
      <c r="H137" t="s">
        <v>1876</v>
      </c>
      <c r="I137" t="s">
        <v>1614</v>
      </c>
      <c r="J137">
        <v>5</v>
      </c>
      <c r="K137">
        <v>1</v>
      </c>
      <c r="L137">
        <v>24</v>
      </c>
      <c r="M137">
        <v>4</v>
      </c>
      <c r="N137">
        <v>15</v>
      </c>
      <c r="O137">
        <v>10</v>
      </c>
      <c r="P137">
        <v>28</v>
      </c>
      <c r="Q137">
        <v>25</v>
      </c>
      <c r="R137">
        <v>1</v>
      </c>
      <c r="S137" t="s">
        <v>1176</v>
      </c>
      <c r="T137" t="s">
        <v>1458</v>
      </c>
      <c r="U137" t="s">
        <v>1457</v>
      </c>
      <c r="V137" t="s">
        <v>1176</v>
      </c>
      <c r="W137" t="s">
        <v>1176</v>
      </c>
      <c r="X137" t="s">
        <v>1176</v>
      </c>
      <c r="Y137" t="s">
        <v>1176</v>
      </c>
      <c r="Z137" t="s">
        <v>1176</v>
      </c>
      <c r="AA137" t="s">
        <v>1176</v>
      </c>
      <c r="AB137" t="s">
        <v>1179</v>
      </c>
      <c r="AC137" t="s">
        <v>1176</v>
      </c>
      <c r="AD137" t="s">
        <v>1457</v>
      </c>
      <c r="AE137" t="s">
        <v>1457</v>
      </c>
      <c r="AF137" t="s">
        <v>1457</v>
      </c>
      <c r="AG137" t="s">
        <v>1457</v>
      </c>
      <c r="AH137" t="s">
        <v>1457</v>
      </c>
      <c r="AI137" t="s">
        <v>1457</v>
      </c>
      <c r="AJ137">
        <v>42461</v>
      </c>
      <c r="AK137" t="s">
        <v>1457</v>
      </c>
      <c r="AT137">
        <v>4959</v>
      </c>
      <c r="AU137">
        <v>343900</v>
      </c>
      <c r="AW137" t="s">
        <v>407</v>
      </c>
      <c r="AX137">
        <v>4698</v>
      </c>
      <c r="AY137" t="s">
        <v>1457</v>
      </c>
      <c r="AZ137">
        <v>8425250</v>
      </c>
      <c r="BA137">
        <v>3402375</v>
      </c>
      <c r="BB137">
        <v>3402375</v>
      </c>
      <c r="BC137" t="s">
        <v>1457</v>
      </c>
      <c r="BD137">
        <v>8425250</v>
      </c>
      <c r="BF137" t="s">
        <v>1457</v>
      </c>
      <c r="BG137">
        <v>7615000</v>
      </c>
      <c r="BH137">
        <v>3807500</v>
      </c>
      <c r="BI137">
        <v>3807500</v>
      </c>
      <c r="BJ137" t="s">
        <v>1457</v>
      </c>
      <c r="BK137">
        <v>7615000</v>
      </c>
      <c r="BN137" t="s">
        <v>1201</v>
      </c>
      <c r="BP137" t="s">
        <v>1202</v>
      </c>
      <c r="BR137" t="s">
        <v>1457</v>
      </c>
      <c r="BS137" t="s">
        <v>1199</v>
      </c>
      <c r="BU137" t="s">
        <v>1463</v>
      </c>
      <c r="BV137" t="s">
        <v>1202</v>
      </c>
      <c r="BX137" t="s">
        <v>1176</v>
      </c>
      <c r="BY137" t="s">
        <v>1474</v>
      </c>
      <c r="BZ137" t="s">
        <v>1485</v>
      </c>
      <c r="CA137" t="s">
        <v>1177</v>
      </c>
      <c r="CB137" t="s">
        <v>1491</v>
      </c>
      <c r="CC137" t="s">
        <v>1476</v>
      </c>
      <c r="CD137" t="s">
        <v>1457</v>
      </c>
      <c r="CE137" t="s">
        <v>1491</v>
      </c>
      <c r="CF137" t="s">
        <v>1476</v>
      </c>
      <c r="CG137" t="s">
        <v>1457</v>
      </c>
      <c r="CH137" t="s">
        <v>1491</v>
      </c>
      <c r="CI137" t="s">
        <v>1476</v>
      </c>
      <c r="CJ137" t="s">
        <v>1457</v>
      </c>
      <c r="CK137" t="s">
        <v>1491</v>
      </c>
      <c r="CL137" t="s">
        <v>1476</v>
      </c>
      <c r="CM137" t="s">
        <v>1457</v>
      </c>
      <c r="CN137" t="s">
        <v>1491</v>
      </c>
      <c r="CO137" t="s">
        <v>1476</v>
      </c>
      <c r="CP137" t="s">
        <v>1457</v>
      </c>
      <c r="CQ137" t="s">
        <v>1491</v>
      </c>
      <c r="CR137" t="s">
        <v>1476</v>
      </c>
      <c r="CS137" t="s">
        <v>1457</v>
      </c>
      <c r="CT137" t="s">
        <v>1491</v>
      </c>
      <c r="CU137" t="s">
        <v>1476</v>
      </c>
      <c r="CV137" t="s">
        <v>1457</v>
      </c>
      <c r="CW137" t="s">
        <v>1491</v>
      </c>
      <c r="CX137" t="s">
        <v>1476</v>
      </c>
      <c r="CY137" t="s">
        <v>1457</v>
      </c>
    </row>
    <row r="138" spans="1:103">
      <c r="A138" t="s">
        <v>48</v>
      </c>
      <c r="B138" t="s">
        <v>64</v>
      </c>
      <c r="C138" t="s">
        <v>72</v>
      </c>
      <c r="D138" s="424" t="s">
        <v>351</v>
      </c>
      <c r="E138" s="424" t="s">
        <v>350</v>
      </c>
      <c r="F138" t="s">
        <v>1877</v>
      </c>
      <c r="G138" t="s">
        <v>1878</v>
      </c>
      <c r="H138" t="s">
        <v>1879</v>
      </c>
      <c r="I138" t="s">
        <v>1880</v>
      </c>
      <c r="J138">
        <v>5</v>
      </c>
      <c r="K138">
        <v>1</v>
      </c>
      <c r="L138">
        <v>24</v>
      </c>
      <c r="M138">
        <v>4</v>
      </c>
      <c r="N138">
        <v>15</v>
      </c>
      <c r="O138">
        <v>10</v>
      </c>
      <c r="P138">
        <v>28</v>
      </c>
      <c r="Q138">
        <v>25</v>
      </c>
      <c r="R138">
        <v>1</v>
      </c>
      <c r="S138" t="s">
        <v>1176</v>
      </c>
      <c r="T138" t="s">
        <v>1458</v>
      </c>
      <c r="U138" t="s">
        <v>1457</v>
      </c>
      <c r="V138" t="s">
        <v>1176</v>
      </c>
      <c r="W138" t="s">
        <v>1176</v>
      </c>
      <c r="X138" t="s">
        <v>1176</v>
      </c>
      <c r="Y138" t="s">
        <v>1176</v>
      </c>
      <c r="Z138" t="s">
        <v>1176</v>
      </c>
      <c r="AA138" t="s">
        <v>1176</v>
      </c>
      <c r="AB138" t="s">
        <v>1176</v>
      </c>
      <c r="AC138" t="s">
        <v>1176</v>
      </c>
      <c r="AD138" t="s">
        <v>1457</v>
      </c>
      <c r="AE138" t="s">
        <v>1457</v>
      </c>
      <c r="AF138" t="s">
        <v>1457</v>
      </c>
      <c r="AG138" t="s">
        <v>1457</v>
      </c>
      <c r="AH138" t="s">
        <v>1457</v>
      </c>
      <c r="AI138" t="s">
        <v>1457</v>
      </c>
      <c r="AJ138" t="s">
        <v>1457</v>
      </c>
      <c r="AK138" t="s">
        <v>1457</v>
      </c>
      <c r="AT138">
        <v>8441</v>
      </c>
      <c r="AU138" t="s">
        <v>1457</v>
      </c>
      <c r="AW138" t="s">
        <v>413</v>
      </c>
      <c r="AX138">
        <v>7740</v>
      </c>
      <c r="AY138">
        <v>7225042.9629771374</v>
      </c>
      <c r="AZ138">
        <v>7371062.9629771374</v>
      </c>
      <c r="BA138">
        <v>7263782.9629771374</v>
      </c>
      <c r="BB138">
        <v>7260802.9629771374</v>
      </c>
      <c r="BC138">
        <v>7225042.9629771374</v>
      </c>
      <c r="BD138">
        <v>7371063</v>
      </c>
      <c r="BF138">
        <v>6175058.7438722793</v>
      </c>
      <c r="BG138">
        <v>6927879.5990539547</v>
      </c>
      <c r="BH138">
        <v>8091254.5937915333</v>
      </c>
      <c r="BI138">
        <v>8057267.0937915314</v>
      </c>
      <c r="BJ138">
        <v>6175058.7438722793</v>
      </c>
      <c r="BK138">
        <v>6927879.5990539547</v>
      </c>
      <c r="BN138" t="s">
        <v>1201</v>
      </c>
      <c r="BP138" t="s">
        <v>1200</v>
      </c>
      <c r="BR138" t="s">
        <v>1457</v>
      </c>
      <c r="BS138" t="s">
        <v>1199</v>
      </c>
      <c r="BU138" t="s">
        <v>1464</v>
      </c>
      <c r="BV138" t="s">
        <v>1202</v>
      </c>
      <c r="BX138" t="s">
        <v>1176</v>
      </c>
      <c r="BY138" t="s">
        <v>1484</v>
      </c>
      <c r="BZ138" t="s">
        <v>1475</v>
      </c>
      <c r="CA138" t="s">
        <v>1176</v>
      </c>
      <c r="CB138" t="s">
        <v>1176</v>
      </c>
      <c r="CC138" t="s">
        <v>1540</v>
      </c>
      <c r="CD138" t="s">
        <v>1457</v>
      </c>
      <c r="CE138" t="s">
        <v>1176</v>
      </c>
      <c r="CF138" t="s">
        <v>1540</v>
      </c>
      <c r="CG138" t="s">
        <v>1457</v>
      </c>
      <c r="CH138" t="s">
        <v>1176</v>
      </c>
      <c r="CI138" t="s">
        <v>1504</v>
      </c>
      <c r="CJ138" t="s">
        <v>1457</v>
      </c>
      <c r="CK138" t="s">
        <v>1176</v>
      </c>
      <c r="CL138" t="s">
        <v>1540</v>
      </c>
      <c r="CM138" t="s">
        <v>1457</v>
      </c>
      <c r="CN138" t="s">
        <v>1176</v>
      </c>
      <c r="CO138" t="s">
        <v>1479</v>
      </c>
      <c r="CP138" t="s">
        <v>1457</v>
      </c>
      <c r="CQ138" t="s">
        <v>1176</v>
      </c>
      <c r="CR138" t="s">
        <v>1504</v>
      </c>
      <c r="CS138" t="s">
        <v>1457</v>
      </c>
      <c r="CT138" t="s">
        <v>1176</v>
      </c>
      <c r="CU138" t="s">
        <v>1504</v>
      </c>
      <c r="CV138" t="s">
        <v>1457</v>
      </c>
      <c r="CW138" t="s">
        <v>1177</v>
      </c>
      <c r="CX138" t="s">
        <v>1476</v>
      </c>
      <c r="CY138" t="s">
        <v>1457</v>
      </c>
    </row>
    <row r="139" spans="1:103">
      <c r="A139" t="s">
        <v>60</v>
      </c>
      <c r="B139" t="s">
        <v>69</v>
      </c>
      <c r="C139" t="s">
        <v>139</v>
      </c>
      <c r="D139" s="424" t="s">
        <v>349</v>
      </c>
      <c r="E139" s="424" t="s">
        <v>348</v>
      </c>
      <c r="F139" t="s">
        <v>1790</v>
      </c>
      <c r="G139" t="s">
        <v>1881</v>
      </c>
      <c r="H139" t="s">
        <v>1792</v>
      </c>
      <c r="I139" t="s">
        <v>1793</v>
      </c>
      <c r="J139">
        <v>5</v>
      </c>
      <c r="K139">
        <v>1</v>
      </c>
      <c r="L139">
        <v>24</v>
      </c>
      <c r="M139">
        <v>4</v>
      </c>
      <c r="N139">
        <v>15</v>
      </c>
      <c r="O139">
        <v>10</v>
      </c>
      <c r="P139">
        <v>28</v>
      </c>
      <c r="Q139">
        <v>25</v>
      </c>
      <c r="R139">
        <v>1</v>
      </c>
      <c r="S139" t="s">
        <v>1176</v>
      </c>
      <c r="T139" t="s">
        <v>1458</v>
      </c>
      <c r="U139" t="s">
        <v>1457</v>
      </c>
      <c r="V139" t="s">
        <v>1176</v>
      </c>
      <c r="W139" t="s">
        <v>1176</v>
      </c>
      <c r="X139" t="s">
        <v>1179</v>
      </c>
      <c r="Y139" t="s">
        <v>1179</v>
      </c>
      <c r="Z139" t="s">
        <v>1176</v>
      </c>
      <c r="AA139" t="s">
        <v>1176</v>
      </c>
      <c r="AB139" t="s">
        <v>1179</v>
      </c>
      <c r="AC139" t="s">
        <v>1176</v>
      </c>
      <c r="AD139" t="s">
        <v>1457</v>
      </c>
      <c r="AE139" t="s">
        <v>1457</v>
      </c>
      <c r="AF139">
        <v>42644</v>
      </c>
      <c r="AG139">
        <v>42461</v>
      </c>
      <c r="AH139" t="s">
        <v>1457</v>
      </c>
      <c r="AI139" t="s">
        <v>1457</v>
      </c>
      <c r="AJ139">
        <v>42461</v>
      </c>
      <c r="AK139" t="s">
        <v>1457</v>
      </c>
      <c r="AT139">
        <v>9966</v>
      </c>
      <c r="AU139" t="s">
        <v>1457</v>
      </c>
      <c r="AW139" t="s">
        <v>406</v>
      </c>
      <c r="AX139">
        <v>7723</v>
      </c>
      <c r="AY139">
        <v>6725500</v>
      </c>
      <c r="AZ139">
        <v>6725500</v>
      </c>
      <c r="BA139">
        <v>6725500</v>
      </c>
      <c r="BB139">
        <v>6725500</v>
      </c>
      <c r="BC139">
        <v>6725500</v>
      </c>
      <c r="BD139">
        <v>6725500</v>
      </c>
      <c r="BF139">
        <v>6725500</v>
      </c>
      <c r="BG139">
        <v>6725500</v>
      </c>
      <c r="BH139">
        <v>6725500</v>
      </c>
      <c r="BI139">
        <v>6725500</v>
      </c>
      <c r="BJ139">
        <v>6725500</v>
      </c>
      <c r="BK139">
        <v>6725500</v>
      </c>
      <c r="BN139" t="s">
        <v>1199</v>
      </c>
      <c r="BP139" t="s">
        <v>1200</v>
      </c>
      <c r="BR139" t="s">
        <v>1457</v>
      </c>
      <c r="BS139" t="s">
        <v>1199</v>
      </c>
      <c r="BU139" t="s">
        <v>1457</v>
      </c>
      <c r="BV139" t="s">
        <v>1202</v>
      </c>
      <c r="BX139" t="s">
        <v>1176</v>
      </c>
      <c r="BY139" t="s">
        <v>1474</v>
      </c>
      <c r="BZ139" t="s">
        <v>1475</v>
      </c>
      <c r="CA139" t="s">
        <v>1176</v>
      </c>
      <c r="CB139" t="s">
        <v>1177</v>
      </c>
      <c r="CC139" t="s">
        <v>1476</v>
      </c>
      <c r="CD139" t="s">
        <v>1457</v>
      </c>
      <c r="CE139" t="s">
        <v>1177</v>
      </c>
      <c r="CF139" t="s">
        <v>1476</v>
      </c>
      <c r="CG139" t="s">
        <v>1457</v>
      </c>
      <c r="CH139" t="s">
        <v>1176</v>
      </c>
      <c r="CI139" t="s">
        <v>1504</v>
      </c>
      <c r="CJ139" t="s">
        <v>1457</v>
      </c>
      <c r="CK139" t="s">
        <v>1176</v>
      </c>
      <c r="CL139" t="s">
        <v>1496</v>
      </c>
      <c r="CM139" t="s">
        <v>1457</v>
      </c>
      <c r="CN139" t="s">
        <v>1176</v>
      </c>
      <c r="CO139" t="s">
        <v>1496</v>
      </c>
      <c r="CP139" t="s">
        <v>1457</v>
      </c>
      <c r="CQ139" t="s">
        <v>1177</v>
      </c>
      <c r="CR139" t="s">
        <v>1532</v>
      </c>
      <c r="CS139" t="s">
        <v>1457</v>
      </c>
      <c r="CT139" t="s">
        <v>1177</v>
      </c>
      <c r="CU139" t="s">
        <v>1476</v>
      </c>
      <c r="CV139" t="s">
        <v>1457</v>
      </c>
      <c r="CW139" t="s">
        <v>1177</v>
      </c>
      <c r="CX139" t="s">
        <v>1476</v>
      </c>
      <c r="CY139" t="s">
        <v>1457</v>
      </c>
    </row>
    <row r="140" spans="1:103">
      <c r="A140" t="s">
        <v>60</v>
      </c>
      <c r="B140" t="s">
        <v>59</v>
      </c>
      <c r="C140" t="s">
        <v>58</v>
      </c>
      <c r="D140" s="424" t="s">
        <v>347</v>
      </c>
      <c r="E140" s="424" t="s">
        <v>346</v>
      </c>
      <c r="F140" t="s">
        <v>1882</v>
      </c>
      <c r="G140" t="s">
        <v>1883</v>
      </c>
      <c r="H140" t="s">
        <v>1884</v>
      </c>
      <c r="I140" t="s">
        <v>1885</v>
      </c>
      <c r="J140">
        <v>5</v>
      </c>
      <c r="K140">
        <v>1</v>
      </c>
      <c r="L140">
        <v>24</v>
      </c>
      <c r="M140">
        <v>4</v>
      </c>
      <c r="N140">
        <v>15</v>
      </c>
      <c r="O140">
        <v>10</v>
      </c>
      <c r="P140">
        <v>28</v>
      </c>
      <c r="Q140">
        <v>25</v>
      </c>
      <c r="R140">
        <v>1</v>
      </c>
      <c r="S140" t="s">
        <v>1176</v>
      </c>
      <c r="T140" t="s">
        <v>1458</v>
      </c>
      <c r="U140" t="s">
        <v>1457</v>
      </c>
      <c r="V140" t="s">
        <v>1176</v>
      </c>
      <c r="W140" t="s">
        <v>1176</v>
      </c>
      <c r="X140" t="s">
        <v>1176</v>
      </c>
      <c r="Y140" t="s">
        <v>1176</v>
      </c>
      <c r="Z140" t="s">
        <v>1176</v>
      </c>
      <c r="AA140" t="s">
        <v>1176</v>
      </c>
      <c r="AB140" t="s">
        <v>1176</v>
      </c>
      <c r="AC140" t="s">
        <v>1176</v>
      </c>
      <c r="AD140" t="s">
        <v>1457</v>
      </c>
      <c r="AE140" t="s">
        <v>1457</v>
      </c>
      <c r="AF140" t="s">
        <v>1457</v>
      </c>
      <c r="AG140" t="s">
        <v>1457</v>
      </c>
      <c r="AH140" t="s">
        <v>1457</v>
      </c>
      <c r="AI140" t="s">
        <v>1457</v>
      </c>
      <c r="AJ140" t="s">
        <v>1457</v>
      </c>
      <c r="AK140" t="s">
        <v>1457</v>
      </c>
      <c r="AT140">
        <v>2332</v>
      </c>
      <c r="AU140" t="s">
        <v>1457</v>
      </c>
      <c r="AW140" t="s">
        <v>406</v>
      </c>
      <c r="AX140">
        <v>1996</v>
      </c>
      <c r="AY140">
        <v>2563670</v>
      </c>
      <c r="AZ140">
        <v>2843950</v>
      </c>
      <c r="BA140">
        <v>1972050</v>
      </c>
      <c r="BB140">
        <v>1972049</v>
      </c>
      <c r="BC140">
        <v>2563670</v>
      </c>
      <c r="BD140">
        <v>2843950</v>
      </c>
      <c r="BF140">
        <v>870090</v>
      </c>
      <c r="BG140">
        <v>2763034</v>
      </c>
      <c r="BH140">
        <v>2201026</v>
      </c>
      <c r="BI140">
        <v>2201027</v>
      </c>
      <c r="BJ140">
        <v>870090</v>
      </c>
      <c r="BK140">
        <v>2763034</v>
      </c>
      <c r="BN140" t="s">
        <v>1201</v>
      </c>
      <c r="BP140" t="s">
        <v>1202</v>
      </c>
      <c r="BR140" t="s">
        <v>1457</v>
      </c>
      <c r="BS140" t="s">
        <v>1200</v>
      </c>
      <c r="BU140" t="s">
        <v>1457</v>
      </c>
      <c r="BV140" t="s">
        <v>1201</v>
      </c>
      <c r="BX140" t="s">
        <v>1176</v>
      </c>
      <c r="BY140" t="s">
        <v>1484</v>
      </c>
      <c r="BZ140" t="s">
        <v>1485</v>
      </c>
      <c r="CA140" t="s">
        <v>1177</v>
      </c>
      <c r="CB140" t="s">
        <v>1491</v>
      </c>
      <c r="CC140" t="s">
        <v>1476</v>
      </c>
      <c r="CD140" t="s">
        <v>1457</v>
      </c>
      <c r="CE140" t="s">
        <v>1491</v>
      </c>
      <c r="CF140" t="s">
        <v>1476</v>
      </c>
      <c r="CG140" t="s">
        <v>1457</v>
      </c>
      <c r="CH140" t="s">
        <v>1491</v>
      </c>
      <c r="CI140" t="s">
        <v>1476</v>
      </c>
      <c r="CJ140" t="s">
        <v>1457</v>
      </c>
      <c r="CK140" t="s">
        <v>1491</v>
      </c>
      <c r="CL140" t="s">
        <v>1476</v>
      </c>
      <c r="CM140" t="s">
        <v>1457</v>
      </c>
      <c r="CN140" t="s">
        <v>1491</v>
      </c>
      <c r="CO140" t="s">
        <v>1476</v>
      </c>
      <c r="CP140" t="s">
        <v>1457</v>
      </c>
      <c r="CQ140" t="s">
        <v>1491</v>
      </c>
      <c r="CR140" t="s">
        <v>1476</v>
      </c>
      <c r="CS140" t="s">
        <v>1457</v>
      </c>
      <c r="CT140" t="s">
        <v>1491</v>
      </c>
      <c r="CU140" t="s">
        <v>1476</v>
      </c>
      <c r="CV140" t="s">
        <v>1457</v>
      </c>
      <c r="CW140" t="s">
        <v>1491</v>
      </c>
      <c r="CX140" t="s">
        <v>1476</v>
      </c>
      <c r="CY140" t="s">
        <v>1457</v>
      </c>
    </row>
    <row r="141" spans="1:103">
      <c r="A141" t="s">
        <v>48</v>
      </c>
      <c r="B141" t="s">
        <v>47</v>
      </c>
      <c r="C141" t="s">
        <v>46</v>
      </c>
      <c r="D141" s="424" t="s">
        <v>345</v>
      </c>
      <c r="E141" s="424" t="s">
        <v>344</v>
      </c>
      <c r="F141" t="s">
        <v>1886</v>
      </c>
      <c r="G141" t="s">
        <v>1887</v>
      </c>
      <c r="H141" t="s">
        <v>1888</v>
      </c>
      <c r="I141" t="s">
        <v>1889</v>
      </c>
      <c r="J141">
        <v>5</v>
      </c>
      <c r="K141">
        <v>1</v>
      </c>
      <c r="L141">
        <v>24</v>
      </c>
      <c r="M141">
        <v>4</v>
      </c>
      <c r="N141">
        <v>15</v>
      </c>
      <c r="O141">
        <v>10</v>
      </c>
      <c r="P141">
        <v>28</v>
      </c>
      <c r="Q141">
        <v>25</v>
      </c>
      <c r="R141">
        <v>1</v>
      </c>
      <c r="S141" t="s">
        <v>1176</v>
      </c>
      <c r="T141" t="s">
        <v>1458</v>
      </c>
      <c r="U141" t="s">
        <v>1457</v>
      </c>
      <c r="V141" t="s">
        <v>1176</v>
      </c>
      <c r="W141" t="s">
        <v>1176</v>
      </c>
      <c r="X141" t="s">
        <v>1176</v>
      </c>
      <c r="Y141" t="s">
        <v>1179</v>
      </c>
      <c r="Z141" t="s">
        <v>1176</v>
      </c>
      <c r="AA141" t="s">
        <v>1179</v>
      </c>
      <c r="AB141" t="s">
        <v>1176</v>
      </c>
      <c r="AC141" t="s">
        <v>1176</v>
      </c>
      <c r="AD141" t="s">
        <v>1457</v>
      </c>
      <c r="AE141" t="s">
        <v>1457</v>
      </c>
      <c r="AF141" t="s">
        <v>1457</v>
      </c>
      <c r="AG141">
        <v>42461</v>
      </c>
      <c r="AH141" t="s">
        <v>1457</v>
      </c>
      <c r="AI141">
        <v>42460</v>
      </c>
      <c r="AJ141" t="s">
        <v>1457</v>
      </c>
      <c r="AK141" t="s">
        <v>1457</v>
      </c>
      <c r="AT141">
        <v>14271</v>
      </c>
      <c r="AU141" t="s">
        <v>1457</v>
      </c>
      <c r="AW141" t="s">
        <v>406</v>
      </c>
      <c r="AX141">
        <v>14400</v>
      </c>
      <c r="AY141">
        <v>9034000</v>
      </c>
      <c r="AZ141">
        <v>8780000</v>
      </c>
      <c r="BA141">
        <v>9353000</v>
      </c>
      <c r="BB141">
        <v>10178000</v>
      </c>
      <c r="BC141">
        <v>9034000</v>
      </c>
      <c r="BD141">
        <v>8780000</v>
      </c>
      <c r="BF141">
        <v>8540000</v>
      </c>
      <c r="BG141">
        <v>8435000</v>
      </c>
      <c r="BH141">
        <v>9316000</v>
      </c>
      <c r="BI141">
        <v>10057000</v>
      </c>
      <c r="BJ141">
        <v>8540000</v>
      </c>
      <c r="BK141">
        <v>8435000</v>
      </c>
      <c r="BN141" t="s">
        <v>1199</v>
      </c>
      <c r="BP141" t="s">
        <v>1200</v>
      </c>
      <c r="BR141" t="s">
        <v>1457</v>
      </c>
      <c r="BS141" t="s">
        <v>1199</v>
      </c>
      <c r="BU141" t="s">
        <v>1457</v>
      </c>
      <c r="BV141" t="s">
        <v>1202</v>
      </c>
      <c r="BX141" t="s">
        <v>1176</v>
      </c>
      <c r="BY141" t="s">
        <v>1474</v>
      </c>
      <c r="BZ141" t="s">
        <v>1475</v>
      </c>
      <c r="CA141" t="s">
        <v>1176</v>
      </c>
      <c r="CB141" t="s">
        <v>1177</v>
      </c>
      <c r="CC141" t="s">
        <v>1476</v>
      </c>
      <c r="CD141" t="s">
        <v>1457</v>
      </c>
      <c r="CE141" t="s">
        <v>1177</v>
      </c>
      <c r="CF141" t="s">
        <v>1476</v>
      </c>
      <c r="CG141" t="s">
        <v>1457</v>
      </c>
      <c r="CH141" t="s">
        <v>1177</v>
      </c>
      <c r="CI141" t="s">
        <v>1476</v>
      </c>
      <c r="CJ141" t="s">
        <v>1457</v>
      </c>
      <c r="CK141" t="s">
        <v>1176</v>
      </c>
      <c r="CL141" t="s">
        <v>1532</v>
      </c>
      <c r="CM141" t="s">
        <v>1457</v>
      </c>
      <c r="CN141" t="s">
        <v>1177</v>
      </c>
      <c r="CO141" t="s">
        <v>1476</v>
      </c>
      <c r="CP141" t="s">
        <v>1457</v>
      </c>
      <c r="CQ141" t="s">
        <v>1177</v>
      </c>
      <c r="CR141" t="s">
        <v>1476</v>
      </c>
      <c r="CS141" t="s">
        <v>1457</v>
      </c>
      <c r="CT141" t="s">
        <v>1177</v>
      </c>
      <c r="CU141" t="s">
        <v>1476</v>
      </c>
      <c r="CV141" t="s">
        <v>1457</v>
      </c>
      <c r="CW141" t="s">
        <v>1177</v>
      </c>
      <c r="CX141" t="s">
        <v>1476</v>
      </c>
      <c r="CY141" t="s">
        <v>1457</v>
      </c>
    </row>
    <row r="142" spans="1:103">
      <c r="A142" t="s">
        <v>77</v>
      </c>
      <c r="B142" t="s">
        <v>76</v>
      </c>
      <c r="C142" t="s">
        <v>75</v>
      </c>
      <c r="D142" s="424" t="s">
        <v>343</v>
      </c>
      <c r="E142" s="424" t="s">
        <v>342</v>
      </c>
      <c r="F142" t="s">
        <v>1890</v>
      </c>
      <c r="G142" t="s">
        <v>1891</v>
      </c>
      <c r="H142">
        <v>7841985962</v>
      </c>
      <c r="I142" t="s">
        <v>1892</v>
      </c>
      <c r="J142">
        <v>5</v>
      </c>
      <c r="K142">
        <v>1</v>
      </c>
      <c r="L142">
        <v>24</v>
      </c>
      <c r="M142">
        <v>4</v>
      </c>
      <c r="N142">
        <v>15</v>
      </c>
      <c r="O142">
        <v>10</v>
      </c>
      <c r="P142">
        <v>28</v>
      </c>
      <c r="Q142">
        <v>25</v>
      </c>
      <c r="R142">
        <v>1</v>
      </c>
      <c r="S142" t="s">
        <v>1176</v>
      </c>
      <c r="T142" t="s">
        <v>1458</v>
      </c>
      <c r="U142" t="s">
        <v>1457</v>
      </c>
      <c r="V142" t="s">
        <v>1176</v>
      </c>
      <c r="W142" t="s">
        <v>1176</v>
      </c>
      <c r="X142" t="s">
        <v>1179</v>
      </c>
      <c r="Y142" t="s">
        <v>1176</v>
      </c>
      <c r="Z142" t="s">
        <v>1176</v>
      </c>
      <c r="AA142" t="s">
        <v>1176</v>
      </c>
      <c r="AB142" t="s">
        <v>1179</v>
      </c>
      <c r="AC142" t="s">
        <v>1176</v>
      </c>
      <c r="AD142" t="s">
        <v>1457</v>
      </c>
      <c r="AE142" t="s">
        <v>1457</v>
      </c>
      <c r="AF142">
        <v>42461</v>
      </c>
      <c r="AG142" t="s">
        <v>1457</v>
      </c>
      <c r="AH142" t="s">
        <v>1457</v>
      </c>
      <c r="AI142" t="s">
        <v>1457</v>
      </c>
      <c r="AJ142">
        <v>42461</v>
      </c>
      <c r="AK142" t="s">
        <v>1457</v>
      </c>
      <c r="AT142">
        <v>6694</v>
      </c>
      <c r="AU142" t="s">
        <v>1457</v>
      </c>
      <c r="AW142" t="s">
        <v>406</v>
      </c>
      <c r="AX142">
        <v>7046</v>
      </c>
      <c r="AY142">
        <v>7558000</v>
      </c>
      <c r="AZ142">
        <v>4958000</v>
      </c>
      <c r="BA142">
        <v>4958000</v>
      </c>
      <c r="BB142">
        <v>4958000</v>
      </c>
      <c r="BC142">
        <v>7558000</v>
      </c>
      <c r="BD142">
        <v>4958000</v>
      </c>
      <c r="BF142">
        <v>7558000</v>
      </c>
      <c r="BG142">
        <v>4958000</v>
      </c>
      <c r="BH142">
        <v>4958000</v>
      </c>
      <c r="BI142">
        <v>4958000</v>
      </c>
      <c r="BJ142">
        <v>7558000</v>
      </c>
      <c r="BK142">
        <v>4958000</v>
      </c>
      <c r="BN142" t="s">
        <v>1199</v>
      </c>
      <c r="BP142" t="s">
        <v>1199</v>
      </c>
      <c r="BR142" t="s">
        <v>1457</v>
      </c>
      <c r="BS142" t="s">
        <v>1199</v>
      </c>
      <c r="BU142" t="s">
        <v>1457</v>
      </c>
      <c r="BV142" t="s">
        <v>1199</v>
      </c>
      <c r="BX142" t="s">
        <v>1176</v>
      </c>
      <c r="BY142" t="s">
        <v>1484</v>
      </c>
      <c r="BZ142" t="s">
        <v>1485</v>
      </c>
      <c r="CA142" t="s">
        <v>1176</v>
      </c>
      <c r="CB142" t="s">
        <v>1177</v>
      </c>
      <c r="CC142" t="s">
        <v>1476</v>
      </c>
      <c r="CD142" t="s">
        <v>1457</v>
      </c>
      <c r="CE142" t="s">
        <v>1177</v>
      </c>
      <c r="CF142" t="s">
        <v>1476</v>
      </c>
      <c r="CG142" t="s">
        <v>1457</v>
      </c>
      <c r="CH142" t="s">
        <v>1177</v>
      </c>
      <c r="CI142" t="s">
        <v>1476</v>
      </c>
      <c r="CJ142" t="s">
        <v>1457</v>
      </c>
      <c r="CK142" t="s">
        <v>1176</v>
      </c>
      <c r="CL142" t="s">
        <v>1477</v>
      </c>
      <c r="CM142" t="s">
        <v>1457</v>
      </c>
      <c r="CN142" t="s">
        <v>1176</v>
      </c>
      <c r="CO142" t="s">
        <v>1479</v>
      </c>
      <c r="CP142" t="s">
        <v>1457</v>
      </c>
      <c r="CQ142" t="s">
        <v>1176</v>
      </c>
      <c r="CR142" t="s">
        <v>1477</v>
      </c>
      <c r="CS142" t="s">
        <v>1457</v>
      </c>
      <c r="CT142" t="s">
        <v>1176</v>
      </c>
      <c r="CU142" t="s">
        <v>1479</v>
      </c>
      <c r="CV142" t="s">
        <v>1457</v>
      </c>
      <c r="CW142" t="s">
        <v>1177</v>
      </c>
      <c r="CX142" t="s">
        <v>1476</v>
      </c>
      <c r="CY142" t="s">
        <v>1457</v>
      </c>
    </row>
    <row r="143" spans="1:103">
      <c r="A143" t="s">
        <v>60</v>
      </c>
      <c r="B143" t="s">
        <v>59</v>
      </c>
      <c r="C143" t="s">
        <v>80</v>
      </c>
      <c r="D143" s="424" t="s">
        <v>341</v>
      </c>
      <c r="E143" s="424" t="s">
        <v>340</v>
      </c>
      <c r="F143" t="s">
        <v>1893</v>
      </c>
      <c r="G143" t="s">
        <v>1894</v>
      </c>
      <c r="H143" t="s">
        <v>1895</v>
      </c>
      <c r="I143" t="s">
        <v>1896</v>
      </c>
      <c r="J143">
        <v>5</v>
      </c>
      <c r="K143">
        <v>1</v>
      </c>
      <c r="L143">
        <v>24</v>
      </c>
      <c r="M143">
        <v>4</v>
      </c>
      <c r="N143">
        <v>15</v>
      </c>
      <c r="O143">
        <v>10</v>
      </c>
      <c r="P143">
        <v>28</v>
      </c>
      <c r="Q143">
        <v>25</v>
      </c>
      <c r="R143">
        <v>1</v>
      </c>
      <c r="S143" t="s">
        <v>1176</v>
      </c>
      <c r="T143" t="s">
        <v>1458</v>
      </c>
      <c r="U143" t="s">
        <v>1457</v>
      </c>
      <c r="V143" t="s">
        <v>1176</v>
      </c>
      <c r="W143" t="s">
        <v>1176</v>
      </c>
      <c r="X143" t="s">
        <v>1179</v>
      </c>
      <c r="Y143" t="s">
        <v>1176</v>
      </c>
      <c r="Z143" t="s">
        <v>1176</v>
      </c>
      <c r="AA143" t="s">
        <v>1176</v>
      </c>
      <c r="AB143" t="s">
        <v>1179</v>
      </c>
      <c r="AC143" t="s">
        <v>1176</v>
      </c>
      <c r="AD143" t="s">
        <v>1457</v>
      </c>
      <c r="AE143" t="s">
        <v>1457</v>
      </c>
      <c r="AF143">
        <v>42430</v>
      </c>
      <c r="AG143" t="s">
        <v>1457</v>
      </c>
      <c r="AH143" t="s">
        <v>1457</v>
      </c>
      <c r="AI143" t="s">
        <v>1457</v>
      </c>
      <c r="AJ143">
        <v>42491</v>
      </c>
      <c r="AK143" t="s">
        <v>1457</v>
      </c>
      <c r="AT143">
        <v>6379</v>
      </c>
      <c r="AU143">
        <v>196680</v>
      </c>
      <c r="AW143" t="s">
        <v>406</v>
      </c>
      <c r="AX143">
        <v>5879</v>
      </c>
      <c r="AY143">
        <v>4160039</v>
      </c>
      <c r="AZ143">
        <v>5021249</v>
      </c>
      <c r="BA143">
        <v>5271249</v>
      </c>
      <c r="BB143">
        <v>5632459</v>
      </c>
      <c r="BC143">
        <v>4160039</v>
      </c>
      <c r="BD143">
        <v>5021249</v>
      </c>
      <c r="BF143">
        <v>4160039</v>
      </c>
      <c r="BG143">
        <v>4843003</v>
      </c>
      <c r="BH143">
        <v>5371249</v>
      </c>
      <c r="BI143">
        <v>5710705</v>
      </c>
      <c r="BJ143">
        <v>4160039</v>
      </c>
      <c r="BK143">
        <v>4843003</v>
      </c>
      <c r="BN143" t="s">
        <v>1201</v>
      </c>
      <c r="BP143" t="s">
        <v>1202</v>
      </c>
      <c r="BR143" t="s">
        <v>1457</v>
      </c>
      <c r="BS143" t="s">
        <v>1200</v>
      </c>
      <c r="BU143" t="s">
        <v>1457</v>
      </c>
      <c r="BV143" t="s">
        <v>1202</v>
      </c>
      <c r="BX143" t="s">
        <v>1176</v>
      </c>
      <c r="BY143" t="s">
        <v>1474</v>
      </c>
      <c r="BZ143" t="s">
        <v>1485</v>
      </c>
      <c r="CA143" t="s">
        <v>1176</v>
      </c>
      <c r="CB143" t="s">
        <v>1177</v>
      </c>
      <c r="CC143" t="s">
        <v>1476</v>
      </c>
      <c r="CD143" t="s">
        <v>1457</v>
      </c>
      <c r="CE143" t="s">
        <v>1176</v>
      </c>
      <c r="CF143" t="s">
        <v>1540</v>
      </c>
      <c r="CG143" t="s">
        <v>1457</v>
      </c>
      <c r="CH143" t="s">
        <v>1176</v>
      </c>
      <c r="CI143" t="s">
        <v>1496</v>
      </c>
      <c r="CJ143" t="s">
        <v>1457</v>
      </c>
      <c r="CK143" t="s">
        <v>1176</v>
      </c>
      <c r="CL143" t="s">
        <v>1486</v>
      </c>
      <c r="CM143" t="s">
        <v>1457</v>
      </c>
      <c r="CN143" t="s">
        <v>1176</v>
      </c>
      <c r="CO143" t="s">
        <v>1504</v>
      </c>
      <c r="CP143" t="s">
        <v>1457</v>
      </c>
      <c r="CQ143" t="s">
        <v>1176</v>
      </c>
      <c r="CR143" t="s">
        <v>1477</v>
      </c>
      <c r="CS143" t="s">
        <v>1457</v>
      </c>
      <c r="CT143" t="s">
        <v>1176</v>
      </c>
      <c r="CU143" t="s">
        <v>1540</v>
      </c>
      <c r="CV143" t="s">
        <v>1457</v>
      </c>
      <c r="CW143" t="s">
        <v>1176</v>
      </c>
      <c r="CX143" t="s">
        <v>1496</v>
      </c>
      <c r="CY143" t="s">
        <v>1897</v>
      </c>
    </row>
    <row r="144" spans="1:103">
      <c r="A144" t="s">
        <v>60</v>
      </c>
      <c r="B144" t="s">
        <v>69</v>
      </c>
      <c r="C144" t="s">
        <v>101</v>
      </c>
      <c r="D144" s="424" t="s">
        <v>339</v>
      </c>
      <c r="E144" s="424" t="s">
        <v>338</v>
      </c>
      <c r="F144" t="s">
        <v>1898</v>
      </c>
      <c r="G144" t="s">
        <v>1899</v>
      </c>
      <c r="H144" t="s">
        <v>1900</v>
      </c>
      <c r="I144" t="s">
        <v>1901</v>
      </c>
      <c r="J144">
        <v>5</v>
      </c>
      <c r="K144">
        <v>1</v>
      </c>
      <c r="L144">
        <v>24</v>
      </c>
      <c r="M144">
        <v>4</v>
      </c>
      <c r="N144">
        <v>15</v>
      </c>
      <c r="O144">
        <v>10</v>
      </c>
      <c r="P144">
        <v>28</v>
      </c>
      <c r="Q144">
        <v>25</v>
      </c>
      <c r="R144">
        <v>1</v>
      </c>
      <c r="S144" t="s">
        <v>1176</v>
      </c>
      <c r="T144" t="s">
        <v>1458</v>
      </c>
      <c r="U144" t="s">
        <v>1457</v>
      </c>
      <c r="V144" t="s">
        <v>1176</v>
      </c>
      <c r="W144" t="s">
        <v>1176</v>
      </c>
      <c r="X144" t="s">
        <v>1179</v>
      </c>
      <c r="Y144" t="s">
        <v>1176</v>
      </c>
      <c r="Z144" t="s">
        <v>1176</v>
      </c>
      <c r="AA144" t="s">
        <v>1176</v>
      </c>
      <c r="AB144" t="s">
        <v>1179</v>
      </c>
      <c r="AC144" t="s">
        <v>1176</v>
      </c>
      <c r="AD144" t="s">
        <v>1457</v>
      </c>
      <c r="AE144" t="s">
        <v>1457</v>
      </c>
      <c r="AF144">
        <v>42705</v>
      </c>
      <c r="AG144" t="s">
        <v>1457</v>
      </c>
      <c r="AH144" t="s">
        <v>1457</v>
      </c>
      <c r="AI144" t="s">
        <v>1457</v>
      </c>
      <c r="AJ144">
        <v>42705</v>
      </c>
      <c r="AK144" t="s">
        <v>1457</v>
      </c>
      <c r="AT144">
        <v>3728</v>
      </c>
      <c r="AU144" t="s">
        <v>1457</v>
      </c>
      <c r="AW144" t="s">
        <v>407</v>
      </c>
      <c r="AX144">
        <v>9661</v>
      </c>
      <c r="AY144">
        <v>6470449</v>
      </c>
      <c r="AZ144">
        <v>6470449</v>
      </c>
      <c r="BA144">
        <v>6470449</v>
      </c>
      <c r="BB144">
        <v>6470449</v>
      </c>
      <c r="BC144">
        <v>5693794</v>
      </c>
      <c r="BD144">
        <v>6075386</v>
      </c>
      <c r="BF144">
        <v>6589818.2324118773</v>
      </c>
      <c r="BG144">
        <v>6589818.2324118773</v>
      </c>
      <c r="BH144">
        <v>6589818.2324118773</v>
      </c>
      <c r="BI144">
        <v>6589818.2324118773</v>
      </c>
      <c r="BJ144">
        <v>5693793.9547999995</v>
      </c>
      <c r="BK144">
        <v>6075386.3438000008</v>
      </c>
      <c r="BN144" t="s">
        <v>1202</v>
      </c>
      <c r="BP144" t="s">
        <v>1202</v>
      </c>
      <c r="BR144" t="s">
        <v>1457</v>
      </c>
      <c r="BS144" t="s">
        <v>1200</v>
      </c>
      <c r="BU144" t="s">
        <v>1457</v>
      </c>
      <c r="BV144" t="s">
        <v>1199</v>
      </c>
      <c r="BX144" t="s">
        <v>1176</v>
      </c>
      <c r="BY144" t="s">
        <v>1474</v>
      </c>
      <c r="BZ144" t="s">
        <v>1485</v>
      </c>
      <c r="CA144" t="s">
        <v>1176</v>
      </c>
      <c r="CB144" t="s">
        <v>1177</v>
      </c>
      <c r="CC144" t="s">
        <v>1476</v>
      </c>
      <c r="CD144" t="s">
        <v>1457</v>
      </c>
      <c r="CE144" t="s">
        <v>1176</v>
      </c>
      <c r="CF144" t="s">
        <v>1477</v>
      </c>
      <c r="CG144" t="s">
        <v>1457</v>
      </c>
      <c r="CH144" t="s">
        <v>1177</v>
      </c>
      <c r="CI144" t="s">
        <v>1476</v>
      </c>
      <c r="CJ144" t="s">
        <v>1457</v>
      </c>
      <c r="CK144" t="s">
        <v>1176</v>
      </c>
      <c r="CL144" t="s">
        <v>1504</v>
      </c>
      <c r="CM144" t="s">
        <v>1457</v>
      </c>
      <c r="CN144" t="s">
        <v>1176</v>
      </c>
      <c r="CO144" t="s">
        <v>1496</v>
      </c>
      <c r="CP144" t="s">
        <v>1457</v>
      </c>
      <c r="CQ144" t="s">
        <v>1176</v>
      </c>
      <c r="CR144" t="s">
        <v>1477</v>
      </c>
      <c r="CS144" t="s">
        <v>1457</v>
      </c>
      <c r="CT144" t="s">
        <v>1176</v>
      </c>
      <c r="CU144" t="s">
        <v>1477</v>
      </c>
      <c r="CV144" t="s">
        <v>1457</v>
      </c>
      <c r="CW144" t="s">
        <v>1177</v>
      </c>
      <c r="CX144" t="s">
        <v>1476</v>
      </c>
      <c r="CY144" t="s">
        <v>1457</v>
      </c>
    </row>
    <row r="145" spans="1:103">
      <c r="A145" t="s">
        <v>77</v>
      </c>
      <c r="B145" t="s">
        <v>76</v>
      </c>
      <c r="C145" t="s">
        <v>75</v>
      </c>
      <c r="D145" s="424" t="s">
        <v>337</v>
      </c>
      <c r="E145" s="424" t="s">
        <v>336</v>
      </c>
      <c r="F145" t="s">
        <v>1902</v>
      </c>
      <c r="G145" t="s">
        <v>1903</v>
      </c>
      <c r="H145" t="s">
        <v>1904</v>
      </c>
      <c r="I145" t="s">
        <v>1905</v>
      </c>
      <c r="J145">
        <v>5</v>
      </c>
      <c r="K145">
        <v>1</v>
      </c>
      <c r="L145">
        <v>24</v>
      </c>
      <c r="M145">
        <v>4</v>
      </c>
      <c r="N145">
        <v>15</v>
      </c>
      <c r="O145">
        <v>10</v>
      </c>
      <c r="P145">
        <v>28</v>
      </c>
      <c r="Q145">
        <v>25</v>
      </c>
      <c r="R145">
        <v>1</v>
      </c>
      <c r="S145" t="s">
        <v>1176</v>
      </c>
      <c r="T145" t="s">
        <v>1458</v>
      </c>
      <c r="U145" t="s">
        <v>1457</v>
      </c>
      <c r="V145" t="s">
        <v>1176</v>
      </c>
      <c r="W145" t="s">
        <v>1176</v>
      </c>
      <c r="X145" t="s">
        <v>1179</v>
      </c>
      <c r="Y145" t="s">
        <v>1176</v>
      </c>
      <c r="Z145" t="s">
        <v>1176</v>
      </c>
      <c r="AA145" t="s">
        <v>1176</v>
      </c>
      <c r="AB145" t="s">
        <v>1179</v>
      </c>
      <c r="AC145" t="s">
        <v>1176</v>
      </c>
      <c r="AD145" t="s">
        <v>1457</v>
      </c>
      <c r="AE145" t="s">
        <v>1457</v>
      </c>
      <c r="AF145">
        <v>42460</v>
      </c>
      <c r="AG145" t="s">
        <v>1457</v>
      </c>
      <c r="AH145" t="s">
        <v>1457</v>
      </c>
      <c r="AI145" t="s">
        <v>1457</v>
      </c>
      <c r="AJ145">
        <v>42825</v>
      </c>
      <c r="AK145" t="s">
        <v>1457</v>
      </c>
      <c r="AT145">
        <v>8451</v>
      </c>
      <c r="AU145" t="s">
        <v>1457</v>
      </c>
      <c r="AW145" t="s">
        <v>407</v>
      </c>
      <c r="AX145">
        <v>8129</v>
      </c>
      <c r="AY145">
        <v>5209250</v>
      </c>
      <c r="AZ145">
        <v>5209250</v>
      </c>
      <c r="BA145">
        <v>5209250</v>
      </c>
      <c r="BB145">
        <v>5209250</v>
      </c>
      <c r="BC145">
        <v>5209250</v>
      </c>
      <c r="BD145">
        <v>5209250</v>
      </c>
      <c r="BF145">
        <v>3329000</v>
      </c>
      <c r="BG145">
        <v>4119000</v>
      </c>
      <c r="BH145">
        <v>4303000</v>
      </c>
      <c r="BI145">
        <v>9086000</v>
      </c>
      <c r="BJ145">
        <v>3329000</v>
      </c>
      <c r="BK145">
        <v>4119000</v>
      </c>
      <c r="BN145" t="s">
        <v>1200</v>
      </c>
      <c r="BP145" t="s">
        <v>1199</v>
      </c>
      <c r="BR145" t="s">
        <v>1457</v>
      </c>
      <c r="BS145" t="s">
        <v>1199</v>
      </c>
      <c r="BU145" t="s">
        <v>1457</v>
      </c>
      <c r="BV145" t="s">
        <v>1201</v>
      </c>
      <c r="BX145" t="s">
        <v>1176</v>
      </c>
      <c r="BY145" t="s">
        <v>1474</v>
      </c>
      <c r="BZ145" t="s">
        <v>1485</v>
      </c>
      <c r="CA145" t="s">
        <v>1176</v>
      </c>
      <c r="CB145" t="s">
        <v>1177</v>
      </c>
      <c r="CC145" t="s">
        <v>1476</v>
      </c>
      <c r="CD145" t="s">
        <v>1457</v>
      </c>
      <c r="CE145" t="s">
        <v>1176</v>
      </c>
      <c r="CF145" t="s">
        <v>1540</v>
      </c>
      <c r="CG145" t="s">
        <v>1457</v>
      </c>
      <c r="CH145" t="s">
        <v>1176</v>
      </c>
      <c r="CI145" t="s">
        <v>1540</v>
      </c>
      <c r="CJ145" t="s">
        <v>1457</v>
      </c>
      <c r="CK145" t="s">
        <v>1177</v>
      </c>
      <c r="CL145" t="s">
        <v>1476</v>
      </c>
      <c r="CM145" t="s">
        <v>1457</v>
      </c>
      <c r="CN145" t="s">
        <v>1176</v>
      </c>
      <c r="CO145" t="s">
        <v>1504</v>
      </c>
      <c r="CP145" t="s">
        <v>1457</v>
      </c>
      <c r="CQ145" t="s">
        <v>1177</v>
      </c>
      <c r="CR145" t="s">
        <v>1476</v>
      </c>
      <c r="CS145" t="s">
        <v>1457</v>
      </c>
      <c r="CT145" t="s">
        <v>1176</v>
      </c>
      <c r="CU145" t="s">
        <v>1504</v>
      </c>
      <c r="CV145" t="s">
        <v>1457</v>
      </c>
      <c r="CW145" t="s">
        <v>1177</v>
      </c>
      <c r="CX145" t="s">
        <v>1476</v>
      </c>
      <c r="CY145" t="s">
        <v>1457</v>
      </c>
    </row>
    <row r="146" spans="1:103">
      <c r="A146" t="s">
        <v>60</v>
      </c>
      <c r="B146" t="s">
        <v>59</v>
      </c>
      <c r="C146" t="s">
        <v>58</v>
      </c>
      <c r="D146" s="424" t="s">
        <v>335</v>
      </c>
      <c r="E146" s="424" t="s">
        <v>334</v>
      </c>
      <c r="F146" t="s">
        <v>1906</v>
      </c>
      <c r="G146" t="s">
        <v>1907</v>
      </c>
      <c r="H146" t="s">
        <v>1908</v>
      </c>
      <c r="I146" t="s">
        <v>1909</v>
      </c>
      <c r="J146">
        <v>5</v>
      </c>
      <c r="K146">
        <v>1</v>
      </c>
      <c r="L146">
        <v>24</v>
      </c>
      <c r="M146">
        <v>4</v>
      </c>
      <c r="N146">
        <v>15</v>
      </c>
      <c r="O146">
        <v>10</v>
      </c>
      <c r="P146">
        <v>28</v>
      </c>
      <c r="Q146">
        <v>25</v>
      </c>
      <c r="R146">
        <v>1</v>
      </c>
      <c r="S146" t="s">
        <v>1176</v>
      </c>
      <c r="T146" t="s">
        <v>1458</v>
      </c>
      <c r="U146" t="s">
        <v>1457</v>
      </c>
      <c r="V146" t="s">
        <v>1176</v>
      </c>
      <c r="W146" t="s">
        <v>1176</v>
      </c>
      <c r="X146" t="s">
        <v>1176</v>
      </c>
      <c r="Y146" t="s">
        <v>1176</v>
      </c>
      <c r="Z146" t="s">
        <v>1176</v>
      </c>
      <c r="AA146" t="s">
        <v>1176</v>
      </c>
      <c r="AB146" t="s">
        <v>1176</v>
      </c>
      <c r="AC146" t="s">
        <v>1176</v>
      </c>
      <c r="AD146" t="s">
        <v>1457</v>
      </c>
      <c r="AE146" t="s">
        <v>1457</v>
      </c>
      <c r="AF146" t="s">
        <v>1457</v>
      </c>
      <c r="AG146" t="s">
        <v>1457</v>
      </c>
      <c r="AH146" t="s">
        <v>1457</v>
      </c>
      <c r="AI146" t="s">
        <v>1457</v>
      </c>
      <c r="AJ146" t="s">
        <v>1457</v>
      </c>
      <c r="AK146" t="s">
        <v>1457</v>
      </c>
      <c r="AT146">
        <v>13173</v>
      </c>
      <c r="AU146" t="s">
        <v>1457</v>
      </c>
      <c r="AW146" t="s">
        <v>406</v>
      </c>
      <c r="AX146">
        <v>12545</v>
      </c>
      <c r="AY146">
        <v>7204250</v>
      </c>
      <c r="AZ146">
        <v>7204250</v>
      </c>
      <c r="BA146">
        <v>7204250</v>
      </c>
      <c r="BB146">
        <v>7204250</v>
      </c>
      <c r="BC146">
        <v>6993750</v>
      </c>
      <c r="BD146">
        <v>6993750</v>
      </c>
      <c r="BF146">
        <v>6869500</v>
      </c>
      <c r="BG146">
        <v>6869500</v>
      </c>
      <c r="BH146">
        <v>6869500</v>
      </c>
      <c r="BI146">
        <v>6869500</v>
      </c>
      <c r="BJ146">
        <v>6869500</v>
      </c>
      <c r="BK146">
        <v>6869500</v>
      </c>
      <c r="BN146" t="s">
        <v>1199</v>
      </c>
      <c r="BP146" t="s">
        <v>1199</v>
      </c>
      <c r="BR146" t="s">
        <v>1457</v>
      </c>
      <c r="BS146" t="s">
        <v>1199</v>
      </c>
      <c r="BU146" t="s">
        <v>1457</v>
      </c>
      <c r="BV146" t="s">
        <v>1199</v>
      </c>
      <c r="BX146" t="s">
        <v>1176</v>
      </c>
      <c r="BY146" t="s">
        <v>1474</v>
      </c>
      <c r="BZ146" t="s">
        <v>1485</v>
      </c>
      <c r="CA146" t="s">
        <v>1176</v>
      </c>
      <c r="CB146" t="s">
        <v>1177</v>
      </c>
      <c r="CC146" t="s">
        <v>1476</v>
      </c>
      <c r="CD146" t="s">
        <v>1457</v>
      </c>
      <c r="CE146" t="s">
        <v>1176</v>
      </c>
      <c r="CF146" t="s">
        <v>1540</v>
      </c>
      <c r="CG146" t="s">
        <v>1457</v>
      </c>
      <c r="CH146" t="s">
        <v>1177</v>
      </c>
      <c r="CI146" t="s">
        <v>1476</v>
      </c>
      <c r="CJ146" t="s">
        <v>1457</v>
      </c>
      <c r="CK146" t="s">
        <v>1177</v>
      </c>
      <c r="CL146" t="s">
        <v>1476</v>
      </c>
      <c r="CM146" t="s">
        <v>1457</v>
      </c>
      <c r="CN146" t="s">
        <v>1176</v>
      </c>
      <c r="CO146" t="s">
        <v>1532</v>
      </c>
      <c r="CP146" t="s">
        <v>1457</v>
      </c>
      <c r="CQ146" t="s">
        <v>1176</v>
      </c>
      <c r="CR146" t="s">
        <v>1532</v>
      </c>
      <c r="CS146" t="s">
        <v>1457</v>
      </c>
      <c r="CT146" t="s">
        <v>1176</v>
      </c>
      <c r="CU146" t="s">
        <v>1478</v>
      </c>
      <c r="CV146" t="s">
        <v>1457</v>
      </c>
      <c r="CW146" t="s">
        <v>1177</v>
      </c>
      <c r="CX146" t="s">
        <v>1476</v>
      </c>
      <c r="CY146" t="s">
        <v>1457</v>
      </c>
    </row>
    <row r="147" spans="1:103">
      <c r="A147" t="s">
        <v>48</v>
      </c>
      <c r="B147" t="s">
        <v>64</v>
      </c>
      <c r="C147" t="s">
        <v>72</v>
      </c>
      <c r="D147" s="424" t="s">
        <v>333</v>
      </c>
      <c r="E147" s="424" t="s">
        <v>332</v>
      </c>
      <c r="F147" t="s">
        <v>1910</v>
      </c>
      <c r="G147" t="s">
        <v>1911</v>
      </c>
      <c r="H147" t="s">
        <v>1912</v>
      </c>
      <c r="I147" t="s">
        <v>1913</v>
      </c>
      <c r="J147">
        <v>5</v>
      </c>
      <c r="K147">
        <v>1</v>
      </c>
      <c r="L147">
        <v>24</v>
      </c>
      <c r="M147">
        <v>4</v>
      </c>
      <c r="N147">
        <v>15</v>
      </c>
      <c r="O147">
        <v>10</v>
      </c>
      <c r="P147">
        <v>28</v>
      </c>
      <c r="Q147">
        <v>25</v>
      </c>
      <c r="R147">
        <v>1</v>
      </c>
      <c r="S147" t="s">
        <v>1176</v>
      </c>
      <c r="T147" t="s">
        <v>1458</v>
      </c>
      <c r="U147" t="s">
        <v>1457</v>
      </c>
      <c r="V147" t="s">
        <v>1176</v>
      </c>
      <c r="W147" t="s">
        <v>1176</v>
      </c>
      <c r="X147" t="s">
        <v>1179</v>
      </c>
      <c r="Y147" t="s">
        <v>1176</v>
      </c>
      <c r="Z147" t="s">
        <v>1176</v>
      </c>
      <c r="AA147" t="s">
        <v>1176</v>
      </c>
      <c r="AB147" t="s">
        <v>1176</v>
      </c>
      <c r="AC147" t="s">
        <v>1176</v>
      </c>
      <c r="AD147" t="s">
        <v>1457</v>
      </c>
      <c r="AE147" t="s">
        <v>1457</v>
      </c>
      <c r="AF147">
        <v>42401</v>
      </c>
      <c r="AG147" t="s">
        <v>1457</v>
      </c>
      <c r="AH147" t="s">
        <v>1457</v>
      </c>
      <c r="AI147" t="s">
        <v>1457</v>
      </c>
      <c r="AJ147" t="s">
        <v>1457</v>
      </c>
      <c r="AK147" t="s">
        <v>1457</v>
      </c>
      <c r="AT147">
        <v>4667</v>
      </c>
      <c r="AU147">
        <v>97516</v>
      </c>
      <c r="AW147" t="s">
        <v>407</v>
      </c>
      <c r="AX147">
        <v>4319</v>
      </c>
      <c r="AY147">
        <v>3271125</v>
      </c>
      <c r="AZ147">
        <v>3271125</v>
      </c>
      <c r="BA147">
        <v>3271125</v>
      </c>
      <c r="BB147">
        <v>3271125</v>
      </c>
      <c r="BC147">
        <v>2539334</v>
      </c>
      <c r="BD147">
        <v>2614611</v>
      </c>
      <c r="BF147">
        <v>3271125</v>
      </c>
      <c r="BG147">
        <v>3271125</v>
      </c>
      <c r="BH147">
        <v>3271125</v>
      </c>
      <c r="BI147">
        <v>3271125</v>
      </c>
      <c r="BJ147">
        <v>1892623</v>
      </c>
      <c r="BK147">
        <v>1892623</v>
      </c>
      <c r="BN147" t="s">
        <v>1200</v>
      </c>
      <c r="BP147" t="s">
        <v>1199</v>
      </c>
      <c r="BR147" t="s">
        <v>1457</v>
      </c>
      <c r="BS147" t="s">
        <v>1201</v>
      </c>
      <c r="BU147" t="s">
        <v>1457</v>
      </c>
      <c r="BV147" t="s">
        <v>1201</v>
      </c>
      <c r="BX147" t="s">
        <v>1177</v>
      </c>
      <c r="BY147" t="s">
        <v>1474</v>
      </c>
      <c r="BZ147" t="s">
        <v>1475</v>
      </c>
      <c r="CA147" t="s">
        <v>1176</v>
      </c>
      <c r="CB147" t="s">
        <v>1176</v>
      </c>
      <c r="CC147" t="s">
        <v>1540</v>
      </c>
      <c r="CD147" t="s">
        <v>1457</v>
      </c>
      <c r="CE147" t="s">
        <v>1176</v>
      </c>
      <c r="CF147" t="s">
        <v>1504</v>
      </c>
      <c r="CG147" t="s">
        <v>1457</v>
      </c>
      <c r="CH147" t="s">
        <v>1176</v>
      </c>
      <c r="CI147" t="s">
        <v>1504</v>
      </c>
      <c r="CJ147" t="s">
        <v>1457</v>
      </c>
      <c r="CK147" t="s">
        <v>1176</v>
      </c>
      <c r="CL147" t="s">
        <v>1486</v>
      </c>
      <c r="CM147" t="s">
        <v>1457</v>
      </c>
      <c r="CN147" t="s">
        <v>1176</v>
      </c>
      <c r="CO147" t="s">
        <v>1479</v>
      </c>
      <c r="CP147" t="s">
        <v>1457</v>
      </c>
      <c r="CQ147" t="s">
        <v>1176</v>
      </c>
      <c r="CR147" t="s">
        <v>1479</v>
      </c>
      <c r="CS147" t="s">
        <v>1457</v>
      </c>
      <c r="CT147" t="s">
        <v>1176</v>
      </c>
      <c r="CU147" t="s">
        <v>1479</v>
      </c>
      <c r="CV147" t="s">
        <v>1457</v>
      </c>
      <c r="CW147" t="s">
        <v>1176</v>
      </c>
      <c r="CX147" t="s">
        <v>1572</v>
      </c>
      <c r="CY147" t="s">
        <v>1914</v>
      </c>
    </row>
    <row r="148" spans="1:103">
      <c r="A148" t="s">
        <v>53</v>
      </c>
      <c r="B148" t="s">
        <v>105</v>
      </c>
      <c r="C148" t="s">
        <v>104</v>
      </c>
      <c r="D148" s="424" t="s">
        <v>329</v>
      </c>
      <c r="E148" s="424" t="s">
        <v>328</v>
      </c>
      <c r="F148" t="s">
        <v>1915</v>
      </c>
      <c r="G148" t="s">
        <v>1916</v>
      </c>
      <c r="H148" t="s">
        <v>1917</v>
      </c>
      <c r="I148" t="s">
        <v>1918</v>
      </c>
      <c r="J148">
        <v>5</v>
      </c>
      <c r="K148">
        <v>1</v>
      </c>
      <c r="L148">
        <v>24</v>
      </c>
      <c r="M148">
        <v>4</v>
      </c>
      <c r="N148">
        <v>15</v>
      </c>
      <c r="O148">
        <v>10</v>
      </c>
      <c r="P148">
        <v>28</v>
      </c>
      <c r="Q148">
        <v>25</v>
      </c>
      <c r="R148">
        <v>1</v>
      </c>
      <c r="S148" t="s">
        <v>1176</v>
      </c>
      <c r="T148" t="s">
        <v>1458</v>
      </c>
      <c r="U148" t="s">
        <v>1457</v>
      </c>
      <c r="V148" t="s">
        <v>1176</v>
      </c>
      <c r="W148" t="s">
        <v>1176</v>
      </c>
      <c r="X148" t="s">
        <v>1179</v>
      </c>
      <c r="Y148" t="s">
        <v>1179</v>
      </c>
      <c r="Z148" t="s">
        <v>1176</v>
      </c>
      <c r="AA148" t="s">
        <v>1179</v>
      </c>
      <c r="AB148" t="s">
        <v>1179</v>
      </c>
      <c r="AC148" t="s">
        <v>1176</v>
      </c>
      <c r="AD148" t="s">
        <v>1457</v>
      </c>
      <c r="AE148" t="s">
        <v>1457</v>
      </c>
      <c r="AF148">
        <v>42460</v>
      </c>
      <c r="AG148">
        <v>42674</v>
      </c>
      <c r="AH148" t="s">
        <v>1457</v>
      </c>
      <c r="AI148">
        <v>42338</v>
      </c>
      <c r="AJ148">
        <v>42460</v>
      </c>
      <c r="AK148" t="s">
        <v>1457</v>
      </c>
      <c r="AT148">
        <v>15048</v>
      </c>
      <c r="AU148" t="s">
        <v>1457</v>
      </c>
      <c r="AW148" t="s">
        <v>407</v>
      </c>
      <c r="AX148">
        <v>13629</v>
      </c>
      <c r="AY148">
        <v>11621750</v>
      </c>
      <c r="AZ148">
        <v>8403750</v>
      </c>
      <c r="BA148">
        <v>8403750</v>
      </c>
      <c r="BB148">
        <v>8403750</v>
      </c>
      <c r="BC148">
        <v>11621750</v>
      </c>
      <c r="BD148">
        <v>8403750</v>
      </c>
      <c r="BF148">
        <v>10651250</v>
      </c>
      <c r="BG148">
        <v>8727250</v>
      </c>
      <c r="BH148">
        <v>8727250</v>
      </c>
      <c r="BI148">
        <v>8727250</v>
      </c>
      <c r="BJ148">
        <v>10454107</v>
      </c>
      <c r="BK148">
        <v>8530260</v>
      </c>
      <c r="BN148" t="s">
        <v>1199</v>
      </c>
      <c r="BP148" t="s">
        <v>1202</v>
      </c>
      <c r="BR148" t="s">
        <v>1457</v>
      </c>
      <c r="BS148" t="s">
        <v>1199</v>
      </c>
      <c r="BU148" t="s">
        <v>1457</v>
      </c>
      <c r="BV148" t="s">
        <v>1201</v>
      </c>
      <c r="BX148" t="s">
        <v>1176</v>
      </c>
      <c r="BY148" t="s">
        <v>1474</v>
      </c>
      <c r="BZ148" t="s">
        <v>1485</v>
      </c>
      <c r="CA148" t="s">
        <v>1176</v>
      </c>
      <c r="CB148" t="s">
        <v>1176</v>
      </c>
      <c r="CC148" t="s">
        <v>1496</v>
      </c>
      <c r="CD148" t="s">
        <v>1457</v>
      </c>
      <c r="CE148" t="s">
        <v>1176</v>
      </c>
      <c r="CF148" t="s">
        <v>1540</v>
      </c>
      <c r="CG148" t="s">
        <v>1457</v>
      </c>
      <c r="CH148" t="s">
        <v>1177</v>
      </c>
      <c r="CI148" t="s">
        <v>1476</v>
      </c>
      <c r="CJ148" t="s">
        <v>1457</v>
      </c>
      <c r="CK148" t="s">
        <v>1176</v>
      </c>
      <c r="CL148" t="s">
        <v>1496</v>
      </c>
      <c r="CM148" t="s">
        <v>1457</v>
      </c>
      <c r="CN148" t="s">
        <v>1176</v>
      </c>
      <c r="CO148" t="s">
        <v>1477</v>
      </c>
      <c r="CP148" t="s">
        <v>1457</v>
      </c>
      <c r="CQ148" t="s">
        <v>1176</v>
      </c>
      <c r="CR148" t="s">
        <v>1477</v>
      </c>
      <c r="CS148" t="s">
        <v>1457</v>
      </c>
      <c r="CT148" t="s">
        <v>1176</v>
      </c>
      <c r="CU148" t="s">
        <v>1477</v>
      </c>
      <c r="CV148" t="s">
        <v>1457</v>
      </c>
      <c r="CW148" t="s">
        <v>1177</v>
      </c>
      <c r="CX148" t="s">
        <v>1476</v>
      </c>
      <c r="CY148" t="s">
        <v>1457</v>
      </c>
    </row>
    <row r="149" spans="1:103">
      <c r="A149" t="s">
        <v>77</v>
      </c>
      <c r="B149" t="s">
        <v>76</v>
      </c>
      <c r="C149" t="s">
        <v>75</v>
      </c>
      <c r="D149" s="424" t="s">
        <v>327</v>
      </c>
      <c r="E149" s="424" t="s">
        <v>326</v>
      </c>
      <c r="F149" t="s">
        <v>1919</v>
      </c>
      <c r="G149" t="s">
        <v>1920</v>
      </c>
      <c r="H149" t="s">
        <v>1921</v>
      </c>
      <c r="I149" t="s">
        <v>1922</v>
      </c>
      <c r="J149">
        <v>5</v>
      </c>
      <c r="K149">
        <v>1</v>
      </c>
      <c r="L149">
        <v>24</v>
      </c>
      <c r="M149">
        <v>4</v>
      </c>
      <c r="N149">
        <v>15</v>
      </c>
      <c r="O149">
        <v>10</v>
      </c>
      <c r="P149">
        <v>28</v>
      </c>
      <c r="Q149">
        <v>25</v>
      </c>
      <c r="R149">
        <v>1</v>
      </c>
      <c r="S149" t="s">
        <v>1176</v>
      </c>
      <c r="T149" t="s">
        <v>1458</v>
      </c>
      <c r="U149" t="s">
        <v>1457</v>
      </c>
      <c r="V149" t="s">
        <v>1176</v>
      </c>
      <c r="W149" t="s">
        <v>1176</v>
      </c>
      <c r="X149" t="s">
        <v>1176</v>
      </c>
      <c r="Y149" t="s">
        <v>1176</v>
      </c>
      <c r="Z149" t="s">
        <v>1176</v>
      </c>
      <c r="AA149" t="s">
        <v>1176</v>
      </c>
      <c r="AB149" t="s">
        <v>1176</v>
      </c>
      <c r="AC149" t="s">
        <v>1176</v>
      </c>
      <c r="AD149" t="s">
        <v>1457</v>
      </c>
      <c r="AE149" t="s">
        <v>1457</v>
      </c>
      <c r="AF149" t="s">
        <v>1457</v>
      </c>
      <c r="AG149" t="s">
        <v>1457</v>
      </c>
      <c r="AH149" t="s">
        <v>1457</v>
      </c>
      <c r="AI149" t="s">
        <v>1457</v>
      </c>
      <c r="AJ149" t="s">
        <v>1457</v>
      </c>
      <c r="AK149" t="s">
        <v>1457</v>
      </c>
      <c r="AT149">
        <v>4595</v>
      </c>
      <c r="AU149" t="s">
        <v>1457</v>
      </c>
      <c r="AW149" t="s">
        <v>407</v>
      </c>
      <c r="AX149">
        <v>4441</v>
      </c>
      <c r="AY149">
        <v>4628212</v>
      </c>
      <c r="AZ149">
        <v>4628212</v>
      </c>
      <c r="BA149">
        <v>4628212</v>
      </c>
      <c r="BB149">
        <v>4628212</v>
      </c>
      <c r="BC149">
        <v>3516000</v>
      </c>
      <c r="BD149">
        <v>3516000</v>
      </c>
      <c r="BF149">
        <v>3934750</v>
      </c>
      <c r="BG149">
        <v>3934750</v>
      </c>
      <c r="BH149">
        <v>3934750</v>
      </c>
      <c r="BI149">
        <v>3934750</v>
      </c>
      <c r="BJ149">
        <v>3203500</v>
      </c>
      <c r="BK149">
        <v>3102500</v>
      </c>
      <c r="BN149" t="s">
        <v>1201</v>
      </c>
      <c r="BP149" t="s">
        <v>1202</v>
      </c>
      <c r="BR149" t="s">
        <v>1457</v>
      </c>
      <c r="BS149" t="s">
        <v>1202</v>
      </c>
      <c r="BU149" t="s">
        <v>1457</v>
      </c>
      <c r="BV149" t="s">
        <v>1202</v>
      </c>
      <c r="BX149" t="s">
        <v>1176</v>
      </c>
      <c r="BY149" t="s">
        <v>1484</v>
      </c>
      <c r="BZ149" t="s">
        <v>1485</v>
      </c>
      <c r="CA149" t="s">
        <v>1176</v>
      </c>
      <c r="CB149" t="s">
        <v>1177</v>
      </c>
      <c r="CC149" t="s">
        <v>1476</v>
      </c>
      <c r="CD149" t="s">
        <v>1457</v>
      </c>
      <c r="CE149" t="s">
        <v>1177</v>
      </c>
      <c r="CF149" t="s">
        <v>1476</v>
      </c>
      <c r="CG149" t="s">
        <v>1457</v>
      </c>
      <c r="CH149" t="s">
        <v>1177</v>
      </c>
      <c r="CI149" t="s">
        <v>1476</v>
      </c>
      <c r="CJ149" t="s">
        <v>1457</v>
      </c>
      <c r="CK149" t="s">
        <v>1176</v>
      </c>
      <c r="CL149" t="s">
        <v>1540</v>
      </c>
      <c r="CM149" t="s">
        <v>1457</v>
      </c>
      <c r="CN149" t="s">
        <v>1176</v>
      </c>
      <c r="CO149" t="s">
        <v>1540</v>
      </c>
      <c r="CP149" t="s">
        <v>1457</v>
      </c>
      <c r="CQ149" t="s">
        <v>1177</v>
      </c>
      <c r="CR149" t="s">
        <v>1476</v>
      </c>
      <c r="CS149" t="s">
        <v>1457</v>
      </c>
      <c r="CT149" t="s">
        <v>1176</v>
      </c>
      <c r="CU149" t="s">
        <v>1496</v>
      </c>
      <c r="CV149" t="s">
        <v>1457</v>
      </c>
      <c r="CW149" t="s">
        <v>1177</v>
      </c>
      <c r="CX149" t="s">
        <v>1476</v>
      </c>
      <c r="CY149" t="s">
        <v>1457</v>
      </c>
    </row>
    <row r="150" spans="1:103">
      <c r="A150" t="s">
        <v>53</v>
      </c>
      <c r="B150" t="s">
        <v>52</v>
      </c>
      <c r="C150" t="s">
        <v>108</v>
      </c>
      <c r="D150" s="424" t="s">
        <v>130</v>
      </c>
      <c r="E150" s="424" t="s">
        <v>129</v>
      </c>
      <c r="F150" t="s">
        <v>1923</v>
      </c>
      <c r="G150" t="s">
        <v>1924</v>
      </c>
      <c r="H150">
        <v>1785277915</v>
      </c>
      <c r="I150" t="s">
        <v>1925</v>
      </c>
      <c r="J150">
        <v>5</v>
      </c>
      <c r="K150">
        <v>1</v>
      </c>
      <c r="L150">
        <v>24</v>
      </c>
      <c r="M150">
        <v>4</v>
      </c>
      <c r="N150">
        <v>15</v>
      </c>
      <c r="O150">
        <v>10</v>
      </c>
      <c r="P150">
        <v>28</v>
      </c>
      <c r="Q150">
        <v>25</v>
      </c>
      <c r="R150">
        <v>1</v>
      </c>
      <c r="S150" t="s">
        <v>1176</v>
      </c>
      <c r="T150" t="s">
        <v>1458</v>
      </c>
      <c r="U150" t="s">
        <v>1457</v>
      </c>
      <c r="V150" t="s">
        <v>1176</v>
      </c>
      <c r="W150" t="s">
        <v>1179</v>
      </c>
      <c r="X150" t="s">
        <v>1179</v>
      </c>
      <c r="Y150" t="s">
        <v>1176</v>
      </c>
      <c r="Z150" t="s">
        <v>1176</v>
      </c>
      <c r="AA150" t="s">
        <v>1176</v>
      </c>
      <c r="AB150" t="s">
        <v>1179</v>
      </c>
      <c r="AC150" t="s">
        <v>1176</v>
      </c>
      <c r="AD150" t="s">
        <v>1457</v>
      </c>
      <c r="AE150">
        <v>42355</v>
      </c>
      <c r="AF150">
        <v>42429</v>
      </c>
      <c r="AG150" t="s">
        <v>1457</v>
      </c>
      <c r="AH150" t="s">
        <v>1457</v>
      </c>
      <c r="AI150" t="s">
        <v>1457</v>
      </c>
      <c r="AJ150">
        <v>42429</v>
      </c>
      <c r="AK150" t="s">
        <v>1457</v>
      </c>
      <c r="AT150">
        <v>22183</v>
      </c>
      <c r="AU150" t="s">
        <v>1457</v>
      </c>
      <c r="AW150" t="s">
        <v>406</v>
      </c>
      <c r="AX150">
        <v>21491</v>
      </c>
      <c r="AY150">
        <v>98135573</v>
      </c>
      <c r="AZ150" t="s">
        <v>1457</v>
      </c>
      <c r="BA150" t="s">
        <v>1457</v>
      </c>
      <c r="BB150" t="s">
        <v>1457</v>
      </c>
      <c r="BC150">
        <v>98135573</v>
      </c>
      <c r="BD150" t="s">
        <v>1457</v>
      </c>
      <c r="BF150">
        <v>98135573</v>
      </c>
      <c r="BG150" t="s">
        <v>1457</v>
      </c>
      <c r="BH150" t="s">
        <v>1457</v>
      </c>
      <c r="BI150" t="s">
        <v>1457</v>
      </c>
      <c r="BJ150">
        <v>98135573</v>
      </c>
      <c r="BK150" t="s">
        <v>1457</v>
      </c>
      <c r="BN150" t="s">
        <v>1200</v>
      </c>
      <c r="BP150" t="s">
        <v>1200</v>
      </c>
      <c r="BR150" t="s">
        <v>1457</v>
      </c>
      <c r="BS150" t="s">
        <v>1199</v>
      </c>
      <c r="BU150" t="s">
        <v>1457</v>
      </c>
      <c r="BV150" t="s">
        <v>1200</v>
      </c>
      <c r="BX150" t="s">
        <v>1176</v>
      </c>
      <c r="BY150" t="s">
        <v>1484</v>
      </c>
      <c r="BZ150" t="s">
        <v>1485</v>
      </c>
      <c r="CA150" t="s">
        <v>1176</v>
      </c>
      <c r="CB150" t="s">
        <v>1176</v>
      </c>
      <c r="CC150" t="s">
        <v>1540</v>
      </c>
      <c r="CD150" t="s">
        <v>1457</v>
      </c>
      <c r="CE150" t="s">
        <v>1176</v>
      </c>
      <c r="CF150" t="s">
        <v>1477</v>
      </c>
      <c r="CG150" t="s">
        <v>1457</v>
      </c>
      <c r="CH150" t="s">
        <v>1176</v>
      </c>
      <c r="CI150" t="s">
        <v>1504</v>
      </c>
      <c r="CJ150" t="s">
        <v>1457</v>
      </c>
      <c r="CK150" t="s">
        <v>1176</v>
      </c>
      <c r="CL150" t="s">
        <v>1479</v>
      </c>
      <c r="CM150" t="s">
        <v>1457</v>
      </c>
      <c r="CN150" t="s">
        <v>1176</v>
      </c>
      <c r="CO150" t="s">
        <v>1477</v>
      </c>
      <c r="CP150" t="s">
        <v>1457</v>
      </c>
      <c r="CQ150" t="s">
        <v>1176</v>
      </c>
      <c r="CR150" t="s">
        <v>1486</v>
      </c>
      <c r="CS150" t="s">
        <v>1457</v>
      </c>
      <c r="CT150" t="s">
        <v>1176</v>
      </c>
      <c r="CU150" t="s">
        <v>1486</v>
      </c>
      <c r="CV150" t="s">
        <v>1457</v>
      </c>
      <c r="CW150" t="s">
        <v>1177</v>
      </c>
      <c r="CX150" t="s">
        <v>1476</v>
      </c>
      <c r="CY150" t="s">
        <v>1457</v>
      </c>
    </row>
    <row r="151" spans="1:103">
      <c r="A151" t="s">
        <v>48</v>
      </c>
      <c r="B151" t="s">
        <v>64</v>
      </c>
      <c r="C151" t="s">
        <v>72</v>
      </c>
      <c r="D151" s="424" t="s">
        <v>128</v>
      </c>
      <c r="E151" s="424" t="s">
        <v>127</v>
      </c>
      <c r="F151" t="s">
        <v>1926</v>
      </c>
      <c r="G151" t="s">
        <v>1927</v>
      </c>
      <c r="H151" t="s">
        <v>1928</v>
      </c>
      <c r="I151" t="s">
        <v>1929</v>
      </c>
      <c r="J151">
        <v>5</v>
      </c>
      <c r="K151">
        <v>1</v>
      </c>
      <c r="L151">
        <v>24</v>
      </c>
      <c r="M151">
        <v>4</v>
      </c>
      <c r="N151">
        <v>15</v>
      </c>
      <c r="O151">
        <v>10</v>
      </c>
      <c r="P151">
        <v>28</v>
      </c>
      <c r="Q151">
        <v>25</v>
      </c>
      <c r="R151">
        <v>1</v>
      </c>
      <c r="S151" t="s">
        <v>1176</v>
      </c>
      <c r="T151" t="s">
        <v>1458</v>
      </c>
      <c r="U151" t="s">
        <v>1457</v>
      </c>
      <c r="V151" t="s">
        <v>1176</v>
      </c>
      <c r="W151" t="s">
        <v>1176</v>
      </c>
      <c r="X151" t="s">
        <v>1179</v>
      </c>
      <c r="Y151" t="s">
        <v>1176</v>
      </c>
      <c r="Z151" t="s">
        <v>1176</v>
      </c>
      <c r="AA151" t="s">
        <v>1176</v>
      </c>
      <c r="AB151" t="s">
        <v>1179</v>
      </c>
      <c r="AC151" t="s">
        <v>1176</v>
      </c>
      <c r="AD151" t="s">
        <v>1457</v>
      </c>
      <c r="AE151" t="s">
        <v>1457</v>
      </c>
      <c r="AF151">
        <v>42278</v>
      </c>
      <c r="AG151" t="s">
        <v>1457</v>
      </c>
      <c r="AH151" t="s">
        <v>1457</v>
      </c>
      <c r="AI151" t="s">
        <v>1457</v>
      </c>
      <c r="AJ151">
        <v>42278</v>
      </c>
      <c r="AK151" t="s">
        <v>1457</v>
      </c>
      <c r="AT151">
        <v>9837</v>
      </c>
      <c r="AU151" t="s">
        <v>1457</v>
      </c>
      <c r="AW151" t="s">
        <v>406</v>
      </c>
      <c r="AX151">
        <v>9303</v>
      </c>
      <c r="AY151">
        <v>4628000</v>
      </c>
      <c r="AZ151">
        <v>4627000</v>
      </c>
      <c r="BA151">
        <v>4628000</v>
      </c>
      <c r="BB151">
        <v>4627000</v>
      </c>
      <c r="BC151">
        <v>4628000</v>
      </c>
      <c r="BD151">
        <v>4627000</v>
      </c>
      <c r="BF151">
        <v>3631000</v>
      </c>
      <c r="BG151">
        <v>4271000</v>
      </c>
      <c r="BH151">
        <v>4636000</v>
      </c>
      <c r="BI151">
        <v>5725000</v>
      </c>
      <c r="BJ151">
        <v>3631000</v>
      </c>
      <c r="BK151">
        <v>4271000</v>
      </c>
      <c r="BN151" t="s">
        <v>1199</v>
      </c>
      <c r="BP151" t="s">
        <v>1199</v>
      </c>
      <c r="BR151" t="s">
        <v>1457</v>
      </c>
      <c r="BS151" t="s">
        <v>1202</v>
      </c>
      <c r="BU151" t="s">
        <v>1457</v>
      </c>
      <c r="BV151" t="s">
        <v>1202</v>
      </c>
      <c r="BX151" t="s">
        <v>1176</v>
      </c>
      <c r="BY151" t="s">
        <v>1484</v>
      </c>
      <c r="BZ151" t="s">
        <v>1485</v>
      </c>
      <c r="CA151" t="s">
        <v>1177</v>
      </c>
      <c r="CB151" t="s">
        <v>1491</v>
      </c>
      <c r="CC151" t="s">
        <v>1476</v>
      </c>
      <c r="CD151" t="s">
        <v>1457</v>
      </c>
      <c r="CE151" t="s">
        <v>1491</v>
      </c>
      <c r="CF151" t="s">
        <v>1476</v>
      </c>
      <c r="CG151" t="s">
        <v>1457</v>
      </c>
      <c r="CH151" t="s">
        <v>1491</v>
      </c>
      <c r="CI151" t="s">
        <v>1476</v>
      </c>
      <c r="CJ151" t="s">
        <v>1457</v>
      </c>
      <c r="CK151" t="s">
        <v>1491</v>
      </c>
      <c r="CL151" t="s">
        <v>1476</v>
      </c>
      <c r="CM151" t="s">
        <v>1457</v>
      </c>
      <c r="CN151" t="s">
        <v>1491</v>
      </c>
      <c r="CO151" t="s">
        <v>1476</v>
      </c>
      <c r="CP151" t="s">
        <v>1457</v>
      </c>
      <c r="CQ151" t="s">
        <v>1491</v>
      </c>
      <c r="CR151" t="s">
        <v>1476</v>
      </c>
      <c r="CS151" t="s">
        <v>1457</v>
      </c>
      <c r="CT151" t="s">
        <v>1491</v>
      </c>
      <c r="CU151" t="s">
        <v>1476</v>
      </c>
      <c r="CV151" t="s">
        <v>1457</v>
      </c>
      <c r="CW151" t="s">
        <v>1491</v>
      </c>
      <c r="CX151" t="s">
        <v>1476</v>
      </c>
      <c r="CY151" t="s">
        <v>1457</v>
      </c>
    </row>
    <row r="152" spans="1:103">
      <c r="A152" t="s">
        <v>48</v>
      </c>
      <c r="B152" t="s">
        <v>120</v>
      </c>
      <c r="C152" t="s">
        <v>119</v>
      </c>
      <c r="D152" s="424" t="s">
        <v>126</v>
      </c>
      <c r="E152" s="424" t="s">
        <v>125</v>
      </c>
      <c r="F152" t="s">
        <v>1930</v>
      </c>
      <c r="G152" t="s">
        <v>1931</v>
      </c>
      <c r="H152" t="s">
        <v>1932</v>
      </c>
      <c r="I152" t="s">
        <v>1933</v>
      </c>
      <c r="J152">
        <v>5</v>
      </c>
      <c r="K152">
        <v>1</v>
      </c>
      <c r="L152">
        <v>24</v>
      </c>
      <c r="M152">
        <v>4</v>
      </c>
      <c r="N152">
        <v>15</v>
      </c>
      <c r="O152">
        <v>10</v>
      </c>
      <c r="P152">
        <v>28</v>
      </c>
      <c r="Q152">
        <v>25</v>
      </c>
      <c r="R152">
        <v>1</v>
      </c>
      <c r="S152" t="s">
        <v>1176</v>
      </c>
      <c r="T152" t="s">
        <v>1458</v>
      </c>
      <c r="U152" t="s">
        <v>1457</v>
      </c>
      <c r="V152" t="s">
        <v>1176</v>
      </c>
      <c r="W152" t="s">
        <v>1176</v>
      </c>
      <c r="X152" t="s">
        <v>1176</v>
      </c>
      <c r="Y152" t="s">
        <v>1176</v>
      </c>
      <c r="Z152" t="s">
        <v>1176</v>
      </c>
      <c r="AA152" t="s">
        <v>1176</v>
      </c>
      <c r="AB152" t="s">
        <v>1176</v>
      </c>
      <c r="AC152" t="s">
        <v>1176</v>
      </c>
      <c r="AD152" t="s">
        <v>1457</v>
      </c>
      <c r="AE152" t="s">
        <v>1457</v>
      </c>
      <c r="AF152" t="s">
        <v>1457</v>
      </c>
      <c r="AG152" t="s">
        <v>1457</v>
      </c>
      <c r="AH152" t="s">
        <v>1457</v>
      </c>
      <c r="AI152" t="s">
        <v>1457</v>
      </c>
      <c r="AJ152" t="s">
        <v>1457</v>
      </c>
      <c r="AK152" t="s">
        <v>1457</v>
      </c>
      <c r="AT152">
        <v>4916</v>
      </c>
      <c r="AU152">
        <v>316276</v>
      </c>
      <c r="AW152" t="s">
        <v>408</v>
      </c>
      <c r="AX152">
        <v>4957</v>
      </c>
      <c r="AY152">
        <v>3315518.25</v>
      </c>
      <c r="AZ152">
        <v>3174518.25</v>
      </c>
      <c r="BA152">
        <v>3683518.25</v>
      </c>
      <c r="BB152">
        <v>4091445.25</v>
      </c>
      <c r="BC152">
        <v>3315518.25</v>
      </c>
      <c r="BD152">
        <v>3174518.25</v>
      </c>
      <c r="BF152">
        <v>2608768.25</v>
      </c>
      <c r="BG152">
        <v>2743768.25</v>
      </c>
      <c r="BH152">
        <v>3999268.25</v>
      </c>
      <c r="BI152">
        <v>4913195.25</v>
      </c>
      <c r="BJ152">
        <v>2608768.25</v>
      </c>
      <c r="BK152">
        <v>2743768.25</v>
      </c>
      <c r="BN152" t="s">
        <v>1199</v>
      </c>
      <c r="BP152" t="s">
        <v>1199</v>
      </c>
      <c r="BR152" t="s">
        <v>1457</v>
      </c>
      <c r="BS152" t="s">
        <v>1199</v>
      </c>
      <c r="BU152" t="s">
        <v>1457</v>
      </c>
      <c r="BV152" t="s">
        <v>1202</v>
      </c>
      <c r="BX152" t="s">
        <v>1176</v>
      </c>
      <c r="BY152" t="s">
        <v>1484</v>
      </c>
      <c r="BZ152" t="s">
        <v>1485</v>
      </c>
      <c r="CA152" t="s">
        <v>1176</v>
      </c>
      <c r="CB152" t="s">
        <v>1177</v>
      </c>
      <c r="CC152" t="s">
        <v>1476</v>
      </c>
      <c r="CD152" t="s">
        <v>1457</v>
      </c>
      <c r="CE152" t="s">
        <v>1177</v>
      </c>
      <c r="CF152" t="s">
        <v>1476</v>
      </c>
      <c r="CG152" t="s">
        <v>1457</v>
      </c>
      <c r="CH152" t="s">
        <v>1177</v>
      </c>
      <c r="CI152" t="s">
        <v>1476</v>
      </c>
      <c r="CJ152" t="s">
        <v>1457</v>
      </c>
      <c r="CK152" t="s">
        <v>1176</v>
      </c>
      <c r="CL152" t="s">
        <v>1504</v>
      </c>
      <c r="CM152" t="s">
        <v>1457</v>
      </c>
      <c r="CN152" t="s">
        <v>1176</v>
      </c>
      <c r="CO152" t="s">
        <v>1479</v>
      </c>
      <c r="CP152" t="s">
        <v>1457</v>
      </c>
      <c r="CQ152" t="s">
        <v>1177</v>
      </c>
      <c r="CR152" t="s">
        <v>1476</v>
      </c>
      <c r="CS152" t="s">
        <v>1457</v>
      </c>
      <c r="CT152" t="s">
        <v>1176</v>
      </c>
      <c r="CU152" t="s">
        <v>1504</v>
      </c>
      <c r="CV152" t="s">
        <v>1457</v>
      </c>
      <c r="CW152" t="s">
        <v>1177</v>
      </c>
      <c r="CX152" t="s">
        <v>1476</v>
      </c>
      <c r="CY152" t="s">
        <v>1457</v>
      </c>
    </row>
    <row r="153" spans="1:103">
      <c r="A153" t="s">
        <v>53</v>
      </c>
      <c r="B153" t="s">
        <v>52</v>
      </c>
      <c r="C153" t="s">
        <v>108</v>
      </c>
      <c r="D153" s="424" t="s">
        <v>124</v>
      </c>
      <c r="E153" s="424" t="s">
        <v>123</v>
      </c>
      <c r="F153" t="s">
        <v>1934</v>
      </c>
      <c r="G153" t="s">
        <v>1935</v>
      </c>
      <c r="H153" t="s">
        <v>1936</v>
      </c>
      <c r="I153" t="s">
        <v>1937</v>
      </c>
      <c r="J153">
        <v>5</v>
      </c>
      <c r="K153">
        <v>1</v>
      </c>
      <c r="L153">
        <v>24</v>
      </c>
      <c r="M153">
        <v>4</v>
      </c>
      <c r="N153">
        <v>15</v>
      </c>
      <c r="O153">
        <v>10</v>
      </c>
      <c r="P153">
        <v>28</v>
      </c>
      <c r="Q153">
        <v>25</v>
      </c>
      <c r="R153">
        <v>1</v>
      </c>
      <c r="S153" t="s">
        <v>1176</v>
      </c>
      <c r="T153" t="s">
        <v>1458</v>
      </c>
      <c r="U153" t="s">
        <v>1457</v>
      </c>
      <c r="V153" t="s">
        <v>1176</v>
      </c>
      <c r="W153" t="s">
        <v>1176</v>
      </c>
      <c r="X153" t="s">
        <v>1176</v>
      </c>
      <c r="Y153" t="s">
        <v>1179</v>
      </c>
      <c r="Z153" t="s">
        <v>1176</v>
      </c>
      <c r="AA153" t="s">
        <v>1179</v>
      </c>
      <c r="AB153" t="s">
        <v>1176</v>
      </c>
      <c r="AC153" t="s">
        <v>1176</v>
      </c>
      <c r="AD153" t="s">
        <v>1457</v>
      </c>
      <c r="AE153" t="s">
        <v>1457</v>
      </c>
      <c r="AF153" t="s">
        <v>1457</v>
      </c>
      <c r="AG153">
        <v>42460</v>
      </c>
      <c r="AH153" t="s">
        <v>1457</v>
      </c>
      <c r="AI153">
        <v>42460</v>
      </c>
      <c r="AJ153" t="s">
        <v>1457</v>
      </c>
      <c r="AK153" t="s">
        <v>1457</v>
      </c>
      <c r="AT153">
        <v>7965</v>
      </c>
      <c r="AU153">
        <v>750000</v>
      </c>
      <c r="AW153" t="s">
        <v>409</v>
      </c>
      <c r="AX153">
        <v>7239</v>
      </c>
      <c r="AY153">
        <v>19016250</v>
      </c>
      <c r="AZ153">
        <v>19016000</v>
      </c>
      <c r="BA153">
        <v>19016000</v>
      </c>
      <c r="BB153">
        <v>19017000</v>
      </c>
      <c r="BC153">
        <v>19016000</v>
      </c>
      <c r="BD153">
        <v>19016000</v>
      </c>
      <c r="BF153">
        <v>18446750</v>
      </c>
      <c r="BG153">
        <v>18447000</v>
      </c>
      <c r="BH153">
        <v>18447000</v>
      </c>
      <c r="BI153">
        <v>18447000</v>
      </c>
      <c r="BJ153">
        <v>16291000</v>
      </c>
      <c r="BK153">
        <v>19538000</v>
      </c>
      <c r="BN153" t="s">
        <v>1199</v>
      </c>
      <c r="BP153" t="s">
        <v>1199</v>
      </c>
      <c r="BR153" t="s">
        <v>1457</v>
      </c>
      <c r="BS153" t="s">
        <v>1199</v>
      </c>
      <c r="BU153" t="s">
        <v>1457</v>
      </c>
      <c r="BV153" t="s">
        <v>1202</v>
      </c>
      <c r="BX153" t="s">
        <v>1176</v>
      </c>
      <c r="BY153" t="s">
        <v>1484</v>
      </c>
      <c r="BZ153" t="s">
        <v>1485</v>
      </c>
      <c r="CA153" t="s">
        <v>1176</v>
      </c>
      <c r="CB153" t="s">
        <v>1177</v>
      </c>
      <c r="CC153" t="s">
        <v>1476</v>
      </c>
      <c r="CD153" t="s">
        <v>1457</v>
      </c>
      <c r="CE153" t="s">
        <v>1176</v>
      </c>
      <c r="CF153" t="s">
        <v>1540</v>
      </c>
      <c r="CG153" t="s">
        <v>1457</v>
      </c>
      <c r="CH153" t="s">
        <v>1177</v>
      </c>
      <c r="CI153" t="s">
        <v>1476</v>
      </c>
      <c r="CJ153" t="s">
        <v>1457</v>
      </c>
      <c r="CK153" t="s">
        <v>1176</v>
      </c>
      <c r="CL153" t="s">
        <v>1477</v>
      </c>
      <c r="CM153" t="s">
        <v>1457</v>
      </c>
      <c r="CN153" t="s">
        <v>1177</v>
      </c>
      <c r="CO153" t="s">
        <v>1476</v>
      </c>
      <c r="CP153" t="s">
        <v>1457</v>
      </c>
      <c r="CQ153" t="s">
        <v>1176</v>
      </c>
      <c r="CR153" t="s">
        <v>1476</v>
      </c>
      <c r="CS153" t="s">
        <v>1457</v>
      </c>
      <c r="CT153" t="s">
        <v>1176</v>
      </c>
      <c r="CU153" t="s">
        <v>1477</v>
      </c>
      <c r="CV153" t="s">
        <v>1457</v>
      </c>
      <c r="CW153" t="s">
        <v>1177</v>
      </c>
      <c r="CX153" t="s">
        <v>1476</v>
      </c>
      <c r="CY153" t="s">
        <v>1457</v>
      </c>
    </row>
    <row r="154" spans="1:103">
      <c r="A154" t="s">
        <v>53</v>
      </c>
      <c r="B154" t="s">
        <v>105</v>
      </c>
      <c r="C154" t="s">
        <v>104</v>
      </c>
      <c r="D154" s="424" t="s">
        <v>122</v>
      </c>
      <c r="E154" s="424" t="s">
        <v>121</v>
      </c>
      <c r="F154" t="s">
        <v>1938</v>
      </c>
      <c r="G154" t="s">
        <v>1939</v>
      </c>
      <c r="H154" t="s">
        <v>1940</v>
      </c>
      <c r="I154" t="s">
        <v>1941</v>
      </c>
      <c r="J154">
        <v>5</v>
      </c>
      <c r="K154">
        <v>1</v>
      </c>
      <c r="L154">
        <v>24</v>
      </c>
      <c r="M154">
        <v>4</v>
      </c>
      <c r="N154">
        <v>15</v>
      </c>
      <c r="O154">
        <v>10</v>
      </c>
      <c r="P154">
        <v>28</v>
      </c>
      <c r="Q154">
        <v>25</v>
      </c>
      <c r="R154">
        <v>1</v>
      </c>
      <c r="S154" t="s">
        <v>1176</v>
      </c>
      <c r="T154" t="s">
        <v>1458</v>
      </c>
      <c r="U154" t="s">
        <v>1457</v>
      </c>
      <c r="V154" t="s">
        <v>1176</v>
      </c>
      <c r="W154" t="s">
        <v>1179</v>
      </c>
      <c r="X154" t="s">
        <v>1179</v>
      </c>
      <c r="Y154" t="s">
        <v>1179</v>
      </c>
      <c r="Z154" t="s">
        <v>1176</v>
      </c>
      <c r="AA154" t="s">
        <v>1176</v>
      </c>
      <c r="AB154" t="s">
        <v>1179</v>
      </c>
      <c r="AC154" t="s">
        <v>1176</v>
      </c>
      <c r="AD154" t="s">
        <v>1457</v>
      </c>
      <c r="AE154">
        <v>42825</v>
      </c>
      <c r="AF154">
        <v>42460</v>
      </c>
      <c r="AG154">
        <v>43190</v>
      </c>
      <c r="AH154" t="s">
        <v>1457</v>
      </c>
      <c r="AI154" t="s">
        <v>1457</v>
      </c>
      <c r="AJ154">
        <v>42460</v>
      </c>
      <c r="AK154" t="s">
        <v>1457</v>
      </c>
      <c r="AT154">
        <v>17377</v>
      </c>
      <c r="AU154" t="s">
        <v>1457</v>
      </c>
      <c r="AW154" t="s">
        <v>407</v>
      </c>
      <c r="AX154">
        <v>17772</v>
      </c>
      <c r="AY154">
        <v>11170994</v>
      </c>
      <c r="AZ154">
        <v>12910986</v>
      </c>
      <c r="BA154">
        <v>12979751</v>
      </c>
      <c r="BB154">
        <v>12980269</v>
      </c>
      <c r="BC154">
        <v>11170994</v>
      </c>
      <c r="BD154">
        <v>12910986</v>
      </c>
      <c r="BF154">
        <v>11170994</v>
      </c>
      <c r="BG154">
        <v>12910986</v>
      </c>
      <c r="BH154">
        <v>12979751</v>
      </c>
      <c r="BI154">
        <v>12980269</v>
      </c>
      <c r="BJ154">
        <v>11170994</v>
      </c>
      <c r="BK154">
        <v>12910986</v>
      </c>
      <c r="BN154" t="s">
        <v>1200</v>
      </c>
      <c r="BP154" t="s">
        <v>1202</v>
      </c>
      <c r="BR154" t="s">
        <v>1457</v>
      </c>
      <c r="BS154" t="s">
        <v>1200</v>
      </c>
      <c r="BU154" t="s">
        <v>1457</v>
      </c>
      <c r="BV154" t="s">
        <v>1201</v>
      </c>
      <c r="BX154" t="s">
        <v>1176</v>
      </c>
      <c r="BY154" t="s">
        <v>1484</v>
      </c>
      <c r="BZ154" t="s">
        <v>1485</v>
      </c>
      <c r="CA154" t="s">
        <v>1176</v>
      </c>
      <c r="CB154" t="s">
        <v>1177</v>
      </c>
      <c r="CC154" t="s">
        <v>1476</v>
      </c>
      <c r="CD154" t="s">
        <v>1457</v>
      </c>
      <c r="CE154" t="s">
        <v>1177</v>
      </c>
      <c r="CF154" t="s">
        <v>1476</v>
      </c>
      <c r="CG154" t="s">
        <v>1457</v>
      </c>
      <c r="CH154" t="s">
        <v>1177</v>
      </c>
      <c r="CI154" t="s">
        <v>1476</v>
      </c>
      <c r="CJ154" t="s">
        <v>1457</v>
      </c>
      <c r="CK154" t="s">
        <v>1176</v>
      </c>
      <c r="CL154" t="s">
        <v>1479</v>
      </c>
      <c r="CM154" t="s">
        <v>1457</v>
      </c>
      <c r="CN154" t="s">
        <v>1177</v>
      </c>
      <c r="CO154" t="s">
        <v>1476</v>
      </c>
      <c r="CP154" t="s">
        <v>1457</v>
      </c>
      <c r="CQ154" t="s">
        <v>1176</v>
      </c>
      <c r="CR154" t="s">
        <v>1476</v>
      </c>
      <c r="CS154" t="s">
        <v>1457</v>
      </c>
      <c r="CT154" t="s">
        <v>1176</v>
      </c>
      <c r="CU154" t="s">
        <v>1479</v>
      </c>
      <c r="CV154" t="s">
        <v>1457</v>
      </c>
      <c r="CW154" t="s">
        <v>1177</v>
      </c>
      <c r="CX154" t="s">
        <v>1476</v>
      </c>
      <c r="CY154" t="s">
        <v>1457</v>
      </c>
    </row>
    <row r="155" spans="1:103">
      <c r="A155" t="s">
        <v>48</v>
      </c>
      <c r="B155" t="s">
        <v>120</v>
      </c>
      <c r="C155" t="s">
        <v>119</v>
      </c>
      <c r="D155" s="424" t="s">
        <v>118</v>
      </c>
      <c r="E155" s="424" t="s">
        <v>117</v>
      </c>
      <c r="F155" t="s">
        <v>1942</v>
      </c>
      <c r="G155" t="s">
        <v>1943</v>
      </c>
      <c r="H155">
        <v>1915128458</v>
      </c>
      <c r="I155" t="s">
        <v>1944</v>
      </c>
      <c r="J155">
        <v>5</v>
      </c>
      <c r="K155">
        <v>1</v>
      </c>
      <c r="L155">
        <v>24</v>
      </c>
      <c r="M155">
        <v>4</v>
      </c>
      <c r="N155">
        <v>15</v>
      </c>
      <c r="O155">
        <v>10</v>
      </c>
      <c r="P155">
        <v>28</v>
      </c>
      <c r="Q155">
        <v>25</v>
      </c>
      <c r="R155">
        <v>1</v>
      </c>
      <c r="S155" t="s">
        <v>1176</v>
      </c>
      <c r="T155" t="s">
        <v>1458</v>
      </c>
      <c r="U155" t="s">
        <v>1457</v>
      </c>
      <c r="V155" t="s">
        <v>1176</v>
      </c>
      <c r="W155" t="s">
        <v>1176</v>
      </c>
      <c r="X155" t="s">
        <v>1176</v>
      </c>
      <c r="Y155" t="s">
        <v>1176</v>
      </c>
      <c r="Z155" t="s">
        <v>1179</v>
      </c>
      <c r="AA155" t="s">
        <v>1179</v>
      </c>
      <c r="AB155" t="s">
        <v>1176</v>
      </c>
      <c r="AC155" t="s">
        <v>1176</v>
      </c>
      <c r="AD155" t="s">
        <v>1457</v>
      </c>
      <c r="AE155" t="s">
        <v>1457</v>
      </c>
      <c r="AF155" t="s">
        <v>1457</v>
      </c>
      <c r="AG155" t="s">
        <v>1457</v>
      </c>
      <c r="AH155">
        <v>42460</v>
      </c>
      <c r="AI155">
        <v>42460</v>
      </c>
      <c r="AJ155" t="s">
        <v>1457</v>
      </c>
      <c r="AK155" t="s">
        <v>1457</v>
      </c>
      <c r="AT155">
        <v>8030</v>
      </c>
      <c r="AU155">
        <v>93870</v>
      </c>
      <c r="AW155" t="s">
        <v>408</v>
      </c>
      <c r="AX155">
        <v>8140</v>
      </c>
      <c r="AY155">
        <v>38977276.25</v>
      </c>
      <c r="AZ155">
        <v>38971595.583333336</v>
      </c>
      <c r="BA155">
        <v>38971595.583333336</v>
      </c>
      <c r="BB155">
        <v>38971595.583333336</v>
      </c>
      <c r="BC155">
        <v>38977276.25</v>
      </c>
      <c r="BD155">
        <v>38971595.583333336</v>
      </c>
      <c r="BF155">
        <v>38977276.25</v>
      </c>
      <c r="BG155">
        <v>42156706</v>
      </c>
      <c r="BH155">
        <v>40510373</v>
      </c>
      <c r="BI155">
        <v>40510373</v>
      </c>
      <c r="BJ155">
        <v>39599391.25</v>
      </c>
      <c r="BK155">
        <v>42156706</v>
      </c>
      <c r="BN155" t="s">
        <v>1200</v>
      </c>
      <c r="BP155" t="s">
        <v>1199</v>
      </c>
      <c r="BR155" t="s">
        <v>1457</v>
      </c>
      <c r="BS155" t="s">
        <v>1199</v>
      </c>
      <c r="BU155" t="s">
        <v>1457</v>
      </c>
      <c r="BV155" t="s">
        <v>1199</v>
      </c>
      <c r="BX155" t="s">
        <v>1176</v>
      </c>
      <c r="BY155" t="s">
        <v>1484</v>
      </c>
      <c r="BZ155" t="s">
        <v>1485</v>
      </c>
      <c r="CA155" t="s">
        <v>1177</v>
      </c>
      <c r="CB155" t="s">
        <v>1491</v>
      </c>
      <c r="CC155" t="s">
        <v>1476</v>
      </c>
      <c r="CD155" t="s">
        <v>1457</v>
      </c>
      <c r="CE155" t="s">
        <v>1491</v>
      </c>
      <c r="CF155" t="s">
        <v>1476</v>
      </c>
      <c r="CG155" t="s">
        <v>1457</v>
      </c>
      <c r="CH155" t="s">
        <v>1491</v>
      </c>
      <c r="CI155" t="s">
        <v>1476</v>
      </c>
      <c r="CJ155" t="s">
        <v>1457</v>
      </c>
      <c r="CK155" t="s">
        <v>1491</v>
      </c>
      <c r="CL155" t="s">
        <v>1476</v>
      </c>
      <c r="CM155" t="s">
        <v>1457</v>
      </c>
      <c r="CN155" t="s">
        <v>1491</v>
      </c>
      <c r="CO155" t="s">
        <v>1476</v>
      </c>
      <c r="CP155" t="s">
        <v>1457</v>
      </c>
      <c r="CQ155" t="s">
        <v>1491</v>
      </c>
      <c r="CR155" t="s">
        <v>1476</v>
      </c>
      <c r="CS155" t="s">
        <v>1457</v>
      </c>
      <c r="CT155" t="s">
        <v>1491</v>
      </c>
      <c r="CU155" t="s">
        <v>1476</v>
      </c>
      <c r="CV155" t="s">
        <v>1457</v>
      </c>
      <c r="CW155" t="s">
        <v>1491</v>
      </c>
      <c r="CX155" t="s">
        <v>1476</v>
      </c>
      <c r="CY155" t="s">
        <v>1457</v>
      </c>
    </row>
    <row r="156" spans="1:103">
      <c r="A156" t="s">
        <v>77</v>
      </c>
      <c r="B156" t="s">
        <v>76</v>
      </c>
      <c r="C156" t="s">
        <v>75</v>
      </c>
      <c r="D156" s="424" t="s">
        <v>114</v>
      </c>
      <c r="E156" s="424" t="s">
        <v>113</v>
      </c>
      <c r="F156" t="s">
        <v>1945</v>
      </c>
      <c r="G156" t="s">
        <v>1946</v>
      </c>
      <c r="H156">
        <v>2082510145</v>
      </c>
      <c r="I156" t="s">
        <v>1947</v>
      </c>
      <c r="J156">
        <v>5</v>
      </c>
      <c r="K156">
        <v>1</v>
      </c>
      <c r="L156">
        <v>24</v>
      </c>
      <c r="M156">
        <v>4</v>
      </c>
      <c r="N156">
        <v>15</v>
      </c>
      <c r="O156">
        <v>10</v>
      </c>
      <c r="P156">
        <v>28</v>
      </c>
      <c r="Q156">
        <v>25</v>
      </c>
      <c r="R156">
        <v>1</v>
      </c>
      <c r="S156" t="s">
        <v>1176</v>
      </c>
      <c r="T156" t="s">
        <v>1458</v>
      </c>
      <c r="U156" t="s">
        <v>1457</v>
      </c>
      <c r="V156" t="s">
        <v>1176</v>
      </c>
      <c r="W156" t="s">
        <v>1176</v>
      </c>
      <c r="X156" t="s">
        <v>1176</v>
      </c>
      <c r="Y156" t="s">
        <v>1176</v>
      </c>
      <c r="Z156" t="s">
        <v>1176</v>
      </c>
      <c r="AA156" t="s">
        <v>1176</v>
      </c>
      <c r="AB156" t="s">
        <v>1179</v>
      </c>
      <c r="AC156" t="s">
        <v>1176</v>
      </c>
      <c r="AD156" t="s">
        <v>1457</v>
      </c>
      <c r="AE156" t="s">
        <v>1457</v>
      </c>
      <c r="AF156" t="s">
        <v>1457</v>
      </c>
      <c r="AG156" t="s">
        <v>1457</v>
      </c>
      <c r="AH156" t="s">
        <v>1457</v>
      </c>
      <c r="AI156" t="s">
        <v>1457</v>
      </c>
      <c r="AJ156">
        <v>42460</v>
      </c>
      <c r="AK156" t="s">
        <v>1457</v>
      </c>
      <c r="AT156">
        <v>4641</v>
      </c>
      <c r="AU156" t="s">
        <v>1457</v>
      </c>
      <c r="AW156" t="s">
        <v>406</v>
      </c>
      <c r="AX156">
        <v>4760</v>
      </c>
      <c r="AY156">
        <v>3664250</v>
      </c>
      <c r="AZ156">
        <v>3664250</v>
      </c>
      <c r="BA156">
        <v>3664250</v>
      </c>
      <c r="BB156">
        <v>3664250</v>
      </c>
      <c r="BC156">
        <v>3664250</v>
      </c>
      <c r="BD156">
        <v>3664250</v>
      </c>
      <c r="BF156">
        <v>3664250</v>
      </c>
      <c r="BG156">
        <v>3664250</v>
      </c>
      <c r="BH156">
        <v>3664250</v>
      </c>
      <c r="BI156">
        <v>3664250</v>
      </c>
      <c r="BJ156">
        <v>3300000</v>
      </c>
      <c r="BK156">
        <v>3825000</v>
      </c>
      <c r="BN156" t="s">
        <v>1200</v>
      </c>
      <c r="BP156" t="s">
        <v>1199</v>
      </c>
      <c r="BR156" t="s">
        <v>1457</v>
      </c>
      <c r="BS156" t="s">
        <v>1200</v>
      </c>
      <c r="BU156" t="s">
        <v>1457</v>
      </c>
      <c r="BV156" t="s">
        <v>1202</v>
      </c>
      <c r="BX156" t="s">
        <v>1176</v>
      </c>
      <c r="BY156" t="s">
        <v>1474</v>
      </c>
      <c r="BZ156" t="s">
        <v>1485</v>
      </c>
      <c r="CA156" t="s">
        <v>1176</v>
      </c>
      <c r="CB156" t="s">
        <v>1177</v>
      </c>
      <c r="CC156" t="s">
        <v>1476</v>
      </c>
      <c r="CD156" t="s">
        <v>1457</v>
      </c>
      <c r="CE156" t="s">
        <v>1177</v>
      </c>
      <c r="CF156" t="s">
        <v>1476</v>
      </c>
      <c r="CG156" t="s">
        <v>1457</v>
      </c>
      <c r="CH156" t="s">
        <v>1177</v>
      </c>
      <c r="CI156" t="s">
        <v>1476</v>
      </c>
      <c r="CJ156" t="s">
        <v>1457</v>
      </c>
      <c r="CK156" t="s">
        <v>1177</v>
      </c>
      <c r="CL156" t="s">
        <v>1476</v>
      </c>
      <c r="CM156" t="s">
        <v>1457</v>
      </c>
      <c r="CN156" t="s">
        <v>1176</v>
      </c>
      <c r="CO156" t="s">
        <v>1504</v>
      </c>
      <c r="CP156" t="s">
        <v>1457</v>
      </c>
      <c r="CQ156" t="s">
        <v>1177</v>
      </c>
      <c r="CR156" t="s">
        <v>1476</v>
      </c>
      <c r="CS156" t="s">
        <v>1457</v>
      </c>
      <c r="CT156" t="s">
        <v>1176</v>
      </c>
      <c r="CU156" t="s">
        <v>1496</v>
      </c>
      <c r="CV156" t="s">
        <v>1457</v>
      </c>
      <c r="CW156" t="s">
        <v>1177</v>
      </c>
      <c r="CX156" t="s">
        <v>1476</v>
      </c>
      <c r="CY156" t="s">
        <v>1457</v>
      </c>
    </row>
    <row r="157" spans="1:103">
      <c r="A157" t="s">
        <v>60</v>
      </c>
      <c r="B157" t="s">
        <v>69</v>
      </c>
      <c r="C157" t="s">
        <v>58</v>
      </c>
      <c r="D157" s="424" t="s">
        <v>112</v>
      </c>
      <c r="E157" s="424" t="s">
        <v>111</v>
      </c>
      <c r="F157" t="s">
        <v>1948</v>
      </c>
      <c r="G157" t="s">
        <v>1949</v>
      </c>
      <c r="H157">
        <v>7824550407</v>
      </c>
      <c r="I157" t="s">
        <v>1950</v>
      </c>
      <c r="J157">
        <v>5</v>
      </c>
      <c r="K157">
        <v>1</v>
      </c>
      <c r="L157">
        <v>24</v>
      </c>
      <c r="M157">
        <v>4</v>
      </c>
      <c r="N157">
        <v>15</v>
      </c>
      <c r="O157">
        <v>10</v>
      </c>
      <c r="P157">
        <v>28</v>
      </c>
      <c r="Q157">
        <v>25</v>
      </c>
      <c r="R157">
        <v>1</v>
      </c>
      <c r="S157" t="s">
        <v>1176</v>
      </c>
      <c r="T157" t="s">
        <v>1458</v>
      </c>
      <c r="U157" t="s">
        <v>1457</v>
      </c>
      <c r="V157" t="s">
        <v>1176</v>
      </c>
      <c r="W157" t="s">
        <v>1176</v>
      </c>
      <c r="X157" t="s">
        <v>1176</v>
      </c>
      <c r="Y157" t="s">
        <v>1176</v>
      </c>
      <c r="Z157" t="s">
        <v>1176</v>
      </c>
      <c r="AA157" t="s">
        <v>1176</v>
      </c>
      <c r="AB157" t="s">
        <v>1176</v>
      </c>
      <c r="AC157" t="s">
        <v>1176</v>
      </c>
      <c r="AD157" t="s">
        <v>1457</v>
      </c>
      <c r="AE157" t="s">
        <v>1457</v>
      </c>
      <c r="AF157" t="s">
        <v>1457</v>
      </c>
      <c r="AG157" t="s">
        <v>1457</v>
      </c>
      <c r="AH157" t="s">
        <v>1457</v>
      </c>
      <c r="AI157" t="s">
        <v>1457</v>
      </c>
      <c r="AJ157" t="s">
        <v>1457</v>
      </c>
      <c r="AK157" t="s">
        <v>1457</v>
      </c>
      <c r="AT157">
        <v>6187</v>
      </c>
      <c r="AU157" t="s">
        <v>1457</v>
      </c>
      <c r="AW157" t="s">
        <v>408</v>
      </c>
      <c r="AX157">
        <v>6007</v>
      </c>
      <c r="AY157">
        <v>3611000</v>
      </c>
      <c r="AZ157">
        <v>3611000</v>
      </c>
      <c r="BA157">
        <v>3611000</v>
      </c>
      <c r="BB157">
        <v>3611000</v>
      </c>
      <c r="BC157">
        <v>3611000</v>
      </c>
      <c r="BD157">
        <v>3611000</v>
      </c>
      <c r="BF157">
        <v>3611000</v>
      </c>
      <c r="BG157">
        <v>3611000</v>
      </c>
      <c r="BH157">
        <v>3611000</v>
      </c>
      <c r="BI157">
        <v>3611000</v>
      </c>
      <c r="BJ157">
        <v>3611000</v>
      </c>
      <c r="BK157">
        <v>3611000</v>
      </c>
      <c r="BN157" t="s">
        <v>1201</v>
      </c>
      <c r="BP157" t="s">
        <v>1201</v>
      </c>
      <c r="BR157" t="s">
        <v>1457</v>
      </c>
      <c r="BS157" t="s">
        <v>1199</v>
      </c>
      <c r="BU157" t="s">
        <v>1457</v>
      </c>
      <c r="BV157" t="s">
        <v>1199</v>
      </c>
      <c r="BX157" t="s">
        <v>1176</v>
      </c>
      <c r="BY157" t="s">
        <v>1484</v>
      </c>
      <c r="BZ157" t="s">
        <v>1485</v>
      </c>
      <c r="CA157" t="s">
        <v>1176</v>
      </c>
      <c r="CB157" t="s">
        <v>1177</v>
      </c>
      <c r="CC157" t="s">
        <v>1476</v>
      </c>
      <c r="CD157" t="s">
        <v>1457</v>
      </c>
      <c r="CE157" t="s">
        <v>1177</v>
      </c>
      <c r="CF157" t="s">
        <v>1476</v>
      </c>
      <c r="CG157" t="s">
        <v>1457</v>
      </c>
      <c r="CH157" t="s">
        <v>1177</v>
      </c>
      <c r="CI157" t="s">
        <v>1476</v>
      </c>
      <c r="CJ157" t="s">
        <v>1457</v>
      </c>
      <c r="CK157" t="s">
        <v>1177</v>
      </c>
      <c r="CL157" t="s">
        <v>1476</v>
      </c>
      <c r="CM157" t="s">
        <v>1457</v>
      </c>
      <c r="CN157" t="s">
        <v>1176</v>
      </c>
      <c r="CO157" t="s">
        <v>1479</v>
      </c>
      <c r="CP157" t="s">
        <v>1457</v>
      </c>
      <c r="CQ157" t="s">
        <v>1176</v>
      </c>
      <c r="CR157" t="s">
        <v>1479</v>
      </c>
      <c r="CS157" t="s">
        <v>1457</v>
      </c>
      <c r="CT157" t="s">
        <v>1176</v>
      </c>
      <c r="CU157" t="s">
        <v>1477</v>
      </c>
      <c r="CV157" t="s">
        <v>1457</v>
      </c>
      <c r="CW157" t="s">
        <v>1176</v>
      </c>
      <c r="CX157" t="s">
        <v>1477</v>
      </c>
      <c r="CY157" t="s">
        <v>1951</v>
      </c>
    </row>
    <row r="158" spans="1:103">
      <c r="A158" t="s">
        <v>48</v>
      </c>
      <c r="B158" t="s">
        <v>64</v>
      </c>
      <c r="C158" t="s">
        <v>72</v>
      </c>
      <c r="D158" s="424" t="s">
        <v>110</v>
      </c>
      <c r="E158" s="424" t="s">
        <v>109</v>
      </c>
      <c r="F158" t="s">
        <v>1952</v>
      </c>
      <c r="G158" t="s">
        <v>1953</v>
      </c>
      <c r="H158" t="s">
        <v>1954</v>
      </c>
      <c r="I158" t="s">
        <v>1955</v>
      </c>
      <c r="J158">
        <v>5</v>
      </c>
      <c r="K158">
        <v>1</v>
      </c>
      <c r="L158">
        <v>24</v>
      </c>
      <c r="M158">
        <v>4</v>
      </c>
      <c r="N158">
        <v>15</v>
      </c>
      <c r="O158">
        <v>10</v>
      </c>
      <c r="P158">
        <v>28</v>
      </c>
      <c r="Q158">
        <v>25</v>
      </c>
      <c r="R158">
        <v>1</v>
      </c>
      <c r="S158" t="s">
        <v>1176</v>
      </c>
      <c r="T158" t="s">
        <v>1458</v>
      </c>
      <c r="U158" t="s">
        <v>1457</v>
      </c>
      <c r="V158" t="s">
        <v>1176</v>
      </c>
      <c r="W158" t="s">
        <v>1176</v>
      </c>
      <c r="X158" t="s">
        <v>1176</v>
      </c>
      <c r="Y158" t="s">
        <v>1179</v>
      </c>
      <c r="Z158" t="s">
        <v>1176</v>
      </c>
      <c r="AA158" t="s">
        <v>1176</v>
      </c>
      <c r="AB158" t="s">
        <v>1179</v>
      </c>
      <c r="AC158" t="s">
        <v>1176</v>
      </c>
      <c r="AD158" t="s">
        <v>1457</v>
      </c>
      <c r="AE158" t="s">
        <v>1457</v>
      </c>
      <c r="AF158" t="s">
        <v>1457</v>
      </c>
      <c r="AG158">
        <v>42369</v>
      </c>
      <c r="AH158" t="s">
        <v>1457</v>
      </c>
      <c r="AI158" t="s">
        <v>1457</v>
      </c>
      <c r="AJ158">
        <v>42369</v>
      </c>
      <c r="AK158" t="s">
        <v>1457</v>
      </c>
      <c r="AT158">
        <v>6507</v>
      </c>
      <c r="AU158" t="s">
        <v>1457</v>
      </c>
      <c r="AW158" t="s">
        <v>406</v>
      </c>
      <c r="AX158">
        <v>6542</v>
      </c>
      <c r="AY158">
        <v>3439000</v>
      </c>
      <c r="AZ158">
        <v>4205000</v>
      </c>
      <c r="BA158">
        <v>4545000</v>
      </c>
      <c r="BB158">
        <v>4752000</v>
      </c>
      <c r="BC158">
        <v>3439000</v>
      </c>
      <c r="BD158">
        <v>4205000</v>
      </c>
      <c r="BF158">
        <v>3672899</v>
      </c>
      <c r="BG158">
        <v>4127368</v>
      </c>
      <c r="BH158">
        <v>4467368</v>
      </c>
      <c r="BI158">
        <v>4673365</v>
      </c>
      <c r="BJ158">
        <v>3672899</v>
      </c>
      <c r="BK158">
        <v>3877521</v>
      </c>
      <c r="BN158" t="s">
        <v>1199</v>
      </c>
      <c r="BP158" t="s">
        <v>1199</v>
      </c>
      <c r="BR158" t="s">
        <v>1457</v>
      </c>
      <c r="BS158" t="s">
        <v>1199</v>
      </c>
      <c r="BU158" t="s">
        <v>1457</v>
      </c>
      <c r="BV158" t="s">
        <v>1199</v>
      </c>
      <c r="BX158" t="s">
        <v>1176</v>
      </c>
      <c r="BY158" t="s">
        <v>1484</v>
      </c>
      <c r="BZ158" t="s">
        <v>1475</v>
      </c>
      <c r="CA158" t="s">
        <v>1176</v>
      </c>
      <c r="CB158" t="s">
        <v>1177</v>
      </c>
      <c r="CC158" t="s">
        <v>1476</v>
      </c>
      <c r="CD158" t="s">
        <v>1457</v>
      </c>
      <c r="CE158" t="s">
        <v>1176</v>
      </c>
      <c r="CF158" t="s">
        <v>1504</v>
      </c>
      <c r="CG158" t="s">
        <v>1457</v>
      </c>
      <c r="CH158" t="s">
        <v>1176</v>
      </c>
      <c r="CI158" t="s">
        <v>1496</v>
      </c>
      <c r="CJ158" t="s">
        <v>1457</v>
      </c>
      <c r="CK158" t="s">
        <v>1177</v>
      </c>
      <c r="CL158" t="s">
        <v>1476</v>
      </c>
      <c r="CM158" t="s">
        <v>1457</v>
      </c>
      <c r="CN158" t="s">
        <v>1176</v>
      </c>
      <c r="CO158" t="s">
        <v>1496</v>
      </c>
      <c r="CP158" t="s">
        <v>1457</v>
      </c>
      <c r="CQ158" t="s">
        <v>1176</v>
      </c>
      <c r="CR158" t="s">
        <v>1496</v>
      </c>
      <c r="CS158" t="s">
        <v>1457</v>
      </c>
      <c r="CT158" t="s">
        <v>1176</v>
      </c>
      <c r="CU158" t="s">
        <v>1496</v>
      </c>
      <c r="CV158" t="s">
        <v>1457</v>
      </c>
      <c r="CW158" t="s">
        <v>1177</v>
      </c>
      <c r="CX158" t="s">
        <v>1476</v>
      </c>
      <c r="CY158" t="s">
        <v>1457</v>
      </c>
    </row>
    <row r="159" spans="1:103">
      <c r="A159" t="s">
        <v>53</v>
      </c>
      <c r="B159" t="s">
        <v>52</v>
      </c>
      <c r="C159" t="s">
        <v>108</v>
      </c>
      <c r="D159" s="424" t="s">
        <v>107</v>
      </c>
      <c r="E159" s="424" t="s">
        <v>106</v>
      </c>
      <c r="F159" t="s">
        <v>1956</v>
      </c>
      <c r="G159" t="s">
        <v>1957</v>
      </c>
      <c r="H159" t="s">
        <v>1958</v>
      </c>
      <c r="I159" t="s">
        <v>1959</v>
      </c>
      <c r="J159">
        <v>5</v>
      </c>
      <c r="K159">
        <v>1</v>
      </c>
      <c r="L159">
        <v>24</v>
      </c>
      <c r="M159">
        <v>4</v>
      </c>
      <c r="N159">
        <v>15</v>
      </c>
      <c r="O159">
        <v>10</v>
      </c>
      <c r="P159">
        <v>28</v>
      </c>
      <c r="Q159">
        <v>25</v>
      </c>
      <c r="R159">
        <v>1</v>
      </c>
      <c r="S159" t="s">
        <v>1176</v>
      </c>
      <c r="T159" t="s">
        <v>1458</v>
      </c>
      <c r="U159" t="s">
        <v>1457</v>
      </c>
      <c r="V159" t="s">
        <v>1176</v>
      </c>
      <c r="W159" t="s">
        <v>1176</v>
      </c>
      <c r="X159" t="s">
        <v>1179</v>
      </c>
      <c r="Y159" t="s">
        <v>1176</v>
      </c>
      <c r="Z159" t="s">
        <v>1176</v>
      </c>
      <c r="AA159" t="s">
        <v>1176</v>
      </c>
      <c r="AB159" t="s">
        <v>1176</v>
      </c>
      <c r="AC159" t="s">
        <v>1176</v>
      </c>
      <c r="AD159" t="s">
        <v>1457</v>
      </c>
      <c r="AE159" t="s">
        <v>1457</v>
      </c>
      <c r="AF159">
        <v>42551</v>
      </c>
      <c r="AG159" t="s">
        <v>1457</v>
      </c>
      <c r="AH159" t="s">
        <v>1457</v>
      </c>
      <c r="AI159" t="s">
        <v>1457</v>
      </c>
      <c r="AJ159" t="s">
        <v>1457</v>
      </c>
      <c r="AK159" t="s">
        <v>1457</v>
      </c>
      <c r="AT159">
        <v>4142</v>
      </c>
      <c r="AU159" t="s">
        <v>1457</v>
      </c>
      <c r="AW159" t="s">
        <v>406</v>
      </c>
      <c r="AX159">
        <v>4063</v>
      </c>
      <c r="AY159">
        <v>3132272.5</v>
      </c>
      <c r="AZ159">
        <v>3132272.5</v>
      </c>
      <c r="BA159">
        <v>3132272.5</v>
      </c>
      <c r="BB159">
        <v>3132272.5</v>
      </c>
      <c r="BC159">
        <v>3132272.5</v>
      </c>
      <c r="BD159">
        <v>3132272.5</v>
      </c>
      <c r="BF159">
        <v>3132272.5</v>
      </c>
      <c r="BG159">
        <v>3132272.5</v>
      </c>
      <c r="BH159">
        <v>3132272.5</v>
      </c>
      <c r="BI159">
        <v>3132272.5</v>
      </c>
      <c r="BJ159">
        <v>3132272.5</v>
      </c>
      <c r="BK159">
        <v>3132272.5</v>
      </c>
      <c r="BN159" t="s">
        <v>1200</v>
      </c>
      <c r="BP159" t="s">
        <v>1199</v>
      </c>
      <c r="BR159" t="s">
        <v>1457</v>
      </c>
      <c r="BS159" t="s">
        <v>1200</v>
      </c>
      <c r="BU159" t="s">
        <v>1457</v>
      </c>
      <c r="BV159" t="s">
        <v>1202</v>
      </c>
      <c r="BX159" t="s">
        <v>1176</v>
      </c>
      <c r="BY159" t="s">
        <v>1484</v>
      </c>
      <c r="BZ159" t="s">
        <v>1485</v>
      </c>
      <c r="CA159" t="s">
        <v>1176</v>
      </c>
      <c r="CB159" t="s">
        <v>1176</v>
      </c>
      <c r="CC159" t="s">
        <v>1496</v>
      </c>
      <c r="CD159" t="s">
        <v>1457</v>
      </c>
      <c r="CE159" t="s">
        <v>1176</v>
      </c>
      <c r="CF159" t="s">
        <v>1504</v>
      </c>
      <c r="CG159" t="s">
        <v>1457</v>
      </c>
      <c r="CH159" t="s">
        <v>1176</v>
      </c>
      <c r="CI159" t="s">
        <v>1532</v>
      </c>
      <c r="CJ159" t="s">
        <v>1457</v>
      </c>
      <c r="CK159" t="s">
        <v>1176</v>
      </c>
      <c r="CL159" t="s">
        <v>1479</v>
      </c>
      <c r="CM159" t="s">
        <v>1457</v>
      </c>
      <c r="CN159" t="s">
        <v>1176</v>
      </c>
      <c r="CO159" t="s">
        <v>1479</v>
      </c>
      <c r="CP159" t="s">
        <v>1457</v>
      </c>
      <c r="CQ159" t="s">
        <v>1176</v>
      </c>
      <c r="CR159" t="s">
        <v>1477</v>
      </c>
      <c r="CS159" t="s">
        <v>1457</v>
      </c>
      <c r="CT159" t="s">
        <v>1176</v>
      </c>
      <c r="CU159" t="s">
        <v>1479</v>
      </c>
      <c r="CV159" t="s">
        <v>1457</v>
      </c>
      <c r="CW159" t="s">
        <v>1177</v>
      </c>
      <c r="CX159" t="s">
        <v>1476</v>
      </c>
      <c r="CY159" t="s">
        <v>1457</v>
      </c>
    </row>
    <row r="160" spans="1:103">
      <c r="A160" t="s">
        <v>53</v>
      </c>
      <c r="B160" t="s">
        <v>105</v>
      </c>
      <c r="C160" t="s">
        <v>104</v>
      </c>
      <c r="D160" s="424" t="s">
        <v>103</v>
      </c>
      <c r="E160" s="424" t="s">
        <v>102</v>
      </c>
      <c r="F160" t="s">
        <v>1960</v>
      </c>
      <c r="G160" t="s">
        <v>1961</v>
      </c>
      <c r="H160">
        <v>1375652068</v>
      </c>
      <c r="I160" t="s">
        <v>1962</v>
      </c>
      <c r="J160">
        <v>5</v>
      </c>
      <c r="K160">
        <v>1</v>
      </c>
      <c r="L160">
        <v>24</v>
      </c>
      <c r="M160">
        <v>4</v>
      </c>
      <c r="N160">
        <v>15</v>
      </c>
      <c r="O160">
        <v>10</v>
      </c>
      <c r="P160">
        <v>28</v>
      </c>
      <c r="Q160">
        <v>25</v>
      </c>
      <c r="R160">
        <v>1</v>
      </c>
      <c r="S160" t="s">
        <v>1176</v>
      </c>
      <c r="T160" t="s">
        <v>1458</v>
      </c>
      <c r="U160" t="s">
        <v>1457</v>
      </c>
      <c r="V160" t="s">
        <v>1176</v>
      </c>
      <c r="W160" t="s">
        <v>1176</v>
      </c>
      <c r="X160" t="s">
        <v>1176</v>
      </c>
      <c r="Y160" t="s">
        <v>1179</v>
      </c>
      <c r="Z160" t="s">
        <v>1176</v>
      </c>
      <c r="AA160" t="s">
        <v>1176</v>
      </c>
      <c r="AB160" t="s">
        <v>1179</v>
      </c>
      <c r="AC160" t="s">
        <v>1176</v>
      </c>
      <c r="AD160" t="s">
        <v>1457</v>
      </c>
      <c r="AE160" t="s">
        <v>1457</v>
      </c>
      <c r="AF160" t="s">
        <v>1457</v>
      </c>
      <c r="AG160">
        <v>42461</v>
      </c>
      <c r="AH160" t="s">
        <v>1457</v>
      </c>
      <c r="AI160" t="s">
        <v>1457</v>
      </c>
      <c r="AJ160">
        <v>42826</v>
      </c>
      <c r="AK160" t="s">
        <v>1457</v>
      </c>
      <c r="AT160">
        <v>4917</v>
      </c>
      <c r="AU160">
        <v>1683</v>
      </c>
      <c r="AW160" t="s">
        <v>406</v>
      </c>
      <c r="AX160">
        <v>4773</v>
      </c>
      <c r="AY160">
        <v>4504750</v>
      </c>
      <c r="AZ160">
        <v>4504750</v>
      </c>
      <c r="BA160">
        <v>4504750</v>
      </c>
      <c r="BB160">
        <v>4504750</v>
      </c>
      <c r="BC160">
        <v>3397017</v>
      </c>
      <c r="BD160">
        <v>5532500</v>
      </c>
      <c r="BF160">
        <v>4504750</v>
      </c>
      <c r="BG160">
        <v>4504750</v>
      </c>
      <c r="BH160">
        <v>4504750</v>
      </c>
      <c r="BI160">
        <v>4504750</v>
      </c>
      <c r="BJ160">
        <v>4504750</v>
      </c>
      <c r="BK160">
        <v>5532500</v>
      </c>
      <c r="BN160" t="s">
        <v>1200</v>
      </c>
      <c r="BP160" t="s">
        <v>1200</v>
      </c>
      <c r="BR160" t="s">
        <v>1457</v>
      </c>
      <c r="BS160" t="s">
        <v>1199</v>
      </c>
      <c r="BU160" t="s">
        <v>1457</v>
      </c>
      <c r="BV160" t="s">
        <v>1202</v>
      </c>
      <c r="BX160" t="s">
        <v>1176</v>
      </c>
      <c r="BY160" t="s">
        <v>1474</v>
      </c>
      <c r="BZ160" t="s">
        <v>1485</v>
      </c>
      <c r="CA160" t="s">
        <v>1176</v>
      </c>
      <c r="CB160" t="s">
        <v>1177</v>
      </c>
      <c r="CC160" t="s">
        <v>1476</v>
      </c>
      <c r="CD160" t="s">
        <v>1457</v>
      </c>
      <c r="CE160" t="s">
        <v>1177</v>
      </c>
      <c r="CF160" t="s">
        <v>1476</v>
      </c>
      <c r="CG160" t="s">
        <v>1457</v>
      </c>
      <c r="CH160" t="s">
        <v>1177</v>
      </c>
      <c r="CI160" t="s">
        <v>1476</v>
      </c>
      <c r="CJ160" t="s">
        <v>1457</v>
      </c>
      <c r="CK160" t="s">
        <v>1176</v>
      </c>
      <c r="CL160" t="s">
        <v>1479</v>
      </c>
      <c r="CM160" t="s">
        <v>1457</v>
      </c>
      <c r="CN160" t="s">
        <v>1176</v>
      </c>
      <c r="CO160" t="s">
        <v>1479</v>
      </c>
      <c r="CP160" t="s">
        <v>1457</v>
      </c>
      <c r="CQ160" t="s">
        <v>1177</v>
      </c>
      <c r="CR160" t="s">
        <v>1476</v>
      </c>
      <c r="CS160" t="s">
        <v>1457</v>
      </c>
      <c r="CT160" t="s">
        <v>1177</v>
      </c>
      <c r="CU160" t="s">
        <v>1476</v>
      </c>
      <c r="CV160" t="s">
        <v>1457</v>
      </c>
      <c r="CW160" t="s">
        <v>1177</v>
      </c>
      <c r="CX160" t="s">
        <v>1476</v>
      </c>
      <c r="CY160" t="s">
        <v>1457</v>
      </c>
    </row>
    <row r="161" spans="1:129">
      <c r="A161" t="s">
        <v>77</v>
      </c>
      <c r="B161" t="s">
        <v>76</v>
      </c>
      <c r="C161" t="s">
        <v>75</v>
      </c>
      <c r="D161" s="424" t="s">
        <v>98</v>
      </c>
      <c r="E161" s="424" t="s">
        <v>97</v>
      </c>
      <c r="F161" t="s">
        <v>1963</v>
      </c>
      <c r="G161" t="s">
        <v>1964</v>
      </c>
      <c r="H161">
        <v>20306882518</v>
      </c>
      <c r="I161" t="s">
        <v>1965</v>
      </c>
      <c r="J161">
        <v>5</v>
      </c>
      <c r="K161">
        <v>1</v>
      </c>
      <c r="L161">
        <v>24</v>
      </c>
      <c r="M161">
        <v>4</v>
      </c>
      <c r="N161">
        <v>15</v>
      </c>
      <c r="O161">
        <v>10</v>
      </c>
      <c r="P161">
        <v>28</v>
      </c>
      <c r="Q161">
        <v>25</v>
      </c>
      <c r="R161">
        <v>1</v>
      </c>
      <c r="S161" t="s">
        <v>1176</v>
      </c>
      <c r="T161" t="s">
        <v>1458</v>
      </c>
      <c r="U161" t="s">
        <v>1457</v>
      </c>
      <c r="V161" t="s">
        <v>1176</v>
      </c>
      <c r="W161" t="s">
        <v>1176</v>
      </c>
      <c r="X161" t="s">
        <v>1176</v>
      </c>
      <c r="Y161" t="s">
        <v>1176</v>
      </c>
      <c r="Z161" t="s">
        <v>1176</v>
      </c>
      <c r="AA161" t="s">
        <v>1176</v>
      </c>
      <c r="AB161" t="s">
        <v>1176</v>
      </c>
      <c r="AC161" t="s">
        <v>1176</v>
      </c>
      <c r="AD161" t="s">
        <v>1457</v>
      </c>
      <c r="AE161" t="s">
        <v>1457</v>
      </c>
      <c r="AF161" t="s">
        <v>1457</v>
      </c>
      <c r="AG161" t="s">
        <v>1457</v>
      </c>
      <c r="AH161" t="s">
        <v>1457</v>
      </c>
      <c r="AI161" t="s">
        <v>1457</v>
      </c>
      <c r="AJ161" t="s">
        <v>1457</v>
      </c>
      <c r="AK161" t="s">
        <v>1457</v>
      </c>
      <c r="AT161">
        <v>5841</v>
      </c>
      <c r="AU161" t="s">
        <v>1457</v>
      </c>
      <c r="AW161" t="s">
        <v>406</v>
      </c>
      <c r="AX161">
        <v>5304</v>
      </c>
      <c r="AY161">
        <v>5350500</v>
      </c>
      <c r="AZ161">
        <v>5350500</v>
      </c>
      <c r="BA161">
        <v>5350500</v>
      </c>
      <c r="BB161">
        <v>5350500</v>
      </c>
      <c r="BC161">
        <v>5350500</v>
      </c>
      <c r="BD161">
        <v>5350500</v>
      </c>
      <c r="BF161">
        <v>5350500</v>
      </c>
      <c r="BG161">
        <v>5350500</v>
      </c>
      <c r="BH161">
        <v>5350500</v>
      </c>
      <c r="BI161">
        <v>5350500</v>
      </c>
      <c r="BJ161">
        <v>5350500</v>
      </c>
      <c r="BK161">
        <v>5350500</v>
      </c>
      <c r="BN161" t="s">
        <v>1199</v>
      </c>
      <c r="BP161" t="s">
        <v>1202</v>
      </c>
      <c r="BR161" t="s">
        <v>1457</v>
      </c>
      <c r="BS161" t="s">
        <v>1201</v>
      </c>
      <c r="BU161" t="s">
        <v>1469</v>
      </c>
      <c r="BV161" t="s">
        <v>1202</v>
      </c>
      <c r="BX161" t="s">
        <v>1176</v>
      </c>
      <c r="BY161" t="s">
        <v>1484</v>
      </c>
      <c r="BZ161" t="s">
        <v>1475</v>
      </c>
      <c r="CA161" t="s">
        <v>1176</v>
      </c>
      <c r="CB161" t="s">
        <v>1177</v>
      </c>
      <c r="CC161" t="s">
        <v>1476</v>
      </c>
      <c r="CD161" t="s">
        <v>1457</v>
      </c>
      <c r="CE161" t="s">
        <v>1177</v>
      </c>
      <c r="CF161" t="s">
        <v>1476</v>
      </c>
      <c r="CG161" t="s">
        <v>1457</v>
      </c>
      <c r="CH161" t="s">
        <v>1176</v>
      </c>
      <c r="CI161" t="s">
        <v>1496</v>
      </c>
      <c r="CJ161" t="s">
        <v>1457</v>
      </c>
      <c r="CK161" t="s">
        <v>1176</v>
      </c>
      <c r="CL161" t="s">
        <v>1477</v>
      </c>
      <c r="CM161" t="s">
        <v>1457</v>
      </c>
      <c r="CN161" t="s">
        <v>1177</v>
      </c>
      <c r="CO161" t="s">
        <v>1476</v>
      </c>
      <c r="CP161" t="s">
        <v>1457</v>
      </c>
      <c r="CQ161" t="s">
        <v>1177</v>
      </c>
      <c r="CR161" t="s">
        <v>1476</v>
      </c>
      <c r="CS161" t="s">
        <v>1457</v>
      </c>
      <c r="CT161" t="s">
        <v>1177</v>
      </c>
      <c r="CU161" t="s">
        <v>1476</v>
      </c>
      <c r="CV161" t="s">
        <v>1457</v>
      </c>
      <c r="CW161" t="s">
        <v>1176</v>
      </c>
      <c r="CX161" t="s">
        <v>1540</v>
      </c>
      <c r="CY161" t="s">
        <v>1966</v>
      </c>
    </row>
    <row r="162" spans="1:129">
      <c r="A162" t="s">
        <v>48</v>
      </c>
      <c r="B162" t="s">
        <v>47</v>
      </c>
      <c r="C162" t="s">
        <v>46</v>
      </c>
      <c r="D162" s="424" t="s">
        <v>94</v>
      </c>
      <c r="E162" s="424" t="s">
        <v>93</v>
      </c>
      <c r="F162" t="s">
        <v>1967</v>
      </c>
      <c r="G162" t="s">
        <v>1968</v>
      </c>
      <c r="H162" t="s">
        <v>1969</v>
      </c>
      <c r="I162" t="s">
        <v>1970</v>
      </c>
      <c r="J162">
        <v>5</v>
      </c>
      <c r="K162">
        <v>1</v>
      </c>
      <c r="L162">
        <v>24</v>
      </c>
      <c r="M162">
        <v>4</v>
      </c>
      <c r="N162">
        <v>15</v>
      </c>
      <c r="O162">
        <v>10</v>
      </c>
      <c r="P162">
        <v>28</v>
      </c>
      <c r="Q162">
        <v>25</v>
      </c>
      <c r="R162">
        <v>1</v>
      </c>
      <c r="S162" t="s">
        <v>1176</v>
      </c>
      <c r="T162" t="s">
        <v>1458</v>
      </c>
      <c r="U162" t="s">
        <v>1457</v>
      </c>
      <c r="V162" t="s">
        <v>1176</v>
      </c>
      <c r="W162" t="s">
        <v>1176</v>
      </c>
      <c r="X162" t="s">
        <v>1176</v>
      </c>
      <c r="Y162" t="s">
        <v>1179</v>
      </c>
      <c r="Z162" t="s">
        <v>1176</v>
      </c>
      <c r="AA162" t="s">
        <v>1176</v>
      </c>
      <c r="AB162" t="s">
        <v>1176</v>
      </c>
      <c r="AC162" t="s">
        <v>1176</v>
      </c>
      <c r="AD162" t="s">
        <v>1457</v>
      </c>
      <c r="AE162" t="s">
        <v>1457</v>
      </c>
      <c r="AF162" t="s">
        <v>1457</v>
      </c>
      <c r="AG162">
        <v>42461</v>
      </c>
      <c r="AH162" t="s">
        <v>1457</v>
      </c>
      <c r="AI162" t="s">
        <v>1457</v>
      </c>
      <c r="AJ162" t="s">
        <v>1457</v>
      </c>
      <c r="AK162" t="s">
        <v>1457</v>
      </c>
      <c r="AT162">
        <v>10433</v>
      </c>
      <c r="AU162" t="s">
        <v>1457</v>
      </c>
      <c r="AW162" t="s">
        <v>407</v>
      </c>
      <c r="AX162">
        <v>10352</v>
      </c>
      <c r="AY162">
        <v>10113838.5</v>
      </c>
      <c r="AZ162">
        <v>10733491.499999996</v>
      </c>
      <c r="BA162">
        <v>10247248</v>
      </c>
      <c r="BB162">
        <v>10247248</v>
      </c>
      <c r="BC162">
        <v>10113838.5</v>
      </c>
      <c r="BD162">
        <v>10733491.499999996</v>
      </c>
      <c r="BF162">
        <v>10113838.5</v>
      </c>
      <c r="BG162">
        <v>10733491.499999996</v>
      </c>
      <c r="BH162">
        <v>10247248</v>
      </c>
      <c r="BI162">
        <v>10247248</v>
      </c>
      <c r="BJ162">
        <v>10113838.5</v>
      </c>
      <c r="BK162">
        <v>10733491.499999996</v>
      </c>
      <c r="BN162" t="s">
        <v>1199</v>
      </c>
      <c r="BP162" t="s">
        <v>1199</v>
      </c>
      <c r="BR162" t="s">
        <v>1457</v>
      </c>
      <c r="BS162" t="s">
        <v>1199</v>
      </c>
      <c r="BU162" t="s">
        <v>1457</v>
      </c>
      <c r="BV162" t="s">
        <v>1199</v>
      </c>
      <c r="BX162" t="s">
        <v>1176</v>
      </c>
      <c r="BY162" t="s">
        <v>1484</v>
      </c>
      <c r="BZ162" t="s">
        <v>1475</v>
      </c>
      <c r="CA162" t="s">
        <v>1176</v>
      </c>
      <c r="CB162" t="s">
        <v>1176</v>
      </c>
      <c r="CC162" t="s">
        <v>1532</v>
      </c>
      <c r="CD162" t="s">
        <v>1457</v>
      </c>
      <c r="CE162" t="s">
        <v>1176</v>
      </c>
      <c r="CF162" t="s">
        <v>1504</v>
      </c>
      <c r="CG162" t="s">
        <v>1457</v>
      </c>
      <c r="CH162" t="s">
        <v>1177</v>
      </c>
      <c r="CI162" t="s">
        <v>1476</v>
      </c>
      <c r="CJ162" t="s">
        <v>1457</v>
      </c>
      <c r="CK162" t="s">
        <v>1176</v>
      </c>
      <c r="CL162" t="s">
        <v>1477</v>
      </c>
      <c r="CM162" t="s">
        <v>1457</v>
      </c>
      <c r="CN162" t="s">
        <v>1176</v>
      </c>
      <c r="CO162" t="s">
        <v>1479</v>
      </c>
      <c r="CP162" t="s">
        <v>1457</v>
      </c>
      <c r="CQ162" t="s">
        <v>1176</v>
      </c>
      <c r="CR162" t="s">
        <v>1496</v>
      </c>
      <c r="CS162" t="s">
        <v>1457</v>
      </c>
      <c r="CT162" t="s">
        <v>1176</v>
      </c>
      <c r="CU162" t="s">
        <v>1496</v>
      </c>
      <c r="CV162" t="s">
        <v>1457</v>
      </c>
      <c r="CW162" t="s">
        <v>1177</v>
      </c>
      <c r="CX162" t="s">
        <v>1476</v>
      </c>
      <c r="CY162" t="s">
        <v>1457</v>
      </c>
    </row>
    <row r="163" spans="1:129">
      <c r="A163" t="s">
        <v>53</v>
      </c>
      <c r="B163" t="s">
        <v>52</v>
      </c>
      <c r="C163" t="s">
        <v>51</v>
      </c>
      <c r="D163" s="424" t="s">
        <v>92</v>
      </c>
      <c r="E163" s="424" t="s">
        <v>91</v>
      </c>
      <c r="F163" t="s">
        <v>1971</v>
      </c>
      <c r="G163" t="s">
        <v>1972</v>
      </c>
      <c r="H163" t="s">
        <v>1973</v>
      </c>
      <c r="I163" t="s">
        <v>1974</v>
      </c>
      <c r="J163">
        <v>5</v>
      </c>
      <c r="K163">
        <v>1</v>
      </c>
      <c r="L163">
        <v>24</v>
      </c>
      <c r="M163">
        <v>4</v>
      </c>
      <c r="N163">
        <v>15</v>
      </c>
      <c r="O163">
        <v>10</v>
      </c>
      <c r="P163">
        <v>28</v>
      </c>
      <c r="Q163">
        <v>25</v>
      </c>
      <c r="R163">
        <v>1</v>
      </c>
      <c r="S163" t="s">
        <v>1176</v>
      </c>
      <c r="T163" t="s">
        <v>1458</v>
      </c>
      <c r="U163" t="s">
        <v>1457</v>
      </c>
      <c r="V163" t="s">
        <v>1176</v>
      </c>
      <c r="W163" t="s">
        <v>1176</v>
      </c>
      <c r="X163" t="s">
        <v>1179</v>
      </c>
      <c r="Y163" t="s">
        <v>1176</v>
      </c>
      <c r="Z163" t="s">
        <v>1179</v>
      </c>
      <c r="AA163" t="s">
        <v>1179</v>
      </c>
      <c r="AB163" t="s">
        <v>1176</v>
      </c>
      <c r="AC163" t="s">
        <v>1176</v>
      </c>
      <c r="AD163" t="s">
        <v>1457</v>
      </c>
      <c r="AE163" t="s">
        <v>1457</v>
      </c>
      <c r="AF163">
        <v>42461</v>
      </c>
      <c r="AG163" t="s">
        <v>1457</v>
      </c>
      <c r="AH163">
        <v>42461</v>
      </c>
      <c r="AI163">
        <v>42461</v>
      </c>
      <c r="AJ163" t="s">
        <v>1457</v>
      </c>
      <c r="AK163" t="s">
        <v>1457</v>
      </c>
      <c r="AT163">
        <v>7539</v>
      </c>
      <c r="AU163" t="s">
        <v>1457</v>
      </c>
      <c r="AW163" t="s">
        <v>407</v>
      </c>
      <c r="AX163">
        <v>7503</v>
      </c>
      <c r="AY163">
        <v>7815438</v>
      </c>
      <c r="AZ163">
        <v>5386883</v>
      </c>
      <c r="BA163">
        <v>5386882</v>
      </c>
      <c r="BB163">
        <v>5386882</v>
      </c>
      <c r="BC163">
        <v>7815438</v>
      </c>
      <c r="BD163">
        <v>5386883</v>
      </c>
      <c r="BF163">
        <v>5570715</v>
      </c>
      <c r="BG163">
        <v>6186742</v>
      </c>
      <c r="BH163">
        <v>6415322</v>
      </c>
      <c r="BI163">
        <v>6047481</v>
      </c>
      <c r="BJ163">
        <v>5570715</v>
      </c>
      <c r="BK163">
        <v>6186741.96</v>
      </c>
      <c r="BN163" t="s">
        <v>1201</v>
      </c>
      <c r="BP163" t="s">
        <v>1199</v>
      </c>
      <c r="BR163" t="s">
        <v>1457</v>
      </c>
      <c r="BS163" t="s">
        <v>1199</v>
      </c>
      <c r="BU163" t="s">
        <v>1457</v>
      </c>
      <c r="BV163" t="s">
        <v>1200</v>
      </c>
      <c r="BX163" t="s">
        <v>1176</v>
      </c>
      <c r="BY163" t="s">
        <v>1484</v>
      </c>
      <c r="BZ163" t="s">
        <v>1485</v>
      </c>
      <c r="CA163" t="s">
        <v>1176</v>
      </c>
      <c r="CB163" t="s">
        <v>1176</v>
      </c>
      <c r="CC163" t="s">
        <v>1532</v>
      </c>
      <c r="CD163" t="s">
        <v>1457</v>
      </c>
      <c r="CE163" t="s">
        <v>1176</v>
      </c>
      <c r="CF163" t="s">
        <v>1504</v>
      </c>
      <c r="CG163" t="s">
        <v>1457</v>
      </c>
      <c r="CH163" t="s">
        <v>1176</v>
      </c>
      <c r="CI163" t="s">
        <v>1504</v>
      </c>
      <c r="CJ163" t="s">
        <v>1457</v>
      </c>
      <c r="CK163" t="s">
        <v>1177</v>
      </c>
      <c r="CL163" t="s">
        <v>1476</v>
      </c>
      <c r="CM163" t="s">
        <v>1457</v>
      </c>
      <c r="CN163" t="s">
        <v>1176</v>
      </c>
      <c r="CO163" t="s">
        <v>1532</v>
      </c>
      <c r="CP163" t="s">
        <v>1457</v>
      </c>
      <c r="CQ163" t="s">
        <v>1176</v>
      </c>
      <c r="CR163" t="s">
        <v>1504</v>
      </c>
      <c r="CS163" t="s">
        <v>1457</v>
      </c>
      <c r="CT163" t="s">
        <v>1176</v>
      </c>
      <c r="CU163" t="s">
        <v>1504</v>
      </c>
      <c r="CV163" t="s">
        <v>1457</v>
      </c>
      <c r="CW163" t="s">
        <v>1177</v>
      </c>
      <c r="CX163" t="s">
        <v>1476</v>
      </c>
      <c r="CY163" t="s">
        <v>1457</v>
      </c>
    </row>
    <row r="164" spans="1:129">
      <c r="A164" t="s">
        <v>77</v>
      </c>
      <c r="B164" t="s">
        <v>76</v>
      </c>
      <c r="C164" t="s">
        <v>75</v>
      </c>
      <c r="D164" s="424" t="s">
        <v>90</v>
      </c>
      <c r="E164" s="424" t="s">
        <v>89</v>
      </c>
      <c r="F164" t="s">
        <v>1975</v>
      </c>
      <c r="G164" t="s">
        <v>1976</v>
      </c>
      <c r="H164">
        <v>7947466740</v>
      </c>
      <c r="I164" t="s">
        <v>1977</v>
      </c>
      <c r="J164">
        <v>5</v>
      </c>
      <c r="K164">
        <v>1</v>
      </c>
      <c r="L164">
        <v>24</v>
      </c>
      <c r="M164">
        <v>4</v>
      </c>
      <c r="N164">
        <v>15</v>
      </c>
      <c r="O164">
        <v>10</v>
      </c>
      <c r="P164">
        <v>28</v>
      </c>
      <c r="Q164">
        <v>25</v>
      </c>
      <c r="R164">
        <v>1</v>
      </c>
      <c r="S164" t="s">
        <v>1176</v>
      </c>
      <c r="T164" t="s">
        <v>1458</v>
      </c>
      <c r="U164" t="s">
        <v>1457</v>
      </c>
      <c r="V164" t="s">
        <v>1176</v>
      </c>
      <c r="W164" t="s">
        <v>1176</v>
      </c>
      <c r="X164" t="s">
        <v>1176</v>
      </c>
      <c r="Y164" t="s">
        <v>1176</v>
      </c>
      <c r="Z164" t="s">
        <v>1176</v>
      </c>
      <c r="AA164" t="s">
        <v>1176</v>
      </c>
      <c r="AB164" t="s">
        <v>1176</v>
      </c>
      <c r="AC164" t="s">
        <v>1176</v>
      </c>
      <c r="AD164" t="s">
        <v>1457</v>
      </c>
      <c r="AE164" t="s">
        <v>1457</v>
      </c>
      <c r="AF164" t="s">
        <v>1457</v>
      </c>
      <c r="AG164" t="s">
        <v>1457</v>
      </c>
      <c r="AH164" t="s">
        <v>1457</v>
      </c>
      <c r="AI164" t="s">
        <v>1457</v>
      </c>
      <c r="AJ164" t="s">
        <v>1457</v>
      </c>
      <c r="AK164" t="s">
        <v>1457</v>
      </c>
      <c r="AT164">
        <v>5456</v>
      </c>
      <c r="AU164">
        <v>207110</v>
      </c>
      <c r="AW164" t="s">
        <v>406</v>
      </c>
      <c r="AX164">
        <v>6608</v>
      </c>
      <c r="AY164">
        <v>5136700</v>
      </c>
      <c r="AZ164">
        <v>4890800</v>
      </c>
      <c r="BA164">
        <v>4284800</v>
      </c>
      <c r="BB164">
        <v>4284700</v>
      </c>
      <c r="BC164">
        <v>5136493</v>
      </c>
      <c r="BD164">
        <v>4890750</v>
      </c>
      <c r="BF164">
        <v>4497500</v>
      </c>
      <c r="BG164">
        <v>4384000</v>
      </c>
      <c r="BH164">
        <v>4384000</v>
      </c>
      <c r="BI164">
        <v>5330500</v>
      </c>
      <c r="BJ164">
        <v>4497500</v>
      </c>
      <c r="BK164">
        <v>4309000</v>
      </c>
      <c r="BN164" t="s">
        <v>1201</v>
      </c>
      <c r="BP164" t="s">
        <v>1199</v>
      </c>
      <c r="BR164" t="s">
        <v>1457</v>
      </c>
      <c r="BS164" t="s">
        <v>1199</v>
      </c>
      <c r="BU164" t="s">
        <v>1457</v>
      </c>
      <c r="BV164" t="s">
        <v>1202</v>
      </c>
      <c r="BX164" t="s">
        <v>1176</v>
      </c>
      <c r="BY164" t="s">
        <v>1484</v>
      </c>
      <c r="BZ164" t="s">
        <v>1485</v>
      </c>
      <c r="CA164" t="s">
        <v>1176</v>
      </c>
      <c r="CB164" t="s">
        <v>1177</v>
      </c>
      <c r="CC164" t="s">
        <v>1476</v>
      </c>
      <c r="CD164" t="s">
        <v>1457</v>
      </c>
      <c r="CE164" t="s">
        <v>1177</v>
      </c>
      <c r="CF164" t="s">
        <v>1476</v>
      </c>
      <c r="CG164" t="s">
        <v>1457</v>
      </c>
      <c r="CH164" t="s">
        <v>1177</v>
      </c>
      <c r="CI164" t="s">
        <v>1476</v>
      </c>
      <c r="CJ164" t="s">
        <v>1457</v>
      </c>
      <c r="CK164" t="s">
        <v>1176</v>
      </c>
      <c r="CL164" t="s">
        <v>1504</v>
      </c>
      <c r="CM164" t="s">
        <v>1457</v>
      </c>
      <c r="CN164" t="s">
        <v>1176</v>
      </c>
      <c r="CO164" t="s">
        <v>1504</v>
      </c>
      <c r="CP164" t="s">
        <v>1457</v>
      </c>
      <c r="CQ164" t="s">
        <v>1176</v>
      </c>
      <c r="CR164" t="s">
        <v>1496</v>
      </c>
      <c r="CS164" t="s">
        <v>1457</v>
      </c>
      <c r="CT164" t="s">
        <v>1176</v>
      </c>
      <c r="CU164" t="s">
        <v>1496</v>
      </c>
      <c r="CV164" t="s">
        <v>1457</v>
      </c>
      <c r="CW164" t="s">
        <v>1177</v>
      </c>
      <c r="CX164" t="s">
        <v>1476</v>
      </c>
      <c r="CY164" t="s">
        <v>1457</v>
      </c>
    </row>
    <row r="165" spans="1:129">
      <c r="A165" t="s">
        <v>77</v>
      </c>
      <c r="B165" t="s">
        <v>76</v>
      </c>
      <c r="C165" t="s">
        <v>75</v>
      </c>
      <c r="D165" s="424" t="s">
        <v>88</v>
      </c>
      <c r="E165" s="424" t="s">
        <v>87</v>
      </c>
      <c r="F165" t="s">
        <v>1978</v>
      </c>
      <c r="G165" t="s">
        <v>1979</v>
      </c>
      <c r="H165">
        <v>2088126673</v>
      </c>
      <c r="I165" t="s">
        <v>1980</v>
      </c>
      <c r="J165">
        <v>5</v>
      </c>
      <c r="K165">
        <v>1</v>
      </c>
      <c r="L165">
        <v>24</v>
      </c>
      <c r="M165">
        <v>4</v>
      </c>
      <c r="N165">
        <v>15</v>
      </c>
      <c r="O165">
        <v>10</v>
      </c>
      <c r="P165">
        <v>28</v>
      </c>
      <c r="Q165">
        <v>25</v>
      </c>
      <c r="R165">
        <v>1</v>
      </c>
      <c r="S165" t="s">
        <v>1176</v>
      </c>
      <c r="T165" t="s">
        <v>1458</v>
      </c>
      <c r="U165" t="s">
        <v>1457</v>
      </c>
      <c r="V165" t="s">
        <v>1176</v>
      </c>
      <c r="W165" t="s">
        <v>1176</v>
      </c>
      <c r="X165" t="s">
        <v>1176</v>
      </c>
      <c r="Y165" t="s">
        <v>1176</v>
      </c>
      <c r="Z165" t="s">
        <v>1176</v>
      </c>
      <c r="AA165" t="s">
        <v>1176</v>
      </c>
      <c r="AB165" t="s">
        <v>1176</v>
      </c>
      <c r="AC165" t="s">
        <v>1176</v>
      </c>
      <c r="AD165" t="s">
        <v>1457</v>
      </c>
      <c r="AE165" t="s">
        <v>1457</v>
      </c>
      <c r="AF165" t="s">
        <v>1457</v>
      </c>
      <c r="AG165" t="s">
        <v>1457</v>
      </c>
      <c r="AH165" t="s">
        <v>1457</v>
      </c>
      <c r="AI165" t="s">
        <v>1457</v>
      </c>
      <c r="AJ165" t="s">
        <v>1457</v>
      </c>
      <c r="AK165" t="s">
        <v>1457</v>
      </c>
      <c r="AT165">
        <v>5891</v>
      </c>
      <c r="AU165">
        <v>494680</v>
      </c>
      <c r="AW165" t="s">
        <v>408</v>
      </c>
      <c r="AX165">
        <v>6048</v>
      </c>
      <c r="AY165">
        <v>5432913</v>
      </c>
      <c r="AZ165">
        <v>5432913</v>
      </c>
      <c r="BA165">
        <v>5432913</v>
      </c>
      <c r="BB165">
        <v>5432914</v>
      </c>
      <c r="BC165">
        <v>5432913</v>
      </c>
      <c r="BD165">
        <v>5432913</v>
      </c>
      <c r="BF165">
        <v>5432913</v>
      </c>
      <c r="BG165">
        <v>5432913</v>
      </c>
      <c r="BH165">
        <v>5432913</v>
      </c>
      <c r="BI165">
        <v>5432914</v>
      </c>
      <c r="BJ165">
        <v>5432913</v>
      </c>
      <c r="BK165">
        <v>5406409</v>
      </c>
      <c r="BN165" t="s">
        <v>1199</v>
      </c>
      <c r="BP165" t="s">
        <v>1200</v>
      </c>
      <c r="BR165" t="s">
        <v>1457</v>
      </c>
      <c r="BS165" t="s">
        <v>1199</v>
      </c>
      <c r="BU165" t="s">
        <v>1457</v>
      </c>
      <c r="BV165" t="s">
        <v>1201</v>
      </c>
      <c r="BX165" t="s">
        <v>1176</v>
      </c>
      <c r="BY165" t="s">
        <v>1484</v>
      </c>
      <c r="BZ165" t="s">
        <v>1485</v>
      </c>
      <c r="CA165" t="s">
        <v>1177</v>
      </c>
      <c r="CB165" t="s">
        <v>1491</v>
      </c>
      <c r="CC165" t="s">
        <v>1476</v>
      </c>
      <c r="CD165" t="s">
        <v>1457</v>
      </c>
      <c r="CE165" t="s">
        <v>1491</v>
      </c>
      <c r="CF165" t="s">
        <v>1476</v>
      </c>
      <c r="CG165" t="s">
        <v>1457</v>
      </c>
      <c r="CH165" t="s">
        <v>1491</v>
      </c>
      <c r="CI165" t="s">
        <v>1476</v>
      </c>
      <c r="CJ165" t="s">
        <v>1457</v>
      </c>
      <c r="CK165" t="s">
        <v>1491</v>
      </c>
      <c r="CL165" t="s">
        <v>1476</v>
      </c>
      <c r="CM165" t="s">
        <v>1457</v>
      </c>
      <c r="CN165" t="s">
        <v>1491</v>
      </c>
      <c r="CO165" t="s">
        <v>1476</v>
      </c>
      <c r="CP165" t="s">
        <v>1457</v>
      </c>
      <c r="CQ165" t="s">
        <v>1491</v>
      </c>
      <c r="CR165" t="s">
        <v>1476</v>
      </c>
      <c r="CS165" t="s">
        <v>1457</v>
      </c>
      <c r="CT165" t="s">
        <v>1491</v>
      </c>
      <c r="CU165" t="s">
        <v>1476</v>
      </c>
      <c r="CV165" t="s">
        <v>1457</v>
      </c>
      <c r="CW165" t="s">
        <v>1491</v>
      </c>
      <c r="CX165" t="s">
        <v>1476</v>
      </c>
      <c r="CY165" t="s">
        <v>1457</v>
      </c>
    </row>
    <row r="166" spans="1:129">
      <c r="A166" t="s">
        <v>1457</v>
      </c>
      <c r="B166" t="s">
        <v>1457</v>
      </c>
      <c r="C166" t="s">
        <v>1457</v>
      </c>
      <c r="F166" t="s">
        <v>1457</v>
      </c>
      <c r="G166" t="s">
        <v>1457</v>
      </c>
      <c r="H166" t="s">
        <v>1457</v>
      </c>
      <c r="I166" t="s">
        <v>1457</v>
      </c>
      <c r="J166" t="s">
        <v>1457</v>
      </c>
      <c r="K166" t="s">
        <v>1457</v>
      </c>
      <c r="L166" t="s">
        <v>1457</v>
      </c>
      <c r="M166" t="s">
        <v>1457</v>
      </c>
      <c r="N166" t="s">
        <v>1457</v>
      </c>
      <c r="O166" t="s">
        <v>1457</v>
      </c>
      <c r="P166" t="s">
        <v>1457</v>
      </c>
      <c r="Q166" t="s">
        <v>1457</v>
      </c>
      <c r="R166" t="s">
        <v>1457</v>
      </c>
      <c r="S166" t="s">
        <v>1457</v>
      </c>
      <c r="T166" t="s">
        <v>1457</v>
      </c>
      <c r="U166" t="s">
        <v>1457</v>
      </c>
      <c r="V166" t="s">
        <v>1457</v>
      </c>
      <c r="W166" t="s">
        <v>1457</v>
      </c>
      <c r="X166" t="s">
        <v>1457</v>
      </c>
      <c r="Y166" t="s">
        <v>1457</v>
      </c>
      <c r="Z166" t="s">
        <v>1457</v>
      </c>
      <c r="AA166" t="s">
        <v>1457</v>
      </c>
      <c r="AB166" t="s">
        <v>1457</v>
      </c>
      <c r="AC166" t="s">
        <v>1457</v>
      </c>
      <c r="AD166" t="s">
        <v>1457</v>
      </c>
      <c r="AE166" t="s">
        <v>1457</v>
      </c>
      <c r="AF166" t="s">
        <v>1457</v>
      </c>
      <c r="AG166" t="s">
        <v>1457</v>
      </c>
      <c r="AH166" t="s">
        <v>1457</v>
      </c>
      <c r="AI166" t="s">
        <v>1457</v>
      </c>
      <c r="AJ166" t="s">
        <v>1457</v>
      </c>
      <c r="AK166" t="s">
        <v>1457</v>
      </c>
      <c r="AT166" t="s">
        <v>1457</v>
      </c>
      <c r="AU166" t="s">
        <v>1457</v>
      </c>
      <c r="AW166" t="s">
        <v>1457</v>
      </c>
      <c r="AX166" t="s">
        <v>1457</v>
      </c>
      <c r="AY166" t="s">
        <v>1457</v>
      </c>
      <c r="AZ166" t="s">
        <v>1457</v>
      </c>
      <c r="BA166" t="s">
        <v>1457</v>
      </c>
      <c r="BB166" t="s">
        <v>1457</v>
      </c>
      <c r="BC166" t="s">
        <v>1457</v>
      </c>
      <c r="BD166" t="s">
        <v>1457</v>
      </c>
      <c r="BF166" t="s">
        <v>1457</v>
      </c>
      <c r="BG166" t="s">
        <v>1457</v>
      </c>
      <c r="BH166" t="s">
        <v>1457</v>
      </c>
      <c r="BI166" t="s">
        <v>1457</v>
      </c>
      <c r="BJ166" t="s">
        <v>1457</v>
      </c>
      <c r="BK166" t="s">
        <v>1457</v>
      </c>
      <c r="BN166" t="s">
        <v>1457</v>
      </c>
      <c r="BP166" t="s">
        <v>1457</v>
      </c>
      <c r="BR166" t="s">
        <v>1457</v>
      </c>
      <c r="BS166" t="s">
        <v>1457</v>
      </c>
      <c r="BU166" t="s">
        <v>1457</v>
      </c>
      <c r="BV166" t="s">
        <v>1457</v>
      </c>
      <c r="BX166" t="s">
        <v>1457</v>
      </c>
      <c r="BY166" t="s">
        <v>1457</v>
      </c>
      <c r="BZ166" t="s">
        <v>1457</v>
      </c>
      <c r="CA166" t="s">
        <v>1457</v>
      </c>
      <c r="CB166" t="s">
        <v>1457</v>
      </c>
      <c r="CC166" t="s">
        <v>1457</v>
      </c>
      <c r="CD166" t="s">
        <v>1457</v>
      </c>
      <c r="CE166" t="s">
        <v>1457</v>
      </c>
      <c r="CF166" t="s">
        <v>1457</v>
      </c>
      <c r="CG166" t="s">
        <v>1457</v>
      </c>
      <c r="CH166" t="s">
        <v>1457</v>
      </c>
      <c r="CI166" t="s">
        <v>1457</v>
      </c>
      <c r="CJ166" t="s">
        <v>1457</v>
      </c>
      <c r="CK166" t="s">
        <v>1457</v>
      </c>
      <c r="CL166" t="s">
        <v>1457</v>
      </c>
      <c r="CM166" t="s">
        <v>1457</v>
      </c>
      <c r="CN166" t="s">
        <v>1457</v>
      </c>
      <c r="CO166" t="s">
        <v>1457</v>
      </c>
      <c r="CP166" t="s">
        <v>1457</v>
      </c>
      <c r="CQ166" t="s">
        <v>1457</v>
      </c>
      <c r="CR166" t="s">
        <v>1457</v>
      </c>
      <c r="CS166" t="s">
        <v>1457</v>
      </c>
      <c r="CT166" t="s">
        <v>1457</v>
      </c>
      <c r="CU166" t="s">
        <v>1457</v>
      </c>
      <c r="CV166" t="s">
        <v>1457</v>
      </c>
      <c r="CW166" t="s">
        <v>1457</v>
      </c>
      <c r="CX166" t="s">
        <v>1457</v>
      </c>
      <c r="CY166" t="s">
        <v>1457</v>
      </c>
      <c r="CZ166" t="s">
        <v>1457</v>
      </c>
      <c r="DA166" t="s">
        <v>1457</v>
      </c>
      <c r="DB166" t="s">
        <v>1457</v>
      </c>
      <c r="DC166" t="s">
        <v>1457</v>
      </c>
      <c r="DD166" t="s">
        <v>1457</v>
      </c>
      <c r="DE166" t="s">
        <v>1457</v>
      </c>
      <c r="DF166" t="s">
        <v>1457</v>
      </c>
      <c r="DG166" t="s">
        <v>1457</v>
      </c>
      <c r="DH166" t="s">
        <v>1457</v>
      </c>
      <c r="DI166" t="s">
        <v>1457</v>
      </c>
      <c r="DJ166" t="s">
        <v>1457</v>
      </c>
      <c r="DK166" t="s">
        <v>1457</v>
      </c>
      <c r="DL166" t="s">
        <v>1457</v>
      </c>
      <c r="DM166" t="s">
        <v>1457</v>
      </c>
      <c r="DN166" t="s">
        <v>1457</v>
      </c>
      <c r="DO166" t="s">
        <v>1457</v>
      </c>
      <c r="DP166" t="s">
        <v>1457</v>
      </c>
      <c r="DQ166" t="s">
        <v>1457</v>
      </c>
      <c r="DR166" t="s">
        <v>1457</v>
      </c>
      <c r="DS166" t="s">
        <v>1457</v>
      </c>
      <c r="DT166" t="s">
        <v>1457</v>
      </c>
      <c r="DU166" t="s">
        <v>1457</v>
      </c>
      <c r="DV166" t="s">
        <v>1457</v>
      </c>
      <c r="DW166" t="s">
        <v>1457</v>
      </c>
      <c r="DX166" t="s">
        <v>1457</v>
      </c>
      <c r="DY166" t="s">
        <v>1457</v>
      </c>
    </row>
    <row r="167" spans="1:129">
      <c r="A167" t="s">
        <v>1457</v>
      </c>
      <c r="B167" t="s">
        <v>1457</v>
      </c>
      <c r="C167" t="s">
        <v>1457</v>
      </c>
      <c r="F167" t="s">
        <v>1457</v>
      </c>
      <c r="G167" t="s">
        <v>1457</v>
      </c>
      <c r="H167" t="s">
        <v>1457</v>
      </c>
      <c r="I167" t="s">
        <v>1457</v>
      </c>
      <c r="J167" t="s">
        <v>1457</v>
      </c>
      <c r="K167" t="s">
        <v>1457</v>
      </c>
      <c r="L167" t="s">
        <v>1457</v>
      </c>
      <c r="M167" t="s">
        <v>1457</v>
      </c>
      <c r="N167" t="s">
        <v>1457</v>
      </c>
      <c r="O167" t="s">
        <v>1457</v>
      </c>
      <c r="P167" t="s">
        <v>1457</v>
      </c>
      <c r="Q167" t="s">
        <v>1457</v>
      </c>
      <c r="R167" t="s">
        <v>1457</v>
      </c>
      <c r="S167" t="s">
        <v>1457</v>
      </c>
      <c r="T167" t="s">
        <v>1457</v>
      </c>
      <c r="U167" t="s">
        <v>1457</v>
      </c>
      <c r="V167" t="s">
        <v>1457</v>
      </c>
      <c r="W167" t="s">
        <v>1457</v>
      </c>
      <c r="X167" t="s">
        <v>1457</v>
      </c>
      <c r="Y167" t="s">
        <v>1457</v>
      </c>
      <c r="Z167" t="s">
        <v>1457</v>
      </c>
      <c r="AA167" t="s">
        <v>1457</v>
      </c>
      <c r="AB167" t="s">
        <v>1457</v>
      </c>
      <c r="AC167" t="s">
        <v>1457</v>
      </c>
      <c r="AD167" t="s">
        <v>1457</v>
      </c>
      <c r="AE167" t="s">
        <v>1457</v>
      </c>
      <c r="AF167" t="s">
        <v>1457</v>
      </c>
      <c r="AG167" t="s">
        <v>1457</v>
      </c>
      <c r="AH167" t="s">
        <v>1457</v>
      </c>
      <c r="AI167" t="s">
        <v>1457</v>
      </c>
      <c r="AJ167" t="s">
        <v>1457</v>
      </c>
      <c r="AK167" t="s">
        <v>1457</v>
      </c>
      <c r="AT167" t="s">
        <v>1457</v>
      </c>
      <c r="AU167" t="s">
        <v>1457</v>
      </c>
      <c r="AW167" t="s">
        <v>1457</v>
      </c>
      <c r="AX167" t="s">
        <v>1457</v>
      </c>
      <c r="AY167" t="s">
        <v>1457</v>
      </c>
      <c r="AZ167" t="s">
        <v>1457</v>
      </c>
      <c r="BA167" t="s">
        <v>1457</v>
      </c>
      <c r="BB167" t="s">
        <v>1457</v>
      </c>
      <c r="BC167" t="s">
        <v>1457</v>
      </c>
      <c r="BD167" t="s">
        <v>1457</v>
      </c>
      <c r="BF167" t="s">
        <v>1457</v>
      </c>
      <c r="BG167" t="s">
        <v>1457</v>
      </c>
      <c r="BH167" t="s">
        <v>1457</v>
      </c>
      <c r="BI167" t="s">
        <v>1457</v>
      </c>
      <c r="BJ167" t="s">
        <v>1457</v>
      </c>
      <c r="BK167" t="s">
        <v>1457</v>
      </c>
      <c r="BN167" t="s">
        <v>1457</v>
      </c>
      <c r="BP167" t="s">
        <v>1457</v>
      </c>
      <c r="BR167" t="s">
        <v>1457</v>
      </c>
      <c r="BS167" t="s">
        <v>1457</v>
      </c>
      <c r="BU167" t="s">
        <v>1457</v>
      </c>
      <c r="BV167" t="s">
        <v>1457</v>
      </c>
      <c r="BX167" t="s">
        <v>1457</v>
      </c>
      <c r="BY167" t="s">
        <v>1457</v>
      </c>
      <c r="BZ167" t="s">
        <v>1457</v>
      </c>
      <c r="CA167" t="s">
        <v>1457</v>
      </c>
      <c r="CB167" t="s">
        <v>1457</v>
      </c>
      <c r="CC167" t="s">
        <v>1457</v>
      </c>
      <c r="CD167" t="s">
        <v>1457</v>
      </c>
      <c r="CE167" t="s">
        <v>1457</v>
      </c>
      <c r="CF167" t="s">
        <v>1457</v>
      </c>
      <c r="CG167" t="s">
        <v>1457</v>
      </c>
      <c r="CH167" t="s">
        <v>1457</v>
      </c>
      <c r="CI167" t="s">
        <v>1457</v>
      </c>
      <c r="CJ167" t="s">
        <v>1457</v>
      </c>
      <c r="CK167" t="s">
        <v>1457</v>
      </c>
      <c r="CL167" t="s">
        <v>1457</v>
      </c>
      <c r="CM167" t="s">
        <v>1457</v>
      </c>
      <c r="CN167" t="s">
        <v>1457</v>
      </c>
      <c r="CO167" t="s">
        <v>1457</v>
      </c>
      <c r="CP167" t="s">
        <v>1457</v>
      </c>
      <c r="CQ167" t="s">
        <v>1457</v>
      </c>
      <c r="CR167" t="s">
        <v>1457</v>
      </c>
      <c r="CS167" t="s">
        <v>1457</v>
      </c>
      <c r="CT167" t="s">
        <v>1457</v>
      </c>
      <c r="CU167" t="s">
        <v>1457</v>
      </c>
      <c r="CV167" t="s">
        <v>1457</v>
      </c>
      <c r="CW167" t="s">
        <v>1457</v>
      </c>
      <c r="CX167" t="s">
        <v>1457</v>
      </c>
      <c r="CY167" t="s">
        <v>1457</v>
      </c>
      <c r="CZ167" t="s">
        <v>1457</v>
      </c>
      <c r="DA167" t="s">
        <v>1457</v>
      </c>
      <c r="DB167" t="s">
        <v>1457</v>
      </c>
      <c r="DC167" t="s">
        <v>1457</v>
      </c>
      <c r="DD167" t="s">
        <v>1457</v>
      </c>
      <c r="DE167" t="s">
        <v>1457</v>
      </c>
      <c r="DF167" t="s">
        <v>1457</v>
      </c>
      <c r="DG167" t="s">
        <v>1457</v>
      </c>
      <c r="DH167" t="s">
        <v>1457</v>
      </c>
      <c r="DI167" t="s">
        <v>1457</v>
      </c>
      <c r="DJ167" t="s">
        <v>1457</v>
      </c>
      <c r="DK167" t="s">
        <v>1457</v>
      </c>
      <c r="DL167" t="s">
        <v>1457</v>
      </c>
      <c r="DM167" t="s">
        <v>1457</v>
      </c>
      <c r="DN167" t="s">
        <v>1457</v>
      </c>
      <c r="DO167" t="s">
        <v>1457</v>
      </c>
      <c r="DP167" t="s">
        <v>1457</v>
      </c>
      <c r="DQ167" t="s">
        <v>1457</v>
      </c>
      <c r="DR167" t="s">
        <v>1457</v>
      </c>
      <c r="DS167" t="s">
        <v>1457</v>
      </c>
      <c r="DT167" t="s">
        <v>1457</v>
      </c>
      <c r="DU167" t="s">
        <v>1457</v>
      </c>
      <c r="DV167" t="s">
        <v>1457</v>
      </c>
      <c r="DW167" t="s">
        <v>1457</v>
      </c>
      <c r="DX167" t="s">
        <v>1457</v>
      </c>
      <c r="DY167" t="s">
        <v>1457</v>
      </c>
    </row>
    <row r="168" spans="1:129">
      <c r="A168" t="s">
        <v>1457</v>
      </c>
      <c r="B168" t="s">
        <v>1457</v>
      </c>
      <c r="C168" t="s">
        <v>1457</v>
      </c>
      <c r="F168" t="s">
        <v>1457</v>
      </c>
      <c r="G168" t="s">
        <v>1457</v>
      </c>
      <c r="H168" t="s">
        <v>1457</v>
      </c>
      <c r="I168" t="s">
        <v>1457</v>
      </c>
      <c r="J168" t="s">
        <v>1457</v>
      </c>
      <c r="K168" t="s">
        <v>1457</v>
      </c>
      <c r="L168" t="s">
        <v>1457</v>
      </c>
      <c r="M168" t="s">
        <v>1457</v>
      </c>
      <c r="N168" t="s">
        <v>1457</v>
      </c>
      <c r="O168" t="s">
        <v>1457</v>
      </c>
      <c r="P168" t="s">
        <v>1457</v>
      </c>
      <c r="Q168" t="s">
        <v>1457</v>
      </c>
      <c r="R168" t="s">
        <v>1457</v>
      </c>
      <c r="S168" t="s">
        <v>1457</v>
      </c>
      <c r="T168" t="s">
        <v>1457</v>
      </c>
      <c r="U168" t="s">
        <v>1457</v>
      </c>
      <c r="V168" t="s">
        <v>1457</v>
      </c>
      <c r="W168" t="s">
        <v>1457</v>
      </c>
      <c r="X168" t="s">
        <v>1457</v>
      </c>
      <c r="Y168" t="s">
        <v>1457</v>
      </c>
      <c r="Z168" t="s">
        <v>1457</v>
      </c>
      <c r="AA168" t="s">
        <v>1457</v>
      </c>
      <c r="AB168" t="s">
        <v>1457</v>
      </c>
      <c r="AC168" t="s">
        <v>1457</v>
      </c>
      <c r="AD168" t="s">
        <v>1457</v>
      </c>
      <c r="AE168" t="s">
        <v>1457</v>
      </c>
      <c r="AF168" t="s">
        <v>1457</v>
      </c>
      <c r="AG168" t="s">
        <v>1457</v>
      </c>
      <c r="AH168" t="s">
        <v>1457</v>
      </c>
      <c r="AI168" t="s">
        <v>1457</v>
      </c>
      <c r="AJ168" t="s">
        <v>1457</v>
      </c>
      <c r="AK168" t="s">
        <v>1457</v>
      </c>
      <c r="AT168" t="s">
        <v>1457</v>
      </c>
      <c r="AU168" t="s">
        <v>1457</v>
      </c>
      <c r="AW168" t="s">
        <v>1457</v>
      </c>
      <c r="AX168" t="s">
        <v>1457</v>
      </c>
      <c r="AY168" t="s">
        <v>1457</v>
      </c>
      <c r="AZ168" t="s">
        <v>1457</v>
      </c>
      <c r="BA168" t="s">
        <v>1457</v>
      </c>
      <c r="BB168" t="s">
        <v>1457</v>
      </c>
      <c r="BC168" t="s">
        <v>1457</v>
      </c>
      <c r="BD168" t="s">
        <v>1457</v>
      </c>
      <c r="BF168" t="s">
        <v>1457</v>
      </c>
      <c r="BG168" t="s">
        <v>1457</v>
      </c>
      <c r="BH168" t="s">
        <v>1457</v>
      </c>
      <c r="BI168" t="s">
        <v>1457</v>
      </c>
      <c r="BJ168" t="s">
        <v>1457</v>
      </c>
      <c r="BK168" t="s">
        <v>1457</v>
      </c>
      <c r="BN168" t="s">
        <v>1457</v>
      </c>
      <c r="BP168" t="s">
        <v>1457</v>
      </c>
      <c r="BR168" t="s">
        <v>1457</v>
      </c>
      <c r="BS168" t="s">
        <v>1457</v>
      </c>
      <c r="BU168" t="s">
        <v>1457</v>
      </c>
      <c r="BV168" t="s">
        <v>1457</v>
      </c>
      <c r="BX168" t="s">
        <v>1457</v>
      </c>
      <c r="BY168" t="s">
        <v>1457</v>
      </c>
      <c r="BZ168" t="s">
        <v>1457</v>
      </c>
      <c r="CA168" t="s">
        <v>1457</v>
      </c>
      <c r="CB168" t="s">
        <v>1457</v>
      </c>
      <c r="CC168" t="s">
        <v>1457</v>
      </c>
      <c r="CD168" t="s">
        <v>1457</v>
      </c>
      <c r="CE168" t="s">
        <v>1457</v>
      </c>
      <c r="CF168" t="s">
        <v>1457</v>
      </c>
      <c r="CG168" t="s">
        <v>1457</v>
      </c>
      <c r="CH168" t="s">
        <v>1457</v>
      </c>
      <c r="CI168" t="s">
        <v>1457</v>
      </c>
      <c r="CJ168" t="s">
        <v>1457</v>
      </c>
      <c r="CK168" t="s">
        <v>1457</v>
      </c>
      <c r="CL168" t="s">
        <v>1457</v>
      </c>
      <c r="CM168" t="s">
        <v>1457</v>
      </c>
      <c r="CN168" t="s">
        <v>1457</v>
      </c>
      <c r="CO168" t="s">
        <v>1457</v>
      </c>
      <c r="CP168" t="s">
        <v>1457</v>
      </c>
      <c r="CQ168" t="s">
        <v>1457</v>
      </c>
      <c r="CR168" t="s">
        <v>1457</v>
      </c>
      <c r="CS168" t="s">
        <v>1457</v>
      </c>
      <c r="CT168" t="s">
        <v>1457</v>
      </c>
      <c r="CU168" t="s">
        <v>1457</v>
      </c>
      <c r="CV168" t="s">
        <v>1457</v>
      </c>
      <c r="CW168" t="s">
        <v>1457</v>
      </c>
      <c r="CX168" t="s">
        <v>1457</v>
      </c>
      <c r="CY168" t="s">
        <v>1457</v>
      </c>
      <c r="CZ168" t="s">
        <v>1457</v>
      </c>
      <c r="DA168" t="s">
        <v>1457</v>
      </c>
      <c r="DB168" t="s">
        <v>1457</v>
      </c>
      <c r="DC168" t="s">
        <v>1457</v>
      </c>
      <c r="DD168" t="s">
        <v>1457</v>
      </c>
      <c r="DE168" t="s">
        <v>1457</v>
      </c>
      <c r="DF168" t="s">
        <v>1457</v>
      </c>
      <c r="DG168" t="s">
        <v>1457</v>
      </c>
      <c r="DH168" t="s">
        <v>1457</v>
      </c>
      <c r="DI168" t="s">
        <v>1457</v>
      </c>
      <c r="DJ168" t="s">
        <v>1457</v>
      </c>
      <c r="DK168" t="s">
        <v>1457</v>
      </c>
      <c r="DL168" t="s">
        <v>1457</v>
      </c>
      <c r="DM168" t="s">
        <v>1457</v>
      </c>
      <c r="DN168" t="s">
        <v>1457</v>
      </c>
      <c r="DO168" t="s">
        <v>1457</v>
      </c>
      <c r="DP168" t="s">
        <v>1457</v>
      </c>
      <c r="DQ168" t="s">
        <v>1457</v>
      </c>
      <c r="DR168" t="s">
        <v>1457</v>
      </c>
      <c r="DS168" t="s">
        <v>1457</v>
      </c>
      <c r="DT168" t="s">
        <v>1457</v>
      </c>
      <c r="DU168" t="s">
        <v>1457</v>
      </c>
      <c r="DV168" t="s">
        <v>1457</v>
      </c>
      <c r="DW168" t="s">
        <v>1457</v>
      </c>
      <c r="DX168" t="s">
        <v>1457</v>
      </c>
      <c r="DY168" t="s">
        <v>1457</v>
      </c>
    </row>
    <row r="169" spans="1:129">
      <c r="A169" t="s">
        <v>1457</v>
      </c>
      <c r="B169" t="s">
        <v>1457</v>
      </c>
      <c r="C169" t="s">
        <v>1457</v>
      </c>
      <c r="F169" t="s">
        <v>1457</v>
      </c>
      <c r="G169" t="s">
        <v>1457</v>
      </c>
      <c r="H169" t="s">
        <v>1457</v>
      </c>
      <c r="I169" t="s">
        <v>1457</v>
      </c>
      <c r="J169" t="s">
        <v>1457</v>
      </c>
      <c r="K169" t="s">
        <v>1457</v>
      </c>
      <c r="L169" t="s">
        <v>1457</v>
      </c>
      <c r="M169" t="s">
        <v>1457</v>
      </c>
      <c r="N169" t="s">
        <v>1457</v>
      </c>
      <c r="O169" t="s">
        <v>1457</v>
      </c>
      <c r="P169" t="s">
        <v>1457</v>
      </c>
      <c r="Q169" t="s">
        <v>1457</v>
      </c>
      <c r="R169" t="s">
        <v>1457</v>
      </c>
      <c r="S169" t="s">
        <v>1457</v>
      </c>
      <c r="T169" t="s">
        <v>1457</v>
      </c>
      <c r="U169" t="s">
        <v>1457</v>
      </c>
      <c r="V169" t="s">
        <v>1457</v>
      </c>
      <c r="W169" t="s">
        <v>1457</v>
      </c>
      <c r="X169" t="s">
        <v>1457</v>
      </c>
      <c r="Y169" t="s">
        <v>1457</v>
      </c>
      <c r="Z169" t="s">
        <v>1457</v>
      </c>
      <c r="AA169" t="s">
        <v>1457</v>
      </c>
      <c r="AB169" t="s">
        <v>1457</v>
      </c>
      <c r="AC169" t="s">
        <v>1457</v>
      </c>
      <c r="AD169" t="s">
        <v>1457</v>
      </c>
      <c r="AE169" t="s">
        <v>1457</v>
      </c>
      <c r="AF169" t="s">
        <v>1457</v>
      </c>
      <c r="AG169" t="s">
        <v>1457</v>
      </c>
      <c r="AH169" t="s">
        <v>1457</v>
      </c>
      <c r="AI169" t="s">
        <v>1457</v>
      </c>
      <c r="AJ169" t="s">
        <v>1457</v>
      </c>
      <c r="AK169" t="s">
        <v>1457</v>
      </c>
      <c r="AT169" t="s">
        <v>1457</v>
      </c>
      <c r="AU169" t="s">
        <v>1457</v>
      </c>
      <c r="AW169" t="s">
        <v>1457</v>
      </c>
      <c r="AX169" t="s">
        <v>1457</v>
      </c>
      <c r="AY169" t="s">
        <v>1457</v>
      </c>
      <c r="AZ169" t="s">
        <v>1457</v>
      </c>
      <c r="BA169" t="s">
        <v>1457</v>
      </c>
      <c r="BB169" t="s">
        <v>1457</v>
      </c>
      <c r="BC169" t="s">
        <v>1457</v>
      </c>
      <c r="BD169" t="s">
        <v>1457</v>
      </c>
      <c r="BF169" t="s">
        <v>1457</v>
      </c>
      <c r="BG169" t="s">
        <v>1457</v>
      </c>
      <c r="BH169" t="s">
        <v>1457</v>
      </c>
      <c r="BI169" t="s">
        <v>1457</v>
      </c>
      <c r="BJ169" t="s">
        <v>1457</v>
      </c>
      <c r="BK169" t="s">
        <v>1457</v>
      </c>
      <c r="BN169" t="s">
        <v>1457</v>
      </c>
      <c r="BP169" t="s">
        <v>1457</v>
      </c>
      <c r="BR169" t="s">
        <v>1457</v>
      </c>
      <c r="BS169" t="s">
        <v>1457</v>
      </c>
      <c r="BU169" t="s">
        <v>1457</v>
      </c>
      <c r="BV169" t="s">
        <v>1457</v>
      </c>
      <c r="BX169" t="s">
        <v>1457</v>
      </c>
      <c r="BY169" t="s">
        <v>1457</v>
      </c>
      <c r="BZ169" t="s">
        <v>1457</v>
      </c>
      <c r="CA169" t="s">
        <v>1457</v>
      </c>
      <c r="CB169" t="s">
        <v>1457</v>
      </c>
      <c r="CC169" t="s">
        <v>1457</v>
      </c>
      <c r="CD169" t="s">
        <v>1457</v>
      </c>
      <c r="CE169" t="s">
        <v>1457</v>
      </c>
      <c r="CF169" t="s">
        <v>1457</v>
      </c>
      <c r="CG169" t="s">
        <v>1457</v>
      </c>
      <c r="CH169" t="s">
        <v>1457</v>
      </c>
      <c r="CI169" t="s">
        <v>1457</v>
      </c>
      <c r="CJ169" t="s">
        <v>1457</v>
      </c>
      <c r="CK169" t="s">
        <v>1457</v>
      </c>
      <c r="CL169" t="s">
        <v>1457</v>
      </c>
      <c r="CM169" t="s">
        <v>1457</v>
      </c>
      <c r="CN169" t="s">
        <v>1457</v>
      </c>
      <c r="CO169" t="s">
        <v>1457</v>
      </c>
      <c r="CP169" t="s">
        <v>1457</v>
      </c>
      <c r="CQ169" t="s">
        <v>1457</v>
      </c>
      <c r="CR169" t="s">
        <v>1457</v>
      </c>
      <c r="CS169" t="s">
        <v>1457</v>
      </c>
      <c r="CT169" t="s">
        <v>1457</v>
      </c>
      <c r="CU169" t="s">
        <v>1457</v>
      </c>
      <c r="CV169" t="s">
        <v>1457</v>
      </c>
      <c r="CW169" t="s">
        <v>1457</v>
      </c>
      <c r="CX169" t="s">
        <v>1457</v>
      </c>
      <c r="CY169" t="s">
        <v>1457</v>
      </c>
      <c r="CZ169" t="s">
        <v>1457</v>
      </c>
      <c r="DA169" t="s">
        <v>1457</v>
      </c>
      <c r="DB169" t="s">
        <v>1457</v>
      </c>
      <c r="DC169" t="s">
        <v>1457</v>
      </c>
      <c r="DD169" t="s">
        <v>1457</v>
      </c>
      <c r="DE169" t="s">
        <v>1457</v>
      </c>
      <c r="DF169" t="s">
        <v>1457</v>
      </c>
      <c r="DG169" t="s">
        <v>1457</v>
      </c>
      <c r="DH169" t="s">
        <v>1457</v>
      </c>
      <c r="DI169" t="s">
        <v>1457</v>
      </c>
      <c r="DJ169" t="s">
        <v>1457</v>
      </c>
      <c r="DK169" t="s">
        <v>1457</v>
      </c>
      <c r="DL169" t="s">
        <v>1457</v>
      </c>
      <c r="DM169" t="s">
        <v>1457</v>
      </c>
      <c r="DN169" t="s">
        <v>1457</v>
      </c>
      <c r="DO169" t="s">
        <v>1457</v>
      </c>
      <c r="DP169" t="s">
        <v>1457</v>
      </c>
      <c r="DQ169" t="s">
        <v>1457</v>
      </c>
      <c r="DR169" t="s">
        <v>1457</v>
      </c>
      <c r="DS169" t="s">
        <v>1457</v>
      </c>
      <c r="DT169" t="s">
        <v>1457</v>
      </c>
      <c r="DU169" t="s">
        <v>1457</v>
      </c>
      <c r="DV169" t="s">
        <v>1457</v>
      </c>
      <c r="DW169" t="s">
        <v>1457</v>
      </c>
      <c r="DX169" t="s">
        <v>1457</v>
      </c>
      <c r="DY169" t="s">
        <v>1457</v>
      </c>
    </row>
    <row r="170" spans="1:129">
      <c r="A170" t="s">
        <v>1457</v>
      </c>
      <c r="B170" t="s">
        <v>1457</v>
      </c>
      <c r="C170" t="s">
        <v>1457</v>
      </c>
      <c r="F170" t="s">
        <v>1457</v>
      </c>
      <c r="G170" t="s">
        <v>1457</v>
      </c>
      <c r="H170" t="s">
        <v>1457</v>
      </c>
      <c r="I170" t="s">
        <v>1457</v>
      </c>
      <c r="J170" t="s">
        <v>1457</v>
      </c>
      <c r="K170" t="s">
        <v>1457</v>
      </c>
      <c r="L170" t="s">
        <v>1457</v>
      </c>
      <c r="M170" t="s">
        <v>1457</v>
      </c>
      <c r="N170" t="s">
        <v>1457</v>
      </c>
      <c r="O170" t="s">
        <v>1457</v>
      </c>
      <c r="P170" t="s">
        <v>1457</v>
      </c>
      <c r="Q170" t="s">
        <v>1457</v>
      </c>
      <c r="R170" t="s">
        <v>1457</v>
      </c>
      <c r="S170" t="s">
        <v>1457</v>
      </c>
      <c r="T170" t="s">
        <v>1457</v>
      </c>
      <c r="U170" t="s">
        <v>1457</v>
      </c>
      <c r="V170" t="s">
        <v>1457</v>
      </c>
      <c r="W170" t="s">
        <v>1457</v>
      </c>
      <c r="X170" t="s">
        <v>1457</v>
      </c>
      <c r="Y170" t="s">
        <v>1457</v>
      </c>
      <c r="Z170" t="s">
        <v>1457</v>
      </c>
      <c r="AA170" t="s">
        <v>1457</v>
      </c>
      <c r="AB170" t="s">
        <v>1457</v>
      </c>
      <c r="AC170" t="s">
        <v>1457</v>
      </c>
      <c r="AD170" t="s">
        <v>1457</v>
      </c>
      <c r="AE170" t="s">
        <v>1457</v>
      </c>
      <c r="AF170" t="s">
        <v>1457</v>
      </c>
      <c r="AG170" t="s">
        <v>1457</v>
      </c>
      <c r="AH170" t="s">
        <v>1457</v>
      </c>
      <c r="AI170" t="s">
        <v>1457</v>
      </c>
      <c r="AJ170" t="s">
        <v>1457</v>
      </c>
      <c r="AK170" t="s">
        <v>1457</v>
      </c>
      <c r="AT170" t="s">
        <v>1457</v>
      </c>
      <c r="AU170" t="s">
        <v>1457</v>
      </c>
      <c r="AW170" t="s">
        <v>1457</v>
      </c>
      <c r="AX170" t="s">
        <v>1457</v>
      </c>
      <c r="AY170" t="s">
        <v>1457</v>
      </c>
      <c r="AZ170" t="s">
        <v>1457</v>
      </c>
      <c r="BA170" t="s">
        <v>1457</v>
      </c>
      <c r="BB170" t="s">
        <v>1457</v>
      </c>
      <c r="BC170" t="s">
        <v>1457</v>
      </c>
      <c r="BD170" t="s">
        <v>1457</v>
      </c>
      <c r="BF170" t="s">
        <v>1457</v>
      </c>
      <c r="BG170" t="s">
        <v>1457</v>
      </c>
      <c r="BH170" t="s">
        <v>1457</v>
      </c>
      <c r="BI170" t="s">
        <v>1457</v>
      </c>
      <c r="BJ170" t="s">
        <v>1457</v>
      </c>
      <c r="BK170" t="s">
        <v>1457</v>
      </c>
      <c r="BN170" t="s">
        <v>1457</v>
      </c>
      <c r="BP170" t="s">
        <v>1457</v>
      </c>
      <c r="BR170" t="s">
        <v>1457</v>
      </c>
      <c r="BS170" t="s">
        <v>1457</v>
      </c>
      <c r="BU170" t="s">
        <v>1457</v>
      </c>
      <c r="BV170" t="s">
        <v>1457</v>
      </c>
      <c r="BX170" t="s">
        <v>1457</v>
      </c>
      <c r="BY170" t="s">
        <v>1457</v>
      </c>
      <c r="BZ170" t="s">
        <v>1457</v>
      </c>
      <c r="CA170" t="s">
        <v>1457</v>
      </c>
      <c r="CB170" t="s">
        <v>1457</v>
      </c>
      <c r="CC170" t="s">
        <v>1457</v>
      </c>
      <c r="CD170" t="s">
        <v>1457</v>
      </c>
      <c r="CE170" t="s">
        <v>1457</v>
      </c>
      <c r="CF170" t="s">
        <v>1457</v>
      </c>
      <c r="CG170" t="s">
        <v>1457</v>
      </c>
      <c r="CH170" t="s">
        <v>1457</v>
      </c>
      <c r="CI170" t="s">
        <v>1457</v>
      </c>
      <c r="CJ170" t="s">
        <v>1457</v>
      </c>
      <c r="CK170" t="s">
        <v>1457</v>
      </c>
      <c r="CL170" t="s">
        <v>1457</v>
      </c>
      <c r="CM170" t="s">
        <v>1457</v>
      </c>
      <c r="CN170" t="s">
        <v>1457</v>
      </c>
      <c r="CO170" t="s">
        <v>1457</v>
      </c>
      <c r="CP170" t="s">
        <v>1457</v>
      </c>
      <c r="CQ170" t="s">
        <v>1457</v>
      </c>
      <c r="CR170" t="s">
        <v>1457</v>
      </c>
      <c r="CS170" t="s">
        <v>1457</v>
      </c>
      <c r="CT170" t="s">
        <v>1457</v>
      </c>
      <c r="CU170" t="s">
        <v>1457</v>
      </c>
      <c r="CV170" t="s">
        <v>1457</v>
      </c>
      <c r="CW170" t="s">
        <v>1457</v>
      </c>
      <c r="CX170" t="s">
        <v>1457</v>
      </c>
      <c r="CY170" t="s">
        <v>1457</v>
      </c>
      <c r="CZ170" t="s">
        <v>1457</v>
      </c>
      <c r="DA170" t="s">
        <v>1457</v>
      </c>
      <c r="DB170" t="s">
        <v>1457</v>
      </c>
      <c r="DC170" t="s">
        <v>1457</v>
      </c>
      <c r="DD170" t="s">
        <v>1457</v>
      </c>
      <c r="DE170" t="s">
        <v>1457</v>
      </c>
      <c r="DF170" t="s">
        <v>1457</v>
      </c>
      <c r="DG170" t="s">
        <v>1457</v>
      </c>
      <c r="DH170" t="s">
        <v>1457</v>
      </c>
      <c r="DI170" t="s">
        <v>1457</v>
      </c>
      <c r="DJ170" t="s">
        <v>1457</v>
      </c>
      <c r="DK170" t="s">
        <v>1457</v>
      </c>
      <c r="DL170" t="s">
        <v>1457</v>
      </c>
      <c r="DM170" t="s">
        <v>1457</v>
      </c>
      <c r="DN170" t="s">
        <v>1457</v>
      </c>
      <c r="DO170" t="s">
        <v>1457</v>
      </c>
      <c r="DP170" t="s">
        <v>1457</v>
      </c>
      <c r="DQ170" t="s">
        <v>1457</v>
      </c>
      <c r="DR170" t="s">
        <v>1457</v>
      </c>
      <c r="DS170" t="s">
        <v>1457</v>
      </c>
      <c r="DT170" t="s">
        <v>1457</v>
      </c>
      <c r="DU170" t="s">
        <v>1457</v>
      </c>
      <c r="DV170" t="s">
        <v>1457</v>
      </c>
      <c r="DW170" t="s">
        <v>1457</v>
      </c>
      <c r="DX170" t="s">
        <v>1457</v>
      </c>
      <c r="DY170" t="s">
        <v>1457</v>
      </c>
    </row>
    <row r="171" spans="1:129">
      <c r="A171" t="s">
        <v>1457</v>
      </c>
      <c r="B171" t="s">
        <v>1457</v>
      </c>
      <c r="C171" t="s">
        <v>1457</v>
      </c>
      <c r="F171" t="s">
        <v>1457</v>
      </c>
      <c r="G171" t="s">
        <v>1457</v>
      </c>
      <c r="H171" t="s">
        <v>1457</v>
      </c>
      <c r="I171" t="s">
        <v>1457</v>
      </c>
      <c r="J171" t="s">
        <v>1457</v>
      </c>
      <c r="K171" t="s">
        <v>1457</v>
      </c>
      <c r="L171" t="s">
        <v>1457</v>
      </c>
      <c r="M171" t="s">
        <v>1457</v>
      </c>
      <c r="N171" t="s">
        <v>1457</v>
      </c>
      <c r="O171" t="s">
        <v>1457</v>
      </c>
      <c r="P171" t="s">
        <v>1457</v>
      </c>
      <c r="Q171" t="s">
        <v>1457</v>
      </c>
      <c r="R171" t="s">
        <v>1457</v>
      </c>
      <c r="S171" t="s">
        <v>1457</v>
      </c>
      <c r="T171" t="s">
        <v>1457</v>
      </c>
      <c r="U171" t="s">
        <v>1457</v>
      </c>
      <c r="V171" t="s">
        <v>1457</v>
      </c>
      <c r="W171" t="s">
        <v>1457</v>
      </c>
      <c r="X171" t="s">
        <v>1457</v>
      </c>
      <c r="Y171" t="s">
        <v>1457</v>
      </c>
      <c r="Z171" t="s">
        <v>1457</v>
      </c>
      <c r="AA171" t="s">
        <v>1457</v>
      </c>
      <c r="AB171" t="s">
        <v>1457</v>
      </c>
      <c r="AC171" t="s">
        <v>1457</v>
      </c>
      <c r="AD171" t="s">
        <v>1457</v>
      </c>
      <c r="AE171" t="s">
        <v>1457</v>
      </c>
      <c r="AF171" t="s">
        <v>1457</v>
      </c>
      <c r="AG171" t="s">
        <v>1457</v>
      </c>
      <c r="AH171" t="s">
        <v>1457</v>
      </c>
      <c r="AI171" t="s">
        <v>1457</v>
      </c>
      <c r="AJ171" t="s">
        <v>1457</v>
      </c>
      <c r="AK171" t="s">
        <v>1457</v>
      </c>
      <c r="AT171" t="s">
        <v>1457</v>
      </c>
      <c r="AU171" t="s">
        <v>1457</v>
      </c>
      <c r="AW171" t="s">
        <v>1457</v>
      </c>
      <c r="AX171" t="s">
        <v>1457</v>
      </c>
      <c r="AY171" t="s">
        <v>1457</v>
      </c>
      <c r="AZ171" t="s">
        <v>1457</v>
      </c>
      <c r="BA171" t="s">
        <v>1457</v>
      </c>
      <c r="BB171" t="s">
        <v>1457</v>
      </c>
      <c r="BC171" t="s">
        <v>1457</v>
      </c>
      <c r="BD171" t="s">
        <v>1457</v>
      </c>
      <c r="BF171" t="s">
        <v>1457</v>
      </c>
      <c r="BG171" t="s">
        <v>1457</v>
      </c>
      <c r="BH171" t="s">
        <v>1457</v>
      </c>
      <c r="BI171" t="s">
        <v>1457</v>
      </c>
      <c r="BJ171" t="s">
        <v>1457</v>
      </c>
      <c r="BK171" t="s">
        <v>1457</v>
      </c>
      <c r="BN171" t="s">
        <v>1457</v>
      </c>
      <c r="BP171" t="s">
        <v>1457</v>
      </c>
      <c r="BR171" t="s">
        <v>1457</v>
      </c>
      <c r="BS171" t="s">
        <v>1457</v>
      </c>
      <c r="BU171" t="s">
        <v>1457</v>
      </c>
      <c r="BV171" t="s">
        <v>1457</v>
      </c>
      <c r="BX171" t="s">
        <v>1457</v>
      </c>
      <c r="BY171" t="s">
        <v>1457</v>
      </c>
      <c r="BZ171" t="s">
        <v>1457</v>
      </c>
      <c r="CA171" t="s">
        <v>1457</v>
      </c>
      <c r="CB171" t="s">
        <v>1457</v>
      </c>
      <c r="CC171" t="s">
        <v>1457</v>
      </c>
      <c r="CD171" t="s">
        <v>1457</v>
      </c>
      <c r="CE171" t="s">
        <v>1457</v>
      </c>
      <c r="CF171" t="s">
        <v>1457</v>
      </c>
      <c r="CG171" t="s">
        <v>1457</v>
      </c>
      <c r="CH171" t="s">
        <v>1457</v>
      </c>
      <c r="CI171" t="s">
        <v>1457</v>
      </c>
      <c r="CJ171" t="s">
        <v>1457</v>
      </c>
      <c r="CK171" t="s">
        <v>1457</v>
      </c>
      <c r="CL171" t="s">
        <v>1457</v>
      </c>
      <c r="CM171" t="s">
        <v>1457</v>
      </c>
      <c r="CN171" t="s">
        <v>1457</v>
      </c>
      <c r="CO171" t="s">
        <v>1457</v>
      </c>
      <c r="CP171" t="s">
        <v>1457</v>
      </c>
      <c r="CQ171" t="s">
        <v>1457</v>
      </c>
      <c r="CR171" t="s">
        <v>1457</v>
      </c>
      <c r="CS171" t="s">
        <v>1457</v>
      </c>
      <c r="CT171" t="s">
        <v>1457</v>
      </c>
      <c r="CU171" t="s">
        <v>1457</v>
      </c>
      <c r="CV171" t="s">
        <v>1457</v>
      </c>
      <c r="CW171" t="s">
        <v>1457</v>
      </c>
      <c r="CX171" t="s">
        <v>1457</v>
      </c>
      <c r="CY171" t="s">
        <v>1457</v>
      </c>
      <c r="CZ171" t="s">
        <v>1457</v>
      </c>
      <c r="DA171" t="s">
        <v>1457</v>
      </c>
      <c r="DB171" t="s">
        <v>1457</v>
      </c>
      <c r="DC171" t="s">
        <v>1457</v>
      </c>
      <c r="DD171" t="s">
        <v>1457</v>
      </c>
      <c r="DE171" t="s">
        <v>1457</v>
      </c>
      <c r="DF171" t="s">
        <v>1457</v>
      </c>
      <c r="DG171" t="s">
        <v>1457</v>
      </c>
      <c r="DH171" t="s">
        <v>1457</v>
      </c>
      <c r="DI171" t="s">
        <v>1457</v>
      </c>
      <c r="DJ171" t="s">
        <v>1457</v>
      </c>
      <c r="DK171" t="s">
        <v>1457</v>
      </c>
      <c r="DL171" t="s">
        <v>1457</v>
      </c>
      <c r="DM171" t="s">
        <v>1457</v>
      </c>
      <c r="DN171" t="s">
        <v>1457</v>
      </c>
      <c r="DO171" t="s">
        <v>1457</v>
      </c>
      <c r="DP171" t="s">
        <v>1457</v>
      </c>
      <c r="DQ171" t="s">
        <v>1457</v>
      </c>
      <c r="DR171" t="s">
        <v>1457</v>
      </c>
      <c r="DS171" t="s">
        <v>1457</v>
      </c>
      <c r="DT171" t="s">
        <v>1457</v>
      </c>
      <c r="DU171" t="s">
        <v>1457</v>
      </c>
      <c r="DV171" t="s">
        <v>1457</v>
      </c>
      <c r="DW171" t="s">
        <v>1457</v>
      </c>
      <c r="DX171" t="s">
        <v>1457</v>
      </c>
      <c r="DY171" t="s">
        <v>1457</v>
      </c>
    </row>
    <row r="172" spans="1:129">
      <c r="A172" t="s">
        <v>1457</v>
      </c>
      <c r="B172" t="s">
        <v>1457</v>
      </c>
      <c r="C172" t="s">
        <v>1457</v>
      </c>
      <c r="F172" t="s">
        <v>1457</v>
      </c>
      <c r="G172" t="s">
        <v>1457</v>
      </c>
      <c r="H172" t="s">
        <v>1457</v>
      </c>
      <c r="I172" t="s">
        <v>1457</v>
      </c>
      <c r="J172" t="s">
        <v>1457</v>
      </c>
      <c r="K172" t="s">
        <v>1457</v>
      </c>
      <c r="L172" t="s">
        <v>1457</v>
      </c>
      <c r="M172" t="s">
        <v>1457</v>
      </c>
      <c r="N172" t="s">
        <v>1457</v>
      </c>
      <c r="O172" t="s">
        <v>1457</v>
      </c>
      <c r="P172" t="s">
        <v>1457</v>
      </c>
      <c r="Q172" t="s">
        <v>1457</v>
      </c>
      <c r="R172" t="s">
        <v>1457</v>
      </c>
      <c r="S172" t="s">
        <v>1457</v>
      </c>
      <c r="T172" t="s">
        <v>1457</v>
      </c>
      <c r="U172" t="s">
        <v>1457</v>
      </c>
      <c r="V172" t="s">
        <v>1457</v>
      </c>
      <c r="W172" t="s">
        <v>1457</v>
      </c>
      <c r="X172" t="s">
        <v>1457</v>
      </c>
      <c r="Y172" t="s">
        <v>1457</v>
      </c>
      <c r="Z172" t="s">
        <v>1457</v>
      </c>
      <c r="AA172" t="s">
        <v>1457</v>
      </c>
      <c r="AB172" t="s">
        <v>1457</v>
      </c>
      <c r="AC172" t="s">
        <v>1457</v>
      </c>
      <c r="AD172" t="s">
        <v>1457</v>
      </c>
      <c r="AE172" t="s">
        <v>1457</v>
      </c>
      <c r="AF172" t="s">
        <v>1457</v>
      </c>
      <c r="AG172" t="s">
        <v>1457</v>
      </c>
      <c r="AH172" t="s">
        <v>1457</v>
      </c>
      <c r="AI172" t="s">
        <v>1457</v>
      </c>
      <c r="AJ172" t="s">
        <v>1457</v>
      </c>
      <c r="AK172" t="s">
        <v>1457</v>
      </c>
      <c r="AT172" t="s">
        <v>1457</v>
      </c>
      <c r="AU172" t="s">
        <v>1457</v>
      </c>
      <c r="AW172" t="s">
        <v>1457</v>
      </c>
      <c r="AX172" t="s">
        <v>1457</v>
      </c>
      <c r="AY172" t="s">
        <v>1457</v>
      </c>
      <c r="AZ172" t="s">
        <v>1457</v>
      </c>
      <c r="BA172" t="s">
        <v>1457</v>
      </c>
      <c r="BB172" t="s">
        <v>1457</v>
      </c>
      <c r="BC172" t="s">
        <v>1457</v>
      </c>
      <c r="BD172" t="s">
        <v>1457</v>
      </c>
      <c r="BF172" t="s">
        <v>1457</v>
      </c>
      <c r="BG172" t="s">
        <v>1457</v>
      </c>
      <c r="BH172" t="s">
        <v>1457</v>
      </c>
      <c r="BI172" t="s">
        <v>1457</v>
      </c>
      <c r="BJ172" t="s">
        <v>1457</v>
      </c>
      <c r="BK172" t="s">
        <v>1457</v>
      </c>
      <c r="BN172" t="s">
        <v>1457</v>
      </c>
      <c r="BP172" t="s">
        <v>1457</v>
      </c>
      <c r="BR172" t="s">
        <v>1457</v>
      </c>
      <c r="BS172" t="s">
        <v>1457</v>
      </c>
      <c r="BU172" t="s">
        <v>1457</v>
      </c>
      <c r="BV172" t="s">
        <v>1457</v>
      </c>
      <c r="BX172" t="s">
        <v>1457</v>
      </c>
      <c r="BY172" t="s">
        <v>1457</v>
      </c>
      <c r="BZ172" t="s">
        <v>1457</v>
      </c>
      <c r="CA172" t="s">
        <v>1457</v>
      </c>
      <c r="CB172" t="s">
        <v>1457</v>
      </c>
      <c r="CC172" t="s">
        <v>1457</v>
      </c>
      <c r="CD172" t="s">
        <v>1457</v>
      </c>
      <c r="CE172" t="s">
        <v>1457</v>
      </c>
      <c r="CF172" t="s">
        <v>1457</v>
      </c>
      <c r="CG172" t="s">
        <v>1457</v>
      </c>
      <c r="CH172" t="s">
        <v>1457</v>
      </c>
      <c r="CI172" t="s">
        <v>1457</v>
      </c>
      <c r="CJ172" t="s">
        <v>1457</v>
      </c>
      <c r="CK172" t="s">
        <v>1457</v>
      </c>
      <c r="CL172" t="s">
        <v>1457</v>
      </c>
      <c r="CM172" t="s">
        <v>1457</v>
      </c>
      <c r="CN172" t="s">
        <v>1457</v>
      </c>
      <c r="CO172" t="s">
        <v>1457</v>
      </c>
      <c r="CP172" t="s">
        <v>1457</v>
      </c>
      <c r="CQ172" t="s">
        <v>1457</v>
      </c>
      <c r="CR172" t="s">
        <v>1457</v>
      </c>
      <c r="CS172" t="s">
        <v>1457</v>
      </c>
      <c r="CT172" t="s">
        <v>1457</v>
      </c>
      <c r="CU172" t="s">
        <v>1457</v>
      </c>
      <c r="CV172" t="s">
        <v>1457</v>
      </c>
      <c r="CW172" t="s">
        <v>1457</v>
      </c>
      <c r="CX172" t="s">
        <v>1457</v>
      </c>
      <c r="CY172" t="s">
        <v>1457</v>
      </c>
      <c r="CZ172" t="s">
        <v>1457</v>
      </c>
      <c r="DA172" t="s">
        <v>1457</v>
      </c>
      <c r="DB172" t="s">
        <v>1457</v>
      </c>
      <c r="DC172" t="s">
        <v>1457</v>
      </c>
      <c r="DD172" t="s">
        <v>1457</v>
      </c>
      <c r="DE172" t="s">
        <v>1457</v>
      </c>
      <c r="DF172" t="s">
        <v>1457</v>
      </c>
      <c r="DG172" t="s">
        <v>1457</v>
      </c>
      <c r="DH172" t="s">
        <v>1457</v>
      </c>
      <c r="DI172" t="s">
        <v>1457</v>
      </c>
      <c r="DJ172" t="s">
        <v>1457</v>
      </c>
      <c r="DK172" t="s">
        <v>1457</v>
      </c>
      <c r="DL172" t="s">
        <v>1457</v>
      </c>
      <c r="DM172" t="s">
        <v>1457</v>
      </c>
      <c r="DN172" t="s">
        <v>1457</v>
      </c>
      <c r="DO172" t="s">
        <v>1457</v>
      </c>
      <c r="DP172" t="s">
        <v>1457</v>
      </c>
      <c r="DQ172" t="s">
        <v>1457</v>
      </c>
      <c r="DR172" t="s">
        <v>1457</v>
      </c>
      <c r="DS172" t="s">
        <v>1457</v>
      </c>
      <c r="DT172" t="s">
        <v>1457</v>
      </c>
      <c r="DU172" t="s">
        <v>1457</v>
      </c>
      <c r="DV172" t="s">
        <v>1457</v>
      </c>
      <c r="DW172" t="s">
        <v>1457</v>
      </c>
      <c r="DX172" t="s">
        <v>1457</v>
      </c>
      <c r="DY172" t="s">
        <v>1457</v>
      </c>
    </row>
    <row r="173" spans="1:129">
      <c r="A173" t="s">
        <v>1457</v>
      </c>
      <c r="B173" t="s">
        <v>1457</v>
      </c>
      <c r="C173" t="s">
        <v>1457</v>
      </c>
      <c r="F173" t="s">
        <v>1457</v>
      </c>
      <c r="G173" t="s">
        <v>1457</v>
      </c>
      <c r="H173" t="s">
        <v>1457</v>
      </c>
      <c r="I173" t="s">
        <v>1457</v>
      </c>
      <c r="J173" t="s">
        <v>1457</v>
      </c>
      <c r="K173" t="s">
        <v>1457</v>
      </c>
      <c r="L173" t="s">
        <v>1457</v>
      </c>
      <c r="M173" t="s">
        <v>1457</v>
      </c>
      <c r="N173" t="s">
        <v>1457</v>
      </c>
      <c r="O173" t="s">
        <v>1457</v>
      </c>
      <c r="P173" t="s">
        <v>1457</v>
      </c>
      <c r="Q173" t="s">
        <v>1457</v>
      </c>
      <c r="R173" t="s">
        <v>1457</v>
      </c>
      <c r="S173" t="s">
        <v>1457</v>
      </c>
      <c r="T173" t="s">
        <v>1457</v>
      </c>
      <c r="U173" t="s">
        <v>1457</v>
      </c>
      <c r="V173" t="s">
        <v>1457</v>
      </c>
      <c r="W173" t="s">
        <v>1457</v>
      </c>
      <c r="X173" t="s">
        <v>1457</v>
      </c>
      <c r="Y173" t="s">
        <v>1457</v>
      </c>
      <c r="Z173" t="s">
        <v>1457</v>
      </c>
      <c r="AA173" t="s">
        <v>1457</v>
      </c>
      <c r="AB173" t="s">
        <v>1457</v>
      </c>
      <c r="AC173" t="s">
        <v>1457</v>
      </c>
      <c r="AD173" t="s">
        <v>1457</v>
      </c>
      <c r="AE173" t="s">
        <v>1457</v>
      </c>
      <c r="AF173" t="s">
        <v>1457</v>
      </c>
      <c r="AG173" t="s">
        <v>1457</v>
      </c>
      <c r="AH173" t="s">
        <v>1457</v>
      </c>
      <c r="AI173" t="s">
        <v>1457</v>
      </c>
      <c r="AJ173" t="s">
        <v>1457</v>
      </c>
      <c r="AK173" t="s">
        <v>1457</v>
      </c>
      <c r="AT173" t="s">
        <v>1457</v>
      </c>
      <c r="AU173" t="s">
        <v>1457</v>
      </c>
      <c r="AW173" t="s">
        <v>1457</v>
      </c>
      <c r="AX173" t="s">
        <v>1457</v>
      </c>
      <c r="AY173" t="s">
        <v>1457</v>
      </c>
      <c r="AZ173" t="s">
        <v>1457</v>
      </c>
      <c r="BA173" t="s">
        <v>1457</v>
      </c>
      <c r="BB173" t="s">
        <v>1457</v>
      </c>
      <c r="BC173" t="s">
        <v>1457</v>
      </c>
      <c r="BD173" t="s">
        <v>1457</v>
      </c>
      <c r="BF173" t="s">
        <v>1457</v>
      </c>
      <c r="BG173" t="s">
        <v>1457</v>
      </c>
      <c r="BH173" t="s">
        <v>1457</v>
      </c>
      <c r="BI173" t="s">
        <v>1457</v>
      </c>
      <c r="BJ173" t="s">
        <v>1457</v>
      </c>
      <c r="BK173" t="s">
        <v>1457</v>
      </c>
      <c r="BN173" t="s">
        <v>1457</v>
      </c>
      <c r="BP173" t="s">
        <v>1457</v>
      </c>
      <c r="BR173" t="s">
        <v>1457</v>
      </c>
      <c r="BS173" t="s">
        <v>1457</v>
      </c>
      <c r="BU173" t="s">
        <v>1457</v>
      </c>
      <c r="BV173" t="s">
        <v>1457</v>
      </c>
      <c r="BX173" t="s">
        <v>1457</v>
      </c>
      <c r="BY173" t="s">
        <v>1457</v>
      </c>
      <c r="BZ173" t="s">
        <v>1457</v>
      </c>
      <c r="CA173" t="s">
        <v>1457</v>
      </c>
      <c r="CB173" t="s">
        <v>1457</v>
      </c>
      <c r="CC173" t="s">
        <v>1457</v>
      </c>
      <c r="CD173" t="s">
        <v>1457</v>
      </c>
      <c r="CE173" t="s">
        <v>1457</v>
      </c>
      <c r="CF173" t="s">
        <v>1457</v>
      </c>
      <c r="CG173" t="s">
        <v>1457</v>
      </c>
      <c r="CH173" t="s">
        <v>1457</v>
      </c>
      <c r="CI173" t="s">
        <v>1457</v>
      </c>
      <c r="CJ173" t="s">
        <v>1457</v>
      </c>
      <c r="CK173" t="s">
        <v>1457</v>
      </c>
      <c r="CL173" t="s">
        <v>1457</v>
      </c>
      <c r="CM173" t="s">
        <v>1457</v>
      </c>
      <c r="CN173" t="s">
        <v>1457</v>
      </c>
      <c r="CO173" t="s">
        <v>1457</v>
      </c>
      <c r="CP173" t="s">
        <v>1457</v>
      </c>
      <c r="CQ173" t="s">
        <v>1457</v>
      </c>
      <c r="CR173" t="s">
        <v>1457</v>
      </c>
      <c r="CS173" t="s">
        <v>1457</v>
      </c>
      <c r="CT173" t="s">
        <v>1457</v>
      </c>
      <c r="CU173" t="s">
        <v>1457</v>
      </c>
      <c r="CV173" t="s">
        <v>1457</v>
      </c>
      <c r="CW173" t="s">
        <v>1457</v>
      </c>
      <c r="CX173" t="s">
        <v>1457</v>
      </c>
      <c r="CY173" t="s">
        <v>1457</v>
      </c>
      <c r="CZ173" t="s">
        <v>1457</v>
      </c>
      <c r="DA173" t="s">
        <v>1457</v>
      </c>
      <c r="DB173" t="s">
        <v>1457</v>
      </c>
      <c r="DC173" t="s">
        <v>1457</v>
      </c>
      <c r="DD173" t="s">
        <v>1457</v>
      </c>
      <c r="DE173" t="s">
        <v>1457</v>
      </c>
      <c r="DF173" t="s">
        <v>1457</v>
      </c>
      <c r="DG173" t="s">
        <v>1457</v>
      </c>
      <c r="DH173" t="s">
        <v>1457</v>
      </c>
      <c r="DI173" t="s">
        <v>1457</v>
      </c>
      <c r="DJ173" t="s">
        <v>1457</v>
      </c>
      <c r="DK173" t="s">
        <v>1457</v>
      </c>
      <c r="DL173" t="s">
        <v>1457</v>
      </c>
      <c r="DM173" t="s">
        <v>1457</v>
      </c>
      <c r="DN173" t="s">
        <v>1457</v>
      </c>
      <c r="DO173" t="s">
        <v>1457</v>
      </c>
      <c r="DP173" t="s">
        <v>1457</v>
      </c>
      <c r="DQ173" t="s">
        <v>1457</v>
      </c>
      <c r="DR173" t="s">
        <v>1457</v>
      </c>
      <c r="DS173" t="s">
        <v>1457</v>
      </c>
      <c r="DT173" t="s">
        <v>1457</v>
      </c>
      <c r="DU173" t="s">
        <v>1457</v>
      </c>
      <c r="DV173" t="s">
        <v>1457</v>
      </c>
      <c r="DW173" t="s">
        <v>1457</v>
      </c>
      <c r="DX173" t="s">
        <v>1457</v>
      </c>
      <c r="DY173" t="s">
        <v>1457</v>
      </c>
    </row>
    <row r="174" spans="1:129">
      <c r="A174" t="s">
        <v>1457</v>
      </c>
      <c r="B174" t="s">
        <v>1457</v>
      </c>
      <c r="C174" t="s">
        <v>1457</v>
      </c>
      <c r="F174" t="s">
        <v>1457</v>
      </c>
      <c r="G174" t="s">
        <v>1457</v>
      </c>
      <c r="H174" t="s">
        <v>1457</v>
      </c>
      <c r="I174" t="s">
        <v>1457</v>
      </c>
      <c r="J174" t="s">
        <v>1457</v>
      </c>
      <c r="K174" t="s">
        <v>1457</v>
      </c>
      <c r="L174" t="s">
        <v>1457</v>
      </c>
      <c r="M174" t="s">
        <v>1457</v>
      </c>
      <c r="N174" t="s">
        <v>1457</v>
      </c>
      <c r="O174" t="s">
        <v>1457</v>
      </c>
      <c r="P174" t="s">
        <v>1457</v>
      </c>
      <c r="Q174" t="s">
        <v>1457</v>
      </c>
      <c r="R174" t="s">
        <v>1457</v>
      </c>
      <c r="S174" t="s">
        <v>1457</v>
      </c>
      <c r="T174" t="s">
        <v>1457</v>
      </c>
      <c r="U174" t="s">
        <v>1457</v>
      </c>
      <c r="V174" t="s">
        <v>1457</v>
      </c>
      <c r="W174" t="s">
        <v>1457</v>
      </c>
      <c r="X174" t="s">
        <v>1457</v>
      </c>
      <c r="Y174" t="s">
        <v>1457</v>
      </c>
      <c r="Z174" t="s">
        <v>1457</v>
      </c>
      <c r="AA174" t="s">
        <v>1457</v>
      </c>
      <c r="AB174" t="s">
        <v>1457</v>
      </c>
      <c r="AC174" t="s">
        <v>1457</v>
      </c>
      <c r="AD174" t="s">
        <v>1457</v>
      </c>
      <c r="AE174" t="s">
        <v>1457</v>
      </c>
      <c r="AF174" t="s">
        <v>1457</v>
      </c>
      <c r="AG174" t="s">
        <v>1457</v>
      </c>
      <c r="AH174" t="s">
        <v>1457</v>
      </c>
      <c r="AI174" t="s">
        <v>1457</v>
      </c>
      <c r="AJ174" t="s">
        <v>1457</v>
      </c>
      <c r="AK174" t="s">
        <v>1457</v>
      </c>
      <c r="AT174" t="s">
        <v>1457</v>
      </c>
      <c r="AU174" t="s">
        <v>1457</v>
      </c>
      <c r="AW174" t="s">
        <v>1457</v>
      </c>
      <c r="AX174" t="s">
        <v>1457</v>
      </c>
      <c r="AY174" t="s">
        <v>1457</v>
      </c>
      <c r="AZ174" t="s">
        <v>1457</v>
      </c>
      <c r="BA174" t="s">
        <v>1457</v>
      </c>
      <c r="BB174" t="s">
        <v>1457</v>
      </c>
      <c r="BC174" t="s">
        <v>1457</v>
      </c>
      <c r="BD174" t="s">
        <v>1457</v>
      </c>
      <c r="BF174" t="s">
        <v>1457</v>
      </c>
      <c r="BG174" t="s">
        <v>1457</v>
      </c>
      <c r="BH174" t="s">
        <v>1457</v>
      </c>
      <c r="BI174" t="s">
        <v>1457</v>
      </c>
      <c r="BJ174" t="s">
        <v>1457</v>
      </c>
      <c r="BK174" t="s">
        <v>1457</v>
      </c>
      <c r="BN174" t="s">
        <v>1457</v>
      </c>
      <c r="BP174" t="s">
        <v>1457</v>
      </c>
      <c r="BR174" t="s">
        <v>1457</v>
      </c>
      <c r="BS174" t="s">
        <v>1457</v>
      </c>
      <c r="BU174" t="s">
        <v>1457</v>
      </c>
      <c r="BV174" t="s">
        <v>1457</v>
      </c>
      <c r="BX174" t="s">
        <v>1457</v>
      </c>
      <c r="BY174" t="s">
        <v>1457</v>
      </c>
      <c r="BZ174" t="s">
        <v>1457</v>
      </c>
      <c r="CA174" t="s">
        <v>1457</v>
      </c>
      <c r="CB174" t="s">
        <v>1457</v>
      </c>
      <c r="CC174" t="s">
        <v>1457</v>
      </c>
      <c r="CD174" t="s">
        <v>1457</v>
      </c>
      <c r="CE174" t="s">
        <v>1457</v>
      </c>
      <c r="CF174" t="s">
        <v>1457</v>
      </c>
      <c r="CG174" t="s">
        <v>1457</v>
      </c>
      <c r="CH174" t="s">
        <v>1457</v>
      </c>
      <c r="CI174" t="s">
        <v>1457</v>
      </c>
      <c r="CJ174" t="s">
        <v>1457</v>
      </c>
      <c r="CK174" t="s">
        <v>1457</v>
      </c>
      <c r="CL174" t="s">
        <v>1457</v>
      </c>
      <c r="CM174" t="s">
        <v>1457</v>
      </c>
      <c r="CN174" t="s">
        <v>1457</v>
      </c>
      <c r="CO174" t="s">
        <v>1457</v>
      </c>
      <c r="CP174" t="s">
        <v>1457</v>
      </c>
      <c r="CQ174" t="s">
        <v>1457</v>
      </c>
      <c r="CR174" t="s">
        <v>1457</v>
      </c>
      <c r="CS174" t="s">
        <v>1457</v>
      </c>
      <c r="CT174" t="s">
        <v>1457</v>
      </c>
      <c r="CU174" t="s">
        <v>1457</v>
      </c>
      <c r="CV174" t="s">
        <v>1457</v>
      </c>
      <c r="CW174" t="s">
        <v>1457</v>
      </c>
      <c r="CX174" t="s">
        <v>1457</v>
      </c>
      <c r="CY174" t="s">
        <v>1457</v>
      </c>
      <c r="CZ174" t="s">
        <v>1457</v>
      </c>
      <c r="DA174" t="s">
        <v>1457</v>
      </c>
      <c r="DB174" t="s">
        <v>1457</v>
      </c>
      <c r="DC174" t="s">
        <v>1457</v>
      </c>
      <c r="DD174" t="s">
        <v>1457</v>
      </c>
      <c r="DE174" t="s">
        <v>1457</v>
      </c>
      <c r="DF174" t="s">
        <v>1457</v>
      </c>
      <c r="DG174" t="s">
        <v>1457</v>
      </c>
      <c r="DH174" t="s">
        <v>1457</v>
      </c>
      <c r="DI174" t="s">
        <v>1457</v>
      </c>
      <c r="DJ174" t="s">
        <v>1457</v>
      </c>
      <c r="DK174" t="s">
        <v>1457</v>
      </c>
      <c r="DL174" t="s">
        <v>1457</v>
      </c>
      <c r="DM174" t="s">
        <v>1457</v>
      </c>
      <c r="DN174" t="s">
        <v>1457</v>
      </c>
      <c r="DO174" t="s">
        <v>1457</v>
      </c>
      <c r="DP174" t="s">
        <v>1457</v>
      </c>
      <c r="DQ174" t="s">
        <v>1457</v>
      </c>
      <c r="DR174" t="s">
        <v>1457</v>
      </c>
      <c r="DS174" t="s">
        <v>1457</v>
      </c>
      <c r="DT174" t="s">
        <v>1457</v>
      </c>
      <c r="DU174" t="s">
        <v>1457</v>
      </c>
      <c r="DV174" t="s">
        <v>1457</v>
      </c>
      <c r="DW174" t="s">
        <v>1457</v>
      </c>
      <c r="DX174" t="s">
        <v>1457</v>
      </c>
      <c r="DY174" t="s">
        <v>1457</v>
      </c>
    </row>
    <row r="175" spans="1:129">
      <c r="A175" t="s">
        <v>1457</v>
      </c>
      <c r="B175" t="s">
        <v>1457</v>
      </c>
      <c r="C175" t="s">
        <v>1457</v>
      </c>
      <c r="F175" t="s">
        <v>1457</v>
      </c>
      <c r="G175" t="s">
        <v>1457</v>
      </c>
      <c r="H175" t="s">
        <v>1457</v>
      </c>
      <c r="I175" t="s">
        <v>1457</v>
      </c>
      <c r="J175" t="s">
        <v>1457</v>
      </c>
      <c r="K175" t="s">
        <v>1457</v>
      </c>
      <c r="L175" t="s">
        <v>1457</v>
      </c>
      <c r="M175" t="s">
        <v>1457</v>
      </c>
      <c r="N175" t="s">
        <v>1457</v>
      </c>
      <c r="O175" t="s">
        <v>1457</v>
      </c>
      <c r="P175" t="s">
        <v>1457</v>
      </c>
      <c r="Q175" t="s">
        <v>1457</v>
      </c>
      <c r="R175" t="s">
        <v>1457</v>
      </c>
      <c r="S175" t="s">
        <v>1457</v>
      </c>
      <c r="T175" t="s">
        <v>1457</v>
      </c>
      <c r="U175" t="s">
        <v>1457</v>
      </c>
      <c r="V175" t="s">
        <v>1457</v>
      </c>
      <c r="W175" t="s">
        <v>1457</v>
      </c>
      <c r="X175" t="s">
        <v>1457</v>
      </c>
      <c r="Y175" t="s">
        <v>1457</v>
      </c>
      <c r="Z175" t="s">
        <v>1457</v>
      </c>
      <c r="AA175" t="s">
        <v>1457</v>
      </c>
      <c r="AB175" t="s">
        <v>1457</v>
      </c>
      <c r="AC175" t="s">
        <v>1457</v>
      </c>
      <c r="AD175" t="s">
        <v>1457</v>
      </c>
      <c r="AE175" t="s">
        <v>1457</v>
      </c>
      <c r="AF175" t="s">
        <v>1457</v>
      </c>
      <c r="AG175" t="s">
        <v>1457</v>
      </c>
      <c r="AH175" t="s">
        <v>1457</v>
      </c>
      <c r="AI175" t="s">
        <v>1457</v>
      </c>
      <c r="AJ175" t="s">
        <v>1457</v>
      </c>
      <c r="AK175" t="s">
        <v>1457</v>
      </c>
      <c r="AT175" t="s">
        <v>1457</v>
      </c>
      <c r="AU175" t="s">
        <v>1457</v>
      </c>
      <c r="AW175" t="s">
        <v>1457</v>
      </c>
      <c r="AX175" t="s">
        <v>1457</v>
      </c>
      <c r="AY175" t="s">
        <v>1457</v>
      </c>
      <c r="AZ175" t="s">
        <v>1457</v>
      </c>
      <c r="BA175" t="s">
        <v>1457</v>
      </c>
      <c r="BB175" t="s">
        <v>1457</v>
      </c>
      <c r="BC175" t="s">
        <v>1457</v>
      </c>
      <c r="BD175" t="s">
        <v>1457</v>
      </c>
      <c r="BF175" t="s">
        <v>1457</v>
      </c>
      <c r="BG175" t="s">
        <v>1457</v>
      </c>
      <c r="BH175" t="s">
        <v>1457</v>
      </c>
      <c r="BI175" t="s">
        <v>1457</v>
      </c>
      <c r="BJ175" t="s">
        <v>1457</v>
      </c>
      <c r="BK175" t="s">
        <v>1457</v>
      </c>
      <c r="BN175" t="s">
        <v>1457</v>
      </c>
      <c r="BP175" t="s">
        <v>1457</v>
      </c>
      <c r="BR175" t="s">
        <v>1457</v>
      </c>
      <c r="BS175" t="s">
        <v>1457</v>
      </c>
      <c r="BU175" t="s">
        <v>1457</v>
      </c>
      <c r="BV175" t="s">
        <v>1457</v>
      </c>
      <c r="BX175" t="s">
        <v>1457</v>
      </c>
      <c r="BY175" t="s">
        <v>1457</v>
      </c>
      <c r="BZ175" t="s">
        <v>1457</v>
      </c>
      <c r="CA175" t="s">
        <v>1457</v>
      </c>
      <c r="CB175" t="s">
        <v>1457</v>
      </c>
      <c r="CC175" t="s">
        <v>1457</v>
      </c>
      <c r="CD175" t="s">
        <v>1457</v>
      </c>
      <c r="CE175" t="s">
        <v>1457</v>
      </c>
      <c r="CF175" t="s">
        <v>1457</v>
      </c>
      <c r="CG175" t="s">
        <v>1457</v>
      </c>
      <c r="CH175" t="s">
        <v>1457</v>
      </c>
      <c r="CI175" t="s">
        <v>1457</v>
      </c>
      <c r="CJ175" t="s">
        <v>1457</v>
      </c>
      <c r="CK175" t="s">
        <v>1457</v>
      </c>
      <c r="CL175" t="s">
        <v>1457</v>
      </c>
      <c r="CM175" t="s">
        <v>1457</v>
      </c>
      <c r="CN175" t="s">
        <v>1457</v>
      </c>
      <c r="CO175" t="s">
        <v>1457</v>
      </c>
      <c r="CP175" t="s">
        <v>1457</v>
      </c>
      <c r="CQ175" t="s">
        <v>1457</v>
      </c>
      <c r="CR175" t="s">
        <v>1457</v>
      </c>
      <c r="CS175" t="s">
        <v>1457</v>
      </c>
      <c r="CT175" t="s">
        <v>1457</v>
      </c>
      <c r="CU175" t="s">
        <v>1457</v>
      </c>
      <c r="CV175" t="s">
        <v>1457</v>
      </c>
      <c r="CW175" t="s">
        <v>1457</v>
      </c>
      <c r="CX175" t="s">
        <v>1457</v>
      </c>
      <c r="CY175" t="s">
        <v>1457</v>
      </c>
      <c r="CZ175" t="s">
        <v>1457</v>
      </c>
      <c r="DA175" t="s">
        <v>1457</v>
      </c>
      <c r="DB175" t="s">
        <v>1457</v>
      </c>
      <c r="DC175" t="s">
        <v>1457</v>
      </c>
      <c r="DD175" t="s">
        <v>1457</v>
      </c>
      <c r="DE175" t="s">
        <v>1457</v>
      </c>
      <c r="DF175" t="s">
        <v>1457</v>
      </c>
      <c r="DG175" t="s">
        <v>1457</v>
      </c>
      <c r="DH175" t="s">
        <v>1457</v>
      </c>
      <c r="DI175" t="s">
        <v>1457</v>
      </c>
      <c r="DJ175" t="s">
        <v>1457</v>
      </c>
      <c r="DK175" t="s">
        <v>1457</v>
      </c>
      <c r="DL175" t="s">
        <v>1457</v>
      </c>
      <c r="DM175" t="s">
        <v>1457</v>
      </c>
      <c r="DN175" t="s">
        <v>1457</v>
      </c>
      <c r="DO175" t="s">
        <v>1457</v>
      </c>
      <c r="DP175" t="s">
        <v>1457</v>
      </c>
      <c r="DQ175" t="s">
        <v>1457</v>
      </c>
      <c r="DR175" t="s">
        <v>1457</v>
      </c>
      <c r="DS175" t="s">
        <v>1457</v>
      </c>
      <c r="DT175" t="s">
        <v>1457</v>
      </c>
      <c r="DU175" t="s">
        <v>1457</v>
      </c>
      <c r="DV175" t="s">
        <v>1457</v>
      </c>
      <c r="DW175" t="s">
        <v>1457</v>
      </c>
      <c r="DX175" t="s">
        <v>1457</v>
      </c>
      <c r="DY175" t="s">
        <v>1457</v>
      </c>
    </row>
    <row r="176" spans="1:129">
      <c r="A176" t="s">
        <v>1457</v>
      </c>
      <c r="B176" t="s">
        <v>1457</v>
      </c>
      <c r="C176" t="s">
        <v>1457</v>
      </c>
      <c r="F176" t="s">
        <v>1457</v>
      </c>
      <c r="G176" t="s">
        <v>1457</v>
      </c>
      <c r="H176" t="s">
        <v>1457</v>
      </c>
      <c r="I176" t="s">
        <v>1457</v>
      </c>
      <c r="J176" t="s">
        <v>1457</v>
      </c>
      <c r="K176" t="s">
        <v>1457</v>
      </c>
      <c r="L176" t="s">
        <v>1457</v>
      </c>
      <c r="M176" t="s">
        <v>1457</v>
      </c>
      <c r="N176" t="s">
        <v>1457</v>
      </c>
      <c r="O176" t="s">
        <v>1457</v>
      </c>
      <c r="P176" t="s">
        <v>1457</v>
      </c>
      <c r="Q176" t="s">
        <v>1457</v>
      </c>
      <c r="R176" t="s">
        <v>1457</v>
      </c>
      <c r="S176" t="s">
        <v>1457</v>
      </c>
      <c r="T176" t="s">
        <v>1457</v>
      </c>
      <c r="U176" t="s">
        <v>1457</v>
      </c>
      <c r="V176" t="s">
        <v>1457</v>
      </c>
      <c r="W176" t="s">
        <v>1457</v>
      </c>
      <c r="X176" t="s">
        <v>1457</v>
      </c>
      <c r="Y176" t="s">
        <v>1457</v>
      </c>
      <c r="Z176" t="s">
        <v>1457</v>
      </c>
      <c r="AA176" t="s">
        <v>1457</v>
      </c>
      <c r="AB176" t="s">
        <v>1457</v>
      </c>
      <c r="AC176" t="s">
        <v>1457</v>
      </c>
      <c r="AD176" t="s">
        <v>1457</v>
      </c>
      <c r="AE176" t="s">
        <v>1457</v>
      </c>
      <c r="AF176" t="s">
        <v>1457</v>
      </c>
      <c r="AG176" t="s">
        <v>1457</v>
      </c>
      <c r="AH176" t="s">
        <v>1457</v>
      </c>
      <c r="AI176" t="s">
        <v>1457</v>
      </c>
      <c r="AJ176" t="s">
        <v>1457</v>
      </c>
      <c r="AK176" t="s">
        <v>1457</v>
      </c>
      <c r="AT176" t="s">
        <v>1457</v>
      </c>
      <c r="AU176" t="s">
        <v>1457</v>
      </c>
      <c r="AW176" t="s">
        <v>1457</v>
      </c>
      <c r="AX176" t="s">
        <v>1457</v>
      </c>
      <c r="AY176" t="s">
        <v>1457</v>
      </c>
      <c r="AZ176" t="s">
        <v>1457</v>
      </c>
      <c r="BA176" t="s">
        <v>1457</v>
      </c>
      <c r="BB176" t="s">
        <v>1457</v>
      </c>
      <c r="BC176" t="s">
        <v>1457</v>
      </c>
      <c r="BD176" t="s">
        <v>1457</v>
      </c>
      <c r="BF176" t="s">
        <v>1457</v>
      </c>
      <c r="BG176" t="s">
        <v>1457</v>
      </c>
      <c r="BH176" t="s">
        <v>1457</v>
      </c>
      <c r="BI176" t="s">
        <v>1457</v>
      </c>
      <c r="BJ176" t="s">
        <v>1457</v>
      </c>
      <c r="BK176" t="s">
        <v>1457</v>
      </c>
      <c r="BN176" t="s">
        <v>1457</v>
      </c>
      <c r="BP176" t="s">
        <v>1457</v>
      </c>
      <c r="BR176" t="s">
        <v>1457</v>
      </c>
      <c r="BS176" t="s">
        <v>1457</v>
      </c>
      <c r="BU176" t="s">
        <v>1457</v>
      </c>
      <c r="BV176" t="s">
        <v>1457</v>
      </c>
      <c r="BX176" t="s">
        <v>1457</v>
      </c>
      <c r="BY176" t="s">
        <v>1457</v>
      </c>
      <c r="BZ176" t="s">
        <v>1457</v>
      </c>
      <c r="CA176" t="s">
        <v>1457</v>
      </c>
      <c r="CB176" t="s">
        <v>1457</v>
      </c>
      <c r="CC176" t="s">
        <v>1457</v>
      </c>
      <c r="CD176" t="s">
        <v>1457</v>
      </c>
      <c r="CE176" t="s">
        <v>1457</v>
      </c>
      <c r="CF176" t="s">
        <v>1457</v>
      </c>
      <c r="CG176" t="s">
        <v>1457</v>
      </c>
      <c r="CH176" t="s">
        <v>1457</v>
      </c>
      <c r="CI176" t="s">
        <v>1457</v>
      </c>
      <c r="CJ176" t="s">
        <v>1457</v>
      </c>
      <c r="CK176" t="s">
        <v>1457</v>
      </c>
      <c r="CL176" t="s">
        <v>1457</v>
      </c>
      <c r="CM176" t="s">
        <v>1457</v>
      </c>
      <c r="CN176" t="s">
        <v>1457</v>
      </c>
      <c r="CO176" t="s">
        <v>1457</v>
      </c>
      <c r="CP176" t="s">
        <v>1457</v>
      </c>
      <c r="CQ176" t="s">
        <v>1457</v>
      </c>
      <c r="CR176" t="s">
        <v>1457</v>
      </c>
      <c r="CS176" t="s">
        <v>1457</v>
      </c>
      <c r="CT176" t="s">
        <v>1457</v>
      </c>
      <c r="CU176" t="s">
        <v>1457</v>
      </c>
      <c r="CV176" t="s">
        <v>1457</v>
      </c>
      <c r="CW176" t="s">
        <v>1457</v>
      </c>
      <c r="CX176" t="s">
        <v>1457</v>
      </c>
      <c r="CY176" t="s">
        <v>1457</v>
      </c>
      <c r="CZ176" t="s">
        <v>1457</v>
      </c>
      <c r="DA176" t="s">
        <v>1457</v>
      </c>
      <c r="DB176" t="s">
        <v>1457</v>
      </c>
      <c r="DC176" t="s">
        <v>1457</v>
      </c>
      <c r="DD176" t="s">
        <v>1457</v>
      </c>
      <c r="DE176" t="s">
        <v>1457</v>
      </c>
      <c r="DF176" t="s">
        <v>1457</v>
      </c>
      <c r="DG176" t="s">
        <v>1457</v>
      </c>
      <c r="DH176" t="s">
        <v>1457</v>
      </c>
      <c r="DI176" t="s">
        <v>1457</v>
      </c>
      <c r="DJ176" t="s">
        <v>1457</v>
      </c>
      <c r="DK176" t="s">
        <v>1457</v>
      </c>
      <c r="DL176" t="s">
        <v>1457</v>
      </c>
      <c r="DM176" t="s">
        <v>1457</v>
      </c>
      <c r="DN176" t="s">
        <v>1457</v>
      </c>
      <c r="DO176" t="s">
        <v>1457</v>
      </c>
      <c r="DP176" t="s">
        <v>1457</v>
      </c>
      <c r="DQ176" t="s">
        <v>1457</v>
      </c>
      <c r="DR176" t="s">
        <v>1457</v>
      </c>
      <c r="DS176" t="s">
        <v>1457</v>
      </c>
      <c r="DT176" t="s">
        <v>1457</v>
      </c>
      <c r="DU176" t="s">
        <v>1457</v>
      </c>
      <c r="DV176" t="s">
        <v>1457</v>
      </c>
      <c r="DW176" t="s">
        <v>1457</v>
      </c>
      <c r="DX176" t="s">
        <v>1457</v>
      </c>
      <c r="DY176" t="s">
        <v>1457</v>
      </c>
    </row>
    <row r="177" spans="1:129">
      <c r="A177" t="s">
        <v>1457</v>
      </c>
      <c r="B177" t="s">
        <v>1457</v>
      </c>
      <c r="C177" t="s">
        <v>1457</v>
      </c>
      <c r="F177" t="s">
        <v>1457</v>
      </c>
      <c r="G177" t="s">
        <v>1457</v>
      </c>
      <c r="H177" t="s">
        <v>1457</v>
      </c>
      <c r="I177" t="s">
        <v>1457</v>
      </c>
      <c r="J177" t="s">
        <v>1457</v>
      </c>
      <c r="K177" t="s">
        <v>1457</v>
      </c>
      <c r="L177" t="s">
        <v>1457</v>
      </c>
      <c r="M177" t="s">
        <v>1457</v>
      </c>
      <c r="N177" t="s">
        <v>1457</v>
      </c>
      <c r="O177" t="s">
        <v>1457</v>
      </c>
      <c r="P177" t="s">
        <v>1457</v>
      </c>
      <c r="Q177" t="s">
        <v>1457</v>
      </c>
      <c r="R177" t="s">
        <v>1457</v>
      </c>
      <c r="S177" t="s">
        <v>1457</v>
      </c>
      <c r="T177" t="s">
        <v>1457</v>
      </c>
      <c r="U177" t="s">
        <v>1457</v>
      </c>
      <c r="V177" t="s">
        <v>1457</v>
      </c>
      <c r="W177" t="s">
        <v>1457</v>
      </c>
      <c r="X177" t="s">
        <v>1457</v>
      </c>
      <c r="Y177" t="s">
        <v>1457</v>
      </c>
      <c r="Z177" t="s">
        <v>1457</v>
      </c>
      <c r="AA177" t="s">
        <v>1457</v>
      </c>
      <c r="AB177" t="s">
        <v>1457</v>
      </c>
      <c r="AC177" t="s">
        <v>1457</v>
      </c>
      <c r="AD177" t="s">
        <v>1457</v>
      </c>
      <c r="AE177" t="s">
        <v>1457</v>
      </c>
      <c r="AF177" t="s">
        <v>1457</v>
      </c>
      <c r="AG177" t="s">
        <v>1457</v>
      </c>
      <c r="AH177" t="s">
        <v>1457</v>
      </c>
      <c r="AI177" t="s">
        <v>1457</v>
      </c>
      <c r="AJ177" t="s">
        <v>1457</v>
      </c>
      <c r="AK177" t="s">
        <v>1457</v>
      </c>
      <c r="AT177" t="s">
        <v>1457</v>
      </c>
      <c r="AU177" t="s">
        <v>1457</v>
      </c>
      <c r="AW177" t="s">
        <v>1457</v>
      </c>
      <c r="AX177" t="s">
        <v>1457</v>
      </c>
      <c r="AY177" t="s">
        <v>1457</v>
      </c>
      <c r="AZ177" t="s">
        <v>1457</v>
      </c>
      <c r="BA177" t="s">
        <v>1457</v>
      </c>
      <c r="BB177" t="s">
        <v>1457</v>
      </c>
      <c r="BC177" t="s">
        <v>1457</v>
      </c>
      <c r="BD177" t="s">
        <v>1457</v>
      </c>
      <c r="BF177" t="s">
        <v>1457</v>
      </c>
      <c r="BG177" t="s">
        <v>1457</v>
      </c>
      <c r="BH177" t="s">
        <v>1457</v>
      </c>
      <c r="BI177" t="s">
        <v>1457</v>
      </c>
      <c r="BJ177" t="s">
        <v>1457</v>
      </c>
      <c r="BK177" t="s">
        <v>1457</v>
      </c>
      <c r="BN177" t="s">
        <v>1457</v>
      </c>
      <c r="BP177" t="s">
        <v>1457</v>
      </c>
      <c r="BR177" t="s">
        <v>1457</v>
      </c>
      <c r="BS177" t="s">
        <v>1457</v>
      </c>
      <c r="BU177" t="s">
        <v>1457</v>
      </c>
      <c r="BV177" t="s">
        <v>1457</v>
      </c>
      <c r="BX177" t="s">
        <v>1457</v>
      </c>
      <c r="BY177" t="s">
        <v>1457</v>
      </c>
      <c r="BZ177" t="s">
        <v>1457</v>
      </c>
      <c r="CA177" t="s">
        <v>1457</v>
      </c>
      <c r="CB177" t="s">
        <v>1457</v>
      </c>
      <c r="CC177" t="s">
        <v>1457</v>
      </c>
      <c r="CD177" t="s">
        <v>1457</v>
      </c>
      <c r="CE177" t="s">
        <v>1457</v>
      </c>
      <c r="CF177" t="s">
        <v>1457</v>
      </c>
      <c r="CG177" t="s">
        <v>1457</v>
      </c>
      <c r="CH177" t="s">
        <v>1457</v>
      </c>
      <c r="CI177" t="s">
        <v>1457</v>
      </c>
      <c r="CJ177" t="s">
        <v>1457</v>
      </c>
      <c r="CK177" t="s">
        <v>1457</v>
      </c>
      <c r="CL177" t="s">
        <v>1457</v>
      </c>
      <c r="CM177" t="s">
        <v>1457</v>
      </c>
      <c r="CN177" t="s">
        <v>1457</v>
      </c>
      <c r="CO177" t="s">
        <v>1457</v>
      </c>
      <c r="CP177" t="s">
        <v>1457</v>
      </c>
      <c r="CQ177" t="s">
        <v>1457</v>
      </c>
      <c r="CR177" t="s">
        <v>1457</v>
      </c>
      <c r="CS177" t="s">
        <v>1457</v>
      </c>
      <c r="CT177" t="s">
        <v>1457</v>
      </c>
      <c r="CU177" t="s">
        <v>1457</v>
      </c>
      <c r="CV177" t="s">
        <v>1457</v>
      </c>
      <c r="CW177" t="s">
        <v>1457</v>
      </c>
      <c r="CX177" t="s">
        <v>1457</v>
      </c>
      <c r="CY177" t="s">
        <v>1457</v>
      </c>
      <c r="CZ177" t="s">
        <v>1457</v>
      </c>
      <c r="DA177" t="s">
        <v>1457</v>
      </c>
      <c r="DB177" t="s">
        <v>1457</v>
      </c>
      <c r="DC177" t="s">
        <v>1457</v>
      </c>
      <c r="DD177" t="s">
        <v>1457</v>
      </c>
      <c r="DE177" t="s">
        <v>1457</v>
      </c>
      <c r="DF177" t="s">
        <v>1457</v>
      </c>
      <c r="DG177" t="s">
        <v>1457</v>
      </c>
      <c r="DH177" t="s">
        <v>1457</v>
      </c>
      <c r="DI177" t="s">
        <v>1457</v>
      </c>
      <c r="DJ177" t="s">
        <v>1457</v>
      </c>
      <c r="DK177" t="s">
        <v>1457</v>
      </c>
      <c r="DL177" t="s">
        <v>1457</v>
      </c>
      <c r="DM177" t="s">
        <v>1457</v>
      </c>
      <c r="DN177" t="s">
        <v>1457</v>
      </c>
      <c r="DO177" t="s">
        <v>1457</v>
      </c>
      <c r="DP177" t="s">
        <v>1457</v>
      </c>
      <c r="DQ177" t="s">
        <v>1457</v>
      </c>
      <c r="DR177" t="s">
        <v>1457</v>
      </c>
      <c r="DS177" t="s">
        <v>1457</v>
      </c>
      <c r="DT177" t="s">
        <v>1457</v>
      </c>
      <c r="DU177" t="s">
        <v>1457</v>
      </c>
      <c r="DV177" t="s">
        <v>1457</v>
      </c>
      <c r="DW177" t="s">
        <v>1457</v>
      </c>
      <c r="DX177" t="s">
        <v>1457</v>
      </c>
      <c r="DY177" t="s">
        <v>1457</v>
      </c>
    </row>
    <row r="178" spans="1:129">
      <c r="A178" t="s">
        <v>1457</v>
      </c>
      <c r="B178" t="s">
        <v>1457</v>
      </c>
      <c r="C178" t="s">
        <v>1457</v>
      </c>
      <c r="F178" t="s">
        <v>1457</v>
      </c>
      <c r="G178" t="s">
        <v>1457</v>
      </c>
      <c r="H178" t="s">
        <v>1457</v>
      </c>
      <c r="I178" t="s">
        <v>1457</v>
      </c>
      <c r="J178" t="s">
        <v>1457</v>
      </c>
      <c r="K178" t="s">
        <v>1457</v>
      </c>
      <c r="L178" t="s">
        <v>1457</v>
      </c>
      <c r="M178" t="s">
        <v>1457</v>
      </c>
      <c r="N178" t="s">
        <v>1457</v>
      </c>
      <c r="O178" t="s">
        <v>1457</v>
      </c>
      <c r="P178" t="s">
        <v>1457</v>
      </c>
      <c r="Q178" t="s">
        <v>1457</v>
      </c>
      <c r="R178" t="s">
        <v>1457</v>
      </c>
      <c r="S178" t="s">
        <v>1457</v>
      </c>
      <c r="T178" t="s">
        <v>1457</v>
      </c>
      <c r="U178" t="s">
        <v>1457</v>
      </c>
      <c r="V178" t="s">
        <v>1457</v>
      </c>
      <c r="W178" t="s">
        <v>1457</v>
      </c>
      <c r="X178" t="s">
        <v>1457</v>
      </c>
      <c r="Y178" t="s">
        <v>1457</v>
      </c>
      <c r="Z178" t="s">
        <v>1457</v>
      </c>
      <c r="AA178" t="s">
        <v>1457</v>
      </c>
      <c r="AB178" t="s">
        <v>1457</v>
      </c>
      <c r="AC178" t="s">
        <v>1457</v>
      </c>
      <c r="AD178" t="s">
        <v>1457</v>
      </c>
      <c r="AE178" t="s">
        <v>1457</v>
      </c>
      <c r="AF178" t="s">
        <v>1457</v>
      </c>
      <c r="AG178" t="s">
        <v>1457</v>
      </c>
      <c r="AH178" t="s">
        <v>1457</v>
      </c>
      <c r="AI178" t="s">
        <v>1457</v>
      </c>
      <c r="AJ178" t="s">
        <v>1457</v>
      </c>
      <c r="AK178" t="s">
        <v>1457</v>
      </c>
      <c r="AT178" t="s">
        <v>1457</v>
      </c>
      <c r="AU178" t="s">
        <v>1457</v>
      </c>
      <c r="AW178" t="s">
        <v>1457</v>
      </c>
      <c r="AX178" t="s">
        <v>1457</v>
      </c>
      <c r="AY178" t="s">
        <v>1457</v>
      </c>
      <c r="AZ178" t="s">
        <v>1457</v>
      </c>
      <c r="BA178" t="s">
        <v>1457</v>
      </c>
      <c r="BB178" t="s">
        <v>1457</v>
      </c>
      <c r="BC178" t="s">
        <v>1457</v>
      </c>
      <c r="BD178" t="s">
        <v>1457</v>
      </c>
      <c r="BF178" t="s">
        <v>1457</v>
      </c>
      <c r="BG178" t="s">
        <v>1457</v>
      </c>
      <c r="BH178" t="s">
        <v>1457</v>
      </c>
      <c r="BI178" t="s">
        <v>1457</v>
      </c>
      <c r="BJ178" t="s">
        <v>1457</v>
      </c>
      <c r="BK178" t="s">
        <v>1457</v>
      </c>
      <c r="BN178" t="s">
        <v>1457</v>
      </c>
      <c r="BP178" t="s">
        <v>1457</v>
      </c>
      <c r="BR178" t="s">
        <v>1457</v>
      </c>
      <c r="BS178" t="s">
        <v>1457</v>
      </c>
      <c r="BU178" t="s">
        <v>1457</v>
      </c>
      <c r="BV178" t="s">
        <v>1457</v>
      </c>
      <c r="BX178" t="s">
        <v>1457</v>
      </c>
      <c r="BY178" t="s">
        <v>1457</v>
      </c>
      <c r="BZ178" t="s">
        <v>1457</v>
      </c>
      <c r="CA178" t="s">
        <v>1457</v>
      </c>
      <c r="CB178" t="s">
        <v>1457</v>
      </c>
      <c r="CC178" t="s">
        <v>1457</v>
      </c>
      <c r="CD178" t="s">
        <v>1457</v>
      </c>
      <c r="CE178" t="s">
        <v>1457</v>
      </c>
      <c r="CF178" t="s">
        <v>1457</v>
      </c>
      <c r="CG178" t="s">
        <v>1457</v>
      </c>
      <c r="CH178" t="s">
        <v>1457</v>
      </c>
      <c r="CI178" t="s">
        <v>1457</v>
      </c>
      <c r="CJ178" t="s">
        <v>1457</v>
      </c>
      <c r="CK178" t="s">
        <v>1457</v>
      </c>
      <c r="CL178" t="s">
        <v>1457</v>
      </c>
      <c r="CM178" t="s">
        <v>1457</v>
      </c>
      <c r="CN178" t="s">
        <v>1457</v>
      </c>
      <c r="CO178" t="s">
        <v>1457</v>
      </c>
      <c r="CP178" t="s">
        <v>1457</v>
      </c>
      <c r="CQ178" t="s">
        <v>1457</v>
      </c>
      <c r="CR178" t="s">
        <v>1457</v>
      </c>
      <c r="CS178" t="s">
        <v>1457</v>
      </c>
      <c r="CT178" t="s">
        <v>1457</v>
      </c>
      <c r="CU178" t="s">
        <v>1457</v>
      </c>
      <c r="CV178" t="s">
        <v>1457</v>
      </c>
      <c r="CW178" t="s">
        <v>1457</v>
      </c>
      <c r="CX178" t="s">
        <v>1457</v>
      </c>
      <c r="CY178" t="s">
        <v>1457</v>
      </c>
      <c r="CZ178" t="s">
        <v>1457</v>
      </c>
      <c r="DA178" t="s">
        <v>1457</v>
      </c>
      <c r="DB178" t="s">
        <v>1457</v>
      </c>
      <c r="DC178" t="s">
        <v>1457</v>
      </c>
      <c r="DD178" t="s">
        <v>1457</v>
      </c>
      <c r="DE178" t="s">
        <v>1457</v>
      </c>
      <c r="DF178" t="s">
        <v>1457</v>
      </c>
      <c r="DG178" t="s">
        <v>1457</v>
      </c>
      <c r="DH178" t="s">
        <v>1457</v>
      </c>
      <c r="DI178" t="s">
        <v>1457</v>
      </c>
      <c r="DJ178" t="s">
        <v>1457</v>
      </c>
      <c r="DK178" t="s">
        <v>1457</v>
      </c>
      <c r="DL178" t="s">
        <v>1457</v>
      </c>
      <c r="DM178" t="s">
        <v>1457</v>
      </c>
      <c r="DN178" t="s">
        <v>1457</v>
      </c>
      <c r="DO178" t="s">
        <v>1457</v>
      </c>
      <c r="DP178" t="s">
        <v>1457</v>
      </c>
      <c r="DQ178" t="s">
        <v>1457</v>
      </c>
      <c r="DR178" t="s">
        <v>1457</v>
      </c>
      <c r="DS178" t="s">
        <v>1457</v>
      </c>
      <c r="DT178" t="s">
        <v>1457</v>
      </c>
      <c r="DU178" t="s">
        <v>1457</v>
      </c>
      <c r="DV178" t="s">
        <v>1457</v>
      </c>
      <c r="DW178" t="s">
        <v>1457</v>
      </c>
      <c r="DX178" t="s">
        <v>1457</v>
      </c>
      <c r="DY178" t="s">
        <v>1457</v>
      </c>
    </row>
    <row r="179" spans="1:129">
      <c r="A179" t="s">
        <v>1457</v>
      </c>
      <c r="B179" t="s">
        <v>1457</v>
      </c>
      <c r="C179" t="s">
        <v>1457</v>
      </c>
      <c r="F179" t="s">
        <v>1457</v>
      </c>
      <c r="G179" t="s">
        <v>1457</v>
      </c>
      <c r="H179" t="s">
        <v>1457</v>
      </c>
      <c r="I179" t="s">
        <v>1457</v>
      </c>
      <c r="J179" t="s">
        <v>1457</v>
      </c>
      <c r="K179" t="s">
        <v>1457</v>
      </c>
      <c r="L179" t="s">
        <v>1457</v>
      </c>
      <c r="M179" t="s">
        <v>1457</v>
      </c>
      <c r="N179" t="s">
        <v>1457</v>
      </c>
      <c r="O179" t="s">
        <v>1457</v>
      </c>
      <c r="P179" t="s">
        <v>1457</v>
      </c>
      <c r="Q179" t="s">
        <v>1457</v>
      </c>
      <c r="R179" t="s">
        <v>1457</v>
      </c>
      <c r="S179" t="s">
        <v>1457</v>
      </c>
      <c r="T179" t="s">
        <v>1457</v>
      </c>
      <c r="U179" t="s">
        <v>1457</v>
      </c>
      <c r="V179" t="s">
        <v>1457</v>
      </c>
      <c r="W179" t="s">
        <v>1457</v>
      </c>
      <c r="X179" t="s">
        <v>1457</v>
      </c>
      <c r="Y179" t="s">
        <v>1457</v>
      </c>
      <c r="Z179" t="s">
        <v>1457</v>
      </c>
      <c r="AA179" t="s">
        <v>1457</v>
      </c>
      <c r="AB179" t="s">
        <v>1457</v>
      </c>
      <c r="AC179" t="s">
        <v>1457</v>
      </c>
      <c r="AD179" t="s">
        <v>1457</v>
      </c>
      <c r="AE179" t="s">
        <v>1457</v>
      </c>
      <c r="AF179" t="s">
        <v>1457</v>
      </c>
      <c r="AG179" t="s">
        <v>1457</v>
      </c>
      <c r="AH179" t="s">
        <v>1457</v>
      </c>
      <c r="AI179" t="s">
        <v>1457</v>
      </c>
      <c r="AJ179" t="s">
        <v>1457</v>
      </c>
      <c r="AK179" t="s">
        <v>1457</v>
      </c>
      <c r="AT179" t="s">
        <v>1457</v>
      </c>
      <c r="AU179" t="s">
        <v>1457</v>
      </c>
      <c r="AW179" t="s">
        <v>1457</v>
      </c>
      <c r="AX179" t="s">
        <v>1457</v>
      </c>
      <c r="AY179" t="s">
        <v>1457</v>
      </c>
      <c r="AZ179" t="s">
        <v>1457</v>
      </c>
      <c r="BA179" t="s">
        <v>1457</v>
      </c>
      <c r="BB179" t="s">
        <v>1457</v>
      </c>
      <c r="BC179" t="s">
        <v>1457</v>
      </c>
      <c r="BD179" t="s">
        <v>1457</v>
      </c>
      <c r="BF179" t="s">
        <v>1457</v>
      </c>
      <c r="BG179" t="s">
        <v>1457</v>
      </c>
      <c r="BH179" t="s">
        <v>1457</v>
      </c>
      <c r="BI179" t="s">
        <v>1457</v>
      </c>
      <c r="BJ179" t="s">
        <v>1457</v>
      </c>
      <c r="BK179" t="s">
        <v>1457</v>
      </c>
      <c r="BN179" t="s">
        <v>1457</v>
      </c>
      <c r="BP179" t="s">
        <v>1457</v>
      </c>
      <c r="BR179" t="s">
        <v>1457</v>
      </c>
      <c r="BS179" t="s">
        <v>1457</v>
      </c>
      <c r="BU179" t="s">
        <v>1457</v>
      </c>
      <c r="BV179" t="s">
        <v>1457</v>
      </c>
      <c r="BX179" t="s">
        <v>1457</v>
      </c>
      <c r="BY179" t="s">
        <v>1457</v>
      </c>
      <c r="BZ179" t="s">
        <v>1457</v>
      </c>
      <c r="CA179" t="s">
        <v>1457</v>
      </c>
      <c r="CB179" t="s">
        <v>1457</v>
      </c>
      <c r="CC179" t="s">
        <v>1457</v>
      </c>
      <c r="CD179" t="s">
        <v>1457</v>
      </c>
      <c r="CE179" t="s">
        <v>1457</v>
      </c>
      <c r="CF179" t="s">
        <v>1457</v>
      </c>
      <c r="CG179" t="s">
        <v>1457</v>
      </c>
      <c r="CH179" t="s">
        <v>1457</v>
      </c>
      <c r="CI179" t="s">
        <v>1457</v>
      </c>
      <c r="CJ179" t="s">
        <v>1457</v>
      </c>
      <c r="CK179" t="s">
        <v>1457</v>
      </c>
      <c r="CL179" t="s">
        <v>1457</v>
      </c>
      <c r="CM179" t="s">
        <v>1457</v>
      </c>
      <c r="CN179" t="s">
        <v>1457</v>
      </c>
      <c r="CO179" t="s">
        <v>1457</v>
      </c>
      <c r="CP179" t="s">
        <v>1457</v>
      </c>
      <c r="CQ179" t="s">
        <v>1457</v>
      </c>
      <c r="CR179" t="s">
        <v>1457</v>
      </c>
      <c r="CS179" t="s">
        <v>1457</v>
      </c>
      <c r="CT179" t="s">
        <v>1457</v>
      </c>
      <c r="CU179" t="s">
        <v>1457</v>
      </c>
      <c r="CV179" t="s">
        <v>1457</v>
      </c>
      <c r="CW179" t="s">
        <v>1457</v>
      </c>
      <c r="CX179" t="s">
        <v>1457</v>
      </c>
      <c r="CY179" t="s">
        <v>1457</v>
      </c>
      <c r="CZ179" t="s">
        <v>1457</v>
      </c>
      <c r="DA179" t="s">
        <v>1457</v>
      </c>
      <c r="DB179" t="s">
        <v>1457</v>
      </c>
      <c r="DC179" t="s">
        <v>1457</v>
      </c>
      <c r="DD179" t="s">
        <v>1457</v>
      </c>
      <c r="DE179" t="s">
        <v>1457</v>
      </c>
      <c r="DF179" t="s">
        <v>1457</v>
      </c>
      <c r="DG179" t="s">
        <v>1457</v>
      </c>
      <c r="DH179" t="s">
        <v>1457</v>
      </c>
      <c r="DI179" t="s">
        <v>1457</v>
      </c>
      <c r="DJ179" t="s">
        <v>1457</v>
      </c>
      <c r="DK179" t="s">
        <v>1457</v>
      </c>
      <c r="DL179" t="s">
        <v>1457</v>
      </c>
      <c r="DM179" t="s">
        <v>1457</v>
      </c>
      <c r="DN179" t="s">
        <v>1457</v>
      </c>
      <c r="DO179" t="s">
        <v>1457</v>
      </c>
      <c r="DP179" t="s">
        <v>1457</v>
      </c>
      <c r="DQ179" t="s">
        <v>1457</v>
      </c>
      <c r="DR179" t="s">
        <v>1457</v>
      </c>
      <c r="DS179" t="s">
        <v>1457</v>
      </c>
      <c r="DT179" t="s">
        <v>1457</v>
      </c>
      <c r="DU179" t="s">
        <v>1457</v>
      </c>
      <c r="DV179" t="s">
        <v>1457</v>
      </c>
      <c r="DW179" t="s">
        <v>1457</v>
      </c>
      <c r="DX179" t="s">
        <v>1457</v>
      </c>
      <c r="DY179" t="s">
        <v>1457</v>
      </c>
    </row>
    <row r="180" spans="1:129">
      <c r="A180" t="s">
        <v>1457</v>
      </c>
      <c r="B180" t="s">
        <v>1457</v>
      </c>
      <c r="C180" t="s">
        <v>1457</v>
      </c>
      <c r="F180" t="s">
        <v>1457</v>
      </c>
      <c r="G180" t="s">
        <v>1457</v>
      </c>
      <c r="H180" t="s">
        <v>1457</v>
      </c>
      <c r="I180" t="s">
        <v>1457</v>
      </c>
      <c r="J180" t="s">
        <v>1457</v>
      </c>
      <c r="K180" t="s">
        <v>1457</v>
      </c>
      <c r="L180" t="s">
        <v>1457</v>
      </c>
      <c r="M180" t="s">
        <v>1457</v>
      </c>
      <c r="N180" t="s">
        <v>1457</v>
      </c>
      <c r="O180" t="s">
        <v>1457</v>
      </c>
      <c r="P180" t="s">
        <v>1457</v>
      </c>
      <c r="Q180" t="s">
        <v>1457</v>
      </c>
      <c r="R180" t="s">
        <v>1457</v>
      </c>
      <c r="S180" t="s">
        <v>1457</v>
      </c>
      <c r="T180" t="s">
        <v>1457</v>
      </c>
      <c r="U180" t="s">
        <v>1457</v>
      </c>
      <c r="V180" t="s">
        <v>1457</v>
      </c>
      <c r="W180" t="s">
        <v>1457</v>
      </c>
      <c r="X180" t="s">
        <v>1457</v>
      </c>
      <c r="Y180" t="s">
        <v>1457</v>
      </c>
      <c r="Z180" t="s">
        <v>1457</v>
      </c>
      <c r="AA180" t="s">
        <v>1457</v>
      </c>
      <c r="AB180" t="s">
        <v>1457</v>
      </c>
      <c r="AC180" t="s">
        <v>1457</v>
      </c>
      <c r="AD180" t="s">
        <v>1457</v>
      </c>
      <c r="AE180" t="s">
        <v>1457</v>
      </c>
      <c r="AF180" t="s">
        <v>1457</v>
      </c>
      <c r="AG180" t="s">
        <v>1457</v>
      </c>
      <c r="AH180" t="s">
        <v>1457</v>
      </c>
      <c r="AI180" t="s">
        <v>1457</v>
      </c>
      <c r="AJ180" t="s">
        <v>1457</v>
      </c>
      <c r="AK180" t="s">
        <v>1457</v>
      </c>
      <c r="AT180" t="s">
        <v>1457</v>
      </c>
      <c r="AU180" t="s">
        <v>1457</v>
      </c>
      <c r="AW180" t="s">
        <v>1457</v>
      </c>
      <c r="AX180" t="s">
        <v>1457</v>
      </c>
      <c r="AY180" t="s">
        <v>1457</v>
      </c>
      <c r="AZ180" t="s">
        <v>1457</v>
      </c>
      <c r="BA180" t="s">
        <v>1457</v>
      </c>
      <c r="BB180" t="s">
        <v>1457</v>
      </c>
      <c r="BC180" t="s">
        <v>1457</v>
      </c>
      <c r="BD180" t="s">
        <v>1457</v>
      </c>
      <c r="BF180" t="s">
        <v>1457</v>
      </c>
      <c r="BG180" t="s">
        <v>1457</v>
      </c>
      <c r="BH180" t="s">
        <v>1457</v>
      </c>
      <c r="BI180" t="s">
        <v>1457</v>
      </c>
      <c r="BJ180" t="s">
        <v>1457</v>
      </c>
      <c r="BK180" t="s">
        <v>1457</v>
      </c>
      <c r="BN180" t="s">
        <v>1457</v>
      </c>
      <c r="BP180" t="s">
        <v>1457</v>
      </c>
      <c r="BR180" t="s">
        <v>1457</v>
      </c>
      <c r="BS180" t="s">
        <v>1457</v>
      </c>
      <c r="BU180" t="s">
        <v>1457</v>
      </c>
      <c r="BV180" t="s">
        <v>1457</v>
      </c>
      <c r="BX180" t="s">
        <v>1457</v>
      </c>
      <c r="BY180" t="s">
        <v>1457</v>
      </c>
      <c r="BZ180" t="s">
        <v>1457</v>
      </c>
      <c r="CA180" t="s">
        <v>1457</v>
      </c>
      <c r="CB180" t="s">
        <v>1457</v>
      </c>
      <c r="CC180" t="s">
        <v>1457</v>
      </c>
      <c r="CD180" t="s">
        <v>1457</v>
      </c>
      <c r="CE180" t="s">
        <v>1457</v>
      </c>
      <c r="CF180" t="s">
        <v>1457</v>
      </c>
      <c r="CG180" t="s">
        <v>1457</v>
      </c>
      <c r="CH180" t="s">
        <v>1457</v>
      </c>
      <c r="CI180" t="s">
        <v>1457</v>
      </c>
      <c r="CJ180" t="s">
        <v>1457</v>
      </c>
      <c r="CK180" t="s">
        <v>1457</v>
      </c>
      <c r="CL180" t="s">
        <v>1457</v>
      </c>
      <c r="CM180" t="s">
        <v>1457</v>
      </c>
      <c r="CN180" t="s">
        <v>1457</v>
      </c>
      <c r="CO180" t="s">
        <v>1457</v>
      </c>
      <c r="CP180" t="s">
        <v>1457</v>
      </c>
      <c r="CQ180" t="s">
        <v>1457</v>
      </c>
      <c r="CR180" t="s">
        <v>1457</v>
      </c>
      <c r="CS180" t="s">
        <v>1457</v>
      </c>
      <c r="CT180" t="s">
        <v>1457</v>
      </c>
      <c r="CU180" t="s">
        <v>1457</v>
      </c>
      <c r="CV180" t="s">
        <v>1457</v>
      </c>
      <c r="CW180" t="s">
        <v>1457</v>
      </c>
      <c r="CX180" t="s">
        <v>1457</v>
      </c>
      <c r="CY180" t="s">
        <v>1457</v>
      </c>
      <c r="CZ180" t="s">
        <v>1457</v>
      </c>
      <c r="DA180" t="s">
        <v>1457</v>
      </c>
      <c r="DB180" t="s">
        <v>1457</v>
      </c>
      <c r="DC180" t="s">
        <v>1457</v>
      </c>
      <c r="DD180" t="s">
        <v>1457</v>
      </c>
      <c r="DE180" t="s">
        <v>1457</v>
      </c>
      <c r="DF180" t="s">
        <v>1457</v>
      </c>
      <c r="DG180" t="s">
        <v>1457</v>
      </c>
      <c r="DH180" t="s">
        <v>1457</v>
      </c>
      <c r="DI180" t="s">
        <v>1457</v>
      </c>
      <c r="DJ180" t="s">
        <v>1457</v>
      </c>
      <c r="DK180" t="s">
        <v>1457</v>
      </c>
      <c r="DL180" t="s">
        <v>1457</v>
      </c>
      <c r="DM180" t="s">
        <v>1457</v>
      </c>
      <c r="DN180" t="s">
        <v>1457</v>
      </c>
      <c r="DO180" t="s">
        <v>1457</v>
      </c>
      <c r="DP180" t="s">
        <v>1457</v>
      </c>
      <c r="DQ180" t="s">
        <v>1457</v>
      </c>
      <c r="DR180" t="s">
        <v>1457</v>
      </c>
      <c r="DS180" t="s">
        <v>1457</v>
      </c>
      <c r="DT180" t="s">
        <v>1457</v>
      </c>
      <c r="DU180" t="s">
        <v>1457</v>
      </c>
      <c r="DV180" t="s">
        <v>1457</v>
      </c>
      <c r="DW180" t="s">
        <v>1457</v>
      </c>
      <c r="DX180" t="s">
        <v>1457</v>
      </c>
      <c r="DY180" t="s">
        <v>1457</v>
      </c>
    </row>
    <row r="181" spans="1:129">
      <c r="A181" t="s">
        <v>1457</v>
      </c>
      <c r="B181" t="s">
        <v>1457</v>
      </c>
      <c r="C181" t="s">
        <v>1457</v>
      </c>
      <c r="F181" t="s">
        <v>1457</v>
      </c>
      <c r="G181" t="s">
        <v>1457</v>
      </c>
      <c r="H181" t="s">
        <v>1457</v>
      </c>
      <c r="I181" t="s">
        <v>1457</v>
      </c>
      <c r="J181" t="s">
        <v>1457</v>
      </c>
      <c r="K181" t="s">
        <v>1457</v>
      </c>
      <c r="L181" t="s">
        <v>1457</v>
      </c>
      <c r="M181" t="s">
        <v>1457</v>
      </c>
      <c r="N181" t="s">
        <v>1457</v>
      </c>
      <c r="O181" t="s">
        <v>1457</v>
      </c>
      <c r="P181" t="s">
        <v>1457</v>
      </c>
      <c r="Q181" t="s">
        <v>1457</v>
      </c>
      <c r="R181" t="s">
        <v>1457</v>
      </c>
      <c r="S181" t="s">
        <v>1457</v>
      </c>
      <c r="T181" t="s">
        <v>1457</v>
      </c>
      <c r="U181" t="s">
        <v>1457</v>
      </c>
      <c r="V181" t="s">
        <v>1457</v>
      </c>
      <c r="W181" t="s">
        <v>1457</v>
      </c>
      <c r="X181" t="s">
        <v>1457</v>
      </c>
      <c r="Y181" t="s">
        <v>1457</v>
      </c>
      <c r="Z181" t="s">
        <v>1457</v>
      </c>
      <c r="AA181" t="s">
        <v>1457</v>
      </c>
      <c r="AB181" t="s">
        <v>1457</v>
      </c>
      <c r="AC181" t="s">
        <v>1457</v>
      </c>
      <c r="AD181" t="s">
        <v>1457</v>
      </c>
      <c r="AE181" t="s">
        <v>1457</v>
      </c>
      <c r="AF181" t="s">
        <v>1457</v>
      </c>
      <c r="AG181" t="s">
        <v>1457</v>
      </c>
      <c r="AH181" t="s">
        <v>1457</v>
      </c>
      <c r="AI181" t="s">
        <v>1457</v>
      </c>
      <c r="AJ181" t="s">
        <v>1457</v>
      </c>
      <c r="AK181" t="s">
        <v>1457</v>
      </c>
      <c r="AT181" t="s">
        <v>1457</v>
      </c>
      <c r="AU181" t="s">
        <v>1457</v>
      </c>
      <c r="AW181" t="s">
        <v>1457</v>
      </c>
      <c r="AX181" t="s">
        <v>1457</v>
      </c>
      <c r="AY181" t="s">
        <v>1457</v>
      </c>
      <c r="AZ181" t="s">
        <v>1457</v>
      </c>
      <c r="BA181" t="s">
        <v>1457</v>
      </c>
      <c r="BB181" t="s">
        <v>1457</v>
      </c>
      <c r="BC181" t="s">
        <v>1457</v>
      </c>
      <c r="BD181" t="s">
        <v>1457</v>
      </c>
      <c r="BF181" t="s">
        <v>1457</v>
      </c>
      <c r="BG181" t="s">
        <v>1457</v>
      </c>
      <c r="BH181" t="s">
        <v>1457</v>
      </c>
      <c r="BI181" t="s">
        <v>1457</v>
      </c>
      <c r="BJ181" t="s">
        <v>1457</v>
      </c>
      <c r="BK181" t="s">
        <v>1457</v>
      </c>
      <c r="BN181" t="s">
        <v>1457</v>
      </c>
      <c r="BP181" t="s">
        <v>1457</v>
      </c>
      <c r="BR181" t="s">
        <v>1457</v>
      </c>
      <c r="BS181" t="s">
        <v>1457</v>
      </c>
      <c r="BU181" t="s">
        <v>1457</v>
      </c>
      <c r="BV181" t="s">
        <v>1457</v>
      </c>
      <c r="BX181" t="s">
        <v>1457</v>
      </c>
      <c r="BY181" t="s">
        <v>1457</v>
      </c>
      <c r="BZ181" t="s">
        <v>1457</v>
      </c>
      <c r="CA181" t="s">
        <v>1457</v>
      </c>
      <c r="CB181" t="s">
        <v>1457</v>
      </c>
      <c r="CC181" t="s">
        <v>1457</v>
      </c>
      <c r="CD181" t="s">
        <v>1457</v>
      </c>
      <c r="CE181" t="s">
        <v>1457</v>
      </c>
      <c r="CF181" t="s">
        <v>1457</v>
      </c>
      <c r="CG181" t="s">
        <v>1457</v>
      </c>
      <c r="CH181" t="s">
        <v>1457</v>
      </c>
      <c r="CI181" t="s">
        <v>1457</v>
      </c>
      <c r="CJ181" t="s">
        <v>1457</v>
      </c>
      <c r="CK181" t="s">
        <v>1457</v>
      </c>
      <c r="CL181" t="s">
        <v>1457</v>
      </c>
      <c r="CM181" t="s">
        <v>1457</v>
      </c>
      <c r="CN181" t="s">
        <v>1457</v>
      </c>
      <c r="CO181" t="s">
        <v>1457</v>
      </c>
      <c r="CP181" t="s">
        <v>1457</v>
      </c>
      <c r="CQ181" t="s">
        <v>1457</v>
      </c>
      <c r="CR181" t="s">
        <v>1457</v>
      </c>
      <c r="CS181" t="s">
        <v>1457</v>
      </c>
      <c r="CT181" t="s">
        <v>1457</v>
      </c>
      <c r="CU181" t="s">
        <v>1457</v>
      </c>
      <c r="CV181" t="s">
        <v>1457</v>
      </c>
      <c r="CW181" t="s">
        <v>1457</v>
      </c>
      <c r="CX181" t="s">
        <v>1457</v>
      </c>
      <c r="CY181" t="s">
        <v>1457</v>
      </c>
      <c r="CZ181" t="s">
        <v>1457</v>
      </c>
      <c r="DA181" t="s">
        <v>1457</v>
      </c>
      <c r="DB181" t="s">
        <v>1457</v>
      </c>
      <c r="DC181" t="s">
        <v>1457</v>
      </c>
      <c r="DD181" t="s">
        <v>1457</v>
      </c>
      <c r="DE181" t="s">
        <v>1457</v>
      </c>
      <c r="DF181" t="s">
        <v>1457</v>
      </c>
      <c r="DG181" t="s">
        <v>1457</v>
      </c>
      <c r="DH181" t="s">
        <v>1457</v>
      </c>
      <c r="DI181" t="s">
        <v>1457</v>
      </c>
      <c r="DJ181" t="s">
        <v>1457</v>
      </c>
      <c r="DK181" t="s">
        <v>1457</v>
      </c>
      <c r="DL181" t="s">
        <v>1457</v>
      </c>
      <c r="DM181" t="s">
        <v>1457</v>
      </c>
      <c r="DN181" t="s">
        <v>1457</v>
      </c>
      <c r="DO181" t="s">
        <v>1457</v>
      </c>
      <c r="DP181" t="s">
        <v>1457</v>
      </c>
      <c r="DQ181" t="s">
        <v>1457</v>
      </c>
      <c r="DR181" t="s">
        <v>1457</v>
      </c>
      <c r="DS181" t="s">
        <v>1457</v>
      </c>
      <c r="DT181" t="s">
        <v>1457</v>
      </c>
      <c r="DU181" t="s">
        <v>1457</v>
      </c>
      <c r="DV181" t="s">
        <v>1457</v>
      </c>
      <c r="DW181" t="s">
        <v>1457</v>
      </c>
      <c r="DX181" t="s">
        <v>1457</v>
      </c>
      <c r="DY181" t="s">
        <v>1457</v>
      </c>
    </row>
    <row r="182" spans="1:129">
      <c r="A182" t="s">
        <v>1457</v>
      </c>
      <c r="B182" t="s">
        <v>1457</v>
      </c>
      <c r="C182" t="s">
        <v>1457</v>
      </c>
      <c r="F182" t="s">
        <v>1457</v>
      </c>
      <c r="G182" t="s">
        <v>1457</v>
      </c>
      <c r="H182" t="s">
        <v>1457</v>
      </c>
      <c r="I182" t="s">
        <v>1457</v>
      </c>
      <c r="J182" t="s">
        <v>1457</v>
      </c>
      <c r="K182" t="s">
        <v>1457</v>
      </c>
      <c r="L182" t="s">
        <v>1457</v>
      </c>
      <c r="M182" t="s">
        <v>1457</v>
      </c>
      <c r="N182" t="s">
        <v>1457</v>
      </c>
      <c r="O182" t="s">
        <v>1457</v>
      </c>
      <c r="P182" t="s">
        <v>1457</v>
      </c>
      <c r="Q182" t="s">
        <v>1457</v>
      </c>
      <c r="R182" t="s">
        <v>1457</v>
      </c>
      <c r="S182" t="s">
        <v>1457</v>
      </c>
      <c r="T182" t="s">
        <v>1457</v>
      </c>
      <c r="U182" t="s">
        <v>1457</v>
      </c>
      <c r="V182" t="s">
        <v>1457</v>
      </c>
      <c r="W182" t="s">
        <v>1457</v>
      </c>
      <c r="X182" t="s">
        <v>1457</v>
      </c>
      <c r="Y182" t="s">
        <v>1457</v>
      </c>
      <c r="Z182" t="s">
        <v>1457</v>
      </c>
      <c r="AA182" t="s">
        <v>1457</v>
      </c>
      <c r="AB182" t="s">
        <v>1457</v>
      </c>
      <c r="AC182" t="s">
        <v>1457</v>
      </c>
      <c r="AD182" t="s">
        <v>1457</v>
      </c>
      <c r="AE182" t="s">
        <v>1457</v>
      </c>
      <c r="AF182" t="s">
        <v>1457</v>
      </c>
      <c r="AG182" t="s">
        <v>1457</v>
      </c>
      <c r="AH182" t="s">
        <v>1457</v>
      </c>
      <c r="AI182" t="s">
        <v>1457</v>
      </c>
      <c r="AJ182" t="s">
        <v>1457</v>
      </c>
      <c r="AK182" t="s">
        <v>1457</v>
      </c>
      <c r="AT182" t="s">
        <v>1457</v>
      </c>
      <c r="AU182" t="s">
        <v>1457</v>
      </c>
      <c r="AW182" t="s">
        <v>1457</v>
      </c>
      <c r="AX182" t="s">
        <v>1457</v>
      </c>
      <c r="AY182" t="s">
        <v>1457</v>
      </c>
      <c r="AZ182" t="s">
        <v>1457</v>
      </c>
      <c r="BA182" t="s">
        <v>1457</v>
      </c>
      <c r="BB182" t="s">
        <v>1457</v>
      </c>
      <c r="BC182" t="s">
        <v>1457</v>
      </c>
      <c r="BD182" t="s">
        <v>1457</v>
      </c>
      <c r="BF182" t="s">
        <v>1457</v>
      </c>
      <c r="BG182" t="s">
        <v>1457</v>
      </c>
      <c r="BH182" t="s">
        <v>1457</v>
      </c>
      <c r="BI182" t="s">
        <v>1457</v>
      </c>
      <c r="BJ182" t="s">
        <v>1457</v>
      </c>
      <c r="BK182" t="s">
        <v>1457</v>
      </c>
      <c r="BN182" t="s">
        <v>1457</v>
      </c>
      <c r="BP182" t="s">
        <v>1457</v>
      </c>
      <c r="BR182" t="s">
        <v>1457</v>
      </c>
      <c r="BS182" t="s">
        <v>1457</v>
      </c>
      <c r="BU182" t="s">
        <v>1457</v>
      </c>
      <c r="BV182" t="s">
        <v>1457</v>
      </c>
      <c r="BX182" t="s">
        <v>1457</v>
      </c>
      <c r="BY182" t="s">
        <v>1457</v>
      </c>
      <c r="BZ182" t="s">
        <v>1457</v>
      </c>
      <c r="CA182" t="s">
        <v>1457</v>
      </c>
      <c r="CB182" t="s">
        <v>1457</v>
      </c>
      <c r="CC182" t="s">
        <v>1457</v>
      </c>
      <c r="CD182" t="s">
        <v>1457</v>
      </c>
      <c r="CE182" t="s">
        <v>1457</v>
      </c>
      <c r="CF182" t="s">
        <v>1457</v>
      </c>
      <c r="CG182" t="s">
        <v>1457</v>
      </c>
      <c r="CH182" t="s">
        <v>1457</v>
      </c>
      <c r="CI182" t="s">
        <v>1457</v>
      </c>
      <c r="CJ182" t="s">
        <v>1457</v>
      </c>
      <c r="CK182" t="s">
        <v>1457</v>
      </c>
      <c r="CL182" t="s">
        <v>1457</v>
      </c>
      <c r="CM182" t="s">
        <v>1457</v>
      </c>
      <c r="CN182" t="s">
        <v>1457</v>
      </c>
      <c r="CO182" t="s">
        <v>1457</v>
      </c>
      <c r="CP182" t="s">
        <v>1457</v>
      </c>
      <c r="CQ182" t="s">
        <v>1457</v>
      </c>
      <c r="CR182" t="s">
        <v>1457</v>
      </c>
      <c r="CS182" t="s">
        <v>1457</v>
      </c>
      <c r="CT182" t="s">
        <v>1457</v>
      </c>
      <c r="CU182" t="s">
        <v>1457</v>
      </c>
      <c r="CV182" t="s">
        <v>1457</v>
      </c>
      <c r="CW182" t="s">
        <v>1457</v>
      </c>
      <c r="CX182" t="s">
        <v>1457</v>
      </c>
      <c r="CY182" t="s">
        <v>1457</v>
      </c>
      <c r="CZ182" t="s">
        <v>1457</v>
      </c>
      <c r="DA182" t="s">
        <v>1457</v>
      </c>
      <c r="DB182" t="s">
        <v>1457</v>
      </c>
      <c r="DC182" t="s">
        <v>1457</v>
      </c>
      <c r="DD182" t="s">
        <v>1457</v>
      </c>
      <c r="DE182" t="s">
        <v>1457</v>
      </c>
      <c r="DF182" t="s">
        <v>1457</v>
      </c>
      <c r="DG182" t="s">
        <v>1457</v>
      </c>
      <c r="DH182" t="s">
        <v>1457</v>
      </c>
      <c r="DI182" t="s">
        <v>1457</v>
      </c>
      <c r="DJ182" t="s">
        <v>1457</v>
      </c>
      <c r="DK182" t="s">
        <v>1457</v>
      </c>
      <c r="DL182" t="s">
        <v>1457</v>
      </c>
      <c r="DM182" t="s">
        <v>1457</v>
      </c>
      <c r="DN182" t="s">
        <v>1457</v>
      </c>
      <c r="DO182" t="s">
        <v>1457</v>
      </c>
      <c r="DP182" t="s">
        <v>1457</v>
      </c>
      <c r="DQ182" t="s">
        <v>1457</v>
      </c>
      <c r="DR182" t="s">
        <v>1457</v>
      </c>
      <c r="DS182" t="s">
        <v>1457</v>
      </c>
      <c r="DT182" t="s">
        <v>1457</v>
      </c>
      <c r="DU182" t="s">
        <v>1457</v>
      </c>
      <c r="DV182" t="s">
        <v>1457</v>
      </c>
      <c r="DW182" t="s">
        <v>1457</v>
      </c>
      <c r="DX182" t="s">
        <v>1457</v>
      </c>
      <c r="DY182" t="s">
        <v>1457</v>
      </c>
    </row>
    <row r="183" spans="1:129">
      <c r="A183" t="s">
        <v>1457</v>
      </c>
      <c r="B183" t="s">
        <v>1457</v>
      </c>
      <c r="C183" t="s">
        <v>1457</v>
      </c>
      <c r="F183" t="s">
        <v>1457</v>
      </c>
      <c r="G183" t="s">
        <v>1457</v>
      </c>
      <c r="H183" t="s">
        <v>1457</v>
      </c>
      <c r="I183" t="s">
        <v>1457</v>
      </c>
      <c r="J183" t="s">
        <v>1457</v>
      </c>
      <c r="K183" t="s">
        <v>1457</v>
      </c>
      <c r="L183" t="s">
        <v>1457</v>
      </c>
      <c r="M183" t="s">
        <v>1457</v>
      </c>
      <c r="N183" t="s">
        <v>1457</v>
      </c>
      <c r="O183" t="s">
        <v>1457</v>
      </c>
      <c r="P183" t="s">
        <v>1457</v>
      </c>
      <c r="Q183" t="s">
        <v>1457</v>
      </c>
      <c r="R183" t="s">
        <v>1457</v>
      </c>
      <c r="S183" t="s">
        <v>1457</v>
      </c>
      <c r="T183" t="s">
        <v>1457</v>
      </c>
      <c r="U183" t="s">
        <v>1457</v>
      </c>
      <c r="V183" t="s">
        <v>1457</v>
      </c>
      <c r="W183" t="s">
        <v>1457</v>
      </c>
      <c r="X183" t="s">
        <v>1457</v>
      </c>
      <c r="Y183" t="s">
        <v>1457</v>
      </c>
      <c r="Z183" t="s">
        <v>1457</v>
      </c>
      <c r="AA183" t="s">
        <v>1457</v>
      </c>
      <c r="AB183" t="s">
        <v>1457</v>
      </c>
      <c r="AC183" t="s">
        <v>1457</v>
      </c>
      <c r="AD183" t="s">
        <v>1457</v>
      </c>
      <c r="AE183" t="s">
        <v>1457</v>
      </c>
      <c r="AF183" t="s">
        <v>1457</v>
      </c>
      <c r="AG183" t="s">
        <v>1457</v>
      </c>
      <c r="AH183" t="s">
        <v>1457</v>
      </c>
      <c r="AI183" t="s">
        <v>1457</v>
      </c>
      <c r="AJ183" t="s">
        <v>1457</v>
      </c>
      <c r="AK183" t="s">
        <v>1457</v>
      </c>
      <c r="AT183" t="s">
        <v>1457</v>
      </c>
      <c r="AU183" t="s">
        <v>1457</v>
      </c>
      <c r="AW183" t="s">
        <v>1457</v>
      </c>
      <c r="AX183" t="s">
        <v>1457</v>
      </c>
      <c r="AY183" t="s">
        <v>1457</v>
      </c>
      <c r="AZ183" t="s">
        <v>1457</v>
      </c>
      <c r="BA183" t="s">
        <v>1457</v>
      </c>
      <c r="BB183" t="s">
        <v>1457</v>
      </c>
      <c r="BC183" t="s">
        <v>1457</v>
      </c>
      <c r="BD183" t="s">
        <v>1457</v>
      </c>
      <c r="BF183" t="s">
        <v>1457</v>
      </c>
      <c r="BG183" t="s">
        <v>1457</v>
      </c>
      <c r="BH183" t="s">
        <v>1457</v>
      </c>
      <c r="BI183" t="s">
        <v>1457</v>
      </c>
      <c r="BJ183" t="s">
        <v>1457</v>
      </c>
      <c r="BK183" t="s">
        <v>1457</v>
      </c>
      <c r="BN183" t="s">
        <v>1457</v>
      </c>
      <c r="BP183" t="s">
        <v>1457</v>
      </c>
      <c r="BR183" t="s">
        <v>1457</v>
      </c>
      <c r="BS183" t="s">
        <v>1457</v>
      </c>
      <c r="BU183" t="s">
        <v>1457</v>
      </c>
      <c r="BV183" t="s">
        <v>1457</v>
      </c>
      <c r="BX183" t="s">
        <v>1457</v>
      </c>
      <c r="BY183" t="s">
        <v>1457</v>
      </c>
      <c r="BZ183" t="s">
        <v>1457</v>
      </c>
      <c r="CA183" t="s">
        <v>1457</v>
      </c>
      <c r="CB183" t="s">
        <v>1457</v>
      </c>
      <c r="CC183" t="s">
        <v>1457</v>
      </c>
      <c r="CD183" t="s">
        <v>1457</v>
      </c>
      <c r="CE183" t="s">
        <v>1457</v>
      </c>
      <c r="CF183" t="s">
        <v>1457</v>
      </c>
      <c r="CG183" t="s">
        <v>1457</v>
      </c>
      <c r="CH183" t="s">
        <v>1457</v>
      </c>
      <c r="CI183" t="s">
        <v>1457</v>
      </c>
      <c r="CJ183" t="s">
        <v>1457</v>
      </c>
      <c r="CK183" t="s">
        <v>1457</v>
      </c>
      <c r="CL183" t="s">
        <v>1457</v>
      </c>
      <c r="CM183" t="s">
        <v>1457</v>
      </c>
      <c r="CN183" t="s">
        <v>1457</v>
      </c>
      <c r="CO183" t="s">
        <v>1457</v>
      </c>
      <c r="CP183" t="s">
        <v>1457</v>
      </c>
      <c r="CQ183" t="s">
        <v>1457</v>
      </c>
      <c r="CR183" t="s">
        <v>1457</v>
      </c>
      <c r="CS183" t="s">
        <v>1457</v>
      </c>
      <c r="CT183" t="s">
        <v>1457</v>
      </c>
      <c r="CU183" t="s">
        <v>1457</v>
      </c>
      <c r="CV183" t="s">
        <v>1457</v>
      </c>
      <c r="CW183" t="s">
        <v>1457</v>
      </c>
      <c r="CX183" t="s">
        <v>1457</v>
      </c>
      <c r="CY183" t="s">
        <v>1457</v>
      </c>
      <c r="CZ183" t="s">
        <v>1457</v>
      </c>
      <c r="DA183" t="s">
        <v>1457</v>
      </c>
      <c r="DB183" t="s">
        <v>1457</v>
      </c>
      <c r="DC183" t="s">
        <v>1457</v>
      </c>
      <c r="DD183" t="s">
        <v>1457</v>
      </c>
      <c r="DE183" t="s">
        <v>1457</v>
      </c>
      <c r="DF183" t="s">
        <v>1457</v>
      </c>
      <c r="DG183" t="s">
        <v>1457</v>
      </c>
      <c r="DH183" t="s">
        <v>1457</v>
      </c>
      <c r="DI183" t="s">
        <v>1457</v>
      </c>
      <c r="DJ183" t="s">
        <v>1457</v>
      </c>
      <c r="DK183" t="s">
        <v>1457</v>
      </c>
      <c r="DL183" t="s">
        <v>1457</v>
      </c>
      <c r="DM183" t="s">
        <v>1457</v>
      </c>
      <c r="DN183" t="s">
        <v>1457</v>
      </c>
      <c r="DO183" t="s">
        <v>1457</v>
      </c>
      <c r="DP183" t="s">
        <v>1457</v>
      </c>
      <c r="DQ183" t="s">
        <v>1457</v>
      </c>
      <c r="DR183" t="s">
        <v>1457</v>
      </c>
      <c r="DS183" t="s">
        <v>1457</v>
      </c>
      <c r="DT183" t="s">
        <v>1457</v>
      </c>
      <c r="DU183" t="s">
        <v>1457</v>
      </c>
      <c r="DV183" t="s">
        <v>1457</v>
      </c>
      <c r="DW183" t="s">
        <v>1457</v>
      </c>
      <c r="DX183" t="s">
        <v>1457</v>
      </c>
      <c r="DY183" t="s">
        <v>1457</v>
      </c>
    </row>
    <row r="184" spans="1:129">
      <c r="A184" t="s">
        <v>1457</v>
      </c>
      <c r="B184" t="s">
        <v>1457</v>
      </c>
      <c r="C184" t="s">
        <v>1457</v>
      </c>
      <c r="F184" t="s">
        <v>1457</v>
      </c>
      <c r="G184" t="s">
        <v>1457</v>
      </c>
      <c r="H184" t="s">
        <v>1457</v>
      </c>
      <c r="I184" t="s">
        <v>1457</v>
      </c>
      <c r="J184" t="s">
        <v>1457</v>
      </c>
      <c r="K184" t="s">
        <v>1457</v>
      </c>
      <c r="L184" t="s">
        <v>1457</v>
      </c>
      <c r="M184" t="s">
        <v>1457</v>
      </c>
      <c r="N184" t="s">
        <v>1457</v>
      </c>
      <c r="O184" t="s">
        <v>1457</v>
      </c>
      <c r="P184" t="s">
        <v>1457</v>
      </c>
      <c r="Q184" t="s">
        <v>1457</v>
      </c>
      <c r="R184" t="s">
        <v>1457</v>
      </c>
      <c r="S184" t="s">
        <v>1457</v>
      </c>
      <c r="T184" t="s">
        <v>1457</v>
      </c>
      <c r="U184" t="s">
        <v>1457</v>
      </c>
      <c r="V184" t="s">
        <v>1457</v>
      </c>
      <c r="W184" t="s">
        <v>1457</v>
      </c>
      <c r="X184" t="s">
        <v>1457</v>
      </c>
      <c r="Y184" t="s">
        <v>1457</v>
      </c>
      <c r="Z184" t="s">
        <v>1457</v>
      </c>
      <c r="AA184" t="s">
        <v>1457</v>
      </c>
      <c r="AB184" t="s">
        <v>1457</v>
      </c>
      <c r="AC184" t="s">
        <v>1457</v>
      </c>
      <c r="AD184" t="s">
        <v>1457</v>
      </c>
      <c r="AE184" t="s">
        <v>1457</v>
      </c>
      <c r="AF184" t="s">
        <v>1457</v>
      </c>
      <c r="AG184" t="s">
        <v>1457</v>
      </c>
      <c r="AH184" t="s">
        <v>1457</v>
      </c>
      <c r="AI184" t="s">
        <v>1457</v>
      </c>
      <c r="AJ184" t="s">
        <v>1457</v>
      </c>
      <c r="AK184" t="s">
        <v>1457</v>
      </c>
      <c r="AT184" t="s">
        <v>1457</v>
      </c>
      <c r="AU184" t="s">
        <v>1457</v>
      </c>
      <c r="AW184" t="s">
        <v>1457</v>
      </c>
      <c r="AX184" t="s">
        <v>1457</v>
      </c>
      <c r="AY184" t="s">
        <v>1457</v>
      </c>
      <c r="AZ184" t="s">
        <v>1457</v>
      </c>
      <c r="BA184" t="s">
        <v>1457</v>
      </c>
      <c r="BB184" t="s">
        <v>1457</v>
      </c>
      <c r="BC184" t="s">
        <v>1457</v>
      </c>
      <c r="BD184" t="s">
        <v>1457</v>
      </c>
      <c r="BF184" t="s">
        <v>1457</v>
      </c>
      <c r="BG184" t="s">
        <v>1457</v>
      </c>
      <c r="BH184" t="s">
        <v>1457</v>
      </c>
      <c r="BI184" t="s">
        <v>1457</v>
      </c>
      <c r="BJ184" t="s">
        <v>1457</v>
      </c>
      <c r="BK184" t="s">
        <v>1457</v>
      </c>
      <c r="BN184" t="s">
        <v>1457</v>
      </c>
      <c r="BP184" t="s">
        <v>1457</v>
      </c>
      <c r="BR184" t="s">
        <v>1457</v>
      </c>
      <c r="BS184" t="s">
        <v>1457</v>
      </c>
      <c r="BU184" t="s">
        <v>1457</v>
      </c>
      <c r="BV184" t="s">
        <v>1457</v>
      </c>
      <c r="BX184" t="s">
        <v>1457</v>
      </c>
      <c r="BY184" t="s">
        <v>1457</v>
      </c>
      <c r="BZ184" t="s">
        <v>1457</v>
      </c>
      <c r="CA184" t="s">
        <v>1457</v>
      </c>
      <c r="CB184" t="s">
        <v>1457</v>
      </c>
      <c r="CC184" t="s">
        <v>1457</v>
      </c>
      <c r="CD184" t="s">
        <v>1457</v>
      </c>
      <c r="CE184" t="s">
        <v>1457</v>
      </c>
      <c r="CF184" t="s">
        <v>1457</v>
      </c>
      <c r="CG184" t="s">
        <v>1457</v>
      </c>
      <c r="CH184" t="s">
        <v>1457</v>
      </c>
      <c r="CI184" t="s">
        <v>1457</v>
      </c>
      <c r="CJ184" t="s">
        <v>1457</v>
      </c>
      <c r="CK184" t="s">
        <v>1457</v>
      </c>
      <c r="CL184" t="s">
        <v>1457</v>
      </c>
      <c r="CM184" t="s">
        <v>1457</v>
      </c>
      <c r="CN184" t="s">
        <v>1457</v>
      </c>
      <c r="CO184" t="s">
        <v>1457</v>
      </c>
      <c r="CP184" t="s">
        <v>1457</v>
      </c>
      <c r="CQ184" t="s">
        <v>1457</v>
      </c>
      <c r="CR184" t="s">
        <v>1457</v>
      </c>
      <c r="CS184" t="s">
        <v>1457</v>
      </c>
      <c r="CT184" t="s">
        <v>1457</v>
      </c>
      <c r="CU184" t="s">
        <v>1457</v>
      </c>
      <c r="CV184" t="s">
        <v>1457</v>
      </c>
      <c r="CW184" t="s">
        <v>1457</v>
      </c>
      <c r="CX184" t="s">
        <v>1457</v>
      </c>
      <c r="CY184" t="s">
        <v>1457</v>
      </c>
      <c r="CZ184" t="s">
        <v>1457</v>
      </c>
      <c r="DA184" t="s">
        <v>1457</v>
      </c>
      <c r="DB184" t="s">
        <v>1457</v>
      </c>
      <c r="DC184" t="s">
        <v>1457</v>
      </c>
      <c r="DD184" t="s">
        <v>1457</v>
      </c>
      <c r="DE184" t="s">
        <v>1457</v>
      </c>
      <c r="DF184" t="s">
        <v>1457</v>
      </c>
      <c r="DG184" t="s">
        <v>1457</v>
      </c>
      <c r="DH184" t="s">
        <v>1457</v>
      </c>
      <c r="DI184" t="s">
        <v>1457</v>
      </c>
      <c r="DJ184" t="s">
        <v>1457</v>
      </c>
      <c r="DK184" t="s">
        <v>1457</v>
      </c>
      <c r="DL184" t="s">
        <v>1457</v>
      </c>
      <c r="DM184" t="s">
        <v>1457</v>
      </c>
      <c r="DN184" t="s">
        <v>1457</v>
      </c>
      <c r="DO184" t="s">
        <v>1457</v>
      </c>
      <c r="DP184" t="s">
        <v>1457</v>
      </c>
      <c r="DQ184" t="s">
        <v>1457</v>
      </c>
      <c r="DR184" t="s">
        <v>1457</v>
      </c>
      <c r="DS184" t="s">
        <v>1457</v>
      </c>
      <c r="DT184" t="s">
        <v>1457</v>
      </c>
      <c r="DU184" t="s">
        <v>1457</v>
      </c>
      <c r="DV184" t="s">
        <v>1457</v>
      </c>
      <c r="DW184" t="s">
        <v>1457</v>
      </c>
      <c r="DX184" t="s">
        <v>1457</v>
      </c>
      <c r="DY184" t="s">
        <v>1457</v>
      </c>
    </row>
    <row r="185" spans="1:129">
      <c r="A185" t="s">
        <v>1457</v>
      </c>
      <c r="B185" t="s">
        <v>1457</v>
      </c>
      <c r="C185" t="s">
        <v>1457</v>
      </c>
      <c r="F185" t="s">
        <v>1457</v>
      </c>
      <c r="G185" t="s">
        <v>1457</v>
      </c>
      <c r="H185" t="s">
        <v>1457</v>
      </c>
      <c r="I185" t="s">
        <v>1457</v>
      </c>
      <c r="J185" t="s">
        <v>1457</v>
      </c>
      <c r="K185" t="s">
        <v>1457</v>
      </c>
      <c r="L185" t="s">
        <v>1457</v>
      </c>
      <c r="M185" t="s">
        <v>1457</v>
      </c>
      <c r="N185" t="s">
        <v>1457</v>
      </c>
      <c r="O185" t="s">
        <v>1457</v>
      </c>
      <c r="P185" t="s">
        <v>1457</v>
      </c>
      <c r="Q185" t="s">
        <v>1457</v>
      </c>
      <c r="R185" t="s">
        <v>1457</v>
      </c>
      <c r="S185" t="s">
        <v>1457</v>
      </c>
      <c r="T185" t="s">
        <v>1457</v>
      </c>
      <c r="U185" t="s">
        <v>1457</v>
      </c>
      <c r="V185" t="s">
        <v>1457</v>
      </c>
      <c r="W185" t="s">
        <v>1457</v>
      </c>
      <c r="X185" t="s">
        <v>1457</v>
      </c>
      <c r="Y185" t="s">
        <v>1457</v>
      </c>
      <c r="Z185" t="s">
        <v>1457</v>
      </c>
      <c r="AA185" t="s">
        <v>1457</v>
      </c>
      <c r="AB185" t="s">
        <v>1457</v>
      </c>
      <c r="AC185" t="s">
        <v>1457</v>
      </c>
      <c r="AD185" t="s">
        <v>1457</v>
      </c>
      <c r="AE185" t="s">
        <v>1457</v>
      </c>
      <c r="AF185" t="s">
        <v>1457</v>
      </c>
      <c r="AG185" t="s">
        <v>1457</v>
      </c>
      <c r="AH185" t="s">
        <v>1457</v>
      </c>
      <c r="AI185" t="s">
        <v>1457</v>
      </c>
      <c r="AJ185" t="s">
        <v>1457</v>
      </c>
      <c r="AK185" t="s">
        <v>1457</v>
      </c>
      <c r="AT185" t="s">
        <v>1457</v>
      </c>
      <c r="AU185" t="s">
        <v>1457</v>
      </c>
      <c r="AW185" t="s">
        <v>1457</v>
      </c>
      <c r="AX185" t="s">
        <v>1457</v>
      </c>
      <c r="AY185" t="s">
        <v>1457</v>
      </c>
      <c r="AZ185" t="s">
        <v>1457</v>
      </c>
      <c r="BA185" t="s">
        <v>1457</v>
      </c>
      <c r="BB185" t="s">
        <v>1457</v>
      </c>
      <c r="BC185" t="s">
        <v>1457</v>
      </c>
      <c r="BD185" t="s">
        <v>1457</v>
      </c>
      <c r="BF185" t="s">
        <v>1457</v>
      </c>
      <c r="BG185" t="s">
        <v>1457</v>
      </c>
      <c r="BH185" t="s">
        <v>1457</v>
      </c>
      <c r="BI185" t="s">
        <v>1457</v>
      </c>
      <c r="BJ185" t="s">
        <v>1457</v>
      </c>
      <c r="BK185" t="s">
        <v>1457</v>
      </c>
      <c r="BN185" t="s">
        <v>1457</v>
      </c>
      <c r="BP185" t="s">
        <v>1457</v>
      </c>
      <c r="BR185" t="s">
        <v>1457</v>
      </c>
      <c r="BS185" t="s">
        <v>1457</v>
      </c>
      <c r="BU185" t="s">
        <v>1457</v>
      </c>
      <c r="BV185" t="s">
        <v>1457</v>
      </c>
      <c r="BX185" t="s">
        <v>1457</v>
      </c>
      <c r="BY185" t="s">
        <v>1457</v>
      </c>
      <c r="BZ185" t="s">
        <v>1457</v>
      </c>
      <c r="CA185" t="s">
        <v>1457</v>
      </c>
      <c r="CB185" t="s">
        <v>1457</v>
      </c>
      <c r="CC185" t="s">
        <v>1457</v>
      </c>
      <c r="CD185" t="s">
        <v>1457</v>
      </c>
      <c r="CE185" t="s">
        <v>1457</v>
      </c>
      <c r="CF185" t="s">
        <v>1457</v>
      </c>
      <c r="CG185" t="s">
        <v>1457</v>
      </c>
      <c r="CH185" t="s">
        <v>1457</v>
      </c>
      <c r="CI185" t="s">
        <v>1457</v>
      </c>
      <c r="CJ185" t="s">
        <v>1457</v>
      </c>
      <c r="CK185" t="s">
        <v>1457</v>
      </c>
      <c r="CL185" t="s">
        <v>1457</v>
      </c>
      <c r="CM185" t="s">
        <v>1457</v>
      </c>
      <c r="CN185" t="s">
        <v>1457</v>
      </c>
      <c r="CO185" t="s">
        <v>1457</v>
      </c>
      <c r="CP185" t="s">
        <v>1457</v>
      </c>
      <c r="CQ185" t="s">
        <v>1457</v>
      </c>
      <c r="CR185" t="s">
        <v>1457</v>
      </c>
      <c r="CS185" t="s">
        <v>1457</v>
      </c>
      <c r="CT185" t="s">
        <v>1457</v>
      </c>
      <c r="CU185" t="s">
        <v>1457</v>
      </c>
      <c r="CV185" t="s">
        <v>1457</v>
      </c>
      <c r="CW185" t="s">
        <v>1457</v>
      </c>
      <c r="CX185" t="s">
        <v>1457</v>
      </c>
      <c r="CY185" t="s">
        <v>1457</v>
      </c>
      <c r="CZ185" t="s">
        <v>1457</v>
      </c>
      <c r="DA185" t="s">
        <v>1457</v>
      </c>
      <c r="DB185" t="s">
        <v>1457</v>
      </c>
      <c r="DC185" t="s">
        <v>1457</v>
      </c>
      <c r="DD185" t="s">
        <v>1457</v>
      </c>
      <c r="DE185" t="s">
        <v>1457</v>
      </c>
      <c r="DF185" t="s">
        <v>1457</v>
      </c>
      <c r="DG185" t="s">
        <v>1457</v>
      </c>
      <c r="DH185" t="s">
        <v>1457</v>
      </c>
      <c r="DI185" t="s">
        <v>1457</v>
      </c>
      <c r="DJ185" t="s">
        <v>1457</v>
      </c>
      <c r="DK185" t="s">
        <v>1457</v>
      </c>
      <c r="DL185" t="s">
        <v>1457</v>
      </c>
      <c r="DM185" t="s">
        <v>1457</v>
      </c>
      <c r="DN185" t="s">
        <v>1457</v>
      </c>
      <c r="DO185" t="s">
        <v>1457</v>
      </c>
      <c r="DP185" t="s">
        <v>1457</v>
      </c>
      <c r="DQ185" t="s">
        <v>1457</v>
      </c>
      <c r="DR185" t="s">
        <v>1457</v>
      </c>
      <c r="DS185" t="s">
        <v>1457</v>
      </c>
      <c r="DT185" t="s">
        <v>1457</v>
      </c>
      <c r="DU185" t="s">
        <v>1457</v>
      </c>
      <c r="DV185" t="s">
        <v>1457</v>
      </c>
      <c r="DW185" t="s">
        <v>1457</v>
      </c>
      <c r="DX185" t="s">
        <v>1457</v>
      </c>
      <c r="DY185" t="s">
        <v>1457</v>
      </c>
    </row>
    <row r="186" spans="1:129">
      <c r="A186" t="s">
        <v>1457</v>
      </c>
      <c r="B186" t="s">
        <v>1457</v>
      </c>
      <c r="C186" t="s">
        <v>1457</v>
      </c>
      <c r="F186" t="s">
        <v>1457</v>
      </c>
      <c r="G186" t="s">
        <v>1457</v>
      </c>
      <c r="H186" t="s">
        <v>1457</v>
      </c>
      <c r="I186" t="s">
        <v>1457</v>
      </c>
      <c r="J186" t="s">
        <v>1457</v>
      </c>
      <c r="K186" t="s">
        <v>1457</v>
      </c>
      <c r="L186" t="s">
        <v>1457</v>
      </c>
      <c r="M186" t="s">
        <v>1457</v>
      </c>
      <c r="N186" t="s">
        <v>1457</v>
      </c>
      <c r="O186" t="s">
        <v>1457</v>
      </c>
      <c r="P186" t="s">
        <v>1457</v>
      </c>
      <c r="Q186" t="s">
        <v>1457</v>
      </c>
      <c r="R186" t="s">
        <v>1457</v>
      </c>
      <c r="S186" t="s">
        <v>1457</v>
      </c>
      <c r="T186" t="s">
        <v>1457</v>
      </c>
      <c r="U186" t="s">
        <v>1457</v>
      </c>
      <c r="V186" t="s">
        <v>1457</v>
      </c>
      <c r="W186" t="s">
        <v>1457</v>
      </c>
      <c r="X186" t="s">
        <v>1457</v>
      </c>
      <c r="Y186" t="s">
        <v>1457</v>
      </c>
      <c r="Z186" t="s">
        <v>1457</v>
      </c>
      <c r="AA186" t="s">
        <v>1457</v>
      </c>
      <c r="AB186" t="s">
        <v>1457</v>
      </c>
      <c r="AC186" t="s">
        <v>1457</v>
      </c>
      <c r="AD186" t="s">
        <v>1457</v>
      </c>
      <c r="AE186" t="s">
        <v>1457</v>
      </c>
      <c r="AF186" t="s">
        <v>1457</v>
      </c>
      <c r="AG186" t="s">
        <v>1457</v>
      </c>
      <c r="AH186" t="s">
        <v>1457</v>
      </c>
      <c r="AI186" t="s">
        <v>1457</v>
      </c>
      <c r="AJ186" t="s">
        <v>1457</v>
      </c>
      <c r="AK186" t="s">
        <v>1457</v>
      </c>
      <c r="AT186" t="s">
        <v>1457</v>
      </c>
      <c r="AU186" t="s">
        <v>1457</v>
      </c>
      <c r="AW186" t="s">
        <v>1457</v>
      </c>
      <c r="AX186" t="s">
        <v>1457</v>
      </c>
      <c r="AY186" t="s">
        <v>1457</v>
      </c>
      <c r="AZ186" t="s">
        <v>1457</v>
      </c>
      <c r="BA186" t="s">
        <v>1457</v>
      </c>
      <c r="BB186" t="s">
        <v>1457</v>
      </c>
      <c r="BC186" t="s">
        <v>1457</v>
      </c>
      <c r="BD186" t="s">
        <v>1457</v>
      </c>
      <c r="BF186" t="s">
        <v>1457</v>
      </c>
      <c r="BG186" t="s">
        <v>1457</v>
      </c>
      <c r="BH186" t="s">
        <v>1457</v>
      </c>
      <c r="BI186" t="s">
        <v>1457</v>
      </c>
      <c r="BJ186" t="s">
        <v>1457</v>
      </c>
      <c r="BK186" t="s">
        <v>1457</v>
      </c>
      <c r="BN186" t="s">
        <v>1457</v>
      </c>
      <c r="BP186" t="s">
        <v>1457</v>
      </c>
      <c r="BR186" t="s">
        <v>1457</v>
      </c>
      <c r="BS186" t="s">
        <v>1457</v>
      </c>
      <c r="BU186" t="s">
        <v>1457</v>
      </c>
      <c r="BV186" t="s">
        <v>1457</v>
      </c>
      <c r="BX186" t="s">
        <v>1457</v>
      </c>
      <c r="BY186" t="s">
        <v>1457</v>
      </c>
      <c r="BZ186" t="s">
        <v>1457</v>
      </c>
      <c r="CA186" t="s">
        <v>1457</v>
      </c>
      <c r="CB186" t="s">
        <v>1457</v>
      </c>
      <c r="CC186" t="s">
        <v>1457</v>
      </c>
      <c r="CD186" t="s">
        <v>1457</v>
      </c>
      <c r="CE186" t="s">
        <v>1457</v>
      </c>
      <c r="CF186" t="s">
        <v>1457</v>
      </c>
      <c r="CG186" t="s">
        <v>1457</v>
      </c>
      <c r="CH186" t="s">
        <v>1457</v>
      </c>
      <c r="CI186" t="s">
        <v>1457</v>
      </c>
      <c r="CJ186" t="s">
        <v>1457</v>
      </c>
      <c r="CK186" t="s">
        <v>1457</v>
      </c>
      <c r="CL186" t="s">
        <v>1457</v>
      </c>
      <c r="CM186" t="s">
        <v>1457</v>
      </c>
      <c r="CN186" t="s">
        <v>1457</v>
      </c>
      <c r="CO186" t="s">
        <v>1457</v>
      </c>
      <c r="CP186" t="s">
        <v>1457</v>
      </c>
      <c r="CQ186" t="s">
        <v>1457</v>
      </c>
      <c r="CR186" t="s">
        <v>1457</v>
      </c>
      <c r="CS186" t="s">
        <v>1457</v>
      </c>
      <c r="CT186" t="s">
        <v>1457</v>
      </c>
      <c r="CU186" t="s">
        <v>1457</v>
      </c>
      <c r="CV186" t="s">
        <v>1457</v>
      </c>
      <c r="CW186" t="s">
        <v>1457</v>
      </c>
      <c r="CX186" t="s">
        <v>1457</v>
      </c>
      <c r="CY186" t="s">
        <v>1457</v>
      </c>
      <c r="CZ186" t="s">
        <v>1457</v>
      </c>
      <c r="DA186" t="s">
        <v>1457</v>
      </c>
      <c r="DB186" t="s">
        <v>1457</v>
      </c>
      <c r="DC186" t="s">
        <v>1457</v>
      </c>
      <c r="DD186" t="s">
        <v>1457</v>
      </c>
      <c r="DE186" t="s">
        <v>1457</v>
      </c>
      <c r="DF186" t="s">
        <v>1457</v>
      </c>
      <c r="DG186" t="s">
        <v>1457</v>
      </c>
      <c r="DH186" t="s">
        <v>1457</v>
      </c>
      <c r="DI186" t="s">
        <v>1457</v>
      </c>
      <c r="DJ186" t="s">
        <v>1457</v>
      </c>
      <c r="DK186" t="s">
        <v>1457</v>
      </c>
      <c r="DL186" t="s">
        <v>1457</v>
      </c>
      <c r="DM186" t="s">
        <v>1457</v>
      </c>
      <c r="DN186" t="s">
        <v>1457</v>
      </c>
      <c r="DO186" t="s">
        <v>1457</v>
      </c>
      <c r="DP186" t="s">
        <v>1457</v>
      </c>
      <c r="DQ186" t="s">
        <v>1457</v>
      </c>
      <c r="DR186" t="s">
        <v>1457</v>
      </c>
      <c r="DS186" t="s">
        <v>1457</v>
      </c>
      <c r="DT186" t="s">
        <v>1457</v>
      </c>
      <c r="DU186" t="s">
        <v>1457</v>
      </c>
      <c r="DV186" t="s">
        <v>1457</v>
      </c>
      <c r="DW186" t="s">
        <v>1457</v>
      </c>
      <c r="DX186" t="s">
        <v>1457</v>
      </c>
      <c r="DY186" t="s">
        <v>1457</v>
      </c>
    </row>
    <row r="187" spans="1:129">
      <c r="A187" t="s">
        <v>1457</v>
      </c>
      <c r="B187" t="s">
        <v>1457</v>
      </c>
      <c r="C187" t="s">
        <v>1457</v>
      </c>
      <c r="F187" t="s">
        <v>1457</v>
      </c>
      <c r="G187" t="s">
        <v>1457</v>
      </c>
      <c r="H187" t="s">
        <v>1457</v>
      </c>
      <c r="I187" t="s">
        <v>1457</v>
      </c>
      <c r="J187" t="s">
        <v>1457</v>
      </c>
      <c r="K187" t="s">
        <v>1457</v>
      </c>
      <c r="L187" t="s">
        <v>1457</v>
      </c>
      <c r="M187" t="s">
        <v>1457</v>
      </c>
      <c r="N187" t="s">
        <v>1457</v>
      </c>
      <c r="O187" t="s">
        <v>1457</v>
      </c>
      <c r="P187" t="s">
        <v>1457</v>
      </c>
      <c r="Q187" t="s">
        <v>1457</v>
      </c>
      <c r="R187" t="s">
        <v>1457</v>
      </c>
      <c r="S187" t="s">
        <v>1457</v>
      </c>
      <c r="T187" t="s">
        <v>1457</v>
      </c>
      <c r="U187" t="s">
        <v>1457</v>
      </c>
      <c r="V187" t="s">
        <v>1457</v>
      </c>
      <c r="W187" t="s">
        <v>1457</v>
      </c>
      <c r="X187" t="s">
        <v>1457</v>
      </c>
      <c r="Y187" t="s">
        <v>1457</v>
      </c>
      <c r="Z187" t="s">
        <v>1457</v>
      </c>
      <c r="AA187" t="s">
        <v>1457</v>
      </c>
      <c r="AB187" t="s">
        <v>1457</v>
      </c>
      <c r="AC187" t="s">
        <v>1457</v>
      </c>
      <c r="AD187" t="s">
        <v>1457</v>
      </c>
      <c r="AE187" t="s">
        <v>1457</v>
      </c>
      <c r="AF187" t="s">
        <v>1457</v>
      </c>
      <c r="AG187" t="s">
        <v>1457</v>
      </c>
      <c r="AH187" t="s">
        <v>1457</v>
      </c>
      <c r="AI187" t="s">
        <v>1457</v>
      </c>
      <c r="AJ187" t="s">
        <v>1457</v>
      </c>
      <c r="AK187" t="s">
        <v>1457</v>
      </c>
      <c r="AT187" t="s">
        <v>1457</v>
      </c>
      <c r="AU187" t="s">
        <v>1457</v>
      </c>
      <c r="AW187" t="s">
        <v>1457</v>
      </c>
      <c r="AX187" t="s">
        <v>1457</v>
      </c>
      <c r="AY187" t="s">
        <v>1457</v>
      </c>
      <c r="AZ187" t="s">
        <v>1457</v>
      </c>
      <c r="BA187" t="s">
        <v>1457</v>
      </c>
      <c r="BB187" t="s">
        <v>1457</v>
      </c>
      <c r="BC187" t="s">
        <v>1457</v>
      </c>
      <c r="BD187" t="s">
        <v>1457</v>
      </c>
      <c r="BF187" t="s">
        <v>1457</v>
      </c>
      <c r="BG187" t="s">
        <v>1457</v>
      </c>
      <c r="BH187" t="s">
        <v>1457</v>
      </c>
      <c r="BI187" t="s">
        <v>1457</v>
      </c>
      <c r="BJ187" t="s">
        <v>1457</v>
      </c>
      <c r="BK187" t="s">
        <v>1457</v>
      </c>
      <c r="BN187" t="s">
        <v>1457</v>
      </c>
      <c r="BP187" t="s">
        <v>1457</v>
      </c>
      <c r="BR187" t="s">
        <v>1457</v>
      </c>
      <c r="BS187" t="s">
        <v>1457</v>
      </c>
      <c r="BU187" t="s">
        <v>1457</v>
      </c>
      <c r="BV187" t="s">
        <v>1457</v>
      </c>
      <c r="BX187" t="s">
        <v>1457</v>
      </c>
      <c r="BY187" t="s">
        <v>1457</v>
      </c>
      <c r="BZ187" t="s">
        <v>1457</v>
      </c>
      <c r="CA187" t="s">
        <v>1457</v>
      </c>
      <c r="CB187" t="s">
        <v>1457</v>
      </c>
      <c r="CC187" t="s">
        <v>1457</v>
      </c>
      <c r="CD187" t="s">
        <v>1457</v>
      </c>
      <c r="CE187" t="s">
        <v>1457</v>
      </c>
      <c r="CF187" t="s">
        <v>1457</v>
      </c>
      <c r="CG187" t="s">
        <v>1457</v>
      </c>
      <c r="CH187" t="s">
        <v>1457</v>
      </c>
      <c r="CI187" t="s">
        <v>1457</v>
      </c>
      <c r="CJ187" t="s">
        <v>1457</v>
      </c>
      <c r="CK187" t="s">
        <v>1457</v>
      </c>
      <c r="CL187" t="s">
        <v>1457</v>
      </c>
      <c r="CM187" t="s">
        <v>1457</v>
      </c>
      <c r="CN187" t="s">
        <v>1457</v>
      </c>
      <c r="CO187" t="s">
        <v>1457</v>
      </c>
      <c r="CP187" t="s">
        <v>1457</v>
      </c>
      <c r="CQ187" t="s">
        <v>1457</v>
      </c>
      <c r="CR187" t="s">
        <v>1457</v>
      </c>
      <c r="CS187" t="s">
        <v>1457</v>
      </c>
      <c r="CT187" t="s">
        <v>1457</v>
      </c>
      <c r="CU187" t="s">
        <v>1457</v>
      </c>
      <c r="CV187" t="s">
        <v>1457</v>
      </c>
      <c r="CW187" t="s">
        <v>1457</v>
      </c>
      <c r="CX187" t="s">
        <v>1457</v>
      </c>
      <c r="CY187" t="s">
        <v>1457</v>
      </c>
      <c r="CZ187" t="s">
        <v>1457</v>
      </c>
      <c r="DA187" t="s">
        <v>1457</v>
      </c>
      <c r="DB187" t="s">
        <v>1457</v>
      </c>
      <c r="DC187" t="s">
        <v>1457</v>
      </c>
      <c r="DD187" t="s">
        <v>1457</v>
      </c>
      <c r="DE187" t="s">
        <v>1457</v>
      </c>
      <c r="DF187" t="s">
        <v>1457</v>
      </c>
      <c r="DG187" t="s">
        <v>1457</v>
      </c>
      <c r="DH187" t="s">
        <v>1457</v>
      </c>
      <c r="DI187" t="s">
        <v>1457</v>
      </c>
      <c r="DJ187" t="s">
        <v>1457</v>
      </c>
      <c r="DK187" t="s">
        <v>1457</v>
      </c>
      <c r="DL187" t="s">
        <v>1457</v>
      </c>
      <c r="DM187" t="s">
        <v>1457</v>
      </c>
      <c r="DN187" t="s">
        <v>1457</v>
      </c>
      <c r="DO187" t="s">
        <v>1457</v>
      </c>
      <c r="DP187" t="s">
        <v>1457</v>
      </c>
      <c r="DQ187" t="s">
        <v>1457</v>
      </c>
      <c r="DR187" t="s">
        <v>1457</v>
      </c>
      <c r="DS187" t="s">
        <v>1457</v>
      </c>
      <c r="DT187" t="s">
        <v>1457</v>
      </c>
      <c r="DU187" t="s">
        <v>1457</v>
      </c>
      <c r="DV187" t="s">
        <v>1457</v>
      </c>
      <c r="DW187" t="s">
        <v>1457</v>
      </c>
      <c r="DX187" t="s">
        <v>1457</v>
      </c>
      <c r="DY187" t="s">
        <v>1457</v>
      </c>
    </row>
    <row r="188" spans="1:129">
      <c r="F188" t="s">
        <v>1457</v>
      </c>
      <c r="G188" t="s">
        <v>1457</v>
      </c>
      <c r="H188" t="s">
        <v>1457</v>
      </c>
      <c r="I188" t="s">
        <v>1457</v>
      </c>
      <c r="J188" t="s">
        <v>1457</v>
      </c>
      <c r="K188" t="s">
        <v>1457</v>
      </c>
      <c r="L188" t="s">
        <v>1457</v>
      </c>
      <c r="M188" t="s">
        <v>1457</v>
      </c>
      <c r="N188" t="s">
        <v>1457</v>
      </c>
      <c r="O188" t="s">
        <v>1457</v>
      </c>
      <c r="P188" t="s">
        <v>1457</v>
      </c>
      <c r="Q188" t="s">
        <v>1457</v>
      </c>
      <c r="R188" t="s">
        <v>1457</v>
      </c>
      <c r="S188" t="s">
        <v>1457</v>
      </c>
      <c r="T188" t="s">
        <v>1457</v>
      </c>
      <c r="U188" t="s">
        <v>1457</v>
      </c>
      <c r="V188" t="s">
        <v>1457</v>
      </c>
      <c r="W188" t="s">
        <v>1457</v>
      </c>
      <c r="X188" t="s">
        <v>1457</v>
      </c>
      <c r="Y188" t="s">
        <v>1457</v>
      </c>
      <c r="Z188" t="s">
        <v>1457</v>
      </c>
      <c r="AA188" t="s">
        <v>1457</v>
      </c>
      <c r="AB188" t="s">
        <v>1457</v>
      </c>
      <c r="AC188" t="s">
        <v>1457</v>
      </c>
      <c r="AD188" t="s">
        <v>1457</v>
      </c>
      <c r="AE188" t="s">
        <v>1457</v>
      </c>
      <c r="AF188" t="s">
        <v>1457</v>
      </c>
      <c r="AG188" t="s">
        <v>1457</v>
      </c>
      <c r="AH188" t="s">
        <v>1457</v>
      </c>
      <c r="AI188" t="s">
        <v>1457</v>
      </c>
      <c r="AJ188" t="s">
        <v>1457</v>
      </c>
      <c r="AK188" t="s">
        <v>1457</v>
      </c>
      <c r="AT188" t="s">
        <v>1457</v>
      </c>
      <c r="AU188" t="s">
        <v>1457</v>
      </c>
      <c r="AW188" t="s">
        <v>1457</v>
      </c>
      <c r="AX188" t="s">
        <v>1457</v>
      </c>
      <c r="AY188" t="s">
        <v>1457</v>
      </c>
      <c r="AZ188" t="s">
        <v>1457</v>
      </c>
      <c r="BA188" t="s">
        <v>1457</v>
      </c>
      <c r="BB188" t="s">
        <v>1457</v>
      </c>
      <c r="BC188" t="s">
        <v>1457</v>
      </c>
      <c r="BD188" t="s">
        <v>1457</v>
      </c>
      <c r="BF188" t="s">
        <v>1457</v>
      </c>
      <c r="BG188" t="s">
        <v>1457</v>
      </c>
      <c r="BH188" t="s">
        <v>1457</v>
      </c>
      <c r="BI188" t="s">
        <v>1457</v>
      </c>
      <c r="BJ188" t="s">
        <v>1457</v>
      </c>
      <c r="BK188" t="s">
        <v>1457</v>
      </c>
      <c r="BN188" t="s">
        <v>1457</v>
      </c>
      <c r="BP188" t="s">
        <v>1457</v>
      </c>
      <c r="BR188" t="s">
        <v>1457</v>
      </c>
      <c r="BS188" t="s">
        <v>1457</v>
      </c>
      <c r="BU188" t="s">
        <v>1457</v>
      </c>
      <c r="BV188" t="s">
        <v>1457</v>
      </c>
      <c r="BX188" t="s">
        <v>1457</v>
      </c>
      <c r="BY188" t="s">
        <v>1457</v>
      </c>
      <c r="BZ188" t="s">
        <v>1457</v>
      </c>
      <c r="CA188" t="s">
        <v>1457</v>
      </c>
      <c r="CB188" t="s">
        <v>1457</v>
      </c>
      <c r="CC188" t="s">
        <v>1457</v>
      </c>
      <c r="CD188" t="s">
        <v>1457</v>
      </c>
      <c r="CE188" t="s">
        <v>1457</v>
      </c>
      <c r="CF188" t="s">
        <v>1457</v>
      </c>
      <c r="CG188" t="s">
        <v>1457</v>
      </c>
      <c r="CH188" t="s">
        <v>1457</v>
      </c>
      <c r="CI188" t="s">
        <v>1457</v>
      </c>
      <c r="CJ188" t="s">
        <v>1457</v>
      </c>
      <c r="CK188" t="s">
        <v>1457</v>
      </c>
      <c r="CL188" t="s">
        <v>1457</v>
      </c>
      <c r="CM188" t="s">
        <v>1457</v>
      </c>
      <c r="CN188" t="s">
        <v>1457</v>
      </c>
      <c r="CO188" t="s">
        <v>1457</v>
      </c>
      <c r="CP188" t="s">
        <v>1457</v>
      </c>
      <c r="CQ188" t="s">
        <v>1457</v>
      </c>
      <c r="CR188" t="s">
        <v>1457</v>
      </c>
      <c r="CS188" t="s">
        <v>1457</v>
      </c>
      <c r="CT188" t="s">
        <v>1457</v>
      </c>
      <c r="CU188" t="s">
        <v>1457</v>
      </c>
      <c r="CV188" t="s">
        <v>1457</v>
      </c>
      <c r="CW188" t="s">
        <v>1457</v>
      </c>
      <c r="CX188" t="s">
        <v>1457</v>
      </c>
      <c r="CY188" t="s">
        <v>1457</v>
      </c>
      <c r="CZ188" t="s">
        <v>1457</v>
      </c>
      <c r="DA188" t="s">
        <v>1457</v>
      </c>
      <c r="DB188" t="s">
        <v>1457</v>
      </c>
      <c r="DC188" t="s">
        <v>1457</v>
      </c>
      <c r="DD188" t="s">
        <v>1457</v>
      </c>
      <c r="DE188" t="s">
        <v>1457</v>
      </c>
      <c r="DF188" t="s">
        <v>1457</v>
      </c>
      <c r="DG188" t="s">
        <v>1457</v>
      </c>
      <c r="DH188" t="s">
        <v>1457</v>
      </c>
      <c r="DI188" t="s">
        <v>1457</v>
      </c>
      <c r="DJ188" t="s">
        <v>1457</v>
      </c>
      <c r="DK188" t="s">
        <v>1457</v>
      </c>
      <c r="DL188" t="s">
        <v>1457</v>
      </c>
      <c r="DM188" t="s">
        <v>1457</v>
      </c>
      <c r="DN188" t="s">
        <v>1457</v>
      </c>
      <c r="DO188" t="s">
        <v>1457</v>
      </c>
      <c r="DP188" t="s">
        <v>1457</v>
      </c>
      <c r="DQ188" t="s">
        <v>1457</v>
      </c>
      <c r="DR188" t="s">
        <v>1457</v>
      </c>
      <c r="DS188" t="s">
        <v>1457</v>
      </c>
      <c r="DT188" t="s">
        <v>1457</v>
      </c>
      <c r="DU188" t="s">
        <v>1457</v>
      </c>
      <c r="DV188" t="s">
        <v>1457</v>
      </c>
      <c r="DW188" t="s">
        <v>1457</v>
      </c>
      <c r="DX188" t="s">
        <v>1457</v>
      </c>
      <c r="DY188" t="s">
        <v>1457</v>
      </c>
    </row>
    <row r="189" spans="1:129">
      <c r="F189" t="s">
        <v>1457</v>
      </c>
      <c r="G189" t="s">
        <v>1457</v>
      </c>
      <c r="H189" t="s">
        <v>1457</v>
      </c>
      <c r="I189" t="s">
        <v>1457</v>
      </c>
      <c r="J189" t="s">
        <v>1457</v>
      </c>
      <c r="K189" t="s">
        <v>1457</v>
      </c>
      <c r="L189" t="s">
        <v>1457</v>
      </c>
      <c r="M189" t="s">
        <v>1457</v>
      </c>
      <c r="N189" t="s">
        <v>1457</v>
      </c>
      <c r="O189" t="s">
        <v>1457</v>
      </c>
      <c r="P189" t="s">
        <v>1457</v>
      </c>
      <c r="Q189" t="s">
        <v>1457</v>
      </c>
      <c r="R189" t="s">
        <v>1457</v>
      </c>
      <c r="S189" t="s">
        <v>1457</v>
      </c>
      <c r="T189" t="s">
        <v>1457</v>
      </c>
      <c r="U189" t="s">
        <v>1457</v>
      </c>
      <c r="V189" t="s">
        <v>1457</v>
      </c>
      <c r="W189" t="s">
        <v>1457</v>
      </c>
      <c r="X189" t="s">
        <v>1457</v>
      </c>
      <c r="Y189" t="s">
        <v>1457</v>
      </c>
      <c r="Z189" t="s">
        <v>1457</v>
      </c>
      <c r="AA189" t="s">
        <v>1457</v>
      </c>
      <c r="AB189" t="s">
        <v>1457</v>
      </c>
      <c r="AC189" t="s">
        <v>1457</v>
      </c>
      <c r="AD189" t="s">
        <v>1457</v>
      </c>
      <c r="AE189" t="s">
        <v>1457</v>
      </c>
      <c r="AF189" t="s">
        <v>1457</v>
      </c>
      <c r="AG189" t="s">
        <v>1457</v>
      </c>
      <c r="AH189" t="s">
        <v>1457</v>
      </c>
      <c r="AI189" t="s">
        <v>1457</v>
      </c>
      <c r="AJ189" t="s">
        <v>1457</v>
      </c>
      <c r="AK189" t="s">
        <v>1457</v>
      </c>
      <c r="AT189" t="s">
        <v>1457</v>
      </c>
      <c r="AU189" t="s">
        <v>1457</v>
      </c>
      <c r="AW189" t="s">
        <v>1457</v>
      </c>
      <c r="AX189" t="s">
        <v>1457</v>
      </c>
      <c r="AY189" t="s">
        <v>1457</v>
      </c>
      <c r="AZ189" t="s">
        <v>1457</v>
      </c>
      <c r="BA189" t="s">
        <v>1457</v>
      </c>
      <c r="BB189" t="s">
        <v>1457</v>
      </c>
      <c r="BC189" t="s">
        <v>1457</v>
      </c>
      <c r="BD189" t="s">
        <v>1457</v>
      </c>
      <c r="BF189" t="s">
        <v>1457</v>
      </c>
      <c r="BG189" t="s">
        <v>1457</v>
      </c>
      <c r="BH189" t="s">
        <v>1457</v>
      </c>
      <c r="BI189" t="s">
        <v>1457</v>
      </c>
      <c r="BJ189" t="s">
        <v>1457</v>
      </c>
      <c r="BK189" t="s">
        <v>1457</v>
      </c>
      <c r="BN189" t="s">
        <v>1457</v>
      </c>
      <c r="BP189" t="s">
        <v>1457</v>
      </c>
      <c r="BR189" t="s">
        <v>1457</v>
      </c>
      <c r="BS189" t="s">
        <v>1457</v>
      </c>
      <c r="BU189" t="s">
        <v>1457</v>
      </c>
      <c r="BV189" t="s">
        <v>1457</v>
      </c>
      <c r="BX189" t="s">
        <v>1457</v>
      </c>
      <c r="BY189" t="s">
        <v>1457</v>
      </c>
      <c r="BZ189" t="s">
        <v>1457</v>
      </c>
      <c r="CA189" t="s">
        <v>1457</v>
      </c>
      <c r="CB189" t="s">
        <v>1457</v>
      </c>
      <c r="CC189" t="s">
        <v>1457</v>
      </c>
      <c r="CD189" t="s">
        <v>1457</v>
      </c>
      <c r="CE189" t="s">
        <v>1457</v>
      </c>
      <c r="CF189" t="s">
        <v>1457</v>
      </c>
      <c r="CG189" t="s">
        <v>1457</v>
      </c>
      <c r="CH189" t="s">
        <v>1457</v>
      </c>
      <c r="CI189" t="s">
        <v>1457</v>
      </c>
      <c r="CJ189" t="s">
        <v>1457</v>
      </c>
      <c r="CK189" t="s">
        <v>1457</v>
      </c>
      <c r="CL189" t="s">
        <v>1457</v>
      </c>
      <c r="CM189" t="s">
        <v>1457</v>
      </c>
      <c r="CN189" t="s">
        <v>1457</v>
      </c>
      <c r="CO189" t="s">
        <v>1457</v>
      </c>
      <c r="CP189" t="s">
        <v>1457</v>
      </c>
      <c r="CQ189" t="s">
        <v>1457</v>
      </c>
      <c r="CR189" t="s">
        <v>1457</v>
      </c>
      <c r="CS189" t="s">
        <v>1457</v>
      </c>
      <c r="CT189" t="s">
        <v>1457</v>
      </c>
      <c r="CU189" t="s">
        <v>1457</v>
      </c>
      <c r="CV189" t="s">
        <v>1457</v>
      </c>
      <c r="CW189" t="s">
        <v>1457</v>
      </c>
      <c r="CX189" t="s">
        <v>1457</v>
      </c>
      <c r="CY189" t="s">
        <v>1457</v>
      </c>
      <c r="CZ189" t="s">
        <v>1457</v>
      </c>
      <c r="DA189" t="s">
        <v>1457</v>
      </c>
      <c r="DB189" t="s">
        <v>1457</v>
      </c>
      <c r="DC189" t="s">
        <v>1457</v>
      </c>
      <c r="DD189" t="s">
        <v>1457</v>
      </c>
      <c r="DE189" t="s">
        <v>1457</v>
      </c>
      <c r="DF189" t="s">
        <v>1457</v>
      </c>
      <c r="DG189" t="s">
        <v>1457</v>
      </c>
      <c r="DH189" t="s">
        <v>1457</v>
      </c>
      <c r="DI189" t="s">
        <v>1457</v>
      </c>
      <c r="DJ189" t="s">
        <v>1457</v>
      </c>
      <c r="DK189" t="s">
        <v>1457</v>
      </c>
      <c r="DL189" t="s">
        <v>1457</v>
      </c>
      <c r="DM189" t="s">
        <v>1457</v>
      </c>
      <c r="DN189" t="s">
        <v>1457</v>
      </c>
      <c r="DO189" t="s">
        <v>1457</v>
      </c>
      <c r="DP189" t="s">
        <v>1457</v>
      </c>
      <c r="DQ189" t="s">
        <v>1457</v>
      </c>
      <c r="DR189" t="s">
        <v>1457</v>
      </c>
      <c r="DS189" t="s">
        <v>1457</v>
      </c>
      <c r="DT189" t="s">
        <v>1457</v>
      </c>
      <c r="DU189" t="s">
        <v>1457</v>
      </c>
      <c r="DV189" t="s">
        <v>1457</v>
      </c>
      <c r="DW189" t="s">
        <v>1457</v>
      </c>
      <c r="DX189" t="s">
        <v>1457</v>
      </c>
      <c r="DY189" t="s">
        <v>1457</v>
      </c>
    </row>
    <row r="190" spans="1:129">
      <c r="F190" t="s">
        <v>1457</v>
      </c>
      <c r="G190" t="s">
        <v>1457</v>
      </c>
      <c r="H190" t="s">
        <v>1457</v>
      </c>
      <c r="I190" t="s">
        <v>1457</v>
      </c>
      <c r="J190" t="s">
        <v>1457</v>
      </c>
      <c r="K190" t="s">
        <v>1457</v>
      </c>
      <c r="L190" t="s">
        <v>1457</v>
      </c>
      <c r="M190" t="s">
        <v>1457</v>
      </c>
      <c r="N190" t="s">
        <v>1457</v>
      </c>
      <c r="O190" t="s">
        <v>1457</v>
      </c>
      <c r="P190" t="s">
        <v>1457</v>
      </c>
      <c r="Q190" t="s">
        <v>1457</v>
      </c>
      <c r="R190" t="s">
        <v>1457</v>
      </c>
      <c r="S190" t="s">
        <v>1457</v>
      </c>
      <c r="T190" t="s">
        <v>1457</v>
      </c>
      <c r="U190" t="s">
        <v>1457</v>
      </c>
      <c r="V190" t="s">
        <v>1457</v>
      </c>
      <c r="W190" t="s">
        <v>1457</v>
      </c>
      <c r="X190" t="s">
        <v>1457</v>
      </c>
      <c r="Y190" t="s">
        <v>1457</v>
      </c>
      <c r="Z190" t="s">
        <v>1457</v>
      </c>
      <c r="AA190" t="s">
        <v>1457</v>
      </c>
      <c r="AB190" t="s">
        <v>1457</v>
      </c>
      <c r="AC190" t="s">
        <v>1457</v>
      </c>
      <c r="AD190" t="s">
        <v>1457</v>
      </c>
      <c r="AE190" t="s">
        <v>1457</v>
      </c>
      <c r="AF190" t="s">
        <v>1457</v>
      </c>
      <c r="AG190" t="s">
        <v>1457</v>
      </c>
      <c r="AH190" t="s">
        <v>1457</v>
      </c>
      <c r="AI190" t="s">
        <v>1457</v>
      </c>
      <c r="AJ190" t="s">
        <v>1457</v>
      </c>
      <c r="AK190" t="s">
        <v>1457</v>
      </c>
      <c r="AT190" t="s">
        <v>1457</v>
      </c>
      <c r="AU190" t="s">
        <v>1457</v>
      </c>
      <c r="AW190" t="s">
        <v>1457</v>
      </c>
      <c r="AX190" t="s">
        <v>1457</v>
      </c>
      <c r="AY190" t="s">
        <v>1457</v>
      </c>
      <c r="AZ190" t="s">
        <v>1457</v>
      </c>
      <c r="BA190" t="s">
        <v>1457</v>
      </c>
      <c r="BB190" t="s">
        <v>1457</v>
      </c>
      <c r="BC190" t="s">
        <v>1457</v>
      </c>
      <c r="BD190" t="s">
        <v>1457</v>
      </c>
      <c r="BF190" t="s">
        <v>1457</v>
      </c>
      <c r="BG190" t="s">
        <v>1457</v>
      </c>
      <c r="BH190" t="s">
        <v>1457</v>
      </c>
      <c r="BI190" t="s">
        <v>1457</v>
      </c>
      <c r="BJ190" t="s">
        <v>1457</v>
      </c>
      <c r="BK190" t="s">
        <v>1457</v>
      </c>
      <c r="BN190" t="s">
        <v>1457</v>
      </c>
      <c r="BP190" t="s">
        <v>1457</v>
      </c>
      <c r="BR190" t="s">
        <v>1457</v>
      </c>
      <c r="BS190" t="s">
        <v>1457</v>
      </c>
      <c r="BU190" t="s">
        <v>1457</v>
      </c>
      <c r="BV190" t="s">
        <v>1457</v>
      </c>
      <c r="BX190" t="s">
        <v>1457</v>
      </c>
      <c r="BY190" t="s">
        <v>1457</v>
      </c>
      <c r="BZ190" t="s">
        <v>1457</v>
      </c>
      <c r="CA190" t="s">
        <v>1457</v>
      </c>
      <c r="CB190" t="s">
        <v>1457</v>
      </c>
      <c r="CC190" t="s">
        <v>1457</v>
      </c>
      <c r="CD190" t="s">
        <v>1457</v>
      </c>
      <c r="CE190" t="s">
        <v>1457</v>
      </c>
      <c r="CF190" t="s">
        <v>1457</v>
      </c>
      <c r="CG190" t="s">
        <v>1457</v>
      </c>
      <c r="CH190" t="s">
        <v>1457</v>
      </c>
      <c r="CI190" t="s">
        <v>1457</v>
      </c>
      <c r="CJ190" t="s">
        <v>1457</v>
      </c>
      <c r="CK190" t="s">
        <v>1457</v>
      </c>
      <c r="CL190" t="s">
        <v>1457</v>
      </c>
      <c r="CM190" t="s">
        <v>1457</v>
      </c>
      <c r="CN190" t="s">
        <v>1457</v>
      </c>
      <c r="CO190" t="s">
        <v>1457</v>
      </c>
      <c r="CP190" t="s">
        <v>1457</v>
      </c>
      <c r="CQ190" t="s">
        <v>1457</v>
      </c>
      <c r="CR190" t="s">
        <v>1457</v>
      </c>
      <c r="CS190" t="s">
        <v>1457</v>
      </c>
      <c r="CT190" t="s">
        <v>1457</v>
      </c>
      <c r="CU190" t="s">
        <v>1457</v>
      </c>
      <c r="CV190" t="s">
        <v>1457</v>
      </c>
      <c r="CW190" t="s">
        <v>1457</v>
      </c>
      <c r="CX190" t="s">
        <v>1457</v>
      </c>
      <c r="CY190" t="s">
        <v>1457</v>
      </c>
      <c r="CZ190" t="s">
        <v>1457</v>
      </c>
      <c r="DA190" t="s">
        <v>1457</v>
      </c>
      <c r="DB190" t="s">
        <v>1457</v>
      </c>
      <c r="DC190" t="s">
        <v>1457</v>
      </c>
      <c r="DD190" t="s">
        <v>1457</v>
      </c>
      <c r="DE190" t="s">
        <v>1457</v>
      </c>
      <c r="DF190" t="s">
        <v>1457</v>
      </c>
      <c r="DG190" t="s">
        <v>1457</v>
      </c>
      <c r="DH190" t="s">
        <v>1457</v>
      </c>
      <c r="DI190" t="s">
        <v>1457</v>
      </c>
      <c r="DJ190" t="s">
        <v>1457</v>
      </c>
      <c r="DK190" t="s">
        <v>1457</v>
      </c>
      <c r="DL190" t="s">
        <v>1457</v>
      </c>
      <c r="DM190" t="s">
        <v>1457</v>
      </c>
      <c r="DN190" t="s">
        <v>1457</v>
      </c>
      <c r="DO190" t="s">
        <v>1457</v>
      </c>
      <c r="DP190" t="s">
        <v>1457</v>
      </c>
      <c r="DQ190" t="s">
        <v>1457</v>
      </c>
      <c r="DR190" t="s">
        <v>1457</v>
      </c>
      <c r="DS190" t="s">
        <v>1457</v>
      </c>
      <c r="DT190" t="s">
        <v>1457</v>
      </c>
      <c r="DU190" t="s">
        <v>1457</v>
      </c>
      <c r="DV190" t="s">
        <v>1457</v>
      </c>
      <c r="DW190" t="s">
        <v>1457</v>
      </c>
      <c r="DX190" t="s">
        <v>1457</v>
      </c>
      <c r="DY190" t="s">
        <v>1457</v>
      </c>
    </row>
    <row r="191" spans="1:129">
      <c r="F191" t="s">
        <v>1457</v>
      </c>
      <c r="G191" t="s">
        <v>1457</v>
      </c>
      <c r="H191" t="s">
        <v>1457</v>
      </c>
      <c r="I191" t="s">
        <v>1457</v>
      </c>
      <c r="J191" t="s">
        <v>1457</v>
      </c>
      <c r="K191" t="s">
        <v>1457</v>
      </c>
      <c r="L191" t="s">
        <v>1457</v>
      </c>
      <c r="M191" t="s">
        <v>1457</v>
      </c>
      <c r="N191" t="s">
        <v>1457</v>
      </c>
      <c r="O191" t="s">
        <v>1457</v>
      </c>
      <c r="P191" t="s">
        <v>1457</v>
      </c>
      <c r="Q191" t="s">
        <v>1457</v>
      </c>
      <c r="R191" t="s">
        <v>1457</v>
      </c>
      <c r="S191" t="s">
        <v>1457</v>
      </c>
      <c r="T191" t="s">
        <v>1457</v>
      </c>
      <c r="U191" t="s">
        <v>1457</v>
      </c>
      <c r="V191" t="s">
        <v>1457</v>
      </c>
      <c r="W191" t="s">
        <v>1457</v>
      </c>
      <c r="X191" t="s">
        <v>1457</v>
      </c>
      <c r="Y191" t="s">
        <v>1457</v>
      </c>
      <c r="Z191" t="s">
        <v>1457</v>
      </c>
      <c r="AA191" t="s">
        <v>1457</v>
      </c>
      <c r="AB191" t="s">
        <v>1457</v>
      </c>
      <c r="AC191" t="s">
        <v>1457</v>
      </c>
      <c r="AD191" t="s">
        <v>1457</v>
      </c>
      <c r="AE191" t="s">
        <v>1457</v>
      </c>
      <c r="AF191" t="s">
        <v>1457</v>
      </c>
      <c r="AG191" t="s">
        <v>1457</v>
      </c>
      <c r="AH191" t="s">
        <v>1457</v>
      </c>
      <c r="AI191" t="s">
        <v>1457</v>
      </c>
      <c r="AJ191" t="s">
        <v>1457</v>
      </c>
      <c r="AK191" t="s">
        <v>1457</v>
      </c>
      <c r="AT191" t="s">
        <v>1457</v>
      </c>
      <c r="AU191" t="s">
        <v>1457</v>
      </c>
      <c r="AW191" t="s">
        <v>1457</v>
      </c>
      <c r="AX191" t="s">
        <v>1457</v>
      </c>
      <c r="AY191" t="s">
        <v>1457</v>
      </c>
      <c r="AZ191" t="s">
        <v>1457</v>
      </c>
      <c r="BA191" t="s">
        <v>1457</v>
      </c>
      <c r="BB191" t="s">
        <v>1457</v>
      </c>
      <c r="BC191" t="s">
        <v>1457</v>
      </c>
      <c r="BD191" t="s">
        <v>1457</v>
      </c>
      <c r="BF191" t="s">
        <v>1457</v>
      </c>
      <c r="BG191" t="s">
        <v>1457</v>
      </c>
      <c r="BH191" t="s">
        <v>1457</v>
      </c>
      <c r="BI191" t="s">
        <v>1457</v>
      </c>
      <c r="BJ191" t="s">
        <v>1457</v>
      </c>
      <c r="BK191" t="s">
        <v>1457</v>
      </c>
      <c r="BN191" t="s">
        <v>1457</v>
      </c>
      <c r="BP191" t="s">
        <v>1457</v>
      </c>
      <c r="BR191" t="s">
        <v>1457</v>
      </c>
      <c r="BS191" t="s">
        <v>1457</v>
      </c>
      <c r="BU191" t="s">
        <v>1457</v>
      </c>
      <c r="BV191" t="s">
        <v>1457</v>
      </c>
      <c r="BX191" t="s">
        <v>1457</v>
      </c>
      <c r="BY191" t="s">
        <v>1457</v>
      </c>
      <c r="BZ191" t="s">
        <v>1457</v>
      </c>
      <c r="CA191" t="s">
        <v>1457</v>
      </c>
      <c r="CB191" t="s">
        <v>1457</v>
      </c>
      <c r="CC191" t="s">
        <v>1457</v>
      </c>
      <c r="CD191" t="s">
        <v>1457</v>
      </c>
      <c r="CE191" t="s">
        <v>1457</v>
      </c>
      <c r="CF191" t="s">
        <v>1457</v>
      </c>
      <c r="CG191" t="s">
        <v>1457</v>
      </c>
      <c r="CH191" t="s">
        <v>1457</v>
      </c>
      <c r="CI191" t="s">
        <v>1457</v>
      </c>
      <c r="CJ191" t="s">
        <v>1457</v>
      </c>
      <c r="CK191" t="s">
        <v>1457</v>
      </c>
      <c r="CL191" t="s">
        <v>1457</v>
      </c>
      <c r="CM191" t="s">
        <v>1457</v>
      </c>
      <c r="CN191" t="s">
        <v>1457</v>
      </c>
      <c r="CO191" t="s">
        <v>1457</v>
      </c>
      <c r="CP191" t="s">
        <v>1457</v>
      </c>
      <c r="CQ191" t="s">
        <v>1457</v>
      </c>
      <c r="CR191" t="s">
        <v>1457</v>
      </c>
      <c r="CS191" t="s">
        <v>1457</v>
      </c>
      <c r="CT191" t="s">
        <v>1457</v>
      </c>
      <c r="CU191" t="s">
        <v>1457</v>
      </c>
      <c r="CV191" t="s">
        <v>1457</v>
      </c>
      <c r="CW191" t="s">
        <v>1457</v>
      </c>
      <c r="CX191" t="s">
        <v>1457</v>
      </c>
      <c r="CY191" t="s">
        <v>1457</v>
      </c>
      <c r="CZ191" t="s">
        <v>1457</v>
      </c>
      <c r="DA191" t="s">
        <v>1457</v>
      </c>
      <c r="DB191" t="s">
        <v>1457</v>
      </c>
      <c r="DC191" t="s">
        <v>1457</v>
      </c>
      <c r="DD191" t="s">
        <v>1457</v>
      </c>
      <c r="DE191" t="s">
        <v>1457</v>
      </c>
      <c r="DF191" t="s">
        <v>1457</v>
      </c>
      <c r="DG191" t="s">
        <v>1457</v>
      </c>
      <c r="DH191" t="s">
        <v>1457</v>
      </c>
      <c r="DI191" t="s">
        <v>1457</v>
      </c>
      <c r="DJ191" t="s">
        <v>1457</v>
      </c>
      <c r="DK191" t="s">
        <v>1457</v>
      </c>
      <c r="DL191" t="s">
        <v>1457</v>
      </c>
      <c r="DM191" t="s">
        <v>1457</v>
      </c>
      <c r="DN191" t="s">
        <v>1457</v>
      </c>
      <c r="DO191" t="s">
        <v>1457</v>
      </c>
      <c r="DP191" t="s">
        <v>1457</v>
      </c>
      <c r="DQ191" t="s">
        <v>1457</v>
      </c>
      <c r="DR191" t="s">
        <v>1457</v>
      </c>
      <c r="DS191" t="s">
        <v>1457</v>
      </c>
      <c r="DT191" t="s">
        <v>1457</v>
      </c>
      <c r="DU191" t="s">
        <v>1457</v>
      </c>
      <c r="DV191" t="s">
        <v>1457</v>
      </c>
      <c r="DW191" t="s">
        <v>1457</v>
      </c>
      <c r="DX191" t="s">
        <v>1457</v>
      </c>
      <c r="DY191" t="s">
        <v>1457</v>
      </c>
    </row>
    <row r="192" spans="1:129">
      <c r="F192" t="s">
        <v>1457</v>
      </c>
      <c r="G192" t="s">
        <v>1457</v>
      </c>
      <c r="H192" t="s">
        <v>1457</v>
      </c>
      <c r="I192" t="s">
        <v>1457</v>
      </c>
      <c r="J192" t="s">
        <v>1457</v>
      </c>
      <c r="K192" t="s">
        <v>1457</v>
      </c>
      <c r="L192" t="s">
        <v>1457</v>
      </c>
      <c r="M192" t="s">
        <v>1457</v>
      </c>
      <c r="N192" t="s">
        <v>1457</v>
      </c>
      <c r="O192" t="s">
        <v>1457</v>
      </c>
      <c r="P192" t="s">
        <v>1457</v>
      </c>
      <c r="Q192" t="s">
        <v>1457</v>
      </c>
      <c r="R192" t="s">
        <v>1457</v>
      </c>
      <c r="S192" t="s">
        <v>1457</v>
      </c>
      <c r="T192" t="s">
        <v>1457</v>
      </c>
      <c r="U192" t="s">
        <v>1457</v>
      </c>
      <c r="V192" t="s">
        <v>1457</v>
      </c>
      <c r="W192" t="s">
        <v>1457</v>
      </c>
      <c r="X192" t="s">
        <v>1457</v>
      </c>
      <c r="Y192" t="s">
        <v>1457</v>
      </c>
      <c r="Z192" t="s">
        <v>1457</v>
      </c>
      <c r="AA192" t="s">
        <v>1457</v>
      </c>
      <c r="AB192" t="s">
        <v>1457</v>
      </c>
      <c r="AC192" t="s">
        <v>1457</v>
      </c>
      <c r="AD192" t="s">
        <v>1457</v>
      </c>
      <c r="AE192" t="s">
        <v>1457</v>
      </c>
      <c r="AF192" t="s">
        <v>1457</v>
      </c>
      <c r="AG192" t="s">
        <v>1457</v>
      </c>
      <c r="AH192" t="s">
        <v>1457</v>
      </c>
      <c r="AI192" t="s">
        <v>1457</v>
      </c>
      <c r="AJ192" t="s">
        <v>1457</v>
      </c>
      <c r="AK192" t="s">
        <v>1457</v>
      </c>
      <c r="AT192" t="s">
        <v>1457</v>
      </c>
      <c r="AU192" t="s">
        <v>1457</v>
      </c>
      <c r="AW192" t="s">
        <v>1457</v>
      </c>
      <c r="AX192" t="s">
        <v>1457</v>
      </c>
      <c r="AY192" t="s">
        <v>1457</v>
      </c>
      <c r="AZ192" t="s">
        <v>1457</v>
      </c>
      <c r="BA192" t="s">
        <v>1457</v>
      </c>
      <c r="BB192" t="s">
        <v>1457</v>
      </c>
      <c r="BC192" t="s">
        <v>1457</v>
      </c>
      <c r="BD192" t="s">
        <v>1457</v>
      </c>
      <c r="BF192" t="s">
        <v>1457</v>
      </c>
      <c r="BG192" t="s">
        <v>1457</v>
      </c>
      <c r="BH192" t="s">
        <v>1457</v>
      </c>
      <c r="BI192" t="s">
        <v>1457</v>
      </c>
      <c r="BJ192" t="s">
        <v>1457</v>
      </c>
      <c r="BK192" t="s">
        <v>1457</v>
      </c>
      <c r="BN192" t="s">
        <v>1457</v>
      </c>
      <c r="BP192" t="s">
        <v>1457</v>
      </c>
      <c r="BR192" t="s">
        <v>1457</v>
      </c>
      <c r="BS192" t="s">
        <v>1457</v>
      </c>
      <c r="BU192" t="s">
        <v>1457</v>
      </c>
      <c r="BV192" t="s">
        <v>1457</v>
      </c>
      <c r="BX192" t="s">
        <v>1457</v>
      </c>
      <c r="BY192" t="s">
        <v>1457</v>
      </c>
      <c r="BZ192" t="s">
        <v>1457</v>
      </c>
      <c r="CA192" t="s">
        <v>1457</v>
      </c>
      <c r="CB192" t="s">
        <v>1457</v>
      </c>
      <c r="CC192" t="s">
        <v>1457</v>
      </c>
      <c r="CD192" t="s">
        <v>1457</v>
      </c>
      <c r="CE192" t="s">
        <v>1457</v>
      </c>
      <c r="CF192" t="s">
        <v>1457</v>
      </c>
      <c r="CG192" t="s">
        <v>1457</v>
      </c>
      <c r="CH192" t="s">
        <v>1457</v>
      </c>
      <c r="CI192" t="s">
        <v>1457</v>
      </c>
      <c r="CJ192" t="s">
        <v>1457</v>
      </c>
      <c r="CK192" t="s">
        <v>1457</v>
      </c>
      <c r="CL192" t="s">
        <v>1457</v>
      </c>
      <c r="CM192" t="s">
        <v>1457</v>
      </c>
      <c r="CN192" t="s">
        <v>1457</v>
      </c>
      <c r="CO192" t="s">
        <v>1457</v>
      </c>
      <c r="CP192" t="s">
        <v>1457</v>
      </c>
      <c r="CQ192" t="s">
        <v>1457</v>
      </c>
      <c r="CR192" t="s">
        <v>1457</v>
      </c>
      <c r="CS192" t="s">
        <v>1457</v>
      </c>
      <c r="CT192" t="s">
        <v>1457</v>
      </c>
      <c r="CU192" t="s">
        <v>1457</v>
      </c>
      <c r="CV192" t="s">
        <v>1457</v>
      </c>
      <c r="CW192" t="s">
        <v>1457</v>
      </c>
      <c r="CX192" t="s">
        <v>1457</v>
      </c>
      <c r="CY192" t="s">
        <v>1457</v>
      </c>
      <c r="CZ192" t="s">
        <v>1457</v>
      </c>
      <c r="DA192" t="s">
        <v>1457</v>
      </c>
      <c r="DB192" t="s">
        <v>1457</v>
      </c>
      <c r="DC192" t="s">
        <v>1457</v>
      </c>
      <c r="DD192" t="s">
        <v>1457</v>
      </c>
      <c r="DE192" t="s">
        <v>1457</v>
      </c>
      <c r="DF192" t="s">
        <v>1457</v>
      </c>
      <c r="DG192" t="s">
        <v>1457</v>
      </c>
      <c r="DH192" t="s">
        <v>1457</v>
      </c>
      <c r="DI192" t="s">
        <v>1457</v>
      </c>
      <c r="DJ192" t="s">
        <v>1457</v>
      </c>
      <c r="DK192" t="s">
        <v>1457</v>
      </c>
      <c r="DL192" t="s">
        <v>1457</v>
      </c>
      <c r="DM192" t="s">
        <v>1457</v>
      </c>
      <c r="DN192" t="s">
        <v>1457</v>
      </c>
      <c r="DO192" t="s">
        <v>1457</v>
      </c>
      <c r="DP192" t="s">
        <v>1457</v>
      </c>
      <c r="DQ192" t="s">
        <v>1457</v>
      </c>
      <c r="DR192" t="s">
        <v>1457</v>
      </c>
      <c r="DS192" t="s">
        <v>1457</v>
      </c>
      <c r="DT192" t="s">
        <v>1457</v>
      </c>
      <c r="DU192" t="s">
        <v>1457</v>
      </c>
      <c r="DV192" t="s">
        <v>1457</v>
      </c>
      <c r="DW192" t="s">
        <v>1457</v>
      </c>
      <c r="DX192" t="s">
        <v>1457</v>
      </c>
      <c r="DY192" t="s">
        <v>1457</v>
      </c>
    </row>
    <row r="193" spans="6:129">
      <c r="F193" t="s">
        <v>1457</v>
      </c>
      <c r="G193" t="s">
        <v>1457</v>
      </c>
      <c r="H193" t="s">
        <v>1457</v>
      </c>
      <c r="I193" t="s">
        <v>1457</v>
      </c>
      <c r="J193" t="s">
        <v>1457</v>
      </c>
      <c r="K193" t="s">
        <v>1457</v>
      </c>
      <c r="L193" t="s">
        <v>1457</v>
      </c>
      <c r="M193" t="s">
        <v>1457</v>
      </c>
      <c r="N193" t="s">
        <v>1457</v>
      </c>
      <c r="O193" t="s">
        <v>1457</v>
      </c>
      <c r="P193" t="s">
        <v>1457</v>
      </c>
      <c r="Q193" t="s">
        <v>1457</v>
      </c>
      <c r="R193" t="s">
        <v>1457</v>
      </c>
      <c r="S193" t="s">
        <v>1457</v>
      </c>
      <c r="T193" t="s">
        <v>1457</v>
      </c>
      <c r="U193" t="s">
        <v>1457</v>
      </c>
      <c r="V193" t="s">
        <v>1457</v>
      </c>
      <c r="W193" t="s">
        <v>1457</v>
      </c>
      <c r="X193" t="s">
        <v>1457</v>
      </c>
      <c r="Y193" t="s">
        <v>1457</v>
      </c>
      <c r="Z193" t="s">
        <v>1457</v>
      </c>
      <c r="AA193" t="s">
        <v>1457</v>
      </c>
      <c r="AB193" t="s">
        <v>1457</v>
      </c>
      <c r="AC193" t="s">
        <v>1457</v>
      </c>
      <c r="AD193" t="s">
        <v>1457</v>
      </c>
      <c r="AE193" t="s">
        <v>1457</v>
      </c>
      <c r="AF193" t="s">
        <v>1457</v>
      </c>
      <c r="AG193" t="s">
        <v>1457</v>
      </c>
      <c r="AH193" t="s">
        <v>1457</v>
      </c>
      <c r="AI193" t="s">
        <v>1457</v>
      </c>
      <c r="AJ193" t="s">
        <v>1457</v>
      </c>
      <c r="AK193" t="s">
        <v>1457</v>
      </c>
      <c r="AT193" t="s">
        <v>1457</v>
      </c>
      <c r="AU193" t="s">
        <v>1457</v>
      </c>
      <c r="AW193" t="s">
        <v>1457</v>
      </c>
      <c r="AX193" t="s">
        <v>1457</v>
      </c>
      <c r="AY193" t="s">
        <v>1457</v>
      </c>
      <c r="AZ193" t="s">
        <v>1457</v>
      </c>
      <c r="BA193" t="s">
        <v>1457</v>
      </c>
      <c r="BB193" t="s">
        <v>1457</v>
      </c>
      <c r="BC193" t="s">
        <v>1457</v>
      </c>
      <c r="BD193" t="s">
        <v>1457</v>
      </c>
      <c r="BF193" t="s">
        <v>1457</v>
      </c>
      <c r="BG193" t="s">
        <v>1457</v>
      </c>
      <c r="BH193" t="s">
        <v>1457</v>
      </c>
      <c r="BI193" t="s">
        <v>1457</v>
      </c>
      <c r="BJ193" t="s">
        <v>1457</v>
      </c>
      <c r="BK193" t="s">
        <v>1457</v>
      </c>
      <c r="BN193" t="s">
        <v>1457</v>
      </c>
      <c r="BP193" t="s">
        <v>1457</v>
      </c>
      <c r="BR193" t="s">
        <v>1457</v>
      </c>
      <c r="BS193" t="s">
        <v>1457</v>
      </c>
      <c r="BU193" t="s">
        <v>1457</v>
      </c>
      <c r="BV193" t="s">
        <v>1457</v>
      </c>
      <c r="BX193" t="s">
        <v>1457</v>
      </c>
      <c r="BY193" t="s">
        <v>1457</v>
      </c>
      <c r="BZ193" t="s">
        <v>1457</v>
      </c>
      <c r="CA193" t="s">
        <v>1457</v>
      </c>
      <c r="CB193" t="s">
        <v>1457</v>
      </c>
      <c r="CC193" t="s">
        <v>1457</v>
      </c>
      <c r="CD193" t="s">
        <v>1457</v>
      </c>
      <c r="CE193" t="s">
        <v>1457</v>
      </c>
      <c r="CF193" t="s">
        <v>1457</v>
      </c>
      <c r="CG193" t="s">
        <v>1457</v>
      </c>
      <c r="CH193" t="s">
        <v>1457</v>
      </c>
      <c r="CI193" t="s">
        <v>1457</v>
      </c>
      <c r="CJ193" t="s">
        <v>1457</v>
      </c>
      <c r="CK193" t="s">
        <v>1457</v>
      </c>
      <c r="CL193" t="s">
        <v>1457</v>
      </c>
      <c r="CM193" t="s">
        <v>1457</v>
      </c>
      <c r="CN193" t="s">
        <v>1457</v>
      </c>
      <c r="CO193" t="s">
        <v>1457</v>
      </c>
      <c r="CP193" t="s">
        <v>1457</v>
      </c>
      <c r="CQ193" t="s">
        <v>1457</v>
      </c>
      <c r="CR193" t="s">
        <v>1457</v>
      </c>
      <c r="CS193" t="s">
        <v>1457</v>
      </c>
      <c r="CT193" t="s">
        <v>1457</v>
      </c>
      <c r="CU193" t="s">
        <v>1457</v>
      </c>
      <c r="CV193" t="s">
        <v>1457</v>
      </c>
      <c r="CW193" t="s">
        <v>1457</v>
      </c>
      <c r="CX193" t="s">
        <v>1457</v>
      </c>
      <c r="CY193" t="s">
        <v>1457</v>
      </c>
      <c r="CZ193" t="s">
        <v>1457</v>
      </c>
      <c r="DA193" t="s">
        <v>1457</v>
      </c>
      <c r="DB193" t="s">
        <v>1457</v>
      </c>
      <c r="DC193" t="s">
        <v>1457</v>
      </c>
      <c r="DD193" t="s">
        <v>1457</v>
      </c>
      <c r="DE193" t="s">
        <v>1457</v>
      </c>
      <c r="DF193" t="s">
        <v>1457</v>
      </c>
      <c r="DG193" t="s">
        <v>1457</v>
      </c>
      <c r="DH193" t="s">
        <v>1457</v>
      </c>
      <c r="DI193" t="s">
        <v>1457</v>
      </c>
      <c r="DJ193" t="s">
        <v>1457</v>
      </c>
      <c r="DK193" t="s">
        <v>1457</v>
      </c>
      <c r="DL193" t="s">
        <v>1457</v>
      </c>
      <c r="DM193" t="s">
        <v>1457</v>
      </c>
      <c r="DN193" t="s">
        <v>1457</v>
      </c>
      <c r="DO193" t="s">
        <v>1457</v>
      </c>
      <c r="DP193" t="s">
        <v>1457</v>
      </c>
      <c r="DQ193" t="s">
        <v>1457</v>
      </c>
      <c r="DR193" t="s">
        <v>1457</v>
      </c>
      <c r="DS193" t="s">
        <v>1457</v>
      </c>
      <c r="DT193" t="s">
        <v>1457</v>
      </c>
      <c r="DU193" t="s">
        <v>1457</v>
      </c>
      <c r="DV193" t="s">
        <v>1457</v>
      </c>
      <c r="DW193" t="s">
        <v>1457</v>
      </c>
      <c r="DX193" t="s">
        <v>1457</v>
      </c>
      <c r="DY193" t="s">
        <v>1457</v>
      </c>
    </row>
    <row r="194" spans="6:129">
      <c r="F194" t="s">
        <v>1457</v>
      </c>
      <c r="G194" t="s">
        <v>1457</v>
      </c>
      <c r="H194" t="s">
        <v>1457</v>
      </c>
      <c r="I194" t="s">
        <v>1457</v>
      </c>
      <c r="J194" t="s">
        <v>1457</v>
      </c>
      <c r="K194" t="s">
        <v>1457</v>
      </c>
      <c r="L194" t="s">
        <v>1457</v>
      </c>
      <c r="M194" t="s">
        <v>1457</v>
      </c>
      <c r="N194" t="s">
        <v>1457</v>
      </c>
      <c r="O194" t="s">
        <v>1457</v>
      </c>
      <c r="P194" t="s">
        <v>1457</v>
      </c>
      <c r="Q194" t="s">
        <v>1457</v>
      </c>
      <c r="R194" t="s">
        <v>1457</v>
      </c>
      <c r="S194" t="s">
        <v>1457</v>
      </c>
      <c r="T194" t="s">
        <v>1457</v>
      </c>
      <c r="U194" t="s">
        <v>1457</v>
      </c>
      <c r="V194" t="s">
        <v>1457</v>
      </c>
      <c r="W194" t="s">
        <v>1457</v>
      </c>
      <c r="X194" t="s">
        <v>1457</v>
      </c>
      <c r="Y194" t="s">
        <v>1457</v>
      </c>
      <c r="Z194" t="s">
        <v>1457</v>
      </c>
      <c r="AA194" t="s">
        <v>1457</v>
      </c>
      <c r="AB194" t="s">
        <v>1457</v>
      </c>
      <c r="AC194" t="s">
        <v>1457</v>
      </c>
      <c r="AD194" t="s">
        <v>1457</v>
      </c>
      <c r="AE194" t="s">
        <v>1457</v>
      </c>
      <c r="AF194" t="s">
        <v>1457</v>
      </c>
      <c r="AG194" t="s">
        <v>1457</v>
      </c>
      <c r="AH194" t="s">
        <v>1457</v>
      </c>
      <c r="AI194" t="s">
        <v>1457</v>
      </c>
      <c r="AJ194" t="s">
        <v>1457</v>
      </c>
      <c r="AK194" t="s">
        <v>1457</v>
      </c>
      <c r="AT194" t="s">
        <v>1457</v>
      </c>
      <c r="AU194" t="s">
        <v>1457</v>
      </c>
      <c r="AW194" t="s">
        <v>1457</v>
      </c>
      <c r="AX194" t="s">
        <v>1457</v>
      </c>
      <c r="AY194" t="s">
        <v>1457</v>
      </c>
      <c r="AZ194" t="s">
        <v>1457</v>
      </c>
      <c r="BA194" t="s">
        <v>1457</v>
      </c>
      <c r="BB194" t="s">
        <v>1457</v>
      </c>
      <c r="BC194" t="s">
        <v>1457</v>
      </c>
      <c r="BD194" t="s">
        <v>1457</v>
      </c>
      <c r="BF194" t="s">
        <v>1457</v>
      </c>
      <c r="BG194" t="s">
        <v>1457</v>
      </c>
      <c r="BH194" t="s">
        <v>1457</v>
      </c>
      <c r="BI194" t="s">
        <v>1457</v>
      </c>
      <c r="BJ194" t="s">
        <v>1457</v>
      </c>
      <c r="BK194" t="s">
        <v>1457</v>
      </c>
      <c r="BN194" t="s">
        <v>1457</v>
      </c>
      <c r="BP194" t="s">
        <v>1457</v>
      </c>
      <c r="BR194" t="s">
        <v>1457</v>
      </c>
      <c r="BS194" t="s">
        <v>1457</v>
      </c>
      <c r="BU194" t="s">
        <v>1457</v>
      </c>
      <c r="BV194" t="s">
        <v>1457</v>
      </c>
      <c r="BX194" t="s">
        <v>1457</v>
      </c>
      <c r="BY194" t="s">
        <v>1457</v>
      </c>
      <c r="BZ194" t="s">
        <v>1457</v>
      </c>
      <c r="CA194" t="s">
        <v>1457</v>
      </c>
      <c r="CB194" t="s">
        <v>1457</v>
      </c>
      <c r="CC194" t="s">
        <v>1457</v>
      </c>
      <c r="CD194" t="s">
        <v>1457</v>
      </c>
      <c r="CE194" t="s">
        <v>1457</v>
      </c>
      <c r="CF194" t="s">
        <v>1457</v>
      </c>
      <c r="CG194" t="s">
        <v>1457</v>
      </c>
      <c r="CH194" t="s">
        <v>1457</v>
      </c>
      <c r="CI194" t="s">
        <v>1457</v>
      </c>
      <c r="CJ194" t="s">
        <v>1457</v>
      </c>
      <c r="CK194" t="s">
        <v>1457</v>
      </c>
      <c r="CL194" t="s">
        <v>1457</v>
      </c>
      <c r="CM194" t="s">
        <v>1457</v>
      </c>
      <c r="CN194" t="s">
        <v>1457</v>
      </c>
      <c r="CO194" t="s">
        <v>1457</v>
      </c>
      <c r="CP194" t="s">
        <v>1457</v>
      </c>
      <c r="CQ194" t="s">
        <v>1457</v>
      </c>
      <c r="CR194" t="s">
        <v>1457</v>
      </c>
      <c r="CS194" t="s">
        <v>1457</v>
      </c>
      <c r="CT194" t="s">
        <v>1457</v>
      </c>
      <c r="CU194" t="s">
        <v>1457</v>
      </c>
      <c r="CV194" t="s">
        <v>1457</v>
      </c>
      <c r="CW194" t="s">
        <v>1457</v>
      </c>
      <c r="CX194" t="s">
        <v>1457</v>
      </c>
      <c r="CY194" t="s">
        <v>1457</v>
      </c>
      <c r="CZ194" t="s">
        <v>1457</v>
      </c>
      <c r="DA194" t="s">
        <v>1457</v>
      </c>
      <c r="DB194" t="s">
        <v>1457</v>
      </c>
      <c r="DC194" t="s">
        <v>1457</v>
      </c>
      <c r="DD194" t="s">
        <v>1457</v>
      </c>
      <c r="DE194" t="s">
        <v>1457</v>
      </c>
      <c r="DF194" t="s">
        <v>1457</v>
      </c>
      <c r="DG194" t="s">
        <v>1457</v>
      </c>
      <c r="DH194" t="s">
        <v>1457</v>
      </c>
      <c r="DI194" t="s">
        <v>1457</v>
      </c>
      <c r="DJ194" t="s">
        <v>1457</v>
      </c>
      <c r="DK194" t="s">
        <v>1457</v>
      </c>
      <c r="DL194" t="s">
        <v>1457</v>
      </c>
      <c r="DM194" t="s">
        <v>1457</v>
      </c>
      <c r="DN194" t="s">
        <v>1457</v>
      </c>
      <c r="DO194" t="s">
        <v>1457</v>
      </c>
      <c r="DP194" t="s">
        <v>1457</v>
      </c>
      <c r="DQ194" t="s">
        <v>1457</v>
      </c>
      <c r="DR194" t="s">
        <v>1457</v>
      </c>
      <c r="DS194" t="s">
        <v>1457</v>
      </c>
      <c r="DT194" t="s">
        <v>1457</v>
      </c>
      <c r="DU194" t="s">
        <v>1457</v>
      </c>
      <c r="DV194" t="s">
        <v>1457</v>
      </c>
      <c r="DW194" t="s">
        <v>1457</v>
      </c>
      <c r="DX194" t="s">
        <v>1457</v>
      </c>
      <c r="DY194" t="s">
        <v>1457</v>
      </c>
    </row>
    <row r="195" spans="6:129">
      <c r="F195" t="s">
        <v>1457</v>
      </c>
      <c r="G195" t="s">
        <v>1457</v>
      </c>
      <c r="H195" t="s">
        <v>1457</v>
      </c>
      <c r="I195" t="s">
        <v>1457</v>
      </c>
      <c r="J195" t="s">
        <v>1457</v>
      </c>
      <c r="K195" t="s">
        <v>1457</v>
      </c>
      <c r="L195" t="s">
        <v>1457</v>
      </c>
      <c r="M195" t="s">
        <v>1457</v>
      </c>
      <c r="N195" t="s">
        <v>1457</v>
      </c>
      <c r="O195" t="s">
        <v>1457</v>
      </c>
      <c r="P195" t="s">
        <v>1457</v>
      </c>
      <c r="Q195" t="s">
        <v>1457</v>
      </c>
      <c r="R195" t="s">
        <v>1457</v>
      </c>
      <c r="S195" t="s">
        <v>1457</v>
      </c>
      <c r="T195" t="s">
        <v>1457</v>
      </c>
      <c r="U195" t="s">
        <v>1457</v>
      </c>
      <c r="V195" t="s">
        <v>1457</v>
      </c>
      <c r="W195" t="s">
        <v>1457</v>
      </c>
      <c r="X195" t="s">
        <v>1457</v>
      </c>
      <c r="Y195" t="s">
        <v>1457</v>
      </c>
      <c r="Z195" t="s">
        <v>1457</v>
      </c>
      <c r="AA195" t="s">
        <v>1457</v>
      </c>
      <c r="AB195" t="s">
        <v>1457</v>
      </c>
      <c r="AC195" t="s">
        <v>1457</v>
      </c>
      <c r="AD195" t="s">
        <v>1457</v>
      </c>
      <c r="AE195" t="s">
        <v>1457</v>
      </c>
      <c r="AF195" t="s">
        <v>1457</v>
      </c>
      <c r="AG195" t="s">
        <v>1457</v>
      </c>
      <c r="AH195" t="s">
        <v>1457</v>
      </c>
      <c r="AI195" t="s">
        <v>1457</v>
      </c>
      <c r="AJ195" t="s">
        <v>1457</v>
      </c>
      <c r="AK195" t="s">
        <v>1457</v>
      </c>
      <c r="AT195" t="s">
        <v>1457</v>
      </c>
      <c r="AU195" t="s">
        <v>1457</v>
      </c>
      <c r="AW195" t="s">
        <v>1457</v>
      </c>
      <c r="AX195" t="s">
        <v>1457</v>
      </c>
      <c r="AY195" t="s">
        <v>1457</v>
      </c>
      <c r="AZ195" t="s">
        <v>1457</v>
      </c>
      <c r="BA195" t="s">
        <v>1457</v>
      </c>
      <c r="BB195" t="s">
        <v>1457</v>
      </c>
      <c r="BC195" t="s">
        <v>1457</v>
      </c>
      <c r="BD195" t="s">
        <v>1457</v>
      </c>
      <c r="BF195" t="s">
        <v>1457</v>
      </c>
      <c r="BG195" t="s">
        <v>1457</v>
      </c>
      <c r="BH195" t="s">
        <v>1457</v>
      </c>
      <c r="BI195" t="s">
        <v>1457</v>
      </c>
      <c r="BJ195" t="s">
        <v>1457</v>
      </c>
      <c r="BK195" t="s">
        <v>1457</v>
      </c>
      <c r="BN195" t="s">
        <v>1457</v>
      </c>
      <c r="BP195" t="s">
        <v>1457</v>
      </c>
      <c r="BR195" t="s">
        <v>1457</v>
      </c>
      <c r="BS195" t="s">
        <v>1457</v>
      </c>
      <c r="BU195" t="s">
        <v>1457</v>
      </c>
      <c r="BV195" t="s">
        <v>1457</v>
      </c>
      <c r="BX195" t="s">
        <v>1457</v>
      </c>
      <c r="BY195" t="s">
        <v>1457</v>
      </c>
      <c r="BZ195" t="s">
        <v>1457</v>
      </c>
      <c r="CA195" t="s">
        <v>1457</v>
      </c>
      <c r="CB195" t="s">
        <v>1457</v>
      </c>
      <c r="CC195" t="s">
        <v>1457</v>
      </c>
      <c r="CD195" t="s">
        <v>1457</v>
      </c>
      <c r="CE195" t="s">
        <v>1457</v>
      </c>
      <c r="CF195" t="s">
        <v>1457</v>
      </c>
      <c r="CG195" t="s">
        <v>1457</v>
      </c>
      <c r="CH195" t="s">
        <v>1457</v>
      </c>
      <c r="CI195" t="s">
        <v>1457</v>
      </c>
      <c r="CJ195" t="s">
        <v>1457</v>
      </c>
      <c r="CK195" t="s">
        <v>1457</v>
      </c>
      <c r="CL195" t="s">
        <v>1457</v>
      </c>
      <c r="CM195" t="s">
        <v>1457</v>
      </c>
      <c r="CN195" t="s">
        <v>1457</v>
      </c>
      <c r="CO195" t="s">
        <v>1457</v>
      </c>
      <c r="CP195" t="s">
        <v>1457</v>
      </c>
      <c r="CQ195" t="s">
        <v>1457</v>
      </c>
      <c r="CR195" t="s">
        <v>1457</v>
      </c>
      <c r="CS195" t="s">
        <v>1457</v>
      </c>
      <c r="CT195" t="s">
        <v>1457</v>
      </c>
      <c r="CU195" t="s">
        <v>1457</v>
      </c>
      <c r="CV195" t="s">
        <v>1457</v>
      </c>
      <c r="CW195" t="s">
        <v>1457</v>
      </c>
      <c r="CX195" t="s">
        <v>1457</v>
      </c>
      <c r="CY195" t="s">
        <v>1457</v>
      </c>
      <c r="CZ195" t="s">
        <v>1457</v>
      </c>
      <c r="DA195" t="s">
        <v>1457</v>
      </c>
      <c r="DB195" t="s">
        <v>1457</v>
      </c>
      <c r="DC195" t="s">
        <v>1457</v>
      </c>
      <c r="DD195" t="s">
        <v>1457</v>
      </c>
      <c r="DE195" t="s">
        <v>1457</v>
      </c>
      <c r="DF195" t="s">
        <v>1457</v>
      </c>
      <c r="DG195" t="s">
        <v>1457</v>
      </c>
      <c r="DH195" t="s">
        <v>1457</v>
      </c>
      <c r="DI195" t="s">
        <v>1457</v>
      </c>
      <c r="DJ195" t="s">
        <v>1457</v>
      </c>
      <c r="DK195" t="s">
        <v>1457</v>
      </c>
      <c r="DL195" t="s">
        <v>1457</v>
      </c>
      <c r="DM195" t="s">
        <v>1457</v>
      </c>
      <c r="DN195" t="s">
        <v>1457</v>
      </c>
      <c r="DO195" t="s">
        <v>1457</v>
      </c>
      <c r="DP195" t="s">
        <v>1457</v>
      </c>
      <c r="DQ195" t="s">
        <v>1457</v>
      </c>
      <c r="DR195" t="s">
        <v>1457</v>
      </c>
      <c r="DS195" t="s">
        <v>1457</v>
      </c>
      <c r="DT195" t="s">
        <v>1457</v>
      </c>
      <c r="DU195" t="s">
        <v>1457</v>
      </c>
      <c r="DV195" t="s">
        <v>1457</v>
      </c>
      <c r="DW195" t="s">
        <v>1457</v>
      </c>
      <c r="DX195" t="s">
        <v>1457</v>
      </c>
      <c r="DY195" t="s">
        <v>1457</v>
      </c>
    </row>
    <row r="196" spans="6:129">
      <c r="F196" t="s">
        <v>1457</v>
      </c>
      <c r="G196" t="s">
        <v>1457</v>
      </c>
      <c r="H196" t="s">
        <v>1457</v>
      </c>
      <c r="I196" t="s">
        <v>1457</v>
      </c>
      <c r="J196" t="s">
        <v>1457</v>
      </c>
      <c r="K196" t="s">
        <v>1457</v>
      </c>
      <c r="L196" t="s">
        <v>1457</v>
      </c>
      <c r="M196" t="s">
        <v>1457</v>
      </c>
      <c r="N196" t="s">
        <v>1457</v>
      </c>
      <c r="O196" t="s">
        <v>1457</v>
      </c>
      <c r="P196" t="s">
        <v>1457</v>
      </c>
      <c r="Q196" t="s">
        <v>1457</v>
      </c>
      <c r="R196" t="s">
        <v>1457</v>
      </c>
      <c r="S196" t="s">
        <v>1457</v>
      </c>
      <c r="T196" t="s">
        <v>1457</v>
      </c>
      <c r="U196" t="s">
        <v>1457</v>
      </c>
      <c r="V196" t="s">
        <v>1457</v>
      </c>
      <c r="W196" t="s">
        <v>1457</v>
      </c>
      <c r="X196" t="s">
        <v>1457</v>
      </c>
      <c r="Y196" t="s">
        <v>1457</v>
      </c>
      <c r="Z196" t="s">
        <v>1457</v>
      </c>
      <c r="AA196" t="s">
        <v>1457</v>
      </c>
      <c r="AB196" t="s">
        <v>1457</v>
      </c>
      <c r="AC196" t="s">
        <v>1457</v>
      </c>
      <c r="AD196" t="s">
        <v>1457</v>
      </c>
      <c r="AE196" t="s">
        <v>1457</v>
      </c>
      <c r="AF196" t="s">
        <v>1457</v>
      </c>
      <c r="AG196" t="s">
        <v>1457</v>
      </c>
      <c r="AH196" t="s">
        <v>1457</v>
      </c>
      <c r="AI196" t="s">
        <v>1457</v>
      </c>
      <c r="AJ196" t="s">
        <v>1457</v>
      </c>
      <c r="AK196" t="s">
        <v>1457</v>
      </c>
      <c r="AT196" t="s">
        <v>1457</v>
      </c>
      <c r="AU196" t="s">
        <v>1457</v>
      </c>
      <c r="AW196" t="s">
        <v>1457</v>
      </c>
      <c r="AX196" t="s">
        <v>1457</v>
      </c>
      <c r="AY196" t="s">
        <v>1457</v>
      </c>
      <c r="AZ196" t="s">
        <v>1457</v>
      </c>
      <c r="BA196" t="s">
        <v>1457</v>
      </c>
      <c r="BB196" t="s">
        <v>1457</v>
      </c>
      <c r="BC196" t="s">
        <v>1457</v>
      </c>
      <c r="BD196" t="s">
        <v>1457</v>
      </c>
      <c r="BF196" t="s">
        <v>1457</v>
      </c>
      <c r="BG196" t="s">
        <v>1457</v>
      </c>
      <c r="BH196" t="s">
        <v>1457</v>
      </c>
      <c r="BI196" t="s">
        <v>1457</v>
      </c>
      <c r="BJ196" t="s">
        <v>1457</v>
      </c>
      <c r="BK196" t="s">
        <v>1457</v>
      </c>
      <c r="BN196" t="s">
        <v>1457</v>
      </c>
      <c r="BP196" t="s">
        <v>1457</v>
      </c>
      <c r="BR196" t="s">
        <v>1457</v>
      </c>
      <c r="BS196" t="s">
        <v>1457</v>
      </c>
      <c r="BU196" t="s">
        <v>1457</v>
      </c>
      <c r="BV196" t="s">
        <v>1457</v>
      </c>
      <c r="BX196" t="s">
        <v>1457</v>
      </c>
      <c r="BY196" t="s">
        <v>1457</v>
      </c>
      <c r="BZ196" t="s">
        <v>1457</v>
      </c>
      <c r="CA196" t="s">
        <v>1457</v>
      </c>
      <c r="CB196" t="s">
        <v>1457</v>
      </c>
      <c r="CC196" t="s">
        <v>1457</v>
      </c>
      <c r="CD196" t="s">
        <v>1457</v>
      </c>
      <c r="CE196" t="s">
        <v>1457</v>
      </c>
      <c r="CF196" t="s">
        <v>1457</v>
      </c>
      <c r="CG196" t="s">
        <v>1457</v>
      </c>
      <c r="CH196" t="s">
        <v>1457</v>
      </c>
      <c r="CI196" t="s">
        <v>1457</v>
      </c>
      <c r="CJ196" t="s">
        <v>1457</v>
      </c>
      <c r="CK196" t="s">
        <v>1457</v>
      </c>
      <c r="CL196" t="s">
        <v>1457</v>
      </c>
      <c r="CM196" t="s">
        <v>1457</v>
      </c>
      <c r="CN196" t="s">
        <v>1457</v>
      </c>
      <c r="CO196" t="s">
        <v>1457</v>
      </c>
      <c r="CP196" t="s">
        <v>1457</v>
      </c>
      <c r="CQ196" t="s">
        <v>1457</v>
      </c>
      <c r="CR196" t="s">
        <v>1457</v>
      </c>
      <c r="CS196" t="s">
        <v>1457</v>
      </c>
      <c r="CT196" t="s">
        <v>1457</v>
      </c>
      <c r="CU196" t="s">
        <v>1457</v>
      </c>
      <c r="CV196" t="s">
        <v>1457</v>
      </c>
      <c r="CW196" t="s">
        <v>1457</v>
      </c>
      <c r="CX196" t="s">
        <v>1457</v>
      </c>
      <c r="CY196" t="s">
        <v>1457</v>
      </c>
      <c r="CZ196" t="s">
        <v>1457</v>
      </c>
      <c r="DA196" t="s">
        <v>1457</v>
      </c>
      <c r="DB196" t="s">
        <v>1457</v>
      </c>
      <c r="DC196" t="s">
        <v>1457</v>
      </c>
      <c r="DD196" t="s">
        <v>1457</v>
      </c>
      <c r="DE196" t="s">
        <v>1457</v>
      </c>
      <c r="DF196" t="s">
        <v>1457</v>
      </c>
      <c r="DG196" t="s">
        <v>1457</v>
      </c>
      <c r="DH196" t="s">
        <v>1457</v>
      </c>
      <c r="DI196" t="s">
        <v>1457</v>
      </c>
      <c r="DJ196" t="s">
        <v>1457</v>
      </c>
      <c r="DK196" t="s">
        <v>1457</v>
      </c>
      <c r="DL196" t="s">
        <v>1457</v>
      </c>
      <c r="DM196" t="s">
        <v>1457</v>
      </c>
      <c r="DN196" t="s">
        <v>1457</v>
      </c>
      <c r="DO196" t="s">
        <v>1457</v>
      </c>
      <c r="DP196" t="s">
        <v>1457</v>
      </c>
      <c r="DQ196" t="s">
        <v>1457</v>
      </c>
      <c r="DR196" t="s">
        <v>1457</v>
      </c>
      <c r="DS196" t="s">
        <v>1457</v>
      </c>
      <c r="DT196" t="s">
        <v>1457</v>
      </c>
      <c r="DU196" t="s">
        <v>1457</v>
      </c>
      <c r="DV196" t="s">
        <v>1457</v>
      </c>
      <c r="DW196" t="s">
        <v>1457</v>
      </c>
      <c r="DX196" t="s">
        <v>1457</v>
      </c>
      <c r="DY196" t="s">
        <v>1457</v>
      </c>
    </row>
    <row r="197" spans="6:129">
      <c r="F197" t="s">
        <v>1457</v>
      </c>
      <c r="G197" t="s">
        <v>1457</v>
      </c>
      <c r="H197" t="s">
        <v>1457</v>
      </c>
      <c r="I197" t="s">
        <v>1457</v>
      </c>
      <c r="J197" t="s">
        <v>1457</v>
      </c>
      <c r="K197" t="s">
        <v>1457</v>
      </c>
      <c r="L197" t="s">
        <v>1457</v>
      </c>
      <c r="M197" t="s">
        <v>1457</v>
      </c>
      <c r="N197" t="s">
        <v>1457</v>
      </c>
      <c r="O197" t="s">
        <v>1457</v>
      </c>
      <c r="P197" t="s">
        <v>1457</v>
      </c>
      <c r="Q197" t="s">
        <v>1457</v>
      </c>
      <c r="R197" t="s">
        <v>1457</v>
      </c>
      <c r="S197" t="s">
        <v>1457</v>
      </c>
      <c r="T197" t="s">
        <v>1457</v>
      </c>
      <c r="U197" t="s">
        <v>1457</v>
      </c>
      <c r="V197" t="s">
        <v>1457</v>
      </c>
      <c r="W197" t="s">
        <v>1457</v>
      </c>
      <c r="X197" t="s">
        <v>1457</v>
      </c>
      <c r="Y197" t="s">
        <v>1457</v>
      </c>
      <c r="Z197" t="s">
        <v>1457</v>
      </c>
      <c r="AA197" t="s">
        <v>1457</v>
      </c>
      <c r="AB197" t="s">
        <v>1457</v>
      </c>
      <c r="AC197" t="s">
        <v>1457</v>
      </c>
      <c r="AD197" t="s">
        <v>1457</v>
      </c>
      <c r="AE197" t="s">
        <v>1457</v>
      </c>
      <c r="AF197" t="s">
        <v>1457</v>
      </c>
      <c r="AG197" t="s">
        <v>1457</v>
      </c>
      <c r="AH197" t="s">
        <v>1457</v>
      </c>
      <c r="AI197" t="s">
        <v>1457</v>
      </c>
      <c r="AJ197" t="s">
        <v>1457</v>
      </c>
      <c r="AK197" t="s">
        <v>1457</v>
      </c>
      <c r="AT197" t="s">
        <v>1457</v>
      </c>
      <c r="AU197" t="s">
        <v>1457</v>
      </c>
      <c r="AW197" t="s">
        <v>1457</v>
      </c>
      <c r="AX197" t="s">
        <v>1457</v>
      </c>
      <c r="AY197" t="s">
        <v>1457</v>
      </c>
      <c r="AZ197" t="s">
        <v>1457</v>
      </c>
      <c r="BA197" t="s">
        <v>1457</v>
      </c>
      <c r="BB197" t="s">
        <v>1457</v>
      </c>
      <c r="BC197" t="s">
        <v>1457</v>
      </c>
      <c r="BD197" t="s">
        <v>1457</v>
      </c>
      <c r="BF197" t="s">
        <v>1457</v>
      </c>
      <c r="BG197" t="s">
        <v>1457</v>
      </c>
      <c r="BH197" t="s">
        <v>1457</v>
      </c>
      <c r="BI197" t="s">
        <v>1457</v>
      </c>
      <c r="BJ197" t="s">
        <v>1457</v>
      </c>
      <c r="BK197" t="s">
        <v>1457</v>
      </c>
      <c r="BN197" t="s">
        <v>1457</v>
      </c>
      <c r="BP197" t="s">
        <v>1457</v>
      </c>
      <c r="BR197" t="s">
        <v>1457</v>
      </c>
      <c r="BS197" t="s">
        <v>1457</v>
      </c>
      <c r="BU197" t="s">
        <v>1457</v>
      </c>
      <c r="BV197" t="s">
        <v>1457</v>
      </c>
      <c r="BX197" t="s">
        <v>1457</v>
      </c>
      <c r="BY197" t="s">
        <v>1457</v>
      </c>
      <c r="BZ197" t="s">
        <v>1457</v>
      </c>
      <c r="CA197" t="s">
        <v>1457</v>
      </c>
      <c r="CB197" t="s">
        <v>1457</v>
      </c>
      <c r="CC197" t="s">
        <v>1457</v>
      </c>
      <c r="CD197" t="s">
        <v>1457</v>
      </c>
      <c r="CE197" t="s">
        <v>1457</v>
      </c>
      <c r="CF197" t="s">
        <v>1457</v>
      </c>
      <c r="CG197" t="s">
        <v>1457</v>
      </c>
      <c r="CH197" t="s">
        <v>1457</v>
      </c>
      <c r="CI197" t="s">
        <v>1457</v>
      </c>
      <c r="CJ197" t="s">
        <v>1457</v>
      </c>
      <c r="CK197" t="s">
        <v>1457</v>
      </c>
      <c r="CL197" t="s">
        <v>1457</v>
      </c>
      <c r="CM197" t="s">
        <v>1457</v>
      </c>
      <c r="CN197" t="s">
        <v>1457</v>
      </c>
      <c r="CO197" t="s">
        <v>1457</v>
      </c>
      <c r="CP197" t="s">
        <v>1457</v>
      </c>
      <c r="CQ197" t="s">
        <v>1457</v>
      </c>
      <c r="CR197" t="s">
        <v>1457</v>
      </c>
      <c r="CS197" t="s">
        <v>1457</v>
      </c>
      <c r="CT197" t="s">
        <v>1457</v>
      </c>
      <c r="CU197" t="s">
        <v>1457</v>
      </c>
      <c r="CV197" t="s">
        <v>1457</v>
      </c>
      <c r="CW197" t="s">
        <v>1457</v>
      </c>
      <c r="CX197" t="s">
        <v>1457</v>
      </c>
      <c r="CY197" t="s">
        <v>1457</v>
      </c>
      <c r="CZ197" t="s">
        <v>1457</v>
      </c>
      <c r="DA197" t="s">
        <v>1457</v>
      </c>
      <c r="DB197" t="s">
        <v>1457</v>
      </c>
      <c r="DC197" t="s">
        <v>1457</v>
      </c>
      <c r="DD197" t="s">
        <v>1457</v>
      </c>
      <c r="DE197" t="s">
        <v>1457</v>
      </c>
      <c r="DF197" t="s">
        <v>1457</v>
      </c>
      <c r="DG197" t="s">
        <v>1457</v>
      </c>
      <c r="DH197" t="s">
        <v>1457</v>
      </c>
      <c r="DI197" t="s">
        <v>1457</v>
      </c>
      <c r="DJ197" t="s">
        <v>1457</v>
      </c>
      <c r="DK197" t="s">
        <v>1457</v>
      </c>
      <c r="DL197" t="s">
        <v>1457</v>
      </c>
      <c r="DM197" t="s">
        <v>1457</v>
      </c>
      <c r="DN197" t="s">
        <v>1457</v>
      </c>
      <c r="DO197" t="s">
        <v>1457</v>
      </c>
      <c r="DP197" t="s">
        <v>1457</v>
      </c>
      <c r="DQ197" t="s">
        <v>1457</v>
      </c>
      <c r="DR197" t="s">
        <v>1457</v>
      </c>
      <c r="DS197" t="s">
        <v>1457</v>
      </c>
      <c r="DT197" t="s">
        <v>1457</v>
      </c>
      <c r="DU197" t="s">
        <v>1457</v>
      </c>
      <c r="DV197" t="s">
        <v>1457</v>
      </c>
      <c r="DW197" t="s">
        <v>1457</v>
      </c>
      <c r="DX197" t="s">
        <v>1457</v>
      </c>
      <c r="DY197" t="s">
        <v>1457</v>
      </c>
    </row>
    <row r="198" spans="6:129">
      <c r="F198" t="s">
        <v>1457</v>
      </c>
      <c r="G198" t="s">
        <v>1457</v>
      </c>
      <c r="H198" t="s">
        <v>1457</v>
      </c>
      <c r="I198" t="s">
        <v>1457</v>
      </c>
      <c r="J198" t="s">
        <v>1457</v>
      </c>
      <c r="K198" t="s">
        <v>1457</v>
      </c>
      <c r="L198" t="s">
        <v>1457</v>
      </c>
      <c r="M198" t="s">
        <v>1457</v>
      </c>
      <c r="N198" t="s">
        <v>1457</v>
      </c>
      <c r="O198" t="s">
        <v>1457</v>
      </c>
      <c r="P198" t="s">
        <v>1457</v>
      </c>
      <c r="Q198" t="s">
        <v>1457</v>
      </c>
      <c r="R198" t="s">
        <v>1457</v>
      </c>
      <c r="S198" t="s">
        <v>1457</v>
      </c>
      <c r="T198" t="s">
        <v>1457</v>
      </c>
      <c r="U198" t="s">
        <v>1457</v>
      </c>
      <c r="V198" t="s">
        <v>1457</v>
      </c>
      <c r="W198" t="s">
        <v>1457</v>
      </c>
      <c r="X198" t="s">
        <v>1457</v>
      </c>
      <c r="Y198" t="s">
        <v>1457</v>
      </c>
      <c r="Z198" t="s">
        <v>1457</v>
      </c>
      <c r="AA198" t="s">
        <v>1457</v>
      </c>
      <c r="AB198" t="s">
        <v>1457</v>
      </c>
      <c r="AC198" t="s">
        <v>1457</v>
      </c>
      <c r="AD198" t="s">
        <v>1457</v>
      </c>
      <c r="AE198" t="s">
        <v>1457</v>
      </c>
      <c r="AF198" t="s">
        <v>1457</v>
      </c>
      <c r="AG198" t="s">
        <v>1457</v>
      </c>
      <c r="AH198" t="s">
        <v>1457</v>
      </c>
      <c r="AI198" t="s">
        <v>1457</v>
      </c>
      <c r="AJ198" t="s">
        <v>1457</v>
      </c>
      <c r="AK198" t="s">
        <v>1457</v>
      </c>
      <c r="AT198" t="s">
        <v>1457</v>
      </c>
      <c r="AU198" t="s">
        <v>1457</v>
      </c>
      <c r="AW198" t="s">
        <v>1457</v>
      </c>
      <c r="AX198" t="s">
        <v>1457</v>
      </c>
      <c r="AY198" t="s">
        <v>1457</v>
      </c>
      <c r="AZ198" t="s">
        <v>1457</v>
      </c>
      <c r="BA198" t="s">
        <v>1457</v>
      </c>
      <c r="BB198" t="s">
        <v>1457</v>
      </c>
      <c r="BC198" t="s">
        <v>1457</v>
      </c>
      <c r="BD198" t="s">
        <v>1457</v>
      </c>
      <c r="BF198" t="s">
        <v>1457</v>
      </c>
      <c r="BG198" t="s">
        <v>1457</v>
      </c>
      <c r="BH198" t="s">
        <v>1457</v>
      </c>
      <c r="BI198" t="s">
        <v>1457</v>
      </c>
      <c r="BJ198" t="s">
        <v>1457</v>
      </c>
      <c r="BK198" t="s">
        <v>1457</v>
      </c>
      <c r="BN198" t="s">
        <v>1457</v>
      </c>
      <c r="BP198" t="s">
        <v>1457</v>
      </c>
      <c r="BR198" t="s">
        <v>1457</v>
      </c>
      <c r="BS198" t="s">
        <v>1457</v>
      </c>
      <c r="BU198" t="s">
        <v>1457</v>
      </c>
      <c r="BV198" t="s">
        <v>1457</v>
      </c>
      <c r="BX198" t="s">
        <v>1457</v>
      </c>
      <c r="BY198" t="s">
        <v>1457</v>
      </c>
      <c r="BZ198" t="s">
        <v>1457</v>
      </c>
      <c r="CA198" t="s">
        <v>1457</v>
      </c>
      <c r="CB198" t="s">
        <v>1457</v>
      </c>
      <c r="CC198" t="s">
        <v>1457</v>
      </c>
      <c r="CD198" t="s">
        <v>1457</v>
      </c>
      <c r="CE198" t="s">
        <v>1457</v>
      </c>
      <c r="CF198" t="s">
        <v>1457</v>
      </c>
      <c r="CG198" t="s">
        <v>1457</v>
      </c>
      <c r="CH198" t="s">
        <v>1457</v>
      </c>
      <c r="CI198" t="s">
        <v>1457</v>
      </c>
      <c r="CJ198" t="s">
        <v>1457</v>
      </c>
      <c r="CK198" t="s">
        <v>1457</v>
      </c>
      <c r="CL198" t="s">
        <v>1457</v>
      </c>
      <c r="CM198" t="s">
        <v>1457</v>
      </c>
      <c r="CN198" t="s">
        <v>1457</v>
      </c>
      <c r="CO198" t="s">
        <v>1457</v>
      </c>
      <c r="CP198" t="s">
        <v>1457</v>
      </c>
      <c r="CQ198" t="s">
        <v>1457</v>
      </c>
      <c r="CR198" t="s">
        <v>1457</v>
      </c>
      <c r="CS198" t="s">
        <v>1457</v>
      </c>
      <c r="CT198" t="s">
        <v>1457</v>
      </c>
      <c r="CU198" t="s">
        <v>1457</v>
      </c>
      <c r="CV198" t="s">
        <v>1457</v>
      </c>
      <c r="CW198" t="s">
        <v>1457</v>
      </c>
      <c r="CX198" t="s">
        <v>1457</v>
      </c>
      <c r="CY198" t="s">
        <v>1457</v>
      </c>
      <c r="CZ198" t="s">
        <v>1457</v>
      </c>
      <c r="DA198" t="s">
        <v>1457</v>
      </c>
      <c r="DB198" t="s">
        <v>1457</v>
      </c>
      <c r="DC198" t="s">
        <v>1457</v>
      </c>
      <c r="DD198" t="s">
        <v>1457</v>
      </c>
      <c r="DE198" t="s">
        <v>1457</v>
      </c>
      <c r="DF198" t="s">
        <v>1457</v>
      </c>
      <c r="DG198" t="s">
        <v>1457</v>
      </c>
      <c r="DH198" t="s">
        <v>1457</v>
      </c>
      <c r="DI198" t="s">
        <v>1457</v>
      </c>
      <c r="DJ198" t="s">
        <v>1457</v>
      </c>
      <c r="DK198" t="s">
        <v>1457</v>
      </c>
      <c r="DL198" t="s">
        <v>1457</v>
      </c>
      <c r="DM198" t="s">
        <v>1457</v>
      </c>
      <c r="DN198" t="s">
        <v>1457</v>
      </c>
      <c r="DO198" t="s">
        <v>1457</v>
      </c>
      <c r="DP198" t="s">
        <v>1457</v>
      </c>
      <c r="DQ198" t="s">
        <v>1457</v>
      </c>
      <c r="DR198" t="s">
        <v>1457</v>
      </c>
      <c r="DS198" t="s">
        <v>1457</v>
      </c>
      <c r="DT198" t="s">
        <v>1457</v>
      </c>
      <c r="DU198" t="s">
        <v>1457</v>
      </c>
      <c r="DV198" t="s">
        <v>1457</v>
      </c>
      <c r="DW198" t="s">
        <v>1457</v>
      </c>
      <c r="DX198" t="s">
        <v>1457</v>
      </c>
      <c r="DY198" t="s">
        <v>1457</v>
      </c>
    </row>
    <row r="199" spans="6:129">
      <c r="F199" t="s">
        <v>1457</v>
      </c>
      <c r="G199" t="s">
        <v>1457</v>
      </c>
      <c r="H199" t="s">
        <v>1457</v>
      </c>
      <c r="I199" t="s">
        <v>1457</v>
      </c>
      <c r="J199" t="s">
        <v>1457</v>
      </c>
      <c r="K199" t="s">
        <v>1457</v>
      </c>
      <c r="L199" t="s">
        <v>1457</v>
      </c>
      <c r="M199" t="s">
        <v>1457</v>
      </c>
      <c r="N199" t="s">
        <v>1457</v>
      </c>
      <c r="O199" t="s">
        <v>1457</v>
      </c>
      <c r="P199" t="s">
        <v>1457</v>
      </c>
      <c r="Q199" t="s">
        <v>1457</v>
      </c>
      <c r="R199" t="s">
        <v>1457</v>
      </c>
      <c r="S199" t="s">
        <v>1457</v>
      </c>
      <c r="T199" t="s">
        <v>1457</v>
      </c>
      <c r="U199" t="s">
        <v>1457</v>
      </c>
      <c r="V199" t="s">
        <v>1457</v>
      </c>
      <c r="W199" t="s">
        <v>1457</v>
      </c>
      <c r="X199" t="s">
        <v>1457</v>
      </c>
      <c r="Y199" t="s">
        <v>1457</v>
      </c>
      <c r="Z199" t="s">
        <v>1457</v>
      </c>
      <c r="AA199" t="s">
        <v>1457</v>
      </c>
      <c r="AB199" t="s">
        <v>1457</v>
      </c>
      <c r="AC199" t="s">
        <v>1457</v>
      </c>
      <c r="AD199" t="s">
        <v>1457</v>
      </c>
      <c r="AE199" t="s">
        <v>1457</v>
      </c>
      <c r="AF199" t="s">
        <v>1457</v>
      </c>
      <c r="AG199" t="s">
        <v>1457</v>
      </c>
      <c r="AH199" t="s">
        <v>1457</v>
      </c>
      <c r="AI199" t="s">
        <v>1457</v>
      </c>
      <c r="AJ199" t="s">
        <v>1457</v>
      </c>
      <c r="AK199" t="s">
        <v>1457</v>
      </c>
      <c r="AT199" t="s">
        <v>1457</v>
      </c>
      <c r="AU199" t="s">
        <v>1457</v>
      </c>
      <c r="AW199" t="s">
        <v>1457</v>
      </c>
      <c r="AX199" t="s">
        <v>1457</v>
      </c>
      <c r="AY199" t="s">
        <v>1457</v>
      </c>
      <c r="AZ199" t="s">
        <v>1457</v>
      </c>
      <c r="BA199" t="s">
        <v>1457</v>
      </c>
      <c r="BB199" t="s">
        <v>1457</v>
      </c>
      <c r="BC199" t="s">
        <v>1457</v>
      </c>
      <c r="BD199" t="s">
        <v>1457</v>
      </c>
      <c r="BF199" t="s">
        <v>1457</v>
      </c>
      <c r="BG199" t="s">
        <v>1457</v>
      </c>
      <c r="BH199" t="s">
        <v>1457</v>
      </c>
      <c r="BI199" t="s">
        <v>1457</v>
      </c>
      <c r="BJ199" t="s">
        <v>1457</v>
      </c>
      <c r="BK199" t="s">
        <v>1457</v>
      </c>
      <c r="BN199" t="s">
        <v>1457</v>
      </c>
      <c r="BP199" t="s">
        <v>1457</v>
      </c>
      <c r="BR199" t="s">
        <v>1457</v>
      </c>
      <c r="BS199" t="s">
        <v>1457</v>
      </c>
      <c r="BU199" t="s">
        <v>1457</v>
      </c>
      <c r="BV199" t="s">
        <v>1457</v>
      </c>
      <c r="BX199" t="s">
        <v>1457</v>
      </c>
      <c r="BY199" t="s">
        <v>1457</v>
      </c>
      <c r="BZ199" t="s">
        <v>1457</v>
      </c>
      <c r="CA199" t="s">
        <v>1457</v>
      </c>
      <c r="CB199" t="s">
        <v>1457</v>
      </c>
      <c r="CC199" t="s">
        <v>1457</v>
      </c>
      <c r="CD199" t="s">
        <v>1457</v>
      </c>
      <c r="CE199" t="s">
        <v>1457</v>
      </c>
      <c r="CF199" t="s">
        <v>1457</v>
      </c>
      <c r="CG199" t="s">
        <v>1457</v>
      </c>
      <c r="CH199" t="s">
        <v>1457</v>
      </c>
      <c r="CI199" t="s">
        <v>1457</v>
      </c>
      <c r="CJ199" t="s">
        <v>1457</v>
      </c>
      <c r="CK199" t="s">
        <v>1457</v>
      </c>
      <c r="CL199" t="s">
        <v>1457</v>
      </c>
      <c r="CM199" t="s">
        <v>1457</v>
      </c>
      <c r="CN199" t="s">
        <v>1457</v>
      </c>
      <c r="CO199" t="s">
        <v>1457</v>
      </c>
      <c r="CP199" t="s">
        <v>1457</v>
      </c>
      <c r="CQ199" t="s">
        <v>1457</v>
      </c>
      <c r="CR199" t="s">
        <v>1457</v>
      </c>
      <c r="CS199" t="s">
        <v>1457</v>
      </c>
      <c r="CT199" t="s">
        <v>1457</v>
      </c>
      <c r="CU199" t="s">
        <v>1457</v>
      </c>
      <c r="CV199" t="s">
        <v>1457</v>
      </c>
      <c r="CW199" t="s">
        <v>1457</v>
      </c>
      <c r="CX199" t="s">
        <v>1457</v>
      </c>
      <c r="CY199" t="s">
        <v>1457</v>
      </c>
      <c r="CZ199" t="s">
        <v>1457</v>
      </c>
      <c r="DA199" t="s">
        <v>1457</v>
      </c>
      <c r="DB199" t="s">
        <v>1457</v>
      </c>
      <c r="DC199" t="s">
        <v>1457</v>
      </c>
      <c r="DD199" t="s">
        <v>1457</v>
      </c>
      <c r="DE199" t="s">
        <v>1457</v>
      </c>
      <c r="DF199" t="s">
        <v>1457</v>
      </c>
      <c r="DG199" t="s">
        <v>1457</v>
      </c>
      <c r="DH199" t="s">
        <v>1457</v>
      </c>
      <c r="DI199" t="s">
        <v>1457</v>
      </c>
      <c r="DJ199" t="s">
        <v>1457</v>
      </c>
      <c r="DK199" t="s">
        <v>1457</v>
      </c>
      <c r="DL199" t="s">
        <v>1457</v>
      </c>
      <c r="DM199" t="s">
        <v>1457</v>
      </c>
      <c r="DN199" t="s">
        <v>1457</v>
      </c>
      <c r="DO199" t="s">
        <v>1457</v>
      </c>
      <c r="DP199" t="s">
        <v>1457</v>
      </c>
      <c r="DQ199" t="s">
        <v>1457</v>
      </c>
      <c r="DR199" t="s">
        <v>1457</v>
      </c>
      <c r="DS199" t="s">
        <v>1457</v>
      </c>
      <c r="DT199" t="s">
        <v>1457</v>
      </c>
      <c r="DU199" t="s">
        <v>1457</v>
      </c>
      <c r="DV199" t="s">
        <v>1457</v>
      </c>
      <c r="DW199" t="s">
        <v>1457</v>
      </c>
      <c r="DX199" t="s">
        <v>1457</v>
      </c>
      <c r="DY199" t="s">
        <v>1457</v>
      </c>
    </row>
    <row r="200" spans="6:129">
      <c r="F200" t="s">
        <v>1457</v>
      </c>
      <c r="G200" t="s">
        <v>1457</v>
      </c>
      <c r="H200" t="s">
        <v>1457</v>
      </c>
      <c r="I200" t="s">
        <v>1457</v>
      </c>
      <c r="J200" t="s">
        <v>1457</v>
      </c>
      <c r="K200" t="s">
        <v>1457</v>
      </c>
      <c r="L200" t="s">
        <v>1457</v>
      </c>
      <c r="M200" t="s">
        <v>1457</v>
      </c>
      <c r="N200" t="s">
        <v>1457</v>
      </c>
      <c r="O200" t="s">
        <v>1457</v>
      </c>
      <c r="P200" t="s">
        <v>1457</v>
      </c>
      <c r="Q200" t="s">
        <v>1457</v>
      </c>
      <c r="R200" t="s">
        <v>1457</v>
      </c>
      <c r="S200" t="s">
        <v>1457</v>
      </c>
      <c r="T200" t="s">
        <v>1457</v>
      </c>
      <c r="U200" t="s">
        <v>1457</v>
      </c>
      <c r="V200" t="s">
        <v>1457</v>
      </c>
      <c r="W200" t="s">
        <v>1457</v>
      </c>
      <c r="X200" t="s">
        <v>1457</v>
      </c>
      <c r="Y200" t="s">
        <v>1457</v>
      </c>
      <c r="Z200" t="s">
        <v>1457</v>
      </c>
      <c r="AA200" t="s">
        <v>1457</v>
      </c>
      <c r="AB200" t="s">
        <v>1457</v>
      </c>
      <c r="AC200" t="s">
        <v>1457</v>
      </c>
      <c r="AD200" t="s">
        <v>1457</v>
      </c>
      <c r="AE200" t="s">
        <v>1457</v>
      </c>
      <c r="AF200" t="s">
        <v>1457</v>
      </c>
      <c r="AG200" t="s">
        <v>1457</v>
      </c>
      <c r="AH200" t="s">
        <v>1457</v>
      </c>
      <c r="AI200" t="s">
        <v>1457</v>
      </c>
      <c r="AJ200" t="s">
        <v>1457</v>
      </c>
      <c r="AK200" t="s">
        <v>1457</v>
      </c>
      <c r="AL200" t="s">
        <v>1457</v>
      </c>
      <c r="AM200" t="s">
        <v>1457</v>
      </c>
      <c r="AN200" t="s">
        <v>1457</v>
      </c>
      <c r="AO200" t="s">
        <v>1457</v>
      </c>
      <c r="AP200" t="s">
        <v>1457</v>
      </c>
      <c r="AQ200" t="s">
        <v>1457</v>
      </c>
      <c r="AR200" t="s">
        <v>1457</v>
      </c>
      <c r="AS200" t="s">
        <v>1457</v>
      </c>
      <c r="AT200" t="s">
        <v>1457</v>
      </c>
      <c r="AU200" t="s">
        <v>1457</v>
      </c>
      <c r="AW200" t="s">
        <v>1457</v>
      </c>
      <c r="AX200" t="s">
        <v>1457</v>
      </c>
      <c r="AY200" t="s">
        <v>1457</v>
      </c>
      <c r="AZ200" t="s">
        <v>1457</v>
      </c>
      <c r="BA200" t="s">
        <v>1457</v>
      </c>
      <c r="BB200" t="s">
        <v>1457</v>
      </c>
      <c r="BC200" t="s">
        <v>1457</v>
      </c>
      <c r="BD200" t="s">
        <v>1457</v>
      </c>
      <c r="BF200" t="s">
        <v>1457</v>
      </c>
      <c r="BG200" t="s">
        <v>1457</v>
      </c>
      <c r="BH200" t="s">
        <v>1457</v>
      </c>
      <c r="BI200" t="s">
        <v>1457</v>
      </c>
      <c r="BJ200" t="s">
        <v>1457</v>
      </c>
      <c r="BK200" t="s">
        <v>1457</v>
      </c>
      <c r="BN200" t="s">
        <v>1457</v>
      </c>
      <c r="BP200" t="s">
        <v>1457</v>
      </c>
      <c r="BR200" t="s">
        <v>1457</v>
      </c>
      <c r="BS200" t="s">
        <v>1457</v>
      </c>
      <c r="BU200" t="s">
        <v>1457</v>
      </c>
      <c r="BV200" t="s">
        <v>1457</v>
      </c>
      <c r="BX200" t="s">
        <v>1457</v>
      </c>
      <c r="BY200" t="s">
        <v>1457</v>
      </c>
      <c r="BZ200" t="s">
        <v>1457</v>
      </c>
      <c r="CA200" t="s">
        <v>1457</v>
      </c>
      <c r="CB200" t="s">
        <v>1457</v>
      </c>
      <c r="CC200" t="s">
        <v>1457</v>
      </c>
      <c r="CD200" t="s">
        <v>1457</v>
      </c>
      <c r="CE200" t="s">
        <v>1457</v>
      </c>
      <c r="CF200" t="s">
        <v>1457</v>
      </c>
      <c r="CG200" t="s">
        <v>1457</v>
      </c>
      <c r="CH200" t="s">
        <v>1457</v>
      </c>
      <c r="CI200" t="s">
        <v>1457</v>
      </c>
      <c r="CJ200" t="s">
        <v>1457</v>
      </c>
      <c r="CK200" t="s">
        <v>1457</v>
      </c>
      <c r="CL200" t="s">
        <v>1457</v>
      </c>
      <c r="CM200" t="s">
        <v>1457</v>
      </c>
      <c r="CN200" t="s">
        <v>1457</v>
      </c>
      <c r="CO200" t="s">
        <v>1457</v>
      </c>
      <c r="CP200" t="s">
        <v>1457</v>
      </c>
      <c r="CQ200" t="s">
        <v>1457</v>
      </c>
      <c r="CR200" t="s">
        <v>1457</v>
      </c>
      <c r="CS200" t="s">
        <v>1457</v>
      </c>
      <c r="CT200" t="s">
        <v>1457</v>
      </c>
      <c r="CU200" t="s">
        <v>1457</v>
      </c>
      <c r="CV200" t="s">
        <v>1457</v>
      </c>
      <c r="CW200" t="s">
        <v>1457</v>
      </c>
      <c r="CX200" t="s">
        <v>1457</v>
      </c>
      <c r="CY200" t="s">
        <v>1457</v>
      </c>
      <c r="CZ200" t="s">
        <v>1457</v>
      </c>
      <c r="DA200" t="s">
        <v>1457</v>
      </c>
      <c r="DB200" t="s">
        <v>1457</v>
      </c>
      <c r="DC200" t="s">
        <v>1457</v>
      </c>
      <c r="DD200" t="s">
        <v>1457</v>
      </c>
      <c r="DE200" t="s">
        <v>1457</v>
      </c>
      <c r="DF200" t="s">
        <v>1457</v>
      </c>
      <c r="DG200" t="s">
        <v>1457</v>
      </c>
      <c r="DH200" t="s">
        <v>1457</v>
      </c>
      <c r="DI200" t="s">
        <v>1457</v>
      </c>
      <c r="DJ200" t="s">
        <v>1457</v>
      </c>
      <c r="DK200" t="s">
        <v>1457</v>
      </c>
      <c r="DL200" t="s">
        <v>1457</v>
      </c>
      <c r="DM200" t="s">
        <v>1457</v>
      </c>
      <c r="DN200" t="s">
        <v>1457</v>
      </c>
      <c r="DO200" t="s">
        <v>1457</v>
      </c>
      <c r="DP200" t="s">
        <v>1457</v>
      </c>
      <c r="DQ200" t="s">
        <v>1457</v>
      </c>
      <c r="DR200" t="s">
        <v>1457</v>
      </c>
      <c r="DS200" t="s">
        <v>1457</v>
      </c>
      <c r="DT200" t="s">
        <v>1457</v>
      </c>
      <c r="DU200" t="s">
        <v>1457</v>
      </c>
      <c r="DV200" t="s">
        <v>1457</v>
      </c>
      <c r="DW200" t="s">
        <v>1457</v>
      </c>
      <c r="DX200" t="s">
        <v>1457</v>
      </c>
      <c r="DY200" t="s">
        <v>1457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5"/>
  </sheetPr>
  <dimension ref="A1:U201"/>
  <sheetViews>
    <sheetView showGridLines="0" zoomScale="70" zoomScaleNormal="70" zoomScaleSheetLayoutView="40" zoomScalePageLayoutView="30" workbookViewId="0"/>
  </sheetViews>
  <sheetFormatPr defaultRowHeight="15"/>
  <cols>
    <col min="1" max="1" width="5.7109375" style="3" customWidth="1"/>
    <col min="2" max="2" width="25.7109375" customWidth="1"/>
    <col min="3" max="3" width="30.85546875" bestFit="1" customWidth="1"/>
    <col min="4" max="5" width="19.7109375" customWidth="1"/>
    <col min="6" max="6" width="19.7109375" style="107" customWidth="1"/>
    <col min="7" max="14" width="19.7109375" customWidth="1"/>
    <col min="15" max="15" width="9.140625" customWidth="1"/>
    <col min="16" max="16" width="9.140625" style="4" customWidth="1"/>
    <col min="17" max="17" width="9.140625" style="4" hidden="1" customWidth="1"/>
    <col min="18" max="18" width="9.140625" style="4"/>
    <col min="19" max="19" width="9.140625" style="16"/>
  </cols>
  <sheetData>
    <row r="1" spans="1:21" ht="9.9499999999999993" customHeight="1">
      <c r="A1" s="2"/>
      <c r="B1" s="2"/>
      <c r="C1" s="2"/>
      <c r="D1" s="2"/>
      <c r="E1" s="2"/>
      <c r="F1" s="119"/>
      <c r="G1" s="523" t="s">
        <v>1128</v>
      </c>
      <c r="H1" s="523"/>
      <c r="I1" s="523"/>
      <c r="J1" s="523"/>
      <c r="K1" s="2"/>
      <c r="L1" s="2"/>
      <c r="M1" s="2"/>
      <c r="N1" s="2"/>
      <c r="O1" s="244"/>
      <c r="P1"/>
      <c r="Q1"/>
      <c r="R1"/>
      <c r="S1"/>
    </row>
    <row r="2" spans="1:21" ht="9.9499999999999993" customHeight="1">
      <c r="A2" s="2"/>
      <c r="B2" s="2"/>
      <c r="C2" s="2"/>
      <c r="D2" s="2"/>
      <c r="E2" s="2"/>
      <c r="F2" s="119"/>
      <c r="G2" s="523"/>
      <c r="H2" s="523"/>
      <c r="I2" s="523"/>
      <c r="J2" s="523"/>
      <c r="K2" s="2"/>
      <c r="L2" s="2"/>
      <c r="M2" s="2"/>
      <c r="N2" s="2"/>
      <c r="O2" s="244"/>
      <c r="P2"/>
      <c r="Q2"/>
      <c r="R2"/>
      <c r="S2"/>
    </row>
    <row r="3" spans="1:21" ht="9.9499999999999993" customHeight="1">
      <c r="A3" s="2"/>
      <c r="B3" s="2"/>
      <c r="C3" s="2"/>
      <c r="D3" s="2"/>
      <c r="E3" s="2"/>
      <c r="F3" s="119"/>
      <c r="G3" s="523"/>
      <c r="H3" s="523"/>
      <c r="I3" s="523"/>
      <c r="J3" s="523"/>
      <c r="K3" s="2"/>
      <c r="L3" s="2"/>
      <c r="M3" s="2"/>
      <c r="N3" s="2"/>
      <c r="O3" s="244"/>
      <c r="P3"/>
      <c r="Q3"/>
      <c r="R3"/>
      <c r="S3"/>
    </row>
    <row r="4" spans="1:21" ht="15.75">
      <c r="A4" s="314"/>
      <c r="B4" s="526"/>
      <c r="C4" s="526"/>
      <c r="D4" s="526"/>
      <c r="E4" s="526"/>
      <c r="F4" s="526"/>
      <c r="G4" s="526"/>
      <c r="H4" s="526"/>
      <c r="I4" s="526"/>
      <c r="J4" s="526"/>
      <c r="K4" s="526"/>
      <c r="L4" s="526"/>
      <c r="M4" s="526"/>
      <c r="N4" s="526"/>
      <c r="O4" s="315"/>
      <c r="P4"/>
      <c r="Q4"/>
      <c r="R4"/>
      <c r="S4"/>
    </row>
    <row r="5" spans="1:21" ht="9.9499999999999993" customHeight="1">
      <c r="A5" s="2"/>
      <c r="B5" s="2"/>
      <c r="C5" s="2"/>
      <c r="D5" s="2"/>
      <c r="E5" s="2"/>
      <c r="F5" s="119"/>
      <c r="G5" s="2"/>
      <c r="H5" s="2"/>
      <c r="I5" s="2"/>
      <c r="J5" s="2"/>
      <c r="K5" s="2"/>
      <c r="L5" s="2"/>
      <c r="M5" s="2"/>
      <c r="N5" s="2"/>
      <c r="O5" s="244"/>
      <c r="P5"/>
      <c r="Q5"/>
      <c r="R5"/>
      <c r="S5"/>
    </row>
    <row r="6" spans="1:21" ht="15" customHeight="1">
      <c r="A6" s="2"/>
      <c r="B6" s="5" t="s">
        <v>1111</v>
      </c>
      <c r="C6" s="6"/>
      <c r="D6" s="6"/>
      <c r="E6" s="6"/>
      <c r="F6" s="120"/>
      <c r="G6" s="7"/>
      <c r="H6" s="6" t="str">
        <f ca="1">'Org list'!J7</f>
        <v>HWB</v>
      </c>
      <c r="I6" s="6" t="str">
        <f ca="1">'Org list'!J6</f>
        <v>Health and Wellbeing Board</v>
      </c>
      <c r="J6" s="2"/>
      <c r="K6" s="2"/>
      <c r="L6" s="2"/>
      <c r="M6" s="5" t="s">
        <v>1</v>
      </c>
      <c r="N6" s="8" t="str">
        <f>Cover!B12</f>
        <v>Q2 2015/16</v>
      </c>
      <c r="O6" s="244"/>
      <c r="P6"/>
      <c r="Q6"/>
      <c r="R6"/>
      <c r="S6"/>
    </row>
    <row r="7" spans="1:21" ht="9.9499999999999993" customHeight="1">
      <c r="A7" s="2"/>
      <c r="B7" s="2"/>
      <c r="C7" s="2"/>
      <c r="D7" s="2"/>
      <c r="E7" s="2"/>
      <c r="F7" s="119"/>
      <c r="G7" s="2"/>
      <c r="H7" s="2"/>
      <c r="I7" s="2"/>
      <c r="J7" s="2"/>
      <c r="K7" s="2"/>
      <c r="L7" s="2"/>
      <c r="M7" s="2"/>
      <c r="N7" s="2"/>
      <c r="O7" s="244"/>
      <c r="P7"/>
      <c r="Q7"/>
      <c r="R7"/>
      <c r="S7"/>
    </row>
    <row r="8" spans="1:21" ht="15" customHeight="1">
      <c r="P8"/>
      <c r="Q8"/>
      <c r="R8"/>
      <c r="S8"/>
    </row>
    <row r="9" spans="1:21" ht="15" customHeight="1">
      <c r="A9" s="2"/>
      <c r="B9" s="5" t="s">
        <v>1126</v>
      </c>
      <c r="C9" s="6"/>
      <c r="D9" s="5"/>
      <c r="E9" s="95"/>
      <c r="F9" s="121"/>
      <c r="G9" s="121" t="str">
        <f ca="1">I6</f>
        <v>Health and Wellbeing Board</v>
      </c>
      <c r="H9" s="2"/>
      <c r="I9" s="2"/>
      <c r="J9" s="2"/>
      <c r="K9" s="2"/>
      <c r="L9" s="2"/>
      <c r="M9" s="2"/>
      <c r="N9" s="2"/>
      <c r="O9" s="244"/>
      <c r="P9"/>
      <c r="Q9"/>
      <c r="R9"/>
      <c r="S9"/>
      <c r="T9" s="9"/>
      <c r="U9" s="9"/>
    </row>
    <row r="10" spans="1:21" s="13" customFormat="1" ht="15" customHeight="1" thickBot="1">
      <c r="A10" s="10"/>
      <c r="B10" s="11"/>
      <c r="C10" s="11"/>
      <c r="D10" s="10"/>
      <c r="E10" s="10"/>
      <c r="F10" s="122"/>
      <c r="G10" s="10"/>
      <c r="H10" s="10"/>
      <c r="I10" s="10"/>
      <c r="J10" s="10"/>
      <c r="K10" s="10"/>
      <c r="L10" s="10"/>
      <c r="M10" s="10"/>
      <c r="N10" s="10"/>
      <c r="O10" s="10"/>
      <c r="P10"/>
      <c r="Q10"/>
      <c r="R10"/>
      <c r="S10"/>
    </row>
    <row r="11" spans="1:21" hidden="1">
      <c r="G11">
        <v>43</v>
      </c>
      <c r="H11">
        <v>49</v>
      </c>
      <c r="I11">
        <v>55</v>
      </c>
      <c r="J11">
        <v>61</v>
      </c>
      <c r="K11">
        <v>67</v>
      </c>
      <c r="L11">
        <v>73</v>
      </c>
      <c r="M11" s="1">
        <v>79</v>
      </c>
      <c r="N11" s="17">
        <v>85</v>
      </c>
      <c r="Q11"/>
      <c r="R11"/>
      <c r="S11"/>
      <c r="T11" s="9"/>
      <c r="U11" s="9"/>
    </row>
    <row r="12" spans="1:21" hidden="1">
      <c r="D12">
        <v>33</v>
      </c>
      <c r="E12">
        <v>37</v>
      </c>
      <c r="G12">
        <v>40</v>
      </c>
      <c r="H12">
        <v>46</v>
      </c>
      <c r="I12">
        <v>52</v>
      </c>
      <c r="J12">
        <v>58</v>
      </c>
      <c r="K12">
        <v>64</v>
      </c>
      <c r="L12">
        <v>70</v>
      </c>
      <c r="M12">
        <v>76</v>
      </c>
      <c r="N12">
        <v>82</v>
      </c>
      <c r="Q12"/>
      <c r="R12"/>
      <c r="S12"/>
      <c r="T12" s="9"/>
      <c r="U12" s="9"/>
    </row>
    <row r="13" spans="1:21" hidden="1">
      <c r="B13" s="1"/>
      <c r="D13">
        <v>31</v>
      </c>
      <c r="E13">
        <v>34</v>
      </c>
      <c r="G13">
        <v>41</v>
      </c>
      <c r="H13">
        <v>47</v>
      </c>
      <c r="I13">
        <v>53</v>
      </c>
      <c r="J13">
        <v>59</v>
      </c>
      <c r="K13">
        <v>65</v>
      </c>
      <c r="L13">
        <v>71</v>
      </c>
      <c r="M13">
        <v>77</v>
      </c>
      <c r="N13">
        <v>83</v>
      </c>
      <c r="O13" s="14"/>
      <c r="P13" s="15"/>
      <c r="Q13"/>
      <c r="S13" s="4"/>
      <c r="T13" s="4"/>
      <c r="U13" s="16"/>
    </row>
    <row r="14" spans="1:21" ht="15.75" hidden="1" thickBot="1">
      <c r="B14" s="1"/>
      <c r="D14">
        <v>32</v>
      </c>
      <c r="E14">
        <v>35</v>
      </c>
      <c r="F14" s="410">
        <v>36</v>
      </c>
      <c r="G14" s="1">
        <v>42</v>
      </c>
      <c r="H14" s="17">
        <v>48</v>
      </c>
      <c r="I14" s="1">
        <v>54</v>
      </c>
      <c r="J14" s="17">
        <v>60</v>
      </c>
      <c r="K14" s="1">
        <v>66</v>
      </c>
      <c r="L14" s="17">
        <v>72</v>
      </c>
      <c r="M14" s="1">
        <v>78</v>
      </c>
      <c r="N14" s="17">
        <v>84</v>
      </c>
      <c r="O14" s="15"/>
      <c r="P14" s="15"/>
      <c r="Q14"/>
      <c r="S14" s="4"/>
      <c r="T14" s="4"/>
      <c r="U14" s="16"/>
    </row>
    <row r="15" spans="1:21" ht="175.5" customHeight="1" thickBot="1">
      <c r="B15" s="18" t="s">
        <v>3</v>
      </c>
      <c r="C15" s="19"/>
      <c r="D15" s="51" t="s">
        <v>1129</v>
      </c>
      <c r="E15" s="20" t="s">
        <v>387</v>
      </c>
      <c r="F15" s="50" t="s">
        <v>388</v>
      </c>
      <c r="G15" s="20" t="s">
        <v>4</v>
      </c>
      <c r="H15" s="20" t="s">
        <v>5</v>
      </c>
      <c r="I15" s="20" t="s">
        <v>6</v>
      </c>
      <c r="J15" s="20" t="s">
        <v>7</v>
      </c>
      <c r="K15" s="20" t="s">
        <v>8</v>
      </c>
      <c r="L15" s="20" t="s">
        <v>9</v>
      </c>
      <c r="M15" s="20" t="s">
        <v>10</v>
      </c>
      <c r="N15" s="21" t="s">
        <v>11</v>
      </c>
      <c r="O15" s="15"/>
      <c r="P15" s="15"/>
      <c r="Q15"/>
      <c r="S15" s="4"/>
      <c r="T15" s="4"/>
      <c r="U15" s="16"/>
    </row>
    <row r="16" spans="1:21">
      <c r="B16" s="22" t="str">
        <f ca="1">H6</f>
        <v>HWB</v>
      </c>
      <c r="C16" s="23" t="s">
        <v>12</v>
      </c>
      <c r="D16" s="81">
        <f ca="1">VLOOKUP($H$6,'National Conditions Backsheet'!$D$11:$CL$37,'S.75s &amp; National Conditions'!D$12,0)</f>
        <v>150</v>
      </c>
      <c r="E16" s="81">
        <f ca="1">VLOOKUP($H$6,'National Conditions Backsheet'!$D$11:$CL$37,'S.75s &amp; National Conditions'!E$12,0)</f>
        <v>12</v>
      </c>
      <c r="F16" s="123" t="s">
        <v>417</v>
      </c>
      <c r="G16" s="81">
        <f ca="1">VLOOKUP($H$6,'National Conditions Backsheet'!$D$11:$CL$37,'S.75s &amp; National Conditions'!G$11,0)</f>
        <v>150</v>
      </c>
      <c r="H16" s="81">
        <f ca="1">VLOOKUP($H$6,'National Conditions Backsheet'!$D$11:$CL$37,'S.75s &amp; National Conditions'!H$11,0)</f>
        <v>150</v>
      </c>
      <c r="I16" s="81">
        <f ca="1">VLOOKUP($H$6,'National Conditions Backsheet'!$D$11:$CL$37,'S.75s &amp; National Conditions'!I$11,0)</f>
        <v>150</v>
      </c>
      <c r="J16" s="81">
        <f ca="1">VLOOKUP($H$6,'National Conditions Backsheet'!$D$11:$CL$37,'S.75s &amp; National Conditions'!J$11,0)</f>
        <v>150</v>
      </c>
      <c r="K16" s="81">
        <f ca="1">VLOOKUP($H$6,'National Conditions Backsheet'!$D$11:$CL$37,'S.75s &amp; National Conditions'!K$11,0)</f>
        <v>150</v>
      </c>
      <c r="L16" s="81">
        <f ca="1">VLOOKUP($H$6,'National Conditions Backsheet'!$D$11:$CL$37,'S.75s &amp; National Conditions'!L$11,0)</f>
        <v>150</v>
      </c>
      <c r="M16" s="81">
        <f ca="1">VLOOKUP($H$6,'National Conditions Backsheet'!$D$11:$CL$37,'S.75s &amp; National Conditions'!M$11,0)</f>
        <v>150</v>
      </c>
      <c r="N16" s="209">
        <f ca="1">VLOOKUP($H$6,'National Conditions Backsheet'!$D$11:$CL$37,'S.75s &amp; National Conditions'!N$11,0)</f>
        <v>150</v>
      </c>
      <c r="P16"/>
      <c r="Q16"/>
      <c r="S16" s="4"/>
      <c r="T16" s="4"/>
      <c r="U16" s="16"/>
    </row>
    <row r="17" spans="1:21" ht="15" customHeight="1">
      <c r="B17" s="524" t="str">
        <f ca="1">I6</f>
        <v>Health and Wellbeing Board</v>
      </c>
      <c r="C17" s="24" t="s">
        <v>13</v>
      </c>
      <c r="D17" s="81">
        <f ca="1">VLOOKUP($H$6,'National Conditions Backsheet'!$D$11:$CL$37,'S.75s &amp; National Conditions'!D$13,0)</f>
        <v>138</v>
      </c>
      <c r="E17" s="81">
        <f ca="1">VLOOKUP($H$6,'National Conditions Backsheet'!$D$11:$CL$37,'S.75s &amp; National Conditions'!E$13,0)</f>
        <v>10</v>
      </c>
      <c r="F17" s="124" t="s">
        <v>417</v>
      </c>
      <c r="G17" s="81">
        <f ca="1">VLOOKUP($H$6,'National Conditions Backsheet'!$D$11:$CL$37,'S.75s &amp; National Conditions'!G$12,0)</f>
        <v>148</v>
      </c>
      <c r="H17" s="25">
        <f ca="1">VLOOKUP($H$6,'National Conditions Backsheet'!$D$11:$CL$37,'S.75s &amp; National Conditions'!H$12,0)</f>
        <v>145</v>
      </c>
      <c r="I17" s="25">
        <f ca="1">VLOOKUP($H$6,'National Conditions Backsheet'!$D$11:$CL$37,'S.75s &amp; National Conditions'!I$12,0)</f>
        <v>93</v>
      </c>
      <c r="J17" s="25">
        <f ca="1">VLOOKUP($H$6,'National Conditions Backsheet'!$D$11:$CL$37,'S.75s &amp; National Conditions'!J$12,0)</f>
        <v>97</v>
      </c>
      <c r="K17" s="25">
        <f ca="1">VLOOKUP($H$6,'National Conditions Backsheet'!$D$11:$CL$37,'S.75s &amp; National Conditions'!K$12,0)</f>
        <v>136</v>
      </c>
      <c r="L17" s="25">
        <f ca="1">VLOOKUP($H$6,'National Conditions Backsheet'!$D$11:$CL$37,'S.75s &amp; National Conditions'!L$12,0)</f>
        <v>130</v>
      </c>
      <c r="M17" s="25">
        <f ca="1">VLOOKUP($H$6,'National Conditions Backsheet'!$D$11:$CL$37,'S.75s &amp; National Conditions'!M$12,0)</f>
        <v>91</v>
      </c>
      <c r="N17" s="26">
        <f ca="1">VLOOKUP($H$6,'National Conditions Backsheet'!$D$11:$CL$37,'S.75s &amp; National Conditions'!N$12,0)</f>
        <v>139</v>
      </c>
      <c r="P17"/>
      <c r="Q17"/>
      <c r="S17" s="4"/>
      <c r="T17" s="4"/>
      <c r="U17" s="16"/>
    </row>
    <row r="18" spans="1:21">
      <c r="B18" s="524"/>
      <c r="C18" s="24" t="s">
        <v>14</v>
      </c>
      <c r="D18" s="27">
        <f ca="1">IF(ISERROR(D17/D16),"",D17/D16)</f>
        <v>0.92</v>
      </c>
      <c r="E18" s="27">
        <f ca="1">IF(ISERROR(E17/E16),"",E17/E16)</f>
        <v>0.83333333333333337</v>
      </c>
      <c r="F18" s="125" t="s">
        <v>417</v>
      </c>
      <c r="G18" s="27">
        <f ca="1">IF(ISERROR(G17/G16),"",G17/G16)</f>
        <v>0.98666666666666669</v>
      </c>
      <c r="H18" s="27">
        <f t="shared" ref="H18:N18" ca="1" si="0">IF(ISERROR(H17/H16),"",H17/H16)</f>
        <v>0.96666666666666667</v>
      </c>
      <c r="I18" s="27">
        <f t="shared" ca="1" si="0"/>
        <v>0.62</v>
      </c>
      <c r="J18" s="27">
        <f t="shared" ca="1" si="0"/>
        <v>0.64666666666666661</v>
      </c>
      <c r="K18" s="27">
        <f t="shared" ca="1" si="0"/>
        <v>0.90666666666666662</v>
      </c>
      <c r="L18" s="27">
        <f t="shared" ca="1" si="0"/>
        <v>0.8666666666666667</v>
      </c>
      <c r="M18" s="27">
        <f t="shared" ca="1" si="0"/>
        <v>0.60666666666666669</v>
      </c>
      <c r="N18" s="490">
        <f t="shared" ca="1" si="0"/>
        <v>0.92666666666666664</v>
      </c>
      <c r="P18" s="1"/>
      <c r="Q18"/>
      <c r="S18" s="4"/>
      <c r="T18" s="4"/>
      <c r="U18" s="16"/>
    </row>
    <row r="19" spans="1:21">
      <c r="B19" s="524"/>
      <c r="C19" s="24" t="s">
        <v>15</v>
      </c>
      <c r="D19" s="81">
        <f ca="1">VLOOKUP($H$6,'National Conditions Backsheet'!$D$11:$CL$37,'S.75s &amp; National Conditions'!D$14,0)</f>
        <v>12</v>
      </c>
      <c r="E19" s="81">
        <f ca="1">VLOOKUP($H$6,'National Conditions Backsheet'!$D$11:$CL$37,'S.75s &amp; National Conditions'!E$14,0)+VLOOKUP($H$6,'National Conditions Backsheet'!$D$11:$CL$37,'S.75s &amp; National Conditions'!F$14,0)</f>
        <v>2</v>
      </c>
      <c r="F19" s="124" t="s">
        <v>417</v>
      </c>
      <c r="G19" s="25">
        <f ca="1">VLOOKUP($H$6,'National Conditions Backsheet'!$D$11:$CL$37,'S.75s &amp; National Conditions'!G$13,0)</f>
        <v>1</v>
      </c>
      <c r="H19" s="25">
        <f ca="1">VLOOKUP($H$6,'National Conditions Backsheet'!$D$11:$CL$37,'S.75s &amp; National Conditions'!H$13,0)</f>
        <v>1</v>
      </c>
      <c r="I19" s="25">
        <f ca="1">VLOOKUP($H$6,'National Conditions Backsheet'!$D$11:$CL$37,'S.75s &amp; National Conditions'!I$13,0)</f>
        <v>1</v>
      </c>
      <c r="J19" s="25">
        <f ca="1">VLOOKUP($H$6,'National Conditions Backsheet'!$D$11:$CL$37,'S.75s &amp; National Conditions'!J$13,0)</f>
        <v>0</v>
      </c>
      <c r="K19" s="25">
        <f ca="1">VLOOKUP($H$6,'National Conditions Backsheet'!$D$11:$CL$37,'S.75s &amp; National Conditions'!K$13,0)</f>
        <v>1</v>
      </c>
      <c r="L19" s="25">
        <f ca="1">VLOOKUP($H$6,'National Conditions Backsheet'!$D$11:$CL$37,'S.75s &amp; National Conditions'!L$13,0)</f>
        <v>0</v>
      </c>
      <c r="M19" s="25">
        <f ca="1">VLOOKUP($H$6,'National Conditions Backsheet'!$D$11:$CL$37,'S.75s &amp; National Conditions'!M$13,0)</f>
        <v>0</v>
      </c>
      <c r="N19" s="26">
        <f ca="1">VLOOKUP($H$6,'National Conditions Backsheet'!$D$11:$CL$37,'S.75s &amp; National Conditions'!N$13,0)</f>
        <v>2</v>
      </c>
      <c r="P19"/>
      <c r="Q19"/>
      <c r="S19" s="4"/>
      <c r="T19" s="4"/>
      <c r="U19" s="16"/>
    </row>
    <row r="20" spans="1:21">
      <c r="B20" s="524"/>
      <c r="C20" s="24" t="s">
        <v>16</v>
      </c>
      <c r="D20" s="27">
        <f ca="1">IF(ISERROR(D19/D16),"",D19/D16)</f>
        <v>0.08</v>
      </c>
      <c r="E20" s="27">
        <f ca="1">IF(ISERROR(E19/E16),"",E19/E16)</f>
        <v>0.16666666666666666</v>
      </c>
      <c r="F20" s="125" t="s">
        <v>417</v>
      </c>
      <c r="G20" s="27">
        <f ca="1">IF(ISERROR(G19/G16),"",G19/G16)</f>
        <v>6.6666666666666671E-3</v>
      </c>
      <c r="H20" s="27">
        <f t="shared" ref="H20:N20" ca="1" si="1">IF(ISERROR(H19/H16),"",H19/H16)</f>
        <v>6.6666666666666671E-3</v>
      </c>
      <c r="I20" s="27">
        <f t="shared" ca="1" si="1"/>
        <v>6.6666666666666671E-3</v>
      </c>
      <c r="J20" s="27">
        <f t="shared" ca="1" si="1"/>
        <v>0</v>
      </c>
      <c r="K20" s="27">
        <f t="shared" ca="1" si="1"/>
        <v>6.6666666666666671E-3</v>
      </c>
      <c r="L20" s="27">
        <f t="shared" ca="1" si="1"/>
        <v>0</v>
      </c>
      <c r="M20" s="27">
        <f t="shared" ca="1" si="1"/>
        <v>0</v>
      </c>
      <c r="N20" s="490">
        <f t="shared" ca="1" si="1"/>
        <v>1.3333333333333334E-2</v>
      </c>
      <c r="P20" s="1"/>
      <c r="Q20"/>
      <c r="S20" s="4"/>
      <c r="T20" s="4"/>
      <c r="U20" s="16"/>
    </row>
    <row r="21" spans="1:21">
      <c r="B21" s="524"/>
      <c r="C21" s="29" t="s">
        <v>17</v>
      </c>
      <c r="D21" s="28">
        <v>0</v>
      </c>
      <c r="E21" s="28">
        <v>0</v>
      </c>
      <c r="F21" s="124" t="s">
        <v>417</v>
      </c>
      <c r="G21" s="25">
        <f ca="1">VLOOKUP($H$6,'National Conditions Backsheet'!$D$11:$CL$37,'S.75s &amp; National Conditions'!G$14,0)</f>
        <v>1</v>
      </c>
      <c r="H21" s="25">
        <f ca="1">VLOOKUP($H$6,'National Conditions Backsheet'!$D$11:$CL$37,'S.75s &amp; National Conditions'!H$14,0)</f>
        <v>4</v>
      </c>
      <c r="I21" s="25">
        <f ca="1">VLOOKUP($H$6,'National Conditions Backsheet'!$D$11:$CL$37,'S.75s &amp; National Conditions'!I$14,0)</f>
        <v>56</v>
      </c>
      <c r="J21" s="25">
        <f ca="1">VLOOKUP($H$6,'National Conditions Backsheet'!$D$11:$CL$37,'S.75s &amp; National Conditions'!J$14,0)</f>
        <v>53</v>
      </c>
      <c r="K21" s="25">
        <f ca="1">VLOOKUP($H$6,'National Conditions Backsheet'!$D$11:$CL$37,'S.75s &amp; National Conditions'!K$14,0)</f>
        <v>13</v>
      </c>
      <c r="L21" s="25">
        <f ca="1">VLOOKUP($H$6,'National Conditions Backsheet'!$D$11:$CL$37,'S.75s &amp; National Conditions'!L$14,0)</f>
        <v>20</v>
      </c>
      <c r="M21" s="25">
        <f ca="1">VLOOKUP($H$6,'National Conditions Backsheet'!$D$11:$CL$37,'S.75s &amp; National Conditions'!M$14,0)</f>
        <v>59</v>
      </c>
      <c r="N21" s="26">
        <f ca="1">VLOOKUP($H$6,'National Conditions Backsheet'!$D$11:$CL$37,'S.75s &amp; National Conditions'!N$14,0)</f>
        <v>9</v>
      </c>
      <c r="P21" s="1"/>
      <c r="Q21"/>
      <c r="S21" s="4"/>
      <c r="T21" s="4"/>
      <c r="U21" s="16"/>
    </row>
    <row r="22" spans="1:21" ht="15.75" thickBot="1">
      <c r="B22" s="525"/>
      <c r="C22" s="30" t="s">
        <v>18</v>
      </c>
      <c r="D22" s="31">
        <f ca="1">IF(ISERROR(D21/D16),"",D21/D16)</f>
        <v>0</v>
      </c>
      <c r="E22" s="31">
        <f ca="1">IF(ISERROR(E21/E16),"",E21/E16)</f>
        <v>0</v>
      </c>
      <c r="F22" s="126" t="s">
        <v>417</v>
      </c>
      <c r="G22" s="31">
        <f ca="1">IF(ISERROR(G21/G16),"",G21/G16)</f>
        <v>6.6666666666666671E-3</v>
      </c>
      <c r="H22" s="31">
        <f t="shared" ref="H22:N22" ca="1" si="2">IF(ISERROR(H21/H16),"",H21/H16)</f>
        <v>2.6666666666666668E-2</v>
      </c>
      <c r="I22" s="31">
        <f t="shared" ca="1" si="2"/>
        <v>0.37333333333333335</v>
      </c>
      <c r="J22" s="31">
        <f t="shared" ca="1" si="2"/>
        <v>0.35333333333333333</v>
      </c>
      <c r="K22" s="31">
        <f t="shared" ca="1" si="2"/>
        <v>8.666666666666667E-2</v>
      </c>
      <c r="L22" s="31">
        <f t="shared" ca="1" si="2"/>
        <v>0.13333333333333333</v>
      </c>
      <c r="M22" s="31">
        <f t="shared" ca="1" si="2"/>
        <v>0.39333333333333331</v>
      </c>
      <c r="N22" s="491">
        <f t="shared" ca="1" si="2"/>
        <v>0.06</v>
      </c>
      <c r="P22" s="1"/>
      <c r="Q22"/>
      <c r="S22" s="4"/>
      <c r="T22" s="4"/>
      <c r="U22" s="16"/>
    </row>
    <row r="23" spans="1:21" ht="15.75" thickBot="1">
      <c r="B23" s="32"/>
      <c r="C23" s="1"/>
      <c r="D23" s="33"/>
      <c r="E23" s="33"/>
      <c r="F23" s="127"/>
      <c r="G23" s="33"/>
      <c r="H23" s="33"/>
      <c r="I23" s="33"/>
      <c r="J23" s="33"/>
      <c r="K23" s="33"/>
      <c r="L23" s="33"/>
      <c r="M23" s="33"/>
      <c r="N23" s="33"/>
    </row>
    <row r="24" spans="1:21" hidden="1">
      <c r="B24" s="1"/>
      <c r="C24" s="1"/>
    </row>
    <row r="25" spans="1:21" hidden="1">
      <c r="B25" s="1"/>
      <c r="C25" s="1"/>
      <c r="D25" s="1">
        <v>3</v>
      </c>
      <c r="E25" s="17">
        <v>4</v>
      </c>
      <c r="F25" s="130">
        <v>5</v>
      </c>
      <c r="G25" s="17">
        <v>6</v>
      </c>
      <c r="H25" s="17">
        <v>7</v>
      </c>
      <c r="I25" s="17">
        <v>8</v>
      </c>
      <c r="J25" s="17">
        <v>9</v>
      </c>
      <c r="K25" s="17">
        <v>10</v>
      </c>
      <c r="L25" s="17">
        <v>11</v>
      </c>
      <c r="M25" s="17">
        <v>12</v>
      </c>
      <c r="N25" s="17">
        <v>13</v>
      </c>
    </row>
    <row r="26" spans="1:21" ht="30" hidden="1" customHeight="1" thickBot="1">
      <c r="B26" s="1"/>
      <c r="C26" s="1"/>
      <c r="F26"/>
    </row>
    <row r="27" spans="1:21" ht="170.25" customHeight="1" thickBot="1">
      <c r="B27" s="96" t="s">
        <v>19</v>
      </c>
      <c r="C27" s="36" t="s">
        <v>20</v>
      </c>
      <c r="D27" s="117" t="s">
        <v>1390</v>
      </c>
      <c r="E27" s="117" t="s">
        <v>387</v>
      </c>
      <c r="F27" s="129" t="s">
        <v>388</v>
      </c>
      <c r="G27" s="117" t="s">
        <v>4</v>
      </c>
      <c r="H27" s="117" t="s">
        <v>5</v>
      </c>
      <c r="I27" s="117" t="s">
        <v>6</v>
      </c>
      <c r="J27" s="117" t="s">
        <v>7</v>
      </c>
      <c r="K27" s="117" t="s">
        <v>8</v>
      </c>
      <c r="L27" s="117" t="s">
        <v>9</v>
      </c>
      <c r="M27" s="117" t="s">
        <v>10</v>
      </c>
      <c r="N27" s="118" t="s">
        <v>11</v>
      </c>
    </row>
    <row r="28" spans="1:21" ht="15" customHeight="1">
      <c r="A28" s="3">
        <v>0</v>
      </c>
      <c r="B28" s="37" t="str">
        <f t="shared" ref="B28:B59" ca="1" si="3">IF($A28&gt;$Q$31-1,"",INDIRECT("'Comms by AT'!AE"&amp;$A28+$Q$28))</f>
        <v>E09000002</v>
      </c>
      <c r="C28" s="116" t="str">
        <f ca="1">IFERROR(VLOOKUP($B28,'Org list'!$J$9:$K$637,2,0), "")</f>
        <v>Barking and Dagenham</v>
      </c>
      <c r="D28" s="37" t="str">
        <f ca="1">IF(ISERROR(VLOOKUP($B28,'National Conditions Backsheet'!$D$38:$CL$187,D$25,0)), "", VLOOKUP($B28,'National Conditions Backsheet'!$D$38:$CL$187,D$25,0))</f>
        <v>Yes</v>
      </c>
      <c r="E28" s="40" t="str">
        <f ca="1">IF(ISERROR(VLOOKUP($B28,'National Conditions Backsheet'!$D$38:$CL$187,E$25,0)),"",IF(VLOOKUP($B28,'National Conditions Backsheet'!$D$38:$CL$187,E$25,0)="&lt;Please Select&gt;","",IF($D28="Yes","",VLOOKUP($B28,'National Conditions Backsheet'!$D$38:$CL$187,E$25,0))))</f>
        <v/>
      </c>
      <c r="F28" s="39" t="str">
        <f ca="1">IF(ISERROR(VLOOKUP($B28,'National Conditions Backsheet'!$D$38:$CL$187,F$25,0)),"",IF(VLOOKUP($B28,'National Conditions Backsheet'!$D$38:$CL$187,F$25,0)=0,"",VLOOKUP($B28,'National Conditions Backsheet'!$D$38:$CL$187,F$25,0)))</f>
        <v/>
      </c>
      <c r="G28" s="40" t="str">
        <f ca="1">IF(ISERROR(VLOOKUP($B28,'National Conditions Backsheet'!$D$38:$CL$187,G$25,0)), "", VLOOKUP($B28,'National Conditions Backsheet'!$D$38:$CL$187,G$25,0))</f>
        <v>Yes</v>
      </c>
      <c r="H28" s="40" t="str">
        <f ca="1">IF(ISERROR(VLOOKUP($B28,'National Conditions Backsheet'!$D$38:$CL$187,H$25,0)), "", VLOOKUP($B28,'National Conditions Backsheet'!$D$38:$CL$187,H$25,0))</f>
        <v>Yes</v>
      </c>
      <c r="I28" s="40" t="str">
        <f ca="1">IF(ISERROR(VLOOKUP($B28,'National Conditions Backsheet'!$D$38:$CL$187,I$25,0)), "", VLOOKUP($B28,'National Conditions Backsheet'!$D$38:$CL$187,I$25,0))</f>
        <v>Yes</v>
      </c>
      <c r="J28" s="40" t="str">
        <f ca="1">IF(ISERROR(VLOOKUP($B28,'National Conditions Backsheet'!$D$38:$CL$187,J$25,0)), "", VLOOKUP($B28,'National Conditions Backsheet'!$D$38:$CL$187,J$25,0))</f>
        <v>Yes</v>
      </c>
      <c r="K28" s="40" t="str">
        <f ca="1">IF(ISERROR(VLOOKUP($B28,'National Conditions Backsheet'!$D$38:$CL$187,K$25,0)), "", VLOOKUP($B28,'National Conditions Backsheet'!$D$38:$CL$187,K$25,0))</f>
        <v>Yes</v>
      </c>
      <c r="L28" s="40" t="str">
        <f ca="1">IF(ISERROR(VLOOKUP($B28,'National Conditions Backsheet'!$D$38:$CL$187,L$25,0)), "", VLOOKUP($B28,'National Conditions Backsheet'!$D$38:$CL$187,L$25,0))</f>
        <v>Yes</v>
      </c>
      <c r="M28" s="40" t="str">
        <f ca="1">IF(ISERROR(VLOOKUP($B28,'National Conditions Backsheet'!$D$38:$CL$187,M$25,0)), "", VLOOKUP($B28,'National Conditions Backsheet'!$D$38:$CL$187,M$25,0))</f>
        <v>Yes</v>
      </c>
      <c r="N28" s="38" t="str">
        <f ca="1">IF(ISERROR(VLOOKUP($B28,'National Conditions Backsheet'!$D$38:$CL$187,N$25,0)), "", VLOOKUP($B28,'National Conditions Backsheet'!$D$38:$CL$187,N$25,0))</f>
        <v>Yes</v>
      </c>
      <c r="Q28" s="4">
        <f ca="1">MATCH(H6,'Comms by AT'!$AC:$AC,0)</f>
        <v>4</v>
      </c>
    </row>
    <row r="29" spans="1:21" ht="15" customHeight="1">
      <c r="A29" s="3">
        <v>1</v>
      </c>
      <c r="B29" s="41" t="str">
        <f t="shared" ca="1" si="3"/>
        <v>E09000003</v>
      </c>
      <c r="C29" s="58" t="str">
        <f ca="1">IFERROR(VLOOKUP($B29,'Org list'!$J$9:$K$637,2,0), "")</f>
        <v>Barnet</v>
      </c>
      <c r="D29" s="41" t="str">
        <f ca="1">IF(ISERROR(VLOOKUP($B29,'National Conditions Backsheet'!$D$38:$CL$187,D$25,0)), "", VLOOKUP($B29,'National Conditions Backsheet'!$D$38:$CL$187,D$25,0))</f>
        <v>Yes</v>
      </c>
      <c r="E29" s="44" t="str">
        <f ca="1">IF(ISERROR(VLOOKUP($B29,'National Conditions Backsheet'!$D$38:$CL$187,E$25,0)),"",IF(VLOOKUP($B29,'National Conditions Backsheet'!$D$38:$CL$187,E$25,0)="&lt;Please Select&gt;","",IF($D29="Yes","",VLOOKUP($B29,'National Conditions Backsheet'!$D$38:$CL$187,E$25,0))))</f>
        <v/>
      </c>
      <c r="F29" s="43" t="str">
        <f ca="1">IF(ISERROR(VLOOKUP($B29,'National Conditions Backsheet'!$D$38:$CL$187,F$25,0)),"",IF(VLOOKUP($B29,'National Conditions Backsheet'!$D$38:$CL$187,F$25,0)=0,"",VLOOKUP($B29,'National Conditions Backsheet'!$D$38:$CL$187,F$25,0)))</f>
        <v/>
      </c>
      <c r="G29" s="44" t="str">
        <f ca="1">IF(ISERROR(VLOOKUP($B29,'National Conditions Backsheet'!$D$38:$CL$187,G$25,0)), "", VLOOKUP($B29,'National Conditions Backsheet'!$D$38:$CL$187,G$25,0))</f>
        <v>Yes</v>
      </c>
      <c r="H29" s="44" t="str">
        <f ca="1">IF(ISERROR(VLOOKUP($B29,'National Conditions Backsheet'!$D$38:$CL$187,H$25,0)), "", VLOOKUP($B29,'National Conditions Backsheet'!$D$38:$CL$187,H$25,0))</f>
        <v>Yes</v>
      </c>
      <c r="I29" s="44" t="str">
        <f ca="1">IF(ISERROR(VLOOKUP($B29,'National Conditions Backsheet'!$D$38:$CL$187,I$25,0)), "", VLOOKUP($B29,'National Conditions Backsheet'!$D$38:$CL$187,I$25,0))</f>
        <v>Yes</v>
      </c>
      <c r="J29" s="44" t="str">
        <f ca="1">IF(ISERROR(VLOOKUP($B29,'National Conditions Backsheet'!$D$38:$CL$187,J$25,0)), "", VLOOKUP($B29,'National Conditions Backsheet'!$D$38:$CL$187,J$25,0))</f>
        <v>No - In Progress</v>
      </c>
      <c r="K29" s="44" t="str">
        <f ca="1">IF(ISERROR(VLOOKUP($B29,'National Conditions Backsheet'!$D$38:$CL$187,K$25,0)), "", VLOOKUP($B29,'National Conditions Backsheet'!$D$38:$CL$187,K$25,0))</f>
        <v>No - In Progress</v>
      </c>
      <c r="L29" s="44" t="str">
        <f ca="1">IF(ISERROR(VLOOKUP($B29,'National Conditions Backsheet'!$D$38:$CL$187,L$25,0)), "", VLOOKUP($B29,'National Conditions Backsheet'!$D$38:$CL$187,L$25,0))</f>
        <v>Yes</v>
      </c>
      <c r="M29" s="44" t="str">
        <f ca="1">IF(ISERROR(VLOOKUP($B29,'National Conditions Backsheet'!$D$38:$CL$187,M$25,0)), "", VLOOKUP($B29,'National Conditions Backsheet'!$D$38:$CL$187,M$25,0))</f>
        <v>No - In Progress</v>
      </c>
      <c r="N29" s="42" t="str">
        <f ca="1">IF(ISERROR(VLOOKUP($B29,'National Conditions Backsheet'!$D$38:$CL$187,N$25,0)), "", VLOOKUP($B29,'National Conditions Backsheet'!$D$38:$CL$187,N$25,0))</f>
        <v>Yes</v>
      </c>
    </row>
    <row r="30" spans="1:21">
      <c r="A30" s="3">
        <v>2</v>
      </c>
      <c r="B30" s="41" t="str">
        <f t="shared" ca="1" si="3"/>
        <v>E08000016</v>
      </c>
      <c r="C30" s="58" t="str">
        <f ca="1">IFERROR(VLOOKUP($B30,'Org list'!$J$9:$K$637,2,0), "")</f>
        <v>Barnsley</v>
      </c>
      <c r="D30" s="41" t="str">
        <f ca="1">IF(ISERROR(VLOOKUP($B30,'National Conditions Backsheet'!$D$38:$CL$187,D$25,0)), "", VLOOKUP($B30,'National Conditions Backsheet'!$D$38:$CL$187,D$25,0))</f>
        <v>Yes</v>
      </c>
      <c r="E30" s="44" t="str">
        <f ca="1">IF(ISERROR(VLOOKUP($B30,'National Conditions Backsheet'!$D$38:$CL$187,E$25,0)),"",IF(VLOOKUP($B30,'National Conditions Backsheet'!$D$38:$CL$187,E$25,0)="&lt;Please Select&gt;","",IF($D30="Yes","",VLOOKUP($B30,'National Conditions Backsheet'!$D$38:$CL$187,E$25,0))))</f>
        <v/>
      </c>
      <c r="F30" s="43" t="str">
        <f ca="1">IF(ISERROR(VLOOKUP($B30,'National Conditions Backsheet'!$D$38:$CL$187,F$25,0)),"",IF(VLOOKUP($B30,'National Conditions Backsheet'!$D$38:$CL$187,F$25,0)=0,"",VLOOKUP($B30,'National Conditions Backsheet'!$D$38:$CL$187,F$25,0)))</f>
        <v/>
      </c>
      <c r="G30" s="44" t="str">
        <f ca="1">IF(ISERROR(VLOOKUP($B30,'National Conditions Backsheet'!$D$38:$CL$187,G$25,0)), "", VLOOKUP($B30,'National Conditions Backsheet'!$D$38:$CL$187,G$25,0))</f>
        <v>Yes</v>
      </c>
      <c r="H30" s="44" t="str">
        <f ca="1">IF(ISERROR(VLOOKUP($B30,'National Conditions Backsheet'!$D$38:$CL$187,H$25,0)), "", VLOOKUP($B30,'National Conditions Backsheet'!$D$38:$CL$187,H$25,0))</f>
        <v>Yes</v>
      </c>
      <c r="I30" s="44" t="str">
        <f ca="1">IF(ISERROR(VLOOKUP($B30,'National Conditions Backsheet'!$D$38:$CL$187,I$25,0)), "", VLOOKUP($B30,'National Conditions Backsheet'!$D$38:$CL$187,I$25,0))</f>
        <v>Yes</v>
      </c>
      <c r="J30" s="44" t="str">
        <f ca="1">IF(ISERROR(VLOOKUP($B30,'National Conditions Backsheet'!$D$38:$CL$187,J$25,0)), "", VLOOKUP($B30,'National Conditions Backsheet'!$D$38:$CL$187,J$25,0))</f>
        <v>Yes</v>
      </c>
      <c r="K30" s="44" t="str">
        <f ca="1">IF(ISERROR(VLOOKUP($B30,'National Conditions Backsheet'!$D$38:$CL$187,K$25,0)), "", VLOOKUP($B30,'National Conditions Backsheet'!$D$38:$CL$187,K$25,0))</f>
        <v>Yes</v>
      </c>
      <c r="L30" s="44" t="str">
        <f ca="1">IF(ISERROR(VLOOKUP($B30,'National Conditions Backsheet'!$D$38:$CL$187,L$25,0)), "", VLOOKUP($B30,'National Conditions Backsheet'!$D$38:$CL$187,L$25,0))</f>
        <v>Yes</v>
      </c>
      <c r="M30" s="44" t="str">
        <f ca="1">IF(ISERROR(VLOOKUP($B30,'National Conditions Backsheet'!$D$38:$CL$187,M$25,0)), "", VLOOKUP($B30,'National Conditions Backsheet'!$D$38:$CL$187,M$25,0))</f>
        <v>Yes</v>
      </c>
      <c r="N30" s="42" t="str">
        <f ca="1">IF(ISERROR(VLOOKUP($B30,'National Conditions Backsheet'!$D$38:$CL$187,N$25,0)), "", VLOOKUP($B30,'National Conditions Backsheet'!$D$38:$CL$187,N$25,0))</f>
        <v>Yes</v>
      </c>
    </row>
    <row r="31" spans="1:21">
      <c r="A31" s="3">
        <v>3</v>
      </c>
      <c r="B31" s="41" t="str">
        <f t="shared" ca="1" si="3"/>
        <v>E06000022</v>
      </c>
      <c r="C31" s="58" t="str">
        <f ca="1">IFERROR(VLOOKUP($B31,'Org list'!$J$9:$K$637,2,0), "")</f>
        <v>Bath and North East Somerset</v>
      </c>
      <c r="D31" s="41" t="str">
        <f ca="1">IF(ISERROR(VLOOKUP($B31,'National Conditions Backsheet'!$D$38:$CL$187,D$25,0)), "", VLOOKUP($B31,'National Conditions Backsheet'!$D$38:$CL$187,D$25,0))</f>
        <v>Yes</v>
      </c>
      <c r="E31" s="44" t="str">
        <f ca="1">IF(ISERROR(VLOOKUP($B31,'National Conditions Backsheet'!$D$38:$CL$187,E$25,0)),"",IF(VLOOKUP($B31,'National Conditions Backsheet'!$D$38:$CL$187,E$25,0)="&lt;Please Select&gt;","",IF($D31="Yes","",VLOOKUP($B31,'National Conditions Backsheet'!$D$38:$CL$187,E$25,0))))</f>
        <v/>
      </c>
      <c r="F31" s="43" t="str">
        <f ca="1">IF(ISERROR(VLOOKUP($B31,'National Conditions Backsheet'!$D$38:$CL$187,F$25,0)),"",IF(VLOOKUP($B31,'National Conditions Backsheet'!$D$38:$CL$187,F$25,0)=0,"",VLOOKUP($B31,'National Conditions Backsheet'!$D$38:$CL$187,F$25,0)))</f>
        <v/>
      </c>
      <c r="G31" s="44" t="str">
        <f ca="1">IF(ISERROR(VLOOKUP($B31,'National Conditions Backsheet'!$D$38:$CL$187,G$25,0)), "", VLOOKUP($B31,'National Conditions Backsheet'!$D$38:$CL$187,G$25,0))</f>
        <v>Yes</v>
      </c>
      <c r="H31" s="44" t="str">
        <f ca="1">IF(ISERROR(VLOOKUP($B31,'National Conditions Backsheet'!$D$38:$CL$187,H$25,0)), "", VLOOKUP($B31,'National Conditions Backsheet'!$D$38:$CL$187,H$25,0))</f>
        <v>Yes</v>
      </c>
      <c r="I31" s="44" t="str">
        <f ca="1">IF(ISERROR(VLOOKUP($B31,'National Conditions Backsheet'!$D$38:$CL$187,I$25,0)), "", VLOOKUP($B31,'National Conditions Backsheet'!$D$38:$CL$187,I$25,0))</f>
        <v>No - In Progress</v>
      </c>
      <c r="J31" s="44" t="str">
        <f ca="1">IF(ISERROR(VLOOKUP($B31,'National Conditions Backsheet'!$D$38:$CL$187,J$25,0)), "", VLOOKUP($B31,'National Conditions Backsheet'!$D$38:$CL$187,J$25,0))</f>
        <v>No - In Progress</v>
      </c>
      <c r="K31" s="44" t="str">
        <f ca="1">IF(ISERROR(VLOOKUP($B31,'National Conditions Backsheet'!$D$38:$CL$187,K$25,0)), "", VLOOKUP($B31,'National Conditions Backsheet'!$D$38:$CL$187,K$25,0))</f>
        <v>Yes</v>
      </c>
      <c r="L31" s="44" t="str">
        <f ca="1">IF(ISERROR(VLOOKUP($B31,'National Conditions Backsheet'!$D$38:$CL$187,L$25,0)), "", VLOOKUP($B31,'National Conditions Backsheet'!$D$38:$CL$187,L$25,0))</f>
        <v>Yes</v>
      </c>
      <c r="M31" s="44" t="str">
        <f ca="1">IF(ISERROR(VLOOKUP($B31,'National Conditions Backsheet'!$D$38:$CL$187,M$25,0)), "", VLOOKUP($B31,'National Conditions Backsheet'!$D$38:$CL$187,M$25,0))</f>
        <v>Yes</v>
      </c>
      <c r="N31" s="42" t="str">
        <f ca="1">IF(ISERROR(VLOOKUP($B31,'National Conditions Backsheet'!$D$38:$CL$187,N$25,0)), "", VLOOKUP($B31,'National Conditions Backsheet'!$D$38:$CL$187,N$25,0))</f>
        <v>Yes</v>
      </c>
      <c r="Q31" s="4">
        <f ca="1">COUNTIF('Comms by AT'!$AD:$AD,$H$6)</f>
        <v>150</v>
      </c>
    </row>
    <row r="32" spans="1:21">
      <c r="A32" s="3">
        <v>4</v>
      </c>
      <c r="B32" s="41" t="str">
        <f t="shared" ca="1" si="3"/>
        <v>E06000055</v>
      </c>
      <c r="C32" s="58" t="str">
        <f ca="1">IFERROR(VLOOKUP($B32,'Org list'!$J$9:$K$637,2,0), "")</f>
        <v>Bedford</v>
      </c>
      <c r="D32" s="41" t="str">
        <f ca="1">IF(ISERROR(VLOOKUP($B32,'National Conditions Backsheet'!$D$38:$CL$187,D$25,0)), "", VLOOKUP($B32,'National Conditions Backsheet'!$D$38:$CL$187,D$25,0))</f>
        <v>No</v>
      </c>
      <c r="E32" s="44" t="str">
        <f ca="1">IF(ISERROR(VLOOKUP($B32,'National Conditions Backsheet'!$D$38:$CL$187,E$25,0)),"",IF(VLOOKUP($B32,'National Conditions Backsheet'!$D$38:$CL$187,E$25,0)="&lt;Please Select&gt;","",IF($D32="Yes","",VLOOKUP($B32,'National Conditions Backsheet'!$D$38:$CL$187,E$25,0))))</f>
        <v>Yes</v>
      </c>
      <c r="F32" s="43" t="str">
        <f ca="1">IF(ISERROR(VLOOKUP($B32,'National Conditions Backsheet'!$D$38:$CL$187,F$25,0)),"",IF(VLOOKUP($B32,'National Conditions Backsheet'!$D$38:$CL$187,F$25,0)=0,"",VLOOKUP($B32,'National Conditions Backsheet'!$D$38:$CL$187,F$25,0)))</f>
        <v/>
      </c>
      <c r="G32" s="44" t="str">
        <f ca="1">IF(ISERROR(VLOOKUP($B32,'National Conditions Backsheet'!$D$38:$CL$187,G$25,0)), "", VLOOKUP($B32,'National Conditions Backsheet'!$D$38:$CL$187,G$25,0))</f>
        <v>Yes</v>
      </c>
      <c r="H32" s="44" t="str">
        <f ca="1">IF(ISERROR(VLOOKUP($B32,'National Conditions Backsheet'!$D$38:$CL$187,H$25,0)), "", VLOOKUP($B32,'National Conditions Backsheet'!$D$38:$CL$187,H$25,0))</f>
        <v>Yes</v>
      </c>
      <c r="I32" s="44" t="str">
        <f ca="1">IF(ISERROR(VLOOKUP($B32,'National Conditions Backsheet'!$D$38:$CL$187,I$25,0)), "", VLOOKUP($B32,'National Conditions Backsheet'!$D$38:$CL$187,I$25,0))</f>
        <v>Yes</v>
      </c>
      <c r="J32" s="44" t="str">
        <f ca="1">IF(ISERROR(VLOOKUP($B32,'National Conditions Backsheet'!$D$38:$CL$187,J$25,0)), "", VLOOKUP($B32,'National Conditions Backsheet'!$D$38:$CL$187,J$25,0))</f>
        <v>No - In Progress</v>
      </c>
      <c r="K32" s="44" t="str">
        <f ca="1">IF(ISERROR(VLOOKUP($B32,'National Conditions Backsheet'!$D$38:$CL$187,K$25,0)), "", VLOOKUP($B32,'National Conditions Backsheet'!$D$38:$CL$187,K$25,0))</f>
        <v>No - In Progress</v>
      </c>
      <c r="L32" s="44" t="str">
        <f ca="1">IF(ISERROR(VLOOKUP($B32,'National Conditions Backsheet'!$D$38:$CL$187,L$25,0)), "", VLOOKUP($B32,'National Conditions Backsheet'!$D$38:$CL$187,L$25,0))</f>
        <v>No - In Progress</v>
      </c>
      <c r="M32" s="44" t="str">
        <f ca="1">IF(ISERROR(VLOOKUP($B32,'National Conditions Backsheet'!$D$38:$CL$187,M$25,0)), "", VLOOKUP($B32,'National Conditions Backsheet'!$D$38:$CL$187,M$25,0))</f>
        <v>No - In Progress</v>
      </c>
      <c r="N32" s="42" t="str">
        <f ca="1">IF(ISERROR(VLOOKUP($B32,'National Conditions Backsheet'!$D$38:$CL$187,N$25,0)), "", VLOOKUP($B32,'National Conditions Backsheet'!$D$38:$CL$187,N$25,0))</f>
        <v>No - In Progress</v>
      </c>
    </row>
    <row r="33" spans="1:21">
      <c r="A33" s="3">
        <v>5</v>
      </c>
      <c r="B33" s="41" t="str">
        <f t="shared" ca="1" si="3"/>
        <v>E09000004</v>
      </c>
      <c r="C33" s="58" t="str">
        <f ca="1">IFERROR(VLOOKUP($B33,'Org list'!$J$9:$K$637,2,0), "")</f>
        <v>Bexley</v>
      </c>
      <c r="D33" s="41" t="str">
        <f ca="1">IF(ISERROR(VLOOKUP($B33,'National Conditions Backsheet'!$D$38:$CL$187,D$25,0)), "", VLOOKUP($B33,'National Conditions Backsheet'!$D$38:$CL$187,D$25,0))</f>
        <v>Yes</v>
      </c>
      <c r="E33" s="44" t="str">
        <f ca="1">IF(ISERROR(VLOOKUP($B33,'National Conditions Backsheet'!$D$38:$CL$187,E$25,0)),"",IF(VLOOKUP($B33,'National Conditions Backsheet'!$D$38:$CL$187,E$25,0)="&lt;Please Select&gt;","",IF($D33="Yes","",VLOOKUP($B33,'National Conditions Backsheet'!$D$38:$CL$187,E$25,0))))</f>
        <v/>
      </c>
      <c r="F33" s="43" t="str">
        <f ca="1">IF(ISERROR(VLOOKUP($B33,'National Conditions Backsheet'!$D$38:$CL$187,F$25,0)),"",IF(VLOOKUP($B33,'National Conditions Backsheet'!$D$38:$CL$187,F$25,0)=0,"",VLOOKUP($B33,'National Conditions Backsheet'!$D$38:$CL$187,F$25,0)))</f>
        <v/>
      </c>
      <c r="G33" s="44" t="str">
        <f ca="1">IF(ISERROR(VLOOKUP($B33,'National Conditions Backsheet'!$D$38:$CL$187,G$25,0)), "", VLOOKUP($B33,'National Conditions Backsheet'!$D$38:$CL$187,G$25,0))</f>
        <v>Yes</v>
      </c>
      <c r="H33" s="44" t="str">
        <f ca="1">IF(ISERROR(VLOOKUP($B33,'National Conditions Backsheet'!$D$38:$CL$187,H$25,0)), "", VLOOKUP($B33,'National Conditions Backsheet'!$D$38:$CL$187,H$25,0))</f>
        <v>Yes</v>
      </c>
      <c r="I33" s="44" t="str">
        <f ca="1">IF(ISERROR(VLOOKUP($B33,'National Conditions Backsheet'!$D$38:$CL$187,I$25,0)), "", VLOOKUP($B33,'National Conditions Backsheet'!$D$38:$CL$187,I$25,0))</f>
        <v>Yes</v>
      </c>
      <c r="J33" s="44" t="str">
        <f ca="1">IF(ISERROR(VLOOKUP($B33,'National Conditions Backsheet'!$D$38:$CL$187,J$25,0)), "", VLOOKUP($B33,'National Conditions Backsheet'!$D$38:$CL$187,J$25,0))</f>
        <v>No - In Progress</v>
      </c>
      <c r="K33" s="44" t="str">
        <f ca="1">IF(ISERROR(VLOOKUP($B33,'National Conditions Backsheet'!$D$38:$CL$187,K$25,0)), "", VLOOKUP($B33,'National Conditions Backsheet'!$D$38:$CL$187,K$25,0))</f>
        <v>Yes</v>
      </c>
      <c r="L33" s="44" t="str">
        <f ca="1">IF(ISERROR(VLOOKUP($B33,'National Conditions Backsheet'!$D$38:$CL$187,L$25,0)), "", VLOOKUP($B33,'National Conditions Backsheet'!$D$38:$CL$187,L$25,0))</f>
        <v>No - In Progress</v>
      </c>
      <c r="M33" s="44" t="str">
        <f ca="1">IF(ISERROR(VLOOKUP($B33,'National Conditions Backsheet'!$D$38:$CL$187,M$25,0)), "", VLOOKUP($B33,'National Conditions Backsheet'!$D$38:$CL$187,M$25,0))</f>
        <v>Yes</v>
      </c>
      <c r="N33" s="42" t="str">
        <f ca="1">IF(ISERROR(VLOOKUP($B33,'National Conditions Backsheet'!$D$38:$CL$187,N$25,0)), "", VLOOKUP($B33,'National Conditions Backsheet'!$D$38:$CL$187,N$25,0))</f>
        <v>Yes</v>
      </c>
    </row>
    <row r="34" spans="1:21">
      <c r="A34" s="3">
        <v>6</v>
      </c>
      <c r="B34" s="41" t="str">
        <f t="shared" ca="1" si="3"/>
        <v>E08000025</v>
      </c>
      <c r="C34" s="58" t="str">
        <f ca="1">IFERROR(VLOOKUP($B34,'Org list'!$J$9:$K$637,2,0), "")</f>
        <v>Birmingham</v>
      </c>
      <c r="D34" s="41" t="str">
        <f ca="1">IF(ISERROR(VLOOKUP($B34,'National Conditions Backsheet'!$D$38:$CL$187,D$25,0)), "", VLOOKUP($B34,'National Conditions Backsheet'!$D$38:$CL$187,D$25,0))</f>
        <v>Yes</v>
      </c>
      <c r="E34" s="44" t="str">
        <f ca="1">IF(ISERROR(VLOOKUP($B34,'National Conditions Backsheet'!$D$38:$CL$187,E$25,0)),"",IF(VLOOKUP($B34,'National Conditions Backsheet'!$D$38:$CL$187,E$25,0)="&lt;Please Select&gt;","",IF($D34="Yes","",VLOOKUP($B34,'National Conditions Backsheet'!$D$38:$CL$187,E$25,0))))</f>
        <v/>
      </c>
      <c r="F34" s="43" t="str">
        <f ca="1">IF(ISERROR(VLOOKUP($B34,'National Conditions Backsheet'!$D$38:$CL$187,F$25,0)),"",IF(VLOOKUP($B34,'National Conditions Backsheet'!$D$38:$CL$187,F$25,0)=0,"",VLOOKUP($B34,'National Conditions Backsheet'!$D$38:$CL$187,F$25,0)))</f>
        <v/>
      </c>
      <c r="G34" s="44" t="str">
        <f ca="1">IF(ISERROR(VLOOKUP($B34,'National Conditions Backsheet'!$D$38:$CL$187,G$25,0)), "", VLOOKUP($B34,'National Conditions Backsheet'!$D$38:$CL$187,G$25,0))</f>
        <v>Yes</v>
      </c>
      <c r="H34" s="44" t="str">
        <f ca="1">IF(ISERROR(VLOOKUP($B34,'National Conditions Backsheet'!$D$38:$CL$187,H$25,0)), "", VLOOKUP($B34,'National Conditions Backsheet'!$D$38:$CL$187,H$25,0))</f>
        <v>Yes</v>
      </c>
      <c r="I34" s="44" t="str">
        <f ca="1">IF(ISERROR(VLOOKUP($B34,'National Conditions Backsheet'!$D$38:$CL$187,I$25,0)), "", VLOOKUP($B34,'National Conditions Backsheet'!$D$38:$CL$187,I$25,0))</f>
        <v>No - In Progress</v>
      </c>
      <c r="J34" s="44" t="str">
        <f ca="1">IF(ISERROR(VLOOKUP($B34,'National Conditions Backsheet'!$D$38:$CL$187,J$25,0)), "", VLOOKUP($B34,'National Conditions Backsheet'!$D$38:$CL$187,J$25,0))</f>
        <v>Yes</v>
      </c>
      <c r="K34" s="44" t="str">
        <f ca="1">IF(ISERROR(VLOOKUP($B34,'National Conditions Backsheet'!$D$38:$CL$187,K$25,0)), "", VLOOKUP($B34,'National Conditions Backsheet'!$D$38:$CL$187,K$25,0))</f>
        <v>Yes</v>
      </c>
      <c r="L34" s="44" t="str">
        <f ca="1">IF(ISERROR(VLOOKUP($B34,'National Conditions Backsheet'!$D$38:$CL$187,L$25,0)), "", VLOOKUP($B34,'National Conditions Backsheet'!$D$38:$CL$187,L$25,0))</f>
        <v>Yes</v>
      </c>
      <c r="M34" s="44" t="str">
        <f ca="1">IF(ISERROR(VLOOKUP($B34,'National Conditions Backsheet'!$D$38:$CL$187,M$25,0)), "", VLOOKUP($B34,'National Conditions Backsheet'!$D$38:$CL$187,M$25,0))</f>
        <v>No - In Progress</v>
      </c>
      <c r="N34" s="42" t="str">
        <f ca="1">IF(ISERROR(VLOOKUP($B34,'National Conditions Backsheet'!$D$38:$CL$187,N$25,0)), "", VLOOKUP($B34,'National Conditions Backsheet'!$D$38:$CL$187,N$25,0))</f>
        <v>Yes</v>
      </c>
    </row>
    <row r="35" spans="1:21">
      <c r="A35" s="3">
        <v>7</v>
      </c>
      <c r="B35" s="41" t="str">
        <f t="shared" ca="1" si="3"/>
        <v>E06000008</v>
      </c>
      <c r="C35" s="58" t="str">
        <f ca="1">IFERROR(VLOOKUP($B35,'Org list'!$J$9:$K$637,2,0), "")</f>
        <v>Blackburn with Darwen</v>
      </c>
      <c r="D35" s="41" t="str">
        <f ca="1">IF(ISERROR(VLOOKUP($B35,'National Conditions Backsheet'!$D$38:$CL$187,D$25,0)), "", VLOOKUP($B35,'National Conditions Backsheet'!$D$38:$CL$187,D$25,0))</f>
        <v>Yes</v>
      </c>
      <c r="E35" s="44" t="str">
        <f ca="1">IF(ISERROR(VLOOKUP($B35,'National Conditions Backsheet'!$D$38:$CL$187,E$25,0)),"",IF(VLOOKUP($B35,'National Conditions Backsheet'!$D$38:$CL$187,E$25,0)="&lt;Please Select&gt;","",IF($D35="Yes","",VLOOKUP($B35,'National Conditions Backsheet'!$D$38:$CL$187,E$25,0))))</f>
        <v/>
      </c>
      <c r="F35" s="43" t="str">
        <f ca="1">IF(ISERROR(VLOOKUP($B35,'National Conditions Backsheet'!$D$38:$CL$187,F$25,0)),"",IF(VLOOKUP($B35,'National Conditions Backsheet'!$D$38:$CL$187,F$25,0)=0,"",VLOOKUP($B35,'National Conditions Backsheet'!$D$38:$CL$187,F$25,0)))</f>
        <v/>
      </c>
      <c r="G35" s="44" t="str">
        <f ca="1">IF(ISERROR(VLOOKUP($B35,'National Conditions Backsheet'!$D$38:$CL$187,G$25,0)), "", VLOOKUP($B35,'National Conditions Backsheet'!$D$38:$CL$187,G$25,0))</f>
        <v>Yes</v>
      </c>
      <c r="H35" s="44" t="str">
        <f ca="1">IF(ISERROR(VLOOKUP($B35,'National Conditions Backsheet'!$D$38:$CL$187,H$25,0)), "", VLOOKUP($B35,'National Conditions Backsheet'!$D$38:$CL$187,H$25,0))</f>
        <v>Yes</v>
      </c>
      <c r="I35" s="44" t="str">
        <f ca="1">IF(ISERROR(VLOOKUP($B35,'National Conditions Backsheet'!$D$38:$CL$187,I$25,0)), "", VLOOKUP($B35,'National Conditions Backsheet'!$D$38:$CL$187,I$25,0))</f>
        <v>Yes</v>
      </c>
      <c r="J35" s="44" t="str">
        <f ca="1">IF(ISERROR(VLOOKUP($B35,'National Conditions Backsheet'!$D$38:$CL$187,J$25,0)), "", VLOOKUP($B35,'National Conditions Backsheet'!$D$38:$CL$187,J$25,0))</f>
        <v>No - In Progress</v>
      </c>
      <c r="K35" s="44" t="str">
        <f ca="1">IF(ISERROR(VLOOKUP($B35,'National Conditions Backsheet'!$D$38:$CL$187,K$25,0)), "", VLOOKUP($B35,'National Conditions Backsheet'!$D$38:$CL$187,K$25,0))</f>
        <v>Yes</v>
      </c>
      <c r="L35" s="44" t="str">
        <f ca="1">IF(ISERROR(VLOOKUP($B35,'National Conditions Backsheet'!$D$38:$CL$187,L$25,0)), "", VLOOKUP($B35,'National Conditions Backsheet'!$D$38:$CL$187,L$25,0))</f>
        <v>Yes</v>
      </c>
      <c r="M35" s="44" t="str">
        <f ca="1">IF(ISERROR(VLOOKUP($B35,'National Conditions Backsheet'!$D$38:$CL$187,M$25,0)), "", VLOOKUP($B35,'National Conditions Backsheet'!$D$38:$CL$187,M$25,0))</f>
        <v>No - In Progress</v>
      </c>
      <c r="N35" s="42" t="str">
        <f ca="1">IF(ISERROR(VLOOKUP($B35,'National Conditions Backsheet'!$D$38:$CL$187,N$25,0)), "", VLOOKUP($B35,'National Conditions Backsheet'!$D$38:$CL$187,N$25,0))</f>
        <v>Yes</v>
      </c>
    </row>
    <row r="36" spans="1:21">
      <c r="A36" s="3">
        <v>8</v>
      </c>
      <c r="B36" s="41" t="str">
        <f t="shared" ca="1" si="3"/>
        <v>E06000009</v>
      </c>
      <c r="C36" s="58" t="str">
        <f ca="1">IFERROR(VLOOKUP($B36,'Org list'!$J$9:$K$637,2,0), "")</f>
        <v>Blackpool</v>
      </c>
      <c r="D36" s="41" t="str">
        <f ca="1">IF(ISERROR(VLOOKUP($B36,'National Conditions Backsheet'!$D$38:$CL$187,D$25,0)), "", VLOOKUP($B36,'National Conditions Backsheet'!$D$38:$CL$187,D$25,0))</f>
        <v>Yes</v>
      </c>
      <c r="E36" s="44" t="str">
        <f ca="1">IF(ISERROR(VLOOKUP($B36,'National Conditions Backsheet'!$D$38:$CL$187,E$25,0)),"",IF(VLOOKUP($B36,'National Conditions Backsheet'!$D$38:$CL$187,E$25,0)="&lt;Please Select&gt;","",IF($D36="Yes","",VLOOKUP($B36,'National Conditions Backsheet'!$D$38:$CL$187,E$25,0))))</f>
        <v/>
      </c>
      <c r="F36" s="43" t="str">
        <f ca="1">IF(ISERROR(VLOOKUP($B36,'National Conditions Backsheet'!$D$38:$CL$187,F$25,0)),"",IF(VLOOKUP($B36,'National Conditions Backsheet'!$D$38:$CL$187,F$25,0)=0,"",VLOOKUP($B36,'National Conditions Backsheet'!$D$38:$CL$187,F$25,0)))</f>
        <v/>
      </c>
      <c r="G36" s="44" t="str">
        <f ca="1">IF(ISERROR(VLOOKUP($B36,'National Conditions Backsheet'!$D$38:$CL$187,G$25,0)), "", VLOOKUP($B36,'National Conditions Backsheet'!$D$38:$CL$187,G$25,0))</f>
        <v>Yes</v>
      </c>
      <c r="H36" s="44" t="str">
        <f ca="1">IF(ISERROR(VLOOKUP($B36,'National Conditions Backsheet'!$D$38:$CL$187,H$25,0)), "", VLOOKUP($B36,'National Conditions Backsheet'!$D$38:$CL$187,H$25,0))</f>
        <v>Yes</v>
      </c>
      <c r="I36" s="44" t="str">
        <f ca="1">IF(ISERROR(VLOOKUP($B36,'National Conditions Backsheet'!$D$38:$CL$187,I$25,0)), "", VLOOKUP($B36,'National Conditions Backsheet'!$D$38:$CL$187,I$25,0))</f>
        <v>Yes</v>
      </c>
      <c r="J36" s="44" t="str">
        <f ca="1">IF(ISERROR(VLOOKUP($B36,'National Conditions Backsheet'!$D$38:$CL$187,J$25,0)), "", VLOOKUP($B36,'National Conditions Backsheet'!$D$38:$CL$187,J$25,0))</f>
        <v>Yes</v>
      </c>
      <c r="K36" s="44" t="str">
        <f ca="1">IF(ISERROR(VLOOKUP($B36,'National Conditions Backsheet'!$D$38:$CL$187,K$25,0)), "", VLOOKUP($B36,'National Conditions Backsheet'!$D$38:$CL$187,K$25,0))</f>
        <v>Yes</v>
      </c>
      <c r="L36" s="44" t="str">
        <f ca="1">IF(ISERROR(VLOOKUP($B36,'National Conditions Backsheet'!$D$38:$CL$187,L$25,0)), "", VLOOKUP($B36,'National Conditions Backsheet'!$D$38:$CL$187,L$25,0))</f>
        <v>Yes</v>
      </c>
      <c r="M36" s="44" t="str">
        <f ca="1">IF(ISERROR(VLOOKUP($B36,'National Conditions Backsheet'!$D$38:$CL$187,M$25,0)), "", VLOOKUP($B36,'National Conditions Backsheet'!$D$38:$CL$187,M$25,0))</f>
        <v>No - In Progress</v>
      </c>
      <c r="N36" s="42" t="str">
        <f ca="1">IF(ISERROR(VLOOKUP($B36,'National Conditions Backsheet'!$D$38:$CL$187,N$25,0)), "", VLOOKUP($B36,'National Conditions Backsheet'!$D$38:$CL$187,N$25,0))</f>
        <v>Yes</v>
      </c>
    </row>
    <row r="37" spans="1:21">
      <c r="A37" s="3">
        <v>9</v>
      </c>
      <c r="B37" s="41" t="str">
        <f t="shared" ca="1" si="3"/>
        <v>E08000001</v>
      </c>
      <c r="C37" s="58" t="str">
        <f ca="1">IFERROR(VLOOKUP($B37,'Org list'!$J$9:$K$637,2,0), "")</f>
        <v>Bolton</v>
      </c>
      <c r="D37" s="41" t="str">
        <f ca="1">IF(ISERROR(VLOOKUP($B37,'National Conditions Backsheet'!$D$38:$CL$187,D$25,0)), "", VLOOKUP($B37,'National Conditions Backsheet'!$D$38:$CL$187,D$25,0))</f>
        <v>Yes</v>
      </c>
      <c r="E37" s="44" t="str">
        <f ca="1">IF(ISERROR(VLOOKUP($B37,'National Conditions Backsheet'!$D$38:$CL$187,E$25,0)),"",IF(VLOOKUP($B37,'National Conditions Backsheet'!$D$38:$CL$187,E$25,0)="&lt;Please Select&gt;","",IF($D37="Yes","",VLOOKUP($B37,'National Conditions Backsheet'!$D$38:$CL$187,E$25,0))))</f>
        <v/>
      </c>
      <c r="F37" s="43" t="str">
        <f ca="1">IF(ISERROR(VLOOKUP($B37,'National Conditions Backsheet'!$D$38:$CL$187,F$25,0)),"",IF(VLOOKUP($B37,'National Conditions Backsheet'!$D$38:$CL$187,F$25,0)=0,"",VLOOKUP($B37,'National Conditions Backsheet'!$D$38:$CL$187,F$25,0)))</f>
        <v/>
      </c>
      <c r="G37" s="44" t="str">
        <f ca="1">IF(ISERROR(VLOOKUP($B37,'National Conditions Backsheet'!$D$38:$CL$187,G$25,0)), "", VLOOKUP($B37,'National Conditions Backsheet'!$D$38:$CL$187,G$25,0))</f>
        <v>Yes</v>
      </c>
      <c r="H37" s="44" t="str">
        <f ca="1">IF(ISERROR(VLOOKUP($B37,'National Conditions Backsheet'!$D$38:$CL$187,H$25,0)), "", VLOOKUP($B37,'National Conditions Backsheet'!$D$38:$CL$187,H$25,0))</f>
        <v>Yes</v>
      </c>
      <c r="I37" s="44" t="str">
        <f ca="1">IF(ISERROR(VLOOKUP($B37,'National Conditions Backsheet'!$D$38:$CL$187,I$25,0)), "", VLOOKUP($B37,'National Conditions Backsheet'!$D$38:$CL$187,I$25,0))</f>
        <v>Yes</v>
      </c>
      <c r="J37" s="44" t="str">
        <f ca="1">IF(ISERROR(VLOOKUP($B37,'National Conditions Backsheet'!$D$38:$CL$187,J$25,0)), "", VLOOKUP($B37,'National Conditions Backsheet'!$D$38:$CL$187,J$25,0))</f>
        <v>Yes</v>
      </c>
      <c r="K37" s="44" t="str">
        <f ca="1">IF(ISERROR(VLOOKUP($B37,'National Conditions Backsheet'!$D$38:$CL$187,K$25,0)), "", VLOOKUP($B37,'National Conditions Backsheet'!$D$38:$CL$187,K$25,0))</f>
        <v>Yes</v>
      </c>
      <c r="L37" s="44" t="str">
        <f ca="1">IF(ISERROR(VLOOKUP($B37,'National Conditions Backsheet'!$D$38:$CL$187,L$25,0)), "", VLOOKUP($B37,'National Conditions Backsheet'!$D$38:$CL$187,L$25,0))</f>
        <v>Yes</v>
      </c>
      <c r="M37" s="44" t="str">
        <f ca="1">IF(ISERROR(VLOOKUP($B37,'National Conditions Backsheet'!$D$38:$CL$187,M$25,0)), "", VLOOKUP($B37,'National Conditions Backsheet'!$D$38:$CL$187,M$25,0))</f>
        <v>Yes</v>
      </c>
      <c r="N37" s="42" t="str">
        <f ca="1">IF(ISERROR(VLOOKUP($B37,'National Conditions Backsheet'!$D$38:$CL$187,N$25,0)), "", VLOOKUP($B37,'National Conditions Backsheet'!$D$38:$CL$187,N$25,0))</f>
        <v>Yes</v>
      </c>
    </row>
    <row r="38" spans="1:21">
      <c r="A38" s="3">
        <v>10</v>
      </c>
      <c r="B38" s="41" t="str">
        <f t="shared" ca="1" si="3"/>
        <v>E06000028 &amp; E06000029</v>
      </c>
      <c r="C38" s="58" t="str">
        <f ca="1">IFERROR(VLOOKUP($B38,'Org list'!$J$9:$K$637,2,0), "")</f>
        <v>Bournemouth &amp; Poole</v>
      </c>
      <c r="D38" s="41" t="str">
        <f ca="1">IF(ISERROR(VLOOKUP($B38,'National Conditions Backsheet'!$D$38:$CL$187,D$25,0)), "", VLOOKUP($B38,'National Conditions Backsheet'!$D$38:$CL$187,D$25,0))</f>
        <v>Yes</v>
      </c>
      <c r="E38" s="44" t="str">
        <f ca="1">IF(ISERROR(VLOOKUP($B38,'National Conditions Backsheet'!$D$38:$CL$187,E$25,0)),"",IF(VLOOKUP($B38,'National Conditions Backsheet'!$D$38:$CL$187,E$25,0)="&lt;Please Select&gt;","",IF($D38="Yes","",VLOOKUP($B38,'National Conditions Backsheet'!$D$38:$CL$187,E$25,0))))</f>
        <v/>
      </c>
      <c r="F38" s="43" t="str">
        <f ca="1">IF(ISERROR(VLOOKUP($B38,'National Conditions Backsheet'!$D$38:$CL$187,F$25,0)),"",IF(VLOOKUP($B38,'National Conditions Backsheet'!$D$38:$CL$187,F$25,0)=0,"",VLOOKUP($B38,'National Conditions Backsheet'!$D$38:$CL$187,F$25,0)))</f>
        <v/>
      </c>
      <c r="G38" s="44" t="str">
        <f ca="1">IF(ISERROR(VLOOKUP($B38,'National Conditions Backsheet'!$D$38:$CL$187,G$25,0)), "", VLOOKUP($B38,'National Conditions Backsheet'!$D$38:$CL$187,G$25,0))</f>
        <v>Yes</v>
      </c>
      <c r="H38" s="44" t="str">
        <f ca="1">IF(ISERROR(VLOOKUP($B38,'National Conditions Backsheet'!$D$38:$CL$187,H$25,0)), "", VLOOKUP($B38,'National Conditions Backsheet'!$D$38:$CL$187,H$25,0))</f>
        <v>Yes</v>
      </c>
      <c r="I38" s="44" t="str">
        <f ca="1">IF(ISERROR(VLOOKUP($B38,'National Conditions Backsheet'!$D$38:$CL$187,I$25,0)), "", VLOOKUP($B38,'National Conditions Backsheet'!$D$38:$CL$187,I$25,0))</f>
        <v>No - In Progress</v>
      </c>
      <c r="J38" s="44" t="str">
        <f ca="1">IF(ISERROR(VLOOKUP($B38,'National Conditions Backsheet'!$D$38:$CL$187,J$25,0)), "", VLOOKUP($B38,'National Conditions Backsheet'!$D$38:$CL$187,J$25,0))</f>
        <v>No - In Progress</v>
      </c>
      <c r="K38" s="44" t="str">
        <f ca="1">IF(ISERROR(VLOOKUP($B38,'National Conditions Backsheet'!$D$38:$CL$187,K$25,0)), "", VLOOKUP($B38,'National Conditions Backsheet'!$D$38:$CL$187,K$25,0))</f>
        <v>Yes</v>
      </c>
      <c r="L38" s="44" t="str">
        <f ca="1">IF(ISERROR(VLOOKUP($B38,'National Conditions Backsheet'!$D$38:$CL$187,L$25,0)), "", VLOOKUP($B38,'National Conditions Backsheet'!$D$38:$CL$187,L$25,0))</f>
        <v>Yes</v>
      </c>
      <c r="M38" s="44" t="str">
        <f ca="1">IF(ISERROR(VLOOKUP($B38,'National Conditions Backsheet'!$D$38:$CL$187,M$25,0)), "", VLOOKUP($B38,'National Conditions Backsheet'!$D$38:$CL$187,M$25,0))</f>
        <v>No - In Progress</v>
      </c>
      <c r="N38" s="42" t="str">
        <f ca="1">IF(ISERROR(VLOOKUP($B38,'National Conditions Backsheet'!$D$38:$CL$187,N$25,0)), "", VLOOKUP($B38,'National Conditions Backsheet'!$D$38:$CL$187,N$25,0))</f>
        <v>Yes</v>
      </c>
    </row>
    <row r="39" spans="1:21">
      <c r="A39" s="3">
        <v>11</v>
      </c>
      <c r="B39" s="41" t="str">
        <f t="shared" ca="1" si="3"/>
        <v>E06000036</v>
      </c>
      <c r="C39" s="58" t="str">
        <f ca="1">IFERROR(VLOOKUP($B39,'Org list'!$J$9:$K$637,2,0), "")</f>
        <v>Bracknell Forest</v>
      </c>
      <c r="D39" s="41" t="str">
        <f ca="1">IF(ISERROR(VLOOKUP($B39,'National Conditions Backsheet'!$D$38:$CL$187,D$25,0)), "", VLOOKUP($B39,'National Conditions Backsheet'!$D$38:$CL$187,D$25,0))</f>
        <v>Yes</v>
      </c>
      <c r="E39" s="44" t="str">
        <f ca="1">IF(ISERROR(VLOOKUP($B39,'National Conditions Backsheet'!$D$38:$CL$187,E$25,0)),"",IF(VLOOKUP($B39,'National Conditions Backsheet'!$D$38:$CL$187,E$25,0)="&lt;Please Select&gt;","",IF($D39="Yes","",VLOOKUP($B39,'National Conditions Backsheet'!$D$38:$CL$187,E$25,0))))</f>
        <v/>
      </c>
      <c r="F39" s="43" t="str">
        <f ca="1">IF(ISERROR(VLOOKUP($B39,'National Conditions Backsheet'!$D$38:$CL$187,F$25,0)),"",IF(VLOOKUP($B39,'National Conditions Backsheet'!$D$38:$CL$187,F$25,0)=0,"",VLOOKUP($B39,'National Conditions Backsheet'!$D$38:$CL$187,F$25,0)))</f>
        <v/>
      </c>
      <c r="G39" s="44" t="str">
        <f ca="1">IF(ISERROR(VLOOKUP($B39,'National Conditions Backsheet'!$D$38:$CL$187,G$25,0)), "", VLOOKUP($B39,'National Conditions Backsheet'!$D$38:$CL$187,G$25,0))</f>
        <v>Yes</v>
      </c>
      <c r="H39" s="44" t="str">
        <f ca="1">IF(ISERROR(VLOOKUP($B39,'National Conditions Backsheet'!$D$38:$CL$187,H$25,0)), "", VLOOKUP($B39,'National Conditions Backsheet'!$D$38:$CL$187,H$25,0))</f>
        <v>Yes</v>
      </c>
      <c r="I39" s="44" t="str">
        <f ca="1">IF(ISERROR(VLOOKUP($B39,'National Conditions Backsheet'!$D$38:$CL$187,I$25,0)), "", VLOOKUP($B39,'National Conditions Backsheet'!$D$38:$CL$187,I$25,0))</f>
        <v>Yes</v>
      </c>
      <c r="J39" s="44" t="str">
        <f ca="1">IF(ISERROR(VLOOKUP($B39,'National Conditions Backsheet'!$D$38:$CL$187,J$25,0)), "", VLOOKUP($B39,'National Conditions Backsheet'!$D$38:$CL$187,J$25,0))</f>
        <v>Yes</v>
      </c>
      <c r="K39" s="44" t="str">
        <f ca="1">IF(ISERROR(VLOOKUP($B39,'National Conditions Backsheet'!$D$38:$CL$187,K$25,0)), "", VLOOKUP($B39,'National Conditions Backsheet'!$D$38:$CL$187,K$25,0))</f>
        <v>Yes</v>
      </c>
      <c r="L39" s="44" t="str">
        <f ca="1">IF(ISERROR(VLOOKUP($B39,'National Conditions Backsheet'!$D$38:$CL$187,L$25,0)), "", VLOOKUP($B39,'National Conditions Backsheet'!$D$38:$CL$187,L$25,0))</f>
        <v>Yes</v>
      </c>
      <c r="M39" s="44" t="str">
        <f ca="1">IF(ISERROR(VLOOKUP($B39,'National Conditions Backsheet'!$D$38:$CL$187,M$25,0)), "", VLOOKUP($B39,'National Conditions Backsheet'!$D$38:$CL$187,M$25,0))</f>
        <v>Yes</v>
      </c>
      <c r="N39" s="42" t="str">
        <f ca="1">IF(ISERROR(VLOOKUP($B39,'National Conditions Backsheet'!$D$38:$CL$187,N$25,0)), "", VLOOKUP($B39,'National Conditions Backsheet'!$D$38:$CL$187,N$25,0))</f>
        <v>Yes</v>
      </c>
    </row>
    <row r="40" spans="1:21">
      <c r="A40" s="3">
        <v>12</v>
      </c>
      <c r="B40" s="41" t="str">
        <f t="shared" ca="1" si="3"/>
        <v>E08000032</v>
      </c>
      <c r="C40" s="58" t="str">
        <f ca="1">IFERROR(VLOOKUP($B40,'Org list'!$J$9:$K$637,2,0), "")</f>
        <v>Bradford</v>
      </c>
      <c r="D40" s="41" t="str">
        <f ca="1">IF(ISERROR(VLOOKUP($B40,'National Conditions Backsheet'!$D$38:$CL$187,D$25,0)), "", VLOOKUP($B40,'National Conditions Backsheet'!$D$38:$CL$187,D$25,0))</f>
        <v>Yes</v>
      </c>
      <c r="E40" s="44" t="str">
        <f ca="1">IF(ISERROR(VLOOKUP($B40,'National Conditions Backsheet'!$D$38:$CL$187,E$25,0)),"",IF(VLOOKUP($B40,'National Conditions Backsheet'!$D$38:$CL$187,E$25,0)="&lt;Please Select&gt;","",IF($D40="Yes","",VLOOKUP($B40,'National Conditions Backsheet'!$D$38:$CL$187,E$25,0))))</f>
        <v/>
      </c>
      <c r="F40" s="43" t="str">
        <f ca="1">IF(ISERROR(VLOOKUP($B40,'National Conditions Backsheet'!$D$38:$CL$187,F$25,0)),"",IF(VLOOKUP($B40,'National Conditions Backsheet'!$D$38:$CL$187,F$25,0)=0,"",VLOOKUP($B40,'National Conditions Backsheet'!$D$38:$CL$187,F$25,0)))</f>
        <v/>
      </c>
      <c r="G40" s="44" t="str">
        <f ca="1">IF(ISERROR(VLOOKUP($B40,'National Conditions Backsheet'!$D$38:$CL$187,G$25,0)), "", VLOOKUP($B40,'National Conditions Backsheet'!$D$38:$CL$187,G$25,0))</f>
        <v>Yes</v>
      </c>
      <c r="H40" s="44" t="str">
        <f ca="1">IF(ISERROR(VLOOKUP($B40,'National Conditions Backsheet'!$D$38:$CL$187,H$25,0)), "", VLOOKUP($B40,'National Conditions Backsheet'!$D$38:$CL$187,H$25,0))</f>
        <v>Yes</v>
      </c>
      <c r="I40" s="44" t="str">
        <f ca="1">IF(ISERROR(VLOOKUP($B40,'National Conditions Backsheet'!$D$38:$CL$187,I$25,0)), "", VLOOKUP($B40,'National Conditions Backsheet'!$D$38:$CL$187,I$25,0))</f>
        <v>Yes</v>
      </c>
      <c r="J40" s="44" t="str">
        <f ca="1">IF(ISERROR(VLOOKUP($B40,'National Conditions Backsheet'!$D$38:$CL$187,J$25,0)), "", VLOOKUP($B40,'National Conditions Backsheet'!$D$38:$CL$187,J$25,0))</f>
        <v>No - In Progress</v>
      </c>
      <c r="K40" s="44" t="str">
        <f ca="1">IF(ISERROR(VLOOKUP($B40,'National Conditions Backsheet'!$D$38:$CL$187,K$25,0)), "", VLOOKUP($B40,'National Conditions Backsheet'!$D$38:$CL$187,K$25,0))</f>
        <v>Yes</v>
      </c>
      <c r="L40" s="44" t="str">
        <f ca="1">IF(ISERROR(VLOOKUP($B40,'National Conditions Backsheet'!$D$38:$CL$187,L$25,0)), "", VLOOKUP($B40,'National Conditions Backsheet'!$D$38:$CL$187,L$25,0))</f>
        <v>No - In Progress</v>
      </c>
      <c r="M40" s="44" t="str">
        <f ca="1">IF(ISERROR(VLOOKUP($B40,'National Conditions Backsheet'!$D$38:$CL$187,M$25,0)), "", VLOOKUP($B40,'National Conditions Backsheet'!$D$38:$CL$187,M$25,0))</f>
        <v>Yes</v>
      </c>
      <c r="N40" s="42" t="str">
        <f ca="1">IF(ISERROR(VLOOKUP($B40,'National Conditions Backsheet'!$D$38:$CL$187,N$25,0)), "", VLOOKUP($B40,'National Conditions Backsheet'!$D$38:$CL$187,N$25,0))</f>
        <v>Yes</v>
      </c>
    </row>
    <row r="41" spans="1:21">
      <c r="A41" s="3">
        <v>13</v>
      </c>
      <c r="B41" s="41" t="str">
        <f t="shared" ca="1" si="3"/>
        <v>E09000005</v>
      </c>
      <c r="C41" s="58" t="str">
        <f ca="1">IFERROR(VLOOKUP($B41,'Org list'!$J$9:$K$637,2,0), "")</f>
        <v>Brent</v>
      </c>
      <c r="D41" s="41" t="str">
        <f ca="1">IF(ISERROR(VLOOKUP($B41,'National Conditions Backsheet'!$D$38:$CL$187,D$25,0)), "", VLOOKUP($B41,'National Conditions Backsheet'!$D$38:$CL$187,D$25,0))</f>
        <v>Yes</v>
      </c>
      <c r="E41" s="44" t="str">
        <f ca="1">IF(ISERROR(VLOOKUP($B41,'National Conditions Backsheet'!$D$38:$CL$187,E$25,0)),"",IF(VLOOKUP($B41,'National Conditions Backsheet'!$D$38:$CL$187,E$25,0)="&lt;Please Select&gt;","",IF($D41="Yes","",VLOOKUP($B41,'National Conditions Backsheet'!$D$38:$CL$187,E$25,0))))</f>
        <v/>
      </c>
      <c r="F41" s="43" t="str">
        <f ca="1">IF(ISERROR(VLOOKUP($B41,'National Conditions Backsheet'!$D$38:$CL$187,F$25,0)),"",IF(VLOOKUP($B41,'National Conditions Backsheet'!$D$38:$CL$187,F$25,0)=0,"",VLOOKUP($B41,'National Conditions Backsheet'!$D$38:$CL$187,F$25,0)))</f>
        <v/>
      </c>
      <c r="G41" s="44" t="str">
        <f ca="1">IF(ISERROR(VLOOKUP($B41,'National Conditions Backsheet'!$D$38:$CL$187,G$25,0)), "", VLOOKUP($B41,'National Conditions Backsheet'!$D$38:$CL$187,G$25,0))</f>
        <v>Yes</v>
      </c>
      <c r="H41" s="44" t="str">
        <f ca="1">IF(ISERROR(VLOOKUP($B41,'National Conditions Backsheet'!$D$38:$CL$187,H$25,0)), "", VLOOKUP($B41,'National Conditions Backsheet'!$D$38:$CL$187,H$25,0))</f>
        <v>Yes</v>
      </c>
      <c r="I41" s="44" t="str">
        <f ca="1">IF(ISERROR(VLOOKUP($B41,'National Conditions Backsheet'!$D$38:$CL$187,I$25,0)), "", VLOOKUP($B41,'National Conditions Backsheet'!$D$38:$CL$187,I$25,0))</f>
        <v>No - In Progress</v>
      </c>
      <c r="J41" s="44" t="str">
        <f ca="1">IF(ISERROR(VLOOKUP($B41,'National Conditions Backsheet'!$D$38:$CL$187,J$25,0)), "", VLOOKUP($B41,'National Conditions Backsheet'!$D$38:$CL$187,J$25,0))</f>
        <v>Yes</v>
      </c>
      <c r="K41" s="44" t="str">
        <f ca="1">IF(ISERROR(VLOOKUP($B41,'National Conditions Backsheet'!$D$38:$CL$187,K$25,0)), "", VLOOKUP($B41,'National Conditions Backsheet'!$D$38:$CL$187,K$25,0))</f>
        <v>Yes</v>
      </c>
      <c r="L41" s="44" t="str">
        <f ca="1">IF(ISERROR(VLOOKUP($B41,'National Conditions Backsheet'!$D$38:$CL$187,L$25,0)), "", VLOOKUP($B41,'National Conditions Backsheet'!$D$38:$CL$187,L$25,0))</f>
        <v>Yes</v>
      </c>
      <c r="M41" s="44" t="str">
        <f ca="1">IF(ISERROR(VLOOKUP($B41,'National Conditions Backsheet'!$D$38:$CL$187,M$25,0)), "", VLOOKUP($B41,'National Conditions Backsheet'!$D$38:$CL$187,M$25,0))</f>
        <v>No - In Progress</v>
      </c>
      <c r="N41" s="42" t="str">
        <f ca="1">IF(ISERROR(VLOOKUP($B41,'National Conditions Backsheet'!$D$38:$CL$187,N$25,0)), "", VLOOKUP($B41,'National Conditions Backsheet'!$D$38:$CL$187,N$25,0))</f>
        <v>Yes</v>
      </c>
    </row>
    <row r="42" spans="1:21">
      <c r="A42" s="3">
        <v>14</v>
      </c>
      <c r="B42" s="41" t="str">
        <f t="shared" ca="1" si="3"/>
        <v>E06000043</v>
      </c>
      <c r="C42" s="58" t="str">
        <f ca="1">IFERROR(VLOOKUP($B42,'Org list'!$J$9:$K$637,2,0), "")</f>
        <v>Brighton and Hove</v>
      </c>
      <c r="D42" s="41" t="str">
        <f ca="1">IF(ISERROR(VLOOKUP($B42,'National Conditions Backsheet'!$D$38:$CL$187,D$25,0)), "", VLOOKUP($B42,'National Conditions Backsheet'!$D$38:$CL$187,D$25,0))</f>
        <v>Yes</v>
      </c>
      <c r="E42" s="44" t="str">
        <f ca="1">IF(ISERROR(VLOOKUP($B42,'National Conditions Backsheet'!$D$38:$CL$187,E$25,0)),"",IF(VLOOKUP($B42,'National Conditions Backsheet'!$D$38:$CL$187,E$25,0)="&lt;Please Select&gt;","",IF($D42="Yes","",VLOOKUP($B42,'National Conditions Backsheet'!$D$38:$CL$187,E$25,0))))</f>
        <v/>
      </c>
      <c r="F42" s="43" t="str">
        <f ca="1">IF(ISERROR(VLOOKUP($B42,'National Conditions Backsheet'!$D$38:$CL$187,F$25,0)),"",IF(VLOOKUP($B42,'National Conditions Backsheet'!$D$38:$CL$187,F$25,0)=0,"",VLOOKUP($B42,'National Conditions Backsheet'!$D$38:$CL$187,F$25,0)))</f>
        <v/>
      </c>
      <c r="G42" s="44" t="str">
        <f ca="1">IF(ISERROR(VLOOKUP($B42,'National Conditions Backsheet'!$D$38:$CL$187,G$25,0)), "", VLOOKUP($B42,'National Conditions Backsheet'!$D$38:$CL$187,G$25,0))</f>
        <v>Yes</v>
      </c>
      <c r="H42" s="44" t="str">
        <f ca="1">IF(ISERROR(VLOOKUP($B42,'National Conditions Backsheet'!$D$38:$CL$187,H$25,0)), "", VLOOKUP($B42,'National Conditions Backsheet'!$D$38:$CL$187,H$25,0))</f>
        <v>Yes</v>
      </c>
      <c r="I42" s="44" t="str">
        <f ca="1">IF(ISERROR(VLOOKUP($B42,'National Conditions Backsheet'!$D$38:$CL$187,I$25,0)), "", VLOOKUP($B42,'National Conditions Backsheet'!$D$38:$CL$187,I$25,0))</f>
        <v>No - In Progress</v>
      </c>
      <c r="J42" s="44" t="str">
        <f ca="1">IF(ISERROR(VLOOKUP($B42,'National Conditions Backsheet'!$D$38:$CL$187,J$25,0)), "", VLOOKUP($B42,'National Conditions Backsheet'!$D$38:$CL$187,J$25,0))</f>
        <v>Yes</v>
      </c>
      <c r="K42" s="44" t="str">
        <f ca="1">IF(ISERROR(VLOOKUP($B42,'National Conditions Backsheet'!$D$38:$CL$187,K$25,0)), "", VLOOKUP($B42,'National Conditions Backsheet'!$D$38:$CL$187,K$25,0))</f>
        <v>Yes</v>
      </c>
      <c r="L42" s="44" t="str">
        <f ca="1">IF(ISERROR(VLOOKUP($B42,'National Conditions Backsheet'!$D$38:$CL$187,L$25,0)), "", VLOOKUP($B42,'National Conditions Backsheet'!$D$38:$CL$187,L$25,0))</f>
        <v>Yes</v>
      </c>
      <c r="M42" s="44" t="str">
        <f ca="1">IF(ISERROR(VLOOKUP($B42,'National Conditions Backsheet'!$D$38:$CL$187,M$25,0)), "", VLOOKUP($B42,'National Conditions Backsheet'!$D$38:$CL$187,M$25,0))</f>
        <v>No - In Progress</v>
      </c>
      <c r="N42" s="42" t="str">
        <f ca="1">IF(ISERROR(VLOOKUP($B42,'National Conditions Backsheet'!$D$38:$CL$187,N$25,0)), "", VLOOKUP($B42,'National Conditions Backsheet'!$D$38:$CL$187,N$25,0))</f>
        <v>Yes</v>
      </c>
    </row>
    <row r="43" spans="1:21">
      <c r="A43" s="3">
        <v>15</v>
      </c>
      <c r="B43" s="41" t="str">
        <f t="shared" ca="1" si="3"/>
        <v>E06000023</v>
      </c>
      <c r="C43" s="58" t="str">
        <f ca="1">IFERROR(VLOOKUP($B43,'Org list'!$J$9:$K$637,2,0), "")</f>
        <v>Bristol, City of</v>
      </c>
      <c r="D43" s="41" t="str">
        <f ca="1">IF(ISERROR(VLOOKUP($B43,'National Conditions Backsheet'!$D$38:$CL$187,D$25,0)), "", VLOOKUP($B43,'National Conditions Backsheet'!$D$38:$CL$187,D$25,0))</f>
        <v>Yes</v>
      </c>
      <c r="E43" s="44" t="str">
        <f ca="1">IF(ISERROR(VLOOKUP($B43,'National Conditions Backsheet'!$D$38:$CL$187,E$25,0)),"",IF(VLOOKUP($B43,'National Conditions Backsheet'!$D$38:$CL$187,E$25,0)="&lt;Please Select&gt;","",IF($D43="Yes","",VLOOKUP($B43,'National Conditions Backsheet'!$D$38:$CL$187,E$25,0))))</f>
        <v/>
      </c>
      <c r="F43" s="43" t="str">
        <f ca="1">IF(ISERROR(VLOOKUP($B43,'National Conditions Backsheet'!$D$38:$CL$187,F$25,0)),"",IF(VLOOKUP($B43,'National Conditions Backsheet'!$D$38:$CL$187,F$25,0)=0,"",VLOOKUP($B43,'National Conditions Backsheet'!$D$38:$CL$187,F$25,0)))</f>
        <v/>
      </c>
      <c r="G43" s="44" t="str">
        <f ca="1">IF(ISERROR(VLOOKUP($B43,'National Conditions Backsheet'!$D$38:$CL$187,G$25,0)), "", VLOOKUP($B43,'National Conditions Backsheet'!$D$38:$CL$187,G$25,0))</f>
        <v>Yes</v>
      </c>
      <c r="H43" s="44" t="str">
        <f ca="1">IF(ISERROR(VLOOKUP($B43,'National Conditions Backsheet'!$D$38:$CL$187,H$25,0)), "", VLOOKUP($B43,'National Conditions Backsheet'!$D$38:$CL$187,H$25,0))</f>
        <v>Yes</v>
      </c>
      <c r="I43" s="44" t="str">
        <f ca="1">IF(ISERROR(VLOOKUP($B43,'National Conditions Backsheet'!$D$38:$CL$187,I$25,0)), "", VLOOKUP($B43,'National Conditions Backsheet'!$D$38:$CL$187,I$25,0))</f>
        <v>No - In Progress</v>
      </c>
      <c r="J43" s="44" t="str">
        <f ca="1">IF(ISERROR(VLOOKUP($B43,'National Conditions Backsheet'!$D$38:$CL$187,J$25,0)), "", VLOOKUP($B43,'National Conditions Backsheet'!$D$38:$CL$187,J$25,0))</f>
        <v>Yes</v>
      </c>
      <c r="K43" s="44" t="str">
        <f ca="1">IF(ISERROR(VLOOKUP($B43,'National Conditions Backsheet'!$D$38:$CL$187,K$25,0)), "", VLOOKUP($B43,'National Conditions Backsheet'!$D$38:$CL$187,K$25,0))</f>
        <v>Yes</v>
      </c>
      <c r="L43" s="44" t="str">
        <f ca="1">IF(ISERROR(VLOOKUP($B43,'National Conditions Backsheet'!$D$38:$CL$187,L$25,0)), "", VLOOKUP($B43,'National Conditions Backsheet'!$D$38:$CL$187,L$25,0))</f>
        <v>Yes</v>
      </c>
      <c r="M43" s="44" t="str">
        <f ca="1">IF(ISERROR(VLOOKUP($B43,'National Conditions Backsheet'!$D$38:$CL$187,M$25,0)), "", VLOOKUP($B43,'National Conditions Backsheet'!$D$38:$CL$187,M$25,0))</f>
        <v>No - In Progress</v>
      </c>
      <c r="N43" s="42" t="str">
        <f ca="1">IF(ISERROR(VLOOKUP($B43,'National Conditions Backsheet'!$D$38:$CL$187,N$25,0)), "", VLOOKUP($B43,'National Conditions Backsheet'!$D$38:$CL$187,N$25,0))</f>
        <v>Yes</v>
      </c>
    </row>
    <row r="44" spans="1:21">
      <c r="A44" s="3">
        <v>16</v>
      </c>
      <c r="B44" s="41" t="str">
        <f t="shared" ca="1" si="3"/>
        <v>E09000006</v>
      </c>
      <c r="C44" s="58" t="str">
        <f ca="1">IFERROR(VLOOKUP($B44,'Org list'!$J$9:$K$637,2,0), "")</f>
        <v>Bromley</v>
      </c>
      <c r="D44" s="41" t="str">
        <f ca="1">IF(ISERROR(VLOOKUP($B44,'National Conditions Backsheet'!$D$38:$CL$187,D$25,0)), "", VLOOKUP($B44,'National Conditions Backsheet'!$D$38:$CL$187,D$25,0))</f>
        <v>Yes</v>
      </c>
      <c r="E44" s="44" t="str">
        <f ca="1">IF(ISERROR(VLOOKUP($B44,'National Conditions Backsheet'!$D$38:$CL$187,E$25,0)),"",IF(VLOOKUP($B44,'National Conditions Backsheet'!$D$38:$CL$187,E$25,0)="&lt;Please Select&gt;","",IF($D44="Yes","",VLOOKUP($B44,'National Conditions Backsheet'!$D$38:$CL$187,E$25,0))))</f>
        <v/>
      </c>
      <c r="F44" s="43" t="str">
        <f ca="1">IF(ISERROR(VLOOKUP($B44,'National Conditions Backsheet'!$D$38:$CL$187,F$25,0)),"",IF(VLOOKUP($B44,'National Conditions Backsheet'!$D$38:$CL$187,F$25,0)=0,"",VLOOKUP($B44,'National Conditions Backsheet'!$D$38:$CL$187,F$25,0)))</f>
        <v/>
      </c>
      <c r="G44" s="44" t="str">
        <f ca="1">IF(ISERROR(VLOOKUP($B44,'National Conditions Backsheet'!$D$38:$CL$187,G$25,0)), "", VLOOKUP($B44,'National Conditions Backsheet'!$D$38:$CL$187,G$25,0))</f>
        <v>Yes</v>
      </c>
      <c r="H44" s="44" t="str">
        <f ca="1">IF(ISERROR(VLOOKUP($B44,'National Conditions Backsheet'!$D$38:$CL$187,H$25,0)), "", VLOOKUP($B44,'National Conditions Backsheet'!$D$38:$CL$187,H$25,0))</f>
        <v>Yes</v>
      </c>
      <c r="I44" s="44" t="str">
        <f ca="1">IF(ISERROR(VLOOKUP($B44,'National Conditions Backsheet'!$D$38:$CL$187,I$25,0)), "", VLOOKUP($B44,'National Conditions Backsheet'!$D$38:$CL$187,I$25,0))</f>
        <v>No - In Progress</v>
      </c>
      <c r="J44" s="44" t="str">
        <f ca="1">IF(ISERROR(VLOOKUP($B44,'National Conditions Backsheet'!$D$38:$CL$187,J$25,0)), "", VLOOKUP($B44,'National Conditions Backsheet'!$D$38:$CL$187,J$25,0))</f>
        <v>Yes</v>
      </c>
      <c r="K44" s="44" t="str">
        <f ca="1">IF(ISERROR(VLOOKUP($B44,'National Conditions Backsheet'!$D$38:$CL$187,K$25,0)), "", VLOOKUP($B44,'National Conditions Backsheet'!$D$38:$CL$187,K$25,0))</f>
        <v>Yes</v>
      </c>
      <c r="L44" s="44" t="str">
        <f ca="1">IF(ISERROR(VLOOKUP($B44,'National Conditions Backsheet'!$D$38:$CL$187,L$25,0)), "", VLOOKUP($B44,'National Conditions Backsheet'!$D$38:$CL$187,L$25,0))</f>
        <v>Yes</v>
      </c>
      <c r="M44" s="44" t="str">
        <f ca="1">IF(ISERROR(VLOOKUP($B44,'National Conditions Backsheet'!$D$38:$CL$187,M$25,0)), "", VLOOKUP($B44,'National Conditions Backsheet'!$D$38:$CL$187,M$25,0))</f>
        <v>No - In Progress</v>
      </c>
      <c r="N44" s="42" t="str">
        <f ca="1">IF(ISERROR(VLOOKUP($B44,'National Conditions Backsheet'!$D$38:$CL$187,N$25,0)), "", VLOOKUP($B44,'National Conditions Backsheet'!$D$38:$CL$187,N$25,0))</f>
        <v>Yes</v>
      </c>
    </row>
    <row r="45" spans="1:21">
      <c r="A45" s="3">
        <v>17</v>
      </c>
      <c r="B45" s="41" t="str">
        <f t="shared" ca="1" si="3"/>
        <v>E10000002</v>
      </c>
      <c r="C45" s="58" t="str">
        <f ca="1">IFERROR(VLOOKUP($B45,'Org list'!$J$9:$K$637,2,0), "")</f>
        <v>Buckinghamshire</v>
      </c>
      <c r="D45" s="41" t="str">
        <f ca="1">IF(ISERROR(VLOOKUP($B45,'National Conditions Backsheet'!$D$38:$CL$187,D$25,0)), "", VLOOKUP($B45,'National Conditions Backsheet'!$D$38:$CL$187,D$25,0))</f>
        <v>Yes</v>
      </c>
      <c r="E45" s="44" t="str">
        <f ca="1">IF(ISERROR(VLOOKUP($B45,'National Conditions Backsheet'!$D$38:$CL$187,E$25,0)),"",IF(VLOOKUP($B45,'National Conditions Backsheet'!$D$38:$CL$187,E$25,0)="&lt;Please Select&gt;","",IF($D45="Yes","",VLOOKUP($B45,'National Conditions Backsheet'!$D$38:$CL$187,E$25,0))))</f>
        <v/>
      </c>
      <c r="F45" s="43" t="str">
        <f ca="1">IF(ISERROR(VLOOKUP($B45,'National Conditions Backsheet'!$D$38:$CL$187,F$25,0)),"",IF(VLOOKUP($B45,'National Conditions Backsheet'!$D$38:$CL$187,F$25,0)=0,"",VLOOKUP($B45,'National Conditions Backsheet'!$D$38:$CL$187,F$25,0)))</f>
        <v/>
      </c>
      <c r="G45" s="44" t="str">
        <f ca="1">IF(ISERROR(VLOOKUP($B45,'National Conditions Backsheet'!$D$38:$CL$187,G$25,0)), "", VLOOKUP($B45,'National Conditions Backsheet'!$D$38:$CL$187,G$25,0))</f>
        <v>Yes</v>
      </c>
      <c r="H45" s="44" t="str">
        <f ca="1">IF(ISERROR(VLOOKUP($B45,'National Conditions Backsheet'!$D$38:$CL$187,H$25,0)), "", VLOOKUP($B45,'National Conditions Backsheet'!$D$38:$CL$187,H$25,0))</f>
        <v>Yes</v>
      </c>
      <c r="I45" s="44" t="str">
        <f ca="1">IF(ISERROR(VLOOKUP($B45,'National Conditions Backsheet'!$D$38:$CL$187,I$25,0)), "", VLOOKUP($B45,'National Conditions Backsheet'!$D$38:$CL$187,I$25,0))</f>
        <v>Yes</v>
      </c>
      <c r="J45" s="44" t="str">
        <f ca="1">IF(ISERROR(VLOOKUP($B45,'National Conditions Backsheet'!$D$38:$CL$187,J$25,0)), "", VLOOKUP($B45,'National Conditions Backsheet'!$D$38:$CL$187,J$25,0))</f>
        <v>Yes</v>
      </c>
      <c r="K45" s="44" t="str">
        <f ca="1">IF(ISERROR(VLOOKUP($B45,'National Conditions Backsheet'!$D$38:$CL$187,K$25,0)), "", VLOOKUP($B45,'National Conditions Backsheet'!$D$38:$CL$187,K$25,0))</f>
        <v>Yes</v>
      </c>
      <c r="L45" s="44" t="str">
        <f ca="1">IF(ISERROR(VLOOKUP($B45,'National Conditions Backsheet'!$D$38:$CL$187,L$25,0)), "", VLOOKUP($B45,'National Conditions Backsheet'!$D$38:$CL$187,L$25,0))</f>
        <v>Yes</v>
      </c>
      <c r="M45" s="44" t="str">
        <f ca="1">IF(ISERROR(VLOOKUP($B45,'National Conditions Backsheet'!$D$38:$CL$187,M$25,0)), "", VLOOKUP($B45,'National Conditions Backsheet'!$D$38:$CL$187,M$25,0))</f>
        <v>Yes</v>
      </c>
      <c r="N45" s="42" t="str">
        <f ca="1">IF(ISERROR(VLOOKUP($B45,'National Conditions Backsheet'!$D$38:$CL$187,N$25,0)), "", VLOOKUP($B45,'National Conditions Backsheet'!$D$38:$CL$187,N$25,0))</f>
        <v>Yes</v>
      </c>
    </row>
    <row r="46" spans="1:21">
      <c r="A46" s="3">
        <v>18</v>
      </c>
      <c r="B46" s="41" t="str">
        <f t="shared" ca="1" si="3"/>
        <v>E08000002</v>
      </c>
      <c r="C46" s="58" t="str">
        <f ca="1">IFERROR(VLOOKUP($B46,'Org list'!$J$9:$K$637,2,0), "")</f>
        <v>Bury</v>
      </c>
      <c r="D46" s="41" t="str">
        <f ca="1">IF(ISERROR(VLOOKUP($B46,'National Conditions Backsheet'!$D$38:$CL$187,D$25,0)), "", VLOOKUP($B46,'National Conditions Backsheet'!$D$38:$CL$187,D$25,0))</f>
        <v>Yes</v>
      </c>
      <c r="E46" s="44" t="str">
        <f ca="1">IF(ISERROR(VLOOKUP($B46,'National Conditions Backsheet'!$D$38:$CL$187,E$25,0)),"",IF(VLOOKUP($B46,'National Conditions Backsheet'!$D$38:$CL$187,E$25,0)="&lt;Please Select&gt;","",IF($D46="Yes","",VLOOKUP($B46,'National Conditions Backsheet'!$D$38:$CL$187,E$25,0))))</f>
        <v/>
      </c>
      <c r="F46" s="43" t="str">
        <f ca="1">IF(ISERROR(VLOOKUP($B46,'National Conditions Backsheet'!$D$38:$CL$187,F$25,0)),"",IF(VLOOKUP($B46,'National Conditions Backsheet'!$D$38:$CL$187,F$25,0)=0,"",VLOOKUP($B46,'National Conditions Backsheet'!$D$38:$CL$187,F$25,0)))</f>
        <v/>
      </c>
      <c r="G46" s="44" t="str">
        <f ca="1">IF(ISERROR(VLOOKUP($B46,'National Conditions Backsheet'!$D$38:$CL$187,G$25,0)), "", VLOOKUP($B46,'National Conditions Backsheet'!$D$38:$CL$187,G$25,0))</f>
        <v>Yes</v>
      </c>
      <c r="H46" s="44" t="str">
        <f ca="1">IF(ISERROR(VLOOKUP($B46,'National Conditions Backsheet'!$D$38:$CL$187,H$25,0)), "", VLOOKUP($B46,'National Conditions Backsheet'!$D$38:$CL$187,H$25,0))</f>
        <v>Yes</v>
      </c>
      <c r="I46" s="44" t="str">
        <f ca="1">IF(ISERROR(VLOOKUP($B46,'National Conditions Backsheet'!$D$38:$CL$187,I$25,0)), "", VLOOKUP($B46,'National Conditions Backsheet'!$D$38:$CL$187,I$25,0))</f>
        <v>No - In Progress</v>
      </c>
      <c r="J46" s="44" t="str">
        <f ca="1">IF(ISERROR(VLOOKUP($B46,'National Conditions Backsheet'!$D$38:$CL$187,J$25,0)), "", VLOOKUP($B46,'National Conditions Backsheet'!$D$38:$CL$187,J$25,0))</f>
        <v>Yes</v>
      </c>
      <c r="K46" s="44" t="str">
        <f ca="1">IF(ISERROR(VLOOKUP($B46,'National Conditions Backsheet'!$D$38:$CL$187,K$25,0)), "", VLOOKUP($B46,'National Conditions Backsheet'!$D$38:$CL$187,K$25,0))</f>
        <v>Yes</v>
      </c>
      <c r="L46" s="44" t="str">
        <f ca="1">IF(ISERROR(VLOOKUP($B46,'National Conditions Backsheet'!$D$38:$CL$187,L$25,0)), "", VLOOKUP($B46,'National Conditions Backsheet'!$D$38:$CL$187,L$25,0))</f>
        <v>Yes</v>
      </c>
      <c r="M46" s="44" t="str">
        <f ca="1">IF(ISERROR(VLOOKUP($B46,'National Conditions Backsheet'!$D$38:$CL$187,M$25,0)), "", VLOOKUP($B46,'National Conditions Backsheet'!$D$38:$CL$187,M$25,0))</f>
        <v>Yes</v>
      </c>
      <c r="N46" s="42" t="str">
        <f ca="1">IF(ISERROR(VLOOKUP($B46,'National Conditions Backsheet'!$D$38:$CL$187,N$25,0)), "", VLOOKUP($B46,'National Conditions Backsheet'!$D$38:$CL$187,N$25,0))</f>
        <v>Yes</v>
      </c>
    </row>
    <row r="47" spans="1:21" s="4" customFormat="1">
      <c r="A47" s="3">
        <v>19</v>
      </c>
      <c r="B47" s="41" t="str">
        <f t="shared" ca="1" si="3"/>
        <v>E08000033</v>
      </c>
      <c r="C47" s="58" t="str">
        <f ca="1">IFERROR(VLOOKUP($B47,'Org list'!$J$9:$K$637,2,0), "")</f>
        <v>Calderdale</v>
      </c>
      <c r="D47" s="41" t="str">
        <f ca="1">IF(ISERROR(VLOOKUP($B47,'National Conditions Backsheet'!$D$38:$CL$187,D$25,0)), "", VLOOKUP($B47,'National Conditions Backsheet'!$D$38:$CL$187,D$25,0))</f>
        <v>Yes</v>
      </c>
      <c r="E47" s="44" t="str">
        <f ca="1">IF(ISERROR(VLOOKUP($B47,'National Conditions Backsheet'!$D$38:$CL$187,E$25,0)),"",IF(VLOOKUP($B47,'National Conditions Backsheet'!$D$38:$CL$187,E$25,0)="&lt;Please Select&gt;","",IF($D47="Yes","",VLOOKUP($B47,'National Conditions Backsheet'!$D$38:$CL$187,E$25,0))))</f>
        <v/>
      </c>
      <c r="F47" s="43" t="str">
        <f ca="1">IF(ISERROR(VLOOKUP($B47,'National Conditions Backsheet'!$D$38:$CL$187,F$25,0)),"",IF(VLOOKUP($B47,'National Conditions Backsheet'!$D$38:$CL$187,F$25,0)=0,"",VLOOKUP($B47,'National Conditions Backsheet'!$D$38:$CL$187,F$25,0)))</f>
        <v/>
      </c>
      <c r="G47" s="44" t="str">
        <f ca="1">IF(ISERROR(VLOOKUP($B47,'National Conditions Backsheet'!$D$38:$CL$187,G$25,0)), "", VLOOKUP($B47,'National Conditions Backsheet'!$D$38:$CL$187,G$25,0))</f>
        <v>Yes</v>
      </c>
      <c r="H47" s="44" t="str">
        <f ca="1">IF(ISERROR(VLOOKUP($B47,'National Conditions Backsheet'!$D$38:$CL$187,H$25,0)), "", VLOOKUP($B47,'National Conditions Backsheet'!$D$38:$CL$187,H$25,0))</f>
        <v>Yes</v>
      </c>
      <c r="I47" s="44" t="str">
        <f ca="1">IF(ISERROR(VLOOKUP($B47,'National Conditions Backsheet'!$D$38:$CL$187,I$25,0)), "", VLOOKUP($B47,'National Conditions Backsheet'!$D$38:$CL$187,I$25,0))</f>
        <v>Yes</v>
      </c>
      <c r="J47" s="44" t="str">
        <f ca="1">IF(ISERROR(VLOOKUP($B47,'National Conditions Backsheet'!$D$38:$CL$187,J$25,0)), "", VLOOKUP($B47,'National Conditions Backsheet'!$D$38:$CL$187,J$25,0))</f>
        <v>Yes</v>
      </c>
      <c r="K47" s="44" t="str">
        <f ca="1">IF(ISERROR(VLOOKUP($B47,'National Conditions Backsheet'!$D$38:$CL$187,K$25,0)), "", VLOOKUP($B47,'National Conditions Backsheet'!$D$38:$CL$187,K$25,0))</f>
        <v>Yes</v>
      </c>
      <c r="L47" s="44" t="str">
        <f ca="1">IF(ISERROR(VLOOKUP($B47,'National Conditions Backsheet'!$D$38:$CL$187,L$25,0)), "", VLOOKUP($B47,'National Conditions Backsheet'!$D$38:$CL$187,L$25,0))</f>
        <v>Yes</v>
      </c>
      <c r="M47" s="44" t="str">
        <f ca="1">IF(ISERROR(VLOOKUP($B47,'National Conditions Backsheet'!$D$38:$CL$187,M$25,0)), "", VLOOKUP($B47,'National Conditions Backsheet'!$D$38:$CL$187,M$25,0))</f>
        <v>Yes</v>
      </c>
      <c r="N47" s="42" t="str">
        <f ca="1">IF(ISERROR(VLOOKUP($B47,'National Conditions Backsheet'!$D$38:$CL$187,N$25,0)), "", VLOOKUP($B47,'National Conditions Backsheet'!$D$38:$CL$187,N$25,0))</f>
        <v>Yes</v>
      </c>
      <c r="O47"/>
      <c r="S47" s="16"/>
      <c r="T47"/>
      <c r="U47"/>
    </row>
    <row r="48" spans="1:21" s="4" customFormat="1">
      <c r="A48" s="3">
        <v>20</v>
      </c>
      <c r="B48" s="41" t="str">
        <f t="shared" ca="1" si="3"/>
        <v>E10000003</v>
      </c>
      <c r="C48" s="58" t="str">
        <f ca="1">IFERROR(VLOOKUP($B48,'Org list'!$J$9:$K$637,2,0), "")</f>
        <v>Cambridgeshire</v>
      </c>
      <c r="D48" s="41" t="str">
        <f ca="1">IF(ISERROR(VLOOKUP($B48,'National Conditions Backsheet'!$D$38:$CL$187,D$25,0)), "", VLOOKUP($B48,'National Conditions Backsheet'!$D$38:$CL$187,D$25,0))</f>
        <v>Yes</v>
      </c>
      <c r="E48" s="44" t="str">
        <f ca="1">IF(ISERROR(VLOOKUP($B48,'National Conditions Backsheet'!$D$38:$CL$187,E$25,0)),"",IF(VLOOKUP($B48,'National Conditions Backsheet'!$D$38:$CL$187,E$25,0)="&lt;Please Select&gt;","",IF($D48="Yes","",VLOOKUP($B48,'National Conditions Backsheet'!$D$38:$CL$187,E$25,0))))</f>
        <v/>
      </c>
      <c r="F48" s="43" t="str">
        <f ca="1">IF(ISERROR(VLOOKUP($B48,'National Conditions Backsheet'!$D$38:$CL$187,F$25,0)),"",IF(VLOOKUP($B48,'National Conditions Backsheet'!$D$38:$CL$187,F$25,0)=0,"",VLOOKUP($B48,'National Conditions Backsheet'!$D$38:$CL$187,F$25,0)))</f>
        <v/>
      </c>
      <c r="G48" s="44" t="str">
        <f ca="1">IF(ISERROR(VLOOKUP($B48,'National Conditions Backsheet'!$D$38:$CL$187,G$25,0)), "", VLOOKUP($B48,'National Conditions Backsheet'!$D$38:$CL$187,G$25,0))</f>
        <v>Yes</v>
      </c>
      <c r="H48" s="44" t="str">
        <f ca="1">IF(ISERROR(VLOOKUP($B48,'National Conditions Backsheet'!$D$38:$CL$187,H$25,0)), "", VLOOKUP($B48,'National Conditions Backsheet'!$D$38:$CL$187,H$25,0))</f>
        <v>Yes</v>
      </c>
      <c r="I48" s="44" t="str">
        <f ca="1">IF(ISERROR(VLOOKUP($B48,'National Conditions Backsheet'!$D$38:$CL$187,I$25,0)), "", VLOOKUP($B48,'National Conditions Backsheet'!$D$38:$CL$187,I$25,0))</f>
        <v>No - In Progress</v>
      </c>
      <c r="J48" s="44" t="str">
        <f ca="1">IF(ISERROR(VLOOKUP($B48,'National Conditions Backsheet'!$D$38:$CL$187,J$25,0)), "", VLOOKUP($B48,'National Conditions Backsheet'!$D$38:$CL$187,J$25,0))</f>
        <v>No - In Progress</v>
      </c>
      <c r="K48" s="44" t="str">
        <f ca="1">IF(ISERROR(VLOOKUP($B48,'National Conditions Backsheet'!$D$38:$CL$187,K$25,0)), "", VLOOKUP($B48,'National Conditions Backsheet'!$D$38:$CL$187,K$25,0))</f>
        <v>Yes</v>
      </c>
      <c r="L48" s="44" t="str">
        <f ca="1">IF(ISERROR(VLOOKUP($B48,'National Conditions Backsheet'!$D$38:$CL$187,L$25,0)), "", VLOOKUP($B48,'National Conditions Backsheet'!$D$38:$CL$187,L$25,0))</f>
        <v>No - In Progress</v>
      </c>
      <c r="M48" s="44" t="str">
        <f ca="1">IF(ISERROR(VLOOKUP($B48,'National Conditions Backsheet'!$D$38:$CL$187,M$25,0)), "", VLOOKUP($B48,'National Conditions Backsheet'!$D$38:$CL$187,M$25,0))</f>
        <v>No - In Progress</v>
      </c>
      <c r="N48" s="42" t="str">
        <f ca="1">IF(ISERROR(VLOOKUP($B48,'National Conditions Backsheet'!$D$38:$CL$187,N$25,0)), "", VLOOKUP($B48,'National Conditions Backsheet'!$D$38:$CL$187,N$25,0))</f>
        <v>Yes</v>
      </c>
      <c r="O48"/>
      <c r="S48" s="16"/>
      <c r="T48"/>
      <c r="U48"/>
    </row>
    <row r="49" spans="1:21" s="4" customFormat="1">
      <c r="A49" s="3">
        <v>21</v>
      </c>
      <c r="B49" s="41" t="str">
        <f t="shared" ca="1" si="3"/>
        <v>E09000007</v>
      </c>
      <c r="C49" s="58" t="str">
        <f ca="1">IFERROR(VLOOKUP($B49,'Org list'!$J$9:$K$637,2,0), "")</f>
        <v>Camden</v>
      </c>
      <c r="D49" s="41" t="str">
        <f ca="1">IF(ISERROR(VLOOKUP($B49,'National Conditions Backsheet'!$D$38:$CL$187,D$25,0)), "", VLOOKUP($B49,'National Conditions Backsheet'!$D$38:$CL$187,D$25,0))</f>
        <v>Yes</v>
      </c>
      <c r="E49" s="44" t="str">
        <f ca="1">IF(ISERROR(VLOOKUP($B49,'National Conditions Backsheet'!$D$38:$CL$187,E$25,0)),"",IF(VLOOKUP($B49,'National Conditions Backsheet'!$D$38:$CL$187,E$25,0)="&lt;Please Select&gt;","",IF($D49="Yes","",VLOOKUP($B49,'National Conditions Backsheet'!$D$38:$CL$187,E$25,0))))</f>
        <v/>
      </c>
      <c r="F49" s="43" t="str">
        <f ca="1">IF(ISERROR(VLOOKUP($B49,'National Conditions Backsheet'!$D$38:$CL$187,F$25,0)),"",IF(VLOOKUP($B49,'National Conditions Backsheet'!$D$38:$CL$187,F$25,0)=0,"",VLOOKUP($B49,'National Conditions Backsheet'!$D$38:$CL$187,F$25,0)))</f>
        <v/>
      </c>
      <c r="G49" s="44" t="str">
        <f ca="1">IF(ISERROR(VLOOKUP($B49,'National Conditions Backsheet'!$D$38:$CL$187,G$25,0)), "", VLOOKUP($B49,'National Conditions Backsheet'!$D$38:$CL$187,G$25,0))</f>
        <v>Yes</v>
      </c>
      <c r="H49" s="44" t="str">
        <f ca="1">IF(ISERROR(VLOOKUP($B49,'National Conditions Backsheet'!$D$38:$CL$187,H$25,0)), "", VLOOKUP($B49,'National Conditions Backsheet'!$D$38:$CL$187,H$25,0))</f>
        <v>Yes</v>
      </c>
      <c r="I49" s="44" t="str">
        <f ca="1">IF(ISERROR(VLOOKUP($B49,'National Conditions Backsheet'!$D$38:$CL$187,I$25,0)), "", VLOOKUP($B49,'National Conditions Backsheet'!$D$38:$CL$187,I$25,0))</f>
        <v>Yes</v>
      </c>
      <c r="J49" s="44" t="str">
        <f ca="1">IF(ISERROR(VLOOKUP($B49,'National Conditions Backsheet'!$D$38:$CL$187,J$25,0)), "", VLOOKUP($B49,'National Conditions Backsheet'!$D$38:$CL$187,J$25,0))</f>
        <v>Yes</v>
      </c>
      <c r="K49" s="44" t="str">
        <f ca="1">IF(ISERROR(VLOOKUP($B49,'National Conditions Backsheet'!$D$38:$CL$187,K$25,0)), "", VLOOKUP($B49,'National Conditions Backsheet'!$D$38:$CL$187,K$25,0))</f>
        <v>Yes</v>
      </c>
      <c r="L49" s="44" t="str">
        <f ca="1">IF(ISERROR(VLOOKUP($B49,'National Conditions Backsheet'!$D$38:$CL$187,L$25,0)), "", VLOOKUP($B49,'National Conditions Backsheet'!$D$38:$CL$187,L$25,0))</f>
        <v>Yes</v>
      </c>
      <c r="M49" s="44" t="str">
        <f ca="1">IF(ISERROR(VLOOKUP($B49,'National Conditions Backsheet'!$D$38:$CL$187,M$25,0)), "", VLOOKUP($B49,'National Conditions Backsheet'!$D$38:$CL$187,M$25,0))</f>
        <v>Yes</v>
      </c>
      <c r="N49" s="42" t="str">
        <f ca="1">IF(ISERROR(VLOOKUP($B49,'National Conditions Backsheet'!$D$38:$CL$187,N$25,0)), "", VLOOKUP($B49,'National Conditions Backsheet'!$D$38:$CL$187,N$25,0))</f>
        <v>Yes</v>
      </c>
      <c r="O49"/>
      <c r="S49" s="16"/>
      <c r="T49"/>
      <c r="U49"/>
    </row>
    <row r="50" spans="1:21" s="4" customFormat="1">
      <c r="A50" s="3">
        <v>22</v>
      </c>
      <c r="B50" s="41" t="str">
        <f t="shared" ca="1" si="3"/>
        <v>E06000056</v>
      </c>
      <c r="C50" s="58" t="str">
        <f ca="1">IFERROR(VLOOKUP($B50,'Org list'!$J$9:$K$637,2,0), "")</f>
        <v>Central Bedfordshire</v>
      </c>
      <c r="D50" s="41" t="str">
        <f ca="1">IF(ISERROR(VLOOKUP($B50,'National Conditions Backsheet'!$D$38:$CL$187,D$25,0)), "", VLOOKUP($B50,'National Conditions Backsheet'!$D$38:$CL$187,D$25,0))</f>
        <v>No</v>
      </c>
      <c r="E50" s="44" t="str">
        <f ca="1">IF(ISERROR(VLOOKUP($B50,'National Conditions Backsheet'!$D$38:$CL$187,E$25,0)),"",IF(VLOOKUP($B50,'National Conditions Backsheet'!$D$38:$CL$187,E$25,0)="&lt;Please Select&gt;","",IF($D50="Yes","",VLOOKUP($B50,'National Conditions Backsheet'!$D$38:$CL$187,E$25,0))))</f>
        <v>Yes</v>
      </c>
      <c r="F50" s="43" t="str">
        <f ca="1">IF(ISERROR(VLOOKUP($B50,'National Conditions Backsheet'!$D$38:$CL$187,F$25,0)),"",IF(VLOOKUP($B50,'National Conditions Backsheet'!$D$38:$CL$187,F$25,0)=0,"",VLOOKUP($B50,'National Conditions Backsheet'!$D$38:$CL$187,F$25,0)))</f>
        <v/>
      </c>
      <c r="G50" s="44" t="str">
        <f ca="1">IF(ISERROR(VLOOKUP($B50,'National Conditions Backsheet'!$D$38:$CL$187,G$25,0)), "", VLOOKUP($B50,'National Conditions Backsheet'!$D$38:$CL$187,G$25,0))</f>
        <v>Yes</v>
      </c>
      <c r="H50" s="44" t="str">
        <f ca="1">IF(ISERROR(VLOOKUP($B50,'National Conditions Backsheet'!$D$38:$CL$187,H$25,0)), "", VLOOKUP($B50,'National Conditions Backsheet'!$D$38:$CL$187,H$25,0))</f>
        <v>Yes</v>
      </c>
      <c r="I50" s="44" t="str">
        <f ca="1">IF(ISERROR(VLOOKUP($B50,'National Conditions Backsheet'!$D$38:$CL$187,I$25,0)), "", VLOOKUP($B50,'National Conditions Backsheet'!$D$38:$CL$187,I$25,0))</f>
        <v>Yes</v>
      </c>
      <c r="J50" s="44" t="str">
        <f ca="1">IF(ISERROR(VLOOKUP($B50,'National Conditions Backsheet'!$D$38:$CL$187,J$25,0)), "", VLOOKUP($B50,'National Conditions Backsheet'!$D$38:$CL$187,J$25,0))</f>
        <v>Yes</v>
      </c>
      <c r="K50" s="44" t="str">
        <f ca="1">IF(ISERROR(VLOOKUP($B50,'National Conditions Backsheet'!$D$38:$CL$187,K$25,0)), "", VLOOKUP($B50,'National Conditions Backsheet'!$D$38:$CL$187,K$25,0))</f>
        <v>Yes</v>
      </c>
      <c r="L50" s="44" t="str">
        <f ca="1">IF(ISERROR(VLOOKUP($B50,'National Conditions Backsheet'!$D$38:$CL$187,L$25,0)), "", VLOOKUP($B50,'National Conditions Backsheet'!$D$38:$CL$187,L$25,0))</f>
        <v>Yes</v>
      </c>
      <c r="M50" s="44" t="str">
        <f ca="1">IF(ISERROR(VLOOKUP($B50,'National Conditions Backsheet'!$D$38:$CL$187,M$25,0)), "", VLOOKUP($B50,'National Conditions Backsheet'!$D$38:$CL$187,M$25,0))</f>
        <v>Yes</v>
      </c>
      <c r="N50" s="42" t="str">
        <f ca="1">IF(ISERROR(VLOOKUP($B50,'National Conditions Backsheet'!$D$38:$CL$187,N$25,0)), "", VLOOKUP($B50,'National Conditions Backsheet'!$D$38:$CL$187,N$25,0))</f>
        <v>No</v>
      </c>
      <c r="O50"/>
      <c r="S50" s="16"/>
      <c r="T50"/>
      <c r="U50"/>
    </row>
    <row r="51" spans="1:21" s="4" customFormat="1">
      <c r="A51" s="3">
        <v>23</v>
      </c>
      <c r="B51" s="41" t="str">
        <f t="shared" ca="1" si="3"/>
        <v>E06000049</v>
      </c>
      <c r="C51" s="58" t="str">
        <f ca="1">IFERROR(VLOOKUP($B51,'Org list'!$J$9:$K$637,2,0), "")</f>
        <v>Cheshire East</v>
      </c>
      <c r="D51" s="41" t="str">
        <f ca="1">IF(ISERROR(VLOOKUP($B51,'National Conditions Backsheet'!$D$38:$CL$187,D$25,0)), "", VLOOKUP($B51,'National Conditions Backsheet'!$D$38:$CL$187,D$25,0))</f>
        <v>Yes</v>
      </c>
      <c r="E51" s="44" t="str">
        <f ca="1">IF(ISERROR(VLOOKUP($B51,'National Conditions Backsheet'!$D$38:$CL$187,E$25,0)),"",IF(VLOOKUP($B51,'National Conditions Backsheet'!$D$38:$CL$187,E$25,0)="&lt;Please Select&gt;","",IF($D51="Yes","",VLOOKUP($B51,'National Conditions Backsheet'!$D$38:$CL$187,E$25,0))))</f>
        <v/>
      </c>
      <c r="F51" s="43" t="str">
        <f ca="1">IF(ISERROR(VLOOKUP($B51,'National Conditions Backsheet'!$D$38:$CL$187,F$25,0)),"",IF(VLOOKUP($B51,'National Conditions Backsheet'!$D$38:$CL$187,F$25,0)=0,"",VLOOKUP($B51,'National Conditions Backsheet'!$D$38:$CL$187,F$25,0)))</f>
        <v/>
      </c>
      <c r="G51" s="44" t="str">
        <f ca="1">IF(ISERROR(VLOOKUP($B51,'National Conditions Backsheet'!$D$38:$CL$187,G$25,0)), "", VLOOKUP($B51,'National Conditions Backsheet'!$D$38:$CL$187,G$25,0))</f>
        <v>Yes</v>
      </c>
      <c r="H51" s="44" t="str">
        <f ca="1">IF(ISERROR(VLOOKUP($B51,'National Conditions Backsheet'!$D$38:$CL$187,H$25,0)), "", VLOOKUP($B51,'National Conditions Backsheet'!$D$38:$CL$187,H$25,0))</f>
        <v>Yes</v>
      </c>
      <c r="I51" s="44" t="str">
        <f ca="1">IF(ISERROR(VLOOKUP($B51,'National Conditions Backsheet'!$D$38:$CL$187,I$25,0)), "", VLOOKUP($B51,'National Conditions Backsheet'!$D$38:$CL$187,I$25,0))</f>
        <v>No - In Progress</v>
      </c>
      <c r="J51" s="44" t="str">
        <f ca="1">IF(ISERROR(VLOOKUP($B51,'National Conditions Backsheet'!$D$38:$CL$187,J$25,0)), "", VLOOKUP($B51,'National Conditions Backsheet'!$D$38:$CL$187,J$25,0))</f>
        <v>No - In Progress</v>
      </c>
      <c r="K51" s="44" t="str">
        <f ca="1">IF(ISERROR(VLOOKUP($B51,'National Conditions Backsheet'!$D$38:$CL$187,K$25,0)), "", VLOOKUP($B51,'National Conditions Backsheet'!$D$38:$CL$187,K$25,0))</f>
        <v>Yes</v>
      </c>
      <c r="L51" s="44" t="str">
        <f ca="1">IF(ISERROR(VLOOKUP($B51,'National Conditions Backsheet'!$D$38:$CL$187,L$25,0)), "", VLOOKUP($B51,'National Conditions Backsheet'!$D$38:$CL$187,L$25,0))</f>
        <v>Yes</v>
      </c>
      <c r="M51" s="44" t="str">
        <f ca="1">IF(ISERROR(VLOOKUP($B51,'National Conditions Backsheet'!$D$38:$CL$187,M$25,0)), "", VLOOKUP($B51,'National Conditions Backsheet'!$D$38:$CL$187,M$25,0))</f>
        <v>No - In Progress</v>
      </c>
      <c r="N51" s="42" t="str">
        <f ca="1">IF(ISERROR(VLOOKUP($B51,'National Conditions Backsheet'!$D$38:$CL$187,N$25,0)), "", VLOOKUP($B51,'National Conditions Backsheet'!$D$38:$CL$187,N$25,0))</f>
        <v>No - In Progress</v>
      </c>
      <c r="O51"/>
      <c r="S51" s="16"/>
      <c r="T51"/>
      <c r="U51"/>
    </row>
    <row r="52" spans="1:21" s="4" customFormat="1">
      <c r="A52" s="3">
        <v>24</v>
      </c>
      <c r="B52" s="41" t="str">
        <f t="shared" ca="1" si="3"/>
        <v>E06000050</v>
      </c>
      <c r="C52" s="58" t="str">
        <f ca="1">IFERROR(VLOOKUP($B52,'Org list'!$J$9:$K$637,2,0), "")</f>
        <v>Cheshire West and Chester</v>
      </c>
      <c r="D52" s="41" t="str">
        <f ca="1">IF(ISERROR(VLOOKUP($B52,'National Conditions Backsheet'!$D$38:$CL$187,D$25,0)), "", VLOOKUP($B52,'National Conditions Backsheet'!$D$38:$CL$187,D$25,0))</f>
        <v>Yes</v>
      </c>
      <c r="E52" s="44" t="str">
        <f ca="1">IF(ISERROR(VLOOKUP($B52,'National Conditions Backsheet'!$D$38:$CL$187,E$25,0)),"",IF(VLOOKUP($B52,'National Conditions Backsheet'!$D$38:$CL$187,E$25,0)="&lt;Please Select&gt;","",IF($D52="Yes","",VLOOKUP($B52,'National Conditions Backsheet'!$D$38:$CL$187,E$25,0))))</f>
        <v/>
      </c>
      <c r="F52" s="43" t="str">
        <f ca="1">IF(ISERROR(VLOOKUP($B52,'National Conditions Backsheet'!$D$38:$CL$187,F$25,0)),"",IF(VLOOKUP($B52,'National Conditions Backsheet'!$D$38:$CL$187,F$25,0)=0,"",VLOOKUP($B52,'National Conditions Backsheet'!$D$38:$CL$187,F$25,0)))</f>
        <v/>
      </c>
      <c r="G52" s="44" t="str">
        <f ca="1">IF(ISERROR(VLOOKUP($B52,'National Conditions Backsheet'!$D$38:$CL$187,G$25,0)), "", VLOOKUP($B52,'National Conditions Backsheet'!$D$38:$CL$187,G$25,0))</f>
        <v>Yes</v>
      </c>
      <c r="H52" s="44" t="str">
        <f ca="1">IF(ISERROR(VLOOKUP($B52,'National Conditions Backsheet'!$D$38:$CL$187,H$25,0)), "", VLOOKUP($B52,'National Conditions Backsheet'!$D$38:$CL$187,H$25,0))</f>
        <v>Yes</v>
      </c>
      <c r="I52" s="44" t="str">
        <f ca="1">IF(ISERROR(VLOOKUP($B52,'National Conditions Backsheet'!$D$38:$CL$187,I$25,0)), "", VLOOKUP($B52,'National Conditions Backsheet'!$D$38:$CL$187,I$25,0))</f>
        <v>No - In Progress</v>
      </c>
      <c r="J52" s="44" t="str">
        <f ca="1">IF(ISERROR(VLOOKUP($B52,'National Conditions Backsheet'!$D$38:$CL$187,J$25,0)), "", VLOOKUP($B52,'National Conditions Backsheet'!$D$38:$CL$187,J$25,0))</f>
        <v>No - In Progress</v>
      </c>
      <c r="K52" s="44" t="str">
        <f ca="1">IF(ISERROR(VLOOKUP($B52,'National Conditions Backsheet'!$D$38:$CL$187,K$25,0)), "", VLOOKUP($B52,'National Conditions Backsheet'!$D$38:$CL$187,K$25,0))</f>
        <v>Yes</v>
      </c>
      <c r="L52" s="44" t="str">
        <f ca="1">IF(ISERROR(VLOOKUP($B52,'National Conditions Backsheet'!$D$38:$CL$187,L$25,0)), "", VLOOKUP($B52,'National Conditions Backsheet'!$D$38:$CL$187,L$25,0))</f>
        <v>Yes</v>
      </c>
      <c r="M52" s="44" t="str">
        <f ca="1">IF(ISERROR(VLOOKUP($B52,'National Conditions Backsheet'!$D$38:$CL$187,M$25,0)), "", VLOOKUP($B52,'National Conditions Backsheet'!$D$38:$CL$187,M$25,0))</f>
        <v>No - In Progress</v>
      </c>
      <c r="N52" s="42" t="str">
        <f ca="1">IF(ISERROR(VLOOKUP($B52,'National Conditions Backsheet'!$D$38:$CL$187,N$25,0)), "", VLOOKUP($B52,'National Conditions Backsheet'!$D$38:$CL$187,N$25,0))</f>
        <v>Yes</v>
      </c>
      <c r="O52"/>
      <c r="S52" s="16"/>
      <c r="T52"/>
      <c r="U52"/>
    </row>
    <row r="53" spans="1:21" s="4" customFormat="1">
      <c r="A53" s="3">
        <v>25</v>
      </c>
      <c r="B53" s="41" t="str">
        <f t="shared" ca="1" si="3"/>
        <v>E09000001</v>
      </c>
      <c r="C53" s="58" t="str">
        <f ca="1">IFERROR(VLOOKUP($B53,'Org list'!$J$9:$K$637,2,0), "")</f>
        <v>City of London</v>
      </c>
      <c r="D53" s="41" t="str">
        <f ca="1">IF(ISERROR(VLOOKUP($B53,'National Conditions Backsheet'!$D$38:$CL$187,D$25,0)), "", VLOOKUP($B53,'National Conditions Backsheet'!$D$38:$CL$187,D$25,0))</f>
        <v>No</v>
      </c>
      <c r="E53" s="44" t="str">
        <f ca="1">IF(ISERROR(VLOOKUP($B53,'National Conditions Backsheet'!$D$38:$CL$187,E$25,0)),"",IF(VLOOKUP($B53,'National Conditions Backsheet'!$D$38:$CL$187,E$25,0)="&lt;Please Select&gt;","",IF($D53="Yes","",VLOOKUP($B53,'National Conditions Backsheet'!$D$38:$CL$187,E$25,0))))</f>
        <v>Yes</v>
      </c>
      <c r="F53" s="43" t="str">
        <f ca="1">IF(ISERROR(VLOOKUP($B53,'National Conditions Backsheet'!$D$38:$CL$187,F$25,0)),"",IF(VLOOKUP($B53,'National Conditions Backsheet'!$D$38:$CL$187,F$25,0)=0,"",VLOOKUP($B53,'National Conditions Backsheet'!$D$38:$CL$187,F$25,0)))</f>
        <v/>
      </c>
      <c r="G53" s="44" t="str">
        <f ca="1">IF(ISERROR(VLOOKUP($B53,'National Conditions Backsheet'!$D$38:$CL$187,G$25,0)), "", VLOOKUP($B53,'National Conditions Backsheet'!$D$38:$CL$187,G$25,0))</f>
        <v>Yes</v>
      </c>
      <c r="H53" s="44" t="str">
        <f ca="1">IF(ISERROR(VLOOKUP($B53,'National Conditions Backsheet'!$D$38:$CL$187,H$25,0)), "", VLOOKUP($B53,'National Conditions Backsheet'!$D$38:$CL$187,H$25,0))</f>
        <v>Yes</v>
      </c>
      <c r="I53" s="44" t="str">
        <f ca="1">IF(ISERROR(VLOOKUP($B53,'National Conditions Backsheet'!$D$38:$CL$187,I$25,0)), "", VLOOKUP($B53,'National Conditions Backsheet'!$D$38:$CL$187,I$25,0))</f>
        <v>Yes</v>
      </c>
      <c r="J53" s="44" t="str">
        <f ca="1">IF(ISERROR(VLOOKUP($B53,'National Conditions Backsheet'!$D$38:$CL$187,J$25,0)), "", VLOOKUP($B53,'National Conditions Backsheet'!$D$38:$CL$187,J$25,0))</f>
        <v>No - In Progress</v>
      </c>
      <c r="K53" s="44" t="str">
        <f ca="1">IF(ISERROR(VLOOKUP($B53,'National Conditions Backsheet'!$D$38:$CL$187,K$25,0)), "", VLOOKUP($B53,'National Conditions Backsheet'!$D$38:$CL$187,K$25,0))</f>
        <v>Yes</v>
      </c>
      <c r="L53" s="44" t="str">
        <f ca="1">IF(ISERROR(VLOOKUP($B53,'National Conditions Backsheet'!$D$38:$CL$187,L$25,0)), "", VLOOKUP($B53,'National Conditions Backsheet'!$D$38:$CL$187,L$25,0))</f>
        <v>Yes</v>
      </c>
      <c r="M53" s="44" t="str">
        <f ca="1">IF(ISERROR(VLOOKUP($B53,'National Conditions Backsheet'!$D$38:$CL$187,M$25,0)), "", VLOOKUP($B53,'National Conditions Backsheet'!$D$38:$CL$187,M$25,0))</f>
        <v>Yes</v>
      </c>
      <c r="N53" s="42" t="str">
        <f ca="1">IF(ISERROR(VLOOKUP($B53,'National Conditions Backsheet'!$D$38:$CL$187,N$25,0)), "", VLOOKUP($B53,'National Conditions Backsheet'!$D$38:$CL$187,N$25,0))</f>
        <v>Yes</v>
      </c>
      <c r="O53"/>
      <c r="S53" s="16"/>
      <c r="T53"/>
      <c r="U53"/>
    </row>
    <row r="54" spans="1:21" s="4" customFormat="1">
      <c r="A54" s="3">
        <v>26</v>
      </c>
      <c r="B54" s="41" t="str">
        <f t="shared" ca="1" si="3"/>
        <v>E06000052</v>
      </c>
      <c r="C54" s="58" t="str">
        <f ca="1">IFERROR(VLOOKUP($B54,'Org list'!$J$9:$K$637,2,0), "")</f>
        <v>Cornwall &amp; Scilly</v>
      </c>
      <c r="D54" s="41" t="str">
        <f ca="1">IF(ISERROR(VLOOKUP($B54,'National Conditions Backsheet'!$D$38:$CL$187,D$25,0)), "", VLOOKUP($B54,'National Conditions Backsheet'!$D$38:$CL$187,D$25,0))</f>
        <v>Yes</v>
      </c>
      <c r="E54" s="44" t="str">
        <f ca="1">IF(ISERROR(VLOOKUP($B54,'National Conditions Backsheet'!$D$38:$CL$187,E$25,0)),"",IF(VLOOKUP($B54,'National Conditions Backsheet'!$D$38:$CL$187,E$25,0)="&lt;Please Select&gt;","",IF($D54="Yes","",VLOOKUP($B54,'National Conditions Backsheet'!$D$38:$CL$187,E$25,0))))</f>
        <v/>
      </c>
      <c r="F54" s="43" t="str">
        <f ca="1">IF(ISERROR(VLOOKUP($B54,'National Conditions Backsheet'!$D$38:$CL$187,F$25,0)),"",IF(VLOOKUP($B54,'National Conditions Backsheet'!$D$38:$CL$187,F$25,0)=0,"",VLOOKUP($B54,'National Conditions Backsheet'!$D$38:$CL$187,F$25,0)))</f>
        <v/>
      </c>
      <c r="G54" s="44" t="str">
        <f ca="1">IF(ISERROR(VLOOKUP($B54,'National Conditions Backsheet'!$D$38:$CL$187,G$25,0)), "", VLOOKUP($B54,'National Conditions Backsheet'!$D$38:$CL$187,G$25,0))</f>
        <v>Yes</v>
      </c>
      <c r="H54" s="44" t="str">
        <f ca="1">IF(ISERROR(VLOOKUP($B54,'National Conditions Backsheet'!$D$38:$CL$187,H$25,0)), "", VLOOKUP($B54,'National Conditions Backsheet'!$D$38:$CL$187,H$25,0))</f>
        <v>Yes</v>
      </c>
      <c r="I54" s="44" t="str">
        <f ca="1">IF(ISERROR(VLOOKUP($B54,'National Conditions Backsheet'!$D$38:$CL$187,I$25,0)), "", VLOOKUP($B54,'National Conditions Backsheet'!$D$38:$CL$187,I$25,0))</f>
        <v>No - In Progress</v>
      </c>
      <c r="J54" s="44" t="str">
        <f ca="1">IF(ISERROR(VLOOKUP($B54,'National Conditions Backsheet'!$D$38:$CL$187,J$25,0)), "", VLOOKUP($B54,'National Conditions Backsheet'!$D$38:$CL$187,J$25,0))</f>
        <v>No - In Progress</v>
      </c>
      <c r="K54" s="44" t="str">
        <f ca="1">IF(ISERROR(VLOOKUP($B54,'National Conditions Backsheet'!$D$38:$CL$187,K$25,0)), "", VLOOKUP($B54,'National Conditions Backsheet'!$D$38:$CL$187,K$25,0))</f>
        <v>Yes</v>
      </c>
      <c r="L54" s="44" t="str">
        <f ca="1">IF(ISERROR(VLOOKUP($B54,'National Conditions Backsheet'!$D$38:$CL$187,L$25,0)), "", VLOOKUP($B54,'National Conditions Backsheet'!$D$38:$CL$187,L$25,0))</f>
        <v>Yes</v>
      </c>
      <c r="M54" s="44" t="str">
        <f ca="1">IF(ISERROR(VLOOKUP($B54,'National Conditions Backsheet'!$D$38:$CL$187,M$25,0)), "", VLOOKUP($B54,'National Conditions Backsheet'!$D$38:$CL$187,M$25,0))</f>
        <v>No - In Progress</v>
      </c>
      <c r="N54" s="42" t="str">
        <f ca="1">IF(ISERROR(VLOOKUP($B54,'National Conditions Backsheet'!$D$38:$CL$187,N$25,0)), "", VLOOKUP($B54,'National Conditions Backsheet'!$D$38:$CL$187,N$25,0))</f>
        <v>Yes</v>
      </c>
      <c r="O54"/>
      <c r="S54" s="16"/>
      <c r="T54"/>
      <c r="U54"/>
    </row>
    <row r="55" spans="1:21" s="4" customFormat="1">
      <c r="A55" s="3">
        <v>27</v>
      </c>
      <c r="B55" s="41" t="str">
        <f t="shared" ca="1" si="3"/>
        <v>E06000047</v>
      </c>
      <c r="C55" s="58" t="str">
        <f ca="1">IFERROR(VLOOKUP($B55,'Org list'!$J$9:$K$637,2,0), "")</f>
        <v>County Durham</v>
      </c>
      <c r="D55" s="41" t="str">
        <f ca="1">IF(ISERROR(VLOOKUP($B55,'National Conditions Backsheet'!$D$38:$CL$187,D$25,0)), "", VLOOKUP($B55,'National Conditions Backsheet'!$D$38:$CL$187,D$25,0))</f>
        <v>Yes</v>
      </c>
      <c r="E55" s="44" t="str">
        <f ca="1">IF(ISERROR(VLOOKUP($B55,'National Conditions Backsheet'!$D$38:$CL$187,E$25,0)),"",IF(VLOOKUP($B55,'National Conditions Backsheet'!$D$38:$CL$187,E$25,0)="&lt;Please Select&gt;","",IF($D55="Yes","",VLOOKUP($B55,'National Conditions Backsheet'!$D$38:$CL$187,E$25,0))))</f>
        <v/>
      </c>
      <c r="F55" s="43" t="str">
        <f ca="1">IF(ISERROR(VLOOKUP($B55,'National Conditions Backsheet'!$D$38:$CL$187,F$25,0)),"",IF(VLOOKUP($B55,'National Conditions Backsheet'!$D$38:$CL$187,F$25,0)=0,"",VLOOKUP($B55,'National Conditions Backsheet'!$D$38:$CL$187,F$25,0)))</f>
        <v/>
      </c>
      <c r="G55" s="44" t="str">
        <f ca="1">IF(ISERROR(VLOOKUP($B55,'National Conditions Backsheet'!$D$38:$CL$187,G$25,0)), "", VLOOKUP($B55,'National Conditions Backsheet'!$D$38:$CL$187,G$25,0))</f>
        <v>Yes</v>
      </c>
      <c r="H55" s="44" t="str">
        <f ca="1">IF(ISERROR(VLOOKUP($B55,'National Conditions Backsheet'!$D$38:$CL$187,H$25,0)), "", VLOOKUP($B55,'National Conditions Backsheet'!$D$38:$CL$187,H$25,0))</f>
        <v>Yes</v>
      </c>
      <c r="I55" s="44" t="str">
        <f ca="1">IF(ISERROR(VLOOKUP($B55,'National Conditions Backsheet'!$D$38:$CL$187,I$25,0)), "", VLOOKUP($B55,'National Conditions Backsheet'!$D$38:$CL$187,I$25,0))</f>
        <v>Yes</v>
      </c>
      <c r="J55" s="44" t="str">
        <f ca="1">IF(ISERROR(VLOOKUP($B55,'National Conditions Backsheet'!$D$38:$CL$187,J$25,0)), "", VLOOKUP($B55,'National Conditions Backsheet'!$D$38:$CL$187,J$25,0))</f>
        <v>Yes</v>
      </c>
      <c r="K55" s="44" t="str">
        <f ca="1">IF(ISERROR(VLOOKUP($B55,'National Conditions Backsheet'!$D$38:$CL$187,K$25,0)), "", VLOOKUP($B55,'National Conditions Backsheet'!$D$38:$CL$187,K$25,0))</f>
        <v>Yes</v>
      </c>
      <c r="L55" s="44" t="str">
        <f ca="1">IF(ISERROR(VLOOKUP($B55,'National Conditions Backsheet'!$D$38:$CL$187,L$25,0)), "", VLOOKUP($B55,'National Conditions Backsheet'!$D$38:$CL$187,L$25,0))</f>
        <v>Yes</v>
      </c>
      <c r="M55" s="44" t="str">
        <f ca="1">IF(ISERROR(VLOOKUP($B55,'National Conditions Backsheet'!$D$38:$CL$187,M$25,0)), "", VLOOKUP($B55,'National Conditions Backsheet'!$D$38:$CL$187,M$25,0))</f>
        <v>Yes</v>
      </c>
      <c r="N55" s="42" t="str">
        <f ca="1">IF(ISERROR(VLOOKUP($B55,'National Conditions Backsheet'!$D$38:$CL$187,N$25,0)), "", VLOOKUP($B55,'National Conditions Backsheet'!$D$38:$CL$187,N$25,0))</f>
        <v>Yes</v>
      </c>
      <c r="O55"/>
      <c r="S55" s="16"/>
      <c r="T55"/>
      <c r="U55"/>
    </row>
    <row r="56" spans="1:21" s="4" customFormat="1">
      <c r="A56" s="3">
        <v>28</v>
      </c>
      <c r="B56" s="41" t="str">
        <f t="shared" ca="1" si="3"/>
        <v>E08000026</v>
      </c>
      <c r="C56" s="58" t="str">
        <f ca="1">IFERROR(VLOOKUP($B56,'Org list'!$J$9:$K$637,2,0), "")</f>
        <v>Coventry</v>
      </c>
      <c r="D56" s="41" t="str">
        <f ca="1">IF(ISERROR(VLOOKUP($B56,'National Conditions Backsheet'!$D$38:$CL$187,D$25,0)), "", VLOOKUP($B56,'National Conditions Backsheet'!$D$38:$CL$187,D$25,0))</f>
        <v>Yes</v>
      </c>
      <c r="E56" s="44" t="str">
        <f ca="1">IF(ISERROR(VLOOKUP($B56,'National Conditions Backsheet'!$D$38:$CL$187,E$25,0)),"",IF(VLOOKUP($B56,'National Conditions Backsheet'!$D$38:$CL$187,E$25,0)="&lt;Please Select&gt;","",IF($D56="Yes","",VLOOKUP($B56,'National Conditions Backsheet'!$D$38:$CL$187,E$25,0))))</f>
        <v/>
      </c>
      <c r="F56" s="43" t="str">
        <f ca="1">IF(ISERROR(VLOOKUP($B56,'National Conditions Backsheet'!$D$38:$CL$187,F$25,0)),"",IF(VLOOKUP($B56,'National Conditions Backsheet'!$D$38:$CL$187,F$25,0)=0,"",VLOOKUP($B56,'National Conditions Backsheet'!$D$38:$CL$187,F$25,0)))</f>
        <v/>
      </c>
      <c r="G56" s="44" t="str">
        <f ca="1">IF(ISERROR(VLOOKUP($B56,'National Conditions Backsheet'!$D$38:$CL$187,G$25,0)), "", VLOOKUP($B56,'National Conditions Backsheet'!$D$38:$CL$187,G$25,0))</f>
        <v>Yes</v>
      </c>
      <c r="H56" s="44" t="str">
        <f ca="1">IF(ISERROR(VLOOKUP($B56,'National Conditions Backsheet'!$D$38:$CL$187,H$25,0)), "", VLOOKUP($B56,'National Conditions Backsheet'!$D$38:$CL$187,H$25,0))</f>
        <v>Yes</v>
      </c>
      <c r="I56" s="44" t="str">
        <f ca="1">IF(ISERROR(VLOOKUP($B56,'National Conditions Backsheet'!$D$38:$CL$187,I$25,0)), "", VLOOKUP($B56,'National Conditions Backsheet'!$D$38:$CL$187,I$25,0))</f>
        <v>No - In Progress</v>
      </c>
      <c r="J56" s="44" t="str">
        <f ca="1">IF(ISERROR(VLOOKUP($B56,'National Conditions Backsheet'!$D$38:$CL$187,J$25,0)), "", VLOOKUP($B56,'National Conditions Backsheet'!$D$38:$CL$187,J$25,0))</f>
        <v>No - In Progress</v>
      </c>
      <c r="K56" s="44" t="str">
        <f ca="1">IF(ISERROR(VLOOKUP($B56,'National Conditions Backsheet'!$D$38:$CL$187,K$25,0)), "", VLOOKUP($B56,'National Conditions Backsheet'!$D$38:$CL$187,K$25,0))</f>
        <v>Yes</v>
      </c>
      <c r="L56" s="44" t="str">
        <f ca="1">IF(ISERROR(VLOOKUP($B56,'National Conditions Backsheet'!$D$38:$CL$187,L$25,0)), "", VLOOKUP($B56,'National Conditions Backsheet'!$D$38:$CL$187,L$25,0))</f>
        <v>Yes</v>
      </c>
      <c r="M56" s="44" t="str">
        <f ca="1">IF(ISERROR(VLOOKUP($B56,'National Conditions Backsheet'!$D$38:$CL$187,M$25,0)), "", VLOOKUP($B56,'National Conditions Backsheet'!$D$38:$CL$187,M$25,0))</f>
        <v>No - In Progress</v>
      </c>
      <c r="N56" s="42" t="str">
        <f ca="1">IF(ISERROR(VLOOKUP($B56,'National Conditions Backsheet'!$D$38:$CL$187,N$25,0)), "", VLOOKUP($B56,'National Conditions Backsheet'!$D$38:$CL$187,N$25,0))</f>
        <v>Yes</v>
      </c>
      <c r="O56"/>
      <c r="S56" s="16"/>
      <c r="T56"/>
      <c r="U56"/>
    </row>
    <row r="57" spans="1:21" s="4" customFormat="1">
      <c r="A57" s="3">
        <v>29</v>
      </c>
      <c r="B57" s="41" t="str">
        <f t="shared" ca="1" si="3"/>
        <v>E09000008</v>
      </c>
      <c r="C57" s="58" t="str">
        <f ca="1">IFERROR(VLOOKUP($B57,'Org list'!$J$9:$K$637,2,0), "")</f>
        <v>Croydon</v>
      </c>
      <c r="D57" s="41" t="str">
        <f ca="1">IF(ISERROR(VLOOKUP($B57,'National Conditions Backsheet'!$D$38:$CL$187,D$25,0)), "", VLOOKUP($B57,'National Conditions Backsheet'!$D$38:$CL$187,D$25,0))</f>
        <v>Yes</v>
      </c>
      <c r="E57" s="44" t="str">
        <f ca="1">IF(ISERROR(VLOOKUP($B57,'National Conditions Backsheet'!$D$38:$CL$187,E$25,0)),"",IF(VLOOKUP($B57,'National Conditions Backsheet'!$D$38:$CL$187,E$25,0)="&lt;Please Select&gt;","",IF($D57="Yes","",VLOOKUP($B57,'National Conditions Backsheet'!$D$38:$CL$187,E$25,0))))</f>
        <v/>
      </c>
      <c r="F57" s="43" t="str">
        <f ca="1">IF(ISERROR(VLOOKUP($B57,'National Conditions Backsheet'!$D$38:$CL$187,F$25,0)),"",IF(VLOOKUP($B57,'National Conditions Backsheet'!$D$38:$CL$187,F$25,0)=0,"",VLOOKUP($B57,'National Conditions Backsheet'!$D$38:$CL$187,F$25,0)))</f>
        <v/>
      </c>
      <c r="G57" s="44" t="str">
        <f ca="1">IF(ISERROR(VLOOKUP($B57,'National Conditions Backsheet'!$D$38:$CL$187,G$25,0)), "", VLOOKUP($B57,'National Conditions Backsheet'!$D$38:$CL$187,G$25,0))</f>
        <v>Yes</v>
      </c>
      <c r="H57" s="44" t="str">
        <f ca="1">IF(ISERROR(VLOOKUP($B57,'National Conditions Backsheet'!$D$38:$CL$187,H$25,0)), "", VLOOKUP($B57,'National Conditions Backsheet'!$D$38:$CL$187,H$25,0))</f>
        <v>Yes</v>
      </c>
      <c r="I57" s="44" t="str">
        <f ca="1">IF(ISERROR(VLOOKUP($B57,'National Conditions Backsheet'!$D$38:$CL$187,I$25,0)), "", VLOOKUP($B57,'National Conditions Backsheet'!$D$38:$CL$187,I$25,0))</f>
        <v>Yes</v>
      </c>
      <c r="J57" s="44" t="str">
        <f ca="1">IF(ISERROR(VLOOKUP($B57,'National Conditions Backsheet'!$D$38:$CL$187,J$25,0)), "", VLOOKUP($B57,'National Conditions Backsheet'!$D$38:$CL$187,J$25,0))</f>
        <v>No - In Progress</v>
      </c>
      <c r="K57" s="44" t="str">
        <f ca="1">IF(ISERROR(VLOOKUP($B57,'National Conditions Backsheet'!$D$38:$CL$187,K$25,0)), "", VLOOKUP($B57,'National Conditions Backsheet'!$D$38:$CL$187,K$25,0))</f>
        <v>Yes</v>
      </c>
      <c r="L57" s="44" t="str">
        <f ca="1">IF(ISERROR(VLOOKUP($B57,'National Conditions Backsheet'!$D$38:$CL$187,L$25,0)), "", VLOOKUP($B57,'National Conditions Backsheet'!$D$38:$CL$187,L$25,0))</f>
        <v>Yes</v>
      </c>
      <c r="M57" s="44" t="str">
        <f ca="1">IF(ISERROR(VLOOKUP($B57,'National Conditions Backsheet'!$D$38:$CL$187,M$25,0)), "", VLOOKUP($B57,'National Conditions Backsheet'!$D$38:$CL$187,M$25,0))</f>
        <v>Yes</v>
      </c>
      <c r="N57" s="42" t="str">
        <f ca="1">IF(ISERROR(VLOOKUP($B57,'National Conditions Backsheet'!$D$38:$CL$187,N$25,0)), "", VLOOKUP($B57,'National Conditions Backsheet'!$D$38:$CL$187,N$25,0))</f>
        <v>Yes</v>
      </c>
      <c r="O57"/>
      <c r="S57" s="16"/>
      <c r="T57"/>
      <c r="U57"/>
    </row>
    <row r="58" spans="1:21" s="4" customFormat="1">
      <c r="A58" s="3">
        <v>30</v>
      </c>
      <c r="B58" s="41" t="str">
        <f t="shared" ca="1" si="3"/>
        <v>E10000006</v>
      </c>
      <c r="C58" s="58" t="str">
        <f ca="1">IFERROR(VLOOKUP($B58,'Org list'!$J$9:$K$637,2,0), "")</f>
        <v>Cumbria</v>
      </c>
      <c r="D58" s="41" t="str">
        <f ca="1">IF(ISERROR(VLOOKUP($B58,'National Conditions Backsheet'!$D$38:$CL$187,D$25,0)), "", VLOOKUP($B58,'National Conditions Backsheet'!$D$38:$CL$187,D$25,0))</f>
        <v>Yes</v>
      </c>
      <c r="E58" s="44" t="str">
        <f ca="1">IF(ISERROR(VLOOKUP($B58,'National Conditions Backsheet'!$D$38:$CL$187,E$25,0)),"",IF(VLOOKUP($B58,'National Conditions Backsheet'!$D$38:$CL$187,E$25,0)="&lt;Please Select&gt;","",IF($D58="Yes","",VLOOKUP($B58,'National Conditions Backsheet'!$D$38:$CL$187,E$25,0))))</f>
        <v/>
      </c>
      <c r="F58" s="43" t="str">
        <f ca="1">IF(ISERROR(VLOOKUP($B58,'National Conditions Backsheet'!$D$38:$CL$187,F$25,0)),"",IF(VLOOKUP($B58,'National Conditions Backsheet'!$D$38:$CL$187,F$25,0)=0,"",VLOOKUP($B58,'National Conditions Backsheet'!$D$38:$CL$187,F$25,0)))</f>
        <v/>
      </c>
      <c r="G58" s="44" t="str">
        <f ca="1">IF(ISERROR(VLOOKUP($B58,'National Conditions Backsheet'!$D$38:$CL$187,G$25,0)), "", VLOOKUP($B58,'National Conditions Backsheet'!$D$38:$CL$187,G$25,0))</f>
        <v>Yes</v>
      </c>
      <c r="H58" s="44" t="str">
        <f ca="1">IF(ISERROR(VLOOKUP($B58,'National Conditions Backsheet'!$D$38:$CL$187,H$25,0)), "", VLOOKUP($B58,'National Conditions Backsheet'!$D$38:$CL$187,H$25,0))</f>
        <v>Yes</v>
      </c>
      <c r="I58" s="44" t="str">
        <f ca="1">IF(ISERROR(VLOOKUP($B58,'National Conditions Backsheet'!$D$38:$CL$187,I$25,0)), "", VLOOKUP($B58,'National Conditions Backsheet'!$D$38:$CL$187,I$25,0))</f>
        <v>Yes</v>
      </c>
      <c r="J58" s="44" t="str">
        <f ca="1">IF(ISERROR(VLOOKUP($B58,'National Conditions Backsheet'!$D$38:$CL$187,J$25,0)), "", VLOOKUP($B58,'National Conditions Backsheet'!$D$38:$CL$187,J$25,0))</f>
        <v>No - In Progress</v>
      </c>
      <c r="K58" s="44" t="str">
        <f ca="1">IF(ISERROR(VLOOKUP($B58,'National Conditions Backsheet'!$D$38:$CL$187,K$25,0)), "", VLOOKUP($B58,'National Conditions Backsheet'!$D$38:$CL$187,K$25,0))</f>
        <v>No</v>
      </c>
      <c r="L58" s="44" t="str">
        <f ca="1">IF(ISERROR(VLOOKUP($B58,'National Conditions Backsheet'!$D$38:$CL$187,L$25,0)), "", VLOOKUP($B58,'National Conditions Backsheet'!$D$38:$CL$187,L$25,0))</f>
        <v>Yes</v>
      </c>
      <c r="M58" s="44" t="str">
        <f ca="1">IF(ISERROR(VLOOKUP($B58,'National Conditions Backsheet'!$D$38:$CL$187,M$25,0)), "", VLOOKUP($B58,'National Conditions Backsheet'!$D$38:$CL$187,M$25,0))</f>
        <v>No - In Progress</v>
      </c>
      <c r="N58" s="42" t="str">
        <f ca="1">IF(ISERROR(VLOOKUP($B58,'National Conditions Backsheet'!$D$38:$CL$187,N$25,0)), "", VLOOKUP($B58,'National Conditions Backsheet'!$D$38:$CL$187,N$25,0))</f>
        <v>Yes</v>
      </c>
      <c r="O58"/>
      <c r="S58" s="16"/>
      <c r="T58"/>
      <c r="U58"/>
    </row>
    <row r="59" spans="1:21" s="4" customFormat="1">
      <c r="A59" s="3">
        <v>31</v>
      </c>
      <c r="B59" s="41" t="str">
        <f t="shared" ca="1" si="3"/>
        <v>E06000005</v>
      </c>
      <c r="C59" s="58" t="str">
        <f ca="1">IFERROR(VLOOKUP($B59,'Org list'!$J$9:$K$637,2,0), "")</f>
        <v>Darlington</v>
      </c>
      <c r="D59" s="41" t="str">
        <f ca="1">IF(ISERROR(VLOOKUP($B59,'National Conditions Backsheet'!$D$38:$CL$187,D$25,0)), "", VLOOKUP($B59,'National Conditions Backsheet'!$D$38:$CL$187,D$25,0))</f>
        <v>Yes</v>
      </c>
      <c r="E59" s="44" t="str">
        <f ca="1">IF(ISERROR(VLOOKUP($B59,'National Conditions Backsheet'!$D$38:$CL$187,E$25,0)),"",IF(VLOOKUP($B59,'National Conditions Backsheet'!$D$38:$CL$187,E$25,0)="&lt;Please Select&gt;","",IF($D59="Yes","",VLOOKUP($B59,'National Conditions Backsheet'!$D$38:$CL$187,E$25,0))))</f>
        <v/>
      </c>
      <c r="F59" s="43" t="str">
        <f ca="1">IF(ISERROR(VLOOKUP($B59,'National Conditions Backsheet'!$D$38:$CL$187,F$25,0)),"",IF(VLOOKUP($B59,'National Conditions Backsheet'!$D$38:$CL$187,F$25,0)=0,"",VLOOKUP($B59,'National Conditions Backsheet'!$D$38:$CL$187,F$25,0)))</f>
        <v/>
      </c>
      <c r="G59" s="44" t="str">
        <f ca="1">IF(ISERROR(VLOOKUP($B59,'National Conditions Backsheet'!$D$38:$CL$187,G$25,0)), "", VLOOKUP($B59,'National Conditions Backsheet'!$D$38:$CL$187,G$25,0))</f>
        <v>Yes</v>
      </c>
      <c r="H59" s="44" t="str">
        <f ca="1">IF(ISERROR(VLOOKUP($B59,'National Conditions Backsheet'!$D$38:$CL$187,H$25,0)), "", VLOOKUP($B59,'National Conditions Backsheet'!$D$38:$CL$187,H$25,0))</f>
        <v>Yes</v>
      </c>
      <c r="I59" s="44" t="str">
        <f ca="1">IF(ISERROR(VLOOKUP($B59,'National Conditions Backsheet'!$D$38:$CL$187,I$25,0)), "", VLOOKUP($B59,'National Conditions Backsheet'!$D$38:$CL$187,I$25,0))</f>
        <v>Yes</v>
      </c>
      <c r="J59" s="44" t="str">
        <f ca="1">IF(ISERROR(VLOOKUP($B59,'National Conditions Backsheet'!$D$38:$CL$187,J$25,0)), "", VLOOKUP($B59,'National Conditions Backsheet'!$D$38:$CL$187,J$25,0))</f>
        <v>No - In Progress</v>
      </c>
      <c r="K59" s="44" t="str">
        <f ca="1">IF(ISERROR(VLOOKUP($B59,'National Conditions Backsheet'!$D$38:$CL$187,K$25,0)), "", VLOOKUP($B59,'National Conditions Backsheet'!$D$38:$CL$187,K$25,0))</f>
        <v>Yes</v>
      </c>
      <c r="L59" s="44" t="str">
        <f ca="1">IF(ISERROR(VLOOKUP($B59,'National Conditions Backsheet'!$D$38:$CL$187,L$25,0)), "", VLOOKUP($B59,'National Conditions Backsheet'!$D$38:$CL$187,L$25,0))</f>
        <v>Yes</v>
      </c>
      <c r="M59" s="44" t="str">
        <f ca="1">IF(ISERROR(VLOOKUP($B59,'National Conditions Backsheet'!$D$38:$CL$187,M$25,0)), "", VLOOKUP($B59,'National Conditions Backsheet'!$D$38:$CL$187,M$25,0))</f>
        <v>Yes</v>
      </c>
      <c r="N59" s="42" t="str">
        <f ca="1">IF(ISERROR(VLOOKUP($B59,'National Conditions Backsheet'!$D$38:$CL$187,N$25,0)), "", VLOOKUP($B59,'National Conditions Backsheet'!$D$38:$CL$187,N$25,0))</f>
        <v>Yes</v>
      </c>
      <c r="O59"/>
      <c r="S59" s="16"/>
      <c r="T59"/>
      <c r="U59"/>
    </row>
    <row r="60" spans="1:21" s="4" customFormat="1">
      <c r="A60" s="3">
        <v>32</v>
      </c>
      <c r="B60" s="41" t="str">
        <f t="shared" ref="B60:B91" ca="1" si="4">IF($A60&gt;$Q$31-1,"",INDIRECT("'Comms by AT'!AE"&amp;$A60+$Q$28))</f>
        <v>E06000015</v>
      </c>
      <c r="C60" s="58" t="str">
        <f ca="1">IFERROR(VLOOKUP($B60,'Org list'!$J$9:$K$637,2,0), "")</f>
        <v>Derby</v>
      </c>
      <c r="D60" s="41" t="str">
        <f ca="1">IF(ISERROR(VLOOKUP($B60,'National Conditions Backsheet'!$D$38:$CL$187,D$25,0)), "", VLOOKUP($B60,'National Conditions Backsheet'!$D$38:$CL$187,D$25,0))</f>
        <v>Yes</v>
      </c>
      <c r="E60" s="44" t="str">
        <f ca="1">IF(ISERROR(VLOOKUP($B60,'National Conditions Backsheet'!$D$38:$CL$187,E$25,0)),"",IF(VLOOKUP($B60,'National Conditions Backsheet'!$D$38:$CL$187,E$25,0)="&lt;Please Select&gt;","",IF($D60="Yes","",VLOOKUP($B60,'National Conditions Backsheet'!$D$38:$CL$187,E$25,0))))</f>
        <v/>
      </c>
      <c r="F60" s="43" t="str">
        <f ca="1">IF(ISERROR(VLOOKUP($B60,'National Conditions Backsheet'!$D$38:$CL$187,F$25,0)),"",IF(VLOOKUP($B60,'National Conditions Backsheet'!$D$38:$CL$187,F$25,0)=0,"",VLOOKUP($B60,'National Conditions Backsheet'!$D$38:$CL$187,F$25,0)))</f>
        <v/>
      </c>
      <c r="G60" s="44" t="str">
        <f ca="1">IF(ISERROR(VLOOKUP($B60,'National Conditions Backsheet'!$D$38:$CL$187,G$25,0)), "", VLOOKUP($B60,'National Conditions Backsheet'!$D$38:$CL$187,G$25,0))</f>
        <v>Yes</v>
      </c>
      <c r="H60" s="44" t="str">
        <f ca="1">IF(ISERROR(VLOOKUP($B60,'National Conditions Backsheet'!$D$38:$CL$187,H$25,0)), "", VLOOKUP($B60,'National Conditions Backsheet'!$D$38:$CL$187,H$25,0))</f>
        <v>Yes</v>
      </c>
      <c r="I60" s="44" t="str">
        <f ca="1">IF(ISERROR(VLOOKUP($B60,'National Conditions Backsheet'!$D$38:$CL$187,I$25,0)), "", VLOOKUP($B60,'National Conditions Backsheet'!$D$38:$CL$187,I$25,0))</f>
        <v>Yes</v>
      </c>
      <c r="J60" s="44" t="str">
        <f ca="1">IF(ISERROR(VLOOKUP($B60,'National Conditions Backsheet'!$D$38:$CL$187,J$25,0)), "", VLOOKUP($B60,'National Conditions Backsheet'!$D$38:$CL$187,J$25,0))</f>
        <v>Yes</v>
      </c>
      <c r="K60" s="44" t="str">
        <f ca="1">IF(ISERROR(VLOOKUP($B60,'National Conditions Backsheet'!$D$38:$CL$187,K$25,0)), "", VLOOKUP($B60,'National Conditions Backsheet'!$D$38:$CL$187,K$25,0))</f>
        <v>Yes</v>
      </c>
      <c r="L60" s="44" t="str">
        <f ca="1">IF(ISERROR(VLOOKUP($B60,'National Conditions Backsheet'!$D$38:$CL$187,L$25,0)), "", VLOOKUP($B60,'National Conditions Backsheet'!$D$38:$CL$187,L$25,0))</f>
        <v>Yes</v>
      </c>
      <c r="M60" s="44" t="str">
        <f ca="1">IF(ISERROR(VLOOKUP($B60,'National Conditions Backsheet'!$D$38:$CL$187,M$25,0)), "", VLOOKUP($B60,'National Conditions Backsheet'!$D$38:$CL$187,M$25,0))</f>
        <v>Yes</v>
      </c>
      <c r="N60" s="42" t="str">
        <f ca="1">IF(ISERROR(VLOOKUP($B60,'National Conditions Backsheet'!$D$38:$CL$187,N$25,0)), "", VLOOKUP($B60,'National Conditions Backsheet'!$D$38:$CL$187,N$25,0))</f>
        <v>Yes</v>
      </c>
      <c r="O60"/>
      <c r="S60" s="16"/>
      <c r="T60"/>
      <c r="U60"/>
    </row>
    <row r="61" spans="1:21" s="4" customFormat="1">
      <c r="A61" s="3">
        <v>33</v>
      </c>
      <c r="B61" s="41" t="str">
        <f t="shared" ca="1" si="4"/>
        <v>E10000007</v>
      </c>
      <c r="C61" s="58" t="str">
        <f ca="1">IFERROR(VLOOKUP($B61,'Org list'!$J$9:$K$637,2,0), "")</f>
        <v>Derbyshire</v>
      </c>
      <c r="D61" s="41" t="str">
        <f ca="1">IF(ISERROR(VLOOKUP($B61,'National Conditions Backsheet'!$D$38:$CL$187,D$25,0)), "", VLOOKUP($B61,'National Conditions Backsheet'!$D$38:$CL$187,D$25,0))</f>
        <v>Yes</v>
      </c>
      <c r="E61" s="44" t="str">
        <f ca="1">IF(ISERROR(VLOOKUP($B61,'National Conditions Backsheet'!$D$38:$CL$187,E$25,0)),"",IF(VLOOKUP($B61,'National Conditions Backsheet'!$D$38:$CL$187,E$25,0)="&lt;Please Select&gt;","",IF($D61="Yes","",VLOOKUP($B61,'National Conditions Backsheet'!$D$38:$CL$187,E$25,0))))</f>
        <v/>
      </c>
      <c r="F61" s="43" t="str">
        <f ca="1">IF(ISERROR(VLOOKUP($B61,'National Conditions Backsheet'!$D$38:$CL$187,F$25,0)),"",IF(VLOOKUP($B61,'National Conditions Backsheet'!$D$38:$CL$187,F$25,0)=0,"",VLOOKUP($B61,'National Conditions Backsheet'!$D$38:$CL$187,F$25,0)))</f>
        <v/>
      </c>
      <c r="G61" s="44" t="str">
        <f ca="1">IF(ISERROR(VLOOKUP($B61,'National Conditions Backsheet'!$D$38:$CL$187,G$25,0)), "", VLOOKUP($B61,'National Conditions Backsheet'!$D$38:$CL$187,G$25,0))</f>
        <v>Yes</v>
      </c>
      <c r="H61" s="44" t="str">
        <f ca="1">IF(ISERROR(VLOOKUP($B61,'National Conditions Backsheet'!$D$38:$CL$187,H$25,0)), "", VLOOKUP($B61,'National Conditions Backsheet'!$D$38:$CL$187,H$25,0))</f>
        <v>Yes</v>
      </c>
      <c r="I61" s="44" t="str">
        <f ca="1">IF(ISERROR(VLOOKUP($B61,'National Conditions Backsheet'!$D$38:$CL$187,I$25,0)), "", VLOOKUP($B61,'National Conditions Backsheet'!$D$38:$CL$187,I$25,0))</f>
        <v>Yes</v>
      </c>
      <c r="J61" s="44" t="str">
        <f ca="1">IF(ISERROR(VLOOKUP($B61,'National Conditions Backsheet'!$D$38:$CL$187,J$25,0)), "", VLOOKUP($B61,'National Conditions Backsheet'!$D$38:$CL$187,J$25,0))</f>
        <v>Yes</v>
      </c>
      <c r="K61" s="44" t="str">
        <f ca="1">IF(ISERROR(VLOOKUP($B61,'National Conditions Backsheet'!$D$38:$CL$187,K$25,0)), "", VLOOKUP($B61,'National Conditions Backsheet'!$D$38:$CL$187,K$25,0))</f>
        <v>Yes</v>
      </c>
      <c r="L61" s="44" t="str">
        <f ca="1">IF(ISERROR(VLOOKUP($B61,'National Conditions Backsheet'!$D$38:$CL$187,L$25,0)), "", VLOOKUP($B61,'National Conditions Backsheet'!$D$38:$CL$187,L$25,0))</f>
        <v>Yes</v>
      </c>
      <c r="M61" s="44" t="str">
        <f ca="1">IF(ISERROR(VLOOKUP($B61,'National Conditions Backsheet'!$D$38:$CL$187,M$25,0)), "", VLOOKUP($B61,'National Conditions Backsheet'!$D$38:$CL$187,M$25,0))</f>
        <v>Yes</v>
      </c>
      <c r="N61" s="42" t="str">
        <f ca="1">IF(ISERROR(VLOOKUP($B61,'National Conditions Backsheet'!$D$38:$CL$187,N$25,0)), "", VLOOKUP($B61,'National Conditions Backsheet'!$D$38:$CL$187,N$25,0))</f>
        <v>Yes</v>
      </c>
      <c r="O61"/>
      <c r="S61" s="16"/>
      <c r="T61"/>
      <c r="U61"/>
    </row>
    <row r="62" spans="1:21" s="4" customFormat="1">
      <c r="A62" s="3">
        <v>34</v>
      </c>
      <c r="B62" s="41" t="str">
        <f t="shared" ca="1" si="4"/>
        <v>E10000008</v>
      </c>
      <c r="C62" s="58" t="str">
        <f ca="1">IFERROR(VLOOKUP($B62,'Org list'!$J$9:$K$637,2,0), "")</f>
        <v>Devon</v>
      </c>
      <c r="D62" s="41" t="str">
        <f ca="1">IF(ISERROR(VLOOKUP($B62,'National Conditions Backsheet'!$D$38:$CL$187,D$25,0)), "", VLOOKUP($B62,'National Conditions Backsheet'!$D$38:$CL$187,D$25,0))</f>
        <v>Yes</v>
      </c>
      <c r="E62" s="44" t="str">
        <f ca="1">IF(ISERROR(VLOOKUP($B62,'National Conditions Backsheet'!$D$38:$CL$187,E$25,0)),"",IF(VLOOKUP($B62,'National Conditions Backsheet'!$D$38:$CL$187,E$25,0)="&lt;Please Select&gt;","",IF($D62="Yes","",VLOOKUP($B62,'National Conditions Backsheet'!$D$38:$CL$187,E$25,0))))</f>
        <v/>
      </c>
      <c r="F62" s="43" t="str">
        <f ca="1">IF(ISERROR(VLOOKUP($B62,'National Conditions Backsheet'!$D$38:$CL$187,F$25,0)),"",IF(VLOOKUP($B62,'National Conditions Backsheet'!$D$38:$CL$187,F$25,0)=0,"",VLOOKUP($B62,'National Conditions Backsheet'!$D$38:$CL$187,F$25,0)))</f>
        <v/>
      </c>
      <c r="G62" s="44" t="str">
        <f ca="1">IF(ISERROR(VLOOKUP($B62,'National Conditions Backsheet'!$D$38:$CL$187,G$25,0)), "", VLOOKUP($B62,'National Conditions Backsheet'!$D$38:$CL$187,G$25,0))</f>
        <v>Yes</v>
      </c>
      <c r="H62" s="44" t="str">
        <f ca="1">IF(ISERROR(VLOOKUP($B62,'National Conditions Backsheet'!$D$38:$CL$187,H$25,0)), "", VLOOKUP($B62,'National Conditions Backsheet'!$D$38:$CL$187,H$25,0))</f>
        <v>Yes</v>
      </c>
      <c r="I62" s="44" t="str">
        <f ca="1">IF(ISERROR(VLOOKUP($B62,'National Conditions Backsheet'!$D$38:$CL$187,I$25,0)), "", VLOOKUP($B62,'National Conditions Backsheet'!$D$38:$CL$187,I$25,0))</f>
        <v>No</v>
      </c>
      <c r="J62" s="44" t="str">
        <f ca="1">IF(ISERROR(VLOOKUP($B62,'National Conditions Backsheet'!$D$38:$CL$187,J$25,0)), "", VLOOKUP($B62,'National Conditions Backsheet'!$D$38:$CL$187,J$25,0))</f>
        <v>Yes</v>
      </c>
      <c r="K62" s="44" t="str">
        <f ca="1">IF(ISERROR(VLOOKUP($B62,'National Conditions Backsheet'!$D$38:$CL$187,K$25,0)), "", VLOOKUP($B62,'National Conditions Backsheet'!$D$38:$CL$187,K$25,0))</f>
        <v>Yes</v>
      </c>
      <c r="L62" s="44" t="str">
        <f ca="1">IF(ISERROR(VLOOKUP($B62,'National Conditions Backsheet'!$D$38:$CL$187,L$25,0)), "", VLOOKUP($B62,'National Conditions Backsheet'!$D$38:$CL$187,L$25,0))</f>
        <v>Yes</v>
      </c>
      <c r="M62" s="44" t="str">
        <f ca="1">IF(ISERROR(VLOOKUP($B62,'National Conditions Backsheet'!$D$38:$CL$187,M$25,0)), "", VLOOKUP($B62,'National Conditions Backsheet'!$D$38:$CL$187,M$25,0))</f>
        <v>Yes</v>
      </c>
      <c r="N62" s="42" t="str">
        <f ca="1">IF(ISERROR(VLOOKUP($B62,'National Conditions Backsheet'!$D$38:$CL$187,N$25,0)), "", VLOOKUP($B62,'National Conditions Backsheet'!$D$38:$CL$187,N$25,0))</f>
        <v>No</v>
      </c>
      <c r="O62"/>
      <c r="S62" s="16"/>
      <c r="T62"/>
      <c r="U62"/>
    </row>
    <row r="63" spans="1:21">
      <c r="A63" s="3">
        <v>35</v>
      </c>
      <c r="B63" s="41" t="str">
        <f t="shared" ca="1" si="4"/>
        <v>E08000017</v>
      </c>
      <c r="C63" s="58" t="str">
        <f ca="1">IFERROR(VLOOKUP($B63,'Org list'!$J$9:$K$637,2,0), "")</f>
        <v>Doncaster</v>
      </c>
      <c r="D63" s="41" t="str">
        <f ca="1">IF(ISERROR(VLOOKUP($B63,'National Conditions Backsheet'!$D$38:$CL$187,D$25,0)), "", VLOOKUP($B63,'National Conditions Backsheet'!$D$38:$CL$187,D$25,0))</f>
        <v>Yes</v>
      </c>
      <c r="E63" s="44" t="str">
        <f ca="1">IF(ISERROR(VLOOKUP($B63,'National Conditions Backsheet'!$D$38:$CL$187,E$25,0)),"",IF(VLOOKUP($B63,'National Conditions Backsheet'!$D$38:$CL$187,E$25,0)="&lt;Please Select&gt;","",IF($D63="Yes","",VLOOKUP($B63,'National Conditions Backsheet'!$D$38:$CL$187,E$25,0))))</f>
        <v/>
      </c>
      <c r="F63" s="43" t="str">
        <f ca="1">IF(ISERROR(VLOOKUP($B63,'National Conditions Backsheet'!$D$38:$CL$187,F$25,0)),"",IF(VLOOKUP($B63,'National Conditions Backsheet'!$D$38:$CL$187,F$25,0)=0,"",VLOOKUP($B63,'National Conditions Backsheet'!$D$38:$CL$187,F$25,0)))</f>
        <v/>
      </c>
      <c r="G63" s="44" t="str">
        <f ca="1">IF(ISERROR(VLOOKUP($B63,'National Conditions Backsheet'!$D$38:$CL$187,G$25,0)), "", VLOOKUP($B63,'National Conditions Backsheet'!$D$38:$CL$187,G$25,0))</f>
        <v>Yes</v>
      </c>
      <c r="H63" s="44" t="str">
        <f ca="1">IF(ISERROR(VLOOKUP($B63,'National Conditions Backsheet'!$D$38:$CL$187,H$25,0)), "", VLOOKUP($B63,'National Conditions Backsheet'!$D$38:$CL$187,H$25,0))</f>
        <v>Yes</v>
      </c>
      <c r="I63" s="44" t="str">
        <f ca="1">IF(ISERROR(VLOOKUP($B63,'National Conditions Backsheet'!$D$38:$CL$187,I$25,0)), "", VLOOKUP($B63,'National Conditions Backsheet'!$D$38:$CL$187,I$25,0))</f>
        <v>Yes</v>
      </c>
      <c r="J63" s="44" t="str">
        <f ca="1">IF(ISERROR(VLOOKUP($B63,'National Conditions Backsheet'!$D$38:$CL$187,J$25,0)), "", VLOOKUP($B63,'National Conditions Backsheet'!$D$38:$CL$187,J$25,0))</f>
        <v>Yes</v>
      </c>
      <c r="K63" s="44" t="str">
        <f ca="1">IF(ISERROR(VLOOKUP($B63,'National Conditions Backsheet'!$D$38:$CL$187,K$25,0)), "", VLOOKUP($B63,'National Conditions Backsheet'!$D$38:$CL$187,K$25,0))</f>
        <v>Yes</v>
      </c>
      <c r="L63" s="44" t="str">
        <f ca="1">IF(ISERROR(VLOOKUP($B63,'National Conditions Backsheet'!$D$38:$CL$187,L$25,0)), "", VLOOKUP($B63,'National Conditions Backsheet'!$D$38:$CL$187,L$25,0))</f>
        <v>Yes</v>
      </c>
      <c r="M63" s="44" t="str">
        <f ca="1">IF(ISERROR(VLOOKUP($B63,'National Conditions Backsheet'!$D$38:$CL$187,M$25,0)), "", VLOOKUP($B63,'National Conditions Backsheet'!$D$38:$CL$187,M$25,0))</f>
        <v>Yes</v>
      </c>
      <c r="N63" s="42" t="str">
        <f ca="1">IF(ISERROR(VLOOKUP($B63,'National Conditions Backsheet'!$D$38:$CL$187,N$25,0)), "", VLOOKUP($B63,'National Conditions Backsheet'!$D$38:$CL$187,N$25,0))</f>
        <v>Yes</v>
      </c>
    </row>
    <row r="64" spans="1:21">
      <c r="A64" s="3">
        <v>36</v>
      </c>
      <c r="B64" s="41" t="str">
        <f t="shared" ca="1" si="4"/>
        <v>E10000009</v>
      </c>
      <c r="C64" s="58" t="str">
        <f ca="1">IFERROR(VLOOKUP($B64,'Org list'!$J$9:$K$637,2,0), "")</f>
        <v>Dorset</v>
      </c>
      <c r="D64" s="41" t="str">
        <f ca="1">IF(ISERROR(VLOOKUP($B64,'National Conditions Backsheet'!$D$38:$CL$187,D$25,0)), "", VLOOKUP($B64,'National Conditions Backsheet'!$D$38:$CL$187,D$25,0))</f>
        <v>Yes</v>
      </c>
      <c r="E64" s="44" t="str">
        <f ca="1">IF(ISERROR(VLOOKUP($B64,'National Conditions Backsheet'!$D$38:$CL$187,E$25,0)),"",IF(VLOOKUP($B64,'National Conditions Backsheet'!$D$38:$CL$187,E$25,0)="&lt;Please Select&gt;","",IF($D64="Yes","",VLOOKUP($B64,'National Conditions Backsheet'!$D$38:$CL$187,E$25,0))))</f>
        <v/>
      </c>
      <c r="F64" s="43" t="str">
        <f ca="1">IF(ISERROR(VLOOKUP($B64,'National Conditions Backsheet'!$D$38:$CL$187,F$25,0)),"",IF(VLOOKUP($B64,'National Conditions Backsheet'!$D$38:$CL$187,F$25,0)=0,"",VLOOKUP($B64,'National Conditions Backsheet'!$D$38:$CL$187,F$25,0)))</f>
        <v/>
      </c>
      <c r="G64" s="44" t="str">
        <f ca="1">IF(ISERROR(VLOOKUP($B64,'National Conditions Backsheet'!$D$38:$CL$187,G$25,0)), "", VLOOKUP($B64,'National Conditions Backsheet'!$D$38:$CL$187,G$25,0))</f>
        <v>Yes</v>
      </c>
      <c r="H64" s="44" t="str">
        <f ca="1">IF(ISERROR(VLOOKUP($B64,'National Conditions Backsheet'!$D$38:$CL$187,H$25,0)), "", VLOOKUP($B64,'National Conditions Backsheet'!$D$38:$CL$187,H$25,0))</f>
        <v>Yes</v>
      </c>
      <c r="I64" s="44" t="str">
        <f ca="1">IF(ISERROR(VLOOKUP($B64,'National Conditions Backsheet'!$D$38:$CL$187,I$25,0)), "", VLOOKUP($B64,'National Conditions Backsheet'!$D$38:$CL$187,I$25,0))</f>
        <v>No - In Progress</v>
      </c>
      <c r="J64" s="44" t="str">
        <f ca="1">IF(ISERROR(VLOOKUP($B64,'National Conditions Backsheet'!$D$38:$CL$187,J$25,0)), "", VLOOKUP($B64,'National Conditions Backsheet'!$D$38:$CL$187,J$25,0))</f>
        <v>Yes</v>
      </c>
      <c r="K64" s="44" t="str">
        <f ca="1">IF(ISERROR(VLOOKUP($B64,'National Conditions Backsheet'!$D$38:$CL$187,K$25,0)), "", VLOOKUP($B64,'National Conditions Backsheet'!$D$38:$CL$187,K$25,0))</f>
        <v>Yes</v>
      </c>
      <c r="L64" s="44" t="str">
        <f ca="1">IF(ISERROR(VLOOKUP($B64,'National Conditions Backsheet'!$D$38:$CL$187,L$25,0)), "", VLOOKUP($B64,'National Conditions Backsheet'!$D$38:$CL$187,L$25,0))</f>
        <v>Yes</v>
      </c>
      <c r="M64" s="44" t="str">
        <f ca="1">IF(ISERROR(VLOOKUP($B64,'National Conditions Backsheet'!$D$38:$CL$187,M$25,0)), "", VLOOKUP($B64,'National Conditions Backsheet'!$D$38:$CL$187,M$25,0))</f>
        <v>No - In Progress</v>
      </c>
      <c r="N64" s="42" t="str">
        <f ca="1">IF(ISERROR(VLOOKUP($B64,'National Conditions Backsheet'!$D$38:$CL$187,N$25,0)), "", VLOOKUP($B64,'National Conditions Backsheet'!$D$38:$CL$187,N$25,0))</f>
        <v>Yes</v>
      </c>
    </row>
    <row r="65" spans="1:14">
      <c r="A65" s="3">
        <v>37</v>
      </c>
      <c r="B65" s="41" t="str">
        <f t="shared" ca="1" si="4"/>
        <v>E08000027</v>
      </c>
      <c r="C65" s="58" t="str">
        <f ca="1">IFERROR(VLOOKUP($B65,'Org list'!$J$9:$K$637,2,0), "")</f>
        <v>Dudley</v>
      </c>
      <c r="D65" s="41" t="str">
        <f ca="1">IF(ISERROR(VLOOKUP($B65,'National Conditions Backsheet'!$D$38:$CL$187,D$25,0)), "", VLOOKUP($B65,'National Conditions Backsheet'!$D$38:$CL$187,D$25,0))</f>
        <v>Yes</v>
      </c>
      <c r="E65" s="44" t="str">
        <f ca="1">IF(ISERROR(VLOOKUP($B65,'National Conditions Backsheet'!$D$38:$CL$187,E$25,0)),"",IF(VLOOKUP($B65,'National Conditions Backsheet'!$D$38:$CL$187,E$25,0)="&lt;Please Select&gt;","",IF($D65="Yes","",VLOOKUP($B65,'National Conditions Backsheet'!$D$38:$CL$187,E$25,0))))</f>
        <v/>
      </c>
      <c r="F65" s="43" t="str">
        <f ca="1">IF(ISERROR(VLOOKUP($B65,'National Conditions Backsheet'!$D$38:$CL$187,F$25,0)),"",IF(VLOOKUP($B65,'National Conditions Backsheet'!$D$38:$CL$187,F$25,0)=0,"",VLOOKUP($B65,'National Conditions Backsheet'!$D$38:$CL$187,F$25,0)))</f>
        <v/>
      </c>
      <c r="G65" s="44" t="str">
        <f ca="1">IF(ISERROR(VLOOKUP($B65,'National Conditions Backsheet'!$D$38:$CL$187,G$25,0)), "", VLOOKUP($B65,'National Conditions Backsheet'!$D$38:$CL$187,G$25,0))</f>
        <v>Yes</v>
      </c>
      <c r="H65" s="44" t="str">
        <f ca="1">IF(ISERROR(VLOOKUP($B65,'National Conditions Backsheet'!$D$38:$CL$187,H$25,0)), "", VLOOKUP($B65,'National Conditions Backsheet'!$D$38:$CL$187,H$25,0))</f>
        <v>Yes</v>
      </c>
      <c r="I65" s="44" t="str">
        <f ca="1">IF(ISERROR(VLOOKUP($B65,'National Conditions Backsheet'!$D$38:$CL$187,I$25,0)), "", VLOOKUP($B65,'National Conditions Backsheet'!$D$38:$CL$187,I$25,0))</f>
        <v>Yes</v>
      </c>
      <c r="J65" s="44" t="str">
        <f ca="1">IF(ISERROR(VLOOKUP($B65,'National Conditions Backsheet'!$D$38:$CL$187,J$25,0)), "", VLOOKUP($B65,'National Conditions Backsheet'!$D$38:$CL$187,J$25,0))</f>
        <v>Yes</v>
      </c>
      <c r="K65" s="44" t="str">
        <f ca="1">IF(ISERROR(VLOOKUP($B65,'National Conditions Backsheet'!$D$38:$CL$187,K$25,0)), "", VLOOKUP($B65,'National Conditions Backsheet'!$D$38:$CL$187,K$25,0))</f>
        <v>Yes</v>
      </c>
      <c r="L65" s="44" t="str">
        <f ca="1">IF(ISERROR(VLOOKUP($B65,'National Conditions Backsheet'!$D$38:$CL$187,L$25,0)), "", VLOOKUP($B65,'National Conditions Backsheet'!$D$38:$CL$187,L$25,0))</f>
        <v>Yes</v>
      </c>
      <c r="M65" s="44" t="str">
        <f ca="1">IF(ISERROR(VLOOKUP($B65,'National Conditions Backsheet'!$D$38:$CL$187,M$25,0)), "", VLOOKUP($B65,'National Conditions Backsheet'!$D$38:$CL$187,M$25,0))</f>
        <v>Yes</v>
      </c>
      <c r="N65" s="42" t="str">
        <f ca="1">IF(ISERROR(VLOOKUP($B65,'National Conditions Backsheet'!$D$38:$CL$187,N$25,0)), "", VLOOKUP($B65,'National Conditions Backsheet'!$D$38:$CL$187,N$25,0))</f>
        <v>Yes</v>
      </c>
    </row>
    <row r="66" spans="1:14">
      <c r="A66" s="3">
        <v>38</v>
      </c>
      <c r="B66" s="41" t="str">
        <f t="shared" ca="1" si="4"/>
        <v>E09000009</v>
      </c>
      <c r="C66" s="58" t="str">
        <f ca="1">IFERROR(VLOOKUP($B66,'Org list'!$J$9:$K$637,2,0), "")</f>
        <v>Ealing</v>
      </c>
      <c r="D66" s="41" t="str">
        <f ca="1">IF(ISERROR(VLOOKUP($B66,'National Conditions Backsheet'!$D$38:$CL$187,D$25,0)), "", VLOOKUP($B66,'National Conditions Backsheet'!$D$38:$CL$187,D$25,0))</f>
        <v>Yes</v>
      </c>
      <c r="E66" s="44" t="str">
        <f ca="1">IF(ISERROR(VLOOKUP($B66,'National Conditions Backsheet'!$D$38:$CL$187,E$25,0)),"",IF(VLOOKUP($B66,'National Conditions Backsheet'!$D$38:$CL$187,E$25,0)="&lt;Please Select&gt;","",IF($D66="Yes","",VLOOKUP($B66,'National Conditions Backsheet'!$D$38:$CL$187,E$25,0))))</f>
        <v/>
      </c>
      <c r="F66" s="43" t="str">
        <f ca="1">IF(ISERROR(VLOOKUP($B66,'National Conditions Backsheet'!$D$38:$CL$187,F$25,0)),"",IF(VLOOKUP($B66,'National Conditions Backsheet'!$D$38:$CL$187,F$25,0)=0,"",VLOOKUP($B66,'National Conditions Backsheet'!$D$38:$CL$187,F$25,0)))</f>
        <v/>
      </c>
      <c r="G66" s="44" t="str">
        <f ca="1">IF(ISERROR(VLOOKUP($B66,'National Conditions Backsheet'!$D$38:$CL$187,G$25,0)), "", VLOOKUP($B66,'National Conditions Backsheet'!$D$38:$CL$187,G$25,0))</f>
        <v>Yes</v>
      </c>
      <c r="H66" s="44" t="str">
        <f ca="1">IF(ISERROR(VLOOKUP($B66,'National Conditions Backsheet'!$D$38:$CL$187,H$25,0)), "", VLOOKUP($B66,'National Conditions Backsheet'!$D$38:$CL$187,H$25,0))</f>
        <v>Yes</v>
      </c>
      <c r="I66" s="44" t="str">
        <f ca="1">IF(ISERROR(VLOOKUP($B66,'National Conditions Backsheet'!$D$38:$CL$187,I$25,0)), "", VLOOKUP($B66,'National Conditions Backsheet'!$D$38:$CL$187,I$25,0))</f>
        <v>Yes</v>
      </c>
      <c r="J66" s="44" t="str">
        <f ca="1">IF(ISERROR(VLOOKUP($B66,'National Conditions Backsheet'!$D$38:$CL$187,J$25,0)), "", VLOOKUP($B66,'National Conditions Backsheet'!$D$38:$CL$187,J$25,0))</f>
        <v>Yes</v>
      </c>
      <c r="K66" s="44" t="str">
        <f ca="1">IF(ISERROR(VLOOKUP($B66,'National Conditions Backsheet'!$D$38:$CL$187,K$25,0)), "", VLOOKUP($B66,'National Conditions Backsheet'!$D$38:$CL$187,K$25,0))</f>
        <v>Yes</v>
      </c>
      <c r="L66" s="44" t="str">
        <f ca="1">IF(ISERROR(VLOOKUP($B66,'National Conditions Backsheet'!$D$38:$CL$187,L$25,0)), "", VLOOKUP($B66,'National Conditions Backsheet'!$D$38:$CL$187,L$25,0))</f>
        <v>Yes</v>
      </c>
      <c r="M66" s="44" t="str">
        <f ca="1">IF(ISERROR(VLOOKUP($B66,'National Conditions Backsheet'!$D$38:$CL$187,M$25,0)), "", VLOOKUP($B66,'National Conditions Backsheet'!$D$38:$CL$187,M$25,0))</f>
        <v>Yes</v>
      </c>
      <c r="N66" s="42" t="str">
        <f ca="1">IF(ISERROR(VLOOKUP($B66,'National Conditions Backsheet'!$D$38:$CL$187,N$25,0)), "", VLOOKUP($B66,'National Conditions Backsheet'!$D$38:$CL$187,N$25,0))</f>
        <v>Yes</v>
      </c>
    </row>
    <row r="67" spans="1:14">
      <c r="A67" s="3">
        <v>39</v>
      </c>
      <c r="B67" s="41" t="str">
        <f t="shared" ca="1" si="4"/>
        <v>E06000011</v>
      </c>
      <c r="C67" s="58" t="str">
        <f ca="1">IFERROR(VLOOKUP($B67,'Org list'!$J$9:$K$637,2,0), "")</f>
        <v>East Riding of Yorkshire</v>
      </c>
      <c r="D67" s="41" t="str">
        <f ca="1">IF(ISERROR(VLOOKUP($B67,'National Conditions Backsheet'!$D$38:$CL$187,D$25,0)), "", VLOOKUP($B67,'National Conditions Backsheet'!$D$38:$CL$187,D$25,0))</f>
        <v>Yes</v>
      </c>
      <c r="E67" s="44" t="str">
        <f ca="1">IF(ISERROR(VLOOKUP($B67,'National Conditions Backsheet'!$D$38:$CL$187,E$25,0)),"",IF(VLOOKUP($B67,'National Conditions Backsheet'!$D$38:$CL$187,E$25,0)="&lt;Please Select&gt;","",IF($D67="Yes","",VLOOKUP($B67,'National Conditions Backsheet'!$D$38:$CL$187,E$25,0))))</f>
        <v/>
      </c>
      <c r="F67" s="43" t="str">
        <f ca="1">IF(ISERROR(VLOOKUP($B67,'National Conditions Backsheet'!$D$38:$CL$187,F$25,0)),"",IF(VLOOKUP($B67,'National Conditions Backsheet'!$D$38:$CL$187,F$25,0)=0,"",VLOOKUP($B67,'National Conditions Backsheet'!$D$38:$CL$187,F$25,0)))</f>
        <v/>
      </c>
      <c r="G67" s="44" t="str">
        <f ca="1">IF(ISERROR(VLOOKUP($B67,'National Conditions Backsheet'!$D$38:$CL$187,G$25,0)), "", VLOOKUP($B67,'National Conditions Backsheet'!$D$38:$CL$187,G$25,0))</f>
        <v>Yes</v>
      </c>
      <c r="H67" s="44" t="str">
        <f ca="1">IF(ISERROR(VLOOKUP($B67,'National Conditions Backsheet'!$D$38:$CL$187,H$25,0)), "", VLOOKUP($B67,'National Conditions Backsheet'!$D$38:$CL$187,H$25,0))</f>
        <v>Yes</v>
      </c>
      <c r="I67" s="44" t="str">
        <f ca="1">IF(ISERROR(VLOOKUP($B67,'National Conditions Backsheet'!$D$38:$CL$187,I$25,0)), "", VLOOKUP($B67,'National Conditions Backsheet'!$D$38:$CL$187,I$25,0))</f>
        <v>Yes</v>
      </c>
      <c r="J67" s="44" t="str">
        <f ca="1">IF(ISERROR(VLOOKUP($B67,'National Conditions Backsheet'!$D$38:$CL$187,J$25,0)), "", VLOOKUP($B67,'National Conditions Backsheet'!$D$38:$CL$187,J$25,0))</f>
        <v>No - In Progress</v>
      </c>
      <c r="K67" s="44" t="str">
        <f ca="1">IF(ISERROR(VLOOKUP($B67,'National Conditions Backsheet'!$D$38:$CL$187,K$25,0)), "", VLOOKUP($B67,'National Conditions Backsheet'!$D$38:$CL$187,K$25,0))</f>
        <v>Yes</v>
      </c>
      <c r="L67" s="44" t="str">
        <f ca="1">IF(ISERROR(VLOOKUP($B67,'National Conditions Backsheet'!$D$38:$CL$187,L$25,0)), "", VLOOKUP($B67,'National Conditions Backsheet'!$D$38:$CL$187,L$25,0))</f>
        <v>Yes</v>
      </c>
      <c r="M67" s="44" t="str">
        <f ca="1">IF(ISERROR(VLOOKUP($B67,'National Conditions Backsheet'!$D$38:$CL$187,M$25,0)), "", VLOOKUP($B67,'National Conditions Backsheet'!$D$38:$CL$187,M$25,0))</f>
        <v>Yes</v>
      </c>
      <c r="N67" s="42" t="str">
        <f ca="1">IF(ISERROR(VLOOKUP($B67,'National Conditions Backsheet'!$D$38:$CL$187,N$25,0)), "", VLOOKUP($B67,'National Conditions Backsheet'!$D$38:$CL$187,N$25,0))</f>
        <v>Yes</v>
      </c>
    </row>
    <row r="68" spans="1:14">
      <c r="A68" s="3">
        <v>40</v>
      </c>
      <c r="B68" s="41" t="str">
        <f t="shared" ca="1" si="4"/>
        <v>E10000011</v>
      </c>
      <c r="C68" s="58" t="str">
        <f ca="1">IFERROR(VLOOKUP($B68,'Org list'!$J$9:$K$637,2,0), "")</f>
        <v>East Sussex</v>
      </c>
      <c r="D68" s="41" t="str">
        <f ca="1">IF(ISERROR(VLOOKUP($B68,'National Conditions Backsheet'!$D$38:$CL$187,D$25,0)), "", VLOOKUP($B68,'National Conditions Backsheet'!$D$38:$CL$187,D$25,0))</f>
        <v>Yes</v>
      </c>
      <c r="E68" s="44" t="str">
        <f ca="1">IF(ISERROR(VLOOKUP($B68,'National Conditions Backsheet'!$D$38:$CL$187,E$25,0)),"",IF(VLOOKUP($B68,'National Conditions Backsheet'!$D$38:$CL$187,E$25,0)="&lt;Please Select&gt;","",IF($D68="Yes","",VLOOKUP($B68,'National Conditions Backsheet'!$D$38:$CL$187,E$25,0))))</f>
        <v/>
      </c>
      <c r="F68" s="43" t="str">
        <f ca="1">IF(ISERROR(VLOOKUP($B68,'National Conditions Backsheet'!$D$38:$CL$187,F$25,0)),"",IF(VLOOKUP($B68,'National Conditions Backsheet'!$D$38:$CL$187,F$25,0)=0,"",VLOOKUP($B68,'National Conditions Backsheet'!$D$38:$CL$187,F$25,0)))</f>
        <v/>
      </c>
      <c r="G68" s="44" t="str">
        <f ca="1">IF(ISERROR(VLOOKUP($B68,'National Conditions Backsheet'!$D$38:$CL$187,G$25,0)), "", VLOOKUP($B68,'National Conditions Backsheet'!$D$38:$CL$187,G$25,0))</f>
        <v>Yes</v>
      </c>
      <c r="H68" s="44" t="str">
        <f ca="1">IF(ISERROR(VLOOKUP($B68,'National Conditions Backsheet'!$D$38:$CL$187,H$25,0)), "", VLOOKUP($B68,'National Conditions Backsheet'!$D$38:$CL$187,H$25,0))</f>
        <v>Yes</v>
      </c>
      <c r="I68" s="44" t="str">
        <f ca="1">IF(ISERROR(VLOOKUP($B68,'National Conditions Backsheet'!$D$38:$CL$187,I$25,0)), "", VLOOKUP($B68,'National Conditions Backsheet'!$D$38:$CL$187,I$25,0))</f>
        <v>Yes</v>
      </c>
      <c r="J68" s="44" t="str">
        <f ca="1">IF(ISERROR(VLOOKUP($B68,'National Conditions Backsheet'!$D$38:$CL$187,J$25,0)), "", VLOOKUP($B68,'National Conditions Backsheet'!$D$38:$CL$187,J$25,0))</f>
        <v>No - In Progress</v>
      </c>
      <c r="K68" s="44" t="str">
        <f ca="1">IF(ISERROR(VLOOKUP($B68,'National Conditions Backsheet'!$D$38:$CL$187,K$25,0)), "", VLOOKUP($B68,'National Conditions Backsheet'!$D$38:$CL$187,K$25,0))</f>
        <v>Yes</v>
      </c>
      <c r="L68" s="44" t="str">
        <f ca="1">IF(ISERROR(VLOOKUP($B68,'National Conditions Backsheet'!$D$38:$CL$187,L$25,0)), "", VLOOKUP($B68,'National Conditions Backsheet'!$D$38:$CL$187,L$25,0))</f>
        <v>Yes</v>
      </c>
      <c r="M68" s="44" t="str">
        <f ca="1">IF(ISERROR(VLOOKUP($B68,'National Conditions Backsheet'!$D$38:$CL$187,M$25,0)), "", VLOOKUP($B68,'National Conditions Backsheet'!$D$38:$CL$187,M$25,0))</f>
        <v>No - In Progress</v>
      </c>
      <c r="N68" s="42" t="str">
        <f ca="1">IF(ISERROR(VLOOKUP($B68,'National Conditions Backsheet'!$D$38:$CL$187,N$25,0)), "", VLOOKUP($B68,'National Conditions Backsheet'!$D$38:$CL$187,N$25,0))</f>
        <v>Yes</v>
      </c>
    </row>
    <row r="69" spans="1:14">
      <c r="A69" s="3">
        <v>41</v>
      </c>
      <c r="B69" s="41" t="str">
        <f t="shared" ca="1" si="4"/>
        <v>E09000010</v>
      </c>
      <c r="C69" s="58" t="str">
        <f ca="1">IFERROR(VLOOKUP($B69,'Org list'!$J$9:$K$637,2,0), "")</f>
        <v>Enfield</v>
      </c>
      <c r="D69" s="41" t="str">
        <f ca="1">IF(ISERROR(VLOOKUP($B69,'National Conditions Backsheet'!$D$38:$CL$187,D$25,0)), "", VLOOKUP($B69,'National Conditions Backsheet'!$D$38:$CL$187,D$25,0))</f>
        <v>Yes</v>
      </c>
      <c r="E69" s="44" t="str">
        <f ca="1">IF(ISERROR(VLOOKUP($B69,'National Conditions Backsheet'!$D$38:$CL$187,E$25,0)),"",IF(VLOOKUP($B69,'National Conditions Backsheet'!$D$38:$CL$187,E$25,0)="&lt;Please Select&gt;","",IF($D69="Yes","",VLOOKUP($B69,'National Conditions Backsheet'!$D$38:$CL$187,E$25,0))))</f>
        <v/>
      </c>
      <c r="F69" s="43" t="str">
        <f ca="1">IF(ISERROR(VLOOKUP($B69,'National Conditions Backsheet'!$D$38:$CL$187,F$25,0)),"",IF(VLOOKUP($B69,'National Conditions Backsheet'!$D$38:$CL$187,F$25,0)=0,"",VLOOKUP($B69,'National Conditions Backsheet'!$D$38:$CL$187,F$25,0)))</f>
        <v/>
      </c>
      <c r="G69" s="44" t="str">
        <f ca="1">IF(ISERROR(VLOOKUP($B69,'National Conditions Backsheet'!$D$38:$CL$187,G$25,0)), "", VLOOKUP($B69,'National Conditions Backsheet'!$D$38:$CL$187,G$25,0))</f>
        <v>Yes</v>
      </c>
      <c r="H69" s="44" t="str">
        <f ca="1">IF(ISERROR(VLOOKUP($B69,'National Conditions Backsheet'!$D$38:$CL$187,H$25,0)), "", VLOOKUP($B69,'National Conditions Backsheet'!$D$38:$CL$187,H$25,0))</f>
        <v>Yes</v>
      </c>
      <c r="I69" s="44" t="str">
        <f ca="1">IF(ISERROR(VLOOKUP($B69,'National Conditions Backsheet'!$D$38:$CL$187,I$25,0)), "", VLOOKUP($B69,'National Conditions Backsheet'!$D$38:$CL$187,I$25,0))</f>
        <v>No - In Progress</v>
      </c>
      <c r="J69" s="44" t="str">
        <f ca="1">IF(ISERROR(VLOOKUP($B69,'National Conditions Backsheet'!$D$38:$CL$187,J$25,0)), "", VLOOKUP($B69,'National Conditions Backsheet'!$D$38:$CL$187,J$25,0))</f>
        <v>Yes</v>
      </c>
      <c r="K69" s="44" t="str">
        <f ca="1">IF(ISERROR(VLOOKUP($B69,'National Conditions Backsheet'!$D$38:$CL$187,K$25,0)), "", VLOOKUP($B69,'National Conditions Backsheet'!$D$38:$CL$187,K$25,0))</f>
        <v>Yes</v>
      </c>
      <c r="L69" s="44" t="str">
        <f ca="1">IF(ISERROR(VLOOKUP($B69,'National Conditions Backsheet'!$D$38:$CL$187,L$25,0)), "", VLOOKUP($B69,'National Conditions Backsheet'!$D$38:$CL$187,L$25,0))</f>
        <v>Yes</v>
      </c>
      <c r="M69" s="44" t="str">
        <f ca="1">IF(ISERROR(VLOOKUP($B69,'National Conditions Backsheet'!$D$38:$CL$187,M$25,0)), "", VLOOKUP($B69,'National Conditions Backsheet'!$D$38:$CL$187,M$25,0))</f>
        <v>Yes</v>
      </c>
      <c r="N69" s="42" t="str">
        <f ca="1">IF(ISERROR(VLOOKUP($B69,'National Conditions Backsheet'!$D$38:$CL$187,N$25,0)), "", VLOOKUP($B69,'National Conditions Backsheet'!$D$38:$CL$187,N$25,0))</f>
        <v>Yes</v>
      </c>
    </row>
    <row r="70" spans="1:14">
      <c r="A70" s="3">
        <v>42</v>
      </c>
      <c r="B70" s="41" t="str">
        <f t="shared" ca="1" si="4"/>
        <v>E10000012</v>
      </c>
      <c r="C70" s="58" t="str">
        <f ca="1">IFERROR(VLOOKUP($B70,'Org list'!$J$9:$K$637,2,0), "")</f>
        <v>Essex</v>
      </c>
      <c r="D70" s="41" t="str">
        <f ca="1">IF(ISERROR(VLOOKUP($B70,'National Conditions Backsheet'!$D$38:$CL$187,D$25,0)), "", VLOOKUP($B70,'National Conditions Backsheet'!$D$38:$CL$187,D$25,0))</f>
        <v>Yes</v>
      </c>
      <c r="E70" s="44" t="str">
        <f ca="1">IF(ISERROR(VLOOKUP($B70,'National Conditions Backsheet'!$D$38:$CL$187,E$25,0)),"",IF(VLOOKUP($B70,'National Conditions Backsheet'!$D$38:$CL$187,E$25,0)="&lt;Please Select&gt;","",IF($D70="Yes","",VLOOKUP($B70,'National Conditions Backsheet'!$D$38:$CL$187,E$25,0))))</f>
        <v/>
      </c>
      <c r="F70" s="43" t="str">
        <f ca="1">IF(ISERROR(VLOOKUP($B70,'National Conditions Backsheet'!$D$38:$CL$187,F$25,0)),"",IF(VLOOKUP($B70,'National Conditions Backsheet'!$D$38:$CL$187,F$25,0)=0,"",VLOOKUP($B70,'National Conditions Backsheet'!$D$38:$CL$187,F$25,0)))</f>
        <v/>
      </c>
      <c r="G70" s="44" t="str">
        <f ca="1">IF(ISERROR(VLOOKUP($B70,'National Conditions Backsheet'!$D$38:$CL$187,G$25,0)), "", VLOOKUP($B70,'National Conditions Backsheet'!$D$38:$CL$187,G$25,0))</f>
        <v>Yes</v>
      </c>
      <c r="H70" s="44" t="str">
        <f ca="1">IF(ISERROR(VLOOKUP($B70,'National Conditions Backsheet'!$D$38:$CL$187,H$25,0)), "", VLOOKUP($B70,'National Conditions Backsheet'!$D$38:$CL$187,H$25,0))</f>
        <v>Yes</v>
      </c>
      <c r="I70" s="44" t="str">
        <f ca="1">IF(ISERROR(VLOOKUP($B70,'National Conditions Backsheet'!$D$38:$CL$187,I$25,0)), "", VLOOKUP($B70,'National Conditions Backsheet'!$D$38:$CL$187,I$25,0))</f>
        <v>No - In Progress</v>
      </c>
      <c r="J70" s="44" t="str">
        <f ca="1">IF(ISERROR(VLOOKUP($B70,'National Conditions Backsheet'!$D$38:$CL$187,J$25,0)), "", VLOOKUP($B70,'National Conditions Backsheet'!$D$38:$CL$187,J$25,0))</f>
        <v>Yes</v>
      </c>
      <c r="K70" s="44" t="str">
        <f ca="1">IF(ISERROR(VLOOKUP($B70,'National Conditions Backsheet'!$D$38:$CL$187,K$25,0)), "", VLOOKUP($B70,'National Conditions Backsheet'!$D$38:$CL$187,K$25,0))</f>
        <v>Yes</v>
      </c>
      <c r="L70" s="44" t="str">
        <f ca="1">IF(ISERROR(VLOOKUP($B70,'National Conditions Backsheet'!$D$38:$CL$187,L$25,0)), "", VLOOKUP($B70,'National Conditions Backsheet'!$D$38:$CL$187,L$25,0))</f>
        <v>Yes</v>
      </c>
      <c r="M70" s="44" t="str">
        <f ca="1">IF(ISERROR(VLOOKUP($B70,'National Conditions Backsheet'!$D$38:$CL$187,M$25,0)), "", VLOOKUP($B70,'National Conditions Backsheet'!$D$38:$CL$187,M$25,0))</f>
        <v>No - In Progress</v>
      </c>
      <c r="N70" s="42" t="str">
        <f ca="1">IF(ISERROR(VLOOKUP($B70,'National Conditions Backsheet'!$D$38:$CL$187,N$25,0)), "", VLOOKUP($B70,'National Conditions Backsheet'!$D$38:$CL$187,N$25,0))</f>
        <v>Yes</v>
      </c>
    </row>
    <row r="71" spans="1:14">
      <c r="A71" s="3">
        <v>43</v>
      </c>
      <c r="B71" s="41" t="str">
        <f t="shared" ca="1" si="4"/>
        <v>E08000037</v>
      </c>
      <c r="C71" s="58" t="str">
        <f ca="1">IFERROR(VLOOKUP($B71,'Org list'!$J$9:$K$637,2,0), "")</f>
        <v>Gateshead</v>
      </c>
      <c r="D71" s="41" t="str">
        <f ca="1">IF(ISERROR(VLOOKUP($B71,'National Conditions Backsheet'!$D$38:$CL$187,D$25,0)), "", VLOOKUP($B71,'National Conditions Backsheet'!$D$38:$CL$187,D$25,0))</f>
        <v>Yes</v>
      </c>
      <c r="E71" s="44" t="str">
        <f ca="1">IF(ISERROR(VLOOKUP($B71,'National Conditions Backsheet'!$D$38:$CL$187,E$25,0)),"",IF(VLOOKUP($B71,'National Conditions Backsheet'!$D$38:$CL$187,E$25,0)="&lt;Please Select&gt;","",IF($D71="Yes","",VLOOKUP($B71,'National Conditions Backsheet'!$D$38:$CL$187,E$25,0))))</f>
        <v/>
      </c>
      <c r="F71" s="43" t="str">
        <f ca="1">IF(ISERROR(VLOOKUP($B71,'National Conditions Backsheet'!$D$38:$CL$187,F$25,0)),"",IF(VLOOKUP($B71,'National Conditions Backsheet'!$D$38:$CL$187,F$25,0)=0,"",VLOOKUP($B71,'National Conditions Backsheet'!$D$38:$CL$187,F$25,0)))</f>
        <v/>
      </c>
      <c r="G71" s="44" t="str">
        <f ca="1">IF(ISERROR(VLOOKUP($B71,'National Conditions Backsheet'!$D$38:$CL$187,G$25,0)), "", VLOOKUP($B71,'National Conditions Backsheet'!$D$38:$CL$187,G$25,0))</f>
        <v>Yes</v>
      </c>
      <c r="H71" s="44" t="str">
        <f ca="1">IF(ISERROR(VLOOKUP($B71,'National Conditions Backsheet'!$D$38:$CL$187,H$25,0)), "", VLOOKUP($B71,'National Conditions Backsheet'!$D$38:$CL$187,H$25,0))</f>
        <v>Yes</v>
      </c>
      <c r="I71" s="44" t="str">
        <f ca="1">IF(ISERROR(VLOOKUP($B71,'National Conditions Backsheet'!$D$38:$CL$187,I$25,0)), "", VLOOKUP($B71,'National Conditions Backsheet'!$D$38:$CL$187,I$25,0))</f>
        <v>Yes</v>
      </c>
      <c r="J71" s="44" t="str">
        <f ca="1">IF(ISERROR(VLOOKUP($B71,'National Conditions Backsheet'!$D$38:$CL$187,J$25,0)), "", VLOOKUP($B71,'National Conditions Backsheet'!$D$38:$CL$187,J$25,0))</f>
        <v>Yes</v>
      </c>
      <c r="K71" s="44" t="str">
        <f ca="1">IF(ISERROR(VLOOKUP($B71,'National Conditions Backsheet'!$D$38:$CL$187,K$25,0)), "", VLOOKUP($B71,'National Conditions Backsheet'!$D$38:$CL$187,K$25,0))</f>
        <v>Yes</v>
      </c>
      <c r="L71" s="44" t="str">
        <f ca="1">IF(ISERROR(VLOOKUP($B71,'National Conditions Backsheet'!$D$38:$CL$187,L$25,0)), "", VLOOKUP($B71,'National Conditions Backsheet'!$D$38:$CL$187,L$25,0))</f>
        <v>Yes</v>
      </c>
      <c r="M71" s="44" t="str">
        <f ca="1">IF(ISERROR(VLOOKUP($B71,'National Conditions Backsheet'!$D$38:$CL$187,M$25,0)), "", VLOOKUP($B71,'National Conditions Backsheet'!$D$38:$CL$187,M$25,0))</f>
        <v>Yes</v>
      </c>
      <c r="N71" s="42" t="str">
        <f ca="1">IF(ISERROR(VLOOKUP($B71,'National Conditions Backsheet'!$D$38:$CL$187,N$25,0)), "", VLOOKUP($B71,'National Conditions Backsheet'!$D$38:$CL$187,N$25,0))</f>
        <v>Yes</v>
      </c>
    </row>
    <row r="72" spans="1:14">
      <c r="A72" s="3">
        <v>44</v>
      </c>
      <c r="B72" s="41" t="str">
        <f t="shared" ca="1" si="4"/>
        <v>E10000013</v>
      </c>
      <c r="C72" s="58" t="str">
        <f ca="1">IFERROR(VLOOKUP($B72,'Org list'!$J$9:$K$637,2,0), "")</f>
        <v>Gloucestershire</v>
      </c>
      <c r="D72" s="41" t="str">
        <f ca="1">IF(ISERROR(VLOOKUP($B72,'National Conditions Backsheet'!$D$38:$CL$187,D$25,0)), "", VLOOKUP($B72,'National Conditions Backsheet'!$D$38:$CL$187,D$25,0))</f>
        <v>Yes</v>
      </c>
      <c r="E72" s="44" t="str">
        <f ca="1">IF(ISERROR(VLOOKUP($B72,'National Conditions Backsheet'!$D$38:$CL$187,E$25,0)),"",IF(VLOOKUP($B72,'National Conditions Backsheet'!$D$38:$CL$187,E$25,0)="&lt;Please Select&gt;","",IF($D72="Yes","",VLOOKUP($B72,'National Conditions Backsheet'!$D$38:$CL$187,E$25,0))))</f>
        <v/>
      </c>
      <c r="F72" s="43" t="str">
        <f ca="1">IF(ISERROR(VLOOKUP($B72,'National Conditions Backsheet'!$D$38:$CL$187,F$25,0)),"",IF(VLOOKUP($B72,'National Conditions Backsheet'!$D$38:$CL$187,F$25,0)=0,"",VLOOKUP($B72,'National Conditions Backsheet'!$D$38:$CL$187,F$25,0)))</f>
        <v/>
      </c>
      <c r="G72" s="44" t="str">
        <f ca="1">IF(ISERROR(VLOOKUP($B72,'National Conditions Backsheet'!$D$38:$CL$187,G$25,0)), "", VLOOKUP($B72,'National Conditions Backsheet'!$D$38:$CL$187,G$25,0))</f>
        <v>Yes</v>
      </c>
      <c r="H72" s="44" t="str">
        <f ca="1">IF(ISERROR(VLOOKUP($B72,'National Conditions Backsheet'!$D$38:$CL$187,H$25,0)), "", VLOOKUP($B72,'National Conditions Backsheet'!$D$38:$CL$187,H$25,0))</f>
        <v>Yes</v>
      </c>
      <c r="I72" s="44" t="str">
        <f ca="1">IF(ISERROR(VLOOKUP($B72,'National Conditions Backsheet'!$D$38:$CL$187,I$25,0)), "", VLOOKUP($B72,'National Conditions Backsheet'!$D$38:$CL$187,I$25,0))</f>
        <v>Yes</v>
      </c>
      <c r="J72" s="44" t="str">
        <f ca="1">IF(ISERROR(VLOOKUP($B72,'National Conditions Backsheet'!$D$38:$CL$187,J$25,0)), "", VLOOKUP($B72,'National Conditions Backsheet'!$D$38:$CL$187,J$25,0))</f>
        <v>No - In Progress</v>
      </c>
      <c r="K72" s="44" t="str">
        <f ca="1">IF(ISERROR(VLOOKUP($B72,'National Conditions Backsheet'!$D$38:$CL$187,K$25,0)), "", VLOOKUP($B72,'National Conditions Backsheet'!$D$38:$CL$187,K$25,0))</f>
        <v>Yes</v>
      </c>
      <c r="L72" s="44" t="str">
        <f ca="1">IF(ISERROR(VLOOKUP($B72,'National Conditions Backsheet'!$D$38:$CL$187,L$25,0)), "", VLOOKUP($B72,'National Conditions Backsheet'!$D$38:$CL$187,L$25,0))</f>
        <v>Yes</v>
      </c>
      <c r="M72" s="44" t="str">
        <f ca="1">IF(ISERROR(VLOOKUP($B72,'National Conditions Backsheet'!$D$38:$CL$187,M$25,0)), "", VLOOKUP($B72,'National Conditions Backsheet'!$D$38:$CL$187,M$25,0))</f>
        <v>Yes</v>
      </c>
      <c r="N72" s="42" t="str">
        <f ca="1">IF(ISERROR(VLOOKUP($B72,'National Conditions Backsheet'!$D$38:$CL$187,N$25,0)), "", VLOOKUP($B72,'National Conditions Backsheet'!$D$38:$CL$187,N$25,0))</f>
        <v>No - In Progress</v>
      </c>
    </row>
    <row r="73" spans="1:14">
      <c r="A73" s="3">
        <v>45</v>
      </c>
      <c r="B73" s="41" t="str">
        <f t="shared" ca="1" si="4"/>
        <v>E09000011</v>
      </c>
      <c r="C73" s="58" t="str">
        <f ca="1">IFERROR(VLOOKUP($B73,'Org list'!$J$9:$K$637,2,0), "")</f>
        <v>Greenwich</v>
      </c>
      <c r="D73" s="41" t="str">
        <f ca="1">IF(ISERROR(VLOOKUP($B73,'National Conditions Backsheet'!$D$38:$CL$187,D$25,0)), "", VLOOKUP($B73,'National Conditions Backsheet'!$D$38:$CL$187,D$25,0))</f>
        <v>Yes</v>
      </c>
      <c r="E73" s="44" t="str">
        <f ca="1">IF(ISERROR(VLOOKUP($B73,'National Conditions Backsheet'!$D$38:$CL$187,E$25,0)),"",IF(VLOOKUP($B73,'National Conditions Backsheet'!$D$38:$CL$187,E$25,0)="&lt;Please Select&gt;","",IF($D73="Yes","",VLOOKUP($B73,'National Conditions Backsheet'!$D$38:$CL$187,E$25,0))))</f>
        <v/>
      </c>
      <c r="F73" s="43" t="str">
        <f ca="1">IF(ISERROR(VLOOKUP($B73,'National Conditions Backsheet'!$D$38:$CL$187,F$25,0)),"",IF(VLOOKUP($B73,'National Conditions Backsheet'!$D$38:$CL$187,F$25,0)=0,"",VLOOKUP($B73,'National Conditions Backsheet'!$D$38:$CL$187,F$25,0)))</f>
        <v/>
      </c>
      <c r="G73" s="44" t="str">
        <f ca="1">IF(ISERROR(VLOOKUP($B73,'National Conditions Backsheet'!$D$38:$CL$187,G$25,0)), "", VLOOKUP($B73,'National Conditions Backsheet'!$D$38:$CL$187,G$25,0))</f>
        <v>Yes</v>
      </c>
      <c r="H73" s="44" t="str">
        <f ca="1">IF(ISERROR(VLOOKUP($B73,'National Conditions Backsheet'!$D$38:$CL$187,H$25,0)), "", VLOOKUP($B73,'National Conditions Backsheet'!$D$38:$CL$187,H$25,0))</f>
        <v>Yes</v>
      </c>
      <c r="I73" s="44" t="str">
        <f ca="1">IF(ISERROR(VLOOKUP($B73,'National Conditions Backsheet'!$D$38:$CL$187,I$25,0)), "", VLOOKUP($B73,'National Conditions Backsheet'!$D$38:$CL$187,I$25,0))</f>
        <v>Yes</v>
      </c>
      <c r="J73" s="44" t="str">
        <f ca="1">IF(ISERROR(VLOOKUP($B73,'National Conditions Backsheet'!$D$38:$CL$187,J$25,0)), "", VLOOKUP($B73,'National Conditions Backsheet'!$D$38:$CL$187,J$25,0))</f>
        <v>Yes</v>
      </c>
      <c r="K73" s="44" t="str">
        <f ca="1">IF(ISERROR(VLOOKUP($B73,'National Conditions Backsheet'!$D$38:$CL$187,K$25,0)), "", VLOOKUP($B73,'National Conditions Backsheet'!$D$38:$CL$187,K$25,0))</f>
        <v>Yes</v>
      </c>
      <c r="L73" s="44" t="str">
        <f ca="1">IF(ISERROR(VLOOKUP($B73,'National Conditions Backsheet'!$D$38:$CL$187,L$25,0)), "", VLOOKUP($B73,'National Conditions Backsheet'!$D$38:$CL$187,L$25,0))</f>
        <v>Yes</v>
      </c>
      <c r="M73" s="44" t="str">
        <f ca="1">IF(ISERROR(VLOOKUP($B73,'National Conditions Backsheet'!$D$38:$CL$187,M$25,0)), "", VLOOKUP($B73,'National Conditions Backsheet'!$D$38:$CL$187,M$25,0))</f>
        <v>Yes</v>
      </c>
      <c r="N73" s="42" t="str">
        <f ca="1">IF(ISERROR(VLOOKUP($B73,'National Conditions Backsheet'!$D$38:$CL$187,N$25,0)), "", VLOOKUP($B73,'National Conditions Backsheet'!$D$38:$CL$187,N$25,0))</f>
        <v>Yes</v>
      </c>
    </row>
    <row r="74" spans="1:14">
      <c r="A74" s="3">
        <v>46</v>
      </c>
      <c r="B74" s="41" t="str">
        <f t="shared" ca="1" si="4"/>
        <v>E09000012</v>
      </c>
      <c r="C74" s="58" t="str">
        <f ca="1">IFERROR(VLOOKUP($B74,'Org list'!$J$9:$K$637,2,0), "")</f>
        <v>Hackney</v>
      </c>
      <c r="D74" s="41" t="str">
        <f ca="1">IF(ISERROR(VLOOKUP($B74,'National Conditions Backsheet'!$D$38:$CL$187,D$25,0)), "", VLOOKUP($B74,'National Conditions Backsheet'!$D$38:$CL$187,D$25,0))</f>
        <v>Yes</v>
      </c>
      <c r="E74" s="44" t="str">
        <f ca="1">IF(ISERROR(VLOOKUP($B74,'National Conditions Backsheet'!$D$38:$CL$187,E$25,0)),"",IF(VLOOKUP($B74,'National Conditions Backsheet'!$D$38:$CL$187,E$25,0)="&lt;Please Select&gt;","",IF($D74="Yes","",VLOOKUP($B74,'National Conditions Backsheet'!$D$38:$CL$187,E$25,0))))</f>
        <v/>
      </c>
      <c r="F74" s="43" t="str">
        <f ca="1">IF(ISERROR(VLOOKUP($B74,'National Conditions Backsheet'!$D$38:$CL$187,F$25,0)),"",IF(VLOOKUP($B74,'National Conditions Backsheet'!$D$38:$CL$187,F$25,0)=0,"",VLOOKUP($B74,'National Conditions Backsheet'!$D$38:$CL$187,F$25,0)))</f>
        <v/>
      </c>
      <c r="G74" s="44" t="str">
        <f ca="1">IF(ISERROR(VLOOKUP($B74,'National Conditions Backsheet'!$D$38:$CL$187,G$25,0)), "", VLOOKUP($B74,'National Conditions Backsheet'!$D$38:$CL$187,G$25,0))</f>
        <v>Yes</v>
      </c>
      <c r="H74" s="44" t="str">
        <f ca="1">IF(ISERROR(VLOOKUP($B74,'National Conditions Backsheet'!$D$38:$CL$187,H$25,0)), "", VLOOKUP($B74,'National Conditions Backsheet'!$D$38:$CL$187,H$25,0))</f>
        <v>Yes</v>
      </c>
      <c r="I74" s="44" t="str">
        <f ca="1">IF(ISERROR(VLOOKUP($B74,'National Conditions Backsheet'!$D$38:$CL$187,I$25,0)), "", VLOOKUP($B74,'National Conditions Backsheet'!$D$38:$CL$187,I$25,0))</f>
        <v>Yes</v>
      </c>
      <c r="J74" s="44" t="str">
        <f ca="1">IF(ISERROR(VLOOKUP($B74,'National Conditions Backsheet'!$D$38:$CL$187,J$25,0)), "", VLOOKUP($B74,'National Conditions Backsheet'!$D$38:$CL$187,J$25,0))</f>
        <v>Yes</v>
      </c>
      <c r="K74" s="44" t="str">
        <f ca="1">IF(ISERROR(VLOOKUP($B74,'National Conditions Backsheet'!$D$38:$CL$187,K$25,0)), "", VLOOKUP($B74,'National Conditions Backsheet'!$D$38:$CL$187,K$25,0))</f>
        <v>Yes</v>
      </c>
      <c r="L74" s="44" t="str">
        <f ca="1">IF(ISERROR(VLOOKUP($B74,'National Conditions Backsheet'!$D$38:$CL$187,L$25,0)), "", VLOOKUP($B74,'National Conditions Backsheet'!$D$38:$CL$187,L$25,0))</f>
        <v>Yes</v>
      </c>
      <c r="M74" s="44" t="str">
        <f ca="1">IF(ISERROR(VLOOKUP($B74,'National Conditions Backsheet'!$D$38:$CL$187,M$25,0)), "", VLOOKUP($B74,'National Conditions Backsheet'!$D$38:$CL$187,M$25,0))</f>
        <v>Yes</v>
      </c>
      <c r="N74" s="42" t="str">
        <f ca="1">IF(ISERROR(VLOOKUP($B74,'National Conditions Backsheet'!$D$38:$CL$187,N$25,0)), "", VLOOKUP($B74,'National Conditions Backsheet'!$D$38:$CL$187,N$25,0))</f>
        <v>Yes</v>
      </c>
    </row>
    <row r="75" spans="1:14">
      <c r="A75" s="3">
        <v>47</v>
      </c>
      <c r="B75" s="41" t="str">
        <f t="shared" ca="1" si="4"/>
        <v>E06000006</v>
      </c>
      <c r="C75" s="58" t="str">
        <f ca="1">IFERROR(VLOOKUP($B75,'Org list'!$J$9:$K$637,2,0), "")</f>
        <v>Halton</v>
      </c>
      <c r="D75" s="41" t="str">
        <f ca="1">IF(ISERROR(VLOOKUP($B75,'National Conditions Backsheet'!$D$38:$CL$187,D$25,0)), "", VLOOKUP($B75,'National Conditions Backsheet'!$D$38:$CL$187,D$25,0))</f>
        <v>Yes</v>
      </c>
      <c r="E75" s="44" t="str">
        <f ca="1">IF(ISERROR(VLOOKUP($B75,'National Conditions Backsheet'!$D$38:$CL$187,E$25,0)),"",IF(VLOOKUP($B75,'National Conditions Backsheet'!$D$38:$CL$187,E$25,0)="&lt;Please Select&gt;","",IF($D75="Yes","",VLOOKUP($B75,'National Conditions Backsheet'!$D$38:$CL$187,E$25,0))))</f>
        <v/>
      </c>
      <c r="F75" s="43" t="str">
        <f ca="1">IF(ISERROR(VLOOKUP($B75,'National Conditions Backsheet'!$D$38:$CL$187,F$25,0)),"",IF(VLOOKUP($B75,'National Conditions Backsheet'!$D$38:$CL$187,F$25,0)=0,"",VLOOKUP($B75,'National Conditions Backsheet'!$D$38:$CL$187,F$25,0)))</f>
        <v/>
      </c>
      <c r="G75" s="44" t="str">
        <f ca="1">IF(ISERROR(VLOOKUP($B75,'National Conditions Backsheet'!$D$38:$CL$187,G$25,0)), "", VLOOKUP($B75,'National Conditions Backsheet'!$D$38:$CL$187,G$25,0))</f>
        <v>Yes</v>
      </c>
      <c r="H75" s="44" t="str">
        <f ca="1">IF(ISERROR(VLOOKUP($B75,'National Conditions Backsheet'!$D$38:$CL$187,H$25,0)), "", VLOOKUP($B75,'National Conditions Backsheet'!$D$38:$CL$187,H$25,0))</f>
        <v>Yes</v>
      </c>
      <c r="I75" s="44" t="str">
        <f ca="1">IF(ISERROR(VLOOKUP($B75,'National Conditions Backsheet'!$D$38:$CL$187,I$25,0)), "", VLOOKUP($B75,'National Conditions Backsheet'!$D$38:$CL$187,I$25,0))</f>
        <v>Yes</v>
      </c>
      <c r="J75" s="44" t="str">
        <f ca="1">IF(ISERROR(VLOOKUP($B75,'National Conditions Backsheet'!$D$38:$CL$187,J$25,0)), "", VLOOKUP($B75,'National Conditions Backsheet'!$D$38:$CL$187,J$25,0))</f>
        <v>No - In Progress</v>
      </c>
      <c r="K75" s="44" t="str">
        <f ca="1">IF(ISERROR(VLOOKUP($B75,'National Conditions Backsheet'!$D$38:$CL$187,K$25,0)), "", VLOOKUP($B75,'National Conditions Backsheet'!$D$38:$CL$187,K$25,0))</f>
        <v>Yes</v>
      </c>
      <c r="L75" s="44" t="str">
        <f ca="1">IF(ISERROR(VLOOKUP($B75,'National Conditions Backsheet'!$D$38:$CL$187,L$25,0)), "", VLOOKUP($B75,'National Conditions Backsheet'!$D$38:$CL$187,L$25,0))</f>
        <v>Yes</v>
      </c>
      <c r="M75" s="44" t="str">
        <f ca="1">IF(ISERROR(VLOOKUP($B75,'National Conditions Backsheet'!$D$38:$CL$187,M$25,0)), "", VLOOKUP($B75,'National Conditions Backsheet'!$D$38:$CL$187,M$25,0))</f>
        <v>Yes</v>
      </c>
      <c r="N75" s="42" t="str">
        <f ca="1">IF(ISERROR(VLOOKUP($B75,'National Conditions Backsheet'!$D$38:$CL$187,N$25,0)), "", VLOOKUP($B75,'National Conditions Backsheet'!$D$38:$CL$187,N$25,0))</f>
        <v>Yes</v>
      </c>
    </row>
    <row r="76" spans="1:14">
      <c r="A76" s="3">
        <v>48</v>
      </c>
      <c r="B76" s="41" t="str">
        <f t="shared" ca="1" si="4"/>
        <v>E09000013</v>
      </c>
      <c r="C76" s="58" t="str">
        <f ca="1">IFERROR(VLOOKUP($B76,'Org list'!$J$9:$K$637,2,0), "")</f>
        <v>Hammersmith and Fulham</v>
      </c>
      <c r="D76" s="41" t="str">
        <f ca="1">IF(ISERROR(VLOOKUP($B76,'National Conditions Backsheet'!$D$38:$CL$187,D$25,0)), "", VLOOKUP($B76,'National Conditions Backsheet'!$D$38:$CL$187,D$25,0))</f>
        <v>No</v>
      </c>
      <c r="E76" s="44" t="str">
        <f ca="1">IF(ISERROR(VLOOKUP($B76,'National Conditions Backsheet'!$D$38:$CL$187,E$25,0)),"",IF(VLOOKUP($B76,'National Conditions Backsheet'!$D$38:$CL$187,E$25,0)="&lt;Please Select&gt;","",IF($D76="Yes","",VLOOKUP($B76,'National Conditions Backsheet'!$D$38:$CL$187,E$25,0))))</f>
        <v>Yes</v>
      </c>
      <c r="F76" s="43" t="str">
        <f ca="1">IF(ISERROR(VLOOKUP($B76,'National Conditions Backsheet'!$D$38:$CL$187,F$25,0)),"",IF(VLOOKUP($B76,'National Conditions Backsheet'!$D$38:$CL$187,F$25,0)=0,"",VLOOKUP($B76,'National Conditions Backsheet'!$D$38:$CL$187,F$25,0)))</f>
        <v/>
      </c>
      <c r="G76" s="44" t="str">
        <f ca="1">IF(ISERROR(VLOOKUP($B76,'National Conditions Backsheet'!$D$38:$CL$187,G$25,0)), "", VLOOKUP($B76,'National Conditions Backsheet'!$D$38:$CL$187,G$25,0))</f>
        <v>Yes</v>
      </c>
      <c r="H76" s="44" t="str">
        <f ca="1">IF(ISERROR(VLOOKUP($B76,'National Conditions Backsheet'!$D$38:$CL$187,H$25,0)), "", VLOOKUP($B76,'National Conditions Backsheet'!$D$38:$CL$187,H$25,0))</f>
        <v>Yes</v>
      </c>
      <c r="I76" s="44" t="str">
        <f ca="1">IF(ISERROR(VLOOKUP($B76,'National Conditions Backsheet'!$D$38:$CL$187,I$25,0)), "", VLOOKUP($B76,'National Conditions Backsheet'!$D$38:$CL$187,I$25,0))</f>
        <v>No - In Progress</v>
      </c>
      <c r="J76" s="44" t="str">
        <f ca="1">IF(ISERROR(VLOOKUP($B76,'National Conditions Backsheet'!$D$38:$CL$187,J$25,0)), "", VLOOKUP($B76,'National Conditions Backsheet'!$D$38:$CL$187,J$25,0))</f>
        <v>No - In Progress</v>
      </c>
      <c r="K76" s="44" t="str">
        <f ca="1">IF(ISERROR(VLOOKUP($B76,'National Conditions Backsheet'!$D$38:$CL$187,K$25,0)), "", VLOOKUP($B76,'National Conditions Backsheet'!$D$38:$CL$187,K$25,0))</f>
        <v>Yes</v>
      </c>
      <c r="L76" s="44" t="str">
        <f ca="1">IF(ISERROR(VLOOKUP($B76,'National Conditions Backsheet'!$D$38:$CL$187,L$25,0)), "", VLOOKUP($B76,'National Conditions Backsheet'!$D$38:$CL$187,L$25,0))</f>
        <v>Yes</v>
      </c>
      <c r="M76" s="44" t="str">
        <f ca="1">IF(ISERROR(VLOOKUP($B76,'National Conditions Backsheet'!$D$38:$CL$187,M$25,0)), "", VLOOKUP($B76,'National Conditions Backsheet'!$D$38:$CL$187,M$25,0))</f>
        <v>No - In Progress</v>
      </c>
      <c r="N76" s="42" t="str">
        <f ca="1">IF(ISERROR(VLOOKUP($B76,'National Conditions Backsheet'!$D$38:$CL$187,N$25,0)), "", VLOOKUP($B76,'National Conditions Backsheet'!$D$38:$CL$187,N$25,0))</f>
        <v>Yes</v>
      </c>
    </row>
    <row r="77" spans="1:14">
      <c r="A77" s="3">
        <v>49</v>
      </c>
      <c r="B77" s="41" t="str">
        <f t="shared" ca="1" si="4"/>
        <v>E10000014</v>
      </c>
      <c r="C77" s="58" t="str">
        <f ca="1">IFERROR(VLOOKUP($B77,'Org list'!$J$9:$K$637,2,0), "")</f>
        <v>Hampshire</v>
      </c>
      <c r="D77" s="41" t="str">
        <f ca="1">IF(ISERROR(VLOOKUP($B77,'National Conditions Backsheet'!$D$38:$CL$187,D$25,0)), "", VLOOKUP($B77,'National Conditions Backsheet'!$D$38:$CL$187,D$25,0))</f>
        <v>Yes</v>
      </c>
      <c r="E77" s="44" t="str">
        <f ca="1">IF(ISERROR(VLOOKUP($B77,'National Conditions Backsheet'!$D$38:$CL$187,E$25,0)),"",IF(VLOOKUP($B77,'National Conditions Backsheet'!$D$38:$CL$187,E$25,0)="&lt;Please Select&gt;","",IF($D77="Yes","",VLOOKUP($B77,'National Conditions Backsheet'!$D$38:$CL$187,E$25,0))))</f>
        <v/>
      </c>
      <c r="F77" s="43" t="str">
        <f ca="1">IF(ISERROR(VLOOKUP($B77,'National Conditions Backsheet'!$D$38:$CL$187,F$25,0)),"",IF(VLOOKUP($B77,'National Conditions Backsheet'!$D$38:$CL$187,F$25,0)=0,"",VLOOKUP($B77,'National Conditions Backsheet'!$D$38:$CL$187,F$25,0)))</f>
        <v/>
      </c>
      <c r="G77" s="44" t="str">
        <f ca="1">IF(ISERROR(VLOOKUP($B77,'National Conditions Backsheet'!$D$38:$CL$187,G$25,0)), "", VLOOKUP($B77,'National Conditions Backsheet'!$D$38:$CL$187,G$25,0))</f>
        <v>Yes</v>
      </c>
      <c r="H77" s="44" t="str">
        <f ca="1">IF(ISERROR(VLOOKUP($B77,'National Conditions Backsheet'!$D$38:$CL$187,H$25,0)), "", VLOOKUP($B77,'National Conditions Backsheet'!$D$38:$CL$187,H$25,0))</f>
        <v>Yes</v>
      </c>
      <c r="I77" s="44" t="str">
        <f ca="1">IF(ISERROR(VLOOKUP($B77,'National Conditions Backsheet'!$D$38:$CL$187,I$25,0)), "", VLOOKUP($B77,'National Conditions Backsheet'!$D$38:$CL$187,I$25,0))</f>
        <v>Yes</v>
      </c>
      <c r="J77" s="44" t="str">
        <f ca="1">IF(ISERROR(VLOOKUP($B77,'National Conditions Backsheet'!$D$38:$CL$187,J$25,0)), "", VLOOKUP($B77,'National Conditions Backsheet'!$D$38:$CL$187,J$25,0))</f>
        <v>Yes</v>
      </c>
      <c r="K77" s="44" t="str">
        <f ca="1">IF(ISERROR(VLOOKUP($B77,'National Conditions Backsheet'!$D$38:$CL$187,K$25,0)), "", VLOOKUP($B77,'National Conditions Backsheet'!$D$38:$CL$187,K$25,0))</f>
        <v>Yes</v>
      </c>
      <c r="L77" s="44" t="str">
        <f ca="1">IF(ISERROR(VLOOKUP($B77,'National Conditions Backsheet'!$D$38:$CL$187,L$25,0)), "", VLOOKUP($B77,'National Conditions Backsheet'!$D$38:$CL$187,L$25,0))</f>
        <v>Yes</v>
      </c>
      <c r="M77" s="44" t="str">
        <f ca="1">IF(ISERROR(VLOOKUP($B77,'National Conditions Backsheet'!$D$38:$CL$187,M$25,0)), "", VLOOKUP($B77,'National Conditions Backsheet'!$D$38:$CL$187,M$25,0))</f>
        <v>Yes</v>
      </c>
      <c r="N77" s="42" t="str">
        <f ca="1">IF(ISERROR(VLOOKUP($B77,'National Conditions Backsheet'!$D$38:$CL$187,N$25,0)), "", VLOOKUP($B77,'National Conditions Backsheet'!$D$38:$CL$187,N$25,0))</f>
        <v>No - In Progress</v>
      </c>
    </row>
    <row r="78" spans="1:14">
      <c r="A78" s="3">
        <v>50</v>
      </c>
      <c r="B78" s="41" t="str">
        <f t="shared" ca="1" si="4"/>
        <v>E09000014</v>
      </c>
      <c r="C78" s="58" t="str">
        <f ca="1">IFERROR(VLOOKUP($B78,'Org list'!$J$9:$K$637,2,0), "")</f>
        <v>Haringey</v>
      </c>
      <c r="D78" s="41" t="str">
        <f ca="1">IF(ISERROR(VLOOKUP($B78,'National Conditions Backsheet'!$D$38:$CL$187,D$25,0)), "", VLOOKUP($B78,'National Conditions Backsheet'!$D$38:$CL$187,D$25,0))</f>
        <v>Yes</v>
      </c>
      <c r="E78" s="44" t="str">
        <f ca="1">IF(ISERROR(VLOOKUP($B78,'National Conditions Backsheet'!$D$38:$CL$187,E$25,0)),"",IF(VLOOKUP($B78,'National Conditions Backsheet'!$D$38:$CL$187,E$25,0)="&lt;Please Select&gt;","",IF($D78="Yes","",VLOOKUP($B78,'National Conditions Backsheet'!$D$38:$CL$187,E$25,0))))</f>
        <v/>
      </c>
      <c r="F78" s="43" t="str">
        <f ca="1">IF(ISERROR(VLOOKUP($B78,'National Conditions Backsheet'!$D$38:$CL$187,F$25,0)),"",IF(VLOOKUP($B78,'National Conditions Backsheet'!$D$38:$CL$187,F$25,0)=0,"",VLOOKUP($B78,'National Conditions Backsheet'!$D$38:$CL$187,F$25,0)))</f>
        <v/>
      </c>
      <c r="G78" s="44" t="str">
        <f ca="1">IF(ISERROR(VLOOKUP($B78,'National Conditions Backsheet'!$D$38:$CL$187,G$25,0)), "", VLOOKUP($B78,'National Conditions Backsheet'!$D$38:$CL$187,G$25,0))</f>
        <v>Yes</v>
      </c>
      <c r="H78" s="44" t="str">
        <f ca="1">IF(ISERROR(VLOOKUP($B78,'National Conditions Backsheet'!$D$38:$CL$187,H$25,0)), "", VLOOKUP($B78,'National Conditions Backsheet'!$D$38:$CL$187,H$25,0))</f>
        <v>Yes</v>
      </c>
      <c r="I78" s="44" t="str">
        <f ca="1">IF(ISERROR(VLOOKUP($B78,'National Conditions Backsheet'!$D$38:$CL$187,I$25,0)), "", VLOOKUP($B78,'National Conditions Backsheet'!$D$38:$CL$187,I$25,0))</f>
        <v>Yes</v>
      </c>
      <c r="J78" s="44" t="str">
        <f ca="1">IF(ISERROR(VLOOKUP($B78,'National Conditions Backsheet'!$D$38:$CL$187,J$25,0)), "", VLOOKUP($B78,'National Conditions Backsheet'!$D$38:$CL$187,J$25,0))</f>
        <v>Yes</v>
      </c>
      <c r="K78" s="44" t="str">
        <f ca="1">IF(ISERROR(VLOOKUP($B78,'National Conditions Backsheet'!$D$38:$CL$187,K$25,0)), "", VLOOKUP($B78,'National Conditions Backsheet'!$D$38:$CL$187,K$25,0))</f>
        <v>Yes</v>
      </c>
      <c r="L78" s="44" t="str">
        <f ca="1">IF(ISERROR(VLOOKUP($B78,'National Conditions Backsheet'!$D$38:$CL$187,L$25,0)), "", VLOOKUP($B78,'National Conditions Backsheet'!$D$38:$CL$187,L$25,0))</f>
        <v>Yes</v>
      </c>
      <c r="M78" s="44" t="str">
        <f ca="1">IF(ISERROR(VLOOKUP($B78,'National Conditions Backsheet'!$D$38:$CL$187,M$25,0)), "", VLOOKUP($B78,'National Conditions Backsheet'!$D$38:$CL$187,M$25,0))</f>
        <v>No - In Progress</v>
      </c>
      <c r="N78" s="42" t="str">
        <f ca="1">IF(ISERROR(VLOOKUP($B78,'National Conditions Backsheet'!$D$38:$CL$187,N$25,0)), "", VLOOKUP($B78,'National Conditions Backsheet'!$D$38:$CL$187,N$25,0))</f>
        <v>Yes</v>
      </c>
    </row>
    <row r="79" spans="1:14">
      <c r="A79" s="3">
        <v>51</v>
      </c>
      <c r="B79" s="41" t="str">
        <f t="shared" ca="1" si="4"/>
        <v>E09000015</v>
      </c>
      <c r="C79" s="58" t="str">
        <f ca="1">IFERROR(VLOOKUP($B79,'Org list'!$J$9:$K$637,2,0), "")</f>
        <v>Harrow</v>
      </c>
      <c r="D79" s="41" t="str">
        <f ca="1">IF(ISERROR(VLOOKUP($B79,'National Conditions Backsheet'!$D$38:$CL$187,D$25,0)), "", VLOOKUP($B79,'National Conditions Backsheet'!$D$38:$CL$187,D$25,0))</f>
        <v>Yes</v>
      </c>
      <c r="E79" s="44" t="str">
        <f ca="1">IF(ISERROR(VLOOKUP($B79,'National Conditions Backsheet'!$D$38:$CL$187,E$25,0)),"",IF(VLOOKUP($B79,'National Conditions Backsheet'!$D$38:$CL$187,E$25,0)="&lt;Please Select&gt;","",IF($D79="Yes","",VLOOKUP($B79,'National Conditions Backsheet'!$D$38:$CL$187,E$25,0))))</f>
        <v/>
      </c>
      <c r="F79" s="43" t="str">
        <f ca="1">IF(ISERROR(VLOOKUP($B79,'National Conditions Backsheet'!$D$38:$CL$187,F$25,0)),"",IF(VLOOKUP($B79,'National Conditions Backsheet'!$D$38:$CL$187,F$25,0)=0,"",VLOOKUP($B79,'National Conditions Backsheet'!$D$38:$CL$187,F$25,0)))</f>
        <v/>
      </c>
      <c r="G79" s="44" t="str">
        <f ca="1">IF(ISERROR(VLOOKUP($B79,'National Conditions Backsheet'!$D$38:$CL$187,G$25,0)), "", VLOOKUP($B79,'National Conditions Backsheet'!$D$38:$CL$187,G$25,0))</f>
        <v>Yes</v>
      </c>
      <c r="H79" s="44" t="str">
        <f ca="1">IF(ISERROR(VLOOKUP($B79,'National Conditions Backsheet'!$D$38:$CL$187,H$25,0)), "", VLOOKUP($B79,'National Conditions Backsheet'!$D$38:$CL$187,H$25,0))</f>
        <v>Yes</v>
      </c>
      <c r="I79" s="44" t="str">
        <f ca="1">IF(ISERROR(VLOOKUP($B79,'National Conditions Backsheet'!$D$38:$CL$187,I$25,0)), "", VLOOKUP($B79,'National Conditions Backsheet'!$D$38:$CL$187,I$25,0))</f>
        <v>Yes</v>
      </c>
      <c r="J79" s="44" t="str">
        <f ca="1">IF(ISERROR(VLOOKUP($B79,'National Conditions Backsheet'!$D$38:$CL$187,J$25,0)), "", VLOOKUP($B79,'National Conditions Backsheet'!$D$38:$CL$187,J$25,0))</f>
        <v>Yes</v>
      </c>
      <c r="K79" s="44" t="str">
        <f ca="1">IF(ISERROR(VLOOKUP($B79,'National Conditions Backsheet'!$D$38:$CL$187,K$25,0)), "", VLOOKUP($B79,'National Conditions Backsheet'!$D$38:$CL$187,K$25,0))</f>
        <v>Yes</v>
      </c>
      <c r="L79" s="44" t="str">
        <f ca="1">IF(ISERROR(VLOOKUP($B79,'National Conditions Backsheet'!$D$38:$CL$187,L$25,0)), "", VLOOKUP($B79,'National Conditions Backsheet'!$D$38:$CL$187,L$25,0))</f>
        <v>Yes</v>
      </c>
      <c r="M79" s="44" t="str">
        <f ca="1">IF(ISERROR(VLOOKUP($B79,'National Conditions Backsheet'!$D$38:$CL$187,M$25,0)), "", VLOOKUP($B79,'National Conditions Backsheet'!$D$38:$CL$187,M$25,0))</f>
        <v>No - In Progress</v>
      </c>
      <c r="N79" s="42" t="str">
        <f ca="1">IF(ISERROR(VLOOKUP($B79,'National Conditions Backsheet'!$D$38:$CL$187,N$25,0)), "", VLOOKUP($B79,'National Conditions Backsheet'!$D$38:$CL$187,N$25,0))</f>
        <v>Yes</v>
      </c>
    </row>
    <row r="80" spans="1:14">
      <c r="A80" s="3">
        <v>52</v>
      </c>
      <c r="B80" s="41" t="str">
        <f t="shared" ca="1" si="4"/>
        <v>E06000001</v>
      </c>
      <c r="C80" s="58" t="str">
        <f ca="1">IFERROR(VLOOKUP($B80,'Org list'!$J$9:$K$637,2,0), "")</f>
        <v>Hartlepool</v>
      </c>
      <c r="D80" s="41" t="str">
        <f ca="1">IF(ISERROR(VLOOKUP($B80,'National Conditions Backsheet'!$D$38:$CL$187,D$25,0)), "", VLOOKUP($B80,'National Conditions Backsheet'!$D$38:$CL$187,D$25,0))</f>
        <v>Yes</v>
      </c>
      <c r="E80" s="44" t="str">
        <f ca="1">IF(ISERROR(VLOOKUP($B80,'National Conditions Backsheet'!$D$38:$CL$187,E$25,0)),"",IF(VLOOKUP($B80,'National Conditions Backsheet'!$D$38:$CL$187,E$25,0)="&lt;Please Select&gt;","",IF($D80="Yes","",VLOOKUP($B80,'National Conditions Backsheet'!$D$38:$CL$187,E$25,0))))</f>
        <v/>
      </c>
      <c r="F80" s="43" t="str">
        <f ca="1">IF(ISERROR(VLOOKUP($B80,'National Conditions Backsheet'!$D$38:$CL$187,F$25,0)),"",IF(VLOOKUP($B80,'National Conditions Backsheet'!$D$38:$CL$187,F$25,0)=0,"",VLOOKUP($B80,'National Conditions Backsheet'!$D$38:$CL$187,F$25,0)))</f>
        <v/>
      </c>
      <c r="G80" s="44" t="str">
        <f ca="1">IF(ISERROR(VLOOKUP($B80,'National Conditions Backsheet'!$D$38:$CL$187,G$25,0)), "", VLOOKUP($B80,'National Conditions Backsheet'!$D$38:$CL$187,G$25,0))</f>
        <v>Yes</v>
      </c>
      <c r="H80" s="44" t="str">
        <f ca="1">IF(ISERROR(VLOOKUP($B80,'National Conditions Backsheet'!$D$38:$CL$187,H$25,0)), "", VLOOKUP($B80,'National Conditions Backsheet'!$D$38:$CL$187,H$25,0))</f>
        <v>Yes</v>
      </c>
      <c r="I80" s="44" t="str">
        <f ca="1">IF(ISERROR(VLOOKUP($B80,'National Conditions Backsheet'!$D$38:$CL$187,I$25,0)), "", VLOOKUP($B80,'National Conditions Backsheet'!$D$38:$CL$187,I$25,0))</f>
        <v>Yes</v>
      </c>
      <c r="J80" s="44" t="str">
        <f ca="1">IF(ISERROR(VLOOKUP($B80,'National Conditions Backsheet'!$D$38:$CL$187,J$25,0)), "", VLOOKUP($B80,'National Conditions Backsheet'!$D$38:$CL$187,J$25,0))</f>
        <v>Yes</v>
      </c>
      <c r="K80" s="44" t="str">
        <f ca="1">IF(ISERROR(VLOOKUP($B80,'National Conditions Backsheet'!$D$38:$CL$187,K$25,0)), "", VLOOKUP($B80,'National Conditions Backsheet'!$D$38:$CL$187,K$25,0))</f>
        <v>Yes</v>
      </c>
      <c r="L80" s="44" t="str">
        <f ca="1">IF(ISERROR(VLOOKUP($B80,'National Conditions Backsheet'!$D$38:$CL$187,L$25,0)), "", VLOOKUP($B80,'National Conditions Backsheet'!$D$38:$CL$187,L$25,0))</f>
        <v>No - In Progress</v>
      </c>
      <c r="M80" s="44" t="str">
        <f ca="1">IF(ISERROR(VLOOKUP($B80,'National Conditions Backsheet'!$D$38:$CL$187,M$25,0)), "", VLOOKUP($B80,'National Conditions Backsheet'!$D$38:$CL$187,M$25,0))</f>
        <v>No - In Progress</v>
      </c>
      <c r="N80" s="42" t="str">
        <f ca="1">IF(ISERROR(VLOOKUP($B80,'National Conditions Backsheet'!$D$38:$CL$187,N$25,0)), "", VLOOKUP($B80,'National Conditions Backsheet'!$D$38:$CL$187,N$25,0))</f>
        <v>Yes</v>
      </c>
    </row>
    <row r="81" spans="1:14">
      <c r="A81" s="3">
        <v>53</v>
      </c>
      <c r="B81" s="41" t="str">
        <f t="shared" ca="1" si="4"/>
        <v>E09000016</v>
      </c>
      <c r="C81" s="58" t="str">
        <f ca="1">IFERROR(VLOOKUP($B81,'Org list'!$J$9:$K$637,2,0), "")</f>
        <v>Havering</v>
      </c>
      <c r="D81" s="41" t="str">
        <f ca="1">IF(ISERROR(VLOOKUP($B81,'National Conditions Backsheet'!$D$38:$CL$187,D$25,0)), "", VLOOKUP($B81,'National Conditions Backsheet'!$D$38:$CL$187,D$25,0))</f>
        <v>Yes</v>
      </c>
      <c r="E81" s="44" t="str">
        <f ca="1">IF(ISERROR(VLOOKUP($B81,'National Conditions Backsheet'!$D$38:$CL$187,E$25,0)),"",IF(VLOOKUP($B81,'National Conditions Backsheet'!$D$38:$CL$187,E$25,0)="&lt;Please Select&gt;","",IF($D81="Yes","",VLOOKUP($B81,'National Conditions Backsheet'!$D$38:$CL$187,E$25,0))))</f>
        <v/>
      </c>
      <c r="F81" s="43" t="str">
        <f ca="1">IF(ISERROR(VLOOKUP($B81,'National Conditions Backsheet'!$D$38:$CL$187,F$25,0)),"",IF(VLOOKUP($B81,'National Conditions Backsheet'!$D$38:$CL$187,F$25,0)=0,"",VLOOKUP($B81,'National Conditions Backsheet'!$D$38:$CL$187,F$25,0)))</f>
        <v/>
      </c>
      <c r="G81" s="44" t="str">
        <f ca="1">IF(ISERROR(VLOOKUP($B81,'National Conditions Backsheet'!$D$38:$CL$187,G$25,0)), "", VLOOKUP($B81,'National Conditions Backsheet'!$D$38:$CL$187,G$25,0))</f>
        <v>Yes</v>
      </c>
      <c r="H81" s="44" t="str">
        <f ca="1">IF(ISERROR(VLOOKUP($B81,'National Conditions Backsheet'!$D$38:$CL$187,H$25,0)), "", VLOOKUP($B81,'National Conditions Backsheet'!$D$38:$CL$187,H$25,0))</f>
        <v>Yes</v>
      </c>
      <c r="I81" s="44" t="str">
        <f ca="1">IF(ISERROR(VLOOKUP($B81,'National Conditions Backsheet'!$D$38:$CL$187,I$25,0)), "", VLOOKUP($B81,'National Conditions Backsheet'!$D$38:$CL$187,I$25,0))</f>
        <v>Yes</v>
      </c>
      <c r="J81" s="44" t="str">
        <f ca="1">IF(ISERROR(VLOOKUP($B81,'National Conditions Backsheet'!$D$38:$CL$187,J$25,0)), "", VLOOKUP($B81,'National Conditions Backsheet'!$D$38:$CL$187,J$25,0))</f>
        <v>Yes</v>
      </c>
      <c r="K81" s="44" t="str">
        <f ca="1">IF(ISERROR(VLOOKUP($B81,'National Conditions Backsheet'!$D$38:$CL$187,K$25,0)), "", VLOOKUP($B81,'National Conditions Backsheet'!$D$38:$CL$187,K$25,0))</f>
        <v>Yes</v>
      </c>
      <c r="L81" s="44" t="str">
        <f ca="1">IF(ISERROR(VLOOKUP($B81,'National Conditions Backsheet'!$D$38:$CL$187,L$25,0)), "", VLOOKUP($B81,'National Conditions Backsheet'!$D$38:$CL$187,L$25,0))</f>
        <v>Yes</v>
      </c>
      <c r="M81" s="44" t="str">
        <f ca="1">IF(ISERROR(VLOOKUP($B81,'National Conditions Backsheet'!$D$38:$CL$187,M$25,0)), "", VLOOKUP($B81,'National Conditions Backsheet'!$D$38:$CL$187,M$25,0))</f>
        <v>Yes</v>
      </c>
      <c r="N81" s="42" t="str">
        <f ca="1">IF(ISERROR(VLOOKUP($B81,'National Conditions Backsheet'!$D$38:$CL$187,N$25,0)), "", VLOOKUP($B81,'National Conditions Backsheet'!$D$38:$CL$187,N$25,0))</f>
        <v>Yes</v>
      </c>
    </row>
    <row r="82" spans="1:14">
      <c r="A82" s="3">
        <v>54</v>
      </c>
      <c r="B82" s="41" t="str">
        <f t="shared" ca="1" si="4"/>
        <v>E06000019</v>
      </c>
      <c r="C82" s="58" t="str">
        <f ca="1">IFERROR(VLOOKUP($B82,'Org list'!$J$9:$K$637,2,0), "")</f>
        <v>Herefordshire, County of</v>
      </c>
      <c r="D82" s="41" t="str">
        <f ca="1">IF(ISERROR(VLOOKUP($B82,'National Conditions Backsheet'!$D$38:$CL$187,D$25,0)), "", VLOOKUP($B82,'National Conditions Backsheet'!$D$38:$CL$187,D$25,0))</f>
        <v>Yes</v>
      </c>
      <c r="E82" s="44" t="str">
        <f ca="1">IF(ISERROR(VLOOKUP($B82,'National Conditions Backsheet'!$D$38:$CL$187,E$25,0)),"",IF(VLOOKUP($B82,'National Conditions Backsheet'!$D$38:$CL$187,E$25,0)="&lt;Please Select&gt;","",IF($D82="Yes","",VLOOKUP($B82,'National Conditions Backsheet'!$D$38:$CL$187,E$25,0))))</f>
        <v/>
      </c>
      <c r="F82" s="43" t="str">
        <f ca="1">IF(ISERROR(VLOOKUP($B82,'National Conditions Backsheet'!$D$38:$CL$187,F$25,0)),"",IF(VLOOKUP($B82,'National Conditions Backsheet'!$D$38:$CL$187,F$25,0)=0,"",VLOOKUP($B82,'National Conditions Backsheet'!$D$38:$CL$187,F$25,0)))</f>
        <v/>
      </c>
      <c r="G82" s="44" t="str">
        <f ca="1">IF(ISERROR(VLOOKUP($B82,'National Conditions Backsheet'!$D$38:$CL$187,G$25,0)), "", VLOOKUP($B82,'National Conditions Backsheet'!$D$38:$CL$187,G$25,0))</f>
        <v>Yes</v>
      </c>
      <c r="H82" s="44" t="str">
        <f ca="1">IF(ISERROR(VLOOKUP($B82,'National Conditions Backsheet'!$D$38:$CL$187,H$25,0)), "", VLOOKUP($B82,'National Conditions Backsheet'!$D$38:$CL$187,H$25,0))</f>
        <v>Yes</v>
      </c>
      <c r="I82" s="44" t="str">
        <f ca="1">IF(ISERROR(VLOOKUP($B82,'National Conditions Backsheet'!$D$38:$CL$187,I$25,0)), "", VLOOKUP($B82,'National Conditions Backsheet'!$D$38:$CL$187,I$25,0))</f>
        <v>No - In Progress</v>
      </c>
      <c r="J82" s="44" t="str">
        <f ca="1">IF(ISERROR(VLOOKUP($B82,'National Conditions Backsheet'!$D$38:$CL$187,J$25,0)), "", VLOOKUP($B82,'National Conditions Backsheet'!$D$38:$CL$187,J$25,0))</f>
        <v>Yes</v>
      </c>
      <c r="K82" s="44" t="str">
        <f ca="1">IF(ISERROR(VLOOKUP($B82,'National Conditions Backsheet'!$D$38:$CL$187,K$25,0)), "", VLOOKUP($B82,'National Conditions Backsheet'!$D$38:$CL$187,K$25,0))</f>
        <v>Yes</v>
      </c>
      <c r="L82" s="44" t="str">
        <f ca="1">IF(ISERROR(VLOOKUP($B82,'National Conditions Backsheet'!$D$38:$CL$187,L$25,0)), "", VLOOKUP($B82,'National Conditions Backsheet'!$D$38:$CL$187,L$25,0))</f>
        <v>No - In Progress</v>
      </c>
      <c r="M82" s="44" t="str">
        <f ca="1">IF(ISERROR(VLOOKUP($B82,'National Conditions Backsheet'!$D$38:$CL$187,M$25,0)), "", VLOOKUP($B82,'National Conditions Backsheet'!$D$38:$CL$187,M$25,0))</f>
        <v>No - In Progress</v>
      </c>
      <c r="N82" s="42" t="str">
        <f ca="1">IF(ISERROR(VLOOKUP($B82,'National Conditions Backsheet'!$D$38:$CL$187,N$25,0)), "", VLOOKUP($B82,'National Conditions Backsheet'!$D$38:$CL$187,N$25,0))</f>
        <v>Yes</v>
      </c>
    </row>
    <row r="83" spans="1:14">
      <c r="A83" s="3">
        <v>55</v>
      </c>
      <c r="B83" s="41" t="str">
        <f t="shared" ca="1" si="4"/>
        <v>E10000015</v>
      </c>
      <c r="C83" s="58" t="str">
        <f ca="1">IFERROR(VLOOKUP($B83,'Org list'!$J$9:$K$637,2,0), "")</f>
        <v>Hertfordshire</v>
      </c>
      <c r="D83" s="41" t="str">
        <f ca="1">IF(ISERROR(VLOOKUP($B83,'National Conditions Backsheet'!$D$38:$CL$187,D$25,0)), "", VLOOKUP($B83,'National Conditions Backsheet'!$D$38:$CL$187,D$25,0))</f>
        <v>Yes</v>
      </c>
      <c r="E83" s="44" t="str">
        <f ca="1">IF(ISERROR(VLOOKUP($B83,'National Conditions Backsheet'!$D$38:$CL$187,E$25,0)),"",IF(VLOOKUP($B83,'National Conditions Backsheet'!$D$38:$CL$187,E$25,0)="&lt;Please Select&gt;","",IF($D83="Yes","",VLOOKUP($B83,'National Conditions Backsheet'!$D$38:$CL$187,E$25,0))))</f>
        <v/>
      </c>
      <c r="F83" s="43" t="str">
        <f ca="1">IF(ISERROR(VLOOKUP($B83,'National Conditions Backsheet'!$D$38:$CL$187,F$25,0)),"",IF(VLOOKUP($B83,'National Conditions Backsheet'!$D$38:$CL$187,F$25,0)=0,"",VLOOKUP($B83,'National Conditions Backsheet'!$D$38:$CL$187,F$25,0)))</f>
        <v/>
      </c>
      <c r="G83" s="44" t="str">
        <f ca="1">IF(ISERROR(VLOOKUP($B83,'National Conditions Backsheet'!$D$38:$CL$187,G$25,0)), "", VLOOKUP($B83,'National Conditions Backsheet'!$D$38:$CL$187,G$25,0))</f>
        <v>Yes</v>
      </c>
      <c r="H83" s="44" t="str">
        <f ca="1">IF(ISERROR(VLOOKUP($B83,'National Conditions Backsheet'!$D$38:$CL$187,H$25,0)), "", VLOOKUP($B83,'National Conditions Backsheet'!$D$38:$CL$187,H$25,0))</f>
        <v>Yes</v>
      </c>
      <c r="I83" s="44" t="str">
        <f ca="1">IF(ISERROR(VLOOKUP($B83,'National Conditions Backsheet'!$D$38:$CL$187,I$25,0)), "", VLOOKUP($B83,'National Conditions Backsheet'!$D$38:$CL$187,I$25,0))</f>
        <v>No - In Progress</v>
      </c>
      <c r="J83" s="44" t="str">
        <f ca="1">IF(ISERROR(VLOOKUP($B83,'National Conditions Backsheet'!$D$38:$CL$187,J$25,0)), "", VLOOKUP($B83,'National Conditions Backsheet'!$D$38:$CL$187,J$25,0))</f>
        <v>Yes</v>
      </c>
      <c r="K83" s="44" t="str">
        <f ca="1">IF(ISERROR(VLOOKUP($B83,'National Conditions Backsheet'!$D$38:$CL$187,K$25,0)), "", VLOOKUP($B83,'National Conditions Backsheet'!$D$38:$CL$187,K$25,0))</f>
        <v>No - In Progress</v>
      </c>
      <c r="L83" s="44" t="str">
        <f ca="1">IF(ISERROR(VLOOKUP($B83,'National Conditions Backsheet'!$D$38:$CL$187,L$25,0)), "", VLOOKUP($B83,'National Conditions Backsheet'!$D$38:$CL$187,L$25,0))</f>
        <v>Yes</v>
      </c>
      <c r="M83" s="44" t="str">
        <f ca="1">IF(ISERROR(VLOOKUP($B83,'National Conditions Backsheet'!$D$38:$CL$187,M$25,0)), "", VLOOKUP($B83,'National Conditions Backsheet'!$D$38:$CL$187,M$25,0))</f>
        <v>No - In Progress</v>
      </c>
      <c r="N83" s="42" t="str">
        <f ca="1">IF(ISERROR(VLOOKUP($B83,'National Conditions Backsheet'!$D$38:$CL$187,N$25,0)), "", VLOOKUP($B83,'National Conditions Backsheet'!$D$38:$CL$187,N$25,0))</f>
        <v>Yes</v>
      </c>
    </row>
    <row r="84" spans="1:14">
      <c r="A84" s="3">
        <v>56</v>
      </c>
      <c r="B84" s="41" t="str">
        <f t="shared" ca="1" si="4"/>
        <v>E09000017</v>
      </c>
      <c r="C84" s="58" t="str">
        <f ca="1">IFERROR(VLOOKUP($B84,'Org list'!$J$9:$K$637,2,0), "")</f>
        <v>Hillingdon</v>
      </c>
      <c r="D84" s="41" t="str">
        <f ca="1">IF(ISERROR(VLOOKUP($B84,'National Conditions Backsheet'!$D$38:$CL$187,D$25,0)), "", VLOOKUP($B84,'National Conditions Backsheet'!$D$38:$CL$187,D$25,0))</f>
        <v>Yes</v>
      </c>
      <c r="E84" s="44" t="str">
        <f ca="1">IF(ISERROR(VLOOKUP($B84,'National Conditions Backsheet'!$D$38:$CL$187,E$25,0)),"",IF(VLOOKUP($B84,'National Conditions Backsheet'!$D$38:$CL$187,E$25,0)="&lt;Please Select&gt;","",IF($D84="Yes","",VLOOKUP($B84,'National Conditions Backsheet'!$D$38:$CL$187,E$25,0))))</f>
        <v/>
      </c>
      <c r="F84" s="43" t="str">
        <f ca="1">IF(ISERROR(VLOOKUP($B84,'National Conditions Backsheet'!$D$38:$CL$187,F$25,0)),"",IF(VLOOKUP($B84,'National Conditions Backsheet'!$D$38:$CL$187,F$25,0)=0,"",VLOOKUP($B84,'National Conditions Backsheet'!$D$38:$CL$187,F$25,0)))</f>
        <v/>
      </c>
      <c r="G84" s="44" t="str">
        <f ca="1">IF(ISERROR(VLOOKUP($B84,'National Conditions Backsheet'!$D$38:$CL$187,G$25,0)), "", VLOOKUP($B84,'National Conditions Backsheet'!$D$38:$CL$187,G$25,0))</f>
        <v>Yes</v>
      </c>
      <c r="H84" s="44" t="str">
        <f ca="1">IF(ISERROR(VLOOKUP($B84,'National Conditions Backsheet'!$D$38:$CL$187,H$25,0)), "", VLOOKUP($B84,'National Conditions Backsheet'!$D$38:$CL$187,H$25,0))</f>
        <v>Yes</v>
      </c>
      <c r="I84" s="44" t="str">
        <f ca="1">IF(ISERROR(VLOOKUP($B84,'National Conditions Backsheet'!$D$38:$CL$187,I$25,0)), "", VLOOKUP($B84,'National Conditions Backsheet'!$D$38:$CL$187,I$25,0))</f>
        <v>Yes</v>
      </c>
      <c r="J84" s="44" t="str">
        <f ca="1">IF(ISERROR(VLOOKUP($B84,'National Conditions Backsheet'!$D$38:$CL$187,J$25,0)), "", VLOOKUP($B84,'National Conditions Backsheet'!$D$38:$CL$187,J$25,0))</f>
        <v>Yes</v>
      </c>
      <c r="K84" s="44" t="str">
        <f ca="1">IF(ISERROR(VLOOKUP($B84,'National Conditions Backsheet'!$D$38:$CL$187,K$25,0)), "", VLOOKUP($B84,'National Conditions Backsheet'!$D$38:$CL$187,K$25,0))</f>
        <v>Yes</v>
      </c>
      <c r="L84" s="44" t="str">
        <f ca="1">IF(ISERROR(VLOOKUP($B84,'National Conditions Backsheet'!$D$38:$CL$187,L$25,0)), "", VLOOKUP($B84,'National Conditions Backsheet'!$D$38:$CL$187,L$25,0))</f>
        <v>Yes</v>
      </c>
      <c r="M84" s="44" t="str">
        <f ca="1">IF(ISERROR(VLOOKUP($B84,'National Conditions Backsheet'!$D$38:$CL$187,M$25,0)), "", VLOOKUP($B84,'National Conditions Backsheet'!$D$38:$CL$187,M$25,0))</f>
        <v>No - In Progress</v>
      </c>
      <c r="N84" s="42" t="str">
        <f ca="1">IF(ISERROR(VLOOKUP($B84,'National Conditions Backsheet'!$D$38:$CL$187,N$25,0)), "", VLOOKUP($B84,'National Conditions Backsheet'!$D$38:$CL$187,N$25,0))</f>
        <v>Yes</v>
      </c>
    </row>
    <row r="85" spans="1:14">
      <c r="A85" s="3">
        <v>57</v>
      </c>
      <c r="B85" s="41" t="str">
        <f t="shared" ca="1" si="4"/>
        <v>E09000018</v>
      </c>
      <c r="C85" s="58" t="str">
        <f ca="1">IFERROR(VLOOKUP($B85,'Org list'!$J$9:$K$637,2,0), "")</f>
        <v>Hounslow</v>
      </c>
      <c r="D85" s="41" t="str">
        <f ca="1">IF(ISERROR(VLOOKUP($B85,'National Conditions Backsheet'!$D$38:$CL$187,D$25,0)), "", VLOOKUP($B85,'National Conditions Backsheet'!$D$38:$CL$187,D$25,0))</f>
        <v>Yes</v>
      </c>
      <c r="E85" s="44" t="str">
        <f ca="1">IF(ISERROR(VLOOKUP($B85,'National Conditions Backsheet'!$D$38:$CL$187,E$25,0)),"",IF(VLOOKUP($B85,'National Conditions Backsheet'!$D$38:$CL$187,E$25,0)="&lt;Please Select&gt;","",IF($D85="Yes","",VLOOKUP($B85,'National Conditions Backsheet'!$D$38:$CL$187,E$25,0))))</f>
        <v/>
      </c>
      <c r="F85" s="43" t="str">
        <f ca="1">IF(ISERROR(VLOOKUP($B85,'National Conditions Backsheet'!$D$38:$CL$187,F$25,0)),"",IF(VLOOKUP($B85,'National Conditions Backsheet'!$D$38:$CL$187,F$25,0)=0,"",VLOOKUP($B85,'National Conditions Backsheet'!$D$38:$CL$187,F$25,0)))</f>
        <v/>
      </c>
      <c r="G85" s="44" t="str">
        <f ca="1">IF(ISERROR(VLOOKUP($B85,'National Conditions Backsheet'!$D$38:$CL$187,G$25,0)), "", VLOOKUP($B85,'National Conditions Backsheet'!$D$38:$CL$187,G$25,0))</f>
        <v>Yes</v>
      </c>
      <c r="H85" s="44" t="str">
        <f ca="1">IF(ISERROR(VLOOKUP($B85,'National Conditions Backsheet'!$D$38:$CL$187,H$25,0)), "", VLOOKUP($B85,'National Conditions Backsheet'!$D$38:$CL$187,H$25,0))</f>
        <v>Yes</v>
      </c>
      <c r="I85" s="44" t="str">
        <f ca="1">IF(ISERROR(VLOOKUP($B85,'National Conditions Backsheet'!$D$38:$CL$187,I$25,0)), "", VLOOKUP($B85,'National Conditions Backsheet'!$D$38:$CL$187,I$25,0))</f>
        <v>Yes</v>
      </c>
      <c r="J85" s="44" t="str">
        <f ca="1">IF(ISERROR(VLOOKUP($B85,'National Conditions Backsheet'!$D$38:$CL$187,J$25,0)), "", VLOOKUP($B85,'National Conditions Backsheet'!$D$38:$CL$187,J$25,0))</f>
        <v>No - In Progress</v>
      </c>
      <c r="K85" s="44" t="str">
        <f ca="1">IF(ISERROR(VLOOKUP($B85,'National Conditions Backsheet'!$D$38:$CL$187,K$25,0)), "", VLOOKUP($B85,'National Conditions Backsheet'!$D$38:$CL$187,K$25,0))</f>
        <v>Yes</v>
      </c>
      <c r="L85" s="44" t="str">
        <f ca="1">IF(ISERROR(VLOOKUP($B85,'National Conditions Backsheet'!$D$38:$CL$187,L$25,0)), "", VLOOKUP($B85,'National Conditions Backsheet'!$D$38:$CL$187,L$25,0))</f>
        <v>Yes</v>
      </c>
      <c r="M85" s="44" t="str">
        <f ca="1">IF(ISERROR(VLOOKUP($B85,'National Conditions Backsheet'!$D$38:$CL$187,M$25,0)), "", VLOOKUP($B85,'National Conditions Backsheet'!$D$38:$CL$187,M$25,0))</f>
        <v>No - In Progress</v>
      </c>
      <c r="N85" s="42" t="str">
        <f ca="1">IF(ISERROR(VLOOKUP($B85,'National Conditions Backsheet'!$D$38:$CL$187,N$25,0)), "", VLOOKUP($B85,'National Conditions Backsheet'!$D$38:$CL$187,N$25,0))</f>
        <v>Yes</v>
      </c>
    </row>
    <row r="86" spans="1:14">
      <c r="A86" s="3">
        <v>58</v>
      </c>
      <c r="B86" s="41" t="str">
        <f t="shared" ca="1" si="4"/>
        <v>E06000046</v>
      </c>
      <c r="C86" s="58" t="str">
        <f ca="1">IFERROR(VLOOKUP($B86,'Org list'!$J$9:$K$637,2,0), "")</f>
        <v>Isle of Wight</v>
      </c>
      <c r="D86" s="41" t="str">
        <f ca="1">IF(ISERROR(VLOOKUP($B86,'National Conditions Backsheet'!$D$38:$CL$187,D$25,0)), "", VLOOKUP($B86,'National Conditions Backsheet'!$D$38:$CL$187,D$25,0))</f>
        <v>Yes</v>
      </c>
      <c r="E86" s="44" t="str">
        <f ca="1">IF(ISERROR(VLOOKUP($B86,'National Conditions Backsheet'!$D$38:$CL$187,E$25,0)),"",IF(VLOOKUP($B86,'National Conditions Backsheet'!$D$38:$CL$187,E$25,0)="&lt;Please Select&gt;","",IF($D86="Yes","",VLOOKUP($B86,'National Conditions Backsheet'!$D$38:$CL$187,E$25,0))))</f>
        <v/>
      </c>
      <c r="F86" s="43" t="str">
        <f ca="1">IF(ISERROR(VLOOKUP($B86,'National Conditions Backsheet'!$D$38:$CL$187,F$25,0)),"",IF(VLOOKUP($B86,'National Conditions Backsheet'!$D$38:$CL$187,F$25,0)=0,"",VLOOKUP($B86,'National Conditions Backsheet'!$D$38:$CL$187,F$25,0)))</f>
        <v/>
      </c>
      <c r="G86" s="44" t="str">
        <f ca="1">IF(ISERROR(VLOOKUP($B86,'National Conditions Backsheet'!$D$38:$CL$187,G$25,0)), "", VLOOKUP($B86,'National Conditions Backsheet'!$D$38:$CL$187,G$25,0))</f>
        <v>Yes</v>
      </c>
      <c r="H86" s="44" t="str">
        <f ca="1">IF(ISERROR(VLOOKUP($B86,'National Conditions Backsheet'!$D$38:$CL$187,H$25,0)), "", VLOOKUP($B86,'National Conditions Backsheet'!$D$38:$CL$187,H$25,0))</f>
        <v>Yes</v>
      </c>
      <c r="I86" s="44" t="str">
        <f ca="1">IF(ISERROR(VLOOKUP($B86,'National Conditions Backsheet'!$D$38:$CL$187,I$25,0)), "", VLOOKUP($B86,'National Conditions Backsheet'!$D$38:$CL$187,I$25,0))</f>
        <v>No - In Progress</v>
      </c>
      <c r="J86" s="44" t="str">
        <f ca="1">IF(ISERROR(VLOOKUP($B86,'National Conditions Backsheet'!$D$38:$CL$187,J$25,0)), "", VLOOKUP($B86,'National Conditions Backsheet'!$D$38:$CL$187,J$25,0))</f>
        <v>No - In Progress</v>
      </c>
      <c r="K86" s="44" t="str">
        <f ca="1">IF(ISERROR(VLOOKUP($B86,'National Conditions Backsheet'!$D$38:$CL$187,K$25,0)), "", VLOOKUP($B86,'National Conditions Backsheet'!$D$38:$CL$187,K$25,0))</f>
        <v>Yes</v>
      </c>
      <c r="L86" s="44" t="str">
        <f ca="1">IF(ISERROR(VLOOKUP($B86,'National Conditions Backsheet'!$D$38:$CL$187,L$25,0)), "", VLOOKUP($B86,'National Conditions Backsheet'!$D$38:$CL$187,L$25,0))</f>
        <v>Yes</v>
      </c>
      <c r="M86" s="44" t="str">
        <f ca="1">IF(ISERROR(VLOOKUP($B86,'National Conditions Backsheet'!$D$38:$CL$187,M$25,0)), "", VLOOKUP($B86,'National Conditions Backsheet'!$D$38:$CL$187,M$25,0))</f>
        <v>Yes</v>
      </c>
      <c r="N86" s="42" t="str">
        <f ca="1">IF(ISERROR(VLOOKUP($B86,'National Conditions Backsheet'!$D$38:$CL$187,N$25,0)), "", VLOOKUP($B86,'National Conditions Backsheet'!$D$38:$CL$187,N$25,0))</f>
        <v>Yes</v>
      </c>
    </row>
    <row r="87" spans="1:14">
      <c r="A87" s="3">
        <v>59</v>
      </c>
      <c r="B87" s="41" t="str">
        <f t="shared" ca="1" si="4"/>
        <v>E09000019</v>
      </c>
      <c r="C87" s="58" t="str">
        <f ca="1">IFERROR(VLOOKUP($B87,'Org list'!$J$9:$K$637,2,0), "")</f>
        <v>Islington</v>
      </c>
      <c r="D87" s="41" t="str">
        <f ca="1">IF(ISERROR(VLOOKUP($B87,'National Conditions Backsheet'!$D$38:$CL$187,D$25,0)), "", VLOOKUP($B87,'National Conditions Backsheet'!$D$38:$CL$187,D$25,0))</f>
        <v>Yes</v>
      </c>
      <c r="E87" s="44" t="str">
        <f ca="1">IF(ISERROR(VLOOKUP($B87,'National Conditions Backsheet'!$D$38:$CL$187,E$25,0)),"",IF(VLOOKUP($B87,'National Conditions Backsheet'!$D$38:$CL$187,E$25,0)="&lt;Please Select&gt;","",IF($D87="Yes","",VLOOKUP($B87,'National Conditions Backsheet'!$D$38:$CL$187,E$25,0))))</f>
        <v/>
      </c>
      <c r="F87" s="43" t="str">
        <f ca="1">IF(ISERROR(VLOOKUP($B87,'National Conditions Backsheet'!$D$38:$CL$187,F$25,0)),"",IF(VLOOKUP($B87,'National Conditions Backsheet'!$D$38:$CL$187,F$25,0)=0,"",VLOOKUP($B87,'National Conditions Backsheet'!$D$38:$CL$187,F$25,0)))</f>
        <v/>
      </c>
      <c r="G87" s="44" t="str">
        <f ca="1">IF(ISERROR(VLOOKUP($B87,'National Conditions Backsheet'!$D$38:$CL$187,G$25,0)), "", VLOOKUP($B87,'National Conditions Backsheet'!$D$38:$CL$187,G$25,0))</f>
        <v>Yes</v>
      </c>
      <c r="H87" s="44" t="str">
        <f ca="1">IF(ISERROR(VLOOKUP($B87,'National Conditions Backsheet'!$D$38:$CL$187,H$25,0)), "", VLOOKUP($B87,'National Conditions Backsheet'!$D$38:$CL$187,H$25,0))</f>
        <v>Yes</v>
      </c>
      <c r="I87" s="44" t="str">
        <f ca="1">IF(ISERROR(VLOOKUP($B87,'National Conditions Backsheet'!$D$38:$CL$187,I$25,0)), "", VLOOKUP($B87,'National Conditions Backsheet'!$D$38:$CL$187,I$25,0))</f>
        <v>Yes</v>
      </c>
      <c r="J87" s="44" t="str">
        <f ca="1">IF(ISERROR(VLOOKUP($B87,'National Conditions Backsheet'!$D$38:$CL$187,J$25,0)), "", VLOOKUP($B87,'National Conditions Backsheet'!$D$38:$CL$187,J$25,0))</f>
        <v>Yes</v>
      </c>
      <c r="K87" s="44" t="str">
        <f ca="1">IF(ISERROR(VLOOKUP($B87,'National Conditions Backsheet'!$D$38:$CL$187,K$25,0)), "", VLOOKUP($B87,'National Conditions Backsheet'!$D$38:$CL$187,K$25,0))</f>
        <v>Yes</v>
      </c>
      <c r="L87" s="44" t="str">
        <f ca="1">IF(ISERROR(VLOOKUP($B87,'National Conditions Backsheet'!$D$38:$CL$187,L$25,0)), "", VLOOKUP($B87,'National Conditions Backsheet'!$D$38:$CL$187,L$25,0))</f>
        <v>Yes</v>
      </c>
      <c r="M87" s="44" t="str">
        <f ca="1">IF(ISERROR(VLOOKUP($B87,'National Conditions Backsheet'!$D$38:$CL$187,M$25,0)), "", VLOOKUP($B87,'National Conditions Backsheet'!$D$38:$CL$187,M$25,0))</f>
        <v>Yes</v>
      </c>
      <c r="N87" s="42" t="str">
        <f ca="1">IF(ISERROR(VLOOKUP($B87,'National Conditions Backsheet'!$D$38:$CL$187,N$25,0)), "", VLOOKUP($B87,'National Conditions Backsheet'!$D$38:$CL$187,N$25,0))</f>
        <v>No - In Progress</v>
      </c>
    </row>
    <row r="88" spans="1:14">
      <c r="A88" s="3">
        <v>60</v>
      </c>
      <c r="B88" s="41" t="str">
        <f t="shared" ca="1" si="4"/>
        <v>E09000020</v>
      </c>
      <c r="C88" s="58" t="str">
        <f ca="1">IFERROR(VLOOKUP($B88,'Org list'!$J$9:$K$637,2,0), "")</f>
        <v>Kensington and Chelsea</v>
      </c>
      <c r="D88" s="41" t="str">
        <f ca="1">IF(ISERROR(VLOOKUP($B88,'National Conditions Backsheet'!$D$38:$CL$187,D$25,0)), "", VLOOKUP($B88,'National Conditions Backsheet'!$D$38:$CL$187,D$25,0))</f>
        <v>No</v>
      </c>
      <c r="E88" s="44" t="str">
        <f ca="1">IF(ISERROR(VLOOKUP($B88,'National Conditions Backsheet'!$D$38:$CL$187,E$25,0)),"",IF(VLOOKUP($B88,'National Conditions Backsheet'!$D$38:$CL$187,E$25,0)="&lt;Please Select&gt;","",IF($D88="Yes","",VLOOKUP($B88,'National Conditions Backsheet'!$D$38:$CL$187,E$25,0))))</f>
        <v>Yes</v>
      </c>
      <c r="F88" s="43" t="str">
        <f ca="1">IF(ISERROR(VLOOKUP($B88,'National Conditions Backsheet'!$D$38:$CL$187,F$25,0)),"",IF(VLOOKUP($B88,'National Conditions Backsheet'!$D$38:$CL$187,F$25,0)=0,"",VLOOKUP($B88,'National Conditions Backsheet'!$D$38:$CL$187,F$25,0)))</f>
        <v/>
      </c>
      <c r="G88" s="44" t="str">
        <f ca="1">IF(ISERROR(VLOOKUP($B88,'National Conditions Backsheet'!$D$38:$CL$187,G$25,0)), "", VLOOKUP($B88,'National Conditions Backsheet'!$D$38:$CL$187,G$25,0))</f>
        <v>Yes</v>
      </c>
      <c r="H88" s="44" t="str">
        <f ca="1">IF(ISERROR(VLOOKUP($B88,'National Conditions Backsheet'!$D$38:$CL$187,H$25,0)), "", VLOOKUP($B88,'National Conditions Backsheet'!$D$38:$CL$187,H$25,0))</f>
        <v>Yes</v>
      </c>
      <c r="I88" s="44" t="str">
        <f ca="1">IF(ISERROR(VLOOKUP($B88,'National Conditions Backsheet'!$D$38:$CL$187,I$25,0)), "", VLOOKUP($B88,'National Conditions Backsheet'!$D$38:$CL$187,I$25,0))</f>
        <v>No - In Progress</v>
      </c>
      <c r="J88" s="44" t="str">
        <f ca="1">IF(ISERROR(VLOOKUP($B88,'National Conditions Backsheet'!$D$38:$CL$187,J$25,0)), "", VLOOKUP($B88,'National Conditions Backsheet'!$D$38:$CL$187,J$25,0))</f>
        <v>No - In Progress</v>
      </c>
      <c r="K88" s="44" t="str">
        <f ca="1">IF(ISERROR(VLOOKUP($B88,'National Conditions Backsheet'!$D$38:$CL$187,K$25,0)), "", VLOOKUP($B88,'National Conditions Backsheet'!$D$38:$CL$187,K$25,0))</f>
        <v>Yes</v>
      </c>
      <c r="L88" s="44" t="str">
        <f ca="1">IF(ISERROR(VLOOKUP($B88,'National Conditions Backsheet'!$D$38:$CL$187,L$25,0)), "", VLOOKUP($B88,'National Conditions Backsheet'!$D$38:$CL$187,L$25,0))</f>
        <v>Yes</v>
      </c>
      <c r="M88" s="44" t="str">
        <f ca="1">IF(ISERROR(VLOOKUP($B88,'National Conditions Backsheet'!$D$38:$CL$187,M$25,0)), "", VLOOKUP($B88,'National Conditions Backsheet'!$D$38:$CL$187,M$25,0))</f>
        <v>No - In Progress</v>
      </c>
      <c r="N88" s="42" t="str">
        <f ca="1">IF(ISERROR(VLOOKUP($B88,'National Conditions Backsheet'!$D$38:$CL$187,N$25,0)), "", VLOOKUP($B88,'National Conditions Backsheet'!$D$38:$CL$187,N$25,0))</f>
        <v>Yes</v>
      </c>
    </row>
    <row r="89" spans="1:14">
      <c r="A89" s="3">
        <v>61</v>
      </c>
      <c r="B89" s="41" t="str">
        <f t="shared" ca="1" si="4"/>
        <v>E10000016</v>
      </c>
      <c r="C89" s="58" t="str">
        <f ca="1">IFERROR(VLOOKUP($B89,'Org list'!$J$9:$K$637,2,0), "")</f>
        <v>Kent</v>
      </c>
      <c r="D89" s="41" t="str">
        <f ca="1">IF(ISERROR(VLOOKUP($B89,'National Conditions Backsheet'!$D$38:$CL$187,D$25,0)), "", VLOOKUP($B89,'National Conditions Backsheet'!$D$38:$CL$187,D$25,0))</f>
        <v>Yes</v>
      </c>
      <c r="E89" s="44" t="str">
        <f ca="1">IF(ISERROR(VLOOKUP($B89,'National Conditions Backsheet'!$D$38:$CL$187,E$25,0)),"",IF(VLOOKUP($B89,'National Conditions Backsheet'!$D$38:$CL$187,E$25,0)="&lt;Please Select&gt;","",IF($D89="Yes","",VLOOKUP($B89,'National Conditions Backsheet'!$D$38:$CL$187,E$25,0))))</f>
        <v/>
      </c>
      <c r="F89" s="43" t="str">
        <f ca="1">IF(ISERROR(VLOOKUP($B89,'National Conditions Backsheet'!$D$38:$CL$187,F$25,0)),"",IF(VLOOKUP($B89,'National Conditions Backsheet'!$D$38:$CL$187,F$25,0)=0,"",VLOOKUP($B89,'National Conditions Backsheet'!$D$38:$CL$187,F$25,0)))</f>
        <v/>
      </c>
      <c r="G89" s="44" t="str">
        <f ca="1">IF(ISERROR(VLOOKUP($B89,'National Conditions Backsheet'!$D$38:$CL$187,G$25,0)), "", VLOOKUP($B89,'National Conditions Backsheet'!$D$38:$CL$187,G$25,0))</f>
        <v>Yes</v>
      </c>
      <c r="H89" s="44" t="str">
        <f ca="1">IF(ISERROR(VLOOKUP($B89,'National Conditions Backsheet'!$D$38:$CL$187,H$25,0)), "", VLOOKUP($B89,'National Conditions Backsheet'!$D$38:$CL$187,H$25,0))</f>
        <v>Yes</v>
      </c>
      <c r="I89" s="44" t="str">
        <f ca="1">IF(ISERROR(VLOOKUP($B89,'National Conditions Backsheet'!$D$38:$CL$187,I$25,0)), "", VLOOKUP($B89,'National Conditions Backsheet'!$D$38:$CL$187,I$25,0))</f>
        <v>Yes</v>
      </c>
      <c r="J89" s="44" t="str">
        <f ca="1">IF(ISERROR(VLOOKUP($B89,'National Conditions Backsheet'!$D$38:$CL$187,J$25,0)), "", VLOOKUP($B89,'National Conditions Backsheet'!$D$38:$CL$187,J$25,0))</f>
        <v>Yes</v>
      </c>
      <c r="K89" s="44" t="str">
        <f ca="1">IF(ISERROR(VLOOKUP($B89,'National Conditions Backsheet'!$D$38:$CL$187,K$25,0)), "", VLOOKUP($B89,'National Conditions Backsheet'!$D$38:$CL$187,K$25,0))</f>
        <v>Yes</v>
      </c>
      <c r="L89" s="44" t="str">
        <f ca="1">IF(ISERROR(VLOOKUP($B89,'National Conditions Backsheet'!$D$38:$CL$187,L$25,0)), "", VLOOKUP($B89,'National Conditions Backsheet'!$D$38:$CL$187,L$25,0))</f>
        <v>Yes</v>
      </c>
      <c r="M89" s="44" t="str">
        <f ca="1">IF(ISERROR(VLOOKUP($B89,'National Conditions Backsheet'!$D$38:$CL$187,M$25,0)), "", VLOOKUP($B89,'National Conditions Backsheet'!$D$38:$CL$187,M$25,0))</f>
        <v>Yes</v>
      </c>
      <c r="N89" s="42" t="str">
        <f ca="1">IF(ISERROR(VLOOKUP($B89,'National Conditions Backsheet'!$D$38:$CL$187,N$25,0)), "", VLOOKUP($B89,'National Conditions Backsheet'!$D$38:$CL$187,N$25,0))</f>
        <v>Yes</v>
      </c>
    </row>
    <row r="90" spans="1:14">
      <c r="A90" s="3">
        <v>62</v>
      </c>
      <c r="B90" s="41" t="str">
        <f t="shared" ca="1" si="4"/>
        <v>E06000010</v>
      </c>
      <c r="C90" s="58" t="str">
        <f ca="1">IFERROR(VLOOKUP($B90,'Org list'!$J$9:$K$637,2,0), "")</f>
        <v>Kingston upon Hull, City of</v>
      </c>
      <c r="D90" s="41" t="str">
        <f ca="1">IF(ISERROR(VLOOKUP($B90,'National Conditions Backsheet'!$D$38:$CL$187,D$25,0)), "", VLOOKUP($B90,'National Conditions Backsheet'!$D$38:$CL$187,D$25,0))</f>
        <v>Yes</v>
      </c>
      <c r="E90" s="44" t="str">
        <f ca="1">IF(ISERROR(VLOOKUP($B90,'National Conditions Backsheet'!$D$38:$CL$187,E$25,0)),"",IF(VLOOKUP($B90,'National Conditions Backsheet'!$D$38:$CL$187,E$25,0)="&lt;Please Select&gt;","",IF($D90="Yes","",VLOOKUP($B90,'National Conditions Backsheet'!$D$38:$CL$187,E$25,0))))</f>
        <v/>
      </c>
      <c r="F90" s="43" t="str">
        <f ca="1">IF(ISERROR(VLOOKUP($B90,'National Conditions Backsheet'!$D$38:$CL$187,F$25,0)),"",IF(VLOOKUP($B90,'National Conditions Backsheet'!$D$38:$CL$187,F$25,0)=0,"",VLOOKUP($B90,'National Conditions Backsheet'!$D$38:$CL$187,F$25,0)))</f>
        <v/>
      </c>
      <c r="G90" s="44" t="str">
        <f ca="1">IF(ISERROR(VLOOKUP($B90,'National Conditions Backsheet'!$D$38:$CL$187,G$25,0)), "", VLOOKUP($B90,'National Conditions Backsheet'!$D$38:$CL$187,G$25,0))</f>
        <v>yes</v>
      </c>
      <c r="H90" s="44" t="str">
        <f ca="1">IF(ISERROR(VLOOKUP($B90,'National Conditions Backsheet'!$D$38:$CL$187,H$25,0)), "", VLOOKUP($B90,'National Conditions Backsheet'!$D$38:$CL$187,H$25,0))</f>
        <v>yes</v>
      </c>
      <c r="I90" s="44" t="str">
        <f ca="1">IF(ISERROR(VLOOKUP($B90,'National Conditions Backsheet'!$D$38:$CL$187,I$25,0)), "", VLOOKUP($B90,'National Conditions Backsheet'!$D$38:$CL$187,I$25,0))</f>
        <v>yes</v>
      </c>
      <c r="J90" s="44" t="str">
        <f ca="1">IF(ISERROR(VLOOKUP($B90,'National Conditions Backsheet'!$D$38:$CL$187,J$25,0)), "", VLOOKUP($B90,'National Conditions Backsheet'!$D$38:$CL$187,J$25,0))</f>
        <v>yes</v>
      </c>
      <c r="K90" s="44" t="str">
        <f ca="1">IF(ISERROR(VLOOKUP($B90,'National Conditions Backsheet'!$D$38:$CL$187,K$25,0)), "", VLOOKUP($B90,'National Conditions Backsheet'!$D$38:$CL$187,K$25,0))</f>
        <v>yes</v>
      </c>
      <c r="L90" s="44" t="str">
        <f ca="1">IF(ISERROR(VLOOKUP($B90,'National Conditions Backsheet'!$D$38:$CL$187,L$25,0)), "", VLOOKUP($B90,'National Conditions Backsheet'!$D$38:$CL$187,L$25,0))</f>
        <v>yes</v>
      </c>
      <c r="M90" s="44" t="str">
        <f ca="1">IF(ISERROR(VLOOKUP($B90,'National Conditions Backsheet'!$D$38:$CL$187,M$25,0)), "", VLOOKUP($B90,'National Conditions Backsheet'!$D$38:$CL$187,M$25,0))</f>
        <v>No - In Progress</v>
      </c>
      <c r="N90" s="42" t="str">
        <f ca="1">IF(ISERROR(VLOOKUP($B90,'National Conditions Backsheet'!$D$38:$CL$187,N$25,0)), "", VLOOKUP($B90,'National Conditions Backsheet'!$D$38:$CL$187,N$25,0))</f>
        <v>yes</v>
      </c>
    </row>
    <row r="91" spans="1:14">
      <c r="A91" s="3">
        <v>63</v>
      </c>
      <c r="B91" s="41" t="str">
        <f t="shared" ca="1" si="4"/>
        <v>E09000021</v>
      </c>
      <c r="C91" s="58" t="str">
        <f ca="1">IFERROR(VLOOKUP($B91,'Org list'!$J$9:$K$637,2,0), "")</f>
        <v>Kingston upon Thames</v>
      </c>
      <c r="D91" s="41" t="str">
        <f ca="1">IF(ISERROR(VLOOKUP($B91,'National Conditions Backsheet'!$D$38:$CL$187,D$25,0)), "", VLOOKUP($B91,'National Conditions Backsheet'!$D$38:$CL$187,D$25,0))</f>
        <v>Yes</v>
      </c>
      <c r="E91" s="44" t="str">
        <f ca="1">IF(ISERROR(VLOOKUP($B91,'National Conditions Backsheet'!$D$38:$CL$187,E$25,0)),"",IF(VLOOKUP($B91,'National Conditions Backsheet'!$D$38:$CL$187,E$25,0)="&lt;Please Select&gt;","",IF($D91="Yes","",VLOOKUP($B91,'National Conditions Backsheet'!$D$38:$CL$187,E$25,0))))</f>
        <v/>
      </c>
      <c r="F91" s="43" t="str">
        <f ca="1">IF(ISERROR(VLOOKUP($B91,'National Conditions Backsheet'!$D$38:$CL$187,F$25,0)),"",IF(VLOOKUP($B91,'National Conditions Backsheet'!$D$38:$CL$187,F$25,0)=0,"",VLOOKUP($B91,'National Conditions Backsheet'!$D$38:$CL$187,F$25,0)))</f>
        <v/>
      </c>
      <c r="G91" s="44" t="str">
        <f ca="1">IF(ISERROR(VLOOKUP($B91,'National Conditions Backsheet'!$D$38:$CL$187,G$25,0)), "", VLOOKUP($B91,'National Conditions Backsheet'!$D$38:$CL$187,G$25,0))</f>
        <v>Yes</v>
      </c>
      <c r="H91" s="44" t="str">
        <f ca="1">IF(ISERROR(VLOOKUP($B91,'National Conditions Backsheet'!$D$38:$CL$187,H$25,0)), "", VLOOKUP($B91,'National Conditions Backsheet'!$D$38:$CL$187,H$25,0))</f>
        <v>Yes</v>
      </c>
      <c r="I91" s="44" t="str">
        <f ca="1">IF(ISERROR(VLOOKUP($B91,'National Conditions Backsheet'!$D$38:$CL$187,I$25,0)), "", VLOOKUP($B91,'National Conditions Backsheet'!$D$38:$CL$187,I$25,0))</f>
        <v>Yes</v>
      </c>
      <c r="J91" s="44" t="str">
        <f ca="1">IF(ISERROR(VLOOKUP($B91,'National Conditions Backsheet'!$D$38:$CL$187,J$25,0)), "", VLOOKUP($B91,'National Conditions Backsheet'!$D$38:$CL$187,J$25,0))</f>
        <v>No - In Progress</v>
      </c>
      <c r="K91" s="44" t="str">
        <f ca="1">IF(ISERROR(VLOOKUP($B91,'National Conditions Backsheet'!$D$38:$CL$187,K$25,0)), "", VLOOKUP($B91,'National Conditions Backsheet'!$D$38:$CL$187,K$25,0))</f>
        <v>Yes</v>
      </c>
      <c r="L91" s="44" t="str">
        <f ca="1">IF(ISERROR(VLOOKUP($B91,'National Conditions Backsheet'!$D$38:$CL$187,L$25,0)), "", VLOOKUP($B91,'National Conditions Backsheet'!$D$38:$CL$187,L$25,0))</f>
        <v>No - In Progress</v>
      </c>
      <c r="M91" s="44" t="str">
        <f ca="1">IF(ISERROR(VLOOKUP($B91,'National Conditions Backsheet'!$D$38:$CL$187,M$25,0)), "", VLOOKUP($B91,'National Conditions Backsheet'!$D$38:$CL$187,M$25,0))</f>
        <v>Yes</v>
      </c>
      <c r="N91" s="42" t="str">
        <f ca="1">IF(ISERROR(VLOOKUP($B91,'National Conditions Backsheet'!$D$38:$CL$187,N$25,0)), "", VLOOKUP($B91,'National Conditions Backsheet'!$D$38:$CL$187,N$25,0))</f>
        <v>Yes</v>
      </c>
    </row>
    <row r="92" spans="1:14">
      <c r="A92" s="3">
        <v>64</v>
      </c>
      <c r="B92" s="41" t="str">
        <f t="shared" ref="B92:B123" ca="1" si="5">IF($A92&gt;$Q$31-1,"",INDIRECT("'Comms by AT'!AE"&amp;$A92+$Q$28))</f>
        <v>E08000034</v>
      </c>
      <c r="C92" s="58" t="str">
        <f ca="1">IFERROR(VLOOKUP($B92,'Org list'!$J$9:$K$637,2,0), "")</f>
        <v>Kirklees</v>
      </c>
      <c r="D92" s="41" t="str">
        <f ca="1">IF(ISERROR(VLOOKUP($B92,'National Conditions Backsheet'!$D$38:$CL$187,D$25,0)), "", VLOOKUP($B92,'National Conditions Backsheet'!$D$38:$CL$187,D$25,0))</f>
        <v>Yes</v>
      </c>
      <c r="E92" s="44" t="str">
        <f ca="1">IF(ISERROR(VLOOKUP($B92,'National Conditions Backsheet'!$D$38:$CL$187,E$25,0)),"",IF(VLOOKUP($B92,'National Conditions Backsheet'!$D$38:$CL$187,E$25,0)="&lt;Please Select&gt;","",IF($D92="Yes","",VLOOKUP($B92,'National Conditions Backsheet'!$D$38:$CL$187,E$25,0))))</f>
        <v/>
      </c>
      <c r="F92" s="43" t="str">
        <f ca="1">IF(ISERROR(VLOOKUP($B92,'National Conditions Backsheet'!$D$38:$CL$187,F$25,0)),"",IF(VLOOKUP($B92,'National Conditions Backsheet'!$D$38:$CL$187,F$25,0)=0,"",VLOOKUP($B92,'National Conditions Backsheet'!$D$38:$CL$187,F$25,0)))</f>
        <v/>
      </c>
      <c r="G92" s="44" t="str">
        <f ca="1">IF(ISERROR(VLOOKUP($B92,'National Conditions Backsheet'!$D$38:$CL$187,G$25,0)), "", VLOOKUP($B92,'National Conditions Backsheet'!$D$38:$CL$187,G$25,0))</f>
        <v>Yes</v>
      </c>
      <c r="H92" s="44" t="str">
        <f ca="1">IF(ISERROR(VLOOKUP($B92,'National Conditions Backsheet'!$D$38:$CL$187,H$25,0)), "", VLOOKUP($B92,'National Conditions Backsheet'!$D$38:$CL$187,H$25,0))</f>
        <v>Yes</v>
      </c>
      <c r="I92" s="44" t="str">
        <f ca="1">IF(ISERROR(VLOOKUP($B92,'National Conditions Backsheet'!$D$38:$CL$187,I$25,0)), "", VLOOKUP($B92,'National Conditions Backsheet'!$D$38:$CL$187,I$25,0))</f>
        <v>Yes</v>
      </c>
      <c r="J92" s="44" t="str">
        <f ca="1">IF(ISERROR(VLOOKUP($B92,'National Conditions Backsheet'!$D$38:$CL$187,J$25,0)), "", VLOOKUP($B92,'National Conditions Backsheet'!$D$38:$CL$187,J$25,0))</f>
        <v>Yes</v>
      </c>
      <c r="K92" s="44" t="str">
        <f ca="1">IF(ISERROR(VLOOKUP($B92,'National Conditions Backsheet'!$D$38:$CL$187,K$25,0)), "", VLOOKUP($B92,'National Conditions Backsheet'!$D$38:$CL$187,K$25,0))</f>
        <v>Yes</v>
      </c>
      <c r="L92" s="44" t="str">
        <f ca="1">IF(ISERROR(VLOOKUP($B92,'National Conditions Backsheet'!$D$38:$CL$187,L$25,0)), "", VLOOKUP($B92,'National Conditions Backsheet'!$D$38:$CL$187,L$25,0))</f>
        <v>Yes</v>
      </c>
      <c r="M92" s="44" t="str">
        <f ca="1">IF(ISERROR(VLOOKUP($B92,'National Conditions Backsheet'!$D$38:$CL$187,M$25,0)), "", VLOOKUP($B92,'National Conditions Backsheet'!$D$38:$CL$187,M$25,0))</f>
        <v>No - In Progress</v>
      </c>
      <c r="N92" s="42" t="str">
        <f ca="1">IF(ISERROR(VLOOKUP($B92,'National Conditions Backsheet'!$D$38:$CL$187,N$25,0)), "", VLOOKUP($B92,'National Conditions Backsheet'!$D$38:$CL$187,N$25,0))</f>
        <v>Yes</v>
      </c>
    </row>
    <row r="93" spans="1:14">
      <c r="A93" s="3">
        <v>65</v>
      </c>
      <c r="B93" s="41" t="str">
        <f t="shared" ca="1" si="5"/>
        <v>E08000011</v>
      </c>
      <c r="C93" s="58" t="str">
        <f ca="1">IFERROR(VLOOKUP($B93,'Org list'!$J$9:$K$637,2,0), "")</f>
        <v>Knowsley</v>
      </c>
      <c r="D93" s="41" t="str">
        <f ca="1">IF(ISERROR(VLOOKUP($B93,'National Conditions Backsheet'!$D$38:$CL$187,D$25,0)), "", VLOOKUP($B93,'National Conditions Backsheet'!$D$38:$CL$187,D$25,0))</f>
        <v>Yes</v>
      </c>
      <c r="E93" s="44" t="str">
        <f ca="1">IF(ISERROR(VLOOKUP($B93,'National Conditions Backsheet'!$D$38:$CL$187,E$25,0)),"",IF(VLOOKUP($B93,'National Conditions Backsheet'!$D$38:$CL$187,E$25,0)="&lt;Please Select&gt;","",IF($D93="Yes","",VLOOKUP($B93,'National Conditions Backsheet'!$D$38:$CL$187,E$25,0))))</f>
        <v/>
      </c>
      <c r="F93" s="43" t="str">
        <f ca="1">IF(ISERROR(VLOOKUP($B93,'National Conditions Backsheet'!$D$38:$CL$187,F$25,0)),"",IF(VLOOKUP($B93,'National Conditions Backsheet'!$D$38:$CL$187,F$25,0)=0,"",VLOOKUP($B93,'National Conditions Backsheet'!$D$38:$CL$187,F$25,0)))</f>
        <v/>
      </c>
      <c r="G93" s="44" t="str">
        <f ca="1">IF(ISERROR(VLOOKUP($B93,'National Conditions Backsheet'!$D$38:$CL$187,G$25,0)), "", VLOOKUP($B93,'National Conditions Backsheet'!$D$38:$CL$187,G$25,0))</f>
        <v>Yes</v>
      </c>
      <c r="H93" s="44" t="str">
        <f ca="1">IF(ISERROR(VLOOKUP($B93,'National Conditions Backsheet'!$D$38:$CL$187,H$25,0)), "", VLOOKUP($B93,'National Conditions Backsheet'!$D$38:$CL$187,H$25,0))</f>
        <v>Yes</v>
      </c>
      <c r="I93" s="44" t="str">
        <f ca="1">IF(ISERROR(VLOOKUP($B93,'National Conditions Backsheet'!$D$38:$CL$187,I$25,0)), "", VLOOKUP($B93,'National Conditions Backsheet'!$D$38:$CL$187,I$25,0))</f>
        <v>No - In Progress</v>
      </c>
      <c r="J93" s="44" t="str">
        <f ca="1">IF(ISERROR(VLOOKUP($B93,'National Conditions Backsheet'!$D$38:$CL$187,J$25,0)), "", VLOOKUP($B93,'National Conditions Backsheet'!$D$38:$CL$187,J$25,0))</f>
        <v>Yes</v>
      </c>
      <c r="K93" s="44" t="str">
        <f ca="1">IF(ISERROR(VLOOKUP($B93,'National Conditions Backsheet'!$D$38:$CL$187,K$25,0)), "", VLOOKUP($B93,'National Conditions Backsheet'!$D$38:$CL$187,K$25,0))</f>
        <v>Yes</v>
      </c>
      <c r="L93" s="44" t="str">
        <f ca="1">IF(ISERROR(VLOOKUP($B93,'National Conditions Backsheet'!$D$38:$CL$187,L$25,0)), "", VLOOKUP($B93,'National Conditions Backsheet'!$D$38:$CL$187,L$25,0))</f>
        <v>Yes</v>
      </c>
      <c r="M93" s="44" t="str">
        <f ca="1">IF(ISERROR(VLOOKUP($B93,'National Conditions Backsheet'!$D$38:$CL$187,M$25,0)), "", VLOOKUP($B93,'National Conditions Backsheet'!$D$38:$CL$187,M$25,0))</f>
        <v>Yes</v>
      </c>
      <c r="N93" s="42" t="str">
        <f ca="1">IF(ISERROR(VLOOKUP($B93,'National Conditions Backsheet'!$D$38:$CL$187,N$25,0)), "", VLOOKUP($B93,'National Conditions Backsheet'!$D$38:$CL$187,N$25,0))</f>
        <v>Yes</v>
      </c>
    </row>
    <row r="94" spans="1:14">
      <c r="A94" s="3">
        <v>66</v>
      </c>
      <c r="B94" s="41" t="str">
        <f t="shared" ca="1" si="5"/>
        <v>E09000022</v>
      </c>
      <c r="C94" s="58" t="str">
        <f ca="1">IFERROR(VLOOKUP($B94,'Org list'!$J$9:$K$637,2,0), "")</f>
        <v>Lambeth</v>
      </c>
      <c r="D94" s="41" t="str">
        <f ca="1">IF(ISERROR(VLOOKUP($B94,'National Conditions Backsheet'!$D$38:$CL$187,D$25,0)), "", VLOOKUP($B94,'National Conditions Backsheet'!$D$38:$CL$187,D$25,0))</f>
        <v>Yes</v>
      </c>
      <c r="E94" s="44" t="str">
        <f ca="1">IF(ISERROR(VLOOKUP($B94,'National Conditions Backsheet'!$D$38:$CL$187,E$25,0)),"",IF(VLOOKUP($B94,'National Conditions Backsheet'!$D$38:$CL$187,E$25,0)="&lt;Please Select&gt;","",IF($D94="Yes","",VLOOKUP($B94,'National Conditions Backsheet'!$D$38:$CL$187,E$25,0))))</f>
        <v/>
      </c>
      <c r="F94" s="43" t="str">
        <f ca="1">IF(ISERROR(VLOOKUP($B94,'National Conditions Backsheet'!$D$38:$CL$187,F$25,0)),"",IF(VLOOKUP($B94,'National Conditions Backsheet'!$D$38:$CL$187,F$25,0)=0,"",VLOOKUP($B94,'National Conditions Backsheet'!$D$38:$CL$187,F$25,0)))</f>
        <v/>
      </c>
      <c r="G94" s="44" t="str">
        <f ca="1">IF(ISERROR(VLOOKUP($B94,'National Conditions Backsheet'!$D$38:$CL$187,G$25,0)), "", VLOOKUP($B94,'National Conditions Backsheet'!$D$38:$CL$187,G$25,0))</f>
        <v>Yes</v>
      </c>
      <c r="H94" s="44" t="str">
        <f ca="1">IF(ISERROR(VLOOKUP($B94,'National Conditions Backsheet'!$D$38:$CL$187,H$25,0)), "", VLOOKUP($B94,'National Conditions Backsheet'!$D$38:$CL$187,H$25,0))</f>
        <v>Yes</v>
      </c>
      <c r="I94" s="44" t="str">
        <f ca="1">IF(ISERROR(VLOOKUP($B94,'National Conditions Backsheet'!$D$38:$CL$187,I$25,0)), "", VLOOKUP($B94,'National Conditions Backsheet'!$D$38:$CL$187,I$25,0))</f>
        <v>Yes</v>
      </c>
      <c r="J94" s="44" t="str">
        <f ca="1">IF(ISERROR(VLOOKUP($B94,'National Conditions Backsheet'!$D$38:$CL$187,J$25,0)), "", VLOOKUP($B94,'National Conditions Backsheet'!$D$38:$CL$187,J$25,0))</f>
        <v>Yes</v>
      </c>
      <c r="K94" s="44" t="str">
        <f ca="1">IF(ISERROR(VLOOKUP($B94,'National Conditions Backsheet'!$D$38:$CL$187,K$25,0)), "", VLOOKUP($B94,'National Conditions Backsheet'!$D$38:$CL$187,K$25,0))</f>
        <v>No - In Progress</v>
      </c>
      <c r="L94" s="44" t="str">
        <f ca="1">IF(ISERROR(VLOOKUP($B94,'National Conditions Backsheet'!$D$38:$CL$187,L$25,0)), "", VLOOKUP($B94,'National Conditions Backsheet'!$D$38:$CL$187,L$25,0))</f>
        <v>No - In Progress</v>
      </c>
      <c r="M94" s="44" t="str">
        <f ca="1">IF(ISERROR(VLOOKUP($B94,'National Conditions Backsheet'!$D$38:$CL$187,M$25,0)), "", VLOOKUP($B94,'National Conditions Backsheet'!$D$38:$CL$187,M$25,0))</f>
        <v>Yes</v>
      </c>
      <c r="N94" s="42" t="str">
        <f ca="1">IF(ISERROR(VLOOKUP($B94,'National Conditions Backsheet'!$D$38:$CL$187,N$25,0)), "", VLOOKUP($B94,'National Conditions Backsheet'!$D$38:$CL$187,N$25,0))</f>
        <v>Yes</v>
      </c>
    </row>
    <row r="95" spans="1:14">
      <c r="A95" s="3">
        <v>67</v>
      </c>
      <c r="B95" s="41" t="str">
        <f t="shared" ca="1" si="5"/>
        <v>E10000017</v>
      </c>
      <c r="C95" s="58" t="str">
        <f ca="1">IFERROR(VLOOKUP($B95,'Org list'!$J$9:$K$637,2,0), "")</f>
        <v>Lancashire</v>
      </c>
      <c r="D95" s="41" t="str">
        <f ca="1">IF(ISERROR(VLOOKUP($B95,'National Conditions Backsheet'!$D$38:$CL$187,D$25,0)), "", VLOOKUP($B95,'National Conditions Backsheet'!$D$38:$CL$187,D$25,0))</f>
        <v>Yes</v>
      </c>
      <c r="E95" s="44" t="str">
        <f ca="1">IF(ISERROR(VLOOKUP($B95,'National Conditions Backsheet'!$D$38:$CL$187,E$25,0)),"",IF(VLOOKUP($B95,'National Conditions Backsheet'!$D$38:$CL$187,E$25,0)="&lt;Please Select&gt;","",IF($D95="Yes","",VLOOKUP($B95,'National Conditions Backsheet'!$D$38:$CL$187,E$25,0))))</f>
        <v/>
      </c>
      <c r="F95" s="43" t="str">
        <f ca="1">IF(ISERROR(VLOOKUP($B95,'National Conditions Backsheet'!$D$38:$CL$187,F$25,0)),"",IF(VLOOKUP($B95,'National Conditions Backsheet'!$D$38:$CL$187,F$25,0)=0,"",VLOOKUP($B95,'National Conditions Backsheet'!$D$38:$CL$187,F$25,0)))</f>
        <v/>
      </c>
      <c r="G95" s="44" t="str">
        <f ca="1">IF(ISERROR(VLOOKUP($B95,'National Conditions Backsheet'!$D$38:$CL$187,G$25,0)), "", VLOOKUP($B95,'National Conditions Backsheet'!$D$38:$CL$187,G$25,0))</f>
        <v>Yes</v>
      </c>
      <c r="H95" s="44" t="str">
        <f ca="1">IF(ISERROR(VLOOKUP($B95,'National Conditions Backsheet'!$D$38:$CL$187,H$25,0)), "", VLOOKUP($B95,'National Conditions Backsheet'!$D$38:$CL$187,H$25,0))</f>
        <v>Yes</v>
      </c>
      <c r="I95" s="44" t="str">
        <f ca="1">IF(ISERROR(VLOOKUP($B95,'National Conditions Backsheet'!$D$38:$CL$187,I$25,0)), "", VLOOKUP($B95,'National Conditions Backsheet'!$D$38:$CL$187,I$25,0))</f>
        <v>Yes</v>
      </c>
      <c r="J95" s="44" t="str">
        <f ca="1">IF(ISERROR(VLOOKUP($B95,'National Conditions Backsheet'!$D$38:$CL$187,J$25,0)), "", VLOOKUP($B95,'National Conditions Backsheet'!$D$38:$CL$187,J$25,0))</f>
        <v>No - In Progress</v>
      </c>
      <c r="K95" s="44" t="str">
        <f ca="1">IF(ISERROR(VLOOKUP($B95,'National Conditions Backsheet'!$D$38:$CL$187,K$25,0)), "", VLOOKUP($B95,'National Conditions Backsheet'!$D$38:$CL$187,K$25,0))</f>
        <v>Yes</v>
      </c>
      <c r="L95" s="44" t="str">
        <f ca="1">IF(ISERROR(VLOOKUP($B95,'National Conditions Backsheet'!$D$38:$CL$187,L$25,0)), "", VLOOKUP($B95,'National Conditions Backsheet'!$D$38:$CL$187,L$25,0))</f>
        <v>Yes</v>
      </c>
      <c r="M95" s="44" t="str">
        <f ca="1">IF(ISERROR(VLOOKUP($B95,'National Conditions Backsheet'!$D$38:$CL$187,M$25,0)), "", VLOOKUP($B95,'National Conditions Backsheet'!$D$38:$CL$187,M$25,0))</f>
        <v>Yes</v>
      </c>
      <c r="N95" s="42" t="str">
        <f ca="1">IF(ISERROR(VLOOKUP($B95,'National Conditions Backsheet'!$D$38:$CL$187,N$25,0)), "", VLOOKUP($B95,'National Conditions Backsheet'!$D$38:$CL$187,N$25,0))</f>
        <v>Yes</v>
      </c>
    </row>
    <row r="96" spans="1:14">
      <c r="A96" s="3">
        <v>68</v>
      </c>
      <c r="B96" s="41" t="str">
        <f t="shared" ca="1" si="5"/>
        <v>E08000035</v>
      </c>
      <c r="C96" s="58" t="str">
        <f ca="1">IFERROR(VLOOKUP($B96,'Org list'!$J$9:$K$637,2,0), "")</f>
        <v>Leeds</v>
      </c>
      <c r="D96" s="41" t="str">
        <f ca="1">IF(ISERROR(VLOOKUP($B96,'National Conditions Backsheet'!$D$38:$CL$187,D$25,0)), "", VLOOKUP($B96,'National Conditions Backsheet'!$D$38:$CL$187,D$25,0))</f>
        <v>Yes</v>
      </c>
      <c r="E96" s="44" t="str">
        <f ca="1">IF(ISERROR(VLOOKUP($B96,'National Conditions Backsheet'!$D$38:$CL$187,E$25,0)),"",IF(VLOOKUP($B96,'National Conditions Backsheet'!$D$38:$CL$187,E$25,0)="&lt;Please Select&gt;","",IF($D96="Yes","",VLOOKUP($B96,'National Conditions Backsheet'!$D$38:$CL$187,E$25,0))))</f>
        <v/>
      </c>
      <c r="F96" s="43" t="str">
        <f ca="1">IF(ISERROR(VLOOKUP($B96,'National Conditions Backsheet'!$D$38:$CL$187,F$25,0)),"",IF(VLOOKUP($B96,'National Conditions Backsheet'!$D$38:$CL$187,F$25,0)=0,"",VLOOKUP($B96,'National Conditions Backsheet'!$D$38:$CL$187,F$25,0)))</f>
        <v/>
      </c>
      <c r="G96" s="44" t="str">
        <f ca="1">IF(ISERROR(VLOOKUP($B96,'National Conditions Backsheet'!$D$38:$CL$187,G$25,0)), "", VLOOKUP($B96,'National Conditions Backsheet'!$D$38:$CL$187,G$25,0))</f>
        <v>Yes</v>
      </c>
      <c r="H96" s="44" t="str">
        <f ca="1">IF(ISERROR(VLOOKUP($B96,'National Conditions Backsheet'!$D$38:$CL$187,H$25,0)), "", VLOOKUP($B96,'National Conditions Backsheet'!$D$38:$CL$187,H$25,0))</f>
        <v>Yes</v>
      </c>
      <c r="I96" s="44" t="str">
        <f ca="1">IF(ISERROR(VLOOKUP($B96,'National Conditions Backsheet'!$D$38:$CL$187,I$25,0)), "", VLOOKUP($B96,'National Conditions Backsheet'!$D$38:$CL$187,I$25,0))</f>
        <v>Yes</v>
      </c>
      <c r="J96" s="44" t="str">
        <f ca="1">IF(ISERROR(VLOOKUP($B96,'National Conditions Backsheet'!$D$38:$CL$187,J$25,0)), "", VLOOKUP($B96,'National Conditions Backsheet'!$D$38:$CL$187,J$25,0))</f>
        <v>Yes</v>
      </c>
      <c r="K96" s="44" t="str">
        <f ca="1">IF(ISERROR(VLOOKUP($B96,'National Conditions Backsheet'!$D$38:$CL$187,K$25,0)), "", VLOOKUP($B96,'National Conditions Backsheet'!$D$38:$CL$187,K$25,0))</f>
        <v>Yes</v>
      </c>
      <c r="L96" s="44" t="str">
        <f ca="1">IF(ISERROR(VLOOKUP($B96,'National Conditions Backsheet'!$D$38:$CL$187,L$25,0)), "", VLOOKUP($B96,'National Conditions Backsheet'!$D$38:$CL$187,L$25,0))</f>
        <v>Yes</v>
      </c>
      <c r="M96" s="44" t="str">
        <f ca="1">IF(ISERROR(VLOOKUP($B96,'National Conditions Backsheet'!$D$38:$CL$187,M$25,0)), "", VLOOKUP($B96,'National Conditions Backsheet'!$D$38:$CL$187,M$25,0))</f>
        <v>Yes</v>
      </c>
      <c r="N96" s="42" t="str">
        <f ca="1">IF(ISERROR(VLOOKUP($B96,'National Conditions Backsheet'!$D$38:$CL$187,N$25,0)), "", VLOOKUP($B96,'National Conditions Backsheet'!$D$38:$CL$187,N$25,0))</f>
        <v>Yes</v>
      </c>
    </row>
    <row r="97" spans="1:14">
      <c r="A97" s="3">
        <v>69</v>
      </c>
      <c r="B97" s="41" t="str">
        <f t="shared" ca="1" si="5"/>
        <v>E06000016</v>
      </c>
      <c r="C97" s="58" t="str">
        <f ca="1">IFERROR(VLOOKUP($B97,'Org list'!$J$9:$K$637,2,0), "")</f>
        <v>Leicester</v>
      </c>
      <c r="D97" s="41" t="str">
        <f ca="1">IF(ISERROR(VLOOKUP($B97,'National Conditions Backsheet'!$D$38:$CL$187,D$25,0)), "", VLOOKUP($B97,'National Conditions Backsheet'!$D$38:$CL$187,D$25,0))</f>
        <v>Yes</v>
      </c>
      <c r="E97" s="44" t="str">
        <f ca="1">IF(ISERROR(VLOOKUP($B97,'National Conditions Backsheet'!$D$38:$CL$187,E$25,0)),"",IF(VLOOKUP($B97,'National Conditions Backsheet'!$D$38:$CL$187,E$25,0)="&lt;Please Select&gt;","",IF($D97="Yes","",VLOOKUP($B97,'National Conditions Backsheet'!$D$38:$CL$187,E$25,0))))</f>
        <v/>
      </c>
      <c r="F97" s="43" t="str">
        <f ca="1">IF(ISERROR(VLOOKUP($B97,'National Conditions Backsheet'!$D$38:$CL$187,F$25,0)),"",IF(VLOOKUP($B97,'National Conditions Backsheet'!$D$38:$CL$187,F$25,0)=0,"",VLOOKUP($B97,'National Conditions Backsheet'!$D$38:$CL$187,F$25,0)))</f>
        <v/>
      </c>
      <c r="G97" s="44" t="str">
        <f ca="1">IF(ISERROR(VLOOKUP($B97,'National Conditions Backsheet'!$D$38:$CL$187,G$25,0)), "", VLOOKUP($B97,'National Conditions Backsheet'!$D$38:$CL$187,G$25,0))</f>
        <v>Yes</v>
      </c>
      <c r="H97" s="44" t="str">
        <f ca="1">IF(ISERROR(VLOOKUP($B97,'National Conditions Backsheet'!$D$38:$CL$187,H$25,0)), "", VLOOKUP($B97,'National Conditions Backsheet'!$D$38:$CL$187,H$25,0))</f>
        <v>Yes</v>
      </c>
      <c r="I97" s="44" t="str">
        <f ca="1">IF(ISERROR(VLOOKUP($B97,'National Conditions Backsheet'!$D$38:$CL$187,I$25,0)), "", VLOOKUP($B97,'National Conditions Backsheet'!$D$38:$CL$187,I$25,0))</f>
        <v>Yes</v>
      </c>
      <c r="J97" s="44" t="str">
        <f ca="1">IF(ISERROR(VLOOKUP($B97,'National Conditions Backsheet'!$D$38:$CL$187,J$25,0)), "", VLOOKUP($B97,'National Conditions Backsheet'!$D$38:$CL$187,J$25,0))</f>
        <v>Yes</v>
      </c>
      <c r="K97" s="44" t="str">
        <f ca="1">IF(ISERROR(VLOOKUP($B97,'National Conditions Backsheet'!$D$38:$CL$187,K$25,0)), "", VLOOKUP($B97,'National Conditions Backsheet'!$D$38:$CL$187,K$25,0))</f>
        <v>Yes</v>
      </c>
      <c r="L97" s="44" t="str">
        <f ca="1">IF(ISERROR(VLOOKUP($B97,'National Conditions Backsheet'!$D$38:$CL$187,L$25,0)), "", VLOOKUP($B97,'National Conditions Backsheet'!$D$38:$CL$187,L$25,0))</f>
        <v>Yes</v>
      </c>
      <c r="M97" s="44" t="str">
        <f ca="1">IF(ISERROR(VLOOKUP($B97,'National Conditions Backsheet'!$D$38:$CL$187,M$25,0)), "", VLOOKUP($B97,'National Conditions Backsheet'!$D$38:$CL$187,M$25,0))</f>
        <v>Yes</v>
      </c>
      <c r="N97" s="42" t="str">
        <f ca="1">IF(ISERROR(VLOOKUP($B97,'National Conditions Backsheet'!$D$38:$CL$187,N$25,0)), "", VLOOKUP($B97,'National Conditions Backsheet'!$D$38:$CL$187,N$25,0))</f>
        <v>Yes</v>
      </c>
    </row>
    <row r="98" spans="1:14">
      <c r="A98" s="3">
        <v>70</v>
      </c>
      <c r="B98" s="41" t="str">
        <f t="shared" ca="1" si="5"/>
        <v>E10000018</v>
      </c>
      <c r="C98" s="58" t="str">
        <f ca="1">IFERROR(VLOOKUP($B98,'Org list'!$J$9:$K$637,2,0), "")</f>
        <v>Leicestershire</v>
      </c>
      <c r="D98" s="41" t="str">
        <f ca="1">IF(ISERROR(VLOOKUP($B98,'National Conditions Backsheet'!$D$38:$CL$187,D$25,0)), "", VLOOKUP($B98,'National Conditions Backsheet'!$D$38:$CL$187,D$25,0))</f>
        <v>Yes</v>
      </c>
      <c r="E98" s="44" t="str">
        <f ca="1">IF(ISERROR(VLOOKUP($B98,'National Conditions Backsheet'!$D$38:$CL$187,E$25,0)),"",IF(VLOOKUP($B98,'National Conditions Backsheet'!$D$38:$CL$187,E$25,0)="&lt;Please Select&gt;","",IF($D98="Yes","",VLOOKUP($B98,'National Conditions Backsheet'!$D$38:$CL$187,E$25,0))))</f>
        <v/>
      </c>
      <c r="F98" s="43" t="str">
        <f ca="1">IF(ISERROR(VLOOKUP($B98,'National Conditions Backsheet'!$D$38:$CL$187,F$25,0)),"",IF(VLOOKUP($B98,'National Conditions Backsheet'!$D$38:$CL$187,F$25,0)=0,"",VLOOKUP($B98,'National Conditions Backsheet'!$D$38:$CL$187,F$25,0)))</f>
        <v/>
      </c>
      <c r="G98" s="44" t="str">
        <f ca="1">IF(ISERROR(VLOOKUP($B98,'National Conditions Backsheet'!$D$38:$CL$187,G$25,0)), "", VLOOKUP($B98,'National Conditions Backsheet'!$D$38:$CL$187,G$25,0))</f>
        <v>Yes</v>
      </c>
      <c r="H98" s="44" t="str">
        <f ca="1">IF(ISERROR(VLOOKUP($B98,'National Conditions Backsheet'!$D$38:$CL$187,H$25,0)), "", VLOOKUP($B98,'National Conditions Backsheet'!$D$38:$CL$187,H$25,0))</f>
        <v>Yes</v>
      </c>
      <c r="I98" s="44" t="str">
        <f ca="1">IF(ISERROR(VLOOKUP($B98,'National Conditions Backsheet'!$D$38:$CL$187,I$25,0)), "", VLOOKUP($B98,'National Conditions Backsheet'!$D$38:$CL$187,I$25,0))</f>
        <v>No - In Progress</v>
      </c>
      <c r="J98" s="44" t="str">
        <f ca="1">IF(ISERROR(VLOOKUP($B98,'National Conditions Backsheet'!$D$38:$CL$187,J$25,0)), "", VLOOKUP($B98,'National Conditions Backsheet'!$D$38:$CL$187,J$25,0))</f>
        <v>Yes</v>
      </c>
      <c r="K98" s="44" t="str">
        <f ca="1">IF(ISERROR(VLOOKUP($B98,'National Conditions Backsheet'!$D$38:$CL$187,K$25,0)), "", VLOOKUP($B98,'National Conditions Backsheet'!$D$38:$CL$187,K$25,0))</f>
        <v>Yes</v>
      </c>
      <c r="L98" s="44" t="str">
        <f ca="1">IF(ISERROR(VLOOKUP($B98,'National Conditions Backsheet'!$D$38:$CL$187,L$25,0)), "", VLOOKUP($B98,'National Conditions Backsheet'!$D$38:$CL$187,L$25,0))</f>
        <v>Yes</v>
      </c>
      <c r="M98" s="44" t="str">
        <f ca="1">IF(ISERROR(VLOOKUP($B98,'National Conditions Backsheet'!$D$38:$CL$187,M$25,0)), "", VLOOKUP($B98,'National Conditions Backsheet'!$D$38:$CL$187,M$25,0))</f>
        <v>Yes</v>
      </c>
      <c r="N98" s="42" t="str">
        <f ca="1">IF(ISERROR(VLOOKUP($B98,'National Conditions Backsheet'!$D$38:$CL$187,N$25,0)), "", VLOOKUP($B98,'National Conditions Backsheet'!$D$38:$CL$187,N$25,0))</f>
        <v>Yes</v>
      </c>
    </row>
    <row r="99" spans="1:14">
      <c r="A99" s="3">
        <v>71</v>
      </c>
      <c r="B99" s="41" t="str">
        <f t="shared" ca="1" si="5"/>
        <v>E09000023</v>
      </c>
      <c r="C99" s="58" t="str">
        <f ca="1">IFERROR(VLOOKUP($B99,'Org list'!$J$9:$K$637,2,0), "")</f>
        <v>Lewisham</v>
      </c>
      <c r="D99" s="41" t="str">
        <f ca="1">IF(ISERROR(VLOOKUP($B99,'National Conditions Backsheet'!$D$38:$CL$187,D$25,0)), "", VLOOKUP($B99,'National Conditions Backsheet'!$D$38:$CL$187,D$25,0))</f>
        <v>No</v>
      </c>
      <c r="E99" s="44" t="str">
        <f ca="1">IF(ISERROR(VLOOKUP($B99,'National Conditions Backsheet'!$D$38:$CL$187,E$25,0)),"",IF(VLOOKUP($B99,'National Conditions Backsheet'!$D$38:$CL$187,E$25,0)="&lt;Please Select&gt;","",IF($D99="Yes","",VLOOKUP($B99,'National Conditions Backsheet'!$D$38:$CL$187,E$25,0))))</f>
        <v>Yes</v>
      </c>
      <c r="F99" s="43" t="str">
        <f ca="1">IF(ISERROR(VLOOKUP($B99,'National Conditions Backsheet'!$D$38:$CL$187,F$25,0)),"",IF(VLOOKUP($B99,'National Conditions Backsheet'!$D$38:$CL$187,F$25,0)=0,"",VLOOKUP($B99,'National Conditions Backsheet'!$D$38:$CL$187,F$25,0)))</f>
        <v/>
      </c>
      <c r="G99" s="44" t="str">
        <f ca="1">IF(ISERROR(VLOOKUP($B99,'National Conditions Backsheet'!$D$38:$CL$187,G$25,0)), "", VLOOKUP($B99,'National Conditions Backsheet'!$D$38:$CL$187,G$25,0))</f>
        <v>Yes</v>
      </c>
      <c r="H99" s="44" t="str">
        <f ca="1">IF(ISERROR(VLOOKUP($B99,'National Conditions Backsheet'!$D$38:$CL$187,H$25,0)), "", VLOOKUP($B99,'National Conditions Backsheet'!$D$38:$CL$187,H$25,0))</f>
        <v>Yes</v>
      </c>
      <c r="I99" s="44" t="str">
        <f ca="1">IF(ISERROR(VLOOKUP($B99,'National Conditions Backsheet'!$D$38:$CL$187,I$25,0)), "", VLOOKUP($B99,'National Conditions Backsheet'!$D$38:$CL$187,I$25,0))</f>
        <v>No - In Progress</v>
      </c>
      <c r="J99" s="44" t="str">
        <f ca="1">IF(ISERROR(VLOOKUP($B99,'National Conditions Backsheet'!$D$38:$CL$187,J$25,0)), "", VLOOKUP($B99,'National Conditions Backsheet'!$D$38:$CL$187,J$25,0))</f>
        <v>Yes</v>
      </c>
      <c r="K99" s="44" t="str">
        <f ca="1">IF(ISERROR(VLOOKUP($B99,'National Conditions Backsheet'!$D$38:$CL$187,K$25,0)), "", VLOOKUP($B99,'National Conditions Backsheet'!$D$38:$CL$187,K$25,0))</f>
        <v>Yes</v>
      </c>
      <c r="L99" s="44" t="str">
        <f ca="1">IF(ISERROR(VLOOKUP($B99,'National Conditions Backsheet'!$D$38:$CL$187,L$25,0)), "", VLOOKUP($B99,'National Conditions Backsheet'!$D$38:$CL$187,L$25,0))</f>
        <v>No - In Progress</v>
      </c>
      <c r="M99" s="44" t="str">
        <f ca="1">IF(ISERROR(VLOOKUP($B99,'National Conditions Backsheet'!$D$38:$CL$187,M$25,0)), "", VLOOKUP($B99,'National Conditions Backsheet'!$D$38:$CL$187,M$25,0))</f>
        <v>No - In Progress</v>
      </c>
      <c r="N99" s="42" t="str">
        <f ca="1">IF(ISERROR(VLOOKUP($B99,'National Conditions Backsheet'!$D$38:$CL$187,N$25,0)), "", VLOOKUP($B99,'National Conditions Backsheet'!$D$38:$CL$187,N$25,0))</f>
        <v>Yes</v>
      </c>
    </row>
    <row r="100" spans="1:14">
      <c r="A100" s="3">
        <v>72</v>
      </c>
      <c r="B100" s="41" t="str">
        <f t="shared" ca="1" si="5"/>
        <v>E10000019</v>
      </c>
      <c r="C100" s="58" t="str">
        <f ca="1">IFERROR(VLOOKUP($B100,'Org list'!$J$9:$K$637,2,0), "")</f>
        <v>Lincolnshire</v>
      </c>
      <c r="D100" s="41" t="str">
        <f ca="1">IF(ISERROR(VLOOKUP($B100,'National Conditions Backsheet'!$D$38:$CL$187,D$25,0)), "", VLOOKUP($B100,'National Conditions Backsheet'!$D$38:$CL$187,D$25,0))</f>
        <v>Yes</v>
      </c>
      <c r="E100" s="44" t="str">
        <f ca="1">IF(ISERROR(VLOOKUP($B100,'National Conditions Backsheet'!$D$38:$CL$187,E$25,0)),"",IF(VLOOKUP($B100,'National Conditions Backsheet'!$D$38:$CL$187,E$25,0)="&lt;Please Select&gt;","",IF($D100="Yes","",VLOOKUP($B100,'National Conditions Backsheet'!$D$38:$CL$187,E$25,0))))</f>
        <v/>
      </c>
      <c r="F100" s="43" t="str">
        <f ca="1">IF(ISERROR(VLOOKUP($B100,'National Conditions Backsheet'!$D$38:$CL$187,F$25,0)),"",IF(VLOOKUP($B100,'National Conditions Backsheet'!$D$38:$CL$187,F$25,0)=0,"",VLOOKUP($B100,'National Conditions Backsheet'!$D$38:$CL$187,F$25,0)))</f>
        <v/>
      </c>
      <c r="G100" s="44" t="str">
        <f ca="1">IF(ISERROR(VLOOKUP($B100,'National Conditions Backsheet'!$D$38:$CL$187,G$25,0)), "", VLOOKUP($B100,'National Conditions Backsheet'!$D$38:$CL$187,G$25,0))</f>
        <v>Yes</v>
      </c>
      <c r="H100" s="44" t="str">
        <f ca="1">IF(ISERROR(VLOOKUP($B100,'National Conditions Backsheet'!$D$38:$CL$187,H$25,0)), "", VLOOKUP($B100,'National Conditions Backsheet'!$D$38:$CL$187,H$25,0))</f>
        <v>Yes</v>
      </c>
      <c r="I100" s="44" t="str">
        <f ca="1">IF(ISERROR(VLOOKUP($B100,'National Conditions Backsheet'!$D$38:$CL$187,I$25,0)), "", VLOOKUP($B100,'National Conditions Backsheet'!$D$38:$CL$187,I$25,0))</f>
        <v>No - In Progress</v>
      </c>
      <c r="J100" s="44" t="str">
        <f ca="1">IF(ISERROR(VLOOKUP($B100,'National Conditions Backsheet'!$D$38:$CL$187,J$25,0)), "", VLOOKUP($B100,'National Conditions Backsheet'!$D$38:$CL$187,J$25,0))</f>
        <v>Yes</v>
      </c>
      <c r="K100" s="44" t="str">
        <f ca="1">IF(ISERROR(VLOOKUP($B100,'National Conditions Backsheet'!$D$38:$CL$187,K$25,0)), "", VLOOKUP($B100,'National Conditions Backsheet'!$D$38:$CL$187,K$25,0))</f>
        <v>Yes</v>
      </c>
      <c r="L100" s="44" t="str">
        <f ca="1">IF(ISERROR(VLOOKUP($B100,'National Conditions Backsheet'!$D$38:$CL$187,L$25,0)), "", VLOOKUP($B100,'National Conditions Backsheet'!$D$38:$CL$187,L$25,0))</f>
        <v>Yes</v>
      </c>
      <c r="M100" s="44" t="str">
        <f ca="1">IF(ISERROR(VLOOKUP($B100,'National Conditions Backsheet'!$D$38:$CL$187,M$25,0)), "", VLOOKUP($B100,'National Conditions Backsheet'!$D$38:$CL$187,M$25,0))</f>
        <v>Yes</v>
      </c>
      <c r="N100" s="42" t="str">
        <f ca="1">IF(ISERROR(VLOOKUP($B100,'National Conditions Backsheet'!$D$38:$CL$187,N$25,0)), "", VLOOKUP($B100,'National Conditions Backsheet'!$D$38:$CL$187,N$25,0))</f>
        <v>Yes</v>
      </c>
    </row>
    <row r="101" spans="1:14">
      <c r="A101" s="3">
        <v>73</v>
      </c>
      <c r="B101" s="41" t="str">
        <f t="shared" ca="1" si="5"/>
        <v>E08000012</v>
      </c>
      <c r="C101" s="58" t="str">
        <f ca="1">IFERROR(VLOOKUP($B101,'Org list'!$J$9:$K$637,2,0), "")</f>
        <v>Liverpool</v>
      </c>
      <c r="D101" s="41" t="str">
        <f ca="1">IF(ISERROR(VLOOKUP($B101,'National Conditions Backsheet'!$D$38:$CL$187,D$25,0)), "", VLOOKUP($B101,'National Conditions Backsheet'!$D$38:$CL$187,D$25,0))</f>
        <v>Yes</v>
      </c>
      <c r="E101" s="44" t="str">
        <f ca="1">IF(ISERROR(VLOOKUP($B101,'National Conditions Backsheet'!$D$38:$CL$187,E$25,0)),"",IF(VLOOKUP($B101,'National Conditions Backsheet'!$D$38:$CL$187,E$25,0)="&lt;Please Select&gt;","",IF($D101="Yes","",VLOOKUP($B101,'National Conditions Backsheet'!$D$38:$CL$187,E$25,0))))</f>
        <v/>
      </c>
      <c r="F101" s="43" t="str">
        <f ca="1">IF(ISERROR(VLOOKUP($B101,'National Conditions Backsheet'!$D$38:$CL$187,F$25,0)),"",IF(VLOOKUP($B101,'National Conditions Backsheet'!$D$38:$CL$187,F$25,0)=0,"",VLOOKUP($B101,'National Conditions Backsheet'!$D$38:$CL$187,F$25,0)))</f>
        <v/>
      </c>
      <c r="G101" s="44" t="str">
        <f ca="1">IF(ISERROR(VLOOKUP($B101,'National Conditions Backsheet'!$D$38:$CL$187,G$25,0)), "", VLOOKUP($B101,'National Conditions Backsheet'!$D$38:$CL$187,G$25,0))</f>
        <v>Yes</v>
      </c>
      <c r="H101" s="44" t="str">
        <f ca="1">IF(ISERROR(VLOOKUP($B101,'National Conditions Backsheet'!$D$38:$CL$187,H$25,0)), "", VLOOKUP($B101,'National Conditions Backsheet'!$D$38:$CL$187,H$25,0))</f>
        <v>Yes</v>
      </c>
      <c r="I101" s="44" t="str">
        <f ca="1">IF(ISERROR(VLOOKUP($B101,'National Conditions Backsheet'!$D$38:$CL$187,I$25,0)), "", VLOOKUP($B101,'National Conditions Backsheet'!$D$38:$CL$187,I$25,0))</f>
        <v>Yes</v>
      </c>
      <c r="J101" s="44" t="str">
        <f ca="1">IF(ISERROR(VLOOKUP($B101,'National Conditions Backsheet'!$D$38:$CL$187,J$25,0)), "", VLOOKUP($B101,'National Conditions Backsheet'!$D$38:$CL$187,J$25,0))</f>
        <v>Yes</v>
      </c>
      <c r="K101" s="44" t="str">
        <f ca="1">IF(ISERROR(VLOOKUP($B101,'National Conditions Backsheet'!$D$38:$CL$187,K$25,0)), "", VLOOKUP($B101,'National Conditions Backsheet'!$D$38:$CL$187,K$25,0))</f>
        <v>Yes</v>
      </c>
      <c r="L101" s="44" t="str">
        <f ca="1">IF(ISERROR(VLOOKUP($B101,'National Conditions Backsheet'!$D$38:$CL$187,L$25,0)), "", VLOOKUP($B101,'National Conditions Backsheet'!$D$38:$CL$187,L$25,0))</f>
        <v>Yes</v>
      </c>
      <c r="M101" s="44" t="str">
        <f ca="1">IF(ISERROR(VLOOKUP($B101,'National Conditions Backsheet'!$D$38:$CL$187,M$25,0)), "", VLOOKUP($B101,'National Conditions Backsheet'!$D$38:$CL$187,M$25,0))</f>
        <v>Yes</v>
      </c>
      <c r="N101" s="42" t="str">
        <f ca="1">IF(ISERROR(VLOOKUP($B101,'National Conditions Backsheet'!$D$38:$CL$187,N$25,0)), "", VLOOKUP($B101,'National Conditions Backsheet'!$D$38:$CL$187,N$25,0))</f>
        <v>Yes</v>
      </c>
    </row>
    <row r="102" spans="1:14">
      <c r="A102" s="3">
        <v>74</v>
      </c>
      <c r="B102" s="41" t="str">
        <f t="shared" ca="1" si="5"/>
        <v>E06000032</v>
      </c>
      <c r="C102" s="58" t="str">
        <f ca="1">IFERROR(VLOOKUP($B102,'Org list'!$J$9:$K$637,2,0), "")</f>
        <v>Luton</v>
      </c>
      <c r="D102" s="41" t="str">
        <f ca="1">IF(ISERROR(VLOOKUP($B102,'National Conditions Backsheet'!$D$38:$CL$187,D$25,0)), "", VLOOKUP($B102,'National Conditions Backsheet'!$D$38:$CL$187,D$25,0))</f>
        <v>Yes</v>
      </c>
      <c r="E102" s="44" t="str">
        <f ca="1">IF(ISERROR(VLOOKUP($B102,'National Conditions Backsheet'!$D$38:$CL$187,E$25,0)),"",IF(VLOOKUP($B102,'National Conditions Backsheet'!$D$38:$CL$187,E$25,0)="&lt;Please Select&gt;","",IF($D102="Yes","",VLOOKUP($B102,'National Conditions Backsheet'!$D$38:$CL$187,E$25,0))))</f>
        <v/>
      </c>
      <c r="F102" s="43" t="str">
        <f ca="1">IF(ISERROR(VLOOKUP($B102,'National Conditions Backsheet'!$D$38:$CL$187,F$25,0)),"",IF(VLOOKUP($B102,'National Conditions Backsheet'!$D$38:$CL$187,F$25,0)=0,"",VLOOKUP($B102,'National Conditions Backsheet'!$D$38:$CL$187,F$25,0)))</f>
        <v/>
      </c>
      <c r="G102" s="44" t="str">
        <f ca="1">IF(ISERROR(VLOOKUP($B102,'National Conditions Backsheet'!$D$38:$CL$187,G$25,0)), "", VLOOKUP($B102,'National Conditions Backsheet'!$D$38:$CL$187,G$25,0))</f>
        <v>Yes</v>
      </c>
      <c r="H102" s="44" t="str">
        <f ca="1">IF(ISERROR(VLOOKUP($B102,'National Conditions Backsheet'!$D$38:$CL$187,H$25,0)), "", VLOOKUP($B102,'National Conditions Backsheet'!$D$38:$CL$187,H$25,0))</f>
        <v>Yes</v>
      </c>
      <c r="I102" s="44" t="str">
        <f ca="1">IF(ISERROR(VLOOKUP($B102,'National Conditions Backsheet'!$D$38:$CL$187,I$25,0)), "", VLOOKUP($B102,'National Conditions Backsheet'!$D$38:$CL$187,I$25,0))</f>
        <v>Yes</v>
      </c>
      <c r="J102" s="44" t="str">
        <f ca="1">IF(ISERROR(VLOOKUP($B102,'National Conditions Backsheet'!$D$38:$CL$187,J$25,0)), "", VLOOKUP($B102,'National Conditions Backsheet'!$D$38:$CL$187,J$25,0))</f>
        <v>Yes</v>
      </c>
      <c r="K102" s="44" t="str">
        <f ca="1">IF(ISERROR(VLOOKUP($B102,'National Conditions Backsheet'!$D$38:$CL$187,K$25,0)), "", VLOOKUP($B102,'National Conditions Backsheet'!$D$38:$CL$187,K$25,0))</f>
        <v>Yes</v>
      </c>
      <c r="L102" s="44" t="str">
        <f ca="1">IF(ISERROR(VLOOKUP($B102,'National Conditions Backsheet'!$D$38:$CL$187,L$25,0)), "", VLOOKUP($B102,'National Conditions Backsheet'!$D$38:$CL$187,L$25,0))</f>
        <v>Yes</v>
      </c>
      <c r="M102" s="44" t="str">
        <f ca="1">IF(ISERROR(VLOOKUP($B102,'National Conditions Backsheet'!$D$38:$CL$187,M$25,0)), "", VLOOKUP($B102,'National Conditions Backsheet'!$D$38:$CL$187,M$25,0))</f>
        <v>Yes</v>
      </c>
      <c r="N102" s="42" t="str">
        <f ca="1">IF(ISERROR(VLOOKUP($B102,'National Conditions Backsheet'!$D$38:$CL$187,N$25,0)), "", VLOOKUP($B102,'National Conditions Backsheet'!$D$38:$CL$187,N$25,0))</f>
        <v>Yes</v>
      </c>
    </row>
    <row r="103" spans="1:14">
      <c r="A103" s="3">
        <v>75</v>
      </c>
      <c r="B103" s="41" t="str">
        <f t="shared" ca="1" si="5"/>
        <v>E08000003</v>
      </c>
      <c r="C103" s="58" t="str">
        <f ca="1">IFERROR(VLOOKUP($B103,'Org list'!$J$9:$K$637,2,0), "")</f>
        <v>Manchester</v>
      </c>
      <c r="D103" s="41" t="str">
        <f ca="1">IF(ISERROR(VLOOKUP($B103,'National Conditions Backsheet'!$D$38:$CL$187,D$25,0)), "", VLOOKUP($B103,'National Conditions Backsheet'!$D$38:$CL$187,D$25,0))</f>
        <v>Yes</v>
      </c>
      <c r="E103" s="44" t="str">
        <f ca="1">IF(ISERROR(VLOOKUP($B103,'National Conditions Backsheet'!$D$38:$CL$187,E$25,0)),"",IF(VLOOKUP($B103,'National Conditions Backsheet'!$D$38:$CL$187,E$25,0)="&lt;Please Select&gt;","",IF($D103="Yes","",VLOOKUP($B103,'National Conditions Backsheet'!$D$38:$CL$187,E$25,0))))</f>
        <v/>
      </c>
      <c r="F103" s="43" t="str">
        <f ca="1">IF(ISERROR(VLOOKUP($B103,'National Conditions Backsheet'!$D$38:$CL$187,F$25,0)),"",IF(VLOOKUP($B103,'National Conditions Backsheet'!$D$38:$CL$187,F$25,0)=0,"",VLOOKUP($B103,'National Conditions Backsheet'!$D$38:$CL$187,F$25,0)))</f>
        <v/>
      </c>
      <c r="G103" s="44" t="str">
        <f ca="1">IF(ISERROR(VLOOKUP($B103,'National Conditions Backsheet'!$D$38:$CL$187,G$25,0)), "", VLOOKUP($B103,'National Conditions Backsheet'!$D$38:$CL$187,G$25,0))</f>
        <v>Yes</v>
      </c>
      <c r="H103" s="44" t="str">
        <f ca="1">IF(ISERROR(VLOOKUP($B103,'National Conditions Backsheet'!$D$38:$CL$187,H$25,0)), "", VLOOKUP($B103,'National Conditions Backsheet'!$D$38:$CL$187,H$25,0))</f>
        <v>Yes</v>
      </c>
      <c r="I103" s="44" t="str">
        <f ca="1">IF(ISERROR(VLOOKUP($B103,'National Conditions Backsheet'!$D$38:$CL$187,I$25,0)), "", VLOOKUP($B103,'National Conditions Backsheet'!$D$38:$CL$187,I$25,0))</f>
        <v>Yes</v>
      </c>
      <c r="J103" s="44" t="str">
        <f ca="1">IF(ISERROR(VLOOKUP($B103,'National Conditions Backsheet'!$D$38:$CL$187,J$25,0)), "", VLOOKUP($B103,'National Conditions Backsheet'!$D$38:$CL$187,J$25,0))</f>
        <v>Yes</v>
      </c>
      <c r="K103" s="44" t="str">
        <f ca="1">IF(ISERROR(VLOOKUP($B103,'National Conditions Backsheet'!$D$38:$CL$187,K$25,0)), "", VLOOKUP($B103,'National Conditions Backsheet'!$D$38:$CL$187,K$25,0))</f>
        <v>Yes</v>
      </c>
      <c r="L103" s="44" t="str">
        <f ca="1">IF(ISERROR(VLOOKUP($B103,'National Conditions Backsheet'!$D$38:$CL$187,L$25,0)), "", VLOOKUP($B103,'National Conditions Backsheet'!$D$38:$CL$187,L$25,0))</f>
        <v>Yes</v>
      </c>
      <c r="M103" s="44" t="str">
        <f ca="1">IF(ISERROR(VLOOKUP($B103,'National Conditions Backsheet'!$D$38:$CL$187,M$25,0)), "", VLOOKUP($B103,'National Conditions Backsheet'!$D$38:$CL$187,M$25,0))</f>
        <v>No - In Progress</v>
      </c>
      <c r="N103" s="42" t="str">
        <f ca="1">IF(ISERROR(VLOOKUP($B103,'National Conditions Backsheet'!$D$38:$CL$187,N$25,0)), "", VLOOKUP($B103,'National Conditions Backsheet'!$D$38:$CL$187,N$25,0))</f>
        <v>No - In Progress</v>
      </c>
    </row>
    <row r="104" spans="1:14">
      <c r="A104" s="3">
        <v>76</v>
      </c>
      <c r="B104" s="41" t="str">
        <f t="shared" ca="1" si="5"/>
        <v>E06000035</v>
      </c>
      <c r="C104" s="58" t="str">
        <f ca="1">IFERROR(VLOOKUP($B104,'Org list'!$J$9:$K$637,2,0), "")</f>
        <v>Medway</v>
      </c>
      <c r="D104" s="41" t="str">
        <f ca="1">IF(ISERROR(VLOOKUP($B104,'National Conditions Backsheet'!$D$38:$CL$187,D$25,0)), "", VLOOKUP($B104,'National Conditions Backsheet'!$D$38:$CL$187,D$25,0))</f>
        <v>Yes</v>
      </c>
      <c r="E104" s="44" t="str">
        <f ca="1">IF(ISERROR(VLOOKUP($B104,'National Conditions Backsheet'!$D$38:$CL$187,E$25,0)),"",IF(VLOOKUP($B104,'National Conditions Backsheet'!$D$38:$CL$187,E$25,0)="&lt;Please Select&gt;","",IF($D104="Yes","",VLOOKUP($B104,'National Conditions Backsheet'!$D$38:$CL$187,E$25,0))))</f>
        <v/>
      </c>
      <c r="F104" s="43" t="str">
        <f ca="1">IF(ISERROR(VLOOKUP($B104,'National Conditions Backsheet'!$D$38:$CL$187,F$25,0)),"",IF(VLOOKUP($B104,'National Conditions Backsheet'!$D$38:$CL$187,F$25,0)=0,"",VLOOKUP($B104,'National Conditions Backsheet'!$D$38:$CL$187,F$25,0)))</f>
        <v/>
      </c>
      <c r="G104" s="44" t="str">
        <f ca="1">IF(ISERROR(VLOOKUP($B104,'National Conditions Backsheet'!$D$38:$CL$187,G$25,0)), "", VLOOKUP($B104,'National Conditions Backsheet'!$D$38:$CL$187,G$25,0))</f>
        <v>Yes</v>
      </c>
      <c r="H104" s="44" t="str">
        <f ca="1">IF(ISERROR(VLOOKUP($B104,'National Conditions Backsheet'!$D$38:$CL$187,H$25,0)), "", VLOOKUP($B104,'National Conditions Backsheet'!$D$38:$CL$187,H$25,0))</f>
        <v>Yes</v>
      </c>
      <c r="I104" s="44" t="str">
        <f ca="1">IF(ISERROR(VLOOKUP($B104,'National Conditions Backsheet'!$D$38:$CL$187,I$25,0)), "", VLOOKUP($B104,'National Conditions Backsheet'!$D$38:$CL$187,I$25,0))</f>
        <v>Yes</v>
      </c>
      <c r="J104" s="44" t="str">
        <f ca="1">IF(ISERROR(VLOOKUP($B104,'National Conditions Backsheet'!$D$38:$CL$187,J$25,0)), "", VLOOKUP($B104,'National Conditions Backsheet'!$D$38:$CL$187,J$25,0))</f>
        <v>No - In Progress</v>
      </c>
      <c r="K104" s="44" t="str">
        <f ca="1">IF(ISERROR(VLOOKUP($B104,'National Conditions Backsheet'!$D$38:$CL$187,K$25,0)), "", VLOOKUP($B104,'National Conditions Backsheet'!$D$38:$CL$187,K$25,0))</f>
        <v>No - In Progress</v>
      </c>
      <c r="L104" s="44" t="str">
        <f ca="1">IF(ISERROR(VLOOKUP($B104,'National Conditions Backsheet'!$D$38:$CL$187,L$25,0)), "", VLOOKUP($B104,'National Conditions Backsheet'!$D$38:$CL$187,L$25,0))</f>
        <v>Yes</v>
      </c>
      <c r="M104" s="44" t="str">
        <f ca="1">IF(ISERROR(VLOOKUP($B104,'National Conditions Backsheet'!$D$38:$CL$187,M$25,0)), "", VLOOKUP($B104,'National Conditions Backsheet'!$D$38:$CL$187,M$25,0))</f>
        <v>Yes</v>
      </c>
      <c r="N104" s="42" t="str">
        <f ca="1">IF(ISERROR(VLOOKUP($B104,'National Conditions Backsheet'!$D$38:$CL$187,N$25,0)), "", VLOOKUP($B104,'National Conditions Backsheet'!$D$38:$CL$187,N$25,0))</f>
        <v>Yes</v>
      </c>
    </row>
    <row r="105" spans="1:14">
      <c r="A105" s="3">
        <v>77</v>
      </c>
      <c r="B105" s="41" t="str">
        <f t="shared" ca="1" si="5"/>
        <v>E09000024</v>
      </c>
      <c r="C105" s="58" t="str">
        <f ca="1">IFERROR(VLOOKUP($B105,'Org list'!$J$9:$K$637,2,0), "")</f>
        <v>Merton</v>
      </c>
      <c r="D105" s="41" t="str">
        <f ca="1">IF(ISERROR(VLOOKUP($B105,'National Conditions Backsheet'!$D$38:$CL$187,D$25,0)), "", VLOOKUP($B105,'National Conditions Backsheet'!$D$38:$CL$187,D$25,0))</f>
        <v>Yes</v>
      </c>
      <c r="E105" s="44" t="str">
        <f ca="1">IF(ISERROR(VLOOKUP($B105,'National Conditions Backsheet'!$D$38:$CL$187,E$25,0)),"",IF(VLOOKUP($B105,'National Conditions Backsheet'!$D$38:$CL$187,E$25,0)="&lt;Please Select&gt;","",IF($D105="Yes","",VLOOKUP($B105,'National Conditions Backsheet'!$D$38:$CL$187,E$25,0))))</f>
        <v/>
      </c>
      <c r="F105" s="43" t="str">
        <f ca="1">IF(ISERROR(VLOOKUP($B105,'National Conditions Backsheet'!$D$38:$CL$187,F$25,0)),"",IF(VLOOKUP($B105,'National Conditions Backsheet'!$D$38:$CL$187,F$25,0)=0,"",VLOOKUP($B105,'National Conditions Backsheet'!$D$38:$CL$187,F$25,0)))</f>
        <v/>
      </c>
      <c r="G105" s="44" t="str">
        <f ca="1">IF(ISERROR(VLOOKUP($B105,'National Conditions Backsheet'!$D$38:$CL$187,G$25,0)), "", VLOOKUP($B105,'National Conditions Backsheet'!$D$38:$CL$187,G$25,0))</f>
        <v>Yes</v>
      </c>
      <c r="H105" s="44" t="str">
        <f ca="1">IF(ISERROR(VLOOKUP($B105,'National Conditions Backsheet'!$D$38:$CL$187,H$25,0)), "", VLOOKUP($B105,'National Conditions Backsheet'!$D$38:$CL$187,H$25,0))</f>
        <v>Yes</v>
      </c>
      <c r="I105" s="44" t="str">
        <f ca="1">IF(ISERROR(VLOOKUP($B105,'National Conditions Backsheet'!$D$38:$CL$187,I$25,0)), "", VLOOKUP($B105,'National Conditions Backsheet'!$D$38:$CL$187,I$25,0))</f>
        <v>Yes</v>
      </c>
      <c r="J105" s="44" t="str">
        <f ca="1">IF(ISERROR(VLOOKUP($B105,'National Conditions Backsheet'!$D$38:$CL$187,J$25,0)), "", VLOOKUP($B105,'National Conditions Backsheet'!$D$38:$CL$187,J$25,0))</f>
        <v>Yes</v>
      </c>
      <c r="K105" s="44" t="str">
        <f ca="1">IF(ISERROR(VLOOKUP($B105,'National Conditions Backsheet'!$D$38:$CL$187,K$25,0)), "", VLOOKUP($B105,'National Conditions Backsheet'!$D$38:$CL$187,K$25,0))</f>
        <v>Yes</v>
      </c>
      <c r="L105" s="44" t="str">
        <f ca="1">IF(ISERROR(VLOOKUP($B105,'National Conditions Backsheet'!$D$38:$CL$187,L$25,0)), "", VLOOKUP($B105,'National Conditions Backsheet'!$D$38:$CL$187,L$25,0))</f>
        <v>Yes</v>
      </c>
      <c r="M105" s="44" t="str">
        <f ca="1">IF(ISERROR(VLOOKUP($B105,'National Conditions Backsheet'!$D$38:$CL$187,M$25,0)), "", VLOOKUP($B105,'National Conditions Backsheet'!$D$38:$CL$187,M$25,0))</f>
        <v>No - In Progress</v>
      </c>
      <c r="N105" s="42" t="str">
        <f ca="1">IF(ISERROR(VLOOKUP($B105,'National Conditions Backsheet'!$D$38:$CL$187,N$25,0)), "", VLOOKUP($B105,'National Conditions Backsheet'!$D$38:$CL$187,N$25,0))</f>
        <v>Yes</v>
      </c>
    </row>
    <row r="106" spans="1:14">
      <c r="A106" s="3">
        <v>78</v>
      </c>
      <c r="B106" s="41" t="str">
        <f t="shared" ca="1" si="5"/>
        <v>E06000002</v>
      </c>
      <c r="C106" s="58" t="str">
        <f ca="1">IFERROR(VLOOKUP($B106,'Org list'!$J$9:$K$637,2,0), "")</f>
        <v>Middlesbrough</v>
      </c>
      <c r="D106" s="41" t="str">
        <f ca="1">IF(ISERROR(VLOOKUP($B106,'National Conditions Backsheet'!$D$38:$CL$187,D$25,0)), "", VLOOKUP($B106,'National Conditions Backsheet'!$D$38:$CL$187,D$25,0))</f>
        <v>Yes</v>
      </c>
      <c r="E106" s="44" t="str">
        <f ca="1">IF(ISERROR(VLOOKUP($B106,'National Conditions Backsheet'!$D$38:$CL$187,E$25,0)),"",IF(VLOOKUP($B106,'National Conditions Backsheet'!$D$38:$CL$187,E$25,0)="&lt;Please Select&gt;","",IF($D106="Yes","",VLOOKUP($B106,'National Conditions Backsheet'!$D$38:$CL$187,E$25,0))))</f>
        <v/>
      </c>
      <c r="F106" s="43" t="str">
        <f ca="1">IF(ISERROR(VLOOKUP($B106,'National Conditions Backsheet'!$D$38:$CL$187,F$25,0)),"",IF(VLOOKUP($B106,'National Conditions Backsheet'!$D$38:$CL$187,F$25,0)=0,"",VLOOKUP($B106,'National Conditions Backsheet'!$D$38:$CL$187,F$25,0)))</f>
        <v/>
      </c>
      <c r="G106" s="44" t="str">
        <f ca="1">IF(ISERROR(VLOOKUP($B106,'National Conditions Backsheet'!$D$38:$CL$187,G$25,0)), "", VLOOKUP($B106,'National Conditions Backsheet'!$D$38:$CL$187,G$25,0))</f>
        <v>Yes</v>
      </c>
      <c r="H106" s="44" t="str">
        <f ca="1">IF(ISERROR(VLOOKUP($B106,'National Conditions Backsheet'!$D$38:$CL$187,H$25,0)), "", VLOOKUP($B106,'National Conditions Backsheet'!$D$38:$CL$187,H$25,0))</f>
        <v>Yes</v>
      </c>
      <c r="I106" s="44" t="str">
        <f ca="1">IF(ISERROR(VLOOKUP($B106,'National Conditions Backsheet'!$D$38:$CL$187,I$25,0)), "", VLOOKUP($B106,'National Conditions Backsheet'!$D$38:$CL$187,I$25,0))</f>
        <v>No - In Progress</v>
      </c>
      <c r="J106" s="44" t="str">
        <f ca="1">IF(ISERROR(VLOOKUP($B106,'National Conditions Backsheet'!$D$38:$CL$187,J$25,0)), "", VLOOKUP($B106,'National Conditions Backsheet'!$D$38:$CL$187,J$25,0))</f>
        <v>No - In Progress</v>
      </c>
      <c r="K106" s="44" t="str">
        <f ca="1">IF(ISERROR(VLOOKUP($B106,'National Conditions Backsheet'!$D$38:$CL$187,K$25,0)), "", VLOOKUP($B106,'National Conditions Backsheet'!$D$38:$CL$187,K$25,0))</f>
        <v>No - In Progress</v>
      </c>
      <c r="L106" s="44" t="str">
        <f ca="1">IF(ISERROR(VLOOKUP($B106,'National Conditions Backsheet'!$D$38:$CL$187,L$25,0)), "", VLOOKUP($B106,'National Conditions Backsheet'!$D$38:$CL$187,L$25,0))</f>
        <v>Yes</v>
      </c>
      <c r="M106" s="44" t="str">
        <f ca="1">IF(ISERROR(VLOOKUP($B106,'National Conditions Backsheet'!$D$38:$CL$187,M$25,0)), "", VLOOKUP($B106,'National Conditions Backsheet'!$D$38:$CL$187,M$25,0))</f>
        <v>Yes</v>
      </c>
      <c r="N106" s="42" t="str">
        <f ca="1">IF(ISERROR(VLOOKUP($B106,'National Conditions Backsheet'!$D$38:$CL$187,N$25,0)), "", VLOOKUP($B106,'National Conditions Backsheet'!$D$38:$CL$187,N$25,0))</f>
        <v>Yes</v>
      </c>
    </row>
    <row r="107" spans="1:14">
      <c r="A107" s="3">
        <v>79</v>
      </c>
      <c r="B107" s="41" t="str">
        <f t="shared" ca="1" si="5"/>
        <v>E06000042</v>
      </c>
      <c r="C107" s="58" t="str">
        <f ca="1">IFERROR(VLOOKUP($B107,'Org list'!$J$9:$K$637,2,0), "")</f>
        <v>Milton Keynes</v>
      </c>
      <c r="D107" s="41" t="str">
        <f ca="1">IF(ISERROR(VLOOKUP($B107,'National Conditions Backsheet'!$D$38:$CL$187,D$25,0)), "", VLOOKUP($B107,'National Conditions Backsheet'!$D$38:$CL$187,D$25,0))</f>
        <v>Yes</v>
      </c>
      <c r="E107" s="44" t="str">
        <f ca="1">IF(ISERROR(VLOOKUP($B107,'National Conditions Backsheet'!$D$38:$CL$187,E$25,0)),"",IF(VLOOKUP($B107,'National Conditions Backsheet'!$D$38:$CL$187,E$25,0)="&lt;Please Select&gt;","",IF($D107="Yes","",VLOOKUP($B107,'National Conditions Backsheet'!$D$38:$CL$187,E$25,0))))</f>
        <v/>
      </c>
      <c r="F107" s="43" t="str">
        <f ca="1">IF(ISERROR(VLOOKUP($B107,'National Conditions Backsheet'!$D$38:$CL$187,F$25,0)),"",IF(VLOOKUP($B107,'National Conditions Backsheet'!$D$38:$CL$187,F$25,0)=0,"",VLOOKUP($B107,'National Conditions Backsheet'!$D$38:$CL$187,F$25,0)))</f>
        <v/>
      </c>
      <c r="G107" s="44" t="str">
        <f ca="1">IF(ISERROR(VLOOKUP($B107,'National Conditions Backsheet'!$D$38:$CL$187,G$25,0)), "", VLOOKUP($B107,'National Conditions Backsheet'!$D$38:$CL$187,G$25,0))</f>
        <v>Yes</v>
      </c>
      <c r="H107" s="44" t="str">
        <f ca="1">IF(ISERROR(VLOOKUP($B107,'National Conditions Backsheet'!$D$38:$CL$187,H$25,0)), "", VLOOKUP($B107,'National Conditions Backsheet'!$D$38:$CL$187,H$25,0))</f>
        <v>Yes</v>
      </c>
      <c r="I107" s="44" t="str">
        <f ca="1">IF(ISERROR(VLOOKUP($B107,'National Conditions Backsheet'!$D$38:$CL$187,I$25,0)), "", VLOOKUP($B107,'National Conditions Backsheet'!$D$38:$CL$187,I$25,0))</f>
        <v>Yes</v>
      </c>
      <c r="J107" s="44" t="str">
        <f ca="1">IF(ISERROR(VLOOKUP($B107,'National Conditions Backsheet'!$D$38:$CL$187,J$25,0)), "", VLOOKUP($B107,'National Conditions Backsheet'!$D$38:$CL$187,J$25,0))</f>
        <v>No - In Progress</v>
      </c>
      <c r="K107" s="44" t="str">
        <f ca="1">IF(ISERROR(VLOOKUP($B107,'National Conditions Backsheet'!$D$38:$CL$187,K$25,0)), "", VLOOKUP($B107,'National Conditions Backsheet'!$D$38:$CL$187,K$25,0))</f>
        <v>Yes</v>
      </c>
      <c r="L107" s="44" t="str">
        <f ca="1">IF(ISERROR(VLOOKUP($B107,'National Conditions Backsheet'!$D$38:$CL$187,L$25,0)), "", VLOOKUP($B107,'National Conditions Backsheet'!$D$38:$CL$187,L$25,0))</f>
        <v>No - In Progress</v>
      </c>
      <c r="M107" s="44" t="str">
        <f ca="1">IF(ISERROR(VLOOKUP($B107,'National Conditions Backsheet'!$D$38:$CL$187,M$25,0)), "", VLOOKUP($B107,'National Conditions Backsheet'!$D$38:$CL$187,M$25,0))</f>
        <v>No - In Progress</v>
      </c>
      <c r="N107" s="42" t="str">
        <f ca="1">IF(ISERROR(VLOOKUP($B107,'National Conditions Backsheet'!$D$38:$CL$187,N$25,0)), "", VLOOKUP($B107,'National Conditions Backsheet'!$D$38:$CL$187,N$25,0))</f>
        <v>Yes</v>
      </c>
    </row>
    <row r="108" spans="1:14">
      <c r="A108" s="3">
        <v>80</v>
      </c>
      <c r="B108" s="41" t="str">
        <f t="shared" ca="1" si="5"/>
        <v>E08000021</v>
      </c>
      <c r="C108" s="58" t="str">
        <f ca="1">IFERROR(VLOOKUP($B108,'Org list'!$J$9:$K$637,2,0), "")</f>
        <v>Newcastle upon Tyne</v>
      </c>
      <c r="D108" s="41" t="str">
        <f ca="1">IF(ISERROR(VLOOKUP($B108,'National Conditions Backsheet'!$D$38:$CL$187,D$25,0)), "", VLOOKUP($B108,'National Conditions Backsheet'!$D$38:$CL$187,D$25,0))</f>
        <v>Yes</v>
      </c>
      <c r="E108" s="44" t="str">
        <f ca="1">IF(ISERROR(VLOOKUP($B108,'National Conditions Backsheet'!$D$38:$CL$187,E$25,0)),"",IF(VLOOKUP($B108,'National Conditions Backsheet'!$D$38:$CL$187,E$25,0)="&lt;Please Select&gt;","",IF($D108="Yes","",VLOOKUP($B108,'National Conditions Backsheet'!$D$38:$CL$187,E$25,0))))</f>
        <v/>
      </c>
      <c r="F108" s="43" t="str">
        <f ca="1">IF(ISERROR(VLOOKUP($B108,'National Conditions Backsheet'!$D$38:$CL$187,F$25,0)),"",IF(VLOOKUP($B108,'National Conditions Backsheet'!$D$38:$CL$187,F$25,0)=0,"",VLOOKUP($B108,'National Conditions Backsheet'!$D$38:$CL$187,F$25,0)))</f>
        <v/>
      </c>
      <c r="G108" s="44" t="str">
        <f ca="1">IF(ISERROR(VLOOKUP($B108,'National Conditions Backsheet'!$D$38:$CL$187,G$25,0)), "", VLOOKUP($B108,'National Conditions Backsheet'!$D$38:$CL$187,G$25,0))</f>
        <v>Yes</v>
      </c>
      <c r="H108" s="44" t="str">
        <f ca="1">IF(ISERROR(VLOOKUP($B108,'National Conditions Backsheet'!$D$38:$CL$187,H$25,0)), "", VLOOKUP($B108,'National Conditions Backsheet'!$D$38:$CL$187,H$25,0))</f>
        <v>Yes</v>
      </c>
      <c r="I108" s="44" t="str">
        <f ca="1">IF(ISERROR(VLOOKUP($B108,'National Conditions Backsheet'!$D$38:$CL$187,I$25,0)), "", VLOOKUP($B108,'National Conditions Backsheet'!$D$38:$CL$187,I$25,0))</f>
        <v>Yes</v>
      </c>
      <c r="J108" s="44" t="str">
        <f ca="1">IF(ISERROR(VLOOKUP($B108,'National Conditions Backsheet'!$D$38:$CL$187,J$25,0)), "", VLOOKUP($B108,'National Conditions Backsheet'!$D$38:$CL$187,J$25,0))</f>
        <v>Yes</v>
      </c>
      <c r="K108" s="44" t="str">
        <f ca="1">IF(ISERROR(VLOOKUP($B108,'National Conditions Backsheet'!$D$38:$CL$187,K$25,0)), "", VLOOKUP($B108,'National Conditions Backsheet'!$D$38:$CL$187,K$25,0))</f>
        <v>Yes</v>
      </c>
      <c r="L108" s="44" t="str">
        <f ca="1">IF(ISERROR(VLOOKUP($B108,'National Conditions Backsheet'!$D$38:$CL$187,L$25,0)), "", VLOOKUP($B108,'National Conditions Backsheet'!$D$38:$CL$187,L$25,0))</f>
        <v>Yes</v>
      </c>
      <c r="M108" s="44" t="str">
        <f ca="1">IF(ISERROR(VLOOKUP($B108,'National Conditions Backsheet'!$D$38:$CL$187,M$25,0)), "", VLOOKUP($B108,'National Conditions Backsheet'!$D$38:$CL$187,M$25,0))</f>
        <v>No - In Progress</v>
      </c>
      <c r="N108" s="42" t="str">
        <f ca="1">IF(ISERROR(VLOOKUP($B108,'National Conditions Backsheet'!$D$38:$CL$187,N$25,0)), "", VLOOKUP($B108,'National Conditions Backsheet'!$D$38:$CL$187,N$25,0))</f>
        <v>Yes</v>
      </c>
    </row>
    <row r="109" spans="1:14">
      <c r="A109" s="3">
        <v>81</v>
      </c>
      <c r="B109" s="41" t="str">
        <f t="shared" ca="1" si="5"/>
        <v>E09000025</v>
      </c>
      <c r="C109" s="58" t="str">
        <f ca="1">IFERROR(VLOOKUP($B109,'Org list'!$J$9:$K$637,2,0), "")</f>
        <v>Newham</v>
      </c>
      <c r="D109" s="41" t="str">
        <f ca="1">IF(ISERROR(VLOOKUP($B109,'National Conditions Backsheet'!$D$38:$CL$187,D$25,0)), "", VLOOKUP($B109,'National Conditions Backsheet'!$D$38:$CL$187,D$25,0))</f>
        <v>No</v>
      </c>
      <c r="E109" s="44" t="str">
        <f ca="1">IF(ISERROR(VLOOKUP($B109,'National Conditions Backsheet'!$D$38:$CL$187,E$25,0)),"",IF(VLOOKUP($B109,'National Conditions Backsheet'!$D$38:$CL$187,E$25,0)="&lt;Please Select&gt;","",IF($D109="Yes","",VLOOKUP($B109,'National Conditions Backsheet'!$D$38:$CL$187,E$25,0))))</f>
        <v>Yes</v>
      </c>
      <c r="F109" s="43" t="str">
        <f ca="1">IF(ISERROR(VLOOKUP($B109,'National Conditions Backsheet'!$D$38:$CL$187,F$25,0)),"",IF(VLOOKUP($B109,'National Conditions Backsheet'!$D$38:$CL$187,F$25,0)=0,"",VLOOKUP($B109,'National Conditions Backsheet'!$D$38:$CL$187,F$25,0)))</f>
        <v/>
      </c>
      <c r="G109" s="44" t="str">
        <f ca="1">IF(ISERROR(VLOOKUP($B109,'National Conditions Backsheet'!$D$38:$CL$187,G$25,0)), "", VLOOKUP($B109,'National Conditions Backsheet'!$D$38:$CL$187,G$25,0))</f>
        <v>Yes</v>
      </c>
      <c r="H109" s="44" t="str">
        <f ca="1">IF(ISERROR(VLOOKUP($B109,'National Conditions Backsheet'!$D$38:$CL$187,H$25,0)), "", VLOOKUP($B109,'National Conditions Backsheet'!$D$38:$CL$187,H$25,0))</f>
        <v>Yes</v>
      </c>
      <c r="I109" s="44" t="str">
        <f ca="1">IF(ISERROR(VLOOKUP($B109,'National Conditions Backsheet'!$D$38:$CL$187,I$25,0)), "", VLOOKUP($B109,'National Conditions Backsheet'!$D$38:$CL$187,I$25,0))</f>
        <v>Yes</v>
      </c>
      <c r="J109" s="44" t="str">
        <f ca="1">IF(ISERROR(VLOOKUP($B109,'National Conditions Backsheet'!$D$38:$CL$187,J$25,0)), "", VLOOKUP($B109,'National Conditions Backsheet'!$D$38:$CL$187,J$25,0))</f>
        <v>Yes</v>
      </c>
      <c r="K109" s="44" t="str">
        <f ca="1">IF(ISERROR(VLOOKUP($B109,'National Conditions Backsheet'!$D$38:$CL$187,K$25,0)), "", VLOOKUP($B109,'National Conditions Backsheet'!$D$38:$CL$187,K$25,0))</f>
        <v>Yes</v>
      </c>
      <c r="L109" s="44" t="str">
        <f ca="1">IF(ISERROR(VLOOKUP($B109,'National Conditions Backsheet'!$D$38:$CL$187,L$25,0)), "", VLOOKUP($B109,'National Conditions Backsheet'!$D$38:$CL$187,L$25,0))</f>
        <v>Yes</v>
      </c>
      <c r="M109" s="44" t="str">
        <f ca="1">IF(ISERROR(VLOOKUP($B109,'National Conditions Backsheet'!$D$38:$CL$187,M$25,0)), "", VLOOKUP($B109,'National Conditions Backsheet'!$D$38:$CL$187,M$25,0))</f>
        <v>Yes</v>
      </c>
      <c r="N109" s="42" t="str">
        <f ca="1">IF(ISERROR(VLOOKUP($B109,'National Conditions Backsheet'!$D$38:$CL$187,N$25,0)), "", VLOOKUP($B109,'National Conditions Backsheet'!$D$38:$CL$187,N$25,0))</f>
        <v>Yes</v>
      </c>
    </row>
    <row r="110" spans="1:14">
      <c r="A110" s="3">
        <v>82</v>
      </c>
      <c r="B110" s="41" t="str">
        <f t="shared" ca="1" si="5"/>
        <v>E10000020</v>
      </c>
      <c r="C110" s="58" t="str">
        <f ca="1">IFERROR(VLOOKUP($B110,'Org list'!$J$9:$K$637,2,0), "")</f>
        <v>Norfolk</v>
      </c>
      <c r="D110" s="41" t="str">
        <f ca="1">IF(ISERROR(VLOOKUP($B110,'National Conditions Backsheet'!$D$38:$CL$187,D$25,0)), "", VLOOKUP($B110,'National Conditions Backsheet'!$D$38:$CL$187,D$25,0))</f>
        <v>Yes</v>
      </c>
      <c r="E110" s="44" t="str">
        <f ca="1">IF(ISERROR(VLOOKUP($B110,'National Conditions Backsheet'!$D$38:$CL$187,E$25,0)),"",IF(VLOOKUP($B110,'National Conditions Backsheet'!$D$38:$CL$187,E$25,0)="&lt;Please Select&gt;","",IF($D110="Yes","",VLOOKUP($B110,'National Conditions Backsheet'!$D$38:$CL$187,E$25,0))))</f>
        <v/>
      </c>
      <c r="F110" s="43" t="str">
        <f ca="1">IF(ISERROR(VLOOKUP($B110,'National Conditions Backsheet'!$D$38:$CL$187,F$25,0)),"",IF(VLOOKUP($B110,'National Conditions Backsheet'!$D$38:$CL$187,F$25,0)=0,"",VLOOKUP($B110,'National Conditions Backsheet'!$D$38:$CL$187,F$25,0)))</f>
        <v/>
      </c>
      <c r="G110" s="44" t="str">
        <f ca="1">IF(ISERROR(VLOOKUP($B110,'National Conditions Backsheet'!$D$38:$CL$187,G$25,0)), "", VLOOKUP($B110,'National Conditions Backsheet'!$D$38:$CL$187,G$25,0))</f>
        <v>Yes</v>
      </c>
      <c r="H110" s="44" t="str">
        <f ca="1">IF(ISERROR(VLOOKUP($B110,'National Conditions Backsheet'!$D$38:$CL$187,H$25,0)), "", VLOOKUP($B110,'National Conditions Backsheet'!$D$38:$CL$187,H$25,0))</f>
        <v>Yes</v>
      </c>
      <c r="I110" s="44" t="str">
        <f ca="1">IF(ISERROR(VLOOKUP($B110,'National Conditions Backsheet'!$D$38:$CL$187,I$25,0)), "", VLOOKUP($B110,'National Conditions Backsheet'!$D$38:$CL$187,I$25,0))</f>
        <v>No - In Progress</v>
      </c>
      <c r="J110" s="44" t="str">
        <f ca="1">IF(ISERROR(VLOOKUP($B110,'National Conditions Backsheet'!$D$38:$CL$187,J$25,0)), "", VLOOKUP($B110,'National Conditions Backsheet'!$D$38:$CL$187,J$25,0))</f>
        <v>Yes</v>
      </c>
      <c r="K110" s="44" t="str">
        <f ca="1">IF(ISERROR(VLOOKUP($B110,'National Conditions Backsheet'!$D$38:$CL$187,K$25,0)), "", VLOOKUP($B110,'National Conditions Backsheet'!$D$38:$CL$187,K$25,0))</f>
        <v>Yes</v>
      </c>
      <c r="L110" s="44" t="str">
        <f ca="1">IF(ISERROR(VLOOKUP($B110,'National Conditions Backsheet'!$D$38:$CL$187,L$25,0)), "", VLOOKUP($B110,'National Conditions Backsheet'!$D$38:$CL$187,L$25,0))</f>
        <v>Yes</v>
      </c>
      <c r="M110" s="44" t="str">
        <f ca="1">IF(ISERROR(VLOOKUP($B110,'National Conditions Backsheet'!$D$38:$CL$187,M$25,0)), "", VLOOKUP($B110,'National Conditions Backsheet'!$D$38:$CL$187,M$25,0))</f>
        <v>No - In Progress</v>
      </c>
      <c r="N110" s="42" t="str">
        <f ca="1">IF(ISERROR(VLOOKUP($B110,'National Conditions Backsheet'!$D$38:$CL$187,N$25,0)), "", VLOOKUP($B110,'National Conditions Backsheet'!$D$38:$CL$187,N$25,0))</f>
        <v>Yes</v>
      </c>
    </row>
    <row r="111" spans="1:14">
      <c r="A111" s="3">
        <v>83</v>
      </c>
      <c r="B111" s="41" t="str">
        <f t="shared" ca="1" si="5"/>
        <v>E06000012</v>
      </c>
      <c r="C111" s="58" t="str">
        <f ca="1">IFERROR(VLOOKUP($B111,'Org list'!$J$9:$K$637,2,0), "")</f>
        <v>North East Lincolnshire</v>
      </c>
      <c r="D111" s="41" t="str">
        <f ca="1">IF(ISERROR(VLOOKUP($B111,'National Conditions Backsheet'!$D$38:$CL$187,D$25,0)), "", VLOOKUP($B111,'National Conditions Backsheet'!$D$38:$CL$187,D$25,0))</f>
        <v>Yes</v>
      </c>
      <c r="E111" s="44" t="str">
        <f ca="1">IF(ISERROR(VLOOKUP($B111,'National Conditions Backsheet'!$D$38:$CL$187,E$25,0)),"",IF(VLOOKUP($B111,'National Conditions Backsheet'!$D$38:$CL$187,E$25,0)="&lt;Please Select&gt;","",IF($D111="Yes","",VLOOKUP($B111,'National Conditions Backsheet'!$D$38:$CL$187,E$25,0))))</f>
        <v/>
      </c>
      <c r="F111" s="43" t="str">
        <f ca="1">IF(ISERROR(VLOOKUP($B111,'National Conditions Backsheet'!$D$38:$CL$187,F$25,0)),"",IF(VLOOKUP($B111,'National Conditions Backsheet'!$D$38:$CL$187,F$25,0)=0,"",VLOOKUP($B111,'National Conditions Backsheet'!$D$38:$CL$187,F$25,0)))</f>
        <v/>
      </c>
      <c r="G111" s="44" t="str">
        <f ca="1">IF(ISERROR(VLOOKUP($B111,'National Conditions Backsheet'!$D$38:$CL$187,G$25,0)), "", VLOOKUP($B111,'National Conditions Backsheet'!$D$38:$CL$187,G$25,0))</f>
        <v>Yes</v>
      </c>
      <c r="H111" s="44" t="str">
        <f ca="1">IF(ISERROR(VLOOKUP($B111,'National Conditions Backsheet'!$D$38:$CL$187,H$25,0)), "", VLOOKUP($B111,'National Conditions Backsheet'!$D$38:$CL$187,H$25,0))</f>
        <v>Yes</v>
      </c>
      <c r="I111" s="44" t="str">
        <f ca="1">IF(ISERROR(VLOOKUP($B111,'National Conditions Backsheet'!$D$38:$CL$187,I$25,0)), "", VLOOKUP($B111,'National Conditions Backsheet'!$D$38:$CL$187,I$25,0))</f>
        <v>No - In Progress</v>
      </c>
      <c r="J111" s="44" t="str">
        <f ca="1">IF(ISERROR(VLOOKUP($B111,'National Conditions Backsheet'!$D$38:$CL$187,J$25,0)), "", VLOOKUP($B111,'National Conditions Backsheet'!$D$38:$CL$187,J$25,0))</f>
        <v>Yes</v>
      </c>
      <c r="K111" s="44" t="str">
        <f ca="1">IF(ISERROR(VLOOKUP($B111,'National Conditions Backsheet'!$D$38:$CL$187,K$25,0)), "", VLOOKUP($B111,'National Conditions Backsheet'!$D$38:$CL$187,K$25,0))</f>
        <v>Yes</v>
      </c>
      <c r="L111" s="44" t="str">
        <f ca="1">IF(ISERROR(VLOOKUP($B111,'National Conditions Backsheet'!$D$38:$CL$187,L$25,0)), "", VLOOKUP($B111,'National Conditions Backsheet'!$D$38:$CL$187,L$25,0))</f>
        <v>Yes</v>
      </c>
      <c r="M111" s="44" t="str">
        <f ca="1">IF(ISERROR(VLOOKUP($B111,'National Conditions Backsheet'!$D$38:$CL$187,M$25,0)), "", VLOOKUP($B111,'National Conditions Backsheet'!$D$38:$CL$187,M$25,0))</f>
        <v>Yes</v>
      </c>
      <c r="N111" s="42" t="str">
        <f ca="1">IF(ISERROR(VLOOKUP($B111,'National Conditions Backsheet'!$D$38:$CL$187,N$25,0)), "", VLOOKUP($B111,'National Conditions Backsheet'!$D$38:$CL$187,N$25,0))</f>
        <v>Yes</v>
      </c>
    </row>
    <row r="112" spans="1:14">
      <c r="A112" s="3">
        <v>84</v>
      </c>
      <c r="B112" s="41" t="str">
        <f t="shared" ca="1" si="5"/>
        <v>E06000013</v>
      </c>
      <c r="C112" s="58" t="str">
        <f ca="1">IFERROR(VLOOKUP($B112,'Org list'!$J$9:$K$637,2,0), "")</f>
        <v>North Lincolnshire</v>
      </c>
      <c r="D112" s="41" t="str">
        <f ca="1">IF(ISERROR(VLOOKUP($B112,'National Conditions Backsheet'!$D$38:$CL$187,D$25,0)), "", VLOOKUP($B112,'National Conditions Backsheet'!$D$38:$CL$187,D$25,0))</f>
        <v>Yes</v>
      </c>
      <c r="E112" s="44" t="str">
        <f ca="1">IF(ISERROR(VLOOKUP($B112,'National Conditions Backsheet'!$D$38:$CL$187,E$25,0)),"",IF(VLOOKUP($B112,'National Conditions Backsheet'!$D$38:$CL$187,E$25,0)="&lt;Please Select&gt;","",IF($D112="Yes","",VLOOKUP($B112,'National Conditions Backsheet'!$D$38:$CL$187,E$25,0))))</f>
        <v/>
      </c>
      <c r="F112" s="43" t="str">
        <f ca="1">IF(ISERROR(VLOOKUP($B112,'National Conditions Backsheet'!$D$38:$CL$187,F$25,0)),"",IF(VLOOKUP($B112,'National Conditions Backsheet'!$D$38:$CL$187,F$25,0)=0,"",VLOOKUP($B112,'National Conditions Backsheet'!$D$38:$CL$187,F$25,0)))</f>
        <v/>
      </c>
      <c r="G112" s="44" t="str">
        <f ca="1">IF(ISERROR(VLOOKUP($B112,'National Conditions Backsheet'!$D$38:$CL$187,G$25,0)), "", VLOOKUP($B112,'National Conditions Backsheet'!$D$38:$CL$187,G$25,0))</f>
        <v>Yes</v>
      </c>
      <c r="H112" s="44" t="str">
        <f ca="1">IF(ISERROR(VLOOKUP($B112,'National Conditions Backsheet'!$D$38:$CL$187,H$25,0)), "", VLOOKUP($B112,'National Conditions Backsheet'!$D$38:$CL$187,H$25,0))</f>
        <v>Yes</v>
      </c>
      <c r="I112" s="44" t="str">
        <f ca="1">IF(ISERROR(VLOOKUP($B112,'National Conditions Backsheet'!$D$38:$CL$187,I$25,0)), "", VLOOKUP($B112,'National Conditions Backsheet'!$D$38:$CL$187,I$25,0))</f>
        <v>Yes</v>
      </c>
      <c r="J112" s="44" t="str">
        <f ca="1">IF(ISERROR(VLOOKUP($B112,'National Conditions Backsheet'!$D$38:$CL$187,J$25,0)), "", VLOOKUP($B112,'National Conditions Backsheet'!$D$38:$CL$187,J$25,0))</f>
        <v>Yes</v>
      </c>
      <c r="K112" s="44" t="str">
        <f ca="1">IF(ISERROR(VLOOKUP($B112,'National Conditions Backsheet'!$D$38:$CL$187,K$25,0)), "", VLOOKUP($B112,'National Conditions Backsheet'!$D$38:$CL$187,K$25,0))</f>
        <v>Yes</v>
      </c>
      <c r="L112" s="44" t="str">
        <f ca="1">IF(ISERROR(VLOOKUP($B112,'National Conditions Backsheet'!$D$38:$CL$187,L$25,0)), "", VLOOKUP($B112,'National Conditions Backsheet'!$D$38:$CL$187,L$25,0))</f>
        <v>Yes</v>
      </c>
      <c r="M112" s="44" t="str">
        <f ca="1">IF(ISERROR(VLOOKUP($B112,'National Conditions Backsheet'!$D$38:$CL$187,M$25,0)), "", VLOOKUP($B112,'National Conditions Backsheet'!$D$38:$CL$187,M$25,0))</f>
        <v>No - In Progress</v>
      </c>
      <c r="N112" s="42" t="str">
        <f ca="1">IF(ISERROR(VLOOKUP($B112,'National Conditions Backsheet'!$D$38:$CL$187,N$25,0)), "", VLOOKUP($B112,'National Conditions Backsheet'!$D$38:$CL$187,N$25,0))</f>
        <v>Yes</v>
      </c>
    </row>
    <row r="113" spans="1:14">
      <c r="A113" s="3">
        <v>85</v>
      </c>
      <c r="B113" s="41" t="str">
        <f t="shared" ca="1" si="5"/>
        <v>E06000024</v>
      </c>
      <c r="C113" s="58" t="str">
        <f ca="1">IFERROR(VLOOKUP($B113,'Org list'!$J$9:$K$637,2,0), "")</f>
        <v>North Somerset</v>
      </c>
      <c r="D113" s="41" t="str">
        <f ca="1">IF(ISERROR(VLOOKUP($B113,'National Conditions Backsheet'!$D$38:$CL$187,D$25,0)), "", VLOOKUP($B113,'National Conditions Backsheet'!$D$38:$CL$187,D$25,0))</f>
        <v>Yes</v>
      </c>
      <c r="E113" s="44" t="str">
        <f ca="1">IF(ISERROR(VLOOKUP($B113,'National Conditions Backsheet'!$D$38:$CL$187,E$25,0)),"",IF(VLOOKUP($B113,'National Conditions Backsheet'!$D$38:$CL$187,E$25,0)="&lt;Please Select&gt;","",IF($D113="Yes","",VLOOKUP($B113,'National Conditions Backsheet'!$D$38:$CL$187,E$25,0))))</f>
        <v/>
      </c>
      <c r="F113" s="43" t="str">
        <f ca="1">IF(ISERROR(VLOOKUP($B113,'National Conditions Backsheet'!$D$38:$CL$187,F$25,0)),"",IF(VLOOKUP($B113,'National Conditions Backsheet'!$D$38:$CL$187,F$25,0)=0,"",VLOOKUP($B113,'National Conditions Backsheet'!$D$38:$CL$187,F$25,0)))</f>
        <v/>
      </c>
      <c r="G113" s="44" t="str">
        <f ca="1">IF(ISERROR(VLOOKUP($B113,'National Conditions Backsheet'!$D$38:$CL$187,G$25,0)), "", VLOOKUP($B113,'National Conditions Backsheet'!$D$38:$CL$187,G$25,0))</f>
        <v>Yes</v>
      </c>
      <c r="H113" s="44" t="str">
        <f ca="1">IF(ISERROR(VLOOKUP($B113,'National Conditions Backsheet'!$D$38:$CL$187,H$25,0)), "", VLOOKUP($B113,'National Conditions Backsheet'!$D$38:$CL$187,H$25,0))</f>
        <v>Yes</v>
      </c>
      <c r="I113" s="44" t="str">
        <f ca="1">IF(ISERROR(VLOOKUP($B113,'National Conditions Backsheet'!$D$38:$CL$187,I$25,0)), "", VLOOKUP($B113,'National Conditions Backsheet'!$D$38:$CL$187,I$25,0))</f>
        <v>Yes</v>
      </c>
      <c r="J113" s="44" t="str">
        <f ca="1">IF(ISERROR(VLOOKUP($B113,'National Conditions Backsheet'!$D$38:$CL$187,J$25,0)), "", VLOOKUP($B113,'National Conditions Backsheet'!$D$38:$CL$187,J$25,0))</f>
        <v>Yes</v>
      </c>
      <c r="K113" s="44" t="str">
        <f ca="1">IF(ISERROR(VLOOKUP($B113,'National Conditions Backsheet'!$D$38:$CL$187,K$25,0)), "", VLOOKUP($B113,'National Conditions Backsheet'!$D$38:$CL$187,K$25,0))</f>
        <v>Yes</v>
      </c>
      <c r="L113" s="44" t="str">
        <f ca="1">IF(ISERROR(VLOOKUP($B113,'National Conditions Backsheet'!$D$38:$CL$187,L$25,0)), "", VLOOKUP($B113,'National Conditions Backsheet'!$D$38:$CL$187,L$25,0))</f>
        <v>Yes</v>
      </c>
      <c r="M113" s="44" t="str">
        <f ca="1">IF(ISERROR(VLOOKUP($B113,'National Conditions Backsheet'!$D$38:$CL$187,M$25,0)), "", VLOOKUP($B113,'National Conditions Backsheet'!$D$38:$CL$187,M$25,0))</f>
        <v>No - In Progress</v>
      </c>
      <c r="N113" s="42" t="str">
        <f ca="1">IF(ISERROR(VLOOKUP($B113,'National Conditions Backsheet'!$D$38:$CL$187,N$25,0)), "", VLOOKUP($B113,'National Conditions Backsheet'!$D$38:$CL$187,N$25,0))</f>
        <v>Yes</v>
      </c>
    </row>
    <row r="114" spans="1:14">
      <c r="A114" s="3">
        <v>86</v>
      </c>
      <c r="B114" s="41" t="str">
        <f t="shared" ca="1" si="5"/>
        <v>E08000022</v>
      </c>
      <c r="C114" s="58" t="str">
        <f ca="1">IFERROR(VLOOKUP($B114,'Org list'!$J$9:$K$637,2,0), "")</f>
        <v>North Tyneside</v>
      </c>
      <c r="D114" s="41" t="str">
        <f ca="1">IF(ISERROR(VLOOKUP($B114,'National Conditions Backsheet'!$D$38:$CL$187,D$25,0)), "", VLOOKUP($B114,'National Conditions Backsheet'!$D$38:$CL$187,D$25,0))</f>
        <v>Yes</v>
      </c>
      <c r="E114" s="44" t="str">
        <f ca="1">IF(ISERROR(VLOOKUP($B114,'National Conditions Backsheet'!$D$38:$CL$187,E$25,0)),"",IF(VLOOKUP($B114,'National Conditions Backsheet'!$D$38:$CL$187,E$25,0)="&lt;Please Select&gt;","",IF($D114="Yes","",VLOOKUP($B114,'National Conditions Backsheet'!$D$38:$CL$187,E$25,0))))</f>
        <v/>
      </c>
      <c r="F114" s="43" t="str">
        <f ca="1">IF(ISERROR(VLOOKUP($B114,'National Conditions Backsheet'!$D$38:$CL$187,F$25,0)),"",IF(VLOOKUP($B114,'National Conditions Backsheet'!$D$38:$CL$187,F$25,0)=0,"",VLOOKUP($B114,'National Conditions Backsheet'!$D$38:$CL$187,F$25,0)))</f>
        <v/>
      </c>
      <c r="G114" s="44" t="str">
        <f ca="1">IF(ISERROR(VLOOKUP($B114,'National Conditions Backsheet'!$D$38:$CL$187,G$25,0)), "", VLOOKUP($B114,'National Conditions Backsheet'!$D$38:$CL$187,G$25,0))</f>
        <v>Yes</v>
      </c>
      <c r="H114" s="44" t="str">
        <f ca="1">IF(ISERROR(VLOOKUP($B114,'National Conditions Backsheet'!$D$38:$CL$187,H$25,0)), "", VLOOKUP($B114,'National Conditions Backsheet'!$D$38:$CL$187,H$25,0))</f>
        <v>Yes</v>
      </c>
      <c r="I114" s="44" t="str">
        <f ca="1">IF(ISERROR(VLOOKUP($B114,'National Conditions Backsheet'!$D$38:$CL$187,I$25,0)), "", VLOOKUP($B114,'National Conditions Backsheet'!$D$38:$CL$187,I$25,0))</f>
        <v>Yes</v>
      </c>
      <c r="J114" s="44" t="str">
        <f ca="1">IF(ISERROR(VLOOKUP($B114,'National Conditions Backsheet'!$D$38:$CL$187,J$25,0)), "", VLOOKUP($B114,'National Conditions Backsheet'!$D$38:$CL$187,J$25,0))</f>
        <v>Yes</v>
      </c>
      <c r="K114" s="44" t="str">
        <f ca="1">IF(ISERROR(VLOOKUP($B114,'National Conditions Backsheet'!$D$38:$CL$187,K$25,0)), "", VLOOKUP($B114,'National Conditions Backsheet'!$D$38:$CL$187,K$25,0))</f>
        <v>Yes</v>
      </c>
      <c r="L114" s="44" t="str">
        <f ca="1">IF(ISERROR(VLOOKUP($B114,'National Conditions Backsheet'!$D$38:$CL$187,L$25,0)), "", VLOOKUP($B114,'National Conditions Backsheet'!$D$38:$CL$187,L$25,0))</f>
        <v>Yes</v>
      </c>
      <c r="M114" s="44" t="str">
        <f ca="1">IF(ISERROR(VLOOKUP($B114,'National Conditions Backsheet'!$D$38:$CL$187,M$25,0)), "", VLOOKUP($B114,'National Conditions Backsheet'!$D$38:$CL$187,M$25,0))</f>
        <v>Yes</v>
      </c>
      <c r="N114" s="42" t="str">
        <f ca="1">IF(ISERROR(VLOOKUP($B114,'National Conditions Backsheet'!$D$38:$CL$187,N$25,0)), "", VLOOKUP($B114,'National Conditions Backsheet'!$D$38:$CL$187,N$25,0))</f>
        <v>Yes</v>
      </c>
    </row>
    <row r="115" spans="1:14">
      <c r="A115" s="3">
        <v>87</v>
      </c>
      <c r="B115" s="41" t="str">
        <f t="shared" ca="1" si="5"/>
        <v>E10000023</v>
      </c>
      <c r="C115" s="58" t="str">
        <f ca="1">IFERROR(VLOOKUP($B115,'Org list'!$J$9:$K$637,2,0), "")</f>
        <v>North Yorkshire</v>
      </c>
      <c r="D115" s="41" t="str">
        <f ca="1">IF(ISERROR(VLOOKUP($B115,'National Conditions Backsheet'!$D$38:$CL$187,D$25,0)), "", VLOOKUP($B115,'National Conditions Backsheet'!$D$38:$CL$187,D$25,0))</f>
        <v>Yes</v>
      </c>
      <c r="E115" s="44" t="str">
        <f ca="1">IF(ISERROR(VLOOKUP($B115,'National Conditions Backsheet'!$D$38:$CL$187,E$25,0)),"",IF(VLOOKUP($B115,'National Conditions Backsheet'!$D$38:$CL$187,E$25,0)="&lt;Please Select&gt;","",IF($D115="Yes","",VLOOKUP($B115,'National Conditions Backsheet'!$D$38:$CL$187,E$25,0))))</f>
        <v/>
      </c>
      <c r="F115" s="43" t="str">
        <f ca="1">IF(ISERROR(VLOOKUP($B115,'National Conditions Backsheet'!$D$38:$CL$187,F$25,0)),"",IF(VLOOKUP($B115,'National Conditions Backsheet'!$D$38:$CL$187,F$25,0)=0,"",VLOOKUP($B115,'National Conditions Backsheet'!$D$38:$CL$187,F$25,0)))</f>
        <v/>
      </c>
      <c r="G115" s="44" t="str">
        <f ca="1">IF(ISERROR(VLOOKUP($B115,'National Conditions Backsheet'!$D$38:$CL$187,G$25,0)), "", VLOOKUP($B115,'National Conditions Backsheet'!$D$38:$CL$187,G$25,0))</f>
        <v>Yes</v>
      </c>
      <c r="H115" s="44" t="str">
        <f ca="1">IF(ISERROR(VLOOKUP($B115,'National Conditions Backsheet'!$D$38:$CL$187,H$25,0)), "", VLOOKUP($B115,'National Conditions Backsheet'!$D$38:$CL$187,H$25,0))</f>
        <v>Yes</v>
      </c>
      <c r="I115" s="44" t="str">
        <f ca="1">IF(ISERROR(VLOOKUP($B115,'National Conditions Backsheet'!$D$38:$CL$187,I$25,0)), "", VLOOKUP($B115,'National Conditions Backsheet'!$D$38:$CL$187,I$25,0))</f>
        <v>No - In Progress</v>
      </c>
      <c r="J115" s="44" t="str">
        <f ca="1">IF(ISERROR(VLOOKUP($B115,'National Conditions Backsheet'!$D$38:$CL$187,J$25,0)), "", VLOOKUP($B115,'National Conditions Backsheet'!$D$38:$CL$187,J$25,0))</f>
        <v>No - In Progress</v>
      </c>
      <c r="K115" s="44" t="str">
        <f ca="1">IF(ISERROR(VLOOKUP($B115,'National Conditions Backsheet'!$D$38:$CL$187,K$25,0)), "", VLOOKUP($B115,'National Conditions Backsheet'!$D$38:$CL$187,K$25,0))</f>
        <v>Yes</v>
      </c>
      <c r="L115" s="44" t="str">
        <f ca="1">IF(ISERROR(VLOOKUP($B115,'National Conditions Backsheet'!$D$38:$CL$187,L$25,0)), "", VLOOKUP($B115,'National Conditions Backsheet'!$D$38:$CL$187,L$25,0))</f>
        <v>Yes</v>
      </c>
      <c r="M115" s="44" t="str">
        <f ca="1">IF(ISERROR(VLOOKUP($B115,'National Conditions Backsheet'!$D$38:$CL$187,M$25,0)), "", VLOOKUP($B115,'National Conditions Backsheet'!$D$38:$CL$187,M$25,0))</f>
        <v>No - In Progress</v>
      </c>
      <c r="N115" s="42" t="str">
        <f ca="1">IF(ISERROR(VLOOKUP($B115,'National Conditions Backsheet'!$D$38:$CL$187,N$25,0)), "", VLOOKUP($B115,'National Conditions Backsheet'!$D$38:$CL$187,N$25,0))</f>
        <v>Yes</v>
      </c>
    </row>
    <row r="116" spans="1:14">
      <c r="A116" s="3">
        <v>88</v>
      </c>
      <c r="B116" s="41" t="str">
        <f t="shared" ca="1" si="5"/>
        <v>E10000021</v>
      </c>
      <c r="C116" s="58" t="str">
        <f ca="1">IFERROR(VLOOKUP($B116,'Org list'!$J$9:$K$637,2,0), "")</f>
        <v>Northamptonshire</v>
      </c>
      <c r="D116" s="41" t="str">
        <f ca="1">IF(ISERROR(VLOOKUP($B116,'National Conditions Backsheet'!$D$38:$CL$187,D$25,0)), "", VLOOKUP($B116,'National Conditions Backsheet'!$D$38:$CL$187,D$25,0))</f>
        <v>Yes</v>
      </c>
      <c r="E116" s="44" t="str">
        <f ca="1">IF(ISERROR(VLOOKUP($B116,'National Conditions Backsheet'!$D$38:$CL$187,E$25,0)),"",IF(VLOOKUP($B116,'National Conditions Backsheet'!$D$38:$CL$187,E$25,0)="&lt;Please Select&gt;","",IF($D116="Yes","",VLOOKUP($B116,'National Conditions Backsheet'!$D$38:$CL$187,E$25,0))))</f>
        <v/>
      </c>
      <c r="F116" s="43" t="str">
        <f ca="1">IF(ISERROR(VLOOKUP($B116,'National Conditions Backsheet'!$D$38:$CL$187,F$25,0)),"",IF(VLOOKUP($B116,'National Conditions Backsheet'!$D$38:$CL$187,F$25,0)=0,"",VLOOKUP($B116,'National Conditions Backsheet'!$D$38:$CL$187,F$25,0)))</f>
        <v/>
      </c>
      <c r="G116" s="44" t="str">
        <f ca="1">IF(ISERROR(VLOOKUP($B116,'National Conditions Backsheet'!$D$38:$CL$187,G$25,0)), "", VLOOKUP($B116,'National Conditions Backsheet'!$D$38:$CL$187,G$25,0))</f>
        <v>Yes</v>
      </c>
      <c r="H116" s="44" t="str">
        <f ca="1">IF(ISERROR(VLOOKUP($B116,'National Conditions Backsheet'!$D$38:$CL$187,H$25,0)), "", VLOOKUP($B116,'National Conditions Backsheet'!$D$38:$CL$187,H$25,0))</f>
        <v>Yes</v>
      </c>
      <c r="I116" s="44" t="str">
        <f ca="1">IF(ISERROR(VLOOKUP($B116,'National Conditions Backsheet'!$D$38:$CL$187,I$25,0)), "", VLOOKUP($B116,'National Conditions Backsheet'!$D$38:$CL$187,I$25,0))</f>
        <v>No - In Progress</v>
      </c>
      <c r="J116" s="44" t="str">
        <f ca="1">IF(ISERROR(VLOOKUP($B116,'National Conditions Backsheet'!$D$38:$CL$187,J$25,0)), "", VLOOKUP($B116,'National Conditions Backsheet'!$D$38:$CL$187,J$25,0))</f>
        <v>No - In Progress</v>
      </c>
      <c r="K116" s="44" t="str">
        <f ca="1">IF(ISERROR(VLOOKUP($B116,'National Conditions Backsheet'!$D$38:$CL$187,K$25,0)), "", VLOOKUP($B116,'National Conditions Backsheet'!$D$38:$CL$187,K$25,0))</f>
        <v>No - In Progress</v>
      </c>
      <c r="L116" s="44" t="str">
        <f ca="1">IF(ISERROR(VLOOKUP($B116,'National Conditions Backsheet'!$D$38:$CL$187,L$25,0)), "", VLOOKUP($B116,'National Conditions Backsheet'!$D$38:$CL$187,L$25,0))</f>
        <v>Yes</v>
      </c>
      <c r="M116" s="44" t="str">
        <f ca="1">IF(ISERROR(VLOOKUP($B116,'National Conditions Backsheet'!$D$38:$CL$187,M$25,0)), "", VLOOKUP($B116,'National Conditions Backsheet'!$D$38:$CL$187,M$25,0))</f>
        <v>No - In Progress</v>
      </c>
      <c r="N116" s="42" t="str">
        <f ca="1">IF(ISERROR(VLOOKUP($B116,'National Conditions Backsheet'!$D$38:$CL$187,N$25,0)), "", VLOOKUP($B116,'National Conditions Backsheet'!$D$38:$CL$187,N$25,0))</f>
        <v>Yes</v>
      </c>
    </row>
    <row r="117" spans="1:14">
      <c r="A117" s="3">
        <v>89</v>
      </c>
      <c r="B117" s="41" t="str">
        <f t="shared" ca="1" si="5"/>
        <v>E06000057</v>
      </c>
      <c r="C117" s="58" t="str">
        <f ca="1">IFERROR(VLOOKUP($B117,'Org list'!$J$9:$K$637,2,0), "")</f>
        <v>Northumberland</v>
      </c>
      <c r="D117" s="41" t="str">
        <f ca="1">IF(ISERROR(VLOOKUP($B117,'National Conditions Backsheet'!$D$38:$CL$187,D$25,0)), "", VLOOKUP($B117,'National Conditions Backsheet'!$D$38:$CL$187,D$25,0))</f>
        <v>Yes</v>
      </c>
      <c r="E117" s="44" t="str">
        <f ca="1">IF(ISERROR(VLOOKUP($B117,'National Conditions Backsheet'!$D$38:$CL$187,E$25,0)),"",IF(VLOOKUP($B117,'National Conditions Backsheet'!$D$38:$CL$187,E$25,0)="&lt;Please Select&gt;","",IF($D117="Yes","",VLOOKUP($B117,'National Conditions Backsheet'!$D$38:$CL$187,E$25,0))))</f>
        <v/>
      </c>
      <c r="F117" s="43" t="str">
        <f ca="1">IF(ISERROR(VLOOKUP($B117,'National Conditions Backsheet'!$D$38:$CL$187,F$25,0)),"",IF(VLOOKUP($B117,'National Conditions Backsheet'!$D$38:$CL$187,F$25,0)=0,"",VLOOKUP($B117,'National Conditions Backsheet'!$D$38:$CL$187,F$25,0)))</f>
        <v/>
      </c>
      <c r="G117" s="44" t="str">
        <f ca="1">IF(ISERROR(VLOOKUP($B117,'National Conditions Backsheet'!$D$38:$CL$187,G$25,0)), "", VLOOKUP($B117,'National Conditions Backsheet'!$D$38:$CL$187,G$25,0))</f>
        <v>Yes</v>
      </c>
      <c r="H117" s="44" t="str">
        <f ca="1">IF(ISERROR(VLOOKUP($B117,'National Conditions Backsheet'!$D$38:$CL$187,H$25,0)), "", VLOOKUP($B117,'National Conditions Backsheet'!$D$38:$CL$187,H$25,0))</f>
        <v>Yes</v>
      </c>
      <c r="I117" s="44" t="str">
        <f ca="1">IF(ISERROR(VLOOKUP($B117,'National Conditions Backsheet'!$D$38:$CL$187,I$25,0)), "", VLOOKUP($B117,'National Conditions Backsheet'!$D$38:$CL$187,I$25,0))</f>
        <v>Yes</v>
      </c>
      <c r="J117" s="44" t="str">
        <f ca="1">IF(ISERROR(VLOOKUP($B117,'National Conditions Backsheet'!$D$38:$CL$187,J$25,0)), "", VLOOKUP($B117,'National Conditions Backsheet'!$D$38:$CL$187,J$25,0))</f>
        <v>Yes</v>
      </c>
      <c r="K117" s="44" t="str">
        <f ca="1">IF(ISERROR(VLOOKUP($B117,'National Conditions Backsheet'!$D$38:$CL$187,K$25,0)), "", VLOOKUP($B117,'National Conditions Backsheet'!$D$38:$CL$187,K$25,0))</f>
        <v>Yes</v>
      </c>
      <c r="L117" s="44" t="str">
        <f ca="1">IF(ISERROR(VLOOKUP($B117,'National Conditions Backsheet'!$D$38:$CL$187,L$25,0)), "", VLOOKUP($B117,'National Conditions Backsheet'!$D$38:$CL$187,L$25,0))</f>
        <v>Yes</v>
      </c>
      <c r="M117" s="44" t="str">
        <f ca="1">IF(ISERROR(VLOOKUP($B117,'National Conditions Backsheet'!$D$38:$CL$187,M$25,0)), "", VLOOKUP($B117,'National Conditions Backsheet'!$D$38:$CL$187,M$25,0))</f>
        <v>Yes</v>
      </c>
      <c r="N117" s="42" t="str">
        <f ca="1">IF(ISERROR(VLOOKUP($B117,'National Conditions Backsheet'!$D$38:$CL$187,N$25,0)), "", VLOOKUP($B117,'National Conditions Backsheet'!$D$38:$CL$187,N$25,0))</f>
        <v>Yes</v>
      </c>
    </row>
    <row r="118" spans="1:14">
      <c r="A118" s="3">
        <v>90</v>
      </c>
      <c r="B118" s="41" t="str">
        <f t="shared" ca="1" si="5"/>
        <v>E06000018</v>
      </c>
      <c r="C118" s="58" t="str">
        <f ca="1">IFERROR(VLOOKUP($B118,'Org list'!$J$9:$K$637,2,0), "")</f>
        <v>Nottingham</v>
      </c>
      <c r="D118" s="41" t="str">
        <f ca="1">IF(ISERROR(VLOOKUP($B118,'National Conditions Backsheet'!$D$38:$CL$187,D$25,0)), "", VLOOKUP($B118,'National Conditions Backsheet'!$D$38:$CL$187,D$25,0))</f>
        <v>Yes</v>
      </c>
      <c r="E118" s="44" t="str">
        <f ca="1">IF(ISERROR(VLOOKUP($B118,'National Conditions Backsheet'!$D$38:$CL$187,E$25,0)),"",IF(VLOOKUP($B118,'National Conditions Backsheet'!$D$38:$CL$187,E$25,0)="&lt;Please Select&gt;","",IF($D118="Yes","",VLOOKUP($B118,'National Conditions Backsheet'!$D$38:$CL$187,E$25,0))))</f>
        <v/>
      </c>
      <c r="F118" s="43" t="str">
        <f ca="1">IF(ISERROR(VLOOKUP($B118,'National Conditions Backsheet'!$D$38:$CL$187,F$25,0)),"",IF(VLOOKUP($B118,'National Conditions Backsheet'!$D$38:$CL$187,F$25,0)=0,"",VLOOKUP($B118,'National Conditions Backsheet'!$D$38:$CL$187,F$25,0)))</f>
        <v/>
      </c>
      <c r="G118" s="44" t="str">
        <f ca="1">IF(ISERROR(VLOOKUP($B118,'National Conditions Backsheet'!$D$38:$CL$187,G$25,0)), "", VLOOKUP($B118,'National Conditions Backsheet'!$D$38:$CL$187,G$25,0))</f>
        <v>Yes</v>
      </c>
      <c r="H118" s="44" t="str">
        <f ca="1">IF(ISERROR(VLOOKUP($B118,'National Conditions Backsheet'!$D$38:$CL$187,H$25,0)), "", VLOOKUP($B118,'National Conditions Backsheet'!$D$38:$CL$187,H$25,0))</f>
        <v>Yes</v>
      </c>
      <c r="I118" s="44" t="str">
        <f ca="1">IF(ISERROR(VLOOKUP($B118,'National Conditions Backsheet'!$D$38:$CL$187,I$25,0)), "", VLOOKUP($B118,'National Conditions Backsheet'!$D$38:$CL$187,I$25,0))</f>
        <v>Yes</v>
      </c>
      <c r="J118" s="44" t="str">
        <f ca="1">IF(ISERROR(VLOOKUP($B118,'National Conditions Backsheet'!$D$38:$CL$187,J$25,0)), "", VLOOKUP($B118,'National Conditions Backsheet'!$D$38:$CL$187,J$25,0))</f>
        <v>Yes</v>
      </c>
      <c r="K118" s="44" t="str">
        <f ca="1">IF(ISERROR(VLOOKUP($B118,'National Conditions Backsheet'!$D$38:$CL$187,K$25,0)), "", VLOOKUP($B118,'National Conditions Backsheet'!$D$38:$CL$187,K$25,0))</f>
        <v>Yes</v>
      </c>
      <c r="L118" s="44" t="str">
        <f ca="1">IF(ISERROR(VLOOKUP($B118,'National Conditions Backsheet'!$D$38:$CL$187,L$25,0)), "", VLOOKUP($B118,'National Conditions Backsheet'!$D$38:$CL$187,L$25,0))</f>
        <v>Yes</v>
      </c>
      <c r="M118" s="44" t="str">
        <f ca="1">IF(ISERROR(VLOOKUP($B118,'National Conditions Backsheet'!$D$38:$CL$187,M$25,0)), "", VLOOKUP($B118,'National Conditions Backsheet'!$D$38:$CL$187,M$25,0))</f>
        <v>Yes</v>
      </c>
      <c r="N118" s="42" t="str">
        <f ca="1">IF(ISERROR(VLOOKUP($B118,'National Conditions Backsheet'!$D$38:$CL$187,N$25,0)), "", VLOOKUP($B118,'National Conditions Backsheet'!$D$38:$CL$187,N$25,0))</f>
        <v>Yes</v>
      </c>
    </row>
    <row r="119" spans="1:14">
      <c r="A119" s="3">
        <v>91</v>
      </c>
      <c r="B119" s="41" t="str">
        <f t="shared" ca="1" si="5"/>
        <v>E10000024</v>
      </c>
      <c r="C119" s="58" t="str">
        <f ca="1">IFERROR(VLOOKUP($B119,'Org list'!$J$9:$K$637,2,0), "")</f>
        <v>Nottinghamshire</v>
      </c>
      <c r="D119" s="41" t="str">
        <f ca="1">IF(ISERROR(VLOOKUP($B119,'National Conditions Backsheet'!$D$38:$CL$187,D$25,0)), "", VLOOKUP($B119,'National Conditions Backsheet'!$D$38:$CL$187,D$25,0))</f>
        <v>Yes</v>
      </c>
      <c r="E119" s="44" t="str">
        <f ca="1">IF(ISERROR(VLOOKUP($B119,'National Conditions Backsheet'!$D$38:$CL$187,E$25,0)),"",IF(VLOOKUP($B119,'National Conditions Backsheet'!$D$38:$CL$187,E$25,0)="&lt;Please Select&gt;","",IF($D119="Yes","",VLOOKUP($B119,'National Conditions Backsheet'!$D$38:$CL$187,E$25,0))))</f>
        <v/>
      </c>
      <c r="F119" s="43" t="str">
        <f ca="1">IF(ISERROR(VLOOKUP($B119,'National Conditions Backsheet'!$D$38:$CL$187,F$25,0)),"",IF(VLOOKUP($B119,'National Conditions Backsheet'!$D$38:$CL$187,F$25,0)=0,"",VLOOKUP($B119,'National Conditions Backsheet'!$D$38:$CL$187,F$25,0)))</f>
        <v/>
      </c>
      <c r="G119" s="44" t="str">
        <f ca="1">IF(ISERROR(VLOOKUP($B119,'National Conditions Backsheet'!$D$38:$CL$187,G$25,0)), "", VLOOKUP($B119,'National Conditions Backsheet'!$D$38:$CL$187,G$25,0))</f>
        <v>Yes</v>
      </c>
      <c r="H119" s="44" t="str">
        <f ca="1">IF(ISERROR(VLOOKUP($B119,'National Conditions Backsheet'!$D$38:$CL$187,H$25,0)), "", VLOOKUP($B119,'National Conditions Backsheet'!$D$38:$CL$187,H$25,0))</f>
        <v>Yes</v>
      </c>
      <c r="I119" s="44" t="str">
        <f ca="1">IF(ISERROR(VLOOKUP($B119,'National Conditions Backsheet'!$D$38:$CL$187,I$25,0)), "", VLOOKUP($B119,'National Conditions Backsheet'!$D$38:$CL$187,I$25,0))</f>
        <v>Yes</v>
      </c>
      <c r="J119" s="44" t="str">
        <f ca="1">IF(ISERROR(VLOOKUP($B119,'National Conditions Backsheet'!$D$38:$CL$187,J$25,0)), "", VLOOKUP($B119,'National Conditions Backsheet'!$D$38:$CL$187,J$25,0))</f>
        <v>Yes</v>
      </c>
      <c r="K119" s="44" t="str">
        <f ca="1">IF(ISERROR(VLOOKUP($B119,'National Conditions Backsheet'!$D$38:$CL$187,K$25,0)), "", VLOOKUP($B119,'National Conditions Backsheet'!$D$38:$CL$187,K$25,0))</f>
        <v>Yes</v>
      </c>
      <c r="L119" s="44" t="str">
        <f ca="1">IF(ISERROR(VLOOKUP($B119,'National Conditions Backsheet'!$D$38:$CL$187,L$25,0)), "", VLOOKUP($B119,'National Conditions Backsheet'!$D$38:$CL$187,L$25,0))</f>
        <v>Yes</v>
      </c>
      <c r="M119" s="44" t="str">
        <f ca="1">IF(ISERROR(VLOOKUP($B119,'National Conditions Backsheet'!$D$38:$CL$187,M$25,0)), "", VLOOKUP($B119,'National Conditions Backsheet'!$D$38:$CL$187,M$25,0))</f>
        <v>Yes</v>
      </c>
      <c r="N119" s="42" t="str">
        <f ca="1">IF(ISERROR(VLOOKUP($B119,'National Conditions Backsheet'!$D$38:$CL$187,N$25,0)), "", VLOOKUP($B119,'National Conditions Backsheet'!$D$38:$CL$187,N$25,0))</f>
        <v>Yes</v>
      </c>
    </row>
    <row r="120" spans="1:14">
      <c r="A120" s="3">
        <v>92</v>
      </c>
      <c r="B120" s="41" t="str">
        <f t="shared" ca="1" si="5"/>
        <v>E08000004</v>
      </c>
      <c r="C120" s="58" t="str">
        <f ca="1">IFERROR(VLOOKUP($B120,'Org list'!$J$9:$K$637,2,0), "")</f>
        <v>Oldham</v>
      </c>
      <c r="D120" s="41" t="str">
        <f ca="1">IF(ISERROR(VLOOKUP($B120,'National Conditions Backsheet'!$D$38:$CL$187,D$25,0)), "", VLOOKUP($B120,'National Conditions Backsheet'!$D$38:$CL$187,D$25,0))</f>
        <v>Yes</v>
      </c>
      <c r="E120" s="44" t="str">
        <f ca="1">IF(ISERROR(VLOOKUP($B120,'National Conditions Backsheet'!$D$38:$CL$187,E$25,0)),"",IF(VLOOKUP($B120,'National Conditions Backsheet'!$D$38:$CL$187,E$25,0)="&lt;Please Select&gt;","",IF($D120="Yes","",VLOOKUP($B120,'National Conditions Backsheet'!$D$38:$CL$187,E$25,0))))</f>
        <v/>
      </c>
      <c r="F120" s="43" t="str">
        <f ca="1">IF(ISERROR(VLOOKUP($B120,'National Conditions Backsheet'!$D$38:$CL$187,F$25,0)),"",IF(VLOOKUP($B120,'National Conditions Backsheet'!$D$38:$CL$187,F$25,0)=0,"",VLOOKUP($B120,'National Conditions Backsheet'!$D$38:$CL$187,F$25,0)))</f>
        <v/>
      </c>
      <c r="G120" s="44" t="str">
        <f ca="1">IF(ISERROR(VLOOKUP($B120,'National Conditions Backsheet'!$D$38:$CL$187,G$25,0)), "", VLOOKUP($B120,'National Conditions Backsheet'!$D$38:$CL$187,G$25,0))</f>
        <v>Yes</v>
      </c>
      <c r="H120" s="44" t="str">
        <f ca="1">IF(ISERROR(VLOOKUP($B120,'National Conditions Backsheet'!$D$38:$CL$187,H$25,0)), "", VLOOKUP($B120,'National Conditions Backsheet'!$D$38:$CL$187,H$25,0))</f>
        <v>Yes</v>
      </c>
      <c r="I120" s="44" t="str">
        <f ca="1">IF(ISERROR(VLOOKUP($B120,'National Conditions Backsheet'!$D$38:$CL$187,I$25,0)), "", VLOOKUP($B120,'National Conditions Backsheet'!$D$38:$CL$187,I$25,0))</f>
        <v>Yes</v>
      </c>
      <c r="J120" s="44" t="str">
        <f ca="1">IF(ISERROR(VLOOKUP($B120,'National Conditions Backsheet'!$D$38:$CL$187,J$25,0)), "", VLOOKUP($B120,'National Conditions Backsheet'!$D$38:$CL$187,J$25,0))</f>
        <v>Yes</v>
      </c>
      <c r="K120" s="44" t="str">
        <f ca="1">IF(ISERROR(VLOOKUP($B120,'National Conditions Backsheet'!$D$38:$CL$187,K$25,0)), "", VLOOKUP($B120,'National Conditions Backsheet'!$D$38:$CL$187,K$25,0))</f>
        <v>Yes</v>
      </c>
      <c r="L120" s="44" t="str">
        <f ca="1">IF(ISERROR(VLOOKUP($B120,'National Conditions Backsheet'!$D$38:$CL$187,L$25,0)), "", VLOOKUP($B120,'National Conditions Backsheet'!$D$38:$CL$187,L$25,0))</f>
        <v>No - In Progress</v>
      </c>
      <c r="M120" s="44" t="str">
        <f ca="1">IF(ISERROR(VLOOKUP($B120,'National Conditions Backsheet'!$D$38:$CL$187,M$25,0)), "", VLOOKUP($B120,'National Conditions Backsheet'!$D$38:$CL$187,M$25,0))</f>
        <v>Yes</v>
      </c>
      <c r="N120" s="42" t="str">
        <f ca="1">IF(ISERROR(VLOOKUP($B120,'National Conditions Backsheet'!$D$38:$CL$187,N$25,0)), "", VLOOKUP($B120,'National Conditions Backsheet'!$D$38:$CL$187,N$25,0))</f>
        <v>Yes</v>
      </c>
    </row>
    <row r="121" spans="1:14">
      <c r="A121" s="3">
        <v>93</v>
      </c>
      <c r="B121" s="41" t="str">
        <f t="shared" ca="1" si="5"/>
        <v>E10000025</v>
      </c>
      <c r="C121" s="58" t="str">
        <f ca="1">IFERROR(VLOOKUP($B121,'Org list'!$J$9:$K$637,2,0), "")</f>
        <v>Oxfordshire</v>
      </c>
      <c r="D121" s="41" t="str">
        <f ca="1">IF(ISERROR(VLOOKUP($B121,'National Conditions Backsheet'!$D$38:$CL$187,D$25,0)), "", VLOOKUP($B121,'National Conditions Backsheet'!$D$38:$CL$187,D$25,0))</f>
        <v>Yes</v>
      </c>
      <c r="E121" s="44" t="str">
        <f ca="1">IF(ISERROR(VLOOKUP($B121,'National Conditions Backsheet'!$D$38:$CL$187,E$25,0)),"",IF(VLOOKUP($B121,'National Conditions Backsheet'!$D$38:$CL$187,E$25,0)="&lt;Please Select&gt;","",IF($D121="Yes","",VLOOKUP($B121,'National Conditions Backsheet'!$D$38:$CL$187,E$25,0))))</f>
        <v/>
      </c>
      <c r="F121" s="43" t="str">
        <f ca="1">IF(ISERROR(VLOOKUP($B121,'National Conditions Backsheet'!$D$38:$CL$187,F$25,0)),"",IF(VLOOKUP($B121,'National Conditions Backsheet'!$D$38:$CL$187,F$25,0)=0,"",VLOOKUP($B121,'National Conditions Backsheet'!$D$38:$CL$187,F$25,0)))</f>
        <v/>
      </c>
      <c r="G121" s="44" t="str">
        <f ca="1">IF(ISERROR(VLOOKUP($B121,'National Conditions Backsheet'!$D$38:$CL$187,G$25,0)), "", VLOOKUP($B121,'National Conditions Backsheet'!$D$38:$CL$187,G$25,0))</f>
        <v>Yes</v>
      </c>
      <c r="H121" s="44" t="str">
        <f ca="1">IF(ISERROR(VLOOKUP($B121,'National Conditions Backsheet'!$D$38:$CL$187,H$25,0)), "", VLOOKUP($B121,'National Conditions Backsheet'!$D$38:$CL$187,H$25,0))</f>
        <v>Yes</v>
      </c>
      <c r="I121" s="44" t="str">
        <f ca="1">IF(ISERROR(VLOOKUP($B121,'National Conditions Backsheet'!$D$38:$CL$187,I$25,0)), "", VLOOKUP($B121,'National Conditions Backsheet'!$D$38:$CL$187,I$25,0))</f>
        <v>Yes</v>
      </c>
      <c r="J121" s="44" t="str">
        <f ca="1">IF(ISERROR(VLOOKUP($B121,'National Conditions Backsheet'!$D$38:$CL$187,J$25,0)), "", VLOOKUP($B121,'National Conditions Backsheet'!$D$38:$CL$187,J$25,0))</f>
        <v>Yes</v>
      </c>
      <c r="K121" s="44" t="str">
        <f ca="1">IF(ISERROR(VLOOKUP($B121,'National Conditions Backsheet'!$D$38:$CL$187,K$25,0)), "", VLOOKUP($B121,'National Conditions Backsheet'!$D$38:$CL$187,K$25,0))</f>
        <v>Yes</v>
      </c>
      <c r="L121" s="44" t="str">
        <f ca="1">IF(ISERROR(VLOOKUP($B121,'National Conditions Backsheet'!$D$38:$CL$187,L$25,0)), "", VLOOKUP($B121,'National Conditions Backsheet'!$D$38:$CL$187,L$25,0))</f>
        <v>Yes</v>
      </c>
      <c r="M121" s="44" t="str">
        <f ca="1">IF(ISERROR(VLOOKUP($B121,'National Conditions Backsheet'!$D$38:$CL$187,M$25,0)), "", VLOOKUP($B121,'National Conditions Backsheet'!$D$38:$CL$187,M$25,0))</f>
        <v>Yes</v>
      </c>
      <c r="N121" s="42" t="str">
        <f ca="1">IF(ISERROR(VLOOKUP($B121,'National Conditions Backsheet'!$D$38:$CL$187,N$25,0)), "", VLOOKUP($B121,'National Conditions Backsheet'!$D$38:$CL$187,N$25,0))</f>
        <v>Yes</v>
      </c>
    </row>
    <row r="122" spans="1:14">
      <c r="A122" s="3">
        <v>94</v>
      </c>
      <c r="B122" s="41" t="str">
        <f t="shared" ca="1" si="5"/>
        <v>E06000031</v>
      </c>
      <c r="C122" s="58" t="str">
        <f ca="1">IFERROR(VLOOKUP($B122,'Org list'!$J$9:$K$637,2,0), "")</f>
        <v>Peterborough</v>
      </c>
      <c r="D122" s="41" t="str">
        <f ca="1">IF(ISERROR(VLOOKUP($B122,'National Conditions Backsheet'!$D$38:$CL$187,D$25,0)), "", VLOOKUP($B122,'National Conditions Backsheet'!$D$38:$CL$187,D$25,0))</f>
        <v>Yes</v>
      </c>
      <c r="E122" s="44" t="str">
        <f ca="1">IF(ISERROR(VLOOKUP($B122,'National Conditions Backsheet'!$D$38:$CL$187,E$25,0)),"",IF(VLOOKUP($B122,'National Conditions Backsheet'!$D$38:$CL$187,E$25,0)="&lt;Please Select&gt;","",IF($D122="Yes","",VLOOKUP($B122,'National Conditions Backsheet'!$D$38:$CL$187,E$25,0))))</f>
        <v/>
      </c>
      <c r="F122" s="43" t="str">
        <f ca="1">IF(ISERROR(VLOOKUP($B122,'National Conditions Backsheet'!$D$38:$CL$187,F$25,0)),"",IF(VLOOKUP($B122,'National Conditions Backsheet'!$D$38:$CL$187,F$25,0)=0,"",VLOOKUP($B122,'National Conditions Backsheet'!$D$38:$CL$187,F$25,0)))</f>
        <v/>
      </c>
      <c r="G122" s="44" t="str">
        <f ca="1">IF(ISERROR(VLOOKUP($B122,'National Conditions Backsheet'!$D$38:$CL$187,G$25,0)), "", VLOOKUP($B122,'National Conditions Backsheet'!$D$38:$CL$187,G$25,0))</f>
        <v>Yes</v>
      </c>
      <c r="H122" s="44" t="str">
        <f ca="1">IF(ISERROR(VLOOKUP($B122,'National Conditions Backsheet'!$D$38:$CL$187,H$25,0)), "", VLOOKUP($B122,'National Conditions Backsheet'!$D$38:$CL$187,H$25,0))</f>
        <v>Yes</v>
      </c>
      <c r="I122" s="44" t="str">
        <f ca="1">IF(ISERROR(VLOOKUP($B122,'National Conditions Backsheet'!$D$38:$CL$187,I$25,0)), "", VLOOKUP($B122,'National Conditions Backsheet'!$D$38:$CL$187,I$25,0))</f>
        <v>No - In Progress</v>
      </c>
      <c r="J122" s="44" t="str">
        <f ca="1">IF(ISERROR(VLOOKUP($B122,'National Conditions Backsheet'!$D$38:$CL$187,J$25,0)), "", VLOOKUP($B122,'National Conditions Backsheet'!$D$38:$CL$187,J$25,0))</f>
        <v>No - In Progress</v>
      </c>
      <c r="K122" s="44" t="str">
        <f ca="1">IF(ISERROR(VLOOKUP($B122,'National Conditions Backsheet'!$D$38:$CL$187,K$25,0)), "", VLOOKUP($B122,'National Conditions Backsheet'!$D$38:$CL$187,K$25,0))</f>
        <v>No - In Progress</v>
      </c>
      <c r="L122" s="44" t="str">
        <f ca="1">IF(ISERROR(VLOOKUP($B122,'National Conditions Backsheet'!$D$38:$CL$187,L$25,0)), "", VLOOKUP($B122,'National Conditions Backsheet'!$D$38:$CL$187,L$25,0))</f>
        <v>Yes</v>
      </c>
      <c r="M122" s="44" t="str">
        <f ca="1">IF(ISERROR(VLOOKUP($B122,'National Conditions Backsheet'!$D$38:$CL$187,M$25,0)), "", VLOOKUP($B122,'National Conditions Backsheet'!$D$38:$CL$187,M$25,0))</f>
        <v>No - In Progress</v>
      </c>
      <c r="N122" s="42" t="str">
        <f ca="1">IF(ISERROR(VLOOKUP($B122,'National Conditions Backsheet'!$D$38:$CL$187,N$25,0)), "", VLOOKUP($B122,'National Conditions Backsheet'!$D$38:$CL$187,N$25,0))</f>
        <v>Yes</v>
      </c>
    </row>
    <row r="123" spans="1:14">
      <c r="A123" s="3">
        <v>95</v>
      </c>
      <c r="B123" s="41" t="str">
        <f t="shared" ca="1" si="5"/>
        <v>E06000026</v>
      </c>
      <c r="C123" s="58" t="str">
        <f ca="1">IFERROR(VLOOKUP($B123,'Org list'!$J$9:$K$637,2,0), "")</f>
        <v>Plymouth</v>
      </c>
      <c r="D123" s="41" t="str">
        <f ca="1">IF(ISERROR(VLOOKUP($B123,'National Conditions Backsheet'!$D$38:$CL$187,D$25,0)), "", VLOOKUP($B123,'National Conditions Backsheet'!$D$38:$CL$187,D$25,0))</f>
        <v>Yes</v>
      </c>
      <c r="E123" s="44" t="str">
        <f ca="1">IF(ISERROR(VLOOKUP($B123,'National Conditions Backsheet'!$D$38:$CL$187,E$25,0)),"",IF(VLOOKUP($B123,'National Conditions Backsheet'!$D$38:$CL$187,E$25,0)="&lt;Please Select&gt;","",IF($D123="Yes","",VLOOKUP($B123,'National Conditions Backsheet'!$D$38:$CL$187,E$25,0))))</f>
        <v/>
      </c>
      <c r="F123" s="43" t="str">
        <f ca="1">IF(ISERROR(VLOOKUP($B123,'National Conditions Backsheet'!$D$38:$CL$187,F$25,0)),"",IF(VLOOKUP($B123,'National Conditions Backsheet'!$D$38:$CL$187,F$25,0)=0,"",VLOOKUP($B123,'National Conditions Backsheet'!$D$38:$CL$187,F$25,0)))</f>
        <v/>
      </c>
      <c r="G123" s="44" t="str">
        <f ca="1">IF(ISERROR(VLOOKUP($B123,'National Conditions Backsheet'!$D$38:$CL$187,G$25,0)), "", VLOOKUP($B123,'National Conditions Backsheet'!$D$38:$CL$187,G$25,0))</f>
        <v>Yes</v>
      </c>
      <c r="H123" s="44" t="str">
        <f ca="1">IF(ISERROR(VLOOKUP($B123,'National Conditions Backsheet'!$D$38:$CL$187,H$25,0)), "", VLOOKUP($B123,'National Conditions Backsheet'!$D$38:$CL$187,H$25,0))</f>
        <v>Yes</v>
      </c>
      <c r="I123" s="44" t="str">
        <f ca="1">IF(ISERROR(VLOOKUP($B123,'National Conditions Backsheet'!$D$38:$CL$187,I$25,0)), "", VLOOKUP($B123,'National Conditions Backsheet'!$D$38:$CL$187,I$25,0))</f>
        <v>Yes</v>
      </c>
      <c r="J123" s="44" t="str">
        <f ca="1">IF(ISERROR(VLOOKUP($B123,'National Conditions Backsheet'!$D$38:$CL$187,J$25,0)), "", VLOOKUP($B123,'National Conditions Backsheet'!$D$38:$CL$187,J$25,0))</f>
        <v>Yes</v>
      </c>
      <c r="K123" s="44" t="str">
        <f ca="1">IF(ISERROR(VLOOKUP($B123,'National Conditions Backsheet'!$D$38:$CL$187,K$25,0)), "", VLOOKUP($B123,'National Conditions Backsheet'!$D$38:$CL$187,K$25,0))</f>
        <v>Yes</v>
      </c>
      <c r="L123" s="44" t="str">
        <f ca="1">IF(ISERROR(VLOOKUP($B123,'National Conditions Backsheet'!$D$38:$CL$187,L$25,0)), "", VLOOKUP($B123,'National Conditions Backsheet'!$D$38:$CL$187,L$25,0))</f>
        <v>Yes</v>
      </c>
      <c r="M123" s="44" t="str">
        <f ca="1">IF(ISERROR(VLOOKUP($B123,'National Conditions Backsheet'!$D$38:$CL$187,M$25,0)), "", VLOOKUP($B123,'National Conditions Backsheet'!$D$38:$CL$187,M$25,0))</f>
        <v>Yes</v>
      </c>
      <c r="N123" s="42" t="str">
        <f ca="1">IF(ISERROR(VLOOKUP($B123,'National Conditions Backsheet'!$D$38:$CL$187,N$25,0)), "", VLOOKUP($B123,'National Conditions Backsheet'!$D$38:$CL$187,N$25,0))</f>
        <v>Yes</v>
      </c>
    </row>
    <row r="124" spans="1:14">
      <c r="A124" s="3">
        <v>96</v>
      </c>
      <c r="B124" s="41" t="str">
        <f t="shared" ref="B124:B155" ca="1" si="6">IF($A124&gt;$Q$31-1,"",INDIRECT("'Comms by AT'!AE"&amp;$A124+$Q$28))</f>
        <v>E06000044</v>
      </c>
      <c r="C124" s="58" t="str">
        <f ca="1">IFERROR(VLOOKUP($B124,'Org list'!$J$9:$K$637,2,0), "")</f>
        <v>Portsmouth</v>
      </c>
      <c r="D124" s="41" t="str">
        <f ca="1">IF(ISERROR(VLOOKUP($B124,'National Conditions Backsheet'!$D$38:$CL$187,D$25,0)), "", VLOOKUP($B124,'National Conditions Backsheet'!$D$38:$CL$187,D$25,0))</f>
        <v>Yes</v>
      </c>
      <c r="E124" s="44" t="str">
        <f ca="1">IF(ISERROR(VLOOKUP($B124,'National Conditions Backsheet'!$D$38:$CL$187,E$25,0)),"",IF(VLOOKUP($B124,'National Conditions Backsheet'!$D$38:$CL$187,E$25,0)="&lt;Please Select&gt;","",IF($D124="Yes","",VLOOKUP($B124,'National Conditions Backsheet'!$D$38:$CL$187,E$25,0))))</f>
        <v/>
      </c>
      <c r="F124" s="43" t="str">
        <f ca="1">IF(ISERROR(VLOOKUP($B124,'National Conditions Backsheet'!$D$38:$CL$187,F$25,0)),"",IF(VLOOKUP($B124,'National Conditions Backsheet'!$D$38:$CL$187,F$25,0)=0,"",VLOOKUP($B124,'National Conditions Backsheet'!$D$38:$CL$187,F$25,0)))</f>
        <v/>
      </c>
      <c r="G124" s="44" t="str">
        <f ca="1">IF(ISERROR(VLOOKUP($B124,'National Conditions Backsheet'!$D$38:$CL$187,G$25,0)), "", VLOOKUP($B124,'National Conditions Backsheet'!$D$38:$CL$187,G$25,0))</f>
        <v>Yes</v>
      </c>
      <c r="H124" s="44" t="str">
        <f ca="1">IF(ISERROR(VLOOKUP($B124,'National Conditions Backsheet'!$D$38:$CL$187,H$25,0)), "", VLOOKUP($B124,'National Conditions Backsheet'!$D$38:$CL$187,H$25,0))</f>
        <v>Yes</v>
      </c>
      <c r="I124" s="44" t="str">
        <f ca="1">IF(ISERROR(VLOOKUP($B124,'National Conditions Backsheet'!$D$38:$CL$187,I$25,0)), "", VLOOKUP($B124,'National Conditions Backsheet'!$D$38:$CL$187,I$25,0))</f>
        <v>Yes</v>
      </c>
      <c r="J124" s="44" t="str">
        <f ca="1">IF(ISERROR(VLOOKUP($B124,'National Conditions Backsheet'!$D$38:$CL$187,J$25,0)), "", VLOOKUP($B124,'National Conditions Backsheet'!$D$38:$CL$187,J$25,0))</f>
        <v>No - In Progress</v>
      </c>
      <c r="K124" s="44" t="str">
        <f ca="1">IF(ISERROR(VLOOKUP($B124,'National Conditions Backsheet'!$D$38:$CL$187,K$25,0)), "", VLOOKUP($B124,'National Conditions Backsheet'!$D$38:$CL$187,K$25,0))</f>
        <v>Yes</v>
      </c>
      <c r="L124" s="44" t="str">
        <f ca="1">IF(ISERROR(VLOOKUP($B124,'National Conditions Backsheet'!$D$38:$CL$187,L$25,0)), "", VLOOKUP($B124,'National Conditions Backsheet'!$D$38:$CL$187,L$25,0))</f>
        <v>Yes</v>
      </c>
      <c r="M124" s="44" t="str">
        <f ca="1">IF(ISERROR(VLOOKUP($B124,'National Conditions Backsheet'!$D$38:$CL$187,M$25,0)), "", VLOOKUP($B124,'National Conditions Backsheet'!$D$38:$CL$187,M$25,0))</f>
        <v>No - In Progress</v>
      </c>
      <c r="N124" s="42" t="str">
        <f ca="1">IF(ISERROR(VLOOKUP($B124,'National Conditions Backsheet'!$D$38:$CL$187,N$25,0)), "", VLOOKUP($B124,'National Conditions Backsheet'!$D$38:$CL$187,N$25,0))</f>
        <v>Yes</v>
      </c>
    </row>
    <row r="125" spans="1:14">
      <c r="A125" s="3">
        <v>97</v>
      </c>
      <c r="B125" s="41" t="str">
        <f t="shared" ca="1" si="6"/>
        <v>E06000038</v>
      </c>
      <c r="C125" s="58" t="str">
        <f ca="1">IFERROR(VLOOKUP($B125,'Org list'!$J$9:$K$637,2,0), "")</f>
        <v>Reading</v>
      </c>
      <c r="D125" s="41" t="str">
        <f ca="1">IF(ISERROR(VLOOKUP($B125,'National Conditions Backsheet'!$D$38:$CL$187,D$25,0)), "", VLOOKUP($B125,'National Conditions Backsheet'!$D$38:$CL$187,D$25,0))</f>
        <v>Yes</v>
      </c>
      <c r="E125" s="44" t="str">
        <f ca="1">IF(ISERROR(VLOOKUP($B125,'National Conditions Backsheet'!$D$38:$CL$187,E$25,0)),"",IF(VLOOKUP($B125,'National Conditions Backsheet'!$D$38:$CL$187,E$25,0)="&lt;Please Select&gt;","",IF($D125="Yes","",VLOOKUP($B125,'National Conditions Backsheet'!$D$38:$CL$187,E$25,0))))</f>
        <v/>
      </c>
      <c r="F125" s="43" t="str">
        <f ca="1">IF(ISERROR(VLOOKUP($B125,'National Conditions Backsheet'!$D$38:$CL$187,F$25,0)),"",IF(VLOOKUP($B125,'National Conditions Backsheet'!$D$38:$CL$187,F$25,0)=0,"",VLOOKUP($B125,'National Conditions Backsheet'!$D$38:$CL$187,F$25,0)))</f>
        <v/>
      </c>
      <c r="G125" s="44" t="str">
        <f ca="1">IF(ISERROR(VLOOKUP($B125,'National Conditions Backsheet'!$D$38:$CL$187,G$25,0)), "", VLOOKUP($B125,'National Conditions Backsheet'!$D$38:$CL$187,G$25,0))</f>
        <v>Yes</v>
      </c>
      <c r="H125" s="44" t="str">
        <f ca="1">IF(ISERROR(VLOOKUP($B125,'National Conditions Backsheet'!$D$38:$CL$187,H$25,0)), "", VLOOKUP($B125,'National Conditions Backsheet'!$D$38:$CL$187,H$25,0))</f>
        <v>Yes</v>
      </c>
      <c r="I125" s="44" t="str">
        <f ca="1">IF(ISERROR(VLOOKUP($B125,'National Conditions Backsheet'!$D$38:$CL$187,I$25,0)), "", VLOOKUP($B125,'National Conditions Backsheet'!$D$38:$CL$187,I$25,0))</f>
        <v>Yes</v>
      </c>
      <c r="J125" s="44" t="str">
        <f ca="1">IF(ISERROR(VLOOKUP($B125,'National Conditions Backsheet'!$D$38:$CL$187,J$25,0)), "", VLOOKUP($B125,'National Conditions Backsheet'!$D$38:$CL$187,J$25,0))</f>
        <v>Yes</v>
      </c>
      <c r="K125" s="44" t="str">
        <f ca="1">IF(ISERROR(VLOOKUP($B125,'National Conditions Backsheet'!$D$38:$CL$187,K$25,0)), "", VLOOKUP($B125,'National Conditions Backsheet'!$D$38:$CL$187,K$25,0))</f>
        <v>Yes</v>
      </c>
      <c r="L125" s="44" t="str">
        <f ca="1">IF(ISERROR(VLOOKUP($B125,'National Conditions Backsheet'!$D$38:$CL$187,L$25,0)), "", VLOOKUP($B125,'National Conditions Backsheet'!$D$38:$CL$187,L$25,0))</f>
        <v>Yes</v>
      </c>
      <c r="M125" s="44" t="str">
        <f ca="1">IF(ISERROR(VLOOKUP($B125,'National Conditions Backsheet'!$D$38:$CL$187,M$25,0)), "", VLOOKUP($B125,'National Conditions Backsheet'!$D$38:$CL$187,M$25,0))</f>
        <v>Yes</v>
      </c>
      <c r="N125" s="42" t="str">
        <f ca="1">IF(ISERROR(VLOOKUP($B125,'National Conditions Backsheet'!$D$38:$CL$187,N$25,0)), "", VLOOKUP($B125,'National Conditions Backsheet'!$D$38:$CL$187,N$25,0))</f>
        <v>Yes</v>
      </c>
    </row>
    <row r="126" spans="1:14">
      <c r="A126" s="3">
        <v>98</v>
      </c>
      <c r="B126" s="41" t="str">
        <f t="shared" ca="1" si="6"/>
        <v>E09000026</v>
      </c>
      <c r="C126" s="58" t="str">
        <f ca="1">IFERROR(VLOOKUP($B126,'Org list'!$J$9:$K$637,2,0), "")</f>
        <v>Redbridge</v>
      </c>
      <c r="D126" s="41" t="str">
        <f ca="1">IF(ISERROR(VLOOKUP($B126,'National Conditions Backsheet'!$D$38:$CL$187,D$25,0)), "", VLOOKUP($B126,'National Conditions Backsheet'!$D$38:$CL$187,D$25,0))</f>
        <v>Yes</v>
      </c>
      <c r="E126" s="44" t="str">
        <f ca="1">IF(ISERROR(VLOOKUP($B126,'National Conditions Backsheet'!$D$38:$CL$187,E$25,0)),"",IF(VLOOKUP($B126,'National Conditions Backsheet'!$D$38:$CL$187,E$25,0)="&lt;Please Select&gt;","",IF($D126="Yes","",VLOOKUP($B126,'National Conditions Backsheet'!$D$38:$CL$187,E$25,0))))</f>
        <v/>
      </c>
      <c r="F126" s="43" t="str">
        <f ca="1">IF(ISERROR(VLOOKUP($B126,'National Conditions Backsheet'!$D$38:$CL$187,F$25,0)),"",IF(VLOOKUP($B126,'National Conditions Backsheet'!$D$38:$CL$187,F$25,0)=0,"",VLOOKUP($B126,'National Conditions Backsheet'!$D$38:$CL$187,F$25,0)))</f>
        <v/>
      </c>
      <c r="G126" s="44" t="str">
        <f ca="1">IF(ISERROR(VLOOKUP($B126,'National Conditions Backsheet'!$D$38:$CL$187,G$25,0)), "", VLOOKUP($B126,'National Conditions Backsheet'!$D$38:$CL$187,G$25,0))</f>
        <v>Yes</v>
      </c>
      <c r="H126" s="44" t="str">
        <f ca="1">IF(ISERROR(VLOOKUP($B126,'National Conditions Backsheet'!$D$38:$CL$187,H$25,0)), "", VLOOKUP($B126,'National Conditions Backsheet'!$D$38:$CL$187,H$25,0))</f>
        <v>Yes</v>
      </c>
      <c r="I126" s="44" t="str">
        <f ca="1">IF(ISERROR(VLOOKUP($B126,'National Conditions Backsheet'!$D$38:$CL$187,I$25,0)), "", VLOOKUP($B126,'National Conditions Backsheet'!$D$38:$CL$187,I$25,0))</f>
        <v>Yes</v>
      </c>
      <c r="J126" s="44" t="str">
        <f ca="1">IF(ISERROR(VLOOKUP($B126,'National Conditions Backsheet'!$D$38:$CL$187,J$25,0)), "", VLOOKUP($B126,'National Conditions Backsheet'!$D$38:$CL$187,J$25,0))</f>
        <v>Yes</v>
      </c>
      <c r="K126" s="44" t="str">
        <f ca="1">IF(ISERROR(VLOOKUP($B126,'National Conditions Backsheet'!$D$38:$CL$187,K$25,0)), "", VLOOKUP($B126,'National Conditions Backsheet'!$D$38:$CL$187,K$25,0))</f>
        <v>Yes</v>
      </c>
      <c r="L126" s="44" t="str">
        <f ca="1">IF(ISERROR(VLOOKUP($B126,'National Conditions Backsheet'!$D$38:$CL$187,L$25,0)), "", VLOOKUP($B126,'National Conditions Backsheet'!$D$38:$CL$187,L$25,0))</f>
        <v>Yes</v>
      </c>
      <c r="M126" s="44" t="str">
        <f ca="1">IF(ISERROR(VLOOKUP($B126,'National Conditions Backsheet'!$D$38:$CL$187,M$25,0)), "", VLOOKUP($B126,'National Conditions Backsheet'!$D$38:$CL$187,M$25,0))</f>
        <v>Yes</v>
      </c>
      <c r="N126" s="42" t="str">
        <f ca="1">IF(ISERROR(VLOOKUP($B126,'National Conditions Backsheet'!$D$38:$CL$187,N$25,0)), "", VLOOKUP($B126,'National Conditions Backsheet'!$D$38:$CL$187,N$25,0))</f>
        <v>Yes</v>
      </c>
    </row>
    <row r="127" spans="1:14">
      <c r="A127" s="3">
        <v>99</v>
      </c>
      <c r="B127" s="41" t="str">
        <f t="shared" ca="1" si="6"/>
        <v>E06000003</v>
      </c>
      <c r="C127" s="58" t="str">
        <f ca="1">IFERROR(VLOOKUP($B127,'Org list'!$J$9:$K$637,2,0), "")</f>
        <v>Redcar and Cleveland</v>
      </c>
      <c r="D127" s="41" t="str">
        <f ca="1">IF(ISERROR(VLOOKUP($B127,'National Conditions Backsheet'!$D$38:$CL$187,D$25,0)), "", VLOOKUP($B127,'National Conditions Backsheet'!$D$38:$CL$187,D$25,0))</f>
        <v>Yes</v>
      </c>
      <c r="E127" s="44" t="str">
        <f ca="1">IF(ISERROR(VLOOKUP($B127,'National Conditions Backsheet'!$D$38:$CL$187,E$25,0)),"",IF(VLOOKUP($B127,'National Conditions Backsheet'!$D$38:$CL$187,E$25,0)="&lt;Please Select&gt;","",IF($D127="Yes","",VLOOKUP($B127,'National Conditions Backsheet'!$D$38:$CL$187,E$25,0))))</f>
        <v/>
      </c>
      <c r="F127" s="43" t="str">
        <f ca="1">IF(ISERROR(VLOOKUP($B127,'National Conditions Backsheet'!$D$38:$CL$187,F$25,0)),"",IF(VLOOKUP($B127,'National Conditions Backsheet'!$D$38:$CL$187,F$25,0)=0,"",VLOOKUP($B127,'National Conditions Backsheet'!$D$38:$CL$187,F$25,0)))</f>
        <v/>
      </c>
      <c r="G127" s="44" t="str">
        <f ca="1">IF(ISERROR(VLOOKUP($B127,'National Conditions Backsheet'!$D$38:$CL$187,G$25,0)), "", VLOOKUP($B127,'National Conditions Backsheet'!$D$38:$CL$187,G$25,0))</f>
        <v>Yes</v>
      </c>
      <c r="H127" s="44" t="str">
        <f ca="1">IF(ISERROR(VLOOKUP($B127,'National Conditions Backsheet'!$D$38:$CL$187,H$25,0)), "", VLOOKUP($B127,'National Conditions Backsheet'!$D$38:$CL$187,H$25,0))</f>
        <v>Yes</v>
      </c>
      <c r="I127" s="44" t="str">
        <f ca="1">IF(ISERROR(VLOOKUP($B127,'National Conditions Backsheet'!$D$38:$CL$187,I$25,0)), "", VLOOKUP($B127,'National Conditions Backsheet'!$D$38:$CL$187,I$25,0))</f>
        <v>No - In Progress</v>
      </c>
      <c r="J127" s="44" t="str">
        <f ca="1">IF(ISERROR(VLOOKUP($B127,'National Conditions Backsheet'!$D$38:$CL$187,J$25,0)), "", VLOOKUP($B127,'National Conditions Backsheet'!$D$38:$CL$187,J$25,0))</f>
        <v>No - In Progress</v>
      </c>
      <c r="K127" s="44" t="str">
        <f ca="1">IF(ISERROR(VLOOKUP($B127,'National Conditions Backsheet'!$D$38:$CL$187,K$25,0)), "", VLOOKUP($B127,'National Conditions Backsheet'!$D$38:$CL$187,K$25,0))</f>
        <v>No - In Progress</v>
      </c>
      <c r="L127" s="44" t="str">
        <f ca="1">IF(ISERROR(VLOOKUP($B127,'National Conditions Backsheet'!$D$38:$CL$187,L$25,0)), "", VLOOKUP($B127,'National Conditions Backsheet'!$D$38:$CL$187,L$25,0))</f>
        <v>Yes</v>
      </c>
      <c r="M127" s="44" t="str">
        <f ca="1">IF(ISERROR(VLOOKUP($B127,'National Conditions Backsheet'!$D$38:$CL$187,M$25,0)), "", VLOOKUP($B127,'National Conditions Backsheet'!$D$38:$CL$187,M$25,0))</f>
        <v>Yes</v>
      </c>
      <c r="N127" s="42" t="str">
        <f ca="1">IF(ISERROR(VLOOKUP($B127,'National Conditions Backsheet'!$D$38:$CL$187,N$25,0)), "", VLOOKUP($B127,'National Conditions Backsheet'!$D$38:$CL$187,N$25,0))</f>
        <v>Yes</v>
      </c>
    </row>
    <row r="128" spans="1:14">
      <c r="A128" s="3">
        <v>100</v>
      </c>
      <c r="B128" s="41" t="str">
        <f t="shared" ca="1" si="6"/>
        <v>E09000027</v>
      </c>
      <c r="C128" s="58" t="str">
        <f ca="1">IFERROR(VLOOKUP($B128,'Org list'!$J$9:$K$637,2,0), "")</f>
        <v>Richmond upon Thames</v>
      </c>
      <c r="D128" s="41" t="str">
        <f ca="1">IF(ISERROR(VLOOKUP($B128,'National Conditions Backsheet'!$D$38:$CL$187,D$25,0)), "", VLOOKUP($B128,'National Conditions Backsheet'!$D$38:$CL$187,D$25,0))</f>
        <v>Yes</v>
      </c>
      <c r="E128" s="44" t="str">
        <f ca="1">IF(ISERROR(VLOOKUP($B128,'National Conditions Backsheet'!$D$38:$CL$187,E$25,0)),"",IF(VLOOKUP($B128,'National Conditions Backsheet'!$D$38:$CL$187,E$25,0)="&lt;Please Select&gt;","",IF($D128="Yes","",VLOOKUP($B128,'National Conditions Backsheet'!$D$38:$CL$187,E$25,0))))</f>
        <v/>
      </c>
      <c r="F128" s="43" t="str">
        <f ca="1">IF(ISERROR(VLOOKUP($B128,'National Conditions Backsheet'!$D$38:$CL$187,F$25,0)),"",IF(VLOOKUP($B128,'National Conditions Backsheet'!$D$38:$CL$187,F$25,0)=0,"",VLOOKUP($B128,'National Conditions Backsheet'!$D$38:$CL$187,F$25,0)))</f>
        <v/>
      </c>
      <c r="G128" s="44" t="str">
        <f ca="1">IF(ISERROR(VLOOKUP($B128,'National Conditions Backsheet'!$D$38:$CL$187,G$25,0)), "", VLOOKUP($B128,'National Conditions Backsheet'!$D$38:$CL$187,G$25,0))</f>
        <v>Yes</v>
      </c>
      <c r="H128" s="44" t="str">
        <f ca="1">IF(ISERROR(VLOOKUP($B128,'National Conditions Backsheet'!$D$38:$CL$187,H$25,0)), "", VLOOKUP($B128,'National Conditions Backsheet'!$D$38:$CL$187,H$25,0))</f>
        <v>Yes</v>
      </c>
      <c r="I128" s="44" t="str">
        <f ca="1">IF(ISERROR(VLOOKUP($B128,'National Conditions Backsheet'!$D$38:$CL$187,I$25,0)), "", VLOOKUP($B128,'National Conditions Backsheet'!$D$38:$CL$187,I$25,0))</f>
        <v>Yes</v>
      </c>
      <c r="J128" s="44" t="str">
        <f ca="1">IF(ISERROR(VLOOKUP($B128,'National Conditions Backsheet'!$D$38:$CL$187,J$25,0)), "", VLOOKUP($B128,'National Conditions Backsheet'!$D$38:$CL$187,J$25,0))</f>
        <v>Yes</v>
      </c>
      <c r="K128" s="44" t="str">
        <f ca="1">IF(ISERROR(VLOOKUP($B128,'National Conditions Backsheet'!$D$38:$CL$187,K$25,0)), "", VLOOKUP($B128,'National Conditions Backsheet'!$D$38:$CL$187,K$25,0))</f>
        <v>Yes</v>
      </c>
      <c r="L128" s="44" t="str">
        <f ca="1">IF(ISERROR(VLOOKUP($B128,'National Conditions Backsheet'!$D$38:$CL$187,L$25,0)), "", VLOOKUP($B128,'National Conditions Backsheet'!$D$38:$CL$187,L$25,0))</f>
        <v>Yes</v>
      </c>
      <c r="M128" s="44" t="str">
        <f ca="1">IF(ISERROR(VLOOKUP($B128,'National Conditions Backsheet'!$D$38:$CL$187,M$25,0)), "", VLOOKUP($B128,'National Conditions Backsheet'!$D$38:$CL$187,M$25,0))</f>
        <v>No - In Progress</v>
      </c>
      <c r="N128" s="42" t="str">
        <f ca="1">IF(ISERROR(VLOOKUP($B128,'National Conditions Backsheet'!$D$38:$CL$187,N$25,0)), "", VLOOKUP($B128,'National Conditions Backsheet'!$D$38:$CL$187,N$25,0))</f>
        <v>Yes</v>
      </c>
    </row>
    <row r="129" spans="1:14">
      <c r="A129" s="3">
        <v>101</v>
      </c>
      <c r="B129" s="41" t="str">
        <f t="shared" ca="1" si="6"/>
        <v>E08000005</v>
      </c>
      <c r="C129" s="58" t="str">
        <f ca="1">IFERROR(VLOOKUP($B129,'Org list'!$J$9:$K$637,2,0), "")</f>
        <v>Rochdale</v>
      </c>
      <c r="D129" s="41" t="str">
        <f ca="1">IF(ISERROR(VLOOKUP($B129,'National Conditions Backsheet'!$D$38:$CL$187,D$25,0)), "", VLOOKUP($B129,'National Conditions Backsheet'!$D$38:$CL$187,D$25,0))</f>
        <v>Yes</v>
      </c>
      <c r="E129" s="44" t="str">
        <f ca="1">IF(ISERROR(VLOOKUP($B129,'National Conditions Backsheet'!$D$38:$CL$187,E$25,0)),"",IF(VLOOKUP($B129,'National Conditions Backsheet'!$D$38:$CL$187,E$25,0)="&lt;Please Select&gt;","",IF($D129="Yes","",VLOOKUP($B129,'National Conditions Backsheet'!$D$38:$CL$187,E$25,0))))</f>
        <v/>
      </c>
      <c r="F129" s="43" t="str">
        <f ca="1">IF(ISERROR(VLOOKUP($B129,'National Conditions Backsheet'!$D$38:$CL$187,F$25,0)),"",IF(VLOOKUP($B129,'National Conditions Backsheet'!$D$38:$CL$187,F$25,0)=0,"",VLOOKUP($B129,'National Conditions Backsheet'!$D$38:$CL$187,F$25,0)))</f>
        <v/>
      </c>
      <c r="G129" s="44" t="str">
        <f ca="1">IF(ISERROR(VLOOKUP($B129,'National Conditions Backsheet'!$D$38:$CL$187,G$25,0)), "", VLOOKUP($B129,'National Conditions Backsheet'!$D$38:$CL$187,G$25,0))</f>
        <v>Yes</v>
      </c>
      <c r="H129" s="44" t="str">
        <f ca="1">IF(ISERROR(VLOOKUP($B129,'National Conditions Backsheet'!$D$38:$CL$187,H$25,0)), "", VLOOKUP($B129,'National Conditions Backsheet'!$D$38:$CL$187,H$25,0))</f>
        <v>Yes</v>
      </c>
      <c r="I129" s="44" t="str">
        <f ca="1">IF(ISERROR(VLOOKUP($B129,'National Conditions Backsheet'!$D$38:$CL$187,I$25,0)), "", VLOOKUP($B129,'National Conditions Backsheet'!$D$38:$CL$187,I$25,0))</f>
        <v>Yes</v>
      </c>
      <c r="J129" s="44" t="str">
        <f ca="1">IF(ISERROR(VLOOKUP($B129,'National Conditions Backsheet'!$D$38:$CL$187,J$25,0)), "", VLOOKUP($B129,'National Conditions Backsheet'!$D$38:$CL$187,J$25,0))</f>
        <v>Yes</v>
      </c>
      <c r="K129" s="44" t="str">
        <f ca="1">IF(ISERROR(VLOOKUP($B129,'National Conditions Backsheet'!$D$38:$CL$187,K$25,0)), "", VLOOKUP($B129,'National Conditions Backsheet'!$D$38:$CL$187,K$25,0))</f>
        <v>Yes</v>
      </c>
      <c r="L129" s="44" t="str">
        <f ca="1">IF(ISERROR(VLOOKUP($B129,'National Conditions Backsheet'!$D$38:$CL$187,L$25,0)), "", VLOOKUP($B129,'National Conditions Backsheet'!$D$38:$CL$187,L$25,0))</f>
        <v>Yes</v>
      </c>
      <c r="M129" s="44" t="str">
        <f ca="1">IF(ISERROR(VLOOKUP($B129,'National Conditions Backsheet'!$D$38:$CL$187,M$25,0)), "", VLOOKUP($B129,'National Conditions Backsheet'!$D$38:$CL$187,M$25,0))</f>
        <v>Yes</v>
      </c>
      <c r="N129" s="42" t="str">
        <f ca="1">IF(ISERROR(VLOOKUP($B129,'National Conditions Backsheet'!$D$38:$CL$187,N$25,0)), "", VLOOKUP($B129,'National Conditions Backsheet'!$D$38:$CL$187,N$25,0))</f>
        <v>Yes</v>
      </c>
    </row>
    <row r="130" spans="1:14">
      <c r="A130" s="3">
        <v>102</v>
      </c>
      <c r="B130" s="41" t="str">
        <f t="shared" ca="1" si="6"/>
        <v>E08000018</v>
      </c>
      <c r="C130" s="58" t="str">
        <f ca="1">IFERROR(VLOOKUP($B130,'Org list'!$J$9:$K$637,2,0), "")</f>
        <v>Rotherham</v>
      </c>
      <c r="D130" s="41" t="str">
        <f ca="1">IF(ISERROR(VLOOKUP($B130,'National Conditions Backsheet'!$D$38:$CL$187,D$25,0)), "", VLOOKUP($B130,'National Conditions Backsheet'!$D$38:$CL$187,D$25,0))</f>
        <v>Yes</v>
      </c>
      <c r="E130" s="44" t="str">
        <f ca="1">IF(ISERROR(VLOOKUP($B130,'National Conditions Backsheet'!$D$38:$CL$187,E$25,0)),"",IF(VLOOKUP($B130,'National Conditions Backsheet'!$D$38:$CL$187,E$25,0)="&lt;Please Select&gt;","",IF($D130="Yes","",VLOOKUP($B130,'National Conditions Backsheet'!$D$38:$CL$187,E$25,0))))</f>
        <v/>
      </c>
      <c r="F130" s="43" t="str">
        <f ca="1">IF(ISERROR(VLOOKUP($B130,'National Conditions Backsheet'!$D$38:$CL$187,F$25,0)),"",IF(VLOOKUP($B130,'National Conditions Backsheet'!$D$38:$CL$187,F$25,0)=0,"",VLOOKUP($B130,'National Conditions Backsheet'!$D$38:$CL$187,F$25,0)))</f>
        <v/>
      </c>
      <c r="G130" s="44" t="str">
        <f ca="1">IF(ISERROR(VLOOKUP($B130,'National Conditions Backsheet'!$D$38:$CL$187,G$25,0)), "", VLOOKUP($B130,'National Conditions Backsheet'!$D$38:$CL$187,G$25,0))</f>
        <v>Yes</v>
      </c>
      <c r="H130" s="44" t="str">
        <f ca="1">IF(ISERROR(VLOOKUP($B130,'National Conditions Backsheet'!$D$38:$CL$187,H$25,0)), "", VLOOKUP($B130,'National Conditions Backsheet'!$D$38:$CL$187,H$25,0))</f>
        <v>Yes</v>
      </c>
      <c r="I130" s="44" t="str">
        <f ca="1">IF(ISERROR(VLOOKUP($B130,'National Conditions Backsheet'!$D$38:$CL$187,I$25,0)), "", VLOOKUP($B130,'National Conditions Backsheet'!$D$38:$CL$187,I$25,0))</f>
        <v>No - In Progress</v>
      </c>
      <c r="J130" s="44" t="str">
        <f ca="1">IF(ISERROR(VLOOKUP($B130,'National Conditions Backsheet'!$D$38:$CL$187,J$25,0)), "", VLOOKUP($B130,'National Conditions Backsheet'!$D$38:$CL$187,J$25,0))</f>
        <v>No - In Progress</v>
      </c>
      <c r="K130" s="44" t="str">
        <f ca="1">IF(ISERROR(VLOOKUP($B130,'National Conditions Backsheet'!$D$38:$CL$187,K$25,0)), "", VLOOKUP($B130,'National Conditions Backsheet'!$D$38:$CL$187,K$25,0))</f>
        <v>Yes</v>
      </c>
      <c r="L130" s="44" t="str">
        <f ca="1">IF(ISERROR(VLOOKUP($B130,'National Conditions Backsheet'!$D$38:$CL$187,L$25,0)), "", VLOOKUP($B130,'National Conditions Backsheet'!$D$38:$CL$187,L$25,0))</f>
        <v>Yes</v>
      </c>
      <c r="M130" s="44" t="str">
        <f ca="1">IF(ISERROR(VLOOKUP($B130,'National Conditions Backsheet'!$D$38:$CL$187,M$25,0)), "", VLOOKUP($B130,'National Conditions Backsheet'!$D$38:$CL$187,M$25,0))</f>
        <v>Yes</v>
      </c>
      <c r="N130" s="42" t="str">
        <f ca="1">IF(ISERROR(VLOOKUP($B130,'National Conditions Backsheet'!$D$38:$CL$187,N$25,0)), "", VLOOKUP($B130,'National Conditions Backsheet'!$D$38:$CL$187,N$25,0))</f>
        <v>Yes</v>
      </c>
    </row>
    <row r="131" spans="1:14">
      <c r="A131" s="3">
        <v>103</v>
      </c>
      <c r="B131" s="41" t="str">
        <f t="shared" ca="1" si="6"/>
        <v>E06000017</v>
      </c>
      <c r="C131" s="58" t="str">
        <f ca="1">IFERROR(VLOOKUP($B131,'Org list'!$J$9:$K$637,2,0), "")</f>
        <v>Rutland</v>
      </c>
      <c r="D131" s="41" t="str">
        <f ca="1">IF(ISERROR(VLOOKUP($B131,'National Conditions Backsheet'!$D$38:$CL$187,D$25,0)), "", VLOOKUP($B131,'National Conditions Backsheet'!$D$38:$CL$187,D$25,0))</f>
        <v>Yes</v>
      </c>
      <c r="E131" s="44" t="str">
        <f ca="1">IF(ISERROR(VLOOKUP($B131,'National Conditions Backsheet'!$D$38:$CL$187,E$25,0)),"",IF(VLOOKUP($B131,'National Conditions Backsheet'!$D$38:$CL$187,E$25,0)="&lt;Please Select&gt;","",IF($D131="Yes","",VLOOKUP($B131,'National Conditions Backsheet'!$D$38:$CL$187,E$25,0))))</f>
        <v/>
      </c>
      <c r="F131" s="43" t="str">
        <f ca="1">IF(ISERROR(VLOOKUP($B131,'National Conditions Backsheet'!$D$38:$CL$187,F$25,0)),"",IF(VLOOKUP($B131,'National Conditions Backsheet'!$D$38:$CL$187,F$25,0)=0,"",VLOOKUP($B131,'National Conditions Backsheet'!$D$38:$CL$187,F$25,0)))</f>
        <v/>
      </c>
      <c r="G131" s="44" t="str">
        <f ca="1">IF(ISERROR(VLOOKUP($B131,'National Conditions Backsheet'!$D$38:$CL$187,G$25,0)), "", VLOOKUP($B131,'National Conditions Backsheet'!$D$38:$CL$187,G$25,0))</f>
        <v>Yes</v>
      </c>
      <c r="H131" s="44" t="str">
        <f ca="1">IF(ISERROR(VLOOKUP($B131,'National Conditions Backsheet'!$D$38:$CL$187,H$25,0)), "", VLOOKUP($B131,'National Conditions Backsheet'!$D$38:$CL$187,H$25,0))</f>
        <v>Yes</v>
      </c>
      <c r="I131" s="44" t="str">
        <f ca="1">IF(ISERROR(VLOOKUP($B131,'National Conditions Backsheet'!$D$38:$CL$187,I$25,0)), "", VLOOKUP($B131,'National Conditions Backsheet'!$D$38:$CL$187,I$25,0))</f>
        <v>No - In Progress</v>
      </c>
      <c r="J131" s="44" t="str">
        <f ca="1">IF(ISERROR(VLOOKUP($B131,'National Conditions Backsheet'!$D$38:$CL$187,J$25,0)), "", VLOOKUP($B131,'National Conditions Backsheet'!$D$38:$CL$187,J$25,0))</f>
        <v>No - In Progress</v>
      </c>
      <c r="K131" s="44" t="str">
        <f ca="1">IF(ISERROR(VLOOKUP($B131,'National Conditions Backsheet'!$D$38:$CL$187,K$25,0)), "", VLOOKUP($B131,'National Conditions Backsheet'!$D$38:$CL$187,K$25,0))</f>
        <v>Yes</v>
      </c>
      <c r="L131" s="44" t="str">
        <f ca="1">IF(ISERROR(VLOOKUP($B131,'National Conditions Backsheet'!$D$38:$CL$187,L$25,0)), "", VLOOKUP($B131,'National Conditions Backsheet'!$D$38:$CL$187,L$25,0))</f>
        <v>No - In Progress</v>
      </c>
      <c r="M131" s="44" t="str">
        <f ca="1">IF(ISERROR(VLOOKUP($B131,'National Conditions Backsheet'!$D$38:$CL$187,M$25,0)), "", VLOOKUP($B131,'National Conditions Backsheet'!$D$38:$CL$187,M$25,0))</f>
        <v>No - In Progress</v>
      </c>
      <c r="N131" s="42" t="str">
        <f ca="1">IF(ISERROR(VLOOKUP($B131,'National Conditions Backsheet'!$D$38:$CL$187,N$25,0)), "", VLOOKUP($B131,'National Conditions Backsheet'!$D$38:$CL$187,N$25,0))</f>
        <v>Yes</v>
      </c>
    </row>
    <row r="132" spans="1:14">
      <c r="A132" s="3">
        <v>104</v>
      </c>
      <c r="B132" s="41" t="str">
        <f t="shared" ca="1" si="6"/>
        <v>E08000006</v>
      </c>
      <c r="C132" s="58" t="str">
        <f ca="1">IFERROR(VLOOKUP($B132,'Org list'!$J$9:$K$637,2,0), "")</f>
        <v>Salford</v>
      </c>
      <c r="D132" s="41" t="str">
        <f ca="1">IF(ISERROR(VLOOKUP($B132,'National Conditions Backsheet'!$D$38:$CL$187,D$25,0)), "", VLOOKUP($B132,'National Conditions Backsheet'!$D$38:$CL$187,D$25,0))</f>
        <v>Yes</v>
      </c>
      <c r="E132" s="44" t="str">
        <f ca="1">IF(ISERROR(VLOOKUP($B132,'National Conditions Backsheet'!$D$38:$CL$187,E$25,0)),"",IF(VLOOKUP($B132,'National Conditions Backsheet'!$D$38:$CL$187,E$25,0)="&lt;Please Select&gt;","",IF($D132="Yes","",VLOOKUP($B132,'National Conditions Backsheet'!$D$38:$CL$187,E$25,0))))</f>
        <v/>
      </c>
      <c r="F132" s="43" t="str">
        <f ca="1">IF(ISERROR(VLOOKUP($B132,'National Conditions Backsheet'!$D$38:$CL$187,F$25,0)),"",IF(VLOOKUP($B132,'National Conditions Backsheet'!$D$38:$CL$187,F$25,0)=0,"",VLOOKUP($B132,'National Conditions Backsheet'!$D$38:$CL$187,F$25,0)))</f>
        <v/>
      </c>
      <c r="G132" s="44" t="str">
        <f ca="1">IF(ISERROR(VLOOKUP($B132,'National Conditions Backsheet'!$D$38:$CL$187,G$25,0)), "", VLOOKUP($B132,'National Conditions Backsheet'!$D$38:$CL$187,G$25,0))</f>
        <v>Yes</v>
      </c>
      <c r="H132" s="44" t="str">
        <f ca="1">IF(ISERROR(VLOOKUP($B132,'National Conditions Backsheet'!$D$38:$CL$187,H$25,0)), "", VLOOKUP($B132,'National Conditions Backsheet'!$D$38:$CL$187,H$25,0))</f>
        <v>Yes</v>
      </c>
      <c r="I132" s="44" t="str">
        <f ca="1">IF(ISERROR(VLOOKUP($B132,'National Conditions Backsheet'!$D$38:$CL$187,I$25,0)), "", VLOOKUP($B132,'National Conditions Backsheet'!$D$38:$CL$187,I$25,0))</f>
        <v>Yes</v>
      </c>
      <c r="J132" s="44" t="str">
        <f ca="1">IF(ISERROR(VLOOKUP($B132,'National Conditions Backsheet'!$D$38:$CL$187,J$25,0)), "", VLOOKUP($B132,'National Conditions Backsheet'!$D$38:$CL$187,J$25,0))</f>
        <v>Yes</v>
      </c>
      <c r="K132" s="44" t="str">
        <f ca="1">IF(ISERROR(VLOOKUP($B132,'National Conditions Backsheet'!$D$38:$CL$187,K$25,0)), "", VLOOKUP($B132,'National Conditions Backsheet'!$D$38:$CL$187,K$25,0))</f>
        <v>Yes</v>
      </c>
      <c r="L132" s="44" t="str">
        <f ca="1">IF(ISERROR(VLOOKUP($B132,'National Conditions Backsheet'!$D$38:$CL$187,L$25,0)), "", VLOOKUP($B132,'National Conditions Backsheet'!$D$38:$CL$187,L$25,0))</f>
        <v>Yes</v>
      </c>
      <c r="M132" s="44" t="str">
        <f ca="1">IF(ISERROR(VLOOKUP($B132,'National Conditions Backsheet'!$D$38:$CL$187,M$25,0)), "", VLOOKUP($B132,'National Conditions Backsheet'!$D$38:$CL$187,M$25,0))</f>
        <v>Yes</v>
      </c>
      <c r="N132" s="42" t="str">
        <f ca="1">IF(ISERROR(VLOOKUP($B132,'National Conditions Backsheet'!$D$38:$CL$187,N$25,0)), "", VLOOKUP($B132,'National Conditions Backsheet'!$D$38:$CL$187,N$25,0))</f>
        <v>Yes</v>
      </c>
    </row>
    <row r="133" spans="1:14">
      <c r="A133" s="3">
        <v>105</v>
      </c>
      <c r="B133" s="41" t="str">
        <f t="shared" ca="1" si="6"/>
        <v>E08000028</v>
      </c>
      <c r="C133" s="58" t="str">
        <f ca="1">IFERROR(VLOOKUP($B133,'Org list'!$J$9:$K$637,2,0), "")</f>
        <v>Sandwell</v>
      </c>
      <c r="D133" s="41" t="str">
        <f ca="1">IF(ISERROR(VLOOKUP($B133,'National Conditions Backsheet'!$D$38:$CL$187,D$25,0)), "", VLOOKUP($B133,'National Conditions Backsheet'!$D$38:$CL$187,D$25,0))</f>
        <v>Yes</v>
      </c>
      <c r="E133" s="44" t="str">
        <f ca="1">IF(ISERROR(VLOOKUP($B133,'National Conditions Backsheet'!$D$38:$CL$187,E$25,0)),"",IF(VLOOKUP($B133,'National Conditions Backsheet'!$D$38:$CL$187,E$25,0)="&lt;Please Select&gt;","",IF($D133="Yes","",VLOOKUP($B133,'National Conditions Backsheet'!$D$38:$CL$187,E$25,0))))</f>
        <v/>
      </c>
      <c r="F133" s="43" t="str">
        <f ca="1">IF(ISERROR(VLOOKUP($B133,'National Conditions Backsheet'!$D$38:$CL$187,F$25,0)),"",IF(VLOOKUP($B133,'National Conditions Backsheet'!$D$38:$CL$187,F$25,0)=0,"",VLOOKUP($B133,'National Conditions Backsheet'!$D$38:$CL$187,F$25,0)))</f>
        <v/>
      </c>
      <c r="G133" s="44" t="str">
        <f ca="1">IF(ISERROR(VLOOKUP($B133,'National Conditions Backsheet'!$D$38:$CL$187,G$25,0)), "", VLOOKUP($B133,'National Conditions Backsheet'!$D$38:$CL$187,G$25,0))</f>
        <v>Yes</v>
      </c>
      <c r="H133" s="44" t="str">
        <f ca="1">IF(ISERROR(VLOOKUP($B133,'National Conditions Backsheet'!$D$38:$CL$187,H$25,0)), "", VLOOKUP($B133,'National Conditions Backsheet'!$D$38:$CL$187,H$25,0))</f>
        <v>Yes</v>
      </c>
      <c r="I133" s="44" t="str">
        <f ca="1">IF(ISERROR(VLOOKUP($B133,'National Conditions Backsheet'!$D$38:$CL$187,I$25,0)), "", VLOOKUP($B133,'National Conditions Backsheet'!$D$38:$CL$187,I$25,0))</f>
        <v>Yes</v>
      </c>
      <c r="J133" s="44" t="str">
        <f ca="1">IF(ISERROR(VLOOKUP($B133,'National Conditions Backsheet'!$D$38:$CL$187,J$25,0)), "", VLOOKUP($B133,'National Conditions Backsheet'!$D$38:$CL$187,J$25,0))</f>
        <v>Yes</v>
      </c>
      <c r="K133" s="44" t="str">
        <f ca="1">IF(ISERROR(VLOOKUP($B133,'National Conditions Backsheet'!$D$38:$CL$187,K$25,0)), "", VLOOKUP($B133,'National Conditions Backsheet'!$D$38:$CL$187,K$25,0))</f>
        <v>Yes</v>
      </c>
      <c r="L133" s="44" t="str">
        <f ca="1">IF(ISERROR(VLOOKUP($B133,'National Conditions Backsheet'!$D$38:$CL$187,L$25,0)), "", VLOOKUP($B133,'National Conditions Backsheet'!$D$38:$CL$187,L$25,0))</f>
        <v>Yes</v>
      </c>
      <c r="M133" s="44" t="str">
        <f ca="1">IF(ISERROR(VLOOKUP($B133,'National Conditions Backsheet'!$D$38:$CL$187,M$25,0)), "", VLOOKUP($B133,'National Conditions Backsheet'!$D$38:$CL$187,M$25,0))</f>
        <v>Yes</v>
      </c>
      <c r="N133" s="42" t="str">
        <f ca="1">IF(ISERROR(VLOOKUP($B133,'National Conditions Backsheet'!$D$38:$CL$187,N$25,0)), "", VLOOKUP($B133,'National Conditions Backsheet'!$D$38:$CL$187,N$25,0))</f>
        <v>Yes</v>
      </c>
    </row>
    <row r="134" spans="1:14">
      <c r="A134" s="3">
        <v>106</v>
      </c>
      <c r="B134" s="41" t="str">
        <f t="shared" ca="1" si="6"/>
        <v>E08000014</v>
      </c>
      <c r="C134" s="58" t="str">
        <f ca="1">IFERROR(VLOOKUP($B134,'Org list'!$J$9:$K$637,2,0), "")</f>
        <v>Sefton</v>
      </c>
      <c r="D134" s="41" t="str">
        <f ca="1">IF(ISERROR(VLOOKUP($B134,'National Conditions Backsheet'!$D$38:$CL$187,D$25,0)), "", VLOOKUP($B134,'National Conditions Backsheet'!$D$38:$CL$187,D$25,0))</f>
        <v>Yes</v>
      </c>
      <c r="E134" s="44" t="str">
        <f ca="1">IF(ISERROR(VLOOKUP($B134,'National Conditions Backsheet'!$D$38:$CL$187,E$25,0)),"",IF(VLOOKUP($B134,'National Conditions Backsheet'!$D$38:$CL$187,E$25,0)="&lt;Please Select&gt;","",IF($D134="Yes","",VLOOKUP($B134,'National Conditions Backsheet'!$D$38:$CL$187,E$25,0))))</f>
        <v/>
      </c>
      <c r="F134" s="43" t="str">
        <f ca="1">IF(ISERROR(VLOOKUP($B134,'National Conditions Backsheet'!$D$38:$CL$187,F$25,0)),"",IF(VLOOKUP($B134,'National Conditions Backsheet'!$D$38:$CL$187,F$25,0)=0,"",VLOOKUP($B134,'National Conditions Backsheet'!$D$38:$CL$187,F$25,0)))</f>
        <v/>
      </c>
      <c r="G134" s="44" t="str">
        <f ca="1">IF(ISERROR(VLOOKUP($B134,'National Conditions Backsheet'!$D$38:$CL$187,G$25,0)), "", VLOOKUP($B134,'National Conditions Backsheet'!$D$38:$CL$187,G$25,0))</f>
        <v>No</v>
      </c>
      <c r="H134" s="44" t="str">
        <f ca="1">IF(ISERROR(VLOOKUP($B134,'National Conditions Backsheet'!$D$38:$CL$187,H$25,0)), "", VLOOKUP($B134,'National Conditions Backsheet'!$D$38:$CL$187,H$25,0))</f>
        <v>No</v>
      </c>
      <c r="I134" s="44" t="str">
        <f ca="1">IF(ISERROR(VLOOKUP($B134,'National Conditions Backsheet'!$D$38:$CL$187,I$25,0)), "", VLOOKUP($B134,'National Conditions Backsheet'!$D$38:$CL$187,I$25,0))</f>
        <v>Yes</v>
      </c>
      <c r="J134" s="44" t="str">
        <f ca="1">IF(ISERROR(VLOOKUP($B134,'National Conditions Backsheet'!$D$38:$CL$187,J$25,0)), "", VLOOKUP($B134,'National Conditions Backsheet'!$D$38:$CL$187,J$25,0))</f>
        <v>Yes</v>
      </c>
      <c r="K134" s="44" t="str">
        <f ca="1">IF(ISERROR(VLOOKUP($B134,'National Conditions Backsheet'!$D$38:$CL$187,K$25,0)), "", VLOOKUP($B134,'National Conditions Backsheet'!$D$38:$CL$187,K$25,0))</f>
        <v>Yes</v>
      </c>
      <c r="L134" s="44" t="str">
        <f ca="1">IF(ISERROR(VLOOKUP($B134,'National Conditions Backsheet'!$D$38:$CL$187,L$25,0)), "", VLOOKUP($B134,'National Conditions Backsheet'!$D$38:$CL$187,L$25,0))</f>
        <v>Yes</v>
      </c>
      <c r="M134" s="44" t="str">
        <f ca="1">IF(ISERROR(VLOOKUP($B134,'National Conditions Backsheet'!$D$38:$CL$187,M$25,0)), "", VLOOKUP($B134,'National Conditions Backsheet'!$D$38:$CL$187,M$25,0))</f>
        <v>Yes</v>
      </c>
      <c r="N134" s="42" t="str">
        <f ca="1">IF(ISERROR(VLOOKUP($B134,'National Conditions Backsheet'!$D$38:$CL$187,N$25,0)), "", VLOOKUP($B134,'National Conditions Backsheet'!$D$38:$CL$187,N$25,0))</f>
        <v>Yes</v>
      </c>
    </row>
    <row r="135" spans="1:14">
      <c r="A135" s="3">
        <v>107</v>
      </c>
      <c r="B135" s="41" t="str">
        <f t="shared" ca="1" si="6"/>
        <v>E08000019</v>
      </c>
      <c r="C135" s="58" t="str">
        <f ca="1">IFERROR(VLOOKUP($B135,'Org list'!$J$9:$K$637,2,0), "")</f>
        <v>Sheffield</v>
      </c>
      <c r="D135" s="41" t="str">
        <f ca="1">IF(ISERROR(VLOOKUP($B135,'National Conditions Backsheet'!$D$38:$CL$187,D$25,0)), "", VLOOKUP($B135,'National Conditions Backsheet'!$D$38:$CL$187,D$25,0))</f>
        <v>Yes</v>
      </c>
      <c r="E135" s="44" t="str">
        <f ca="1">IF(ISERROR(VLOOKUP($B135,'National Conditions Backsheet'!$D$38:$CL$187,E$25,0)),"",IF(VLOOKUP($B135,'National Conditions Backsheet'!$D$38:$CL$187,E$25,0)="&lt;Please Select&gt;","",IF($D135="Yes","",VLOOKUP($B135,'National Conditions Backsheet'!$D$38:$CL$187,E$25,0))))</f>
        <v/>
      </c>
      <c r="F135" s="43" t="str">
        <f ca="1">IF(ISERROR(VLOOKUP($B135,'National Conditions Backsheet'!$D$38:$CL$187,F$25,0)),"",IF(VLOOKUP($B135,'National Conditions Backsheet'!$D$38:$CL$187,F$25,0)=0,"",VLOOKUP($B135,'National Conditions Backsheet'!$D$38:$CL$187,F$25,0)))</f>
        <v/>
      </c>
      <c r="G135" s="44" t="str">
        <f ca="1">IF(ISERROR(VLOOKUP($B135,'National Conditions Backsheet'!$D$38:$CL$187,G$25,0)), "", VLOOKUP($B135,'National Conditions Backsheet'!$D$38:$CL$187,G$25,0))</f>
        <v>Yes</v>
      </c>
      <c r="H135" s="44" t="str">
        <f ca="1">IF(ISERROR(VLOOKUP($B135,'National Conditions Backsheet'!$D$38:$CL$187,H$25,0)), "", VLOOKUP($B135,'National Conditions Backsheet'!$D$38:$CL$187,H$25,0))</f>
        <v>Yes</v>
      </c>
      <c r="I135" s="44" t="str">
        <f ca="1">IF(ISERROR(VLOOKUP($B135,'National Conditions Backsheet'!$D$38:$CL$187,I$25,0)), "", VLOOKUP($B135,'National Conditions Backsheet'!$D$38:$CL$187,I$25,0))</f>
        <v>No - In Progress</v>
      </c>
      <c r="J135" s="44" t="str">
        <f ca="1">IF(ISERROR(VLOOKUP($B135,'National Conditions Backsheet'!$D$38:$CL$187,J$25,0)), "", VLOOKUP($B135,'National Conditions Backsheet'!$D$38:$CL$187,J$25,0))</f>
        <v>No - In Progress</v>
      </c>
      <c r="K135" s="44" t="str">
        <f ca="1">IF(ISERROR(VLOOKUP($B135,'National Conditions Backsheet'!$D$38:$CL$187,K$25,0)), "", VLOOKUP($B135,'National Conditions Backsheet'!$D$38:$CL$187,K$25,0))</f>
        <v>Yes</v>
      </c>
      <c r="L135" s="44" t="str">
        <f ca="1">IF(ISERROR(VLOOKUP($B135,'National Conditions Backsheet'!$D$38:$CL$187,L$25,0)), "", VLOOKUP($B135,'National Conditions Backsheet'!$D$38:$CL$187,L$25,0))</f>
        <v>Yes</v>
      </c>
      <c r="M135" s="44" t="str">
        <f ca="1">IF(ISERROR(VLOOKUP($B135,'National Conditions Backsheet'!$D$38:$CL$187,M$25,0)), "", VLOOKUP($B135,'National Conditions Backsheet'!$D$38:$CL$187,M$25,0))</f>
        <v>No - In Progress</v>
      </c>
      <c r="N135" s="42" t="str">
        <f ca="1">IF(ISERROR(VLOOKUP($B135,'National Conditions Backsheet'!$D$38:$CL$187,N$25,0)), "", VLOOKUP($B135,'National Conditions Backsheet'!$D$38:$CL$187,N$25,0))</f>
        <v>Yes</v>
      </c>
    </row>
    <row r="136" spans="1:14">
      <c r="A136" s="3">
        <v>108</v>
      </c>
      <c r="B136" s="41" t="str">
        <f t="shared" ca="1" si="6"/>
        <v>E06000051</v>
      </c>
      <c r="C136" s="58" t="str">
        <f ca="1">IFERROR(VLOOKUP($B136,'Org list'!$J$9:$K$637,2,0), "")</f>
        <v>Shropshire</v>
      </c>
      <c r="D136" s="41" t="str">
        <f ca="1">IF(ISERROR(VLOOKUP($B136,'National Conditions Backsheet'!$D$38:$CL$187,D$25,0)), "", VLOOKUP($B136,'National Conditions Backsheet'!$D$38:$CL$187,D$25,0))</f>
        <v>Yes</v>
      </c>
      <c r="E136" s="44" t="str">
        <f ca="1">IF(ISERROR(VLOOKUP($B136,'National Conditions Backsheet'!$D$38:$CL$187,E$25,0)),"",IF(VLOOKUP($B136,'National Conditions Backsheet'!$D$38:$CL$187,E$25,0)="&lt;Please Select&gt;","",IF($D136="Yes","",VLOOKUP($B136,'National Conditions Backsheet'!$D$38:$CL$187,E$25,0))))</f>
        <v/>
      </c>
      <c r="F136" s="43" t="str">
        <f ca="1">IF(ISERROR(VLOOKUP($B136,'National Conditions Backsheet'!$D$38:$CL$187,F$25,0)),"",IF(VLOOKUP($B136,'National Conditions Backsheet'!$D$38:$CL$187,F$25,0)=0,"",VLOOKUP($B136,'National Conditions Backsheet'!$D$38:$CL$187,F$25,0)))</f>
        <v/>
      </c>
      <c r="G136" s="44" t="str">
        <f ca="1">IF(ISERROR(VLOOKUP($B136,'National Conditions Backsheet'!$D$38:$CL$187,G$25,0)), "", VLOOKUP($B136,'National Conditions Backsheet'!$D$38:$CL$187,G$25,0))</f>
        <v>Yes</v>
      </c>
      <c r="H136" s="44" t="str">
        <f ca="1">IF(ISERROR(VLOOKUP($B136,'National Conditions Backsheet'!$D$38:$CL$187,H$25,0)), "", VLOOKUP($B136,'National Conditions Backsheet'!$D$38:$CL$187,H$25,0))</f>
        <v>Yes</v>
      </c>
      <c r="I136" s="44" t="str">
        <f ca="1">IF(ISERROR(VLOOKUP($B136,'National Conditions Backsheet'!$D$38:$CL$187,I$25,0)), "", VLOOKUP($B136,'National Conditions Backsheet'!$D$38:$CL$187,I$25,0))</f>
        <v>No - In Progress</v>
      </c>
      <c r="J136" s="44" t="str">
        <f ca="1">IF(ISERROR(VLOOKUP($B136,'National Conditions Backsheet'!$D$38:$CL$187,J$25,0)), "", VLOOKUP($B136,'National Conditions Backsheet'!$D$38:$CL$187,J$25,0))</f>
        <v>Yes</v>
      </c>
      <c r="K136" s="44" t="str">
        <f ca="1">IF(ISERROR(VLOOKUP($B136,'National Conditions Backsheet'!$D$38:$CL$187,K$25,0)), "", VLOOKUP($B136,'National Conditions Backsheet'!$D$38:$CL$187,K$25,0))</f>
        <v>Yes</v>
      </c>
      <c r="L136" s="44" t="str">
        <f ca="1">IF(ISERROR(VLOOKUP($B136,'National Conditions Backsheet'!$D$38:$CL$187,L$25,0)), "", VLOOKUP($B136,'National Conditions Backsheet'!$D$38:$CL$187,L$25,0))</f>
        <v>Yes</v>
      </c>
      <c r="M136" s="44" t="str">
        <f ca="1">IF(ISERROR(VLOOKUP($B136,'National Conditions Backsheet'!$D$38:$CL$187,M$25,0)), "", VLOOKUP($B136,'National Conditions Backsheet'!$D$38:$CL$187,M$25,0))</f>
        <v>Yes</v>
      </c>
      <c r="N136" s="42" t="str">
        <f ca="1">IF(ISERROR(VLOOKUP($B136,'National Conditions Backsheet'!$D$38:$CL$187,N$25,0)), "", VLOOKUP($B136,'National Conditions Backsheet'!$D$38:$CL$187,N$25,0))</f>
        <v>Yes</v>
      </c>
    </row>
    <row r="137" spans="1:14">
      <c r="A137" s="3">
        <v>109</v>
      </c>
      <c r="B137" s="41" t="str">
        <f t="shared" ca="1" si="6"/>
        <v>E06000039</v>
      </c>
      <c r="C137" s="58" t="str">
        <f ca="1">IFERROR(VLOOKUP($B137,'Org list'!$J$9:$K$637,2,0), "")</f>
        <v>Slough</v>
      </c>
      <c r="D137" s="41" t="str">
        <f ca="1">IF(ISERROR(VLOOKUP($B137,'National Conditions Backsheet'!$D$38:$CL$187,D$25,0)), "", VLOOKUP($B137,'National Conditions Backsheet'!$D$38:$CL$187,D$25,0))</f>
        <v>Yes</v>
      </c>
      <c r="E137" s="44" t="str">
        <f ca="1">IF(ISERROR(VLOOKUP($B137,'National Conditions Backsheet'!$D$38:$CL$187,E$25,0)),"",IF(VLOOKUP($B137,'National Conditions Backsheet'!$D$38:$CL$187,E$25,0)="&lt;Please Select&gt;","",IF($D137="Yes","",VLOOKUP($B137,'National Conditions Backsheet'!$D$38:$CL$187,E$25,0))))</f>
        <v/>
      </c>
      <c r="F137" s="43" t="str">
        <f ca="1">IF(ISERROR(VLOOKUP($B137,'National Conditions Backsheet'!$D$38:$CL$187,F$25,0)),"",IF(VLOOKUP($B137,'National Conditions Backsheet'!$D$38:$CL$187,F$25,0)=0,"",VLOOKUP($B137,'National Conditions Backsheet'!$D$38:$CL$187,F$25,0)))</f>
        <v/>
      </c>
      <c r="G137" s="44" t="str">
        <f ca="1">IF(ISERROR(VLOOKUP($B137,'National Conditions Backsheet'!$D$38:$CL$187,G$25,0)), "", VLOOKUP($B137,'National Conditions Backsheet'!$D$38:$CL$187,G$25,0))</f>
        <v>Yes</v>
      </c>
      <c r="H137" s="44" t="str">
        <f ca="1">IF(ISERROR(VLOOKUP($B137,'National Conditions Backsheet'!$D$38:$CL$187,H$25,0)), "", VLOOKUP($B137,'National Conditions Backsheet'!$D$38:$CL$187,H$25,0))</f>
        <v>Yes</v>
      </c>
      <c r="I137" s="44" t="str">
        <f ca="1">IF(ISERROR(VLOOKUP($B137,'National Conditions Backsheet'!$D$38:$CL$187,I$25,0)), "", VLOOKUP($B137,'National Conditions Backsheet'!$D$38:$CL$187,I$25,0))</f>
        <v>Yes</v>
      </c>
      <c r="J137" s="44" t="str">
        <f ca="1">IF(ISERROR(VLOOKUP($B137,'National Conditions Backsheet'!$D$38:$CL$187,J$25,0)), "", VLOOKUP($B137,'National Conditions Backsheet'!$D$38:$CL$187,J$25,0))</f>
        <v>No - In Progress</v>
      </c>
      <c r="K137" s="44" t="str">
        <f ca="1">IF(ISERROR(VLOOKUP($B137,'National Conditions Backsheet'!$D$38:$CL$187,K$25,0)), "", VLOOKUP($B137,'National Conditions Backsheet'!$D$38:$CL$187,K$25,0))</f>
        <v>Yes</v>
      </c>
      <c r="L137" s="44" t="str">
        <f ca="1">IF(ISERROR(VLOOKUP($B137,'National Conditions Backsheet'!$D$38:$CL$187,L$25,0)), "", VLOOKUP($B137,'National Conditions Backsheet'!$D$38:$CL$187,L$25,0))</f>
        <v>Yes</v>
      </c>
      <c r="M137" s="44" t="str">
        <f ca="1">IF(ISERROR(VLOOKUP($B137,'National Conditions Backsheet'!$D$38:$CL$187,M$25,0)), "", VLOOKUP($B137,'National Conditions Backsheet'!$D$38:$CL$187,M$25,0))</f>
        <v>No - In Progress</v>
      </c>
      <c r="N137" s="42" t="str">
        <f ca="1">IF(ISERROR(VLOOKUP($B137,'National Conditions Backsheet'!$D$38:$CL$187,N$25,0)), "", VLOOKUP($B137,'National Conditions Backsheet'!$D$38:$CL$187,N$25,0))</f>
        <v>Yes</v>
      </c>
    </row>
    <row r="138" spans="1:14">
      <c r="A138" s="3">
        <v>110</v>
      </c>
      <c r="B138" s="41" t="str">
        <f t="shared" ca="1" si="6"/>
        <v>E08000029</v>
      </c>
      <c r="C138" s="58" t="str">
        <f ca="1">IFERROR(VLOOKUP($B138,'Org list'!$J$9:$K$637,2,0), "")</f>
        <v>Solihull</v>
      </c>
      <c r="D138" s="41" t="str">
        <f ca="1">IF(ISERROR(VLOOKUP($B138,'National Conditions Backsheet'!$D$38:$CL$187,D$25,0)), "", VLOOKUP($B138,'National Conditions Backsheet'!$D$38:$CL$187,D$25,0))</f>
        <v>No</v>
      </c>
      <c r="E138" s="44" t="str">
        <f ca="1">IF(ISERROR(VLOOKUP($B138,'National Conditions Backsheet'!$D$38:$CL$187,E$25,0)),"",IF(VLOOKUP($B138,'National Conditions Backsheet'!$D$38:$CL$187,E$25,0)="&lt;Please Select&gt;","",IF($D138="Yes","",VLOOKUP($B138,'National Conditions Backsheet'!$D$38:$CL$187,E$25,0))))</f>
        <v>Yes</v>
      </c>
      <c r="F138" s="43" t="str">
        <f ca="1">IF(ISERROR(VLOOKUP($B138,'National Conditions Backsheet'!$D$38:$CL$187,F$25,0)),"",IF(VLOOKUP($B138,'National Conditions Backsheet'!$D$38:$CL$187,F$25,0)=0,"",VLOOKUP($B138,'National Conditions Backsheet'!$D$38:$CL$187,F$25,0)))</f>
        <v/>
      </c>
      <c r="G138" s="44" t="str">
        <f ca="1">IF(ISERROR(VLOOKUP($B138,'National Conditions Backsheet'!$D$38:$CL$187,G$25,0)), "", VLOOKUP($B138,'National Conditions Backsheet'!$D$38:$CL$187,G$25,0))</f>
        <v>Yes</v>
      </c>
      <c r="H138" s="44" t="str">
        <f ca="1">IF(ISERROR(VLOOKUP($B138,'National Conditions Backsheet'!$D$38:$CL$187,H$25,0)), "", VLOOKUP($B138,'National Conditions Backsheet'!$D$38:$CL$187,H$25,0))</f>
        <v>Yes</v>
      </c>
      <c r="I138" s="44" t="str">
        <f ca="1">IF(ISERROR(VLOOKUP($B138,'National Conditions Backsheet'!$D$38:$CL$187,I$25,0)), "", VLOOKUP($B138,'National Conditions Backsheet'!$D$38:$CL$187,I$25,0))</f>
        <v>Yes</v>
      </c>
      <c r="J138" s="44" t="str">
        <f ca="1">IF(ISERROR(VLOOKUP($B138,'National Conditions Backsheet'!$D$38:$CL$187,J$25,0)), "", VLOOKUP($B138,'National Conditions Backsheet'!$D$38:$CL$187,J$25,0))</f>
        <v>No - In Progress</v>
      </c>
      <c r="K138" s="44" t="str">
        <f ca="1">IF(ISERROR(VLOOKUP($B138,'National Conditions Backsheet'!$D$38:$CL$187,K$25,0)), "", VLOOKUP($B138,'National Conditions Backsheet'!$D$38:$CL$187,K$25,0))</f>
        <v>Yes</v>
      </c>
      <c r="L138" s="44" t="str">
        <f ca="1">IF(ISERROR(VLOOKUP($B138,'National Conditions Backsheet'!$D$38:$CL$187,L$25,0)), "", VLOOKUP($B138,'National Conditions Backsheet'!$D$38:$CL$187,L$25,0))</f>
        <v>Yes</v>
      </c>
      <c r="M138" s="44" t="str">
        <f ca="1">IF(ISERROR(VLOOKUP($B138,'National Conditions Backsheet'!$D$38:$CL$187,M$25,0)), "", VLOOKUP($B138,'National Conditions Backsheet'!$D$38:$CL$187,M$25,0))</f>
        <v>No - In Progress</v>
      </c>
      <c r="N138" s="42" t="str">
        <f ca="1">IF(ISERROR(VLOOKUP($B138,'National Conditions Backsheet'!$D$38:$CL$187,N$25,0)), "", VLOOKUP($B138,'National Conditions Backsheet'!$D$38:$CL$187,N$25,0))</f>
        <v>Yes</v>
      </c>
    </row>
    <row r="139" spans="1:14">
      <c r="A139" s="3">
        <v>111</v>
      </c>
      <c r="B139" s="41" t="str">
        <f t="shared" ca="1" si="6"/>
        <v>E10000027</v>
      </c>
      <c r="C139" s="58" t="str">
        <f ca="1">IFERROR(VLOOKUP($B139,'Org list'!$J$9:$K$637,2,0), "")</f>
        <v>Somerset</v>
      </c>
      <c r="D139" s="41" t="str">
        <f ca="1">IF(ISERROR(VLOOKUP($B139,'National Conditions Backsheet'!$D$38:$CL$187,D$25,0)), "", VLOOKUP($B139,'National Conditions Backsheet'!$D$38:$CL$187,D$25,0))</f>
        <v>Yes</v>
      </c>
      <c r="E139" s="44" t="str">
        <f ca="1">IF(ISERROR(VLOOKUP($B139,'National Conditions Backsheet'!$D$38:$CL$187,E$25,0)),"",IF(VLOOKUP($B139,'National Conditions Backsheet'!$D$38:$CL$187,E$25,0)="&lt;Please Select&gt;","",IF($D139="Yes","",VLOOKUP($B139,'National Conditions Backsheet'!$D$38:$CL$187,E$25,0))))</f>
        <v/>
      </c>
      <c r="F139" s="43" t="str">
        <f ca="1">IF(ISERROR(VLOOKUP($B139,'National Conditions Backsheet'!$D$38:$CL$187,F$25,0)),"",IF(VLOOKUP($B139,'National Conditions Backsheet'!$D$38:$CL$187,F$25,0)=0,"",VLOOKUP($B139,'National Conditions Backsheet'!$D$38:$CL$187,F$25,0)))</f>
        <v/>
      </c>
      <c r="G139" s="44" t="str">
        <f ca="1">IF(ISERROR(VLOOKUP($B139,'National Conditions Backsheet'!$D$38:$CL$187,G$25,0)), "", VLOOKUP($B139,'National Conditions Backsheet'!$D$38:$CL$187,G$25,0))</f>
        <v>Yes</v>
      </c>
      <c r="H139" s="44" t="str">
        <f ca="1">IF(ISERROR(VLOOKUP($B139,'National Conditions Backsheet'!$D$38:$CL$187,H$25,0)), "", VLOOKUP($B139,'National Conditions Backsheet'!$D$38:$CL$187,H$25,0))</f>
        <v>Yes</v>
      </c>
      <c r="I139" s="44" t="str">
        <f ca="1">IF(ISERROR(VLOOKUP($B139,'National Conditions Backsheet'!$D$38:$CL$187,I$25,0)), "", VLOOKUP($B139,'National Conditions Backsheet'!$D$38:$CL$187,I$25,0))</f>
        <v>Yes</v>
      </c>
      <c r="J139" s="44" t="str">
        <f ca="1">IF(ISERROR(VLOOKUP($B139,'National Conditions Backsheet'!$D$38:$CL$187,J$25,0)), "", VLOOKUP($B139,'National Conditions Backsheet'!$D$38:$CL$187,J$25,0))</f>
        <v>Yes</v>
      </c>
      <c r="K139" s="44" t="str">
        <f ca="1">IF(ISERROR(VLOOKUP($B139,'National Conditions Backsheet'!$D$38:$CL$187,K$25,0)), "", VLOOKUP($B139,'National Conditions Backsheet'!$D$38:$CL$187,K$25,0))</f>
        <v>Yes</v>
      </c>
      <c r="L139" s="44" t="str">
        <f ca="1">IF(ISERROR(VLOOKUP($B139,'National Conditions Backsheet'!$D$38:$CL$187,L$25,0)), "", VLOOKUP($B139,'National Conditions Backsheet'!$D$38:$CL$187,L$25,0))</f>
        <v>Yes</v>
      </c>
      <c r="M139" s="44" t="str">
        <f ca="1">IF(ISERROR(VLOOKUP($B139,'National Conditions Backsheet'!$D$38:$CL$187,M$25,0)), "", VLOOKUP($B139,'National Conditions Backsheet'!$D$38:$CL$187,M$25,0))</f>
        <v>Yes</v>
      </c>
      <c r="N139" s="42" t="str">
        <f ca="1">IF(ISERROR(VLOOKUP($B139,'National Conditions Backsheet'!$D$38:$CL$187,N$25,0)), "", VLOOKUP($B139,'National Conditions Backsheet'!$D$38:$CL$187,N$25,0))</f>
        <v>Yes</v>
      </c>
    </row>
    <row r="140" spans="1:14">
      <c r="A140" s="3">
        <v>112</v>
      </c>
      <c r="B140" s="41" t="str">
        <f t="shared" ca="1" si="6"/>
        <v>E06000025</v>
      </c>
      <c r="C140" s="58" t="str">
        <f ca="1">IFERROR(VLOOKUP($B140,'Org list'!$J$9:$K$637,2,0), "")</f>
        <v>South Gloucestershire</v>
      </c>
      <c r="D140" s="41" t="str">
        <f ca="1">IF(ISERROR(VLOOKUP($B140,'National Conditions Backsheet'!$D$38:$CL$187,D$25,0)), "", VLOOKUP($B140,'National Conditions Backsheet'!$D$38:$CL$187,D$25,0))</f>
        <v>Yes</v>
      </c>
      <c r="E140" s="44" t="str">
        <f ca="1">IF(ISERROR(VLOOKUP($B140,'National Conditions Backsheet'!$D$38:$CL$187,E$25,0)),"",IF(VLOOKUP($B140,'National Conditions Backsheet'!$D$38:$CL$187,E$25,0)="&lt;Please Select&gt;","",IF($D140="Yes","",VLOOKUP($B140,'National Conditions Backsheet'!$D$38:$CL$187,E$25,0))))</f>
        <v/>
      </c>
      <c r="F140" s="43" t="str">
        <f ca="1">IF(ISERROR(VLOOKUP($B140,'National Conditions Backsheet'!$D$38:$CL$187,F$25,0)),"",IF(VLOOKUP($B140,'National Conditions Backsheet'!$D$38:$CL$187,F$25,0)=0,"",VLOOKUP($B140,'National Conditions Backsheet'!$D$38:$CL$187,F$25,0)))</f>
        <v/>
      </c>
      <c r="G140" s="44" t="str">
        <f ca="1">IF(ISERROR(VLOOKUP($B140,'National Conditions Backsheet'!$D$38:$CL$187,G$25,0)), "", VLOOKUP($B140,'National Conditions Backsheet'!$D$38:$CL$187,G$25,0))</f>
        <v>Yes</v>
      </c>
      <c r="H140" s="44" t="str">
        <f ca="1">IF(ISERROR(VLOOKUP($B140,'National Conditions Backsheet'!$D$38:$CL$187,H$25,0)), "", VLOOKUP($B140,'National Conditions Backsheet'!$D$38:$CL$187,H$25,0))</f>
        <v>Yes</v>
      </c>
      <c r="I140" s="44" t="str">
        <f ca="1">IF(ISERROR(VLOOKUP($B140,'National Conditions Backsheet'!$D$38:$CL$187,I$25,0)), "", VLOOKUP($B140,'National Conditions Backsheet'!$D$38:$CL$187,I$25,0))</f>
        <v>No - In Progress</v>
      </c>
      <c r="J140" s="44" t="str">
        <f ca="1">IF(ISERROR(VLOOKUP($B140,'National Conditions Backsheet'!$D$38:$CL$187,J$25,0)), "", VLOOKUP($B140,'National Conditions Backsheet'!$D$38:$CL$187,J$25,0))</f>
        <v>Yes</v>
      </c>
      <c r="K140" s="44" t="str">
        <f ca="1">IF(ISERROR(VLOOKUP($B140,'National Conditions Backsheet'!$D$38:$CL$187,K$25,0)), "", VLOOKUP($B140,'National Conditions Backsheet'!$D$38:$CL$187,K$25,0))</f>
        <v>Yes</v>
      </c>
      <c r="L140" s="44" t="str">
        <f ca="1">IF(ISERROR(VLOOKUP($B140,'National Conditions Backsheet'!$D$38:$CL$187,L$25,0)), "", VLOOKUP($B140,'National Conditions Backsheet'!$D$38:$CL$187,L$25,0))</f>
        <v>Yes</v>
      </c>
      <c r="M140" s="44" t="str">
        <f ca="1">IF(ISERROR(VLOOKUP($B140,'National Conditions Backsheet'!$D$38:$CL$187,M$25,0)), "", VLOOKUP($B140,'National Conditions Backsheet'!$D$38:$CL$187,M$25,0))</f>
        <v>Yes</v>
      </c>
      <c r="N140" s="42" t="str">
        <f ca="1">IF(ISERROR(VLOOKUP($B140,'National Conditions Backsheet'!$D$38:$CL$187,N$25,0)), "", VLOOKUP($B140,'National Conditions Backsheet'!$D$38:$CL$187,N$25,0))</f>
        <v>Yes</v>
      </c>
    </row>
    <row r="141" spans="1:14">
      <c r="A141" s="3">
        <v>113</v>
      </c>
      <c r="B141" s="41" t="str">
        <f t="shared" ca="1" si="6"/>
        <v>E08000023</v>
      </c>
      <c r="C141" s="58" t="str">
        <f ca="1">IFERROR(VLOOKUP($B141,'Org list'!$J$9:$K$637,2,0), "")</f>
        <v>South Tyneside</v>
      </c>
      <c r="D141" s="41" t="str">
        <f ca="1">IF(ISERROR(VLOOKUP($B141,'National Conditions Backsheet'!$D$38:$CL$187,D$25,0)), "", VLOOKUP($B141,'National Conditions Backsheet'!$D$38:$CL$187,D$25,0))</f>
        <v>Yes</v>
      </c>
      <c r="E141" s="44" t="str">
        <f ca="1">IF(ISERROR(VLOOKUP($B141,'National Conditions Backsheet'!$D$38:$CL$187,E$25,0)),"",IF(VLOOKUP($B141,'National Conditions Backsheet'!$D$38:$CL$187,E$25,0)="&lt;Please Select&gt;","",IF($D141="Yes","",VLOOKUP($B141,'National Conditions Backsheet'!$D$38:$CL$187,E$25,0))))</f>
        <v/>
      </c>
      <c r="F141" s="43" t="str">
        <f ca="1">IF(ISERROR(VLOOKUP($B141,'National Conditions Backsheet'!$D$38:$CL$187,F$25,0)),"",IF(VLOOKUP($B141,'National Conditions Backsheet'!$D$38:$CL$187,F$25,0)=0,"",VLOOKUP($B141,'National Conditions Backsheet'!$D$38:$CL$187,F$25,0)))</f>
        <v/>
      </c>
      <c r="G141" s="44" t="str">
        <f ca="1">IF(ISERROR(VLOOKUP($B141,'National Conditions Backsheet'!$D$38:$CL$187,G$25,0)), "", VLOOKUP($B141,'National Conditions Backsheet'!$D$38:$CL$187,G$25,0))</f>
        <v>Yes</v>
      </c>
      <c r="H141" s="44" t="str">
        <f ca="1">IF(ISERROR(VLOOKUP($B141,'National Conditions Backsheet'!$D$38:$CL$187,H$25,0)), "", VLOOKUP($B141,'National Conditions Backsheet'!$D$38:$CL$187,H$25,0))</f>
        <v>Yes</v>
      </c>
      <c r="I141" s="44" t="str">
        <f ca="1">IF(ISERROR(VLOOKUP($B141,'National Conditions Backsheet'!$D$38:$CL$187,I$25,0)), "", VLOOKUP($B141,'National Conditions Backsheet'!$D$38:$CL$187,I$25,0))</f>
        <v>No - In Progress</v>
      </c>
      <c r="J141" s="44" t="str">
        <f ca="1">IF(ISERROR(VLOOKUP($B141,'National Conditions Backsheet'!$D$38:$CL$187,J$25,0)), "", VLOOKUP($B141,'National Conditions Backsheet'!$D$38:$CL$187,J$25,0))</f>
        <v>No - In Progress</v>
      </c>
      <c r="K141" s="44" t="str">
        <f ca="1">IF(ISERROR(VLOOKUP($B141,'National Conditions Backsheet'!$D$38:$CL$187,K$25,0)), "", VLOOKUP($B141,'National Conditions Backsheet'!$D$38:$CL$187,K$25,0))</f>
        <v>No - In Progress</v>
      </c>
      <c r="L141" s="44" t="str">
        <f ca="1">IF(ISERROR(VLOOKUP($B141,'National Conditions Backsheet'!$D$38:$CL$187,L$25,0)), "", VLOOKUP($B141,'National Conditions Backsheet'!$D$38:$CL$187,L$25,0))</f>
        <v>No - In Progress</v>
      </c>
      <c r="M141" s="44" t="str">
        <f ca="1">IF(ISERROR(VLOOKUP($B141,'National Conditions Backsheet'!$D$38:$CL$187,M$25,0)), "", VLOOKUP($B141,'National Conditions Backsheet'!$D$38:$CL$187,M$25,0))</f>
        <v>No - In Progress</v>
      </c>
      <c r="N141" s="42" t="str">
        <f ca="1">IF(ISERROR(VLOOKUP($B141,'National Conditions Backsheet'!$D$38:$CL$187,N$25,0)), "", VLOOKUP($B141,'National Conditions Backsheet'!$D$38:$CL$187,N$25,0))</f>
        <v>Yes</v>
      </c>
    </row>
    <row r="142" spans="1:14">
      <c r="A142" s="3">
        <v>114</v>
      </c>
      <c r="B142" s="41" t="str">
        <f t="shared" ca="1" si="6"/>
        <v>E06000045</v>
      </c>
      <c r="C142" s="58" t="str">
        <f ca="1">IFERROR(VLOOKUP($B142,'Org list'!$J$9:$K$637,2,0), "")</f>
        <v>Southampton</v>
      </c>
      <c r="D142" s="41" t="str">
        <f ca="1">IF(ISERROR(VLOOKUP($B142,'National Conditions Backsheet'!$D$38:$CL$187,D$25,0)), "", VLOOKUP($B142,'National Conditions Backsheet'!$D$38:$CL$187,D$25,0))</f>
        <v>Yes</v>
      </c>
      <c r="E142" s="44" t="str">
        <f ca="1">IF(ISERROR(VLOOKUP($B142,'National Conditions Backsheet'!$D$38:$CL$187,E$25,0)),"",IF(VLOOKUP($B142,'National Conditions Backsheet'!$D$38:$CL$187,E$25,0)="&lt;Please Select&gt;","",IF($D142="Yes","",VLOOKUP($B142,'National Conditions Backsheet'!$D$38:$CL$187,E$25,0))))</f>
        <v/>
      </c>
      <c r="F142" s="43" t="str">
        <f ca="1">IF(ISERROR(VLOOKUP($B142,'National Conditions Backsheet'!$D$38:$CL$187,F$25,0)),"",IF(VLOOKUP($B142,'National Conditions Backsheet'!$D$38:$CL$187,F$25,0)=0,"",VLOOKUP($B142,'National Conditions Backsheet'!$D$38:$CL$187,F$25,0)))</f>
        <v/>
      </c>
      <c r="G142" s="44" t="str">
        <f ca="1">IF(ISERROR(VLOOKUP($B142,'National Conditions Backsheet'!$D$38:$CL$187,G$25,0)), "", VLOOKUP($B142,'National Conditions Backsheet'!$D$38:$CL$187,G$25,0))</f>
        <v>Yes</v>
      </c>
      <c r="H142" s="44" t="str">
        <f ca="1">IF(ISERROR(VLOOKUP($B142,'National Conditions Backsheet'!$D$38:$CL$187,H$25,0)), "", VLOOKUP($B142,'National Conditions Backsheet'!$D$38:$CL$187,H$25,0))</f>
        <v>Yes</v>
      </c>
      <c r="I142" s="44" t="str">
        <f ca="1">IF(ISERROR(VLOOKUP($B142,'National Conditions Backsheet'!$D$38:$CL$187,I$25,0)), "", VLOOKUP($B142,'National Conditions Backsheet'!$D$38:$CL$187,I$25,0))</f>
        <v>No - In Progress</v>
      </c>
      <c r="J142" s="44" t="str">
        <f ca="1">IF(ISERROR(VLOOKUP($B142,'National Conditions Backsheet'!$D$38:$CL$187,J$25,0)), "", VLOOKUP($B142,'National Conditions Backsheet'!$D$38:$CL$187,J$25,0))</f>
        <v>Yes</v>
      </c>
      <c r="K142" s="44" t="str">
        <f ca="1">IF(ISERROR(VLOOKUP($B142,'National Conditions Backsheet'!$D$38:$CL$187,K$25,0)), "", VLOOKUP($B142,'National Conditions Backsheet'!$D$38:$CL$187,K$25,0))</f>
        <v>Yes</v>
      </c>
      <c r="L142" s="44" t="str">
        <f ca="1">IF(ISERROR(VLOOKUP($B142,'National Conditions Backsheet'!$D$38:$CL$187,L$25,0)), "", VLOOKUP($B142,'National Conditions Backsheet'!$D$38:$CL$187,L$25,0))</f>
        <v>Yes</v>
      </c>
      <c r="M142" s="44" t="str">
        <f ca="1">IF(ISERROR(VLOOKUP($B142,'National Conditions Backsheet'!$D$38:$CL$187,M$25,0)), "", VLOOKUP($B142,'National Conditions Backsheet'!$D$38:$CL$187,M$25,0))</f>
        <v>Yes</v>
      </c>
      <c r="N142" s="42" t="str">
        <f ca="1">IF(ISERROR(VLOOKUP($B142,'National Conditions Backsheet'!$D$38:$CL$187,N$25,0)), "", VLOOKUP($B142,'National Conditions Backsheet'!$D$38:$CL$187,N$25,0))</f>
        <v>Yes</v>
      </c>
    </row>
    <row r="143" spans="1:14">
      <c r="A143" s="3">
        <v>115</v>
      </c>
      <c r="B143" s="41" t="str">
        <f t="shared" ca="1" si="6"/>
        <v>E06000033</v>
      </c>
      <c r="C143" s="58" t="str">
        <f ca="1">IFERROR(VLOOKUP($B143,'Org list'!$J$9:$K$637,2,0), "")</f>
        <v>Southend-on-Sea</v>
      </c>
      <c r="D143" s="41" t="str">
        <f ca="1">IF(ISERROR(VLOOKUP($B143,'National Conditions Backsheet'!$D$38:$CL$187,D$25,0)), "", VLOOKUP($B143,'National Conditions Backsheet'!$D$38:$CL$187,D$25,0))</f>
        <v>Yes</v>
      </c>
      <c r="E143" s="44" t="str">
        <f ca="1">IF(ISERROR(VLOOKUP($B143,'National Conditions Backsheet'!$D$38:$CL$187,E$25,0)),"",IF(VLOOKUP($B143,'National Conditions Backsheet'!$D$38:$CL$187,E$25,0)="&lt;Please Select&gt;","",IF($D143="Yes","",VLOOKUP($B143,'National Conditions Backsheet'!$D$38:$CL$187,E$25,0))))</f>
        <v/>
      </c>
      <c r="F143" s="43" t="str">
        <f ca="1">IF(ISERROR(VLOOKUP($B143,'National Conditions Backsheet'!$D$38:$CL$187,F$25,0)),"",IF(VLOOKUP($B143,'National Conditions Backsheet'!$D$38:$CL$187,F$25,0)=0,"",VLOOKUP($B143,'National Conditions Backsheet'!$D$38:$CL$187,F$25,0)))</f>
        <v/>
      </c>
      <c r="G143" s="44" t="str">
        <f ca="1">IF(ISERROR(VLOOKUP($B143,'National Conditions Backsheet'!$D$38:$CL$187,G$25,0)), "", VLOOKUP($B143,'National Conditions Backsheet'!$D$38:$CL$187,G$25,0))</f>
        <v>Yes</v>
      </c>
      <c r="H143" s="44" t="str">
        <f ca="1">IF(ISERROR(VLOOKUP($B143,'National Conditions Backsheet'!$D$38:$CL$187,H$25,0)), "", VLOOKUP($B143,'National Conditions Backsheet'!$D$38:$CL$187,H$25,0))</f>
        <v>Yes</v>
      </c>
      <c r="I143" s="44" t="str">
        <f ca="1">IF(ISERROR(VLOOKUP($B143,'National Conditions Backsheet'!$D$38:$CL$187,I$25,0)), "", VLOOKUP($B143,'National Conditions Backsheet'!$D$38:$CL$187,I$25,0))</f>
        <v>No - In Progress</v>
      </c>
      <c r="J143" s="44" t="str">
        <f ca="1">IF(ISERROR(VLOOKUP($B143,'National Conditions Backsheet'!$D$38:$CL$187,J$25,0)), "", VLOOKUP($B143,'National Conditions Backsheet'!$D$38:$CL$187,J$25,0))</f>
        <v>No - In Progress</v>
      </c>
      <c r="K143" s="44" t="str">
        <f ca="1">IF(ISERROR(VLOOKUP($B143,'National Conditions Backsheet'!$D$38:$CL$187,K$25,0)), "", VLOOKUP($B143,'National Conditions Backsheet'!$D$38:$CL$187,K$25,0))</f>
        <v>Yes</v>
      </c>
      <c r="L143" s="44" t="str">
        <f ca="1">IF(ISERROR(VLOOKUP($B143,'National Conditions Backsheet'!$D$38:$CL$187,L$25,0)), "", VLOOKUP($B143,'National Conditions Backsheet'!$D$38:$CL$187,L$25,0))</f>
        <v>Yes</v>
      </c>
      <c r="M143" s="44" t="str">
        <f ca="1">IF(ISERROR(VLOOKUP($B143,'National Conditions Backsheet'!$D$38:$CL$187,M$25,0)), "", VLOOKUP($B143,'National Conditions Backsheet'!$D$38:$CL$187,M$25,0))</f>
        <v>Yes</v>
      </c>
      <c r="N143" s="42" t="str">
        <f ca="1">IF(ISERROR(VLOOKUP($B143,'National Conditions Backsheet'!$D$38:$CL$187,N$25,0)), "", VLOOKUP($B143,'National Conditions Backsheet'!$D$38:$CL$187,N$25,0))</f>
        <v>Yes</v>
      </c>
    </row>
    <row r="144" spans="1:14">
      <c r="A144" s="3">
        <v>116</v>
      </c>
      <c r="B144" s="41" t="str">
        <f t="shared" ca="1" si="6"/>
        <v>E09000028</v>
      </c>
      <c r="C144" s="58" t="str">
        <f ca="1">IFERROR(VLOOKUP($B144,'Org list'!$J$9:$K$637,2,0), "")</f>
        <v>Southwark</v>
      </c>
      <c r="D144" s="41" t="str">
        <f ca="1">IF(ISERROR(VLOOKUP($B144,'National Conditions Backsheet'!$D$38:$CL$187,D$25,0)), "", VLOOKUP($B144,'National Conditions Backsheet'!$D$38:$CL$187,D$25,0))</f>
        <v>Yes</v>
      </c>
      <c r="E144" s="44" t="str">
        <f ca="1">IF(ISERROR(VLOOKUP($B144,'National Conditions Backsheet'!$D$38:$CL$187,E$25,0)),"",IF(VLOOKUP($B144,'National Conditions Backsheet'!$D$38:$CL$187,E$25,0)="&lt;Please Select&gt;","",IF($D144="Yes","",VLOOKUP($B144,'National Conditions Backsheet'!$D$38:$CL$187,E$25,0))))</f>
        <v/>
      </c>
      <c r="F144" s="43" t="str">
        <f ca="1">IF(ISERROR(VLOOKUP($B144,'National Conditions Backsheet'!$D$38:$CL$187,F$25,0)),"",IF(VLOOKUP($B144,'National Conditions Backsheet'!$D$38:$CL$187,F$25,0)=0,"",VLOOKUP($B144,'National Conditions Backsheet'!$D$38:$CL$187,F$25,0)))</f>
        <v/>
      </c>
      <c r="G144" s="44" t="str">
        <f ca="1">IF(ISERROR(VLOOKUP($B144,'National Conditions Backsheet'!$D$38:$CL$187,G$25,0)), "", VLOOKUP($B144,'National Conditions Backsheet'!$D$38:$CL$187,G$25,0))</f>
        <v>Yes</v>
      </c>
      <c r="H144" s="44" t="str">
        <f ca="1">IF(ISERROR(VLOOKUP($B144,'National Conditions Backsheet'!$D$38:$CL$187,H$25,0)), "", VLOOKUP($B144,'National Conditions Backsheet'!$D$38:$CL$187,H$25,0))</f>
        <v>Yes</v>
      </c>
      <c r="I144" s="44" t="str">
        <f ca="1">IF(ISERROR(VLOOKUP($B144,'National Conditions Backsheet'!$D$38:$CL$187,I$25,0)), "", VLOOKUP($B144,'National Conditions Backsheet'!$D$38:$CL$187,I$25,0))</f>
        <v>Yes</v>
      </c>
      <c r="J144" s="44" t="str">
        <f ca="1">IF(ISERROR(VLOOKUP($B144,'National Conditions Backsheet'!$D$38:$CL$187,J$25,0)), "", VLOOKUP($B144,'National Conditions Backsheet'!$D$38:$CL$187,J$25,0))</f>
        <v>Yes</v>
      </c>
      <c r="K144" s="44" t="str">
        <f ca="1">IF(ISERROR(VLOOKUP($B144,'National Conditions Backsheet'!$D$38:$CL$187,K$25,0)), "", VLOOKUP($B144,'National Conditions Backsheet'!$D$38:$CL$187,K$25,0))</f>
        <v>Yes</v>
      </c>
      <c r="L144" s="44" t="str">
        <f ca="1">IF(ISERROR(VLOOKUP($B144,'National Conditions Backsheet'!$D$38:$CL$187,L$25,0)), "", VLOOKUP($B144,'National Conditions Backsheet'!$D$38:$CL$187,L$25,0))</f>
        <v>Yes</v>
      </c>
      <c r="M144" s="44" t="str">
        <f ca="1">IF(ISERROR(VLOOKUP($B144,'National Conditions Backsheet'!$D$38:$CL$187,M$25,0)), "", VLOOKUP($B144,'National Conditions Backsheet'!$D$38:$CL$187,M$25,0))</f>
        <v>Yes</v>
      </c>
      <c r="N144" s="42" t="str">
        <f ca="1">IF(ISERROR(VLOOKUP($B144,'National Conditions Backsheet'!$D$38:$CL$187,N$25,0)), "", VLOOKUP($B144,'National Conditions Backsheet'!$D$38:$CL$187,N$25,0))</f>
        <v>Yes</v>
      </c>
    </row>
    <row r="145" spans="1:14">
      <c r="A145" s="3">
        <v>117</v>
      </c>
      <c r="B145" s="41" t="str">
        <f t="shared" ca="1" si="6"/>
        <v>E08000013</v>
      </c>
      <c r="C145" s="58" t="str">
        <f ca="1">IFERROR(VLOOKUP($B145,'Org list'!$J$9:$K$637,2,0), "")</f>
        <v>St. Helens</v>
      </c>
      <c r="D145" s="41" t="str">
        <f ca="1">IF(ISERROR(VLOOKUP($B145,'National Conditions Backsheet'!$D$38:$CL$187,D$25,0)), "", VLOOKUP($B145,'National Conditions Backsheet'!$D$38:$CL$187,D$25,0))</f>
        <v>Yes</v>
      </c>
      <c r="E145" s="44" t="str">
        <f ca="1">IF(ISERROR(VLOOKUP($B145,'National Conditions Backsheet'!$D$38:$CL$187,E$25,0)),"",IF(VLOOKUP($B145,'National Conditions Backsheet'!$D$38:$CL$187,E$25,0)="&lt;Please Select&gt;","",IF($D145="Yes","",VLOOKUP($B145,'National Conditions Backsheet'!$D$38:$CL$187,E$25,0))))</f>
        <v/>
      </c>
      <c r="F145" s="43" t="str">
        <f ca="1">IF(ISERROR(VLOOKUP($B145,'National Conditions Backsheet'!$D$38:$CL$187,F$25,0)),"",IF(VLOOKUP($B145,'National Conditions Backsheet'!$D$38:$CL$187,F$25,0)=0,"",VLOOKUP($B145,'National Conditions Backsheet'!$D$38:$CL$187,F$25,0)))</f>
        <v/>
      </c>
      <c r="G145" s="44" t="str">
        <f ca="1">IF(ISERROR(VLOOKUP($B145,'National Conditions Backsheet'!$D$38:$CL$187,G$25,0)), "", VLOOKUP($B145,'National Conditions Backsheet'!$D$38:$CL$187,G$25,0))</f>
        <v>Yes</v>
      </c>
      <c r="H145" s="44" t="str">
        <f ca="1">IF(ISERROR(VLOOKUP($B145,'National Conditions Backsheet'!$D$38:$CL$187,H$25,0)), "", VLOOKUP($B145,'National Conditions Backsheet'!$D$38:$CL$187,H$25,0))</f>
        <v>Yes</v>
      </c>
      <c r="I145" s="44" t="str">
        <f ca="1">IF(ISERROR(VLOOKUP($B145,'National Conditions Backsheet'!$D$38:$CL$187,I$25,0)), "", VLOOKUP($B145,'National Conditions Backsheet'!$D$38:$CL$187,I$25,0))</f>
        <v>No - In Progress</v>
      </c>
      <c r="J145" s="44" t="str">
        <f ca="1">IF(ISERROR(VLOOKUP($B145,'National Conditions Backsheet'!$D$38:$CL$187,J$25,0)), "", VLOOKUP($B145,'National Conditions Backsheet'!$D$38:$CL$187,J$25,0))</f>
        <v>Yes</v>
      </c>
      <c r="K145" s="44" t="str">
        <f ca="1">IF(ISERROR(VLOOKUP($B145,'National Conditions Backsheet'!$D$38:$CL$187,K$25,0)), "", VLOOKUP($B145,'National Conditions Backsheet'!$D$38:$CL$187,K$25,0))</f>
        <v>No - In Progress</v>
      </c>
      <c r="L145" s="44" t="str">
        <f ca="1">IF(ISERROR(VLOOKUP($B145,'National Conditions Backsheet'!$D$38:$CL$187,L$25,0)), "", VLOOKUP($B145,'National Conditions Backsheet'!$D$38:$CL$187,L$25,0))</f>
        <v>Yes</v>
      </c>
      <c r="M145" s="44" t="str">
        <f ca="1">IF(ISERROR(VLOOKUP($B145,'National Conditions Backsheet'!$D$38:$CL$187,M$25,0)), "", VLOOKUP($B145,'National Conditions Backsheet'!$D$38:$CL$187,M$25,0))</f>
        <v>Yes</v>
      </c>
      <c r="N145" s="42" t="str">
        <f ca="1">IF(ISERROR(VLOOKUP($B145,'National Conditions Backsheet'!$D$38:$CL$187,N$25,0)), "", VLOOKUP($B145,'National Conditions Backsheet'!$D$38:$CL$187,N$25,0))</f>
        <v>Yes</v>
      </c>
    </row>
    <row r="146" spans="1:14">
      <c r="A146" s="3">
        <v>118</v>
      </c>
      <c r="B146" s="41" t="str">
        <f t="shared" ca="1" si="6"/>
        <v>E10000028</v>
      </c>
      <c r="C146" s="58" t="str">
        <f ca="1">IFERROR(VLOOKUP($B146,'Org list'!$J$9:$K$637,2,0), "")</f>
        <v>Staffordshire</v>
      </c>
      <c r="D146" s="41" t="str">
        <f ca="1">IF(ISERROR(VLOOKUP($B146,'National Conditions Backsheet'!$D$38:$CL$187,D$25,0)), "", VLOOKUP($B146,'National Conditions Backsheet'!$D$38:$CL$187,D$25,0))</f>
        <v>Yes</v>
      </c>
      <c r="E146" s="44" t="str">
        <f ca="1">IF(ISERROR(VLOOKUP($B146,'National Conditions Backsheet'!$D$38:$CL$187,E$25,0)),"",IF(VLOOKUP($B146,'National Conditions Backsheet'!$D$38:$CL$187,E$25,0)="&lt;Please Select&gt;","",IF($D146="Yes","",VLOOKUP($B146,'National Conditions Backsheet'!$D$38:$CL$187,E$25,0))))</f>
        <v/>
      </c>
      <c r="F146" s="43" t="str">
        <f ca="1">IF(ISERROR(VLOOKUP($B146,'National Conditions Backsheet'!$D$38:$CL$187,F$25,0)),"",IF(VLOOKUP($B146,'National Conditions Backsheet'!$D$38:$CL$187,F$25,0)=0,"",VLOOKUP($B146,'National Conditions Backsheet'!$D$38:$CL$187,F$25,0)))</f>
        <v/>
      </c>
      <c r="G146" s="44" t="str">
        <f ca="1">IF(ISERROR(VLOOKUP($B146,'National Conditions Backsheet'!$D$38:$CL$187,G$25,0)), "", VLOOKUP($B146,'National Conditions Backsheet'!$D$38:$CL$187,G$25,0))</f>
        <v>Yes</v>
      </c>
      <c r="H146" s="44" t="str">
        <f ca="1">IF(ISERROR(VLOOKUP($B146,'National Conditions Backsheet'!$D$38:$CL$187,H$25,0)), "", VLOOKUP($B146,'National Conditions Backsheet'!$D$38:$CL$187,H$25,0))</f>
        <v>No - In Progress</v>
      </c>
      <c r="I146" s="44" t="str">
        <f ca="1">IF(ISERROR(VLOOKUP($B146,'National Conditions Backsheet'!$D$38:$CL$187,I$25,0)), "", VLOOKUP($B146,'National Conditions Backsheet'!$D$38:$CL$187,I$25,0))</f>
        <v>No - In Progress</v>
      </c>
      <c r="J146" s="44" t="str">
        <f ca="1">IF(ISERROR(VLOOKUP($B146,'National Conditions Backsheet'!$D$38:$CL$187,J$25,0)), "", VLOOKUP($B146,'National Conditions Backsheet'!$D$38:$CL$187,J$25,0))</f>
        <v>Yes</v>
      </c>
      <c r="K146" s="44" t="str">
        <f ca="1">IF(ISERROR(VLOOKUP($B146,'National Conditions Backsheet'!$D$38:$CL$187,K$25,0)), "", VLOOKUP($B146,'National Conditions Backsheet'!$D$38:$CL$187,K$25,0))</f>
        <v>Yes</v>
      </c>
      <c r="L146" s="44" t="str">
        <f ca="1">IF(ISERROR(VLOOKUP($B146,'National Conditions Backsheet'!$D$38:$CL$187,L$25,0)), "", VLOOKUP($B146,'National Conditions Backsheet'!$D$38:$CL$187,L$25,0))</f>
        <v>Yes</v>
      </c>
      <c r="M146" s="44" t="str">
        <f ca="1">IF(ISERROR(VLOOKUP($B146,'National Conditions Backsheet'!$D$38:$CL$187,M$25,0)), "", VLOOKUP($B146,'National Conditions Backsheet'!$D$38:$CL$187,M$25,0))</f>
        <v>No - In Progress</v>
      </c>
      <c r="N146" s="42" t="str">
        <f ca="1">IF(ISERROR(VLOOKUP($B146,'National Conditions Backsheet'!$D$38:$CL$187,N$25,0)), "", VLOOKUP($B146,'National Conditions Backsheet'!$D$38:$CL$187,N$25,0))</f>
        <v>Yes</v>
      </c>
    </row>
    <row r="147" spans="1:14">
      <c r="A147" s="3">
        <v>119</v>
      </c>
      <c r="B147" s="41" t="str">
        <f t="shared" ca="1" si="6"/>
        <v>E08000007</v>
      </c>
      <c r="C147" s="58" t="str">
        <f ca="1">IFERROR(VLOOKUP($B147,'Org list'!$J$9:$K$637,2,0), "")</f>
        <v>Stockport</v>
      </c>
      <c r="D147" s="41" t="str">
        <f ca="1">IF(ISERROR(VLOOKUP($B147,'National Conditions Backsheet'!$D$38:$CL$187,D$25,0)), "", VLOOKUP($B147,'National Conditions Backsheet'!$D$38:$CL$187,D$25,0))</f>
        <v>Yes</v>
      </c>
      <c r="E147" s="44" t="str">
        <f ca="1">IF(ISERROR(VLOOKUP($B147,'National Conditions Backsheet'!$D$38:$CL$187,E$25,0)),"",IF(VLOOKUP($B147,'National Conditions Backsheet'!$D$38:$CL$187,E$25,0)="&lt;Please Select&gt;","",IF($D147="Yes","",VLOOKUP($B147,'National Conditions Backsheet'!$D$38:$CL$187,E$25,0))))</f>
        <v/>
      </c>
      <c r="F147" s="43" t="str">
        <f ca="1">IF(ISERROR(VLOOKUP($B147,'National Conditions Backsheet'!$D$38:$CL$187,F$25,0)),"",IF(VLOOKUP($B147,'National Conditions Backsheet'!$D$38:$CL$187,F$25,0)=0,"",VLOOKUP($B147,'National Conditions Backsheet'!$D$38:$CL$187,F$25,0)))</f>
        <v/>
      </c>
      <c r="G147" s="44" t="str">
        <f ca="1">IF(ISERROR(VLOOKUP($B147,'National Conditions Backsheet'!$D$38:$CL$187,G$25,0)), "", VLOOKUP($B147,'National Conditions Backsheet'!$D$38:$CL$187,G$25,0))</f>
        <v>Yes</v>
      </c>
      <c r="H147" s="44" t="str">
        <f ca="1">IF(ISERROR(VLOOKUP($B147,'National Conditions Backsheet'!$D$38:$CL$187,H$25,0)), "", VLOOKUP($B147,'National Conditions Backsheet'!$D$38:$CL$187,H$25,0))</f>
        <v>Yes</v>
      </c>
      <c r="I147" s="44" t="str">
        <f ca="1">IF(ISERROR(VLOOKUP($B147,'National Conditions Backsheet'!$D$38:$CL$187,I$25,0)), "", VLOOKUP($B147,'National Conditions Backsheet'!$D$38:$CL$187,I$25,0))</f>
        <v>No - In Progress</v>
      </c>
      <c r="J147" s="44" t="str">
        <f ca="1">IF(ISERROR(VLOOKUP($B147,'National Conditions Backsheet'!$D$38:$CL$187,J$25,0)), "", VLOOKUP($B147,'National Conditions Backsheet'!$D$38:$CL$187,J$25,0))</f>
        <v>Yes</v>
      </c>
      <c r="K147" s="44" t="str">
        <f ca="1">IF(ISERROR(VLOOKUP($B147,'National Conditions Backsheet'!$D$38:$CL$187,K$25,0)), "", VLOOKUP($B147,'National Conditions Backsheet'!$D$38:$CL$187,K$25,0))</f>
        <v>Yes</v>
      </c>
      <c r="L147" s="44" t="str">
        <f ca="1">IF(ISERROR(VLOOKUP($B147,'National Conditions Backsheet'!$D$38:$CL$187,L$25,0)), "", VLOOKUP($B147,'National Conditions Backsheet'!$D$38:$CL$187,L$25,0))</f>
        <v>Yes</v>
      </c>
      <c r="M147" s="44" t="str">
        <f ca="1">IF(ISERROR(VLOOKUP($B147,'National Conditions Backsheet'!$D$38:$CL$187,M$25,0)), "", VLOOKUP($B147,'National Conditions Backsheet'!$D$38:$CL$187,M$25,0))</f>
        <v>No - In Progress</v>
      </c>
      <c r="N147" s="42" t="str">
        <f ca="1">IF(ISERROR(VLOOKUP($B147,'National Conditions Backsheet'!$D$38:$CL$187,N$25,0)), "", VLOOKUP($B147,'National Conditions Backsheet'!$D$38:$CL$187,N$25,0))</f>
        <v>Yes</v>
      </c>
    </row>
    <row r="148" spans="1:14">
      <c r="A148" s="3">
        <v>120</v>
      </c>
      <c r="B148" s="41" t="str">
        <f t="shared" ca="1" si="6"/>
        <v>E06000004</v>
      </c>
      <c r="C148" s="58" t="str">
        <f ca="1">IFERROR(VLOOKUP($B148,'Org list'!$J$9:$K$637,2,0), "")</f>
        <v>Stockton-on-Tees</v>
      </c>
      <c r="D148" s="41" t="str">
        <f ca="1">IF(ISERROR(VLOOKUP($B148,'National Conditions Backsheet'!$D$38:$CL$187,D$25,0)), "", VLOOKUP($B148,'National Conditions Backsheet'!$D$38:$CL$187,D$25,0))</f>
        <v>Yes</v>
      </c>
      <c r="E148" s="44" t="str">
        <f ca="1">IF(ISERROR(VLOOKUP($B148,'National Conditions Backsheet'!$D$38:$CL$187,E$25,0)),"",IF(VLOOKUP($B148,'National Conditions Backsheet'!$D$38:$CL$187,E$25,0)="&lt;Please Select&gt;","",IF($D148="Yes","",VLOOKUP($B148,'National Conditions Backsheet'!$D$38:$CL$187,E$25,0))))</f>
        <v/>
      </c>
      <c r="F148" s="43" t="str">
        <f ca="1">IF(ISERROR(VLOOKUP($B148,'National Conditions Backsheet'!$D$38:$CL$187,F$25,0)),"",IF(VLOOKUP($B148,'National Conditions Backsheet'!$D$38:$CL$187,F$25,0)=0,"",VLOOKUP($B148,'National Conditions Backsheet'!$D$38:$CL$187,F$25,0)))</f>
        <v/>
      </c>
      <c r="G148" s="44" t="str">
        <f ca="1">IF(ISERROR(VLOOKUP($B148,'National Conditions Backsheet'!$D$38:$CL$187,G$25,0)), "", VLOOKUP($B148,'National Conditions Backsheet'!$D$38:$CL$187,G$25,0))</f>
        <v>Yes</v>
      </c>
      <c r="H148" s="44" t="str">
        <f ca="1">IF(ISERROR(VLOOKUP($B148,'National Conditions Backsheet'!$D$38:$CL$187,H$25,0)), "", VLOOKUP($B148,'National Conditions Backsheet'!$D$38:$CL$187,H$25,0))</f>
        <v>Yes</v>
      </c>
      <c r="I148" s="44" t="str">
        <f ca="1">IF(ISERROR(VLOOKUP($B148,'National Conditions Backsheet'!$D$38:$CL$187,I$25,0)), "", VLOOKUP($B148,'National Conditions Backsheet'!$D$38:$CL$187,I$25,0))</f>
        <v>Yes</v>
      </c>
      <c r="J148" s="44" t="str">
        <f ca="1">IF(ISERROR(VLOOKUP($B148,'National Conditions Backsheet'!$D$38:$CL$187,J$25,0)), "", VLOOKUP($B148,'National Conditions Backsheet'!$D$38:$CL$187,J$25,0))</f>
        <v>Yes</v>
      </c>
      <c r="K148" s="44" t="str">
        <f ca="1">IF(ISERROR(VLOOKUP($B148,'National Conditions Backsheet'!$D$38:$CL$187,K$25,0)), "", VLOOKUP($B148,'National Conditions Backsheet'!$D$38:$CL$187,K$25,0))</f>
        <v>Yes</v>
      </c>
      <c r="L148" s="44" t="str">
        <f ca="1">IF(ISERROR(VLOOKUP($B148,'National Conditions Backsheet'!$D$38:$CL$187,L$25,0)), "", VLOOKUP($B148,'National Conditions Backsheet'!$D$38:$CL$187,L$25,0))</f>
        <v>Yes</v>
      </c>
      <c r="M148" s="44" t="str">
        <f ca="1">IF(ISERROR(VLOOKUP($B148,'National Conditions Backsheet'!$D$38:$CL$187,M$25,0)), "", VLOOKUP($B148,'National Conditions Backsheet'!$D$38:$CL$187,M$25,0))</f>
        <v>Yes</v>
      </c>
      <c r="N148" s="42" t="str">
        <f ca="1">IF(ISERROR(VLOOKUP($B148,'National Conditions Backsheet'!$D$38:$CL$187,N$25,0)), "", VLOOKUP($B148,'National Conditions Backsheet'!$D$38:$CL$187,N$25,0))</f>
        <v>Yes</v>
      </c>
    </row>
    <row r="149" spans="1:14">
      <c r="A149" s="3">
        <v>121</v>
      </c>
      <c r="B149" s="41" t="str">
        <f t="shared" ca="1" si="6"/>
        <v>E06000021</v>
      </c>
      <c r="C149" s="58" t="str">
        <f ca="1">IFERROR(VLOOKUP($B149,'Org list'!$J$9:$K$637,2,0), "")</f>
        <v>Stoke-on-Trent</v>
      </c>
      <c r="D149" s="41" t="str">
        <f ca="1">IF(ISERROR(VLOOKUP($B149,'National Conditions Backsheet'!$D$38:$CL$187,D$25,0)), "", VLOOKUP($B149,'National Conditions Backsheet'!$D$38:$CL$187,D$25,0))</f>
        <v>Yes</v>
      </c>
      <c r="E149" s="44" t="str">
        <f ca="1">IF(ISERROR(VLOOKUP($B149,'National Conditions Backsheet'!$D$38:$CL$187,E$25,0)),"",IF(VLOOKUP($B149,'National Conditions Backsheet'!$D$38:$CL$187,E$25,0)="&lt;Please Select&gt;","",IF($D149="Yes","",VLOOKUP($B149,'National Conditions Backsheet'!$D$38:$CL$187,E$25,0))))</f>
        <v/>
      </c>
      <c r="F149" s="43" t="str">
        <f ca="1">IF(ISERROR(VLOOKUP($B149,'National Conditions Backsheet'!$D$38:$CL$187,F$25,0)),"",IF(VLOOKUP($B149,'National Conditions Backsheet'!$D$38:$CL$187,F$25,0)=0,"",VLOOKUP($B149,'National Conditions Backsheet'!$D$38:$CL$187,F$25,0)))</f>
        <v/>
      </c>
      <c r="G149" s="44" t="str">
        <f ca="1">IF(ISERROR(VLOOKUP($B149,'National Conditions Backsheet'!$D$38:$CL$187,G$25,0)), "", VLOOKUP($B149,'National Conditions Backsheet'!$D$38:$CL$187,G$25,0))</f>
        <v>Yes</v>
      </c>
      <c r="H149" s="44" t="str">
        <f ca="1">IF(ISERROR(VLOOKUP($B149,'National Conditions Backsheet'!$D$38:$CL$187,H$25,0)), "", VLOOKUP($B149,'National Conditions Backsheet'!$D$38:$CL$187,H$25,0))</f>
        <v>Yes</v>
      </c>
      <c r="I149" s="44" t="str">
        <f ca="1">IF(ISERROR(VLOOKUP($B149,'National Conditions Backsheet'!$D$38:$CL$187,I$25,0)), "", VLOOKUP($B149,'National Conditions Backsheet'!$D$38:$CL$187,I$25,0))</f>
        <v>Yes</v>
      </c>
      <c r="J149" s="44" t="str">
        <f ca="1">IF(ISERROR(VLOOKUP($B149,'National Conditions Backsheet'!$D$38:$CL$187,J$25,0)), "", VLOOKUP($B149,'National Conditions Backsheet'!$D$38:$CL$187,J$25,0))</f>
        <v>No - In Progress</v>
      </c>
      <c r="K149" s="44" t="str">
        <f ca="1">IF(ISERROR(VLOOKUP($B149,'National Conditions Backsheet'!$D$38:$CL$187,K$25,0)), "", VLOOKUP($B149,'National Conditions Backsheet'!$D$38:$CL$187,K$25,0))</f>
        <v>Yes</v>
      </c>
      <c r="L149" s="44" t="str">
        <f ca="1">IF(ISERROR(VLOOKUP($B149,'National Conditions Backsheet'!$D$38:$CL$187,L$25,0)), "", VLOOKUP($B149,'National Conditions Backsheet'!$D$38:$CL$187,L$25,0))</f>
        <v>No - In Progress</v>
      </c>
      <c r="M149" s="44" t="str">
        <f ca="1">IF(ISERROR(VLOOKUP($B149,'National Conditions Backsheet'!$D$38:$CL$187,M$25,0)), "", VLOOKUP($B149,'National Conditions Backsheet'!$D$38:$CL$187,M$25,0))</f>
        <v>Yes</v>
      </c>
      <c r="N149" s="42" t="str">
        <f ca="1">IF(ISERROR(VLOOKUP($B149,'National Conditions Backsheet'!$D$38:$CL$187,N$25,0)), "", VLOOKUP($B149,'National Conditions Backsheet'!$D$38:$CL$187,N$25,0))</f>
        <v>Yes</v>
      </c>
    </row>
    <row r="150" spans="1:14">
      <c r="A150" s="3">
        <v>122</v>
      </c>
      <c r="B150" s="41" t="str">
        <f t="shared" ca="1" si="6"/>
        <v>E10000029</v>
      </c>
      <c r="C150" s="58" t="str">
        <f ca="1">IFERROR(VLOOKUP($B150,'Org list'!$J$9:$K$637,2,0), "")</f>
        <v>Suffolk</v>
      </c>
      <c r="D150" s="41" t="str">
        <f ca="1">IF(ISERROR(VLOOKUP($B150,'National Conditions Backsheet'!$D$38:$CL$187,D$25,0)), "", VLOOKUP($B150,'National Conditions Backsheet'!$D$38:$CL$187,D$25,0))</f>
        <v>Yes</v>
      </c>
      <c r="E150" s="44" t="str">
        <f ca="1">IF(ISERROR(VLOOKUP($B150,'National Conditions Backsheet'!$D$38:$CL$187,E$25,0)),"",IF(VLOOKUP($B150,'National Conditions Backsheet'!$D$38:$CL$187,E$25,0)="&lt;Please Select&gt;","",IF($D150="Yes","",VLOOKUP($B150,'National Conditions Backsheet'!$D$38:$CL$187,E$25,0))))</f>
        <v/>
      </c>
      <c r="F150" s="43" t="str">
        <f ca="1">IF(ISERROR(VLOOKUP($B150,'National Conditions Backsheet'!$D$38:$CL$187,F$25,0)),"",IF(VLOOKUP($B150,'National Conditions Backsheet'!$D$38:$CL$187,F$25,0)=0,"",VLOOKUP($B150,'National Conditions Backsheet'!$D$38:$CL$187,F$25,0)))</f>
        <v/>
      </c>
      <c r="G150" s="44" t="str">
        <f ca="1">IF(ISERROR(VLOOKUP($B150,'National Conditions Backsheet'!$D$38:$CL$187,G$25,0)), "", VLOOKUP($B150,'National Conditions Backsheet'!$D$38:$CL$187,G$25,0))</f>
        <v>Yes</v>
      </c>
      <c r="H150" s="44" t="str">
        <f ca="1">IF(ISERROR(VLOOKUP($B150,'National Conditions Backsheet'!$D$38:$CL$187,H$25,0)), "", VLOOKUP($B150,'National Conditions Backsheet'!$D$38:$CL$187,H$25,0))</f>
        <v>No - In Progress</v>
      </c>
      <c r="I150" s="44" t="str">
        <f ca="1">IF(ISERROR(VLOOKUP($B150,'National Conditions Backsheet'!$D$38:$CL$187,I$25,0)), "", VLOOKUP($B150,'National Conditions Backsheet'!$D$38:$CL$187,I$25,0))</f>
        <v>No - In Progress</v>
      </c>
      <c r="J150" s="44" t="str">
        <f ca="1">IF(ISERROR(VLOOKUP($B150,'National Conditions Backsheet'!$D$38:$CL$187,J$25,0)), "", VLOOKUP($B150,'National Conditions Backsheet'!$D$38:$CL$187,J$25,0))</f>
        <v>No - In Progress</v>
      </c>
      <c r="K150" s="44" t="str">
        <f ca="1">IF(ISERROR(VLOOKUP($B150,'National Conditions Backsheet'!$D$38:$CL$187,K$25,0)), "", VLOOKUP($B150,'National Conditions Backsheet'!$D$38:$CL$187,K$25,0))</f>
        <v>Yes</v>
      </c>
      <c r="L150" s="44" t="str">
        <f ca="1">IF(ISERROR(VLOOKUP($B150,'National Conditions Backsheet'!$D$38:$CL$187,L$25,0)), "", VLOOKUP($B150,'National Conditions Backsheet'!$D$38:$CL$187,L$25,0))</f>
        <v>Yes</v>
      </c>
      <c r="M150" s="44" t="str">
        <f ca="1">IF(ISERROR(VLOOKUP($B150,'National Conditions Backsheet'!$D$38:$CL$187,M$25,0)), "", VLOOKUP($B150,'National Conditions Backsheet'!$D$38:$CL$187,M$25,0))</f>
        <v>No - In Progress</v>
      </c>
      <c r="N150" s="42" t="str">
        <f ca="1">IF(ISERROR(VLOOKUP($B150,'National Conditions Backsheet'!$D$38:$CL$187,N$25,0)), "", VLOOKUP($B150,'National Conditions Backsheet'!$D$38:$CL$187,N$25,0))</f>
        <v>Yes</v>
      </c>
    </row>
    <row r="151" spans="1:14">
      <c r="A151" s="3">
        <v>123</v>
      </c>
      <c r="B151" s="41" t="str">
        <f t="shared" ca="1" si="6"/>
        <v>E08000024</v>
      </c>
      <c r="C151" s="58" t="str">
        <f ca="1">IFERROR(VLOOKUP($B151,'Org list'!$J$9:$K$637,2,0), "")</f>
        <v>Sunderland</v>
      </c>
      <c r="D151" s="41" t="str">
        <f ca="1">IF(ISERROR(VLOOKUP($B151,'National Conditions Backsheet'!$D$38:$CL$187,D$25,0)), "", VLOOKUP($B151,'National Conditions Backsheet'!$D$38:$CL$187,D$25,0))</f>
        <v>Yes</v>
      </c>
      <c r="E151" s="44" t="str">
        <f ca="1">IF(ISERROR(VLOOKUP($B151,'National Conditions Backsheet'!$D$38:$CL$187,E$25,0)),"",IF(VLOOKUP($B151,'National Conditions Backsheet'!$D$38:$CL$187,E$25,0)="&lt;Please Select&gt;","",IF($D151="Yes","",VLOOKUP($B151,'National Conditions Backsheet'!$D$38:$CL$187,E$25,0))))</f>
        <v/>
      </c>
      <c r="F151" s="43" t="str">
        <f ca="1">IF(ISERROR(VLOOKUP($B151,'National Conditions Backsheet'!$D$38:$CL$187,F$25,0)),"",IF(VLOOKUP($B151,'National Conditions Backsheet'!$D$38:$CL$187,F$25,0)=0,"",VLOOKUP($B151,'National Conditions Backsheet'!$D$38:$CL$187,F$25,0)))</f>
        <v/>
      </c>
      <c r="G151" s="44" t="str">
        <f ca="1">IF(ISERROR(VLOOKUP($B151,'National Conditions Backsheet'!$D$38:$CL$187,G$25,0)), "", VLOOKUP($B151,'National Conditions Backsheet'!$D$38:$CL$187,G$25,0))</f>
        <v>Yes</v>
      </c>
      <c r="H151" s="44" t="str">
        <f ca="1">IF(ISERROR(VLOOKUP($B151,'National Conditions Backsheet'!$D$38:$CL$187,H$25,0)), "", VLOOKUP($B151,'National Conditions Backsheet'!$D$38:$CL$187,H$25,0))</f>
        <v>Yes</v>
      </c>
      <c r="I151" s="44" t="str">
        <f ca="1">IF(ISERROR(VLOOKUP($B151,'National Conditions Backsheet'!$D$38:$CL$187,I$25,0)), "", VLOOKUP($B151,'National Conditions Backsheet'!$D$38:$CL$187,I$25,0))</f>
        <v>Yes</v>
      </c>
      <c r="J151" s="44" t="str">
        <f ca="1">IF(ISERROR(VLOOKUP($B151,'National Conditions Backsheet'!$D$38:$CL$187,J$25,0)), "", VLOOKUP($B151,'National Conditions Backsheet'!$D$38:$CL$187,J$25,0))</f>
        <v>Yes</v>
      </c>
      <c r="K151" s="44" t="str">
        <f ca="1">IF(ISERROR(VLOOKUP($B151,'National Conditions Backsheet'!$D$38:$CL$187,K$25,0)), "", VLOOKUP($B151,'National Conditions Backsheet'!$D$38:$CL$187,K$25,0))</f>
        <v>No - In Progress</v>
      </c>
      <c r="L151" s="44" t="str">
        <f ca="1">IF(ISERROR(VLOOKUP($B151,'National Conditions Backsheet'!$D$38:$CL$187,L$25,0)), "", VLOOKUP($B151,'National Conditions Backsheet'!$D$38:$CL$187,L$25,0))</f>
        <v>No - In Progress</v>
      </c>
      <c r="M151" s="44" t="str">
        <f ca="1">IF(ISERROR(VLOOKUP($B151,'National Conditions Backsheet'!$D$38:$CL$187,M$25,0)), "", VLOOKUP($B151,'National Conditions Backsheet'!$D$38:$CL$187,M$25,0))</f>
        <v>Yes</v>
      </c>
      <c r="N151" s="42" t="str">
        <f ca="1">IF(ISERROR(VLOOKUP($B151,'National Conditions Backsheet'!$D$38:$CL$187,N$25,0)), "", VLOOKUP($B151,'National Conditions Backsheet'!$D$38:$CL$187,N$25,0))</f>
        <v>Yes</v>
      </c>
    </row>
    <row r="152" spans="1:14">
      <c r="A152" s="3">
        <v>124</v>
      </c>
      <c r="B152" s="41" t="str">
        <f t="shared" ca="1" si="6"/>
        <v>E10000030</v>
      </c>
      <c r="C152" s="58" t="str">
        <f ca="1">IFERROR(VLOOKUP($B152,'Org list'!$J$9:$K$637,2,0), "")</f>
        <v>Surrey</v>
      </c>
      <c r="D152" s="41" t="str">
        <f ca="1">IF(ISERROR(VLOOKUP($B152,'National Conditions Backsheet'!$D$38:$CL$187,D$25,0)), "", VLOOKUP($B152,'National Conditions Backsheet'!$D$38:$CL$187,D$25,0))</f>
        <v>No</v>
      </c>
      <c r="E152" s="44" t="str">
        <f ca="1">IF(ISERROR(VLOOKUP($B152,'National Conditions Backsheet'!$D$38:$CL$187,E$25,0)),"",IF(VLOOKUP($B152,'National Conditions Backsheet'!$D$38:$CL$187,E$25,0)="&lt;Please Select&gt;","",IF($D152="Yes","",VLOOKUP($B152,'National Conditions Backsheet'!$D$38:$CL$187,E$25,0))))</f>
        <v>Yes</v>
      </c>
      <c r="F152" s="43" t="str">
        <f ca="1">IF(ISERROR(VLOOKUP($B152,'National Conditions Backsheet'!$D$38:$CL$187,F$25,0)),"",IF(VLOOKUP($B152,'National Conditions Backsheet'!$D$38:$CL$187,F$25,0)=0,"",VLOOKUP($B152,'National Conditions Backsheet'!$D$38:$CL$187,F$25,0)))</f>
        <v/>
      </c>
      <c r="G152" s="44" t="str">
        <f ca="1">IF(ISERROR(VLOOKUP($B152,'National Conditions Backsheet'!$D$38:$CL$187,G$25,0)), "", VLOOKUP($B152,'National Conditions Backsheet'!$D$38:$CL$187,G$25,0))</f>
        <v>Yes</v>
      </c>
      <c r="H152" s="44" t="str">
        <f ca="1">IF(ISERROR(VLOOKUP($B152,'National Conditions Backsheet'!$D$38:$CL$187,H$25,0)), "", VLOOKUP($B152,'National Conditions Backsheet'!$D$38:$CL$187,H$25,0))</f>
        <v>Yes</v>
      </c>
      <c r="I152" s="44" t="str">
        <f ca="1">IF(ISERROR(VLOOKUP($B152,'National Conditions Backsheet'!$D$38:$CL$187,I$25,0)), "", VLOOKUP($B152,'National Conditions Backsheet'!$D$38:$CL$187,I$25,0))</f>
        <v>No - In Progress</v>
      </c>
      <c r="J152" s="44" t="str">
        <f ca="1">IF(ISERROR(VLOOKUP($B152,'National Conditions Backsheet'!$D$38:$CL$187,J$25,0)), "", VLOOKUP($B152,'National Conditions Backsheet'!$D$38:$CL$187,J$25,0))</f>
        <v>Yes</v>
      </c>
      <c r="K152" s="44" t="str">
        <f ca="1">IF(ISERROR(VLOOKUP($B152,'National Conditions Backsheet'!$D$38:$CL$187,K$25,0)), "", VLOOKUP($B152,'National Conditions Backsheet'!$D$38:$CL$187,K$25,0))</f>
        <v>Yes</v>
      </c>
      <c r="L152" s="44" t="str">
        <f ca="1">IF(ISERROR(VLOOKUP($B152,'National Conditions Backsheet'!$D$38:$CL$187,L$25,0)), "", VLOOKUP($B152,'National Conditions Backsheet'!$D$38:$CL$187,L$25,0))</f>
        <v>Yes</v>
      </c>
      <c r="M152" s="44" t="str">
        <f ca="1">IF(ISERROR(VLOOKUP($B152,'National Conditions Backsheet'!$D$38:$CL$187,M$25,0)), "", VLOOKUP($B152,'National Conditions Backsheet'!$D$38:$CL$187,M$25,0))</f>
        <v>No - In Progress</v>
      </c>
      <c r="N152" s="42" t="str">
        <f ca="1">IF(ISERROR(VLOOKUP($B152,'National Conditions Backsheet'!$D$38:$CL$187,N$25,0)), "", VLOOKUP($B152,'National Conditions Backsheet'!$D$38:$CL$187,N$25,0))</f>
        <v>Yes</v>
      </c>
    </row>
    <row r="153" spans="1:14">
      <c r="A153" s="3">
        <v>125</v>
      </c>
      <c r="B153" s="41" t="str">
        <f t="shared" ca="1" si="6"/>
        <v>E09000029</v>
      </c>
      <c r="C153" s="58" t="str">
        <f ca="1">IFERROR(VLOOKUP($B153,'Org list'!$J$9:$K$637,2,0), "")</f>
        <v>Sutton</v>
      </c>
      <c r="D153" s="41" t="str">
        <f ca="1">IF(ISERROR(VLOOKUP($B153,'National Conditions Backsheet'!$D$38:$CL$187,D$25,0)), "", VLOOKUP($B153,'National Conditions Backsheet'!$D$38:$CL$187,D$25,0))</f>
        <v>Yes</v>
      </c>
      <c r="E153" s="44" t="str">
        <f ca="1">IF(ISERROR(VLOOKUP($B153,'National Conditions Backsheet'!$D$38:$CL$187,E$25,0)),"",IF(VLOOKUP($B153,'National Conditions Backsheet'!$D$38:$CL$187,E$25,0)="&lt;Please Select&gt;","",IF($D153="Yes","",VLOOKUP($B153,'National Conditions Backsheet'!$D$38:$CL$187,E$25,0))))</f>
        <v/>
      </c>
      <c r="F153" s="43" t="str">
        <f ca="1">IF(ISERROR(VLOOKUP($B153,'National Conditions Backsheet'!$D$38:$CL$187,F$25,0)),"",IF(VLOOKUP($B153,'National Conditions Backsheet'!$D$38:$CL$187,F$25,0)=0,"",VLOOKUP($B153,'National Conditions Backsheet'!$D$38:$CL$187,F$25,0)))</f>
        <v/>
      </c>
      <c r="G153" s="44" t="str">
        <f ca="1">IF(ISERROR(VLOOKUP($B153,'National Conditions Backsheet'!$D$38:$CL$187,G$25,0)), "", VLOOKUP($B153,'National Conditions Backsheet'!$D$38:$CL$187,G$25,0))</f>
        <v>Yes</v>
      </c>
      <c r="H153" s="44" t="str">
        <f ca="1">IF(ISERROR(VLOOKUP($B153,'National Conditions Backsheet'!$D$38:$CL$187,H$25,0)), "", VLOOKUP($B153,'National Conditions Backsheet'!$D$38:$CL$187,H$25,0))</f>
        <v>Yes</v>
      </c>
      <c r="I153" s="44" t="str">
        <f ca="1">IF(ISERROR(VLOOKUP($B153,'National Conditions Backsheet'!$D$38:$CL$187,I$25,0)), "", VLOOKUP($B153,'National Conditions Backsheet'!$D$38:$CL$187,I$25,0))</f>
        <v>Yes</v>
      </c>
      <c r="J153" s="44" t="str">
        <f ca="1">IF(ISERROR(VLOOKUP($B153,'National Conditions Backsheet'!$D$38:$CL$187,J$25,0)), "", VLOOKUP($B153,'National Conditions Backsheet'!$D$38:$CL$187,J$25,0))</f>
        <v>Yes</v>
      </c>
      <c r="K153" s="44" t="str">
        <f ca="1">IF(ISERROR(VLOOKUP($B153,'National Conditions Backsheet'!$D$38:$CL$187,K$25,0)), "", VLOOKUP($B153,'National Conditions Backsheet'!$D$38:$CL$187,K$25,0))</f>
        <v>Yes</v>
      </c>
      <c r="L153" s="44" t="str">
        <f ca="1">IF(ISERROR(VLOOKUP($B153,'National Conditions Backsheet'!$D$38:$CL$187,L$25,0)), "", VLOOKUP($B153,'National Conditions Backsheet'!$D$38:$CL$187,L$25,0))</f>
        <v>Yes</v>
      </c>
      <c r="M153" s="44" t="str">
        <f ca="1">IF(ISERROR(VLOOKUP($B153,'National Conditions Backsheet'!$D$38:$CL$187,M$25,0)), "", VLOOKUP($B153,'National Conditions Backsheet'!$D$38:$CL$187,M$25,0))</f>
        <v>No - In Progress</v>
      </c>
      <c r="N153" s="42" t="str">
        <f ca="1">IF(ISERROR(VLOOKUP($B153,'National Conditions Backsheet'!$D$38:$CL$187,N$25,0)), "", VLOOKUP($B153,'National Conditions Backsheet'!$D$38:$CL$187,N$25,0))</f>
        <v>Yes</v>
      </c>
    </row>
    <row r="154" spans="1:14">
      <c r="A154" s="3">
        <v>126</v>
      </c>
      <c r="B154" s="41" t="str">
        <f t="shared" ca="1" si="6"/>
        <v>E06000030</v>
      </c>
      <c r="C154" s="58" t="str">
        <f ca="1">IFERROR(VLOOKUP($B154,'Org list'!$J$9:$K$637,2,0), "")</f>
        <v>Swindon</v>
      </c>
      <c r="D154" s="41" t="str">
        <f ca="1">IF(ISERROR(VLOOKUP($B154,'National Conditions Backsheet'!$D$38:$CL$187,D$25,0)), "", VLOOKUP($B154,'National Conditions Backsheet'!$D$38:$CL$187,D$25,0))</f>
        <v>Yes</v>
      </c>
      <c r="E154" s="44" t="str">
        <f ca="1">IF(ISERROR(VLOOKUP($B154,'National Conditions Backsheet'!$D$38:$CL$187,E$25,0)),"",IF(VLOOKUP($B154,'National Conditions Backsheet'!$D$38:$CL$187,E$25,0)="&lt;Please Select&gt;","",IF($D154="Yes","",VLOOKUP($B154,'National Conditions Backsheet'!$D$38:$CL$187,E$25,0))))</f>
        <v/>
      </c>
      <c r="F154" s="43" t="str">
        <f ca="1">IF(ISERROR(VLOOKUP($B154,'National Conditions Backsheet'!$D$38:$CL$187,F$25,0)),"",IF(VLOOKUP($B154,'National Conditions Backsheet'!$D$38:$CL$187,F$25,0)=0,"",VLOOKUP($B154,'National Conditions Backsheet'!$D$38:$CL$187,F$25,0)))</f>
        <v/>
      </c>
      <c r="G154" s="44" t="str">
        <f ca="1">IF(ISERROR(VLOOKUP($B154,'National Conditions Backsheet'!$D$38:$CL$187,G$25,0)), "", VLOOKUP($B154,'National Conditions Backsheet'!$D$38:$CL$187,G$25,0))</f>
        <v>Yes</v>
      </c>
      <c r="H154" s="44" t="str">
        <f ca="1">IF(ISERROR(VLOOKUP($B154,'National Conditions Backsheet'!$D$38:$CL$187,H$25,0)), "", VLOOKUP($B154,'National Conditions Backsheet'!$D$38:$CL$187,H$25,0))</f>
        <v>Yes</v>
      </c>
      <c r="I154" s="44" t="str">
        <f ca="1">IF(ISERROR(VLOOKUP($B154,'National Conditions Backsheet'!$D$38:$CL$187,I$25,0)), "", VLOOKUP($B154,'National Conditions Backsheet'!$D$38:$CL$187,I$25,0))</f>
        <v>Yes</v>
      </c>
      <c r="J154" s="44" t="str">
        <f ca="1">IF(ISERROR(VLOOKUP($B154,'National Conditions Backsheet'!$D$38:$CL$187,J$25,0)), "", VLOOKUP($B154,'National Conditions Backsheet'!$D$38:$CL$187,J$25,0))</f>
        <v>Yes</v>
      </c>
      <c r="K154" s="44" t="str">
        <f ca="1">IF(ISERROR(VLOOKUP($B154,'National Conditions Backsheet'!$D$38:$CL$187,K$25,0)), "", VLOOKUP($B154,'National Conditions Backsheet'!$D$38:$CL$187,K$25,0))</f>
        <v>Yes</v>
      </c>
      <c r="L154" s="44" t="str">
        <f ca="1">IF(ISERROR(VLOOKUP($B154,'National Conditions Backsheet'!$D$38:$CL$187,L$25,0)), "", VLOOKUP($B154,'National Conditions Backsheet'!$D$38:$CL$187,L$25,0))</f>
        <v>Yes</v>
      </c>
      <c r="M154" s="44" t="str">
        <f ca="1">IF(ISERROR(VLOOKUP($B154,'National Conditions Backsheet'!$D$38:$CL$187,M$25,0)), "", VLOOKUP($B154,'National Conditions Backsheet'!$D$38:$CL$187,M$25,0))</f>
        <v>Yes</v>
      </c>
      <c r="N154" s="42" t="str">
        <f ca="1">IF(ISERROR(VLOOKUP($B154,'National Conditions Backsheet'!$D$38:$CL$187,N$25,0)), "", VLOOKUP($B154,'National Conditions Backsheet'!$D$38:$CL$187,N$25,0))</f>
        <v>Yes</v>
      </c>
    </row>
    <row r="155" spans="1:14">
      <c r="A155" s="3">
        <v>127</v>
      </c>
      <c r="B155" s="41" t="str">
        <f t="shared" ca="1" si="6"/>
        <v>E08000008</v>
      </c>
      <c r="C155" s="58" t="str">
        <f ca="1">IFERROR(VLOOKUP($B155,'Org list'!$J$9:$K$637,2,0), "")</f>
        <v>Tameside</v>
      </c>
      <c r="D155" s="41" t="str">
        <f ca="1">IF(ISERROR(VLOOKUP($B155,'National Conditions Backsheet'!$D$38:$CL$187,D$25,0)), "", VLOOKUP($B155,'National Conditions Backsheet'!$D$38:$CL$187,D$25,0))</f>
        <v>Yes</v>
      </c>
      <c r="E155" s="44" t="str">
        <f ca="1">IF(ISERROR(VLOOKUP($B155,'National Conditions Backsheet'!$D$38:$CL$187,E$25,0)),"",IF(VLOOKUP($B155,'National Conditions Backsheet'!$D$38:$CL$187,E$25,0)="&lt;Please Select&gt;","",IF($D155="Yes","",VLOOKUP($B155,'National Conditions Backsheet'!$D$38:$CL$187,E$25,0))))</f>
        <v/>
      </c>
      <c r="F155" s="43" t="str">
        <f ca="1">IF(ISERROR(VLOOKUP($B155,'National Conditions Backsheet'!$D$38:$CL$187,F$25,0)),"",IF(VLOOKUP($B155,'National Conditions Backsheet'!$D$38:$CL$187,F$25,0)=0,"",VLOOKUP($B155,'National Conditions Backsheet'!$D$38:$CL$187,F$25,0)))</f>
        <v/>
      </c>
      <c r="G155" s="44" t="str">
        <f ca="1">IF(ISERROR(VLOOKUP($B155,'National Conditions Backsheet'!$D$38:$CL$187,G$25,0)), "", VLOOKUP($B155,'National Conditions Backsheet'!$D$38:$CL$187,G$25,0))</f>
        <v>Yes</v>
      </c>
      <c r="H155" s="44" t="str">
        <f ca="1">IF(ISERROR(VLOOKUP($B155,'National Conditions Backsheet'!$D$38:$CL$187,H$25,0)), "", VLOOKUP($B155,'National Conditions Backsheet'!$D$38:$CL$187,H$25,0))</f>
        <v>Yes</v>
      </c>
      <c r="I155" s="44" t="str">
        <f ca="1">IF(ISERROR(VLOOKUP($B155,'National Conditions Backsheet'!$D$38:$CL$187,I$25,0)), "", VLOOKUP($B155,'National Conditions Backsheet'!$D$38:$CL$187,I$25,0))</f>
        <v>Yes</v>
      </c>
      <c r="J155" s="44" t="str">
        <f ca="1">IF(ISERROR(VLOOKUP($B155,'National Conditions Backsheet'!$D$38:$CL$187,J$25,0)), "", VLOOKUP($B155,'National Conditions Backsheet'!$D$38:$CL$187,J$25,0))</f>
        <v>No - In Progress</v>
      </c>
      <c r="K155" s="44" t="str">
        <f ca="1">IF(ISERROR(VLOOKUP($B155,'National Conditions Backsheet'!$D$38:$CL$187,K$25,0)), "", VLOOKUP($B155,'National Conditions Backsheet'!$D$38:$CL$187,K$25,0))</f>
        <v>Yes</v>
      </c>
      <c r="L155" s="44" t="str">
        <f ca="1">IF(ISERROR(VLOOKUP($B155,'National Conditions Backsheet'!$D$38:$CL$187,L$25,0)), "", VLOOKUP($B155,'National Conditions Backsheet'!$D$38:$CL$187,L$25,0))</f>
        <v>Yes</v>
      </c>
      <c r="M155" s="44" t="str">
        <f ca="1">IF(ISERROR(VLOOKUP($B155,'National Conditions Backsheet'!$D$38:$CL$187,M$25,0)), "", VLOOKUP($B155,'National Conditions Backsheet'!$D$38:$CL$187,M$25,0))</f>
        <v>No - In Progress</v>
      </c>
      <c r="N155" s="42" t="str">
        <f ca="1">IF(ISERROR(VLOOKUP($B155,'National Conditions Backsheet'!$D$38:$CL$187,N$25,0)), "", VLOOKUP($B155,'National Conditions Backsheet'!$D$38:$CL$187,N$25,0))</f>
        <v>Yes</v>
      </c>
    </row>
    <row r="156" spans="1:14">
      <c r="A156" s="3">
        <v>128</v>
      </c>
      <c r="B156" s="41" t="str">
        <f t="shared" ref="B156:B177" ca="1" si="7">IF($A156&gt;$Q$31-1,"",INDIRECT("'Comms by AT'!AE"&amp;$A156+$Q$28))</f>
        <v>E06000020</v>
      </c>
      <c r="C156" s="58" t="str">
        <f ca="1">IFERROR(VLOOKUP($B156,'Org list'!$J$9:$K$637,2,0), "")</f>
        <v>Telford and Wrekin</v>
      </c>
      <c r="D156" s="41" t="str">
        <f ca="1">IF(ISERROR(VLOOKUP($B156,'National Conditions Backsheet'!$D$38:$CL$187,D$25,0)), "", VLOOKUP($B156,'National Conditions Backsheet'!$D$38:$CL$187,D$25,0))</f>
        <v>Yes</v>
      </c>
      <c r="E156" s="44" t="str">
        <f ca="1">IF(ISERROR(VLOOKUP($B156,'National Conditions Backsheet'!$D$38:$CL$187,E$25,0)),"",IF(VLOOKUP($B156,'National Conditions Backsheet'!$D$38:$CL$187,E$25,0)="&lt;Please Select&gt;","",IF($D156="Yes","",VLOOKUP($B156,'National Conditions Backsheet'!$D$38:$CL$187,E$25,0))))</f>
        <v/>
      </c>
      <c r="F156" s="43" t="str">
        <f ca="1">IF(ISERROR(VLOOKUP($B156,'National Conditions Backsheet'!$D$38:$CL$187,F$25,0)),"",IF(VLOOKUP($B156,'National Conditions Backsheet'!$D$38:$CL$187,F$25,0)=0,"",VLOOKUP($B156,'National Conditions Backsheet'!$D$38:$CL$187,F$25,0)))</f>
        <v/>
      </c>
      <c r="G156" s="44" t="str">
        <f ca="1">IF(ISERROR(VLOOKUP($B156,'National Conditions Backsheet'!$D$38:$CL$187,G$25,0)), "", VLOOKUP($B156,'National Conditions Backsheet'!$D$38:$CL$187,G$25,0))</f>
        <v>Yes</v>
      </c>
      <c r="H156" s="44" t="str">
        <f ca="1">IF(ISERROR(VLOOKUP($B156,'National Conditions Backsheet'!$D$38:$CL$187,H$25,0)), "", VLOOKUP($B156,'National Conditions Backsheet'!$D$38:$CL$187,H$25,0))</f>
        <v>Yes</v>
      </c>
      <c r="I156" s="44" t="str">
        <f ca="1">IF(ISERROR(VLOOKUP($B156,'National Conditions Backsheet'!$D$38:$CL$187,I$25,0)), "", VLOOKUP($B156,'National Conditions Backsheet'!$D$38:$CL$187,I$25,0))</f>
        <v>No - In Progress</v>
      </c>
      <c r="J156" s="44" t="str">
        <f ca="1">IF(ISERROR(VLOOKUP($B156,'National Conditions Backsheet'!$D$38:$CL$187,J$25,0)), "", VLOOKUP($B156,'National Conditions Backsheet'!$D$38:$CL$187,J$25,0))</f>
        <v>Yes</v>
      </c>
      <c r="K156" s="44" t="str">
        <f ca="1">IF(ISERROR(VLOOKUP($B156,'National Conditions Backsheet'!$D$38:$CL$187,K$25,0)), "", VLOOKUP($B156,'National Conditions Backsheet'!$D$38:$CL$187,K$25,0))</f>
        <v>Yes</v>
      </c>
      <c r="L156" s="44" t="str">
        <f ca="1">IF(ISERROR(VLOOKUP($B156,'National Conditions Backsheet'!$D$38:$CL$187,L$25,0)), "", VLOOKUP($B156,'National Conditions Backsheet'!$D$38:$CL$187,L$25,0))</f>
        <v>Yes</v>
      </c>
      <c r="M156" s="44" t="str">
        <f ca="1">IF(ISERROR(VLOOKUP($B156,'National Conditions Backsheet'!$D$38:$CL$187,M$25,0)), "", VLOOKUP($B156,'National Conditions Backsheet'!$D$38:$CL$187,M$25,0))</f>
        <v>Yes</v>
      </c>
      <c r="N156" s="42" t="str">
        <f ca="1">IF(ISERROR(VLOOKUP($B156,'National Conditions Backsheet'!$D$38:$CL$187,N$25,0)), "", VLOOKUP($B156,'National Conditions Backsheet'!$D$38:$CL$187,N$25,0))</f>
        <v>Yes</v>
      </c>
    </row>
    <row r="157" spans="1:14">
      <c r="A157" s="3">
        <v>129</v>
      </c>
      <c r="B157" s="41" t="str">
        <f t="shared" ca="1" si="7"/>
        <v>E06000034</v>
      </c>
      <c r="C157" s="58" t="str">
        <f ca="1">IFERROR(VLOOKUP($B157,'Org list'!$J$9:$K$637,2,0), "")</f>
        <v>Thurrock</v>
      </c>
      <c r="D157" s="41" t="str">
        <f ca="1">IF(ISERROR(VLOOKUP($B157,'National Conditions Backsheet'!$D$38:$CL$187,D$25,0)), "", VLOOKUP($B157,'National Conditions Backsheet'!$D$38:$CL$187,D$25,0))</f>
        <v>Yes</v>
      </c>
      <c r="E157" s="44" t="str">
        <f ca="1">IF(ISERROR(VLOOKUP($B157,'National Conditions Backsheet'!$D$38:$CL$187,E$25,0)),"",IF(VLOOKUP($B157,'National Conditions Backsheet'!$D$38:$CL$187,E$25,0)="&lt;Please Select&gt;","",IF($D157="Yes","",VLOOKUP($B157,'National Conditions Backsheet'!$D$38:$CL$187,E$25,0))))</f>
        <v/>
      </c>
      <c r="F157" s="43" t="str">
        <f ca="1">IF(ISERROR(VLOOKUP($B157,'National Conditions Backsheet'!$D$38:$CL$187,F$25,0)),"",IF(VLOOKUP($B157,'National Conditions Backsheet'!$D$38:$CL$187,F$25,0)=0,"",VLOOKUP($B157,'National Conditions Backsheet'!$D$38:$CL$187,F$25,0)))</f>
        <v/>
      </c>
      <c r="G157" s="44" t="str">
        <f ca="1">IF(ISERROR(VLOOKUP($B157,'National Conditions Backsheet'!$D$38:$CL$187,G$25,0)), "", VLOOKUP($B157,'National Conditions Backsheet'!$D$38:$CL$187,G$25,0))</f>
        <v>Yes</v>
      </c>
      <c r="H157" s="44" t="str">
        <f ca="1">IF(ISERROR(VLOOKUP($B157,'National Conditions Backsheet'!$D$38:$CL$187,H$25,0)), "", VLOOKUP($B157,'National Conditions Backsheet'!$D$38:$CL$187,H$25,0))</f>
        <v>Yes</v>
      </c>
      <c r="I157" s="44" t="str">
        <f ca="1">IF(ISERROR(VLOOKUP($B157,'National Conditions Backsheet'!$D$38:$CL$187,I$25,0)), "", VLOOKUP($B157,'National Conditions Backsheet'!$D$38:$CL$187,I$25,0))</f>
        <v>Yes</v>
      </c>
      <c r="J157" s="44" t="str">
        <f ca="1">IF(ISERROR(VLOOKUP($B157,'National Conditions Backsheet'!$D$38:$CL$187,J$25,0)), "", VLOOKUP($B157,'National Conditions Backsheet'!$D$38:$CL$187,J$25,0))</f>
        <v>No - In Progress</v>
      </c>
      <c r="K157" s="44" t="str">
        <f ca="1">IF(ISERROR(VLOOKUP($B157,'National Conditions Backsheet'!$D$38:$CL$187,K$25,0)), "", VLOOKUP($B157,'National Conditions Backsheet'!$D$38:$CL$187,K$25,0))</f>
        <v>Yes</v>
      </c>
      <c r="L157" s="44" t="str">
        <f ca="1">IF(ISERROR(VLOOKUP($B157,'National Conditions Backsheet'!$D$38:$CL$187,L$25,0)), "", VLOOKUP($B157,'National Conditions Backsheet'!$D$38:$CL$187,L$25,0))</f>
        <v>Yes</v>
      </c>
      <c r="M157" s="44" t="str">
        <f ca="1">IF(ISERROR(VLOOKUP($B157,'National Conditions Backsheet'!$D$38:$CL$187,M$25,0)), "", VLOOKUP($B157,'National Conditions Backsheet'!$D$38:$CL$187,M$25,0))</f>
        <v>No - In Progress</v>
      </c>
      <c r="N157" s="42" t="str">
        <f ca="1">IF(ISERROR(VLOOKUP($B157,'National Conditions Backsheet'!$D$38:$CL$187,N$25,0)), "", VLOOKUP($B157,'National Conditions Backsheet'!$D$38:$CL$187,N$25,0))</f>
        <v>Yes</v>
      </c>
    </row>
    <row r="158" spans="1:14">
      <c r="A158" s="3">
        <v>130</v>
      </c>
      <c r="B158" s="41" t="str">
        <f t="shared" ca="1" si="7"/>
        <v>E06000027</v>
      </c>
      <c r="C158" s="58" t="str">
        <f ca="1">IFERROR(VLOOKUP($B158,'Org list'!$J$9:$K$637,2,0), "")</f>
        <v>Torbay</v>
      </c>
      <c r="D158" s="41" t="str">
        <f ca="1">IF(ISERROR(VLOOKUP($B158,'National Conditions Backsheet'!$D$38:$CL$187,D$25,0)), "", VLOOKUP($B158,'National Conditions Backsheet'!$D$38:$CL$187,D$25,0))</f>
        <v>No</v>
      </c>
      <c r="E158" s="44" t="str">
        <f ca="1">IF(ISERROR(VLOOKUP($B158,'National Conditions Backsheet'!$D$38:$CL$187,E$25,0)),"",IF(VLOOKUP($B158,'National Conditions Backsheet'!$D$38:$CL$187,E$25,0)="&lt;Please Select&gt;","",IF($D158="Yes","",VLOOKUP($B158,'National Conditions Backsheet'!$D$38:$CL$187,E$25,0))))</f>
        <v>Not Applicable</v>
      </c>
      <c r="F158" s="43" t="str">
        <f ca="1">IF(ISERROR(VLOOKUP($B158,'National Conditions Backsheet'!$D$38:$CL$187,F$25,0)),"",IF(VLOOKUP($B158,'National Conditions Backsheet'!$D$38:$CL$187,F$25,0)=0,"",VLOOKUP($B158,'National Conditions Backsheet'!$D$38:$CL$187,F$25,0)))</f>
        <v/>
      </c>
      <c r="G158" s="44" t="str">
        <f ca="1">IF(ISERROR(VLOOKUP($B158,'National Conditions Backsheet'!$D$38:$CL$187,G$25,0)), "", VLOOKUP($B158,'National Conditions Backsheet'!$D$38:$CL$187,G$25,0))</f>
        <v>Yes</v>
      </c>
      <c r="H158" s="44" t="str">
        <f ca="1">IF(ISERROR(VLOOKUP($B158,'National Conditions Backsheet'!$D$38:$CL$187,H$25,0)), "", VLOOKUP($B158,'National Conditions Backsheet'!$D$38:$CL$187,H$25,0))</f>
        <v>Yes</v>
      </c>
      <c r="I158" s="44" t="str">
        <f ca="1">IF(ISERROR(VLOOKUP($B158,'National Conditions Backsheet'!$D$38:$CL$187,I$25,0)), "", VLOOKUP($B158,'National Conditions Backsheet'!$D$38:$CL$187,I$25,0))</f>
        <v>No - In Progress</v>
      </c>
      <c r="J158" s="44" t="str">
        <f ca="1">IF(ISERROR(VLOOKUP($B158,'National Conditions Backsheet'!$D$38:$CL$187,J$25,0)), "", VLOOKUP($B158,'National Conditions Backsheet'!$D$38:$CL$187,J$25,0))</f>
        <v>Yes</v>
      </c>
      <c r="K158" s="44" t="str">
        <f ca="1">IF(ISERROR(VLOOKUP($B158,'National Conditions Backsheet'!$D$38:$CL$187,K$25,0)), "", VLOOKUP($B158,'National Conditions Backsheet'!$D$38:$CL$187,K$25,0))</f>
        <v>Yes</v>
      </c>
      <c r="L158" s="44" t="str">
        <f ca="1">IF(ISERROR(VLOOKUP($B158,'National Conditions Backsheet'!$D$38:$CL$187,L$25,0)), "", VLOOKUP($B158,'National Conditions Backsheet'!$D$38:$CL$187,L$25,0))</f>
        <v>Yes</v>
      </c>
      <c r="M158" s="44" t="str">
        <f ca="1">IF(ISERROR(VLOOKUP($B158,'National Conditions Backsheet'!$D$38:$CL$187,M$25,0)), "", VLOOKUP($B158,'National Conditions Backsheet'!$D$38:$CL$187,M$25,0))</f>
        <v>Yes</v>
      </c>
      <c r="N158" s="42" t="str">
        <f ca="1">IF(ISERROR(VLOOKUP($B158,'National Conditions Backsheet'!$D$38:$CL$187,N$25,0)), "", VLOOKUP($B158,'National Conditions Backsheet'!$D$38:$CL$187,N$25,0))</f>
        <v>Yes</v>
      </c>
    </row>
    <row r="159" spans="1:14">
      <c r="A159" s="3">
        <v>131</v>
      </c>
      <c r="B159" s="41" t="str">
        <f t="shared" ca="1" si="7"/>
        <v>E09000030</v>
      </c>
      <c r="C159" s="58" t="str">
        <f ca="1">IFERROR(VLOOKUP($B159,'Org list'!$J$9:$K$637,2,0), "")</f>
        <v>Tower Hamlets</v>
      </c>
      <c r="D159" s="41" t="str">
        <f ca="1">IF(ISERROR(VLOOKUP($B159,'National Conditions Backsheet'!$D$38:$CL$187,D$25,0)), "", VLOOKUP($B159,'National Conditions Backsheet'!$D$38:$CL$187,D$25,0))</f>
        <v>Yes</v>
      </c>
      <c r="E159" s="44" t="str">
        <f ca="1">IF(ISERROR(VLOOKUP($B159,'National Conditions Backsheet'!$D$38:$CL$187,E$25,0)),"",IF(VLOOKUP($B159,'National Conditions Backsheet'!$D$38:$CL$187,E$25,0)="&lt;Please Select&gt;","",IF($D159="Yes","",VLOOKUP($B159,'National Conditions Backsheet'!$D$38:$CL$187,E$25,0))))</f>
        <v/>
      </c>
      <c r="F159" s="43" t="str">
        <f ca="1">IF(ISERROR(VLOOKUP($B159,'National Conditions Backsheet'!$D$38:$CL$187,F$25,0)),"",IF(VLOOKUP($B159,'National Conditions Backsheet'!$D$38:$CL$187,F$25,0)=0,"",VLOOKUP($B159,'National Conditions Backsheet'!$D$38:$CL$187,F$25,0)))</f>
        <v/>
      </c>
      <c r="G159" s="44" t="str">
        <f ca="1">IF(ISERROR(VLOOKUP($B159,'National Conditions Backsheet'!$D$38:$CL$187,G$25,0)), "", VLOOKUP($B159,'National Conditions Backsheet'!$D$38:$CL$187,G$25,0))</f>
        <v>Yes</v>
      </c>
      <c r="H159" s="44" t="str">
        <f ca="1">IF(ISERROR(VLOOKUP($B159,'National Conditions Backsheet'!$D$38:$CL$187,H$25,0)), "", VLOOKUP($B159,'National Conditions Backsheet'!$D$38:$CL$187,H$25,0))</f>
        <v>Yes</v>
      </c>
      <c r="I159" s="44" t="str">
        <f ca="1">IF(ISERROR(VLOOKUP($B159,'National Conditions Backsheet'!$D$38:$CL$187,I$25,0)), "", VLOOKUP($B159,'National Conditions Backsheet'!$D$38:$CL$187,I$25,0))</f>
        <v>Yes</v>
      </c>
      <c r="J159" s="44" t="str">
        <f ca="1">IF(ISERROR(VLOOKUP($B159,'National Conditions Backsheet'!$D$38:$CL$187,J$25,0)), "", VLOOKUP($B159,'National Conditions Backsheet'!$D$38:$CL$187,J$25,0))</f>
        <v>Yes</v>
      </c>
      <c r="K159" s="44" t="str">
        <f ca="1">IF(ISERROR(VLOOKUP($B159,'National Conditions Backsheet'!$D$38:$CL$187,K$25,0)), "", VLOOKUP($B159,'National Conditions Backsheet'!$D$38:$CL$187,K$25,0))</f>
        <v>Yes</v>
      </c>
      <c r="L159" s="44" t="str">
        <f ca="1">IF(ISERROR(VLOOKUP($B159,'National Conditions Backsheet'!$D$38:$CL$187,L$25,0)), "", VLOOKUP($B159,'National Conditions Backsheet'!$D$38:$CL$187,L$25,0))</f>
        <v>Yes</v>
      </c>
      <c r="M159" s="44" t="str">
        <f ca="1">IF(ISERROR(VLOOKUP($B159,'National Conditions Backsheet'!$D$38:$CL$187,M$25,0)), "", VLOOKUP($B159,'National Conditions Backsheet'!$D$38:$CL$187,M$25,0))</f>
        <v>Yes</v>
      </c>
      <c r="N159" s="42" t="str">
        <f ca="1">IF(ISERROR(VLOOKUP($B159,'National Conditions Backsheet'!$D$38:$CL$187,N$25,0)), "", VLOOKUP($B159,'National Conditions Backsheet'!$D$38:$CL$187,N$25,0))</f>
        <v>Yes</v>
      </c>
    </row>
    <row r="160" spans="1:14">
      <c r="A160" s="3">
        <v>132</v>
      </c>
      <c r="B160" s="41" t="str">
        <f t="shared" ca="1" si="7"/>
        <v>E08000009</v>
      </c>
      <c r="C160" s="58" t="str">
        <f ca="1">IFERROR(VLOOKUP($B160,'Org list'!$J$9:$K$637,2,0), "")</f>
        <v>Trafford</v>
      </c>
      <c r="D160" s="41" t="str">
        <f ca="1">IF(ISERROR(VLOOKUP($B160,'National Conditions Backsheet'!$D$38:$CL$187,D$25,0)), "", VLOOKUP($B160,'National Conditions Backsheet'!$D$38:$CL$187,D$25,0))</f>
        <v>Yes</v>
      </c>
      <c r="E160" s="44" t="str">
        <f ca="1">IF(ISERROR(VLOOKUP($B160,'National Conditions Backsheet'!$D$38:$CL$187,E$25,0)),"",IF(VLOOKUP($B160,'National Conditions Backsheet'!$D$38:$CL$187,E$25,0)="&lt;Please Select&gt;","",IF($D160="Yes","",VLOOKUP($B160,'National Conditions Backsheet'!$D$38:$CL$187,E$25,0))))</f>
        <v/>
      </c>
      <c r="F160" s="43" t="str">
        <f ca="1">IF(ISERROR(VLOOKUP($B160,'National Conditions Backsheet'!$D$38:$CL$187,F$25,0)),"",IF(VLOOKUP($B160,'National Conditions Backsheet'!$D$38:$CL$187,F$25,0)=0,"",VLOOKUP($B160,'National Conditions Backsheet'!$D$38:$CL$187,F$25,0)))</f>
        <v/>
      </c>
      <c r="G160" s="44" t="str">
        <f ca="1">IF(ISERROR(VLOOKUP($B160,'National Conditions Backsheet'!$D$38:$CL$187,G$25,0)), "", VLOOKUP($B160,'National Conditions Backsheet'!$D$38:$CL$187,G$25,0))</f>
        <v>Yes</v>
      </c>
      <c r="H160" s="44" t="str">
        <f ca="1">IF(ISERROR(VLOOKUP($B160,'National Conditions Backsheet'!$D$38:$CL$187,H$25,0)), "", VLOOKUP($B160,'National Conditions Backsheet'!$D$38:$CL$187,H$25,0))</f>
        <v>Yes</v>
      </c>
      <c r="I160" s="44" t="str">
        <f ca="1">IF(ISERROR(VLOOKUP($B160,'National Conditions Backsheet'!$D$38:$CL$187,I$25,0)), "", VLOOKUP($B160,'National Conditions Backsheet'!$D$38:$CL$187,I$25,0))</f>
        <v>No - In Progress</v>
      </c>
      <c r="J160" s="44" t="str">
        <f ca="1">IF(ISERROR(VLOOKUP($B160,'National Conditions Backsheet'!$D$38:$CL$187,J$25,0)), "", VLOOKUP($B160,'National Conditions Backsheet'!$D$38:$CL$187,J$25,0))</f>
        <v>Yes</v>
      </c>
      <c r="K160" s="44" t="str">
        <f ca="1">IF(ISERROR(VLOOKUP($B160,'National Conditions Backsheet'!$D$38:$CL$187,K$25,0)), "", VLOOKUP($B160,'National Conditions Backsheet'!$D$38:$CL$187,K$25,0))</f>
        <v>Yes</v>
      </c>
      <c r="L160" s="44" t="str">
        <f ca="1">IF(ISERROR(VLOOKUP($B160,'National Conditions Backsheet'!$D$38:$CL$187,L$25,0)), "", VLOOKUP($B160,'National Conditions Backsheet'!$D$38:$CL$187,L$25,0))</f>
        <v>Yes</v>
      </c>
      <c r="M160" s="44" t="str">
        <f ca="1">IF(ISERROR(VLOOKUP($B160,'National Conditions Backsheet'!$D$38:$CL$187,M$25,0)), "", VLOOKUP($B160,'National Conditions Backsheet'!$D$38:$CL$187,M$25,0))</f>
        <v>Yes</v>
      </c>
      <c r="N160" s="42" t="str">
        <f ca="1">IF(ISERROR(VLOOKUP($B160,'National Conditions Backsheet'!$D$38:$CL$187,N$25,0)), "", VLOOKUP($B160,'National Conditions Backsheet'!$D$38:$CL$187,N$25,0))</f>
        <v>Yes</v>
      </c>
    </row>
    <row r="161" spans="1:14">
      <c r="A161" s="3">
        <v>133</v>
      </c>
      <c r="B161" s="41" t="str">
        <f t="shared" ca="1" si="7"/>
        <v>E08000036</v>
      </c>
      <c r="C161" s="58" t="str">
        <f ca="1">IFERROR(VLOOKUP($B161,'Org list'!$J$9:$K$637,2,0), "")</f>
        <v>Wakefield</v>
      </c>
      <c r="D161" s="41" t="str">
        <f ca="1">IF(ISERROR(VLOOKUP($B161,'National Conditions Backsheet'!$D$38:$CL$187,D$25,0)), "", VLOOKUP($B161,'National Conditions Backsheet'!$D$38:$CL$187,D$25,0))</f>
        <v>Yes</v>
      </c>
      <c r="E161" s="44" t="str">
        <f ca="1">IF(ISERROR(VLOOKUP($B161,'National Conditions Backsheet'!$D$38:$CL$187,E$25,0)),"",IF(VLOOKUP($B161,'National Conditions Backsheet'!$D$38:$CL$187,E$25,0)="&lt;Please Select&gt;","",IF($D161="Yes","",VLOOKUP($B161,'National Conditions Backsheet'!$D$38:$CL$187,E$25,0))))</f>
        <v/>
      </c>
      <c r="F161" s="43" t="str">
        <f ca="1">IF(ISERROR(VLOOKUP($B161,'National Conditions Backsheet'!$D$38:$CL$187,F$25,0)),"",IF(VLOOKUP($B161,'National Conditions Backsheet'!$D$38:$CL$187,F$25,0)=0,"",VLOOKUP($B161,'National Conditions Backsheet'!$D$38:$CL$187,F$25,0)))</f>
        <v/>
      </c>
      <c r="G161" s="44" t="str">
        <f ca="1">IF(ISERROR(VLOOKUP($B161,'National Conditions Backsheet'!$D$38:$CL$187,G$25,0)), "", VLOOKUP($B161,'National Conditions Backsheet'!$D$38:$CL$187,G$25,0))</f>
        <v>Yes</v>
      </c>
      <c r="H161" s="44" t="str">
        <f ca="1">IF(ISERROR(VLOOKUP($B161,'National Conditions Backsheet'!$D$38:$CL$187,H$25,0)), "", VLOOKUP($B161,'National Conditions Backsheet'!$D$38:$CL$187,H$25,0))</f>
        <v>Yes</v>
      </c>
      <c r="I161" s="44" t="str">
        <f ca="1">IF(ISERROR(VLOOKUP($B161,'National Conditions Backsheet'!$D$38:$CL$187,I$25,0)), "", VLOOKUP($B161,'National Conditions Backsheet'!$D$38:$CL$187,I$25,0))</f>
        <v>Yes</v>
      </c>
      <c r="J161" s="44" t="str">
        <f ca="1">IF(ISERROR(VLOOKUP($B161,'National Conditions Backsheet'!$D$38:$CL$187,J$25,0)), "", VLOOKUP($B161,'National Conditions Backsheet'!$D$38:$CL$187,J$25,0))</f>
        <v>No - In Progress</v>
      </c>
      <c r="K161" s="44" t="str">
        <f ca="1">IF(ISERROR(VLOOKUP($B161,'National Conditions Backsheet'!$D$38:$CL$187,K$25,0)), "", VLOOKUP($B161,'National Conditions Backsheet'!$D$38:$CL$187,K$25,0))</f>
        <v>Yes</v>
      </c>
      <c r="L161" s="44" t="str">
        <f ca="1">IF(ISERROR(VLOOKUP($B161,'National Conditions Backsheet'!$D$38:$CL$187,L$25,0)), "", VLOOKUP($B161,'National Conditions Backsheet'!$D$38:$CL$187,L$25,0))</f>
        <v>Yes</v>
      </c>
      <c r="M161" s="44" t="str">
        <f ca="1">IF(ISERROR(VLOOKUP($B161,'National Conditions Backsheet'!$D$38:$CL$187,M$25,0)), "", VLOOKUP($B161,'National Conditions Backsheet'!$D$38:$CL$187,M$25,0))</f>
        <v>Yes</v>
      </c>
      <c r="N161" s="42" t="str">
        <f ca="1">IF(ISERROR(VLOOKUP($B161,'National Conditions Backsheet'!$D$38:$CL$187,N$25,0)), "", VLOOKUP($B161,'National Conditions Backsheet'!$D$38:$CL$187,N$25,0))</f>
        <v>Yes</v>
      </c>
    </row>
    <row r="162" spans="1:14">
      <c r="A162" s="3">
        <v>134</v>
      </c>
      <c r="B162" s="41" t="str">
        <f t="shared" ca="1" si="7"/>
        <v>E08000030</v>
      </c>
      <c r="C162" s="58" t="str">
        <f ca="1">IFERROR(VLOOKUP($B162,'Org list'!$J$9:$K$637,2,0), "")</f>
        <v>Walsall</v>
      </c>
      <c r="D162" s="41" t="str">
        <f ca="1">IF(ISERROR(VLOOKUP($B162,'National Conditions Backsheet'!$D$38:$CL$187,D$25,0)), "", VLOOKUP($B162,'National Conditions Backsheet'!$D$38:$CL$187,D$25,0))</f>
        <v>Yes</v>
      </c>
      <c r="E162" s="44" t="str">
        <f ca="1">IF(ISERROR(VLOOKUP($B162,'National Conditions Backsheet'!$D$38:$CL$187,E$25,0)),"",IF(VLOOKUP($B162,'National Conditions Backsheet'!$D$38:$CL$187,E$25,0)="&lt;Please Select&gt;","",IF($D162="Yes","",VLOOKUP($B162,'National Conditions Backsheet'!$D$38:$CL$187,E$25,0))))</f>
        <v/>
      </c>
      <c r="F162" s="43" t="str">
        <f ca="1">IF(ISERROR(VLOOKUP($B162,'National Conditions Backsheet'!$D$38:$CL$187,F$25,0)),"",IF(VLOOKUP($B162,'National Conditions Backsheet'!$D$38:$CL$187,F$25,0)=0,"",VLOOKUP($B162,'National Conditions Backsheet'!$D$38:$CL$187,F$25,0)))</f>
        <v/>
      </c>
      <c r="G162" s="44" t="str">
        <f ca="1">IF(ISERROR(VLOOKUP($B162,'National Conditions Backsheet'!$D$38:$CL$187,G$25,0)), "", VLOOKUP($B162,'National Conditions Backsheet'!$D$38:$CL$187,G$25,0))</f>
        <v>Yes</v>
      </c>
      <c r="H162" s="44" t="str">
        <f ca="1">IF(ISERROR(VLOOKUP($B162,'National Conditions Backsheet'!$D$38:$CL$187,H$25,0)), "", VLOOKUP($B162,'National Conditions Backsheet'!$D$38:$CL$187,H$25,0))</f>
        <v>Yes</v>
      </c>
      <c r="I162" s="44" t="str">
        <f ca="1">IF(ISERROR(VLOOKUP($B162,'National Conditions Backsheet'!$D$38:$CL$187,I$25,0)), "", VLOOKUP($B162,'National Conditions Backsheet'!$D$38:$CL$187,I$25,0))</f>
        <v>No - In Progress</v>
      </c>
      <c r="J162" s="44" t="str">
        <f ca="1">IF(ISERROR(VLOOKUP($B162,'National Conditions Backsheet'!$D$38:$CL$187,J$25,0)), "", VLOOKUP($B162,'National Conditions Backsheet'!$D$38:$CL$187,J$25,0))</f>
        <v>Yes</v>
      </c>
      <c r="K162" s="44" t="str">
        <f ca="1">IF(ISERROR(VLOOKUP($B162,'National Conditions Backsheet'!$D$38:$CL$187,K$25,0)), "", VLOOKUP($B162,'National Conditions Backsheet'!$D$38:$CL$187,K$25,0))</f>
        <v>No - In Progress</v>
      </c>
      <c r="L162" s="44" t="str">
        <f ca="1">IF(ISERROR(VLOOKUP($B162,'National Conditions Backsheet'!$D$38:$CL$187,L$25,0)), "", VLOOKUP($B162,'National Conditions Backsheet'!$D$38:$CL$187,L$25,0))</f>
        <v>No - In Progress</v>
      </c>
      <c r="M162" s="44" t="str">
        <f ca="1">IF(ISERROR(VLOOKUP($B162,'National Conditions Backsheet'!$D$38:$CL$187,M$25,0)), "", VLOOKUP($B162,'National Conditions Backsheet'!$D$38:$CL$187,M$25,0))</f>
        <v>Yes</v>
      </c>
      <c r="N162" s="42" t="str">
        <f ca="1">IF(ISERROR(VLOOKUP($B162,'National Conditions Backsheet'!$D$38:$CL$187,N$25,0)), "", VLOOKUP($B162,'National Conditions Backsheet'!$D$38:$CL$187,N$25,0))</f>
        <v>Yes</v>
      </c>
    </row>
    <row r="163" spans="1:14">
      <c r="A163" s="3">
        <v>135</v>
      </c>
      <c r="B163" s="41" t="str">
        <f t="shared" ca="1" si="7"/>
        <v>E09000031</v>
      </c>
      <c r="C163" s="58" t="str">
        <f ca="1">IFERROR(VLOOKUP($B163,'Org list'!$J$9:$K$637,2,0), "")</f>
        <v>Waltham Forest</v>
      </c>
      <c r="D163" s="41" t="str">
        <f ca="1">IF(ISERROR(VLOOKUP($B163,'National Conditions Backsheet'!$D$38:$CL$187,D$25,0)), "", VLOOKUP($B163,'National Conditions Backsheet'!$D$38:$CL$187,D$25,0))</f>
        <v>Yes</v>
      </c>
      <c r="E163" s="44" t="str">
        <f ca="1">IF(ISERROR(VLOOKUP($B163,'National Conditions Backsheet'!$D$38:$CL$187,E$25,0)),"",IF(VLOOKUP($B163,'National Conditions Backsheet'!$D$38:$CL$187,E$25,0)="&lt;Please Select&gt;","",IF($D163="Yes","",VLOOKUP($B163,'National Conditions Backsheet'!$D$38:$CL$187,E$25,0))))</f>
        <v/>
      </c>
      <c r="F163" s="43" t="str">
        <f ca="1">IF(ISERROR(VLOOKUP($B163,'National Conditions Backsheet'!$D$38:$CL$187,F$25,0)),"",IF(VLOOKUP($B163,'National Conditions Backsheet'!$D$38:$CL$187,F$25,0)=0,"",VLOOKUP($B163,'National Conditions Backsheet'!$D$38:$CL$187,F$25,0)))</f>
        <v/>
      </c>
      <c r="G163" s="44" t="str">
        <f ca="1">IF(ISERROR(VLOOKUP($B163,'National Conditions Backsheet'!$D$38:$CL$187,G$25,0)), "", VLOOKUP($B163,'National Conditions Backsheet'!$D$38:$CL$187,G$25,0))</f>
        <v>Yes</v>
      </c>
      <c r="H163" s="44" t="str">
        <f ca="1">IF(ISERROR(VLOOKUP($B163,'National Conditions Backsheet'!$D$38:$CL$187,H$25,0)), "", VLOOKUP($B163,'National Conditions Backsheet'!$D$38:$CL$187,H$25,0))</f>
        <v>Yes</v>
      </c>
      <c r="I163" s="44" t="str">
        <f ca="1">IF(ISERROR(VLOOKUP($B163,'National Conditions Backsheet'!$D$38:$CL$187,I$25,0)), "", VLOOKUP($B163,'National Conditions Backsheet'!$D$38:$CL$187,I$25,0))</f>
        <v>Yes</v>
      </c>
      <c r="J163" s="44" t="str">
        <f ca="1">IF(ISERROR(VLOOKUP($B163,'National Conditions Backsheet'!$D$38:$CL$187,J$25,0)), "", VLOOKUP($B163,'National Conditions Backsheet'!$D$38:$CL$187,J$25,0))</f>
        <v>Yes</v>
      </c>
      <c r="K163" s="44" t="str">
        <f ca="1">IF(ISERROR(VLOOKUP($B163,'National Conditions Backsheet'!$D$38:$CL$187,K$25,0)), "", VLOOKUP($B163,'National Conditions Backsheet'!$D$38:$CL$187,K$25,0))</f>
        <v>Yes</v>
      </c>
      <c r="L163" s="44" t="str">
        <f ca="1">IF(ISERROR(VLOOKUP($B163,'National Conditions Backsheet'!$D$38:$CL$187,L$25,0)), "", VLOOKUP($B163,'National Conditions Backsheet'!$D$38:$CL$187,L$25,0))</f>
        <v>Yes</v>
      </c>
      <c r="M163" s="44" t="str">
        <f ca="1">IF(ISERROR(VLOOKUP($B163,'National Conditions Backsheet'!$D$38:$CL$187,M$25,0)), "", VLOOKUP($B163,'National Conditions Backsheet'!$D$38:$CL$187,M$25,0))</f>
        <v>Yes</v>
      </c>
      <c r="N163" s="42" t="str">
        <f ca="1">IF(ISERROR(VLOOKUP($B163,'National Conditions Backsheet'!$D$38:$CL$187,N$25,0)), "", VLOOKUP($B163,'National Conditions Backsheet'!$D$38:$CL$187,N$25,0))</f>
        <v>Yes</v>
      </c>
    </row>
    <row r="164" spans="1:14">
      <c r="A164" s="3">
        <v>136</v>
      </c>
      <c r="B164" s="41" t="str">
        <f t="shared" ca="1" si="7"/>
        <v>E09000032</v>
      </c>
      <c r="C164" s="58" t="str">
        <f ca="1">IFERROR(VLOOKUP($B164,'Org list'!$J$9:$K$637,2,0), "")</f>
        <v>Wandsworth</v>
      </c>
      <c r="D164" s="41" t="str">
        <f ca="1">IF(ISERROR(VLOOKUP($B164,'National Conditions Backsheet'!$D$38:$CL$187,D$25,0)), "", VLOOKUP($B164,'National Conditions Backsheet'!$D$38:$CL$187,D$25,0))</f>
        <v>Yes</v>
      </c>
      <c r="E164" s="44" t="str">
        <f ca="1">IF(ISERROR(VLOOKUP($B164,'National Conditions Backsheet'!$D$38:$CL$187,E$25,0)),"",IF(VLOOKUP($B164,'National Conditions Backsheet'!$D$38:$CL$187,E$25,0)="&lt;Please Select&gt;","",IF($D164="Yes","",VLOOKUP($B164,'National Conditions Backsheet'!$D$38:$CL$187,E$25,0))))</f>
        <v/>
      </c>
      <c r="F164" s="43" t="str">
        <f ca="1">IF(ISERROR(VLOOKUP($B164,'National Conditions Backsheet'!$D$38:$CL$187,F$25,0)),"",IF(VLOOKUP($B164,'National Conditions Backsheet'!$D$38:$CL$187,F$25,0)=0,"",VLOOKUP($B164,'National Conditions Backsheet'!$D$38:$CL$187,F$25,0)))</f>
        <v/>
      </c>
      <c r="G164" s="44" t="str">
        <f ca="1">IF(ISERROR(VLOOKUP($B164,'National Conditions Backsheet'!$D$38:$CL$187,G$25,0)), "", VLOOKUP($B164,'National Conditions Backsheet'!$D$38:$CL$187,G$25,0))</f>
        <v>Yes</v>
      </c>
      <c r="H164" s="44" t="str">
        <f ca="1">IF(ISERROR(VLOOKUP($B164,'National Conditions Backsheet'!$D$38:$CL$187,H$25,0)), "", VLOOKUP($B164,'National Conditions Backsheet'!$D$38:$CL$187,H$25,0))</f>
        <v>Yes</v>
      </c>
      <c r="I164" s="44" t="str">
        <f ca="1">IF(ISERROR(VLOOKUP($B164,'National Conditions Backsheet'!$D$38:$CL$187,I$25,0)), "", VLOOKUP($B164,'National Conditions Backsheet'!$D$38:$CL$187,I$25,0))</f>
        <v>Yes</v>
      </c>
      <c r="J164" s="44" t="str">
        <f ca="1">IF(ISERROR(VLOOKUP($B164,'National Conditions Backsheet'!$D$38:$CL$187,J$25,0)), "", VLOOKUP($B164,'National Conditions Backsheet'!$D$38:$CL$187,J$25,0))</f>
        <v>Yes</v>
      </c>
      <c r="K164" s="44" t="str">
        <f ca="1">IF(ISERROR(VLOOKUP($B164,'National Conditions Backsheet'!$D$38:$CL$187,K$25,0)), "", VLOOKUP($B164,'National Conditions Backsheet'!$D$38:$CL$187,K$25,0))</f>
        <v>Yes</v>
      </c>
      <c r="L164" s="44" t="str">
        <f ca="1">IF(ISERROR(VLOOKUP($B164,'National Conditions Backsheet'!$D$38:$CL$187,L$25,0)), "", VLOOKUP($B164,'National Conditions Backsheet'!$D$38:$CL$187,L$25,0))</f>
        <v>Yes</v>
      </c>
      <c r="M164" s="44" t="str">
        <f ca="1">IF(ISERROR(VLOOKUP($B164,'National Conditions Backsheet'!$D$38:$CL$187,M$25,0)), "", VLOOKUP($B164,'National Conditions Backsheet'!$D$38:$CL$187,M$25,0))</f>
        <v>Yes</v>
      </c>
      <c r="N164" s="42" t="str">
        <f ca="1">IF(ISERROR(VLOOKUP($B164,'National Conditions Backsheet'!$D$38:$CL$187,N$25,0)), "", VLOOKUP($B164,'National Conditions Backsheet'!$D$38:$CL$187,N$25,0))</f>
        <v>Yes</v>
      </c>
    </row>
    <row r="165" spans="1:14">
      <c r="A165" s="3">
        <v>137</v>
      </c>
      <c r="B165" s="41" t="str">
        <f t="shared" ca="1" si="7"/>
        <v>E06000007</v>
      </c>
      <c r="C165" s="58" t="str">
        <f ca="1">IFERROR(VLOOKUP($B165,'Org list'!$J$9:$K$637,2,0), "")</f>
        <v>Warrington</v>
      </c>
      <c r="D165" s="41" t="str">
        <f ca="1">IF(ISERROR(VLOOKUP($B165,'National Conditions Backsheet'!$D$38:$CL$187,D$25,0)), "", VLOOKUP($B165,'National Conditions Backsheet'!$D$38:$CL$187,D$25,0))</f>
        <v>Yes</v>
      </c>
      <c r="E165" s="44" t="str">
        <f ca="1">IF(ISERROR(VLOOKUP($B165,'National Conditions Backsheet'!$D$38:$CL$187,E$25,0)),"",IF(VLOOKUP($B165,'National Conditions Backsheet'!$D$38:$CL$187,E$25,0)="&lt;Please Select&gt;","",IF($D165="Yes","",VLOOKUP($B165,'National Conditions Backsheet'!$D$38:$CL$187,E$25,0))))</f>
        <v/>
      </c>
      <c r="F165" s="43" t="str">
        <f ca="1">IF(ISERROR(VLOOKUP($B165,'National Conditions Backsheet'!$D$38:$CL$187,F$25,0)),"",IF(VLOOKUP($B165,'National Conditions Backsheet'!$D$38:$CL$187,F$25,0)=0,"",VLOOKUP($B165,'National Conditions Backsheet'!$D$38:$CL$187,F$25,0)))</f>
        <v/>
      </c>
      <c r="G165" s="44" t="str">
        <f ca="1">IF(ISERROR(VLOOKUP($B165,'National Conditions Backsheet'!$D$38:$CL$187,G$25,0)), "", VLOOKUP($B165,'National Conditions Backsheet'!$D$38:$CL$187,G$25,0))</f>
        <v>Yes</v>
      </c>
      <c r="H165" s="44" t="str">
        <f ca="1">IF(ISERROR(VLOOKUP($B165,'National Conditions Backsheet'!$D$38:$CL$187,H$25,0)), "", VLOOKUP($B165,'National Conditions Backsheet'!$D$38:$CL$187,H$25,0))</f>
        <v>Yes</v>
      </c>
      <c r="I165" s="44" t="str">
        <f ca="1">IF(ISERROR(VLOOKUP($B165,'National Conditions Backsheet'!$D$38:$CL$187,I$25,0)), "", VLOOKUP($B165,'National Conditions Backsheet'!$D$38:$CL$187,I$25,0))</f>
        <v>No - In Progress</v>
      </c>
      <c r="J165" s="44" t="str">
        <f ca="1">IF(ISERROR(VLOOKUP($B165,'National Conditions Backsheet'!$D$38:$CL$187,J$25,0)), "", VLOOKUP($B165,'National Conditions Backsheet'!$D$38:$CL$187,J$25,0))</f>
        <v>No - In Progress</v>
      </c>
      <c r="K165" s="44" t="str">
        <f ca="1">IF(ISERROR(VLOOKUP($B165,'National Conditions Backsheet'!$D$38:$CL$187,K$25,0)), "", VLOOKUP($B165,'National Conditions Backsheet'!$D$38:$CL$187,K$25,0))</f>
        <v>Yes</v>
      </c>
      <c r="L165" s="44" t="str">
        <f ca="1">IF(ISERROR(VLOOKUP($B165,'National Conditions Backsheet'!$D$38:$CL$187,L$25,0)), "", VLOOKUP($B165,'National Conditions Backsheet'!$D$38:$CL$187,L$25,0))</f>
        <v>No - In Progress</v>
      </c>
      <c r="M165" s="44" t="str">
        <f ca="1">IF(ISERROR(VLOOKUP($B165,'National Conditions Backsheet'!$D$38:$CL$187,M$25,0)), "", VLOOKUP($B165,'National Conditions Backsheet'!$D$38:$CL$187,M$25,0))</f>
        <v>Yes</v>
      </c>
      <c r="N165" s="42" t="str">
        <f ca="1">IF(ISERROR(VLOOKUP($B165,'National Conditions Backsheet'!$D$38:$CL$187,N$25,0)), "", VLOOKUP($B165,'National Conditions Backsheet'!$D$38:$CL$187,N$25,0))</f>
        <v>No - In Progress</v>
      </c>
    </row>
    <row r="166" spans="1:14">
      <c r="A166" s="3">
        <v>138</v>
      </c>
      <c r="B166" s="41" t="str">
        <f t="shared" ca="1" si="7"/>
        <v>E10000031</v>
      </c>
      <c r="C166" s="58" t="str">
        <f ca="1">IFERROR(VLOOKUP($B166,'Org list'!$J$9:$K$637,2,0), "")</f>
        <v>Warwickshire</v>
      </c>
      <c r="D166" s="41" t="str">
        <f ca="1">IF(ISERROR(VLOOKUP($B166,'National Conditions Backsheet'!$D$38:$CL$187,D$25,0)), "", VLOOKUP($B166,'National Conditions Backsheet'!$D$38:$CL$187,D$25,0))</f>
        <v>Yes</v>
      </c>
      <c r="E166" s="44" t="str">
        <f ca="1">IF(ISERROR(VLOOKUP($B166,'National Conditions Backsheet'!$D$38:$CL$187,E$25,0)),"",IF(VLOOKUP($B166,'National Conditions Backsheet'!$D$38:$CL$187,E$25,0)="&lt;Please Select&gt;","",IF($D166="Yes","",VLOOKUP($B166,'National Conditions Backsheet'!$D$38:$CL$187,E$25,0))))</f>
        <v/>
      </c>
      <c r="F166" s="43" t="str">
        <f ca="1">IF(ISERROR(VLOOKUP($B166,'National Conditions Backsheet'!$D$38:$CL$187,F$25,0)),"",IF(VLOOKUP($B166,'National Conditions Backsheet'!$D$38:$CL$187,F$25,0)=0,"",VLOOKUP($B166,'National Conditions Backsheet'!$D$38:$CL$187,F$25,0)))</f>
        <v/>
      </c>
      <c r="G166" s="44" t="str">
        <f ca="1">IF(ISERROR(VLOOKUP($B166,'National Conditions Backsheet'!$D$38:$CL$187,G$25,0)), "", VLOOKUP($B166,'National Conditions Backsheet'!$D$38:$CL$187,G$25,0))</f>
        <v>Yes</v>
      </c>
      <c r="H166" s="44" t="str">
        <f ca="1">IF(ISERROR(VLOOKUP($B166,'National Conditions Backsheet'!$D$38:$CL$187,H$25,0)), "", VLOOKUP($B166,'National Conditions Backsheet'!$D$38:$CL$187,H$25,0))</f>
        <v>No - In Progress</v>
      </c>
      <c r="I166" s="44" t="str">
        <f ca="1">IF(ISERROR(VLOOKUP($B166,'National Conditions Backsheet'!$D$38:$CL$187,I$25,0)), "", VLOOKUP($B166,'National Conditions Backsheet'!$D$38:$CL$187,I$25,0))</f>
        <v>No - In Progress</v>
      </c>
      <c r="J166" s="44" t="str">
        <f ca="1">IF(ISERROR(VLOOKUP($B166,'National Conditions Backsheet'!$D$38:$CL$187,J$25,0)), "", VLOOKUP($B166,'National Conditions Backsheet'!$D$38:$CL$187,J$25,0))</f>
        <v>No - In Progress</v>
      </c>
      <c r="K166" s="44" t="str">
        <f ca="1">IF(ISERROR(VLOOKUP($B166,'National Conditions Backsheet'!$D$38:$CL$187,K$25,0)), "", VLOOKUP($B166,'National Conditions Backsheet'!$D$38:$CL$187,K$25,0))</f>
        <v>Yes</v>
      </c>
      <c r="L166" s="44" t="str">
        <f ca="1">IF(ISERROR(VLOOKUP($B166,'National Conditions Backsheet'!$D$38:$CL$187,L$25,0)), "", VLOOKUP($B166,'National Conditions Backsheet'!$D$38:$CL$187,L$25,0))</f>
        <v>Yes</v>
      </c>
      <c r="M166" s="44" t="str">
        <f ca="1">IF(ISERROR(VLOOKUP($B166,'National Conditions Backsheet'!$D$38:$CL$187,M$25,0)), "", VLOOKUP($B166,'National Conditions Backsheet'!$D$38:$CL$187,M$25,0))</f>
        <v>No - In Progress</v>
      </c>
      <c r="N166" s="42" t="str">
        <f ca="1">IF(ISERROR(VLOOKUP($B166,'National Conditions Backsheet'!$D$38:$CL$187,N$25,0)), "", VLOOKUP($B166,'National Conditions Backsheet'!$D$38:$CL$187,N$25,0))</f>
        <v>No - In Progress</v>
      </c>
    </row>
    <row r="167" spans="1:14">
      <c r="A167" s="3">
        <v>139</v>
      </c>
      <c r="B167" s="41" t="str">
        <f t="shared" ca="1" si="7"/>
        <v>E06000037</v>
      </c>
      <c r="C167" s="58" t="str">
        <f ca="1">IFERROR(VLOOKUP($B167,'Org list'!$J$9:$K$637,2,0), "")</f>
        <v>West Berkshire</v>
      </c>
      <c r="D167" s="41" t="str">
        <f ca="1">IF(ISERROR(VLOOKUP($B167,'National Conditions Backsheet'!$D$38:$CL$187,D$25,0)), "", VLOOKUP($B167,'National Conditions Backsheet'!$D$38:$CL$187,D$25,0))</f>
        <v>Yes</v>
      </c>
      <c r="E167" s="44" t="str">
        <f ca="1">IF(ISERROR(VLOOKUP($B167,'National Conditions Backsheet'!$D$38:$CL$187,E$25,0)),"",IF(VLOOKUP($B167,'National Conditions Backsheet'!$D$38:$CL$187,E$25,0)="&lt;Please Select&gt;","",IF($D167="Yes","",VLOOKUP($B167,'National Conditions Backsheet'!$D$38:$CL$187,E$25,0))))</f>
        <v/>
      </c>
      <c r="F167" s="43" t="str">
        <f ca="1">IF(ISERROR(VLOOKUP($B167,'National Conditions Backsheet'!$D$38:$CL$187,F$25,0)),"",IF(VLOOKUP($B167,'National Conditions Backsheet'!$D$38:$CL$187,F$25,0)=0,"",VLOOKUP($B167,'National Conditions Backsheet'!$D$38:$CL$187,F$25,0)))</f>
        <v/>
      </c>
      <c r="G167" s="44" t="str">
        <f ca="1">IF(ISERROR(VLOOKUP($B167,'National Conditions Backsheet'!$D$38:$CL$187,G$25,0)), "", VLOOKUP($B167,'National Conditions Backsheet'!$D$38:$CL$187,G$25,0))</f>
        <v>Yes</v>
      </c>
      <c r="H167" s="44" t="str">
        <f ca="1">IF(ISERROR(VLOOKUP($B167,'National Conditions Backsheet'!$D$38:$CL$187,H$25,0)), "", VLOOKUP($B167,'National Conditions Backsheet'!$D$38:$CL$187,H$25,0))</f>
        <v>Yes</v>
      </c>
      <c r="I167" s="44" t="str">
        <f ca="1">IF(ISERROR(VLOOKUP($B167,'National Conditions Backsheet'!$D$38:$CL$187,I$25,0)), "", VLOOKUP($B167,'National Conditions Backsheet'!$D$38:$CL$187,I$25,0))</f>
        <v>No - In Progress</v>
      </c>
      <c r="J167" s="44" t="str">
        <f ca="1">IF(ISERROR(VLOOKUP($B167,'National Conditions Backsheet'!$D$38:$CL$187,J$25,0)), "", VLOOKUP($B167,'National Conditions Backsheet'!$D$38:$CL$187,J$25,0))</f>
        <v>Yes</v>
      </c>
      <c r="K167" s="44" t="str">
        <f ca="1">IF(ISERROR(VLOOKUP($B167,'National Conditions Backsheet'!$D$38:$CL$187,K$25,0)), "", VLOOKUP($B167,'National Conditions Backsheet'!$D$38:$CL$187,K$25,0))</f>
        <v>Yes</v>
      </c>
      <c r="L167" s="44" t="str">
        <f ca="1">IF(ISERROR(VLOOKUP($B167,'National Conditions Backsheet'!$D$38:$CL$187,L$25,0)), "", VLOOKUP($B167,'National Conditions Backsheet'!$D$38:$CL$187,L$25,0))</f>
        <v>No - In Progress</v>
      </c>
      <c r="M167" s="44" t="str">
        <f ca="1">IF(ISERROR(VLOOKUP($B167,'National Conditions Backsheet'!$D$38:$CL$187,M$25,0)), "", VLOOKUP($B167,'National Conditions Backsheet'!$D$38:$CL$187,M$25,0))</f>
        <v>Yes</v>
      </c>
      <c r="N167" s="42" t="str">
        <f ca="1">IF(ISERROR(VLOOKUP($B167,'National Conditions Backsheet'!$D$38:$CL$187,N$25,0)), "", VLOOKUP($B167,'National Conditions Backsheet'!$D$38:$CL$187,N$25,0))</f>
        <v>Yes</v>
      </c>
    </row>
    <row r="168" spans="1:14">
      <c r="A168" s="3">
        <v>140</v>
      </c>
      <c r="B168" s="41" t="str">
        <f t="shared" ca="1" si="7"/>
        <v>E10000032</v>
      </c>
      <c r="C168" s="58" t="str">
        <f ca="1">IFERROR(VLOOKUP($B168,'Org list'!$J$9:$K$637,2,0), "")</f>
        <v>West Sussex</v>
      </c>
      <c r="D168" s="41" t="str">
        <f ca="1">IF(ISERROR(VLOOKUP($B168,'National Conditions Backsheet'!$D$38:$CL$187,D$25,0)), "", VLOOKUP($B168,'National Conditions Backsheet'!$D$38:$CL$187,D$25,0))</f>
        <v>Yes</v>
      </c>
      <c r="E168" s="44" t="str">
        <f ca="1">IF(ISERROR(VLOOKUP($B168,'National Conditions Backsheet'!$D$38:$CL$187,E$25,0)),"",IF(VLOOKUP($B168,'National Conditions Backsheet'!$D$38:$CL$187,E$25,0)="&lt;Please Select&gt;","",IF($D168="Yes","",VLOOKUP($B168,'National Conditions Backsheet'!$D$38:$CL$187,E$25,0))))</f>
        <v/>
      </c>
      <c r="F168" s="43" t="str">
        <f ca="1">IF(ISERROR(VLOOKUP($B168,'National Conditions Backsheet'!$D$38:$CL$187,F$25,0)),"",IF(VLOOKUP($B168,'National Conditions Backsheet'!$D$38:$CL$187,F$25,0)=0,"",VLOOKUP($B168,'National Conditions Backsheet'!$D$38:$CL$187,F$25,0)))</f>
        <v/>
      </c>
      <c r="G168" s="44" t="str">
        <f ca="1">IF(ISERROR(VLOOKUP($B168,'National Conditions Backsheet'!$D$38:$CL$187,G$25,0)), "", VLOOKUP($B168,'National Conditions Backsheet'!$D$38:$CL$187,G$25,0))</f>
        <v>Yes</v>
      </c>
      <c r="H168" s="44" t="str">
        <f ca="1">IF(ISERROR(VLOOKUP($B168,'National Conditions Backsheet'!$D$38:$CL$187,H$25,0)), "", VLOOKUP($B168,'National Conditions Backsheet'!$D$38:$CL$187,H$25,0))</f>
        <v>Yes</v>
      </c>
      <c r="I168" s="44" t="str">
        <f ca="1">IF(ISERROR(VLOOKUP($B168,'National Conditions Backsheet'!$D$38:$CL$187,I$25,0)), "", VLOOKUP($B168,'National Conditions Backsheet'!$D$38:$CL$187,I$25,0))</f>
        <v>No - In Progress</v>
      </c>
      <c r="J168" s="44" t="str">
        <f ca="1">IF(ISERROR(VLOOKUP($B168,'National Conditions Backsheet'!$D$38:$CL$187,J$25,0)), "", VLOOKUP($B168,'National Conditions Backsheet'!$D$38:$CL$187,J$25,0))</f>
        <v>No - In Progress</v>
      </c>
      <c r="K168" s="44" t="str">
        <f ca="1">IF(ISERROR(VLOOKUP($B168,'National Conditions Backsheet'!$D$38:$CL$187,K$25,0)), "", VLOOKUP($B168,'National Conditions Backsheet'!$D$38:$CL$187,K$25,0))</f>
        <v>Yes</v>
      </c>
      <c r="L168" s="44" t="str">
        <f ca="1">IF(ISERROR(VLOOKUP($B168,'National Conditions Backsheet'!$D$38:$CL$187,L$25,0)), "", VLOOKUP($B168,'National Conditions Backsheet'!$D$38:$CL$187,L$25,0))</f>
        <v>Yes</v>
      </c>
      <c r="M168" s="44" t="str">
        <f ca="1">IF(ISERROR(VLOOKUP($B168,'National Conditions Backsheet'!$D$38:$CL$187,M$25,0)), "", VLOOKUP($B168,'National Conditions Backsheet'!$D$38:$CL$187,M$25,0))</f>
        <v>Yes</v>
      </c>
      <c r="N168" s="42" t="str">
        <f ca="1">IF(ISERROR(VLOOKUP($B168,'National Conditions Backsheet'!$D$38:$CL$187,N$25,0)), "", VLOOKUP($B168,'National Conditions Backsheet'!$D$38:$CL$187,N$25,0))</f>
        <v>Yes</v>
      </c>
    </row>
    <row r="169" spans="1:14">
      <c r="A169" s="3">
        <v>141</v>
      </c>
      <c r="B169" s="41" t="str">
        <f t="shared" ca="1" si="7"/>
        <v>E09000033</v>
      </c>
      <c r="C169" s="58" t="str">
        <f ca="1">IFERROR(VLOOKUP($B169,'Org list'!$J$9:$K$637,2,0), "")</f>
        <v>Westminster</v>
      </c>
      <c r="D169" s="41" t="str">
        <f ca="1">IF(ISERROR(VLOOKUP($B169,'National Conditions Backsheet'!$D$38:$CL$187,D$25,0)), "", VLOOKUP($B169,'National Conditions Backsheet'!$D$38:$CL$187,D$25,0))</f>
        <v>No</v>
      </c>
      <c r="E169" s="44" t="str">
        <f ca="1">IF(ISERROR(VLOOKUP($B169,'National Conditions Backsheet'!$D$38:$CL$187,E$25,0)),"",IF(VLOOKUP($B169,'National Conditions Backsheet'!$D$38:$CL$187,E$25,0)="&lt;Please Select&gt;","",IF($D169="Yes","",VLOOKUP($B169,'National Conditions Backsheet'!$D$38:$CL$187,E$25,0))))</f>
        <v>Yes</v>
      </c>
      <c r="F169" s="43" t="str">
        <f ca="1">IF(ISERROR(VLOOKUP($B169,'National Conditions Backsheet'!$D$38:$CL$187,F$25,0)),"",IF(VLOOKUP($B169,'National Conditions Backsheet'!$D$38:$CL$187,F$25,0)=0,"",VLOOKUP($B169,'National Conditions Backsheet'!$D$38:$CL$187,F$25,0)))</f>
        <v/>
      </c>
      <c r="G169" s="44" t="str">
        <f ca="1">IF(ISERROR(VLOOKUP($B169,'National Conditions Backsheet'!$D$38:$CL$187,G$25,0)), "", VLOOKUP($B169,'National Conditions Backsheet'!$D$38:$CL$187,G$25,0))</f>
        <v>Yes</v>
      </c>
      <c r="H169" s="44" t="str">
        <f ca="1">IF(ISERROR(VLOOKUP($B169,'National Conditions Backsheet'!$D$38:$CL$187,H$25,0)), "", VLOOKUP($B169,'National Conditions Backsheet'!$D$38:$CL$187,H$25,0))</f>
        <v>Yes</v>
      </c>
      <c r="I169" s="44" t="str">
        <f ca="1">IF(ISERROR(VLOOKUP($B169,'National Conditions Backsheet'!$D$38:$CL$187,I$25,0)), "", VLOOKUP($B169,'National Conditions Backsheet'!$D$38:$CL$187,I$25,0))</f>
        <v>No - In Progress</v>
      </c>
      <c r="J169" s="44" t="str">
        <f ca="1">IF(ISERROR(VLOOKUP($B169,'National Conditions Backsheet'!$D$38:$CL$187,J$25,0)), "", VLOOKUP($B169,'National Conditions Backsheet'!$D$38:$CL$187,J$25,0))</f>
        <v>No - In Progress</v>
      </c>
      <c r="K169" s="44" t="str">
        <f ca="1">IF(ISERROR(VLOOKUP($B169,'National Conditions Backsheet'!$D$38:$CL$187,K$25,0)), "", VLOOKUP($B169,'National Conditions Backsheet'!$D$38:$CL$187,K$25,0))</f>
        <v>Yes</v>
      </c>
      <c r="L169" s="44" t="str">
        <f ca="1">IF(ISERROR(VLOOKUP($B169,'National Conditions Backsheet'!$D$38:$CL$187,L$25,0)), "", VLOOKUP($B169,'National Conditions Backsheet'!$D$38:$CL$187,L$25,0))</f>
        <v>Yes</v>
      </c>
      <c r="M169" s="44" t="str">
        <f ca="1">IF(ISERROR(VLOOKUP($B169,'National Conditions Backsheet'!$D$38:$CL$187,M$25,0)), "", VLOOKUP($B169,'National Conditions Backsheet'!$D$38:$CL$187,M$25,0))</f>
        <v>No - In Progress</v>
      </c>
      <c r="N169" s="42" t="str">
        <f ca="1">IF(ISERROR(VLOOKUP($B169,'National Conditions Backsheet'!$D$38:$CL$187,N$25,0)), "", VLOOKUP($B169,'National Conditions Backsheet'!$D$38:$CL$187,N$25,0))</f>
        <v>Yes</v>
      </c>
    </row>
    <row r="170" spans="1:14">
      <c r="A170" s="3">
        <v>142</v>
      </c>
      <c r="B170" s="41" t="str">
        <f t="shared" ca="1" si="7"/>
        <v>E08000010</v>
      </c>
      <c r="C170" s="58" t="str">
        <f ca="1">IFERROR(VLOOKUP($B170,'Org list'!$J$9:$K$637,2,0), "")</f>
        <v>Wigan</v>
      </c>
      <c r="D170" s="41" t="str">
        <f ca="1">IF(ISERROR(VLOOKUP($B170,'National Conditions Backsheet'!$D$38:$CL$187,D$25,0)), "", VLOOKUP($B170,'National Conditions Backsheet'!$D$38:$CL$187,D$25,0))</f>
        <v>Yes</v>
      </c>
      <c r="E170" s="44" t="str">
        <f ca="1">IF(ISERROR(VLOOKUP($B170,'National Conditions Backsheet'!$D$38:$CL$187,E$25,0)),"",IF(VLOOKUP($B170,'National Conditions Backsheet'!$D$38:$CL$187,E$25,0)="&lt;Please Select&gt;","",IF($D170="Yes","",VLOOKUP($B170,'National Conditions Backsheet'!$D$38:$CL$187,E$25,0))))</f>
        <v/>
      </c>
      <c r="F170" s="43" t="str">
        <f ca="1">IF(ISERROR(VLOOKUP($B170,'National Conditions Backsheet'!$D$38:$CL$187,F$25,0)),"",IF(VLOOKUP($B170,'National Conditions Backsheet'!$D$38:$CL$187,F$25,0)=0,"",VLOOKUP($B170,'National Conditions Backsheet'!$D$38:$CL$187,F$25,0)))</f>
        <v/>
      </c>
      <c r="G170" s="44" t="str">
        <f ca="1">IF(ISERROR(VLOOKUP($B170,'National Conditions Backsheet'!$D$38:$CL$187,G$25,0)), "", VLOOKUP($B170,'National Conditions Backsheet'!$D$38:$CL$187,G$25,0))</f>
        <v>Yes</v>
      </c>
      <c r="H170" s="44" t="str">
        <f ca="1">IF(ISERROR(VLOOKUP($B170,'National Conditions Backsheet'!$D$38:$CL$187,H$25,0)), "", VLOOKUP($B170,'National Conditions Backsheet'!$D$38:$CL$187,H$25,0))</f>
        <v>Yes</v>
      </c>
      <c r="I170" s="44" t="str">
        <f ca="1">IF(ISERROR(VLOOKUP($B170,'National Conditions Backsheet'!$D$38:$CL$187,I$25,0)), "", VLOOKUP($B170,'National Conditions Backsheet'!$D$38:$CL$187,I$25,0))</f>
        <v>Yes</v>
      </c>
      <c r="J170" s="44" t="str">
        <f ca="1">IF(ISERROR(VLOOKUP($B170,'National Conditions Backsheet'!$D$38:$CL$187,J$25,0)), "", VLOOKUP($B170,'National Conditions Backsheet'!$D$38:$CL$187,J$25,0))</f>
        <v>Yes</v>
      </c>
      <c r="K170" s="44" t="str">
        <f ca="1">IF(ISERROR(VLOOKUP($B170,'National Conditions Backsheet'!$D$38:$CL$187,K$25,0)), "", VLOOKUP($B170,'National Conditions Backsheet'!$D$38:$CL$187,K$25,0))</f>
        <v>Yes</v>
      </c>
      <c r="L170" s="44" t="str">
        <f ca="1">IF(ISERROR(VLOOKUP($B170,'National Conditions Backsheet'!$D$38:$CL$187,L$25,0)), "", VLOOKUP($B170,'National Conditions Backsheet'!$D$38:$CL$187,L$25,0))</f>
        <v>Yes</v>
      </c>
      <c r="M170" s="44" t="str">
        <f ca="1">IF(ISERROR(VLOOKUP($B170,'National Conditions Backsheet'!$D$38:$CL$187,M$25,0)), "", VLOOKUP($B170,'National Conditions Backsheet'!$D$38:$CL$187,M$25,0))</f>
        <v>Yes</v>
      </c>
      <c r="N170" s="42" t="str">
        <f ca="1">IF(ISERROR(VLOOKUP($B170,'National Conditions Backsheet'!$D$38:$CL$187,N$25,0)), "", VLOOKUP($B170,'National Conditions Backsheet'!$D$38:$CL$187,N$25,0))</f>
        <v>Yes</v>
      </c>
    </row>
    <row r="171" spans="1:14">
      <c r="A171" s="3">
        <v>143</v>
      </c>
      <c r="B171" s="41" t="str">
        <f t="shared" ca="1" si="7"/>
        <v>E06000054</v>
      </c>
      <c r="C171" s="58" t="str">
        <f ca="1">IFERROR(VLOOKUP($B171,'Org list'!$J$9:$K$637,2,0), "")</f>
        <v>Wiltshire</v>
      </c>
      <c r="D171" s="41" t="str">
        <f ca="1">IF(ISERROR(VLOOKUP($B171,'National Conditions Backsheet'!$D$38:$CL$187,D$25,0)), "", VLOOKUP($B171,'National Conditions Backsheet'!$D$38:$CL$187,D$25,0))</f>
        <v>Yes</v>
      </c>
      <c r="E171" s="44" t="str">
        <f ca="1">IF(ISERROR(VLOOKUP($B171,'National Conditions Backsheet'!$D$38:$CL$187,E$25,0)),"",IF(VLOOKUP($B171,'National Conditions Backsheet'!$D$38:$CL$187,E$25,0)="&lt;Please Select&gt;","",IF($D171="Yes","",VLOOKUP($B171,'National Conditions Backsheet'!$D$38:$CL$187,E$25,0))))</f>
        <v/>
      </c>
      <c r="F171" s="43" t="str">
        <f ca="1">IF(ISERROR(VLOOKUP($B171,'National Conditions Backsheet'!$D$38:$CL$187,F$25,0)),"",IF(VLOOKUP($B171,'National Conditions Backsheet'!$D$38:$CL$187,F$25,0)=0,"",VLOOKUP($B171,'National Conditions Backsheet'!$D$38:$CL$187,F$25,0)))</f>
        <v/>
      </c>
      <c r="G171" s="44" t="str">
        <f ca="1">IF(ISERROR(VLOOKUP($B171,'National Conditions Backsheet'!$D$38:$CL$187,G$25,0)), "", VLOOKUP($B171,'National Conditions Backsheet'!$D$38:$CL$187,G$25,0))</f>
        <v>Yes</v>
      </c>
      <c r="H171" s="44" t="str">
        <f ca="1">IF(ISERROR(VLOOKUP($B171,'National Conditions Backsheet'!$D$38:$CL$187,H$25,0)), "", VLOOKUP($B171,'National Conditions Backsheet'!$D$38:$CL$187,H$25,0))</f>
        <v>Yes</v>
      </c>
      <c r="I171" s="44" t="str">
        <f ca="1">IF(ISERROR(VLOOKUP($B171,'National Conditions Backsheet'!$D$38:$CL$187,I$25,0)), "", VLOOKUP($B171,'National Conditions Backsheet'!$D$38:$CL$187,I$25,0))</f>
        <v>Yes</v>
      </c>
      <c r="J171" s="44" t="str">
        <f ca="1">IF(ISERROR(VLOOKUP($B171,'National Conditions Backsheet'!$D$38:$CL$187,J$25,0)), "", VLOOKUP($B171,'National Conditions Backsheet'!$D$38:$CL$187,J$25,0))</f>
        <v>Yes</v>
      </c>
      <c r="K171" s="44" t="str">
        <f ca="1">IF(ISERROR(VLOOKUP($B171,'National Conditions Backsheet'!$D$38:$CL$187,K$25,0)), "", VLOOKUP($B171,'National Conditions Backsheet'!$D$38:$CL$187,K$25,0))</f>
        <v>Yes</v>
      </c>
      <c r="L171" s="44" t="str">
        <f ca="1">IF(ISERROR(VLOOKUP($B171,'National Conditions Backsheet'!$D$38:$CL$187,L$25,0)), "", VLOOKUP($B171,'National Conditions Backsheet'!$D$38:$CL$187,L$25,0))</f>
        <v>Yes</v>
      </c>
      <c r="M171" s="44" t="str">
        <f ca="1">IF(ISERROR(VLOOKUP($B171,'National Conditions Backsheet'!$D$38:$CL$187,M$25,0)), "", VLOOKUP($B171,'National Conditions Backsheet'!$D$38:$CL$187,M$25,0))</f>
        <v>Yes</v>
      </c>
      <c r="N171" s="42" t="str">
        <f ca="1">IF(ISERROR(VLOOKUP($B171,'National Conditions Backsheet'!$D$38:$CL$187,N$25,0)), "", VLOOKUP($B171,'National Conditions Backsheet'!$D$38:$CL$187,N$25,0))</f>
        <v>Yes</v>
      </c>
    </row>
    <row r="172" spans="1:14">
      <c r="A172" s="3">
        <v>144</v>
      </c>
      <c r="B172" s="41" t="str">
        <f t="shared" ca="1" si="7"/>
        <v>E06000040</v>
      </c>
      <c r="C172" s="58" t="str">
        <f ca="1">IFERROR(VLOOKUP($B172,'Org list'!$J$9:$K$637,2,0), "")</f>
        <v>Windsor and Maidenhead</v>
      </c>
      <c r="D172" s="41" t="str">
        <f ca="1">IF(ISERROR(VLOOKUP($B172,'National Conditions Backsheet'!$D$38:$CL$187,D$25,0)), "", VLOOKUP($B172,'National Conditions Backsheet'!$D$38:$CL$187,D$25,0))</f>
        <v>Yes</v>
      </c>
      <c r="E172" s="44" t="str">
        <f ca="1">IF(ISERROR(VLOOKUP($B172,'National Conditions Backsheet'!$D$38:$CL$187,E$25,0)),"",IF(VLOOKUP($B172,'National Conditions Backsheet'!$D$38:$CL$187,E$25,0)="&lt;Please Select&gt;","",IF($D172="Yes","",VLOOKUP($B172,'National Conditions Backsheet'!$D$38:$CL$187,E$25,0))))</f>
        <v/>
      </c>
      <c r="F172" s="43" t="str">
        <f ca="1">IF(ISERROR(VLOOKUP($B172,'National Conditions Backsheet'!$D$38:$CL$187,F$25,0)),"",IF(VLOOKUP($B172,'National Conditions Backsheet'!$D$38:$CL$187,F$25,0)=0,"",VLOOKUP($B172,'National Conditions Backsheet'!$D$38:$CL$187,F$25,0)))</f>
        <v/>
      </c>
      <c r="G172" s="44" t="str">
        <f ca="1">IF(ISERROR(VLOOKUP($B172,'National Conditions Backsheet'!$D$38:$CL$187,G$25,0)), "", VLOOKUP($B172,'National Conditions Backsheet'!$D$38:$CL$187,G$25,0))</f>
        <v>Yes</v>
      </c>
      <c r="H172" s="44" t="str">
        <f ca="1">IF(ISERROR(VLOOKUP($B172,'National Conditions Backsheet'!$D$38:$CL$187,H$25,0)), "", VLOOKUP($B172,'National Conditions Backsheet'!$D$38:$CL$187,H$25,0))</f>
        <v>Yes</v>
      </c>
      <c r="I172" s="44" t="str">
        <f ca="1">IF(ISERROR(VLOOKUP($B172,'National Conditions Backsheet'!$D$38:$CL$187,I$25,0)), "", VLOOKUP($B172,'National Conditions Backsheet'!$D$38:$CL$187,I$25,0))</f>
        <v>Yes</v>
      </c>
      <c r="J172" s="44" t="str">
        <f ca="1">IF(ISERROR(VLOOKUP($B172,'National Conditions Backsheet'!$D$38:$CL$187,J$25,0)), "", VLOOKUP($B172,'National Conditions Backsheet'!$D$38:$CL$187,J$25,0))</f>
        <v>No - In Progress</v>
      </c>
      <c r="K172" s="44" t="str">
        <f ca="1">IF(ISERROR(VLOOKUP($B172,'National Conditions Backsheet'!$D$38:$CL$187,K$25,0)), "", VLOOKUP($B172,'National Conditions Backsheet'!$D$38:$CL$187,K$25,0))</f>
        <v>Yes</v>
      </c>
      <c r="L172" s="44" t="str">
        <f ca="1">IF(ISERROR(VLOOKUP($B172,'National Conditions Backsheet'!$D$38:$CL$187,L$25,0)), "", VLOOKUP($B172,'National Conditions Backsheet'!$D$38:$CL$187,L$25,0))</f>
        <v>Yes</v>
      </c>
      <c r="M172" s="44" t="str">
        <f ca="1">IF(ISERROR(VLOOKUP($B172,'National Conditions Backsheet'!$D$38:$CL$187,M$25,0)), "", VLOOKUP($B172,'National Conditions Backsheet'!$D$38:$CL$187,M$25,0))</f>
        <v>No - In Progress</v>
      </c>
      <c r="N172" s="42" t="str">
        <f ca="1">IF(ISERROR(VLOOKUP($B172,'National Conditions Backsheet'!$D$38:$CL$187,N$25,0)), "", VLOOKUP($B172,'National Conditions Backsheet'!$D$38:$CL$187,N$25,0))</f>
        <v>Yes</v>
      </c>
    </row>
    <row r="173" spans="1:14">
      <c r="A173" s="3">
        <v>145</v>
      </c>
      <c r="B173" s="41" t="str">
        <f t="shared" ca="1" si="7"/>
        <v>E08000015</v>
      </c>
      <c r="C173" s="58" t="str">
        <f ca="1">IFERROR(VLOOKUP($B173,'Org list'!$J$9:$K$637,2,0), "")</f>
        <v>Wirral</v>
      </c>
      <c r="D173" s="41" t="str">
        <f ca="1">IF(ISERROR(VLOOKUP($B173,'National Conditions Backsheet'!$D$38:$CL$187,D$25,0)), "", VLOOKUP($B173,'National Conditions Backsheet'!$D$38:$CL$187,D$25,0))</f>
        <v>Yes</v>
      </c>
      <c r="E173" s="44" t="str">
        <f ca="1">IF(ISERROR(VLOOKUP($B173,'National Conditions Backsheet'!$D$38:$CL$187,E$25,0)),"",IF(VLOOKUP($B173,'National Conditions Backsheet'!$D$38:$CL$187,E$25,0)="&lt;Please Select&gt;","",IF($D173="Yes","",VLOOKUP($B173,'National Conditions Backsheet'!$D$38:$CL$187,E$25,0))))</f>
        <v/>
      </c>
      <c r="F173" s="43" t="str">
        <f ca="1">IF(ISERROR(VLOOKUP($B173,'National Conditions Backsheet'!$D$38:$CL$187,F$25,0)),"",IF(VLOOKUP($B173,'National Conditions Backsheet'!$D$38:$CL$187,F$25,0)=0,"",VLOOKUP($B173,'National Conditions Backsheet'!$D$38:$CL$187,F$25,0)))</f>
        <v/>
      </c>
      <c r="G173" s="44" t="str">
        <f ca="1">IF(ISERROR(VLOOKUP($B173,'National Conditions Backsheet'!$D$38:$CL$187,G$25,0)), "", VLOOKUP($B173,'National Conditions Backsheet'!$D$38:$CL$187,G$25,0))</f>
        <v>Yes</v>
      </c>
      <c r="H173" s="44" t="str">
        <f ca="1">IF(ISERROR(VLOOKUP($B173,'National Conditions Backsheet'!$D$38:$CL$187,H$25,0)), "", VLOOKUP($B173,'National Conditions Backsheet'!$D$38:$CL$187,H$25,0))</f>
        <v>Yes</v>
      </c>
      <c r="I173" s="44" t="str">
        <f ca="1">IF(ISERROR(VLOOKUP($B173,'National Conditions Backsheet'!$D$38:$CL$187,I$25,0)), "", VLOOKUP($B173,'National Conditions Backsheet'!$D$38:$CL$187,I$25,0))</f>
        <v>Yes</v>
      </c>
      <c r="J173" s="44" t="str">
        <f ca="1">IF(ISERROR(VLOOKUP($B173,'National Conditions Backsheet'!$D$38:$CL$187,J$25,0)), "", VLOOKUP($B173,'National Conditions Backsheet'!$D$38:$CL$187,J$25,0))</f>
        <v>No - In Progress</v>
      </c>
      <c r="K173" s="44" t="str">
        <f ca="1">IF(ISERROR(VLOOKUP($B173,'National Conditions Backsheet'!$D$38:$CL$187,K$25,0)), "", VLOOKUP($B173,'National Conditions Backsheet'!$D$38:$CL$187,K$25,0))</f>
        <v>Yes</v>
      </c>
      <c r="L173" s="44" t="str">
        <f ca="1">IF(ISERROR(VLOOKUP($B173,'National Conditions Backsheet'!$D$38:$CL$187,L$25,0)), "", VLOOKUP($B173,'National Conditions Backsheet'!$D$38:$CL$187,L$25,0))</f>
        <v>No - In Progress</v>
      </c>
      <c r="M173" s="44" t="str">
        <f ca="1">IF(ISERROR(VLOOKUP($B173,'National Conditions Backsheet'!$D$38:$CL$187,M$25,0)), "", VLOOKUP($B173,'National Conditions Backsheet'!$D$38:$CL$187,M$25,0))</f>
        <v>Yes</v>
      </c>
      <c r="N173" s="42" t="str">
        <f ca="1">IF(ISERROR(VLOOKUP($B173,'National Conditions Backsheet'!$D$38:$CL$187,N$25,0)), "", VLOOKUP($B173,'National Conditions Backsheet'!$D$38:$CL$187,N$25,0))</f>
        <v>No - In Progress</v>
      </c>
    </row>
    <row r="174" spans="1:14">
      <c r="A174" s="3">
        <v>146</v>
      </c>
      <c r="B174" s="41" t="str">
        <f t="shared" ca="1" si="7"/>
        <v>E06000041</v>
      </c>
      <c r="C174" s="58" t="str">
        <f ca="1">IFERROR(VLOOKUP($B174,'Org list'!$J$9:$K$637,2,0), "")</f>
        <v>Wokingham</v>
      </c>
      <c r="D174" s="41" t="str">
        <f ca="1">IF(ISERROR(VLOOKUP($B174,'National Conditions Backsheet'!$D$38:$CL$187,D$25,0)), "", VLOOKUP($B174,'National Conditions Backsheet'!$D$38:$CL$187,D$25,0))</f>
        <v>Yes</v>
      </c>
      <c r="E174" s="44" t="str">
        <f ca="1">IF(ISERROR(VLOOKUP($B174,'National Conditions Backsheet'!$D$38:$CL$187,E$25,0)),"",IF(VLOOKUP($B174,'National Conditions Backsheet'!$D$38:$CL$187,E$25,0)="&lt;Please Select&gt;","",IF($D174="Yes","",VLOOKUP($B174,'National Conditions Backsheet'!$D$38:$CL$187,E$25,0))))</f>
        <v/>
      </c>
      <c r="F174" s="43" t="str">
        <f ca="1">IF(ISERROR(VLOOKUP($B174,'National Conditions Backsheet'!$D$38:$CL$187,F$25,0)),"",IF(VLOOKUP($B174,'National Conditions Backsheet'!$D$38:$CL$187,F$25,0)=0,"",VLOOKUP($B174,'National Conditions Backsheet'!$D$38:$CL$187,F$25,0)))</f>
        <v/>
      </c>
      <c r="G174" s="44" t="str">
        <f ca="1">IF(ISERROR(VLOOKUP($B174,'National Conditions Backsheet'!$D$38:$CL$187,G$25,0)), "", VLOOKUP($B174,'National Conditions Backsheet'!$D$38:$CL$187,G$25,0))</f>
        <v>Yes</v>
      </c>
      <c r="H174" s="44" t="str">
        <f ca="1">IF(ISERROR(VLOOKUP($B174,'National Conditions Backsheet'!$D$38:$CL$187,H$25,0)), "", VLOOKUP($B174,'National Conditions Backsheet'!$D$38:$CL$187,H$25,0))</f>
        <v>Yes</v>
      </c>
      <c r="I174" s="44" t="str">
        <f ca="1">IF(ISERROR(VLOOKUP($B174,'National Conditions Backsheet'!$D$38:$CL$187,I$25,0)), "", VLOOKUP($B174,'National Conditions Backsheet'!$D$38:$CL$187,I$25,0))</f>
        <v>Yes</v>
      </c>
      <c r="J174" s="44" t="str">
        <f ca="1">IF(ISERROR(VLOOKUP($B174,'National Conditions Backsheet'!$D$38:$CL$187,J$25,0)), "", VLOOKUP($B174,'National Conditions Backsheet'!$D$38:$CL$187,J$25,0))</f>
        <v>Yes</v>
      </c>
      <c r="K174" s="44" t="str">
        <f ca="1">IF(ISERROR(VLOOKUP($B174,'National Conditions Backsheet'!$D$38:$CL$187,K$25,0)), "", VLOOKUP($B174,'National Conditions Backsheet'!$D$38:$CL$187,K$25,0))</f>
        <v>Yes</v>
      </c>
      <c r="L174" s="44" t="str">
        <f ca="1">IF(ISERROR(VLOOKUP($B174,'National Conditions Backsheet'!$D$38:$CL$187,L$25,0)), "", VLOOKUP($B174,'National Conditions Backsheet'!$D$38:$CL$187,L$25,0))</f>
        <v>Yes</v>
      </c>
      <c r="M174" s="44" t="str">
        <f ca="1">IF(ISERROR(VLOOKUP($B174,'National Conditions Backsheet'!$D$38:$CL$187,M$25,0)), "", VLOOKUP($B174,'National Conditions Backsheet'!$D$38:$CL$187,M$25,0))</f>
        <v>Yes</v>
      </c>
      <c r="N174" s="42" t="str">
        <f ca="1">IF(ISERROR(VLOOKUP($B174,'National Conditions Backsheet'!$D$38:$CL$187,N$25,0)), "", VLOOKUP($B174,'National Conditions Backsheet'!$D$38:$CL$187,N$25,0))</f>
        <v>Yes</v>
      </c>
    </row>
    <row r="175" spans="1:14">
      <c r="A175" s="3">
        <v>147</v>
      </c>
      <c r="B175" s="41" t="str">
        <f t="shared" ca="1" si="7"/>
        <v>E08000031</v>
      </c>
      <c r="C175" s="58" t="str">
        <f ca="1">IFERROR(VLOOKUP($B175,'Org list'!$J$9:$K$637,2,0), "")</f>
        <v>Wolverhampton</v>
      </c>
      <c r="D175" s="41" t="str">
        <f ca="1">IF(ISERROR(VLOOKUP($B175,'National Conditions Backsheet'!$D$38:$CL$187,D$25,0)), "", VLOOKUP($B175,'National Conditions Backsheet'!$D$38:$CL$187,D$25,0))</f>
        <v>Yes</v>
      </c>
      <c r="E175" s="44" t="str">
        <f ca="1">IF(ISERROR(VLOOKUP($B175,'National Conditions Backsheet'!$D$38:$CL$187,E$25,0)),"",IF(VLOOKUP($B175,'National Conditions Backsheet'!$D$38:$CL$187,E$25,0)="&lt;Please Select&gt;","",IF($D175="Yes","",VLOOKUP($B175,'National Conditions Backsheet'!$D$38:$CL$187,E$25,0))))</f>
        <v/>
      </c>
      <c r="F175" s="43" t="str">
        <f ca="1">IF(ISERROR(VLOOKUP($B175,'National Conditions Backsheet'!$D$38:$CL$187,F$25,0)),"",IF(VLOOKUP($B175,'National Conditions Backsheet'!$D$38:$CL$187,F$25,0)=0,"",VLOOKUP($B175,'National Conditions Backsheet'!$D$38:$CL$187,F$25,0)))</f>
        <v/>
      </c>
      <c r="G175" s="44" t="str">
        <f ca="1">IF(ISERROR(VLOOKUP($B175,'National Conditions Backsheet'!$D$38:$CL$187,G$25,0)), "", VLOOKUP($B175,'National Conditions Backsheet'!$D$38:$CL$187,G$25,0))</f>
        <v>Yes</v>
      </c>
      <c r="H175" s="44" t="str">
        <f ca="1">IF(ISERROR(VLOOKUP($B175,'National Conditions Backsheet'!$D$38:$CL$187,H$25,0)), "", VLOOKUP($B175,'National Conditions Backsheet'!$D$38:$CL$187,H$25,0))</f>
        <v>Yes</v>
      </c>
      <c r="I175" s="44" t="str">
        <f ca="1">IF(ISERROR(VLOOKUP($B175,'National Conditions Backsheet'!$D$38:$CL$187,I$25,0)), "", VLOOKUP($B175,'National Conditions Backsheet'!$D$38:$CL$187,I$25,0))</f>
        <v>No - In Progress</v>
      </c>
      <c r="J175" s="44" t="str">
        <f ca="1">IF(ISERROR(VLOOKUP($B175,'National Conditions Backsheet'!$D$38:$CL$187,J$25,0)), "", VLOOKUP($B175,'National Conditions Backsheet'!$D$38:$CL$187,J$25,0))</f>
        <v>No - In Progress</v>
      </c>
      <c r="K175" s="44" t="str">
        <f ca="1">IF(ISERROR(VLOOKUP($B175,'National Conditions Backsheet'!$D$38:$CL$187,K$25,0)), "", VLOOKUP($B175,'National Conditions Backsheet'!$D$38:$CL$187,K$25,0))</f>
        <v>Yes</v>
      </c>
      <c r="L175" s="44" t="str">
        <f ca="1">IF(ISERROR(VLOOKUP($B175,'National Conditions Backsheet'!$D$38:$CL$187,L$25,0)), "", VLOOKUP($B175,'National Conditions Backsheet'!$D$38:$CL$187,L$25,0))</f>
        <v>No - In Progress</v>
      </c>
      <c r="M175" s="44" t="str">
        <f ca="1">IF(ISERROR(VLOOKUP($B175,'National Conditions Backsheet'!$D$38:$CL$187,M$25,0)), "", VLOOKUP($B175,'National Conditions Backsheet'!$D$38:$CL$187,M$25,0))</f>
        <v>No - In Progress</v>
      </c>
      <c r="N175" s="42" t="str">
        <f ca="1">IF(ISERROR(VLOOKUP($B175,'National Conditions Backsheet'!$D$38:$CL$187,N$25,0)), "", VLOOKUP($B175,'National Conditions Backsheet'!$D$38:$CL$187,N$25,0))</f>
        <v>Yes</v>
      </c>
    </row>
    <row r="176" spans="1:14">
      <c r="A176" s="3">
        <v>148</v>
      </c>
      <c r="B176" s="41" t="str">
        <f t="shared" ca="1" si="7"/>
        <v>E10000034</v>
      </c>
      <c r="C176" s="58" t="str">
        <f ca="1">IFERROR(VLOOKUP($B176,'Org list'!$J$9:$K$637,2,0), "")</f>
        <v>Worcestershire</v>
      </c>
      <c r="D176" s="41" t="str">
        <f ca="1">IF(ISERROR(VLOOKUP($B176,'National Conditions Backsheet'!$D$38:$CL$187,D$25,0)), "", VLOOKUP($B176,'National Conditions Backsheet'!$D$38:$CL$187,D$25,0))</f>
        <v>Yes</v>
      </c>
      <c r="E176" s="44" t="str">
        <f ca="1">IF(ISERROR(VLOOKUP($B176,'National Conditions Backsheet'!$D$38:$CL$187,E$25,0)),"",IF(VLOOKUP($B176,'National Conditions Backsheet'!$D$38:$CL$187,E$25,0)="&lt;Please Select&gt;","",IF($D176="Yes","",VLOOKUP($B176,'National Conditions Backsheet'!$D$38:$CL$187,E$25,0))))</f>
        <v/>
      </c>
      <c r="F176" s="43" t="str">
        <f ca="1">IF(ISERROR(VLOOKUP($B176,'National Conditions Backsheet'!$D$38:$CL$187,F$25,0)),"",IF(VLOOKUP($B176,'National Conditions Backsheet'!$D$38:$CL$187,F$25,0)=0,"",VLOOKUP($B176,'National Conditions Backsheet'!$D$38:$CL$187,F$25,0)))</f>
        <v/>
      </c>
      <c r="G176" s="44" t="str">
        <f ca="1">IF(ISERROR(VLOOKUP($B176,'National Conditions Backsheet'!$D$38:$CL$187,G$25,0)), "", VLOOKUP($B176,'National Conditions Backsheet'!$D$38:$CL$187,G$25,0))</f>
        <v>Yes</v>
      </c>
      <c r="H176" s="44" t="str">
        <f ca="1">IF(ISERROR(VLOOKUP($B176,'National Conditions Backsheet'!$D$38:$CL$187,H$25,0)), "", VLOOKUP($B176,'National Conditions Backsheet'!$D$38:$CL$187,H$25,0))</f>
        <v>Yes</v>
      </c>
      <c r="I176" s="44" t="str">
        <f ca="1">IF(ISERROR(VLOOKUP($B176,'National Conditions Backsheet'!$D$38:$CL$187,I$25,0)), "", VLOOKUP($B176,'National Conditions Backsheet'!$D$38:$CL$187,I$25,0))</f>
        <v>Yes</v>
      </c>
      <c r="J176" s="44" t="str">
        <f ca="1">IF(ISERROR(VLOOKUP($B176,'National Conditions Backsheet'!$D$38:$CL$187,J$25,0)), "", VLOOKUP($B176,'National Conditions Backsheet'!$D$38:$CL$187,J$25,0))</f>
        <v>Yes</v>
      </c>
      <c r="K176" s="44" t="str">
        <f ca="1">IF(ISERROR(VLOOKUP($B176,'National Conditions Backsheet'!$D$38:$CL$187,K$25,0)), "", VLOOKUP($B176,'National Conditions Backsheet'!$D$38:$CL$187,K$25,0))</f>
        <v>Yes</v>
      </c>
      <c r="L176" s="44" t="str">
        <f ca="1">IF(ISERROR(VLOOKUP($B176,'National Conditions Backsheet'!$D$38:$CL$187,L$25,0)), "", VLOOKUP($B176,'National Conditions Backsheet'!$D$38:$CL$187,L$25,0))</f>
        <v>Yes</v>
      </c>
      <c r="M176" s="44" t="str">
        <f ca="1">IF(ISERROR(VLOOKUP($B176,'National Conditions Backsheet'!$D$38:$CL$187,M$25,0)), "", VLOOKUP($B176,'National Conditions Backsheet'!$D$38:$CL$187,M$25,0))</f>
        <v>Yes</v>
      </c>
      <c r="N176" s="42" t="str">
        <f ca="1">IF(ISERROR(VLOOKUP($B176,'National Conditions Backsheet'!$D$38:$CL$187,N$25,0)), "", VLOOKUP($B176,'National Conditions Backsheet'!$D$38:$CL$187,N$25,0))</f>
        <v>Yes</v>
      </c>
    </row>
    <row r="177" spans="1:15" ht="15.75" thickBot="1">
      <c r="A177" s="3">
        <v>149</v>
      </c>
      <c r="B177" s="45" t="str">
        <f t="shared" ca="1" si="7"/>
        <v>E06000014</v>
      </c>
      <c r="C177" s="56" t="str">
        <f ca="1">IFERROR(VLOOKUP($B177,'Org list'!$J$9:$K$637,2,0), "")</f>
        <v>York</v>
      </c>
      <c r="D177" s="45" t="str">
        <f ca="1">IF(ISERROR(VLOOKUP($B177,'National Conditions Backsheet'!$D$38:$CL$187,D$25,0)), "", VLOOKUP($B177,'National Conditions Backsheet'!$D$38:$CL$187,D$25,0))</f>
        <v>No</v>
      </c>
      <c r="E177" s="48" t="str">
        <f ca="1">IF(ISERROR(VLOOKUP($B177,'National Conditions Backsheet'!$D$38:$CL$187,E$25,0)),"",IF(VLOOKUP($B177,'National Conditions Backsheet'!$D$38:$CL$187,E$25,0)="&lt;Please Select&gt;","",IF($D177="Yes","",VLOOKUP($B177,'National Conditions Backsheet'!$D$38:$CL$187,E$25,0))))</f>
        <v>No</v>
      </c>
      <c r="F177" s="47">
        <f ca="1">IF(ISERROR(VLOOKUP($B177,'National Conditions Backsheet'!$D$38:$CL$187,F$25,0)),"",IF(VLOOKUP($B177,'National Conditions Backsheet'!$D$38:$CL$187,F$25,0)=0,"",VLOOKUP($B177,'National Conditions Backsheet'!$D$38:$CL$187,F$25,0)))</f>
        <v>42368</v>
      </c>
      <c r="G177" s="48" t="str">
        <f ca="1">IF(ISERROR(VLOOKUP($B177,'National Conditions Backsheet'!$D$38:$CL$187,G$25,0)), "", VLOOKUP($B177,'National Conditions Backsheet'!$D$38:$CL$187,G$25,0))</f>
        <v>No - In Progress</v>
      </c>
      <c r="H177" s="48" t="str">
        <f ca="1">IF(ISERROR(VLOOKUP($B177,'National Conditions Backsheet'!$D$38:$CL$187,H$25,0)), "", VLOOKUP($B177,'National Conditions Backsheet'!$D$38:$CL$187,H$25,0))</f>
        <v>No - In Progress</v>
      </c>
      <c r="I177" s="48" t="str">
        <f ca="1">IF(ISERROR(VLOOKUP($B177,'National Conditions Backsheet'!$D$38:$CL$187,I$25,0)), "", VLOOKUP($B177,'National Conditions Backsheet'!$D$38:$CL$187,I$25,0))</f>
        <v>No - In Progress</v>
      </c>
      <c r="J177" s="48" t="str">
        <f ca="1">IF(ISERROR(VLOOKUP($B177,'National Conditions Backsheet'!$D$38:$CL$187,J$25,0)), "", VLOOKUP($B177,'National Conditions Backsheet'!$D$38:$CL$187,J$25,0))</f>
        <v>Yes</v>
      </c>
      <c r="K177" s="48" t="str">
        <f ca="1">IF(ISERROR(VLOOKUP($B177,'National Conditions Backsheet'!$D$38:$CL$187,K$25,0)), "", VLOOKUP($B177,'National Conditions Backsheet'!$D$38:$CL$187,K$25,0))</f>
        <v>Yes</v>
      </c>
      <c r="L177" s="48" t="str">
        <f ca="1">IF(ISERROR(VLOOKUP($B177,'National Conditions Backsheet'!$D$38:$CL$187,L$25,0)), "", VLOOKUP($B177,'National Conditions Backsheet'!$D$38:$CL$187,L$25,0))</f>
        <v>Yes</v>
      </c>
      <c r="M177" s="48" t="str">
        <f ca="1">IF(ISERROR(VLOOKUP($B177,'National Conditions Backsheet'!$D$38:$CL$187,M$25,0)), "", VLOOKUP($B177,'National Conditions Backsheet'!$D$38:$CL$187,M$25,0))</f>
        <v>Yes</v>
      </c>
      <c r="N177" s="46" t="str">
        <f ca="1">IF(ISERROR(VLOOKUP($B177,'National Conditions Backsheet'!$D$38:$CL$187,N$25,0)), "", VLOOKUP($B177,'National Conditions Backsheet'!$D$38:$CL$187,N$25,0))</f>
        <v>Yes</v>
      </c>
    </row>
    <row r="179" spans="1:15" ht="15" customHeight="1">
      <c r="A179" s="2"/>
      <c r="B179" s="5" t="s">
        <v>21</v>
      </c>
      <c r="C179" s="2"/>
      <c r="D179" s="2"/>
      <c r="E179" s="2"/>
      <c r="F179" s="119"/>
      <c r="G179" s="2"/>
      <c r="H179" s="2"/>
      <c r="I179" s="2"/>
      <c r="J179" s="2"/>
      <c r="K179" s="2"/>
      <c r="L179" s="2"/>
      <c r="M179" s="2"/>
      <c r="N179" s="2"/>
      <c r="O179" s="2"/>
    </row>
    <row r="181" spans="1:15">
      <c r="B181" t="s">
        <v>1415</v>
      </c>
      <c r="C181" s="1"/>
      <c r="D181" s="1"/>
      <c r="E181" s="1"/>
      <c r="F181" s="128"/>
      <c r="G181" s="1"/>
      <c r="H181" s="1"/>
      <c r="I181" s="1"/>
      <c r="J181" s="1"/>
      <c r="K181" s="1"/>
      <c r="L181" s="1"/>
      <c r="M181" s="1"/>
      <c r="N181" s="1"/>
    </row>
    <row r="182" spans="1:15" ht="32.25" customHeight="1">
      <c r="B182" s="528" t="s">
        <v>2270</v>
      </c>
      <c r="C182" s="528"/>
      <c r="D182" s="528"/>
      <c r="E182" s="528"/>
      <c r="F182" s="528"/>
      <c r="G182" s="528"/>
      <c r="H182" s="528"/>
      <c r="I182" s="528"/>
      <c r="J182" s="528"/>
      <c r="K182" s="528"/>
      <c r="L182" s="528"/>
      <c r="M182" s="528"/>
      <c r="N182" s="528"/>
      <c r="O182" s="528"/>
    </row>
    <row r="183" spans="1:15">
      <c r="B183" t="s">
        <v>1131</v>
      </c>
      <c r="C183" s="1"/>
      <c r="D183" s="1"/>
      <c r="E183" s="1"/>
      <c r="F183" s="128"/>
      <c r="G183" s="1"/>
      <c r="H183" s="1"/>
      <c r="I183" s="1"/>
      <c r="J183" s="1"/>
      <c r="K183" s="1"/>
      <c r="L183" s="1"/>
      <c r="M183" s="1"/>
      <c r="N183" s="1"/>
    </row>
    <row r="184" spans="1:15">
      <c r="B184" t="s">
        <v>1132</v>
      </c>
      <c r="C184" s="1"/>
      <c r="D184" s="1"/>
      <c r="E184" s="1"/>
      <c r="F184" s="128"/>
      <c r="G184" s="1"/>
      <c r="H184" s="1"/>
      <c r="I184" s="1"/>
      <c r="J184" s="1"/>
      <c r="K184" s="1"/>
      <c r="L184" s="1"/>
      <c r="M184" s="1"/>
      <c r="N184" s="1"/>
    </row>
    <row r="185" spans="1:15">
      <c r="B185" t="s">
        <v>1133</v>
      </c>
      <c r="C185" s="1"/>
      <c r="D185" s="1"/>
      <c r="E185" s="1"/>
      <c r="F185" s="128"/>
      <c r="G185" s="1"/>
      <c r="H185" s="1"/>
      <c r="I185" s="1"/>
      <c r="J185" s="1"/>
      <c r="K185" s="1"/>
      <c r="L185" s="1"/>
      <c r="M185" s="1"/>
      <c r="N185" s="1"/>
    </row>
    <row r="186" spans="1:15" ht="45" customHeight="1">
      <c r="B186" s="527" t="s">
        <v>1134</v>
      </c>
      <c r="C186" s="527"/>
      <c r="D186" s="527"/>
      <c r="E186" s="527"/>
      <c r="F186" s="527"/>
      <c r="G186" s="527"/>
      <c r="H186" s="527"/>
      <c r="I186" s="527"/>
      <c r="J186" s="527"/>
      <c r="K186" s="527"/>
      <c r="L186" s="527"/>
      <c r="M186" s="527"/>
      <c r="N186" s="527"/>
      <c r="O186" s="527"/>
    </row>
    <row r="187" spans="1:15">
      <c r="B187" t="s">
        <v>1135</v>
      </c>
      <c r="C187" s="1"/>
      <c r="D187" s="1"/>
      <c r="E187" s="1"/>
      <c r="F187" s="128"/>
      <c r="G187" s="1"/>
      <c r="H187" s="1"/>
      <c r="I187" s="1"/>
      <c r="J187" s="1"/>
      <c r="K187" s="1"/>
      <c r="L187" s="1"/>
      <c r="M187" s="1"/>
      <c r="N187" s="1"/>
    </row>
    <row r="188" spans="1:15" ht="30" customHeight="1">
      <c r="B188" s="527" t="s">
        <v>1136</v>
      </c>
      <c r="C188" s="527"/>
      <c r="D188" s="527"/>
      <c r="E188" s="527"/>
      <c r="F188" s="527"/>
      <c r="G188" s="527"/>
      <c r="H188" s="527"/>
      <c r="I188" s="527"/>
      <c r="J188" s="527"/>
      <c r="K188" s="527"/>
      <c r="L188" s="527"/>
      <c r="M188" s="527"/>
      <c r="N188" s="527"/>
      <c r="O188" s="527"/>
    </row>
    <row r="189" spans="1:15">
      <c r="B189" t="s">
        <v>1137</v>
      </c>
    </row>
    <row r="190" spans="1:15" ht="45" customHeight="1">
      <c r="B190" s="527" t="s">
        <v>1138</v>
      </c>
      <c r="C190" s="527"/>
      <c r="D190" s="527"/>
      <c r="E190" s="527"/>
      <c r="F190" s="527"/>
      <c r="G190" s="527"/>
      <c r="H190" s="527"/>
      <c r="I190" s="527"/>
      <c r="J190" s="527"/>
      <c r="K190" s="527"/>
      <c r="L190" s="527"/>
      <c r="M190" s="527"/>
      <c r="N190" s="527"/>
      <c r="O190" s="527"/>
    </row>
    <row r="191" spans="1:15">
      <c r="B191" t="s">
        <v>1139</v>
      </c>
    </row>
    <row r="192" spans="1:15" ht="30" customHeight="1">
      <c r="B192" s="527" t="s">
        <v>1140</v>
      </c>
      <c r="C192" s="527"/>
      <c r="D192" s="527"/>
      <c r="E192" s="527"/>
      <c r="F192" s="527"/>
      <c r="G192" s="527"/>
      <c r="H192" s="527"/>
      <c r="I192" s="527"/>
      <c r="J192" s="527"/>
      <c r="K192" s="527"/>
      <c r="L192" s="527"/>
      <c r="M192" s="527"/>
      <c r="N192" s="527"/>
      <c r="O192" s="527"/>
    </row>
    <row r="193" spans="2:15">
      <c r="B193" t="s">
        <v>1141</v>
      </c>
    </row>
    <row r="194" spans="2:15">
      <c r="B194" t="s">
        <v>1147</v>
      </c>
    </row>
    <row r="195" spans="2:15">
      <c r="B195" t="s">
        <v>1148</v>
      </c>
    </row>
    <row r="196" spans="2:15">
      <c r="B196" t="s">
        <v>1149</v>
      </c>
    </row>
    <row r="197" spans="2:15">
      <c r="B197" t="s">
        <v>1142</v>
      </c>
    </row>
    <row r="198" spans="2:15">
      <c r="B198" t="s">
        <v>1143</v>
      </c>
    </row>
    <row r="199" spans="2:15" ht="30" customHeight="1">
      <c r="B199" s="527" t="s">
        <v>1144</v>
      </c>
      <c r="C199" s="527"/>
      <c r="D199" s="527"/>
      <c r="E199" s="527"/>
      <c r="F199" s="527"/>
      <c r="G199" s="527"/>
      <c r="H199" s="527"/>
      <c r="I199" s="527"/>
      <c r="J199" s="527"/>
      <c r="K199" s="527"/>
      <c r="L199" s="527"/>
      <c r="M199" s="527"/>
      <c r="N199" s="527"/>
      <c r="O199" s="527"/>
    </row>
    <row r="200" spans="2:15">
      <c r="B200" t="s">
        <v>1145</v>
      </c>
    </row>
    <row r="201" spans="2:15" ht="30" customHeight="1">
      <c r="B201" s="527" t="s">
        <v>1146</v>
      </c>
      <c r="C201" s="527"/>
      <c r="D201" s="527"/>
      <c r="E201" s="527"/>
      <c r="F201" s="527"/>
      <c r="G201" s="527"/>
      <c r="H201" s="527"/>
      <c r="I201" s="527"/>
      <c r="J201" s="527"/>
      <c r="K201" s="527"/>
      <c r="L201" s="527"/>
      <c r="M201" s="527"/>
      <c r="N201" s="527"/>
      <c r="O201" s="527"/>
    </row>
  </sheetData>
  <mergeCells count="10">
    <mergeCell ref="G1:J3"/>
    <mergeCell ref="B17:B22"/>
    <mergeCell ref="B4:N4"/>
    <mergeCell ref="B201:O201"/>
    <mergeCell ref="B186:O186"/>
    <mergeCell ref="B188:O188"/>
    <mergeCell ref="B190:O190"/>
    <mergeCell ref="B192:O192"/>
    <mergeCell ref="B199:O199"/>
    <mergeCell ref="B182:O182"/>
  </mergeCells>
  <pageMargins left="0.23622047244094491" right="0.23622047244094491" top="0.74803149606299213" bottom="0.74803149606299213" header="0.31496062992125984" footer="0.31496062992125984"/>
  <pageSetup paperSize="9" scale="34" fitToHeight="4" orientation="portrait" r:id="rId1"/>
  <rowBreaks count="1" manualBreakCount="1">
    <brk id="103"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anchor moveWithCells="1" sizeWithCells="1">
                  <from>
                    <xdr:col>6</xdr:col>
                    <xdr:colOff>561975</xdr:colOff>
                    <xdr:row>3</xdr:row>
                    <xdr:rowOff>171450</xdr:rowOff>
                  </from>
                  <to>
                    <xdr:col>10</xdr:col>
                    <xdr:colOff>676275</xdr:colOff>
                    <xdr:row>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L187"/>
  <sheetViews>
    <sheetView zoomScale="70" zoomScaleNormal="70" workbookViewId="0">
      <selection activeCell="G42" sqref="G42"/>
    </sheetView>
  </sheetViews>
  <sheetFormatPr defaultRowHeight="15"/>
  <cols>
    <col min="2" max="2" width="15.140625" customWidth="1"/>
    <col min="4" max="4" width="14.7109375" customWidth="1"/>
    <col min="5" max="5" width="25.28515625" bestFit="1" customWidth="1"/>
    <col min="6" max="6" width="41.42578125" customWidth="1"/>
    <col min="8" max="8" width="23.7109375" customWidth="1"/>
    <col min="9" max="9" width="18.85546875" customWidth="1"/>
    <col min="10" max="10" width="20.5703125" customWidth="1"/>
    <col min="14" max="14" width="11.28515625" customWidth="1"/>
    <col min="17" max="17" width="17.42578125" customWidth="1"/>
    <col min="18" max="18" width="16.7109375" customWidth="1"/>
    <col min="19" max="19" width="15.42578125" customWidth="1"/>
    <col min="20" max="20" width="11.85546875" customWidth="1"/>
    <col min="21" max="21" width="12.28515625" customWidth="1"/>
    <col min="22" max="22" width="13.85546875" customWidth="1"/>
    <col min="23" max="23" width="12.7109375" customWidth="1"/>
    <col min="24" max="24" width="13.5703125" customWidth="1"/>
    <col min="25" max="25" width="14.7109375" customWidth="1"/>
  </cols>
  <sheetData>
    <row r="1" spans="1:90">
      <c r="E1">
        <v>2</v>
      </c>
      <c r="F1">
        <v>16</v>
      </c>
      <c r="G1">
        <v>17</v>
      </c>
      <c r="H1">
        <v>18</v>
      </c>
      <c r="I1">
        <v>19</v>
      </c>
      <c r="J1">
        <v>20</v>
      </c>
      <c r="K1">
        <v>21</v>
      </c>
      <c r="L1">
        <v>22</v>
      </c>
      <c r="M1">
        <v>23</v>
      </c>
      <c r="N1">
        <v>24</v>
      </c>
      <c r="O1">
        <v>25</v>
      </c>
      <c r="P1">
        <v>26</v>
      </c>
      <c r="Q1">
        <v>27</v>
      </c>
      <c r="R1">
        <v>28</v>
      </c>
      <c r="S1">
        <v>29</v>
      </c>
      <c r="T1">
        <v>30</v>
      </c>
      <c r="U1">
        <v>31</v>
      </c>
      <c r="V1">
        <v>32</v>
      </c>
      <c r="W1">
        <v>33</v>
      </c>
      <c r="X1">
        <v>34</v>
      </c>
      <c r="Y1">
        <v>35</v>
      </c>
      <c r="Z1">
        <v>36</v>
      </c>
      <c r="AA1">
        <v>37</v>
      </c>
      <c r="AB1">
        <v>38</v>
      </c>
      <c r="AC1">
        <v>39</v>
      </c>
      <c r="AD1">
        <v>40</v>
      </c>
      <c r="AE1">
        <v>41</v>
      </c>
      <c r="AF1">
        <v>42</v>
      </c>
      <c r="AH1">
        <v>127</v>
      </c>
      <c r="AI1">
        <v>128</v>
      </c>
      <c r="AJ1">
        <v>129</v>
      </c>
      <c r="AK1">
        <v>130</v>
      </c>
      <c r="AL1">
        <v>131</v>
      </c>
      <c r="AM1">
        <v>132</v>
      </c>
      <c r="AN1">
        <v>133</v>
      </c>
      <c r="AO1">
        <v>134</v>
      </c>
      <c r="AP1">
        <v>135</v>
      </c>
      <c r="AQ1">
        <v>136</v>
      </c>
      <c r="AR1">
        <v>137</v>
      </c>
      <c r="AS1">
        <v>138</v>
      </c>
      <c r="AT1">
        <v>139</v>
      </c>
      <c r="AU1">
        <v>140</v>
      </c>
      <c r="AV1">
        <v>141</v>
      </c>
      <c r="AW1">
        <v>142</v>
      </c>
      <c r="AX1">
        <v>143</v>
      </c>
      <c r="AY1">
        <v>144</v>
      </c>
      <c r="AZ1">
        <v>145</v>
      </c>
      <c r="BA1">
        <v>146</v>
      </c>
      <c r="BB1">
        <v>147</v>
      </c>
      <c r="BC1">
        <v>148</v>
      </c>
      <c r="BD1">
        <v>149</v>
      </c>
      <c r="BE1">
        <v>150</v>
      </c>
      <c r="BF1">
        <v>151</v>
      </c>
      <c r="BG1">
        <v>152</v>
      </c>
      <c r="BH1">
        <v>153</v>
      </c>
      <c r="BI1">
        <v>154</v>
      </c>
      <c r="BJ1">
        <v>155</v>
      </c>
      <c r="BK1">
        <v>156</v>
      </c>
      <c r="BL1">
        <v>157</v>
      </c>
      <c r="BM1">
        <v>158</v>
      </c>
      <c r="BN1">
        <v>159</v>
      </c>
      <c r="BO1">
        <v>160</v>
      </c>
      <c r="BP1">
        <v>161</v>
      </c>
      <c r="BQ1">
        <v>162</v>
      </c>
      <c r="BR1">
        <v>163</v>
      </c>
      <c r="BS1">
        <v>164</v>
      </c>
      <c r="BT1">
        <v>165</v>
      </c>
      <c r="BU1">
        <v>166</v>
      </c>
      <c r="BV1">
        <v>167</v>
      </c>
      <c r="BW1">
        <v>168</v>
      </c>
      <c r="BX1">
        <v>169</v>
      </c>
      <c r="BY1">
        <v>170</v>
      </c>
      <c r="BZ1">
        <v>171</v>
      </c>
      <c r="CA1">
        <v>172</v>
      </c>
      <c r="CB1">
        <v>173</v>
      </c>
      <c r="CC1">
        <v>174</v>
      </c>
      <c r="CD1">
        <v>175</v>
      </c>
      <c r="CE1">
        <v>176</v>
      </c>
      <c r="CF1">
        <v>177</v>
      </c>
      <c r="CG1">
        <v>178</v>
      </c>
      <c r="CH1">
        <v>179</v>
      </c>
      <c r="CI1">
        <v>180</v>
      </c>
      <c r="CJ1">
        <v>181</v>
      </c>
      <c r="CK1">
        <v>182</v>
      </c>
      <c r="CL1">
        <v>183</v>
      </c>
    </row>
    <row r="5" spans="1:90">
      <c r="D5" t="e">
        <v>#N/A</v>
      </c>
      <c r="E5">
        <f>COUNTIF(E38:E187,$D$5)</f>
        <v>0</v>
      </c>
    </row>
    <row r="6" spans="1:90">
      <c r="E6" s="106">
        <v>2</v>
      </c>
      <c r="F6" s="106">
        <v>3</v>
      </c>
      <c r="G6" s="106">
        <v>4</v>
      </c>
      <c r="H6" s="106">
        <v>5</v>
      </c>
      <c r="I6" s="106">
        <v>6</v>
      </c>
      <c r="J6" s="106">
        <v>7</v>
      </c>
      <c r="K6" s="106">
        <v>8</v>
      </c>
      <c r="L6" s="106">
        <v>9</v>
      </c>
      <c r="M6" s="106">
        <v>10</v>
      </c>
      <c r="N6" s="106">
        <v>11</v>
      </c>
      <c r="O6" s="106">
        <v>12</v>
      </c>
      <c r="P6" s="106">
        <v>13</v>
      </c>
      <c r="Q6" s="106">
        <v>14</v>
      </c>
      <c r="R6" s="106">
        <v>15</v>
      </c>
      <c r="S6" s="106">
        <v>16</v>
      </c>
      <c r="T6" s="106">
        <v>17</v>
      </c>
      <c r="U6" s="106">
        <v>18</v>
      </c>
      <c r="V6" s="106">
        <v>19</v>
      </c>
      <c r="W6" s="106">
        <v>20</v>
      </c>
      <c r="X6" s="106">
        <v>21</v>
      </c>
      <c r="Y6" s="106">
        <v>22</v>
      </c>
      <c r="Z6" s="106">
        <v>23</v>
      </c>
      <c r="AA6" s="106">
        <v>24</v>
      </c>
      <c r="AB6" s="106">
        <v>25</v>
      </c>
      <c r="AC6" s="106">
        <v>26</v>
      </c>
      <c r="AD6" s="106">
        <v>27</v>
      </c>
      <c r="AE6" s="106">
        <v>28</v>
      </c>
      <c r="AF6" s="106">
        <v>29</v>
      </c>
      <c r="AG6" s="106">
        <v>30</v>
      </c>
      <c r="AH6" s="106">
        <v>31</v>
      </c>
      <c r="AI6" s="106">
        <v>32</v>
      </c>
      <c r="AJ6" s="106">
        <v>33</v>
      </c>
      <c r="AK6" s="106">
        <v>34</v>
      </c>
      <c r="AL6" s="106">
        <v>35</v>
      </c>
      <c r="AM6" s="106">
        <v>36</v>
      </c>
      <c r="AN6" s="106">
        <v>37</v>
      </c>
      <c r="AO6" s="106">
        <v>38</v>
      </c>
      <c r="AP6" s="106">
        <v>39</v>
      </c>
      <c r="AQ6" s="106">
        <v>40</v>
      </c>
      <c r="AR6" s="106">
        <v>41</v>
      </c>
      <c r="AS6" s="106">
        <v>42</v>
      </c>
      <c r="AT6" s="106">
        <v>43</v>
      </c>
      <c r="AU6" s="106">
        <v>44</v>
      </c>
      <c r="AV6" s="106">
        <v>45</v>
      </c>
      <c r="AW6" s="106">
        <v>46</v>
      </c>
      <c r="AX6" s="106">
        <v>47</v>
      </c>
      <c r="AY6" s="106">
        <v>48</v>
      </c>
      <c r="AZ6" s="106">
        <v>49</v>
      </c>
      <c r="BA6" s="106">
        <v>50</v>
      </c>
      <c r="BB6" s="106">
        <v>51</v>
      </c>
      <c r="BC6" s="106">
        <v>52</v>
      </c>
      <c r="BD6" s="106">
        <v>53</v>
      </c>
      <c r="BE6" s="106">
        <v>54</v>
      </c>
      <c r="BF6" s="106">
        <v>55</v>
      </c>
      <c r="BG6" s="106">
        <v>56</v>
      </c>
      <c r="BH6" s="106">
        <v>57</v>
      </c>
      <c r="BI6" s="106">
        <v>58</v>
      </c>
      <c r="BJ6" s="106">
        <v>59</v>
      </c>
      <c r="BK6" s="106">
        <v>60</v>
      </c>
      <c r="BL6" s="106">
        <v>61</v>
      </c>
      <c r="BM6" s="106">
        <v>62</v>
      </c>
      <c r="BN6" s="106">
        <v>63</v>
      </c>
      <c r="BO6" s="106">
        <v>64</v>
      </c>
      <c r="BP6" s="106">
        <v>65</v>
      </c>
      <c r="BQ6" s="106">
        <v>66</v>
      </c>
      <c r="BR6" s="106">
        <v>67</v>
      </c>
      <c r="BS6" s="106">
        <v>68</v>
      </c>
      <c r="BT6" s="106">
        <v>69</v>
      </c>
      <c r="BU6" s="106">
        <v>70</v>
      </c>
      <c r="BV6" s="106">
        <v>71</v>
      </c>
      <c r="BW6" s="106">
        <v>72</v>
      </c>
      <c r="BX6" s="106">
        <v>73</v>
      </c>
      <c r="BY6" s="106">
        <v>74</v>
      </c>
      <c r="BZ6" s="106">
        <v>75</v>
      </c>
      <c r="CA6" s="106">
        <v>76</v>
      </c>
      <c r="CB6" s="106">
        <v>77</v>
      </c>
      <c r="CC6" s="106">
        <v>78</v>
      </c>
      <c r="CD6" s="106">
        <v>79</v>
      </c>
      <c r="CE6" s="106">
        <v>80</v>
      </c>
      <c r="CF6" s="106">
        <v>81</v>
      </c>
      <c r="CG6" s="106">
        <v>82</v>
      </c>
      <c r="CH6" s="106">
        <v>83</v>
      </c>
      <c r="CI6" s="106">
        <v>84</v>
      </c>
      <c r="CJ6" s="106">
        <v>85</v>
      </c>
      <c r="CK6" s="106">
        <v>86</v>
      </c>
      <c r="CL6" s="106">
        <v>87</v>
      </c>
    </row>
    <row r="7" spans="1:90">
      <c r="F7" s="106" t="s">
        <v>1336</v>
      </c>
      <c r="H7" s="106"/>
      <c r="I7" s="106" t="s">
        <v>1337</v>
      </c>
      <c r="J7" s="106"/>
      <c r="K7" s="106"/>
      <c r="M7" s="106"/>
      <c r="N7" s="106"/>
      <c r="O7" s="106"/>
      <c r="P7" s="106"/>
      <c r="Q7" s="106"/>
      <c r="R7" s="106"/>
      <c r="S7" s="106"/>
      <c r="T7" s="106"/>
      <c r="U7" s="106"/>
      <c r="V7" s="106"/>
      <c r="W7" s="106"/>
      <c r="X7" s="106"/>
      <c r="Y7" s="106"/>
      <c r="Z7" s="106"/>
      <c r="AA7" s="106"/>
      <c r="AB7" s="106"/>
      <c r="AC7" s="106"/>
      <c r="AD7" s="106"/>
      <c r="AE7" s="106"/>
      <c r="AF7" s="106"/>
      <c r="AH7" s="109" t="s">
        <v>644</v>
      </c>
      <c r="AO7" s="107"/>
      <c r="AP7" s="366"/>
      <c r="AQ7" s="110" t="s">
        <v>645</v>
      </c>
      <c r="AV7" s="410"/>
      <c r="BG7" s="107"/>
      <c r="BH7" s="107"/>
      <c r="BM7" s="107"/>
      <c r="BN7" s="107"/>
      <c r="BS7" s="107"/>
      <c r="BT7" s="107"/>
      <c r="CE7" s="107"/>
      <c r="CF7" s="107"/>
    </row>
    <row r="8" spans="1:90">
      <c r="F8" s="109" t="s">
        <v>648</v>
      </c>
      <c r="G8" s="109" t="s">
        <v>648</v>
      </c>
      <c r="H8" s="109" t="s">
        <v>648</v>
      </c>
      <c r="I8" s="110" t="s">
        <v>649</v>
      </c>
      <c r="J8" s="110" t="s">
        <v>649</v>
      </c>
      <c r="K8" s="110" t="s">
        <v>649</v>
      </c>
      <c r="L8" s="110" t="s">
        <v>649</v>
      </c>
      <c r="M8" s="110" t="s">
        <v>649</v>
      </c>
      <c r="N8" s="110" t="s">
        <v>649</v>
      </c>
      <c r="O8" s="110" t="s">
        <v>649</v>
      </c>
      <c r="P8" s="110" t="s">
        <v>649</v>
      </c>
      <c r="Q8" s="110" t="s">
        <v>649</v>
      </c>
      <c r="R8" s="110" t="s">
        <v>649</v>
      </c>
      <c r="S8" s="110" t="s">
        <v>649</v>
      </c>
      <c r="T8" s="110" t="s">
        <v>649</v>
      </c>
      <c r="U8" s="110" t="s">
        <v>649</v>
      </c>
      <c r="V8" s="110" t="s">
        <v>649</v>
      </c>
      <c r="W8" s="110" t="s">
        <v>649</v>
      </c>
      <c r="X8" s="110" t="s">
        <v>649</v>
      </c>
      <c r="Y8" s="110" t="s">
        <v>649</v>
      </c>
      <c r="Z8" s="110" t="s">
        <v>649</v>
      </c>
      <c r="AA8" s="110" t="s">
        <v>649</v>
      </c>
      <c r="AB8" s="110" t="s">
        <v>649</v>
      </c>
      <c r="AC8" s="110" t="s">
        <v>649</v>
      </c>
      <c r="AD8" s="110" t="s">
        <v>649</v>
      </c>
      <c r="AE8" s="110" t="s">
        <v>649</v>
      </c>
      <c r="AF8" s="110" t="s">
        <v>649</v>
      </c>
      <c r="AH8" s="109" t="s">
        <v>1176</v>
      </c>
      <c r="AI8" s="109" t="s">
        <v>1177</v>
      </c>
      <c r="AJ8" s="109" t="s">
        <v>1273</v>
      </c>
      <c r="AK8" s="109" t="s">
        <v>1176</v>
      </c>
      <c r="AL8" s="109" t="s">
        <v>1177</v>
      </c>
      <c r="AM8" s="109" t="s">
        <v>419</v>
      </c>
      <c r="AN8" s="109" t="s">
        <v>1273</v>
      </c>
      <c r="AO8" s="109" t="s">
        <v>1178</v>
      </c>
      <c r="AP8" s="109" t="s">
        <v>1273</v>
      </c>
      <c r="AQ8" s="110" t="s">
        <v>1176</v>
      </c>
      <c r="AR8" s="110" t="s">
        <v>1177</v>
      </c>
      <c r="AS8" s="110" t="s">
        <v>1179</v>
      </c>
      <c r="AT8" s="110" t="s">
        <v>1273</v>
      </c>
      <c r="AU8" s="110" t="s">
        <v>1178</v>
      </c>
      <c r="AV8" s="110" t="s">
        <v>1273</v>
      </c>
      <c r="AW8" s="110" t="s">
        <v>1176</v>
      </c>
      <c r="AX8" s="110" t="s">
        <v>1177</v>
      </c>
      <c r="AY8" s="110" t="s">
        <v>1179</v>
      </c>
      <c r="AZ8" s="110" t="s">
        <v>1273</v>
      </c>
      <c r="BA8" s="110" t="s">
        <v>1178</v>
      </c>
      <c r="BB8" s="110" t="s">
        <v>1273</v>
      </c>
      <c r="BC8" s="110" t="s">
        <v>1176</v>
      </c>
      <c r="BD8" s="110" t="s">
        <v>1177</v>
      </c>
      <c r="BE8" s="110" t="s">
        <v>1179</v>
      </c>
      <c r="BF8" s="110" t="s">
        <v>1273</v>
      </c>
      <c r="BG8" s="110" t="s">
        <v>1178</v>
      </c>
      <c r="BH8" s="110" t="s">
        <v>1273</v>
      </c>
      <c r="BI8" s="110" t="s">
        <v>1176</v>
      </c>
      <c r="BJ8" s="110" t="s">
        <v>1177</v>
      </c>
      <c r="BK8" s="110" t="s">
        <v>1179</v>
      </c>
      <c r="BL8" s="110" t="s">
        <v>1273</v>
      </c>
      <c r="BM8" s="110" t="s">
        <v>1178</v>
      </c>
      <c r="BN8" s="110" t="s">
        <v>1273</v>
      </c>
      <c r="BO8" s="110" t="s">
        <v>1176</v>
      </c>
      <c r="BP8" s="110" t="s">
        <v>1177</v>
      </c>
      <c r="BQ8" s="110" t="s">
        <v>1179</v>
      </c>
      <c r="BR8" s="110" t="s">
        <v>1273</v>
      </c>
      <c r="BS8" s="110" t="s">
        <v>1178</v>
      </c>
      <c r="BT8" s="110" t="s">
        <v>1273</v>
      </c>
      <c r="BU8" s="110" t="s">
        <v>1176</v>
      </c>
      <c r="BV8" s="110" t="s">
        <v>1177</v>
      </c>
      <c r="BW8" s="110" t="s">
        <v>1179</v>
      </c>
      <c r="BX8" s="110" t="s">
        <v>1273</v>
      </c>
      <c r="BY8" s="110" t="s">
        <v>1178</v>
      </c>
      <c r="BZ8" s="110" t="s">
        <v>1273</v>
      </c>
      <c r="CA8" s="110" t="s">
        <v>1176</v>
      </c>
      <c r="CB8" s="110" t="s">
        <v>1177</v>
      </c>
      <c r="CC8" s="110" t="s">
        <v>1179</v>
      </c>
      <c r="CD8" s="110" t="s">
        <v>1273</v>
      </c>
      <c r="CE8" s="110" t="s">
        <v>1178</v>
      </c>
      <c r="CF8" s="110" t="s">
        <v>1273</v>
      </c>
      <c r="CG8" s="110" t="s">
        <v>1176</v>
      </c>
      <c r="CH8" s="110" t="s">
        <v>1177</v>
      </c>
      <c r="CI8" s="110" t="s">
        <v>1179</v>
      </c>
      <c r="CJ8" s="110" t="s">
        <v>1273</v>
      </c>
      <c r="CK8" s="110" t="s">
        <v>1178</v>
      </c>
      <c r="CL8" s="110" t="s">
        <v>1273</v>
      </c>
    </row>
    <row r="9" spans="1:90">
      <c r="F9" s="109" t="s">
        <v>665</v>
      </c>
      <c r="G9" s="109" t="s">
        <v>666</v>
      </c>
      <c r="H9" s="109" t="s">
        <v>667</v>
      </c>
      <c r="I9" s="110" t="s">
        <v>672</v>
      </c>
      <c r="J9" s="110" t="s">
        <v>673</v>
      </c>
      <c r="K9" s="110" t="s">
        <v>674</v>
      </c>
      <c r="L9" s="110" t="s">
        <v>675</v>
      </c>
      <c r="M9" s="110" t="s">
        <v>676</v>
      </c>
      <c r="N9" s="110" t="s">
        <v>677</v>
      </c>
      <c r="O9" s="110" t="s">
        <v>678</v>
      </c>
      <c r="P9" s="110" t="s">
        <v>679</v>
      </c>
      <c r="Q9" s="110" t="s">
        <v>1338</v>
      </c>
      <c r="R9" s="110" t="s">
        <v>1241</v>
      </c>
      <c r="S9" s="110" t="s">
        <v>1339</v>
      </c>
      <c r="T9" s="110" t="s">
        <v>1340</v>
      </c>
      <c r="U9" s="110" t="s">
        <v>1341</v>
      </c>
      <c r="V9" s="110" t="s">
        <v>1342</v>
      </c>
      <c r="W9" s="110" t="s">
        <v>700</v>
      </c>
      <c r="X9" s="110" t="s">
        <v>1343</v>
      </c>
      <c r="Y9" s="110" t="s">
        <v>1344</v>
      </c>
      <c r="Z9" s="110" t="s">
        <v>1345</v>
      </c>
      <c r="AA9" s="110" t="s">
        <v>1346</v>
      </c>
      <c r="AB9" s="110" t="s">
        <v>1347</v>
      </c>
      <c r="AC9" s="110" t="s">
        <v>1348</v>
      </c>
      <c r="AD9" s="110" t="s">
        <v>1349</v>
      </c>
      <c r="AE9" s="110" t="s">
        <v>701</v>
      </c>
      <c r="AF9" s="110" t="s">
        <v>1350</v>
      </c>
      <c r="AH9" s="109" t="s">
        <v>665</v>
      </c>
      <c r="AI9" s="109" t="s">
        <v>665</v>
      </c>
      <c r="AJ9" s="109" t="s">
        <v>665</v>
      </c>
      <c r="AK9" s="109" t="s">
        <v>666</v>
      </c>
      <c r="AL9" s="109" t="s">
        <v>666</v>
      </c>
      <c r="AM9" s="109" t="s">
        <v>666</v>
      </c>
      <c r="AN9" s="109" t="s">
        <v>667</v>
      </c>
      <c r="AO9" s="109" t="s">
        <v>667</v>
      </c>
      <c r="AP9" s="109" t="s">
        <v>667</v>
      </c>
      <c r="AQ9" s="110" t="s">
        <v>672</v>
      </c>
      <c r="AR9" s="110" t="s">
        <v>672</v>
      </c>
      <c r="AS9" s="110" t="s">
        <v>672</v>
      </c>
      <c r="AT9" s="110" t="s">
        <v>672</v>
      </c>
      <c r="AU9" s="110" t="s">
        <v>1338</v>
      </c>
      <c r="AV9" s="110" t="s">
        <v>1338</v>
      </c>
      <c r="AW9" s="110" t="s">
        <v>673</v>
      </c>
      <c r="AX9" s="110" t="s">
        <v>673</v>
      </c>
      <c r="AY9" s="110" t="s">
        <v>673</v>
      </c>
      <c r="AZ9" s="110" t="s">
        <v>673</v>
      </c>
      <c r="BA9" s="110" t="s">
        <v>1241</v>
      </c>
      <c r="BB9" s="110" t="s">
        <v>1241</v>
      </c>
      <c r="BC9" s="110" t="s">
        <v>674</v>
      </c>
      <c r="BD9" s="110" t="s">
        <v>674</v>
      </c>
      <c r="BE9" s="110" t="s">
        <v>674</v>
      </c>
      <c r="BF9" s="110" t="s">
        <v>674</v>
      </c>
      <c r="BG9" s="110" t="s">
        <v>1339</v>
      </c>
      <c r="BH9" s="110" t="s">
        <v>1339</v>
      </c>
      <c r="BI9" s="110" t="s">
        <v>675</v>
      </c>
      <c r="BJ9" s="110" t="s">
        <v>675</v>
      </c>
      <c r="BK9" s="110" t="s">
        <v>675</v>
      </c>
      <c r="BL9" s="110" t="s">
        <v>675</v>
      </c>
      <c r="BM9" s="110" t="s">
        <v>1340</v>
      </c>
      <c r="BN9" s="110" t="s">
        <v>1340</v>
      </c>
      <c r="BO9" s="110" t="s">
        <v>676</v>
      </c>
      <c r="BP9" s="110" t="s">
        <v>676</v>
      </c>
      <c r="BQ9" s="110" t="s">
        <v>676</v>
      </c>
      <c r="BR9" s="110" t="s">
        <v>676</v>
      </c>
      <c r="BS9" s="110" t="s">
        <v>1341</v>
      </c>
      <c r="BT9" s="110" t="s">
        <v>1341</v>
      </c>
      <c r="BU9" s="110" t="s">
        <v>677</v>
      </c>
      <c r="BV9" s="110" t="s">
        <v>677</v>
      </c>
      <c r="BW9" s="110" t="s">
        <v>677</v>
      </c>
      <c r="BX9" s="110" t="s">
        <v>677</v>
      </c>
      <c r="BY9" s="110" t="s">
        <v>1342</v>
      </c>
      <c r="BZ9" s="110" t="s">
        <v>1342</v>
      </c>
      <c r="CA9" s="110" t="s">
        <v>678</v>
      </c>
      <c r="CB9" s="110" t="s">
        <v>678</v>
      </c>
      <c r="CC9" s="110" t="s">
        <v>678</v>
      </c>
      <c r="CD9" s="110" t="s">
        <v>678</v>
      </c>
      <c r="CE9" s="110" t="s">
        <v>700</v>
      </c>
      <c r="CF9" s="110" t="s">
        <v>700</v>
      </c>
      <c r="CG9" s="110" t="s">
        <v>679</v>
      </c>
      <c r="CH9" s="110" t="s">
        <v>679</v>
      </c>
      <c r="CI9" s="110" t="s">
        <v>679</v>
      </c>
      <c r="CJ9" s="110" t="s">
        <v>679</v>
      </c>
      <c r="CK9" s="110" t="s">
        <v>1343</v>
      </c>
      <c r="CL9" s="110" t="s">
        <v>1343</v>
      </c>
    </row>
    <row r="10" spans="1:90" ht="19.5" customHeight="1">
      <c r="A10" s="78" t="s">
        <v>380</v>
      </c>
      <c r="B10" s="78" t="s">
        <v>379</v>
      </c>
      <c r="C10" s="78" t="s">
        <v>378</v>
      </c>
      <c r="D10" s="106" t="s">
        <v>386</v>
      </c>
      <c r="E10" s="106" t="s">
        <v>385</v>
      </c>
      <c r="F10" s="409" t="s">
        <v>711</v>
      </c>
      <c r="G10" s="409" t="s">
        <v>712</v>
      </c>
      <c r="H10" s="409" t="s">
        <v>388</v>
      </c>
      <c r="I10" s="409" t="s">
        <v>713</v>
      </c>
      <c r="J10" s="409" t="s">
        <v>714</v>
      </c>
      <c r="K10" s="409" t="s">
        <v>715</v>
      </c>
      <c r="L10" s="409" t="s">
        <v>716</v>
      </c>
      <c r="M10" s="409" t="s">
        <v>717</v>
      </c>
      <c r="N10" s="409" t="s">
        <v>718</v>
      </c>
      <c r="O10" s="409" t="s">
        <v>719</v>
      </c>
      <c r="P10" s="409" t="s">
        <v>720</v>
      </c>
      <c r="Q10" s="409" t="s">
        <v>721</v>
      </c>
      <c r="R10" s="409" t="s">
        <v>722</v>
      </c>
      <c r="S10" s="409" t="s">
        <v>723</v>
      </c>
      <c r="T10" s="409" t="s">
        <v>724</v>
      </c>
      <c r="U10" s="409" t="s">
        <v>725</v>
      </c>
      <c r="V10" s="409" t="s">
        <v>726</v>
      </c>
      <c r="W10" s="409" t="s">
        <v>727</v>
      </c>
      <c r="X10" s="409" t="s">
        <v>728</v>
      </c>
      <c r="Y10" s="409" t="s">
        <v>377</v>
      </c>
      <c r="Z10" s="409" t="s">
        <v>376</v>
      </c>
      <c r="AA10" s="409" t="s">
        <v>375</v>
      </c>
      <c r="AB10" s="409" t="s">
        <v>374</v>
      </c>
      <c r="AC10" s="409" t="s">
        <v>373</v>
      </c>
      <c r="AD10" s="409" t="s">
        <v>372</v>
      </c>
      <c r="AE10" s="409" t="s">
        <v>371</v>
      </c>
      <c r="AF10" s="409" t="s">
        <v>370</v>
      </c>
      <c r="AH10" s="261" t="s">
        <v>1180</v>
      </c>
      <c r="AI10" s="261" t="s">
        <v>1180</v>
      </c>
      <c r="AJ10" s="261" t="s">
        <v>1180</v>
      </c>
      <c r="AK10" s="261" t="s">
        <v>387</v>
      </c>
      <c r="AL10" s="261" t="s">
        <v>387</v>
      </c>
      <c r="AM10" s="261" t="s">
        <v>387</v>
      </c>
      <c r="AN10" s="261" t="s">
        <v>387</v>
      </c>
      <c r="AO10" s="411" t="s">
        <v>388</v>
      </c>
      <c r="AP10" s="412" t="s">
        <v>388</v>
      </c>
      <c r="AQ10" s="261" t="s">
        <v>4</v>
      </c>
      <c r="AR10" s="261" t="s">
        <v>4</v>
      </c>
      <c r="AS10" s="261" t="s">
        <v>4</v>
      </c>
      <c r="AT10" s="261"/>
      <c r="AU10" s="261" t="s">
        <v>4</v>
      </c>
      <c r="AV10" s="413"/>
      <c r="AW10" s="261" t="s">
        <v>5</v>
      </c>
      <c r="AX10" s="261" t="s">
        <v>5</v>
      </c>
      <c r="AY10" s="261" t="s">
        <v>5</v>
      </c>
      <c r="AZ10" s="261"/>
      <c r="BA10" s="261" t="s">
        <v>5</v>
      </c>
      <c r="BB10" s="261"/>
      <c r="BC10" s="261" t="s">
        <v>6</v>
      </c>
      <c r="BD10" s="261" t="s">
        <v>6</v>
      </c>
      <c r="BE10" s="261" t="s">
        <v>6</v>
      </c>
      <c r="BF10" s="261"/>
      <c r="BG10" s="411" t="s">
        <v>6</v>
      </c>
      <c r="BH10" s="411"/>
      <c r="BI10" s="261" t="s">
        <v>7</v>
      </c>
      <c r="BJ10" s="261" t="s">
        <v>7</v>
      </c>
      <c r="BK10" s="261" t="s">
        <v>7</v>
      </c>
      <c r="BL10" s="261"/>
      <c r="BM10" s="411" t="s">
        <v>7</v>
      </c>
      <c r="BN10" s="411"/>
      <c r="BO10" s="261" t="s">
        <v>8</v>
      </c>
      <c r="BP10" s="261" t="s">
        <v>8</v>
      </c>
      <c r="BQ10" s="261" t="s">
        <v>8</v>
      </c>
      <c r="BR10" s="261"/>
      <c r="BS10" s="411" t="s">
        <v>8</v>
      </c>
      <c r="BT10" s="411"/>
      <c r="BU10" s="261" t="s">
        <v>9</v>
      </c>
      <c r="BV10" s="261" t="s">
        <v>9</v>
      </c>
      <c r="BW10" s="261" t="s">
        <v>9</v>
      </c>
      <c r="BX10" s="261"/>
      <c r="BY10" s="261" t="s">
        <v>9</v>
      </c>
      <c r="BZ10" s="261"/>
      <c r="CA10" s="261" t="s">
        <v>10</v>
      </c>
      <c r="CB10" s="261" t="s">
        <v>10</v>
      </c>
      <c r="CC10" s="261" t="s">
        <v>10</v>
      </c>
      <c r="CD10" s="261"/>
      <c r="CE10" s="411" t="s">
        <v>10</v>
      </c>
      <c r="CF10" s="411"/>
      <c r="CG10" s="261" t="s">
        <v>11</v>
      </c>
      <c r="CH10" s="261" t="s">
        <v>11</v>
      </c>
      <c r="CI10" s="261" t="s">
        <v>11</v>
      </c>
      <c r="CJ10" s="261"/>
      <c r="CK10" s="261" t="s">
        <v>11</v>
      </c>
      <c r="CL10" s="261"/>
    </row>
    <row r="11" spans="1:90">
      <c r="A11" s="78"/>
      <c r="B11" s="78"/>
      <c r="C11" s="78"/>
      <c r="D11" s="106" t="s">
        <v>420</v>
      </c>
      <c r="E11" s="106" t="s">
        <v>488</v>
      </c>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v>138</v>
      </c>
      <c r="AI11" s="106">
        <v>12</v>
      </c>
      <c r="AJ11" s="106">
        <v>150</v>
      </c>
      <c r="AK11" s="106">
        <v>10</v>
      </c>
      <c r="AL11" s="106">
        <v>1</v>
      </c>
      <c r="AM11" s="106">
        <v>1</v>
      </c>
      <c r="AN11" s="106">
        <v>12</v>
      </c>
      <c r="AO11" s="106">
        <v>0</v>
      </c>
      <c r="AP11" s="106">
        <v>1</v>
      </c>
      <c r="AQ11" s="106">
        <v>148</v>
      </c>
      <c r="AR11" s="106">
        <v>1</v>
      </c>
      <c r="AS11" s="106">
        <v>1</v>
      </c>
      <c r="AT11" s="106">
        <v>150</v>
      </c>
      <c r="AU11" s="106">
        <v>84737</v>
      </c>
      <c r="AV11" s="106">
        <v>2</v>
      </c>
      <c r="AW11" s="106">
        <v>145</v>
      </c>
      <c r="AX11" s="106">
        <v>1</v>
      </c>
      <c r="AY11" s="106">
        <v>4</v>
      </c>
      <c r="AZ11" s="106">
        <v>150</v>
      </c>
      <c r="BA11" s="106">
        <v>212531</v>
      </c>
      <c r="BB11" s="106">
        <v>5</v>
      </c>
      <c r="BC11" s="106">
        <v>93</v>
      </c>
      <c r="BD11" s="106">
        <v>1</v>
      </c>
      <c r="BE11" s="106">
        <v>56</v>
      </c>
      <c r="BF11" s="106">
        <v>150</v>
      </c>
      <c r="BG11" s="106">
        <v>0</v>
      </c>
      <c r="BH11" s="106">
        <v>57</v>
      </c>
      <c r="BI11" s="106">
        <v>97</v>
      </c>
      <c r="BJ11" s="106">
        <v>0</v>
      </c>
      <c r="BK11" s="106">
        <v>53</v>
      </c>
      <c r="BL11" s="106">
        <v>150</v>
      </c>
      <c r="BM11" s="106">
        <v>0</v>
      </c>
      <c r="BN11" s="106">
        <v>53</v>
      </c>
      <c r="BO11" s="106">
        <v>136</v>
      </c>
      <c r="BP11" s="106">
        <v>1</v>
      </c>
      <c r="BQ11" s="106">
        <v>13</v>
      </c>
      <c r="BR11" s="106">
        <v>150</v>
      </c>
      <c r="BS11" s="106">
        <v>0</v>
      </c>
      <c r="BT11" s="106">
        <v>14</v>
      </c>
      <c r="BU11" s="106">
        <v>130</v>
      </c>
      <c r="BV11" s="106">
        <v>0</v>
      </c>
      <c r="BW11" s="106">
        <v>20</v>
      </c>
      <c r="BX11" s="106">
        <v>150</v>
      </c>
      <c r="BY11" s="106">
        <v>0</v>
      </c>
      <c r="BZ11" s="106">
        <v>20</v>
      </c>
      <c r="CA11" s="106">
        <v>91</v>
      </c>
      <c r="CB11" s="106">
        <v>0</v>
      </c>
      <c r="CC11" s="106">
        <v>59</v>
      </c>
      <c r="CD11" s="106">
        <v>150</v>
      </c>
      <c r="CE11" s="106">
        <v>0</v>
      </c>
      <c r="CF11" s="106">
        <v>59</v>
      </c>
      <c r="CG11" s="106">
        <v>139</v>
      </c>
      <c r="CH11" s="106">
        <v>2</v>
      </c>
      <c r="CI11" s="106">
        <v>9</v>
      </c>
      <c r="CJ11" s="106">
        <v>150</v>
      </c>
      <c r="CK11" s="106">
        <v>0</v>
      </c>
      <c r="CL11" s="106">
        <v>11</v>
      </c>
    </row>
    <row r="12" spans="1:90">
      <c r="A12" s="78"/>
      <c r="B12" s="78"/>
      <c r="C12" s="78"/>
      <c r="D12" s="106" t="s">
        <v>48</v>
      </c>
      <c r="E12" s="106" t="s">
        <v>491</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v>49</v>
      </c>
      <c r="AI12" s="106">
        <v>1</v>
      </c>
      <c r="AJ12" s="106">
        <v>50</v>
      </c>
      <c r="AK12" s="106">
        <v>0</v>
      </c>
      <c r="AL12" s="106">
        <v>1</v>
      </c>
      <c r="AM12" s="106">
        <v>0</v>
      </c>
      <c r="AN12" s="106">
        <v>1</v>
      </c>
      <c r="AO12" s="106">
        <v>0</v>
      </c>
      <c r="AP12" s="106">
        <v>1</v>
      </c>
      <c r="AQ12" s="106">
        <v>48</v>
      </c>
      <c r="AR12" s="106">
        <v>1</v>
      </c>
      <c r="AS12" s="106">
        <v>1</v>
      </c>
      <c r="AT12" s="106">
        <v>50</v>
      </c>
      <c r="AU12" s="106">
        <v>84737</v>
      </c>
      <c r="AV12" s="106">
        <v>2</v>
      </c>
      <c r="AW12" s="106">
        <v>48</v>
      </c>
      <c r="AX12" s="106">
        <v>1</v>
      </c>
      <c r="AY12" s="106">
        <v>1</v>
      </c>
      <c r="AZ12" s="106">
        <v>50</v>
      </c>
      <c r="BA12" s="106">
        <v>84737</v>
      </c>
      <c r="BB12" s="106">
        <v>2</v>
      </c>
      <c r="BC12" s="106">
        <v>34</v>
      </c>
      <c r="BD12" s="106">
        <v>0</v>
      </c>
      <c r="BE12" s="106">
        <v>16</v>
      </c>
      <c r="BF12" s="106">
        <v>50</v>
      </c>
      <c r="BG12" s="106">
        <v>0</v>
      </c>
      <c r="BH12" s="106">
        <v>16</v>
      </c>
      <c r="BI12" s="106">
        <v>31</v>
      </c>
      <c r="BJ12" s="106">
        <v>0</v>
      </c>
      <c r="BK12" s="106">
        <v>19</v>
      </c>
      <c r="BL12" s="106">
        <v>50</v>
      </c>
      <c r="BM12" s="106">
        <v>0</v>
      </c>
      <c r="BN12" s="106">
        <v>19</v>
      </c>
      <c r="BO12" s="106">
        <v>44</v>
      </c>
      <c r="BP12" s="106">
        <v>1</v>
      </c>
      <c r="BQ12" s="106">
        <v>5</v>
      </c>
      <c r="BR12" s="106">
        <v>50</v>
      </c>
      <c r="BS12" s="106">
        <v>0</v>
      </c>
      <c r="BT12" s="106">
        <v>6</v>
      </c>
      <c r="BU12" s="106">
        <v>43</v>
      </c>
      <c r="BV12" s="106">
        <v>0</v>
      </c>
      <c r="BW12" s="106">
        <v>7</v>
      </c>
      <c r="BX12" s="106">
        <v>50</v>
      </c>
      <c r="BY12" s="106">
        <v>0</v>
      </c>
      <c r="BZ12" s="106">
        <v>7</v>
      </c>
      <c r="CA12" s="106">
        <v>34</v>
      </c>
      <c r="CB12" s="106">
        <v>0</v>
      </c>
      <c r="CC12" s="106">
        <v>16</v>
      </c>
      <c r="CD12" s="106">
        <v>50</v>
      </c>
      <c r="CE12" s="106">
        <v>0</v>
      </c>
      <c r="CF12" s="106">
        <v>16</v>
      </c>
      <c r="CG12" s="106">
        <v>46</v>
      </c>
      <c r="CH12" s="106">
        <v>0</v>
      </c>
      <c r="CI12" s="106">
        <v>4</v>
      </c>
      <c r="CJ12" s="106">
        <v>50</v>
      </c>
      <c r="CK12" s="106">
        <v>0</v>
      </c>
      <c r="CL12" s="106">
        <v>4</v>
      </c>
    </row>
    <row r="13" spans="1:90">
      <c r="A13" s="78"/>
      <c r="B13" s="78"/>
      <c r="C13" s="78"/>
      <c r="D13" s="106" t="s">
        <v>53</v>
      </c>
      <c r="E13" s="106" t="s">
        <v>494</v>
      </c>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v>32</v>
      </c>
      <c r="AI13" s="106">
        <v>3</v>
      </c>
      <c r="AJ13" s="106">
        <v>35</v>
      </c>
      <c r="AK13" s="106">
        <v>3</v>
      </c>
      <c r="AL13" s="106">
        <v>0</v>
      </c>
      <c r="AM13" s="106">
        <v>0</v>
      </c>
      <c r="AN13" s="106">
        <v>3</v>
      </c>
      <c r="AO13" s="106">
        <v>0</v>
      </c>
      <c r="AP13" s="106">
        <v>0</v>
      </c>
      <c r="AQ13" s="106">
        <v>35</v>
      </c>
      <c r="AR13" s="106">
        <v>0</v>
      </c>
      <c r="AS13" s="106">
        <v>0</v>
      </c>
      <c r="AT13" s="106">
        <v>35</v>
      </c>
      <c r="AU13" s="106">
        <v>0</v>
      </c>
      <c r="AV13" s="106">
        <v>0</v>
      </c>
      <c r="AW13" s="106">
        <v>32</v>
      </c>
      <c r="AX13" s="106">
        <v>0</v>
      </c>
      <c r="AY13" s="106">
        <v>3</v>
      </c>
      <c r="AZ13" s="106">
        <v>35</v>
      </c>
      <c r="BA13" s="106">
        <v>127794</v>
      </c>
      <c r="BB13" s="106">
        <v>3</v>
      </c>
      <c r="BC13" s="106">
        <v>15</v>
      </c>
      <c r="BD13" s="106">
        <v>0</v>
      </c>
      <c r="BE13" s="106">
        <v>20</v>
      </c>
      <c r="BF13" s="106">
        <v>35</v>
      </c>
      <c r="BG13" s="106">
        <v>0</v>
      </c>
      <c r="BH13" s="106">
        <v>20</v>
      </c>
      <c r="BI13" s="106">
        <v>21</v>
      </c>
      <c r="BJ13" s="106">
        <v>0</v>
      </c>
      <c r="BK13" s="106">
        <v>14</v>
      </c>
      <c r="BL13" s="106">
        <v>35</v>
      </c>
      <c r="BM13" s="106">
        <v>0</v>
      </c>
      <c r="BN13" s="106">
        <v>14</v>
      </c>
      <c r="BO13" s="106">
        <v>30</v>
      </c>
      <c r="BP13" s="106">
        <v>0</v>
      </c>
      <c r="BQ13" s="106">
        <v>5</v>
      </c>
      <c r="BR13" s="106">
        <v>35</v>
      </c>
      <c r="BS13" s="106">
        <v>0</v>
      </c>
      <c r="BT13" s="106">
        <v>5</v>
      </c>
      <c r="BU13" s="106">
        <v>27</v>
      </c>
      <c r="BV13" s="106">
        <v>0</v>
      </c>
      <c r="BW13" s="106">
        <v>8</v>
      </c>
      <c r="BX13" s="106">
        <v>35</v>
      </c>
      <c r="BY13" s="106">
        <v>0</v>
      </c>
      <c r="BZ13" s="106">
        <v>8</v>
      </c>
      <c r="CA13" s="106">
        <v>17</v>
      </c>
      <c r="CB13" s="106">
        <v>0</v>
      </c>
      <c r="CC13" s="106">
        <v>18</v>
      </c>
      <c r="CD13" s="106">
        <v>35</v>
      </c>
      <c r="CE13" s="106">
        <v>0</v>
      </c>
      <c r="CF13" s="106">
        <v>18</v>
      </c>
      <c r="CG13" s="106">
        <v>32</v>
      </c>
      <c r="CH13" s="106">
        <v>1</v>
      </c>
      <c r="CI13" s="106">
        <v>2</v>
      </c>
      <c r="CJ13" s="106">
        <v>35</v>
      </c>
      <c r="CK13" s="106">
        <v>0</v>
      </c>
      <c r="CL13" s="106">
        <v>3</v>
      </c>
    </row>
    <row r="14" spans="1:90">
      <c r="A14" s="78"/>
      <c r="B14" s="78"/>
      <c r="C14" s="78"/>
      <c r="D14" s="106" t="s">
        <v>77</v>
      </c>
      <c r="E14" s="106" t="s">
        <v>497</v>
      </c>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v>27</v>
      </c>
      <c r="AI14" s="106">
        <v>6</v>
      </c>
      <c r="AJ14" s="106">
        <v>33</v>
      </c>
      <c r="AK14" s="106">
        <v>6</v>
      </c>
      <c r="AL14" s="106">
        <v>0</v>
      </c>
      <c r="AM14" s="106">
        <v>0</v>
      </c>
      <c r="AN14" s="106">
        <v>6</v>
      </c>
      <c r="AO14" s="106">
        <v>0</v>
      </c>
      <c r="AP14" s="106">
        <v>0</v>
      </c>
      <c r="AQ14" s="106">
        <v>33</v>
      </c>
      <c r="AR14" s="106">
        <v>0</v>
      </c>
      <c r="AS14" s="106">
        <v>0</v>
      </c>
      <c r="AT14" s="106">
        <v>33</v>
      </c>
      <c r="AU14" s="106">
        <v>0</v>
      </c>
      <c r="AV14" s="106">
        <v>0</v>
      </c>
      <c r="AW14" s="106">
        <v>33</v>
      </c>
      <c r="AX14" s="106">
        <v>0</v>
      </c>
      <c r="AY14" s="106">
        <v>0</v>
      </c>
      <c r="AZ14" s="106">
        <v>33</v>
      </c>
      <c r="BA14" s="106">
        <v>0</v>
      </c>
      <c r="BB14" s="106">
        <v>0</v>
      </c>
      <c r="BC14" s="106">
        <v>26</v>
      </c>
      <c r="BD14" s="106">
        <v>0</v>
      </c>
      <c r="BE14" s="106">
        <v>7</v>
      </c>
      <c r="BF14" s="106">
        <v>33</v>
      </c>
      <c r="BG14" s="106">
        <v>0</v>
      </c>
      <c r="BH14" s="106">
        <v>7</v>
      </c>
      <c r="BI14" s="106">
        <v>24</v>
      </c>
      <c r="BJ14" s="106">
        <v>0</v>
      </c>
      <c r="BK14" s="106">
        <v>9</v>
      </c>
      <c r="BL14" s="106">
        <v>33</v>
      </c>
      <c r="BM14" s="106">
        <v>0</v>
      </c>
      <c r="BN14" s="106">
        <v>9</v>
      </c>
      <c r="BO14" s="106">
        <v>31</v>
      </c>
      <c r="BP14" s="106">
        <v>0</v>
      </c>
      <c r="BQ14" s="106">
        <v>2</v>
      </c>
      <c r="BR14" s="106">
        <v>33</v>
      </c>
      <c r="BS14" s="106">
        <v>0</v>
      </c>
      <c r="BT14" s="106">
        <v>2</v>
      </c>
      <c r="BU14" s="106">
        <v>29</v>
      </c>
      <c r="BV14" s="106">
        <v>0</v>
      </c>
      <c r="BW14" s="106">
        <v>4</v>
      </c>
      <c r="BX14" s="106">
        <v>33</v>
      </c>
      <c r="BY14" s="106">
        <v>0</v>
      </c>
      <c r="BZ14" s="106">
        <v>4</v>
      </c>
      <c r="CA14" s="106">
        <v>19</v>
      </c>
      <c r="CB14" s="106">
        <v>0</v>
      </c>
      <c r="CC14" s="106">
        <v>14</v>
      </c>
      <c r="CD14" s="106">
        <v>33</v>
      </c>
      <c r="CE14" s="106">
        <v>0</v>
      </c>
      <c r="CF14" s="106">
        <v>14</v>
      </c>
      <c r="CG14" s="106">
        <v>32</v>
      </c>
      <c r="CH14" s="106">
        <v>0</v>
      </c>
      <c r="CI14" s="106">
        <v>1</v>
      </c>
      <c r="CJ14" s="106">
        <v>33</v>
      </c>
      <c r="CK14" s="106">
        <v>0</v>
      </c>
      <c r="CL14" s="106">
        <v>1</v>
      </c>
    </row>
    <row r="15" spans="1:90">
      <c r="A15" s="78"/>
      <c r="B15" s="78"/>
      <c r="C15" s="78"/>
      <c r="D15" s="106" t="s">
        <v>60</v>
      </c>
      <c r="E15" s="106" t="s">
        <v>500</v>
      </c>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v>30</v>
      </c>
      <c r="AI15" s="106">
        <v>2</v>
      </c>
      <c r="AJ15" s="106">
        <v>32</v>
      </c>
      <c r="AK15" s="106">
        <v>1</v>
      </c>
      <c r="AL15" s="106">
        <v>0</v>
      </c>
      <c r="AM15" s="106">
        <v>1</v>
      </c>
      <c r="AN15" s="106">
        <v>2</v>
      </c>
      <c r="AO15" s="106">
        <v>0</v>
      </c>
      <c r="AP15" s="106">
        <v>0</v>
      </c>
      <c r="AQ15" s="106">
        <v>32</v>
      </c>
      <c r="AR15" s="106">
        <v>0</v>
      </c>
      <c r="AS15" s="106">
        <v>0</v>
      </c>
      <c r="AT15" s="106">
        <v>32</v>
      </c>
      <c r="AU15" s="106">
        <v>0</v>
      </c>
      <c r="AV15" s="106">
        <v>0</v>
      </c>
      <c r="AW15" s="106">
        <v>32</v>
      </c>
      <c r="AX15" s="106">
        <v>0</v>
      </c>
      <c r="AY15" s="106">
        <v>0</v>
      </c>
      <c r="AZ15" s="106">
        <v>32</v>
      </c>
      <c r="BA15" s="106">
        <v>0</v>
      </c>
      <c r="BB15" s="106">
        <v>0</v>
      </c>
      <c r="BC15" s="106">
        <v>18</v>
      </c>
      <c r="BD15" s="106">
        <v>1</v>
      </c>
      <c r="BE15" s="106">
        <v>13</v>
      </c>
      <c r="BF15" s="106">
        <v>32</v>
      </c>
      <c r="BG15" s="106">
        <v>0</v>
      </c>
      <c r="BH15" s="106">
        <v>14</v>
      </c>
      <c r="BI15" s="106">
        <v>21</v>
      </c>
      <c r="BJ15" s="106">
        <v>0</v>
      </c>
      <c r="BK15" s="106">
        <v>11</v>
      </c>
      <c r="BL15" s="106">
        <v>32</v>
      </c>
      <c r="BM15" s="106">
        <v>0</v>
      </c>
      <c r="BN15" s="106">
        <v>11</v>
      </c>
      <c r="BO15" s="106">
        <v>31</v>
      </c>
      <c r="BP15" s="106">
        <v>0</v>
      </c>
      <c r="BQ15" s="106">
        <v>1</v>
      </c>
      <c r="BR15" s="106">
        <v>32</v>
      </c>
      <c r="BS15" s="106">
        <v>0</v>
      </c>
      <c r="BT15" s="106">
        <v>1</v>
      </c>
      <c r="BU15" s="106">
        <v>31</v>
      </c>
      <c r="BV15" s="106">
        <v>0</v>
      </c>
      <c r="BW15" s="106">
        <v>1</v>
      </c>
      <c r="BX15" s="106">
        <v>32</v>
      </c>
      <c r="BY15" s="106">
        <v>0</v>
      </c>
      <c r="BZ15" s="106">
        <v>1</v>
      </c>
      <c r="CA15" s="106">
        <v>21</v>
      </c>
      <c r="CB15" s="106">
        <v>0</v>
      </c>
      <c r="CC15" s="106">
        <v>11</v>
      </c>
      <c r="CD15" s="106">
        <v>32</v>
      </c>
      <c r="CE15" s="106">
        <v>0</v>
      </c>
      <c r="CF15" s="106">
        <v>11</v>
      </c>
      <c r="CG15" s="106">
        <v>29</v>
      </c>
      <c r="CH15" s="106">
        <v>1</v>
      </c>
      <c r="CI15" s="106">
        <v>2</v>
      </c>
      <c r="CJ15" s="106">
        <v>32</v>
      </c>
      <c r="CK15" s="106">
        <v>0</v>
      </c>
      <c r="CL15" s="106">
        <v>3</v>
      </c>
    </row>
    <row r="16" spans="1:90">
      <c r="A16" s="78"/>
      <c r="B16" s="78"/>
      <c r="C16" s="78"/>
      <c r="D16" s="106" t="s">
        <v>120</v>
      </c>
      <c r="E16" s="106" t="s">
        <v>1156</v>
      </c>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v>12</v>
      </c>
      <c r="AI16" s="106">
        <v>0</v>
      </c>
      <c r="AJ16" s="106">
        <v>12</v>
      </c>
      <c r="AK16" s="106">
        <v>0</v>
      </c>
      <c r="AL16" s="106">
        <v>0</v>
      </c>
      <c r="AM16" s="106">
        <v>0</v>
      </c>
      <c r="AN16" s="106">
        <v>0</v>
      </c>
      <c r="AO16" s="106">
        <v>0</v>
      </c>
      <c r="AP16" s="106">
        <v>0</v>
      </c>
      <c r="AQ16" s="106">
        <v>12</v>
      </c>
      <c r="AR16" s="106">
        <v>0</v>
      </c>
      <c r="AS16" s="106">
        <v>0</v>
      </c>
      <c r="AT16" s="106">
        <v>12</v>
      </c>
      <c r="AU16" s="106">
        <v>0</v>
      </c>
      <c r="AV16" s="106">
        <v>0</v>
      </c>
      <c r="AW16" s="106">
        <v>12</v>
      </c>
      <c r="AX16" s="106">
        <v>0</v>
      </c>
      <c r="AY16" s="106">
        <v>0</v>
      </c>
      <c r="AZ16" s="106">
        <v>12</v>
      </c>
      <c r="BA16" s="106">
        <v>0</v>
      </c>
      <c r="BB16" s="106">
        <v>0</v>
      </c>
      <c r="BC16" s="106">
        <v>9</v>
      </c>
      <c r="BD16" s="106">
        <v>0</v>
      </c>
      <c r="BE16" s="106">
        <v>3</v>
      </c>
      <c r="BF16" s="106">
        <v>12</v>
      </c>
      <c r="BG16" s="106">
        <v>0</v>
      </c>
      <c r="BH16" s="106">
        <v>3</v>
      </c>
      <c r="BI16" s="106">
        <v>8</v>
      </c>
      <c r="BJ16" s="106">
        <v>0</v>
      </c>
      <c r="BK16" s="106">
        <v>4</v>
      </c>
      <c r="BL16" s="106">
        <v>12</v>
      </c>
      <c r="BM16" s="106">
        <v>0</v>
      </c>
      <c r="BN16" s="106">
        <v>4</v>
      </c>
      <c r="BO16" s="106">
        <v>8</v>
      </c>
      <c r="BP16" s="106">
        <v>0</v>
      </c>
      <c r="BQ16" s="106">
        <v>4</v>
      </c>
      <c r="BR16" s="106">
        <v>12</v>
      </c>
      <c r="BS16" s="106">
        <v>0</v>
      </c>
      <c r="BT16" s="106">
        <v>4</v>
      </c>
      <c r="BU16" s="106">
        <v>9</v>
      </c>
      <c r="BV16" s="106">
        <v>0</v>
      </c>
      <c r="BW16" s="106">
        <v>3</v>
      </c>
      <c r="BX16" s="106">
        <v>12</v>
      </c>
      <c r="BY16" s="106">
        <v>0</v>
      </c>
      <c r="BZ16" s="106">
        <v>3</v>
      </c>
      <c r="CA16" s="106">
        <v>9</v>
      </c>
      <c r="CB16" s="106">
        <v>0</v>
      </c>
      <c r="CC16" s="106">
        <v>3</v>
      </c>
      <c r="CD16" s="106">
        <v>12</v>
      </c>
      <c r="CE16" s="106">
        <v>0</v>
      </c>
      <c r="CF16" s="106">
        <v>3</v>
      </c>
      <c r="CG16" s="106">
        <v>12</v>
      </c>
      <c r="CH16" s="106">
        <v>0</v>
      </c>
      <c r="CI16" s="106">
        <v>0</v>
      </c>
      <c r="CJ16" s="106">
        <v>12</v>
      </c>
      <c r="CK16" s="106">
        <v>0</v>
      </c>
      <c r="CL16" s="106">
        <v>0</v>
      </c>
    </row>
    <row r="17" spans="1:90">
      <c r="A17" s="78"/>
      <c r="B17" s="78"/>
      <c r="C17" s="78"/>
      <c r="D17" s="106" t="s">
        <v>64</v>
      </c>
      <c r="E17" s="106" t="s">
        <v>1157</v>
      </c>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v>23</v>
      </c>
      <c r="AI17" s="106">
        <v>0</v>
      </c>
      <c r="AJ17" s="106">
        <v>23</v>
      </c>
      <c r="AK17" s="106">
        <v>0</v>
      </c>
      <c r="AL17" s="106">
        <v>0</v>
      </c>
      <c r="AM17" s="106">
        <v>0</v>
      </c>
      <c r="AN17" s="106">
        <v>0</v>
      </c>
      <c r="AO17" s="106">
        <v>0</v>
      </c>
      <c r="AP17" s="106">
        <v>0</v>
      </c>
      <c r="AQ17" s="106">
        <v>22</v>
      </c>
      <c r="AR17" s="106">
        <v>1</v>
      </c>
      <c r="AS17" s="106">
        <v>0</v>
      </c>
      <c r="AT17" s="106">
        <v>23</v>
      </c>
      <c r="AU17" s="106">
        <v>42399</v>
      </c>
      <c r="AV17" s="106">
        <v>1</v>
      </c>
      <c r="AW17" s="106">
        <v>22</v>
      </c>
      <c r="AX17" s="106">
        <v>1</v>
      </c>
      <c r="AY17" s="106">
        <v>0</v>
      </c>
      <c r="AZ17" s="106">
        <v>23</v>
      </c>
      <c r="BA17" s="106">
        <v>42399</v>
      </c>
      <c r="BB17" s="106">
        <v>1</v>
      </c>
      <c r="BC17" s="106">
        <v>15</v>
      </c>
      <c r="BD17" s="106">
        <v>0</v>
      </c>
      <c r="BE17" s="106">
        <v>8</v>
      </c>
      <c r="BF17" s="106">
        <v>23</v>
      </c>
      <c r="BG17" s="106">
        <v>0</v>
      </c>
      <c r="BH17" s="106">
        <v>8</v>
      </c>
      <c r="BI17" s="106">
        <v>14</v>
      </c>
      <c r="BJ17" s="106">
        <v>0</v>
      </c>
      <c r="BK17" s="106">
        <v>9</v>
      </c>
      <c r="BL17" s="106">
        <v>23</v>
      </c>
      <c r="BM17" s="106">
        <v>0</v>
      </c>
      <c r="BN17" s="106">
        <v>9</v>
      </c>
      <c r="BO17" s="106">
        <v>21</v>
      </c>
      <c r="BP17" s="106">
        <v>1</v>
      </c>
      <c r="BQ17" s="106">
        <v>1</v>
      </c>
      <c r="BR17" s="106">
        <v>23</v>
      </c>
      <c r="BS17" s="106">
        <v>0</v>
      </c>
      <c r="BT17" s="106">
        <v>2</v>
      </c>
      <c r="BU17" s="106">
        <v>20</v>
      </c>
      <c r="BV17" s="106">
        <v>0</v>
      </c>
      <c r="BW17" s="106">
        <v>3</v>
      </c>
      <c r="BX17" s="106">
        <v>23</v>
      </c>
      <c r="BY17" s="106">
        <v>0</v>
      </c>
      <c r="BZ17" s="106">
        <v>3</v>
      </c>
      <c r="CA17" s="106">
        <v>15</v>
      </c>
      <c r="CB17" s="106">
        <v>0</v>
      </c>
      <c r="CC17" s="106">
        <v>8</v>
      </c>
      <c r="CD17" s="106">
        <v>23</v>
      </c>
      <c r="CE17" s="106">
        <v>0</v>
      </c>
      <c r="CF17" s="106">
        <v>8</v>
      </c>
      <c r="CG17" s="106">
        <v>19</v>
      </c>
      <c r="CH17" s="106">
        <v>0</v>
      </c>
      <c r="CI17" s="106">
        <v>4</v>
      </c>
      <c r="CJ17" s="106">
        <v>23</v>
      </c>
      <c r="CK17" s="106">
        <v>0</v>
      </c>
      <c r="CL17" s="106">
        <v>4</v>
      </c>
    </row>
    <row r="18" spans="1:90">
      <c r="A18" s="78"/>
      <c r="B18" s="78"/>
      <c r="C18" s="78"/>
      <c r="D18" s="106" t="s">
        <v>47</v>
      </c>
      <c r="E18" s="106" t="s">
        <v>1158</v>
      </c>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v>14</v>
      </c>
      <c r="AI18" s="106">
        <v>1</v>
      </c>
      <c r="AJ18" s="106">
        <v>15</v>
      </c>
      <c r="AK18" s="106">
        <v>0</v>
      </c>
      <c r="AL18" s="106">
        <v>1</v>
      </c>
      <c r="AM18" s="106">
        <v>0</v>
      </c>
      <c r="AN18" s="106">
        <v>1</v>
      </c>
      <c r="AO18" s="106">
        <v>0</v>
      </c>
      <c r="AP18" s="106">
        <v>1</v>
      </c>
      <c r="AQ18" s="106">
        <v>14</v>
      </c>
      <c r="AR18" s="106">
        <v>0</v>
      </c>
      <c r="AS18" s="106">
        <v>1</v>
      </c>
      <c r="AT18" s="106">
        <v>15</v>
      </c>
      <c r="AU18" s="106">
        <v>42338</v>
      </c>
      <c r="AV18" s="106">
        <v>1</v>
      </c>
      <c r="AW18" s="106">
        <v>14</v>
      </c>
      <c r="AX18" s="106">
        <v>0</v>
      </c>
      <c r="AY18" s="106">
        <v>1</v>
      </c>
      <c r="AZ18" s="106">
        <v>15</v>
      </c>
      <c r="BA18" s="106">
        <v>42338</v>
      </c>
      <c r="BB18" s="106">
        <v>1</v>
      </c>
      <c r="BC18" s="106">
        <v>10</v>
      </c>
      <c r="BD18" s="106">
        <v>0</v>
      </c>
      <c r="BE18" s="106">
        <v>5</v>
      </c>
      <c r="BF18" s="106">
        <v>15</v>
      </c>
      <c r="BG18" s="106">
        <v>0</v>
      </c>
      <c r="BH18" s="106">
        <v>5</v>
      </c>
      <c r="BI18" s="106">
        <v>9</v>
      </c>
      <c r="BJ18" s="106">
        <v>0</v>
      </c>
      <c r="BK18" s="106">
        <v>6</v>
      </c>
      <c r="BL18" s="106">
        <v>15</v>
      </c>
      <c r="BM18" s="106">
        <v>0</v>
      </c>
      <c r="BN18" s="106">
        <v>6</v>
      </c>
      <c r="BO18" s="106">
        <v>15</v>
      </c>
      <c r="BP18" s="106">
        <v>0</v>
      </c>
      <c r="BQ18" s="106">
        <v>0</v>
      </c>
      <c r="BR18" s="106">
        <v>15</v>
      </c>
      <c r="BS18" s="106">
        <v>0</v>
      </c>
      <c r="BT18" s="106">
        <v>0</v>
      </c>
      <c r="BU18" s="106">
        <v>14</v>
      </c>
      <c r="BV18" s="106">
        <v>0</v>
      </c>
      <c r="BW18" s="106">
        <v>1</v>
      </c>
      <c r="BX18" s="106">
        <v>15</v>
      </c>
      <c r="BY18" s="106">
        <v>0</v>
      </c>
      <c r="BZ18" s="106">
        <v>1</v>
      </c>
      <c r="CA18" s="106">
        <v>10</v>
      </c>
      <c r="CB18" s="106">
        <v>0</v>
      </c>
      <c r="CC18" s="106">
        <v>5</v>
      </c>
      <c r="CD18" s="106">
        <v>15</v>
      </c>
      <c r="CE18" s="106">
        <v>0</v>
      </c>
      <c r="CF18" s="106">
        <v>5</v>
      </c>
      <c r="CG18" s="106">
        <v>15</v>
      </c>
      <c r="CH18" s="106">
        <v>0</v>
      </c>
      <c r="CI18" s="106">
        <v>0</v>
      </c>
      <c r="CJ18" s="106">
        <v>15</v>
      </c>
      <c r="CK18" s="106">
        <v>0</v>
      </c>
      <c r="CL18" s="106">
        <v>0</v>
      </c>
    </row>
    <row r="19" spans="1:90">
      <c r="A19" s="78"/>
      <c r="B19" s="78"/>
      <c r="C19" s="78"/>
      <c r="D19" s="106" t="s">
        <v>163</v>
      </c>
      <c r="E19" s="106" t="s">
        <v>1159</v>
      </c>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v>9</v>
      </c>
      <c r="AI19" s="106">
        <v>0</v>
      </c>
      <c r="AJ19" s="106">
        <v>9</v>
      </c>
      <c r="AK19" s="106">
        <v>0</v>
      </c>
      <c r="AL19" s="106">
        <v>0</v>
      </c>
      <c r="AM19" s="106">
        <v>0</v>
      </c>
      <c r="AN19" s="106">
        <v>0</v>
      </c>
      <c r="AO19" s="106">
        <v>0</v>
      </c>
      <c r="AP19" s="106">
        <v>0</v>
      </c>
      <c r="AQ19" s="106">
        <v>9</v>
      </c>
      <c r="AR19" s="106">
        <v>0</v>
      </c>
      <c r="AS19" s="106">
        <v>0</v>
      </c>
      <c r="AT19" s="106">
        <v>9</v>
      </c>
      <c r="AU19" s="106">
        <v>0</v>
      </c>
      <c r="AV19" s="106">
        <v>0</v>
      </c>
      <c r="AW19" s="106">
        <v>9</v>
      </c>
      <c r="AX19" s="106">
        <v>0</v>
      </c>
      <c r="AY19" s="106">
        <v>0</v>
      </c>
      <c r="AZ19" s="106">
        <v>9</v>
      </c>
      <c r="BA19" s="106">
        <v>0</v>
      </c>
      <c r="BB19" s="106">
        <v>0</v>
      </c>
      <c r="BC19" s="106">
        <v>5</v>
      </c>
      <c r="BD19" s="106">
        <v>0</v>
      </c>
      <c r="BE19" s="106">
        <v>4</v>
      </c>
      <c r="BF19" s="106">
        <v>9</v>
      </c>
      <c r="BG19" s="106">
        <v>0</v>
      </c>
      <c r="BH19" s="106">
        <v>4</v>
      </c>
      <c r="BI19" s="106">
        <v>7</v>
      </c>
      <c r="BJ19" s="106">
        <v>0</v>
      </c>
      <c r="BK19" s="106">
        <v>2</v>
      </c>
      <c r="BL19" s="106">
        <v>9</v>
      </c>
      <c r="BM19" s="106">
        <v>0</v>
      </c>
      <c r="BN19" s="106">
        <v>2</v>
      </c>
      <c r="BO19" s="106">
        <v>8</v>
      </c>
      <c r="BP19" s="106">
        <v>0</v>
      </c>
      <c r="BQ19" s="106">
        <v>1</v>
      </c>
      <c r="BR19" s="106">
        <v>9</v>
      </c>
      <c r="BS19" s="106">
        <v>0</v>
      </c>
      <c r="BT19" s="106">
        <v>1</v>
      </c>
      <c r="BU19" s="106">
        <v>8</v>
      </c>
      <c r="BV19" s="106">
        <v>0</v>
      </c>
      <c r="BW19" s="106">
        <v>1</v>
      </c>
      <c r="BX19" s="106">
        <v>9</v>
      </c>
      <c r="BY19" s="106">
        <v>0</v>
      </c>
      <c r="BZ19" s="106">
        <v>1</v>
      </c>
      <c r="CA19" s="106">
        <v>7</v>
      </c>
      <c r="CB19" s="106">
        <v>0</v>
      </c>
      <c r="CC19" s="106">
        <v>2</v>
      </c>
      <c r="CD19" s="106">
        <v>9</v>
      </c>
      <c r="CE19" s="106">
        <v>0</v>
      </c>
      <c r="CF19" s="106">
        <v>2</v>
      </c>
      <c r="CG19" s="106">
        <v>9</v>
      </c>
      <c r="CH19" s="106">
        <v>0</v>
      </c>
      <c r="CI19" s="106">
        <v>0</v>
      </c>
      <c r="CJ19" s="106">
        <v>9</v>
      </c>
      <c r="CK19" s="106">
        <v>0</v>
      </c>
      <c r="CL19" s="106">
        <v>0</v>
      </c>
    </row>
    <row r="20" spans="1:90">
      <c r="A20" s="78"/>
      <c r="B20" s="78"/>
      <c r="C20" s="78"/>
      <c r="D20" s="106" t="s">
        <v>52</v>
      </c>
      <c r="E20" s="106" t="s">
        <v>1160</v>
      </c>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v>13</v>
      </c>
      <c r="AI20" s="106">
        <v>1</v>
      </c>
      <c r="AJ20" s="106">
        <v>14</v>
      </c>
      <c r="AK20" s="106">
        <v>1</v>
      </c>
      <c r="AL20" s="106">
        <v>0</v>
      </c>
      <c r="AM20" s="106">
        <v>0</v>
      </c>
      <c r="AN20" s="106">
        <v>1</v>
      </c>
      <c r="AO20" s="106">
        <v>0</v>
      </c>
      <c r="AP20" s="106">
        <v>0</v>
      </c>
      <c r="AQ20" s="106">
        <v>14</v>
      </c>
      <c r="AR20" s="106">
        <v>0</v>
      </c>
      <c r="AS20" s="106">
        <v>0</v>
      </c>
      <c r="AT20" s="106">
        <v>14</v>
      </c>
      <c r="AU20" s="106">
        <v>0</v>
      </c>
      <c r="AV20" s="106">
        <v>0</v>
      </c>
      <c r="AW20" s="106">
        <v>12</v>
      </c>
      <c r="AX20" s="106">
        <v>0</v>
      </c>
      <c r="AY20" s="106">
        <v>2</v>
      </c>
      <c r="AZ20" s="106">
        <v>14</v>
      </c>
      <c r="BA20" s="106">
        <v>84969</v>
      </c>
      <c r="BB20" s="106">
        <v>2</v>
      </c>
      <c r="BC20" s="106">
        <v>5</v>
      </c>
      <c r="BD20" s="106">
        <v>0</v>
      </c>
      <c r="BE20" s="106">
        <v>9</v>
      </c>
      <c r="BF20" s="106">
        <v>14</v>
      </c>
      <c r="BG20" s="106">
        <v>0</v>
      </c>
      <c r="BH20" s="106">
        <v>9</v>
      </c>
      <c r="BI20" s="106">
        <v>9</v>
      </c>
      <c r="BJ20" s="106">
        <v>0</v>
      </c>
      <c r="BK20" s="106">
        <v>5</v>
      </c>
      <c r="BL20" s="106">
        <v>14</v>
      </c>
      <c r="BM20" s="106">
        <v>0</v>
      </c>
      <c r="BN20" s="106">
        <v>5</v>
      </c>
      <c r="BO20" s="106">
        <v>13</v>
      </c>
      <c r="BP20" s="106">
        <v>0</v>
      </c>
      <c r="BQ20" s="106">
        <v>1</v>
      </c>
      <c r="BR20" s="106">
        <v>14</v>
      </c>
      <c r="BS20" s="106">
        <v>0</v>
      </c>
      <c r="BT20" s="106">
        <v>1</v>
      </c>
      <c r="BU20" s="106">
        <v>10</v>
      </c>
      <c r="BV20" s="106">
        <v>0</v>
      </c>
      <c r="BW20" s="106">
        <v>4</v>
      </c>
      <c r="BX20" s="106">
        <v>14</v>
      </c>
      <c r="BY20" s="106">
        <v>0</v>
      </c>
      <c r="BZ20" s="106">
        <v>4</v>
      </c>
      <c r="CA20" s="106">
        <v>7</v>
      </c>
      <c r="CB20" s="106">
        <v>0</v>
      </c>
      <c r="CC20" s="106">
        <v>7</v>
      </c>
      <c r="CD20" s="106">
        <v>14</v>
      </c>
      <c r="CE20" s="106">
        <v>0</v>
      </c>
      <c r="CF20" s="106">
        <v>7</v>
      </c>
      <c r="CG20" s="106">
        <v>13</v>
      </c>
      <c r="CH20" s="106">
        <v>0</v>
      </c>
      <c r="CI20" s="106">
        <v>1</v>
      </c>
      <c r="CJ20" s="106">
        <v>14</v>
      </c>
      <c r="CK20" s="106">
        <v>0</v>
      </c>
      <c r="CL20" s="106">
        <v>1</v>
      </c>
    </row>
    <row r="21" spans="1:90">
      <c r="A21" s="78"/>
      <c r="B21" s="78"/>
      <c r="C21" s="78"/>
      <c r="D21" s="106" t="s">
        <v>105</v>
      </c>
      <c r="E21" s="106" t="s">
        <v>1161</v>
      </c>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v>9</v>
      </c>
      <c r="AI21" s="106">
        <v>2</v>
      </c>
      <c r="AJ21" s="106">
        <v>11</v>
      </c>
      <c r="AK21" s="106">
        <v>2</v>
      </c>
      <c r="AL21" s="106">
        <v>0</v>
      </c>
      <c r="AM21" s="106">
        <v>0</v>
      </c>
      <c r="AN21" s="106">
        <v>2</v>
      </c>
      <c r="AO21" s="106">
        <v>0</v>
      </c>
      <c r="AP21" s="106">
        <v>0</v>
      </c>
      <c r="AQ21" s="106">
        <v>11</v>
      </c>
      <c r="AR21" s="106">
        <v>0</v>
      </c>
      <c r="AS21" s="106">
        <v>0</v>
      </c>
      <c r="AT21" s="106">
        <v>11</v>
      </c>
      <c r="AU21" s="106">
        <v>0</v>
      </c>
      <c r="AV21" s="106">
        <v>0</v>
      </c>
      <c r="AW21" s="106">
        <v>10</v>
      </c>
      <c r="AX21" s="106">
        <v>0</v>
      </c>
      <c r="AY21" s="106">
        <v>1</v>
      </c>
      <c r="AZ21" s="106">
        <v>11</v>
      </c>
      <c r="BA21" s="106">
        <v>42825</v>
      </c>
      <c r="BB21" s="106">
        <v>1</v>
      </c>
      <c r="BC21" s="106">
        <v>4</v>
      </c>
      <c r="BD21" s="106">
        <v>0</v>
      </c>
      <c r="BE21" s="106">
        <v>7</v>
      </c>
      <c r="BF21" s="106">
        <v>11</v>
      </c>
      <c r="BG21" s="106">
        <v>0</v>
      </c>
      <c r="BH21" s="106">
        <v>7</v>
      </c>
      <c r="BI21" s="106">
        <v>5</v>
      </c>
      <c r="BJ21" s="106">
        <v>0</v>
      </c>
      <c r="BK21" s="106">
        <v>6</v>
      </c>
      <c r="BL21" s="106">
        <v>11</v>
      </c>
      <c r="BM21" s="106">
        <v>0</v>
      </c>
      <c r="BN21" s="106">
        <v>6</v>
      </c>
      <c r="BO21" s="106">
        <v>8</v>
      </c>
      <c r="BP21" s="106">
        <v>0</v>
      </c>
      <c r="BQ21" s="106">
        <v>3</v>
      </c>
      <c r="BR21" s="106">
        <v>11</v>
      </c>
      <c r="BS21" s="106">
        <v>0</v>
      </c>
      <c r="BT21" s="106">
        <v>3</v>
      </c>
      <c r="BU21" s="106">
        <v>9</v>
      </c>
      <c r="BV21" s="106">
        <v>0</v>
      </c>
      <c r="BW21" s="106">
        <v>2</v>
      </c>
      <c r="BX21" s="106">
        <v>11</v>
      </c>
      <c r="BY21" s="106">
        <v>0</v>
      </c>
      <c r="BZ21" s="106">
        <v>2</v>
      </c>
      <c r="CA21" s="106">
        <v>3</v>
      </c>
      <c r="CB21" s="106">
        <v>0</v>
      </c>
      <c r="CC21" s="106">
        <v>8</v>
      </c>
      <c r="CD21" s="106">
        <v>11</v>
      </c>
      <c r="CE21" s="106">
        <v>0</v>
      </c>
      <c r="CF21" s="106">
        <v>8</v>
      </c>
      <c r="CG21" s="106">
        <v>9</v>
      </c>
      <c r="CH21" s="106">
        <v>1</v>
      </c>
      <c r="CI21" s="106">
        <v>1</v>
      </c>
      <c r="CJ21" s="106">
        <v>11</v>
      </c>
      <c r="CK21" s="106">
        <v>0</v>
      </c>
      <c r="CL21" s="106">
        <v>2</v>
      </c>
    </row>
    <row r="22" spans="1:90">
      <c r="A22" s="78"/>
      <c r="B22" s="78"/>
      <c r="C22" s="78"/>
      <c r="D22" s="106" t="s">
        <v>76</v>
      </c>
      <c r="E22" s="106" t="s">
        <v>1162</v>
      </c>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v>27</v>
      </c>
      <c r="AI22" s="106">
        <v>6</v>
      </c>
      <c r="AJ22" s="106">
        <v>33</v>
      </c>
      <c r="AK22" s="106">
        <v>6</v>
      </c>
      <c r="AL22" s="106">
        <v>0</v>
      </c>
      <c r="AM22" s="106">
        <v>0</v>
      </c>
      <c r="AN22" s="106">
        <v>6</v>
      </c>
      <c r="AO22" s="106">
        <v>0</v>
      </c>
      <c r="AP22" s="106">
        <v>0</v>
      </c>
      <c r="AQ22" s="106">
        <v>33</v>
      </c>
      <c r="AR22" s="106">
        <v>0</v>
      </c>
      <c r="AS22" s="106">
        <v>0</v>
      </c>
      <c r="AT22" s="106">
        <v>33</v>
      </c>
      <c r="AU22" s="106">
        <v>0</v>
      </c>
      <c r="AV22" s="106">
        <v>0</v>
      </c>
      <c r="AW22" s="106">
        <v>33</v>
      </c>
      <c r="AX22" s="106">
        <v>0</v>
      </c>
      <c r="AY22" s="106">
        <v>0</v>
      </c>
      <c r="AZ22" s="106">
        <v>33</v>
      </c>
      <c r="BA22" s="106">
        <v>0</v>
      </c>
      <c r="BB22" s="106">
        <v>0</v>
      </c>
      <c r="BC22" s="106">
        <v>26</v>
      </c>
      <c r="BD22" s="106">
        <v>0</v>
      </c>
      <c r="BE22" s="106">
        <v>7</v>
      </c>
      <c r="BF22" s="106">
        <v>33</v>
      </c>
      <c r="BG22" s="106">
        <v>0</v>
      </c>
      <c r="BH22" s="106">
        <v>7</v>
      </c>
      <c r="BI22" s="106">
        <v>24</v>
      </c>
      <c r="BJ22" s="106">
        <v>0</v>
      </c>
      <c r="BK22" s="106">
        <v>9</v>
      </c>
      <c r="BL22" s="106">
        <v>33</v>
      </c>
      <c r="BM22" s="106">
        <v>0</v>
      </c>
      <c r="BN22" s="106">
        <v>9</v>
      </c>
      <c r="BO22" s="106">
        <v>31</v>
      </c>
      <c r="BP22" s="106">
        <v>0</v>
      </c>
      <c r="BQ22" s="106">
        <v>2</v>
      </c>
      <c r="BR22" s="106">
        <v>33</v>
      </c>
      <c r="BS22" s="106">
        <v>0</v>
      </c>
      <c r="BT22" s="106">
        <v>2</v>
      </c>
      <c r="BU22" s="106">
        <v>29</v>
      </c>
      <c r="BV22" s="106">
        <v>0</v>
      </c>
      <c r="BW22" s="106">
        <v>4</v>
      </c>
      <c r="BX22" s="106">
        <v>33</v>
      </c>
      <c r="BY22" s="106">
        <v>0</v>
      </c>
      <c r="BZ22" s="106">
        <v>4</v>
      </c>
      <c r="CA22" s="106">
        <v>19</v>
      </c>
      <c r="CB22" s="106">
        <v>0</v>
      </c>
      <c r="CC22" s="106">
        <v>14</v>
      </c>
      <c r="CD22" s="106">
        <v>33</v>
      </c>
      <c r="CE22" s="106">
        <v>0</v>
      </c>
      <c r="CF22" s="106">
        <v>14</v>
      </c>
      <c r="CG22" s="106">
        <v>32</v>
      </c>
      <c r="CH22" s="106">
        <v>0</v>
      </c>
      <c r="CI22" s="106">
        <v>1</v>
      </c>
      <c r="CJ22" s="106">
        <v>33</v>
      </c>
      <c r="CK22" s="106">
        <v>0</v>
      </c>
      <c r="CL22" s="106">
        <v>1</v>
      </c>
    </row>
    <row r="23" spans="1:90">
      <c r="A23" s="78"/>
      <c r="B23" s="78"/>
      <c r="C23" s="78"/>
      <c r="D23" s="106" t="s">
        <v>59</v>
      </c>
      <c r="E23" s="106" t="s">
        <v>1163</v>
      </c>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v>18</v>
      </c>
      <c r="AI23" s="106">
        <v>1</v>
      </c>
      <c r="AJ23" s="106">
        <v>19</v>
      </c>
      <c r="AK23" s="106">
        <v>1</v>
      </c>
      <c r="AL23" s="106">
        <v>0</v>
      </c>
      <c r="AM23" s="106">
        <v>0</v>
      </c>
      <c r="AN23" s="106">
        <v>1</v>
      </c>
      <c r="AO23" s="106">
        <v>0</v>
      </c>
      <c r="AP23" s="106">
        <v>0</v>
      </c>
      <c r="AQ23" s="106">
        <v>19</v>
      </c>
      <c r="AR23" s="106">
        <v>0</v>
      </c>
      <c r="AS23" s="106">
        <v>0</v>
      </c>
      <c r="AT23" s="106">
        <v>19</v>
      </c>
      <c r="AU23" s="106">
        <v>0</v>
      </c>
      <c r="AV23" s="106">
        <v>0</v>
      </c>
      <c r="AW23" s="106">
        <v>19</v>
      </c>
      <c r="AX23" s="106">
        <v>0</v>
      </c>
      <c r="AY23" s="106">
        <v>0</v>
      </c>
      <c r="AZ23" s="106">
        <v>19</v>
      </c>
      <c r="BA23" s="106">
        <v>0</v>
      </c>
      <c r="BB23" s="106">
        <v>0</v>
      </c>
      <c r="BC23" s="106">
        <v>13</v>
      </c>
      <c r="BD23" s="106">
        <v>0</v>
      </c>
      <c r="BE23" s="106">
        <v>6</v>
      </c>
      <c r="BF23" s="106">
        <v>19</v>
      </c>
      <c r="BG23" s="106">
        <v>0</v>
      </c>
      <c r="BH23" s="106">
        <v>6</v>
      </c>
      <c r="BI23" s="106">
        <v>11</v>
      </c>
      <c r="BJ23" s="106">
        <v>0</v>
      </c>
      <c r="BK23" s="106">
        <v>8</v>
      </c>
      <c r="BL23" s="106">
        <v>19</v>
      </c>
      <c r="BM23" s="106">
        <v>0</v>
      </c>
      <c r="BN23" s="106">
        <v>8</v>
      </c>
      <c r="BO23" s="106">
        <v>18</v>
      </c>
      <c r="BP23" s="106">
        <v>0</v>
      </c>
      <c r="BQ23" s="106">
        <v>1</v>
      </c>
      <c r="BR23" s="106">
        <v>19</v>
      </c>
      <c r="BS23" s="106">
        <v>0</v>
      </c>
      <c r="BT23" s="106">
        <v>1</v>
      </c>
      <c r="BU23" s="106">
        <v>17</v>
      </c>
      <c r="BV23" s="106">
        <v>0</v>
      </c>
      <c r="BW23" s="106">
        <v>2</v>
      </c>
      <c r="BX23" s="106">
        <v>19</v>
      </c>
      <c r="BY23" s="106">
        <v>0</v>
      </c>
      <c r="BZ23" s="106">
        <v>2</v>
      </c>
      <c r="CA23" s="106">
        <v>12</v>
      </c>
      <c r="CB23" s="106">
        <v>0</v>
      </c>
      <c r="CC23" s="106">
        <v>7</v>
      </c>
      <c r="CD23" s="106">
        <v>19</v>
      </c>
      <c r="CE23" s="106">
        <v>0</v>
      </c>
      <c r="CF23" s="106">
        <v>7</v>
      </c>
      <c r="CG23" s="106">
        <v>18</v>
      </c>
      <c r="CH23" s="106">
        <v>0</v>
      </c>
      <c r="CI23" s="106">
        <v>1</v>
      </c>
      <c r="CJ23" s="106">
        <v>19</v>
      </c>
      <c r="CK23" s="106">
        <v>0</v>
      </c>
      <c r="CL23" s="106">
        <v>1</v>
      </c>
    </row>
    <row r="24" spans="1:90">
      <c r="A24" s="78"/>
      <c r="B24" s="78"/>
      <c r="C24" s="78"/>
      <c r="D24" s="106" t="s">
        <v>69</v>
      </c>
      <c r="E24" s="106" t="s">
        <v>1164</v>
      </c>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v>13</v>
      </c>
      <c r="AI24" s="106">
        <v>1</v>
      </c>
      <c r="AJ24" s="106">
        <v>14</v>
      </c>
      <c r="AK24" s="106">
        <v>0</v>
      </c>
      <c r="AL24" s="106">
        <v>0</v>
      </c>
      <c r="AM24" s="106">
        <v>1</v>
      </c>
      <c r="AN24" s="106">
        <v>1</v>
      </c>
      <c r="AO24" s="106">
        <v>0</v>
      </c>
      <c r="AP24" s="106">
        <v>0</v>
      </c>
      <c r="AQ24" s="106">
        <v>14</v>
      </c>
      <c r="AR24" s="106">
        <v>0</v>
      </c>
      <c r="AS24" s="106">
        <v>0</v>
      </c>
      <c r="AT24" s="106">
        <v>14</v>
      </c>
      <c r="AU24" s="106">
        <v>0</v>
      </c>
      <c r="AV24" s="106">
        <v>0</v>
      </c>
      <c r="AW24" s="106">
        <v>14</v>
      </c>
      <c r="AX24" s="106">
        <v>0</v>
      </c>
      <c r="AY24" s="106">
        <v>0</v>
      </c>
      <c r="AZ24" s="106">
        <v>14</v>
      </c>
      <c r="BA24" s="106">
        <v>0</v>
      </c>
      <c r="BB24" s="106">
        <v>0</v>
      </c>
      <c r="BC24" s="106">
        <v>6</v>
      </c>
      <c r="BD24" s="106">
        <v>1</v>
      </c>
      <c r="BE24" s="106">
        <v>7</v>
      </c>
      <c r="BF24" s="106">
        <v>14</v>
      </c>
      <c r="BG24" s="106">
        <v>0</v>
      </c>
      <c r="BH24" s="106">
        <v>8</v>
      </c>
      <c r="BI24" s="106">
        <v>10</v>
      </c>
      <c r="BJ24" s="106">
        <v>0</v>
      </c>
      <c r="BK24" s="106">
        <v>4</v>
      </c>
      <c r="BL24" s="106">
        <v>14</v>
      </c>
      <c r="BM24" s="106">
        <v>0</v>
      </c>
      <c r="BN24" s="106">
        <v>4</v>
      </c>
      <c r="BO24" s="106">
        <v>14</v>
      </c>
      <c r="BP24" s="106">
        <v>0</v>
      </c>
      <c r="BQ24" s="106">
        <v>0</v>
      </c>
      <c r="BR24" s="106">
        <v>14</v>
      </c>
      <c r="BS24" s="106">
        <v>0</v>
      </c>
      <c r="BT24" s="106">
        <v>0</v>
      </c>
      <c r="BU24" s="106">
        <v>14</v>
      </c>
      <c r="BV24" s="106">
        <v>0</v>
      </c>
      <c r="BW24" s="106">
        <v>0</v>
      </c>
      <c r="BX24" s="106">
        <v>14</v>
      </c>
      <c r="BY24" s="106">
        <v>0</v>
      </c>
      <c r="BZ24" s="106">
        <v>0</v>
      </c>
      <c r="CA24" s="106">
        <v>9</v>
      </c>
      <c r="CB24" s="106">
        <v>0</v>
      </c>
      <c r="CC24" s="106">
        <v>5</v>
      </c>
      <c r="CD24" s="106">
        <v>14</v>
      </c>
      <c r="CE24" s="106">
        <v>0</v>
      </c>
      <c r="CF24" s="106">
        <v>5</v>
      </c>
      <c r="CG24" s="106">
        <v>12</v>
      </c>
      <c r="CH24" s="106">
        <v>1</v>
      </c>
      <c r="CI24" s="106">
        <v>1</v>
      </c>
      <c r="CJ24" s="106">
        <v>14</v>
      </c>
      <c r="CK24" s="106">
        <v>0</v>
      </c>
      <c r="CL24" s="106">
        <v>2</v>
      </c>
    </row>
    <row r="25" spans="1:90">
      <c r="A25" s="78"/>
      <c r="B25" s="78"/>
      <c r="C25" s="78"/>
      <c r="D25" s="106" t="s">
        <v>46</v>
      </c>
      <c r="E25" s="106" t="s">
        <v>519</v>
      </c>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v>14</v>
      </c>
      <c r="AI25" s="106">
        <v>1</v>
      </c>
      <c r="AJ25" s="106">
        <v>15</v>
      </c>
      <c r="AK25" s="106">
        <v>0</v>
      </c>
      <c r="AL25" s="106">
        <v>1</v>
      </c>
      <c r="AM25" s="106">
        <v>0</v>
      </c>
      <c r="AN25" s="106">
        <v>1</v>
      </c>
      <c r="AO25" s="106">
        <v>0</v>
      </c>
      <c r="AP25" s="106">
        <v>1</v>
      </c>
      <c r="AQ25" s="106">
        <v>14</v>
      </c>
      <c r="AR25" s="106">
        <v>0</v>
      </c>
      <c r="AS25" s="106">
        <v>1</v>
      </c>
      <c r="AT25" s="106">
        <v>15</v>
      </c>
      <c r="AU25" s="106">
        <v>42338</v>
      </c>
      <c r="AV25" s="106">
        <v>1</v>
      </c>
      <c r="AW25" s="106">
        <v>14</v>
      </c>
      <c r="AX25" s="106">
        <v>0</v>
      </c>
      <c r="AY25" s="106">
        <v>1</v>
      </c>
      <c r="AZ25" s="106">
        <v>15</v>
      </c>
      <c r="BA25" s="106">
        <v>42338</v>
      </c>
      <c r="BB25" s="106">
        <v>1</v>
      </c>
      <c r="BC25" s="106">
        <v>10</v>
      </c>
      <c r="BD25" s="106">
        <v>0</v>
      </c>
      <c r="BE25" s="106">
        <v>5</v>
      </c>
      <c r="BF25" s="106">
        <v>15</v>
      </c>
      <c r="BG25" s="106">
        <v>0</v>
      </c>
      <c r="BH25" s="106">
        <v>5</v>
      </c>
      <c r="BI25" s="106">
        <v>9</v>
      </c>
      <c r="BJ25" s="106">
        <v>0</v>
      </c>
      <c r="BK25" s="106">
        <v>6</v>
      </c>
      <c r="BL25" s="106">
        <v>15</v>
      </c>
      <c r="BM25" s="106">
        <v>0</v>
      </c>
      <c r="BN25" s="106">
        <v>6</v>
      </c>
      <c r="BO25" s="106">
        <v>15</v>
      </c>
      <c r="BP25" s="106">
        <v>0</v>
      </c>
      <c r="BQ25" s="106">
        <v>0</v>
      </c>
      <c r="BR25" s="106">
        <v>15</v>
      </c>
      <c r="BS25" s="106">
        <v>0</v>
      </c>
      <c r="BT25" s="106">
        <v>0</v>
      </c>
      <c r="BU25" s="106">
        <v>14</v>
      </c>
      <c r="BV25" s="106">
        <v>0</v>
      </c>
      <c r="BW25" s="106">
        <v>1</v>
      </c>
      <c r="BX25" s="106">
        <v>15</v>
      </c>
      <c r="BY25" s="106">
        <v>0</v>
      </c>
      <c r="BZ25" s="106">
        <v>1</v>
      </c>
      <c r="CA25" s="106">
        <v>10</v>
      </c>
      <c r="CB25" s="106">
        <v>0</v>
      </c>
      <c r="CC25" s="106">
        <v>5</v>
      </c>
      <c r="CD25" s="106">
        <v>15</v>
      </c>
      <c r="CE25" s="106">
        <v>0</v>
      </c>
      <c r="CF25" s="106">
        <v>5</v>
      </c>
      <c r="CG25" s="106">
        <v>15</v>
      </c>
      <c r="CH25" s="106">
        <v>0</v>
      </c>
      <c r="CI25" s="106">
        <v>0</v>
      </c>
      <c r="CJ25" s="106">
        <v>15</v>
      </c>
      <c r="CK25" s="106">
        <v>0</v>
      </c>
      <c r="CL25" s="106">
        <v>0</v>
      </c>
    </row>
    <row r="26" spans="1:90">
      <c r="A26" s="78"/>
      <c r="B26" s="78"/>
      <c r="C26" s="78"/>
      <c r="D26" s="106" t="s">
        <v>72</v>
      </c>
      <c r="E26" s="106" t="s">
        <v>522</v>
      </c>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v>13</v>
      </c>
      <c r="AI26" s="106">
        <v>0</v>
      </c>
      <c r="AJ26" s="106">
        <v>13</v>
      </c>
      <c r="AK26" s="106">
        <v>0</v>
      </c>
      <c r="AL26" s="106">
        <v>0</v>
      </c>
      <c r="AM26" s="106">
        <v>0</v>
      </c>
      <c r="AN26" s="106">
        <v>0</v>
      </c>
      <c r="AO26" s="106">
        <v>0</v>
      </c>
      <c r="AP26" s="106">
        <v>0</v>
      </c>
      <c r="AQ26" s="106">
        <v>13</v>
      </c>
      <c r="AR26" s="106">
        <v>0</v>
      </c>
      <c r="AS26" s="106">
        <v>0</v>
      </c>
      <c r="AT26" s="106">
        <v>13</v>
      </c>
      <c r="AU26" s="106">
        <v>0</v>
      </c>
      <c r="AV26" s="106">
        <v>0</v>
      </c>
      <c r="AW26" s="106">
        <v>13</v>
      </c>
      <c r="AX26" s="106">
        <v>0</v>
      </c>
      <c r="AY26" s="106">
        <v>0</v>
      </c>
      <c r="AZ26" s="106">
        <v>13</v>
      </c>
      <c r="BA26" s="106">
        <v>0</v>
      </c>
      <c r="BB26" s="106">
        <v>0</v>
      </c>
      <c r="BC26" s="106">
        <v>10</v>
      </c>
      <c r="BD26" s="106">
        <v>0</v>
      </c>
      <c r="BE26" s="106">
        <v>3</v>
      </c>
      <c r="BF26" s="106">
        <v>13</v>
      </c>
      <c r="BG26" s="106">
        <v>0</v>
      </c>
      <c r="BH26" s="106">
        <v>3</v>
      </c>
      <c r="BI26" s="106">
        <v>10</v>
      </c>
      <c r="BJ26" s="106">
        <v>0</v>
      </c>
      <c r="BK26" s="106">
        <v>3</v>
      </c>
      <c r="BL26" s="106">
        <v>13</v>
      </c>
      <c r="BM26" s="106">
        <v>0</v>
      </c>
      <c r="BN26" s="106">
        <v>3</v>
      </c>
      <c r="BO26" s="106">
        <v>13</v>
      </c>
      <c r="BP26" s="106">
        <v>0</v>
      </c>
      <c r="BQ26" s="106">
        <v>0</v>
      </c>
      <c r="BR26" s="106">
        <v>13</v>
      </c>
      <c r="BS26" s="106">
        <v>0</v>
      </c>
      <c r="BT26" s="106">
        <v>0</v>
      </c>
      <c r="BU26" s="106">
        <v>12</v>
      </c>
      <c r="BV26" s="106">
        <v>0</v>
      </c>
      <c r="BW26" s="106">
        <v>1</v>
      </c>
      <c r="BX26" s="106">
        <v>13</v>
      </c>
      <c r="BY26" s="106">
        <v>0</v>
      </c>
      <c r="BZ26" s="106">
        <v>1</v>
      </c>
      <c r="CA26" s="106">
        <v>8</v>
      </c>
      <c r="CB26" s="106">
        <v>0</v>
      </c>
      <c r="CC26" s="106">
        <v>5</v>
      </c>
      <c r="CD26" s="106">
        <v>13</v>
      </c>
      <c r="CE26" s="106">
        <v>0</v>
      </c>
      <c r="CF26" s="106">
        <v>5</v>
      </c>
      <c r="CG26" s="106">
        <v>12</v>
      </c>
      <c r="CH26" s="106">
        <v>0</v>
      </c>
      <c r="CI26" s="106">
        <v>1</v>
      </c>
      <c r="CJ26" s="106">
        <v>13</v>
      </c>
      <c r="CK26" s="106">
        <v>0</v>
      </c>
      <c r="CL26" s="106">
        <v>1</v>
      </c>
    </row>
    <row r="27" spans="1:90">
      <c r="A27" s="78"/>
      <c r="B27" s="78"/>
      <c r="C27" s="78"/>
      <c r="D27" s="106" t="s">
        <v>119</v>
      </c>
      <c r="E27" s="106" t="s">
        <v>525</v>
      </c>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v>13</v>
      </c>
      <c r="AI27" s="106">
        <v>0</v>
      </c>
      <c r="AJ27" s="106">
        <v>13</v>
      </c>
      <c r="AK27" s="106">
        <v>0</v>
      </c>
      <c r="AL27" s="106">
        <v>0</v>
      </c>
      <c r="AM27" s="106">
        <v>0</v>
      </c>
      <c r="AN27" s="106">
        <v>0</v>
      </c>
      <c r="AO27" s="106">
        <v>0</v>
      </c>
      <c r="AP27" s="106">
        <v>0</v>
      </c>
      <c r="AQ27" s="106">
        <v>13</v>
      </c>
      <c r="AR27" s="106">
        <v>0</v>
      </c>
      <c r="AS27" s="106">
        <v>0</v>
      </c>
      <c r="AT27" s="106">
        <v>13</v>
      </c>
      <c r="AU27" s="106">
        <v>0</v>
      </c>
      <c r="AV27" s="106">
        <v>0</v>
      </c>
      <c r="AW27" s="106">
        <v>13</v>
      </c>
      <c r="AX27" s="106">
        <v>0</v>
      </c>
      <c r="AY27" s="106">
        <v>0</v>
      </c>
      <c r="AZ27" s="106">
        <v>13</v>
      </c>
      <c r="BA27" s="106">
        <v>0</v>
      </c>
      <c r="BB27" s="106">
        <v>0</v>
      </c>
      <c r="BC27" s="106">
        <v>10</v>
      </c>
      <c r="BD27" s="106">
        <v>0</v>
      </c>
      <c r="BE27" s="106">
        <v>3</v>
      </c>
      <c r="BF27" s="106">
        <v>13</v>
      </c>
      <c r="BG27" s="106">
        <v>0</v>
      </c>
      <c r="BH27" s="106">
        <v>3</v>
      </c>
      <c r="BI27" s="106">
        <v>8</v>
      </c>
      <c r="BJ27" s="106">
        <v>0</v>
      </c>
      <c r="BK27" s="106">
        <v>5</v>
      </c>
      <c r="BL27" s="106">
        <v>13</v>
      </c>
      <c r="BM27" s="106">
        <v>0</v>
      </c>
      <c r="BN27" s="106">
        <v>5</v>
      </c>
      <c r="BO27" s="106">
        <v>8</v>
      </c>
      <c r="BP27" s="106">
        <v>1</v>
      </c>
      <c r="BQ27" s="106">
        <v>4</v>
      </c>
      <c r="BR27" s="106">
        <v>13</v>
      </c>
      <c r="BS27" s="106">
        <v>0</v>
      </c>
      <c r="BT27" s="106">
        <v>5</v>
      </c>
      <c r="BU27" s="106">
        <v>10</v>
      </c>
      <c r="BV27" s="106">
        <v>0</v>
      </c>
      <c r="BW27" s="106">
        <v>3</v>
      </c>
      <c r="BX27" s="106">
        <v>13</v>
      </c>
      <c r="BY27" s="106">
        <v>0</v>
      </c>
      <c r="BZ27" s="106">
        <v>3</v>
      </c>
      <c r="CA27" s="106">
        <v>9</v>
      </c>
      <c r="CB27" s="106">
        <v>0</v>
      </c>
      <c r="CC27" s="106">
        <v>4</v>
      </c>
      <c r="CD27" s="106">
        <v>13</v>
      </c>
      <c r="CE27" s="106">
        <v>0</v>
      </c>
      <c r="CF27" s="106">
        <v>4</v>
      </c>
      <c r="CG27" s="106">
        <v>13</v>
      </c>
      <c r="CH27" s="106">
        <v>0</v>
      </c>
      <c r="CI27" s="106">
        <v>0</v>
      </c>
      <c r="CJ27" s="106">
        <v>13</v>
      </c>
      <c r="CK27" s="106">
        <v>0</v>
      </c>
      <c r="CL27" s="106">
        <v>0</v>
      </c>
    </row>
    <row r="28" spans="1:90">
      <c r="A28" s="78"/>
      <c r="B28" s="78"/>
      <c r="C28" s="78"/>
      <c r="D28" s="106" t="s">
        <v>63</v>
      </c>
      <c r="E28" s="106" t="s">
        <v>526</v>
      </c>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v>9</v>
      </c>
      <c r="AI28" s="106">
        <v>0</v>
      </c>
      <c r="AJ28" s="106">
        <v>9</v>
      </c>
      <c r="AK28" s="106">
        <v>0</v>
      </c>
      <c r="AL28" s="106">
        <v>0</v>
      </c>
      <c r="AM28" s="106">
        <v>0</v>
      </c>
      <c r="AN28" s="106">
        <v>0</v>
      </c>
      <c r="AO28" s="106">
        <v>0</v>
      </c>
      <c r="AP28" s="106">
        <v>0</v>
      </c>
      <c r="AQ28" s="106">
        <v>8</v>
      </c>
      <c r="AR28" s="106">
        <v>1</v>
      </c>
      <c r="AS28" s="106">
        <v>0</v>
      </c>
      <c r="AT28" s="106">
        <v>9</v>
      </c>
      <c r="AU28" s="106">
        <v>42399</v>
      </c>
      <c r="AV28" s="106">
        <v>1</v>
      </c>
      <c r="AW28" s="106">
        <v>8</v>
      </c>
      <c r="AX28" s="106">
        <v>1</v>
      </c>
      <c r="AY28" s="106">
        <v>0</v>
      </c>
      <c r="AZ28" s="106">
        <v>9</v>
      </c>
      <c r="BA28" s="106">
        <v>42399</v>
      </c>
      <c r="BB28" s="106">
        <v>1</v>
      </c>
      <c r="BC28" s="106">
        <v>4</v>
      </c>
      <c r="BD28" s="106">
        <v>0</v>
      </c>
      <c r="BE28" s="106">
        <v>5</v>
      </c>
      <c r="BF28" s="106">
        <v>9</v>
      </c>
      <c r="BG28" s="106">
        <v>0</v>
      </c>
      <c r="BH28" s="106">
        <v>5</v>
      </c>
      <c r="BI28" s="106">
        <v>4</v>
      </c>
      <c r="BJ28" s="106">
        <v>0</v>
      </c>
      <c r="BK28" s="106">
        <v>5</v>
      </c>
      <c r="BL28" s="106">
        <v>9</v>
      </c>
      <c r="BM28" s="106">
        <v>0</v>
      </c>
      <c r="BN28" s="106">
        <v>5</v>
      </c>
      <c r="BO28" s="106">
        <v>8</v>
      </c>
      <c r="BP28" s="106">
        <v>0</v>
      </c>
      <c r="BQ28" s="106">
        <v>1</v>
      </c>
      <c r="BR28" s="106">
        <v>9</v>
      </c>
      <c r="BS28" s="106">
        <v>0</v>
      </c>
      <c r="BT28" s="106">
        <v>1</v>
      </c>
      <c r="BU28" s="106">
        <v>7</v>
      </c>
      <c r="BV28" s="106">
        <v>0</v>
      </c>
      <c r="BW28" s="106">
        <v>2</v>
      </c>
      <c r="BX28" s="106">
        <v>9</v>
      </c>
      <c r="BY28" s="106">
        <v>0</v>
      </c>
      <c r="BZ28" s="106">
        <v>2</v>
      </c>
      <c r="CA28" s="106">
        <v>7</v>
      </c>
      <c r="CB28" s="106">
        <v>0</v>
      </c>
      <c r="CC28" s="106">
        <v>2</v>
      </c>
      <c r="CD28" s="106">
        <v>9</v>
      </c>
      <c r="CE28" s="106">
        <v>0</v>
      </c>
      <c r="CF28" s="106">
        <v>2</v>
      </c>
      <c r="CG28" s="106">
        <v>6</v>
      </c>
      <c r="CH28" s="106">
        <v>0</v>
      </c>
      <c r="CI28" s="106">
        <v>3</v>
      </c>
      <c r="CJ28" s="106">
        <v>9</v>
      </c>
      <c r="CK28" s="106">
        <v>0</v>
      </c>
      <c r="CL28" s="106">
        <v>3</v>
      </c>
    </row>
    <row r="29" spans="1:90">
      <c r="A29" s="78"/>
      <c r="B29" s="78"/>
      <c r="C29" s="78"/>
      <c r="D29" s="106" t="s">
        <v>108</v>
      </c>
      <c r="E29" s="106" t="s">
        <v>529</v>
      </c>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v>8</v>
      </c>
      <c r="AI29" s="106">
        <v>0</v>
      </c>
      <c r="AJ29" s="106">
        <v>8</v>
      </c>
      <c r="AK29" s="106">
        <v>0</v>
      </c>
      <c r="AL29" s="106">
        <v>0</v>
      </c>
      <c r="AM29" s="106">
        <v>0</v>
      </c>
      <c r="AN29" s="106">
        <v>0</v>
      </c>
      <c r="AO29" s="106">
        <v>0</v>
      </c>
      <c r="AP29" s="106">
        <v>0</v>
      </c>
      <c r="AQ29" s="106">
        <v>8</v>
      </c>
      <c r="AR29" s="106">
        <v>0</v>
      </c>
      <c r="AS29" s="106">
        <v>0</v>
      </c>
      <c r="AT29" s="106">
        <v>8</v>
      </c>
      <c r="AU29" s="106">
        <v>0</v>
      </c>
      <c r="AV29" s="106">
        <v>0</v>
      </c>
      <c r="AW29" s="106">
        <v>7</v>
      </c>
      <c r="AX29" s="106">
        <v>0</v>
      </c>
      <c r="AY29" s="106">
        <v>1</v>
      </c>
      <c r="AZ29" s="106">
        <v>8</v>
      </c>
      <c r="BA29" s="106">
        <v>42355</v>
      </c>
      <c r="BB29" s="106">
        <v>1</v>
      </c>
      <c r="BC29" s="106">
        <v>5</v>
      </c>
      <c r="BD29" s="106">
        <v>0</v>
      </c>
      <c r="BE29" s="106">
        <v>3</v>
      </c>
      <c r="BF29" s="106">
        <v>8</v>
      </c>
      <c r="BG29" s="106">
        <v>0</v>
      </c>
      <c r="BH29" s="106">
        <v>3</v>
      </c>
      <c r="BI29" s="106">
        <v>7</v>
      </c>
      <c r="BJ29" s="106">
        <v>0</v>
      </c>
      <c r="BK29" s="106">
        <v>1</v>
      </c>
      <c r="BL29" s="106">
        <v>8</v>
      </c>
      <c r="BM29" s="106">
        <v>0</v>
      </c>
      <c r="BN29" s="106">
        <v>1</v>
      </c>
      <c r="BO29" s="106">
        <v>8</v>
      </c>
      <c r="BP29" s="106">
        <v>0</v>
      </c>
      <c r="BQ29" s="106">
        <v>0</v>
      </c>
      <c r="BR29" s="106">
        <v>8</v>
      </c>
      <c r="BS29" s="106">
        <v>0</v>
      </c>
      <c r="BT29" s="106">
        <v>0</v>
      </c>
      <c r="BU29" s="106">
        <v>7</v>
      </c>
      <c r="BV29" s="106">
        <v>0</v>
      </c>
      <c r="BW29" s="106">
        <v>1</v>
      </c>
      <c r="BX29" s="106">
        <v>8</v>
      </c>
      <c r="BY29" s="106">
        <v>0</v>
      </c>
      <c r="BZ29" s="106">
        <v>1</v>
      </c>
      <c r="CA29" s="106">
        <v>7</v>
      </c>
      <c r="CB29" s="106">
        <v>0</v>
      </c>
      <c r="CC29" s="106">
        <v>1</v>
      </c>
      <c r="CD29" s="106">
        <v>8</v>
      </c>
      <c r="CE29" s="106">
        <v>0</v>
      </c>
      <c r="CF29" s="106">
        <v>1</v>
      </c>
      <c r="CG29" s="106">
        <v>8</v>
      </c>
      <c r="CH29" s="106">
        <v>0</v>
      </c>
      <c r="CI29" s="106">
        <v>0</v>
      </c>
      <c r="CJ29" s="106">
        <v>8</v>
      </c>
      <c r="CK29" s="106">
        <v>0</v>
      </c>
      <c r="CL29" s="106">
        <v>0</v>
      </c>
    </row>
    <row r="30" spans="1:90">
      <c r="A30" s="78"/>
      <c r="B30" s="78"/>
      <c r="C30" s="78"/>
      <c r="D30" s="106" t="s">
        <v>51</v>
      </c>
      <c r="E30" s="106" t="s">
        <v>530</v>
      </c>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v>9</v>
      </c>
      <c r="AI30" s="106">
        <v>1</v>
      </c>
      <c r="AJ30" s="106">
        <v>10</v>
      </c>
      <c r="AK30" s="106">
        <v>1</v>
      </c>
      <c r="AL30" s="106">
        <v>0</v>
      </c>
      <c r="AM30" s="106">
        <v>0</v>
      </c>
      <c r="AN30" s="106">
        <v>1</v>
      </c>
      <c r="AO30" s="106">
        <v>0</v>
      </c>
      <c r="AP30" s="106">
        <v>0</v>
      </c>
      <c r="AQ30" s="106">
        <v>10</v>
      </c>
      <c r="AR30" s="106">
        <v>0</v>
      </c>
      <c r="AS30" s="106">
        <v>0</v>
      </c>
      <c r="AT30" s="106">
        <v>10</v>
      </c>
      <c r="AU30" s="106">
        <v>0</v>
      </c>
      <c r="AV30" s="106">
        <v>0</v>
      </c>
      <c r="AW30" s="106">
        <v>9</v>
      </c>
      <c r="AX30" s="106">
        <v>0</v>
      </c>
      <c r="AY30" s="106">
        <v>1</v>
      </c>
      <c r="AZ30" s="106">
        <v>10</v>
      </c>
      <c r="BA30" s="106">
        <v>42614</v>
      </c>
      <c r="BB30" s="106">
        <v>1</v>
      </c>
      <c r="BC30" s="106">
        <v>4</v>
      </c>
      <c r="BD30" s="106">
        <v>0</v>
      </c>
      <c r="BE30" s="106">
        <v>6</v>
      </c>
      <c r="BF30" s="106">
        <v>10</v>
      </c>
      <c r="BG30" s="106">
        <v>0</v>
      </c>
      <c r="BH30" s="106">
        <v>6</v>
      </c>
      <c r="BI30" s="106">
        <v>6</v>
      </c>
      <c r="BJ30" s="106">
        <v>0</v>
      </c>
      <c r="BK30" s="106">
        <v>4</v>
      </c>
      <c r="BL30" s="106">
        <v>10</v>
      </c>
      <c r="BM30" s="106">
        <v>0</v>
      </c>
      <c r="BN30" s="106">
        <v>4</v>
      </c>
      <c r="BO30" s="106">
        <v>9</v>
      </c>
      <c r="BP30" s="106">
        <v>0</v>
      </c>
      <c r="BQ30" s="106">
        <v>1</v>
      </c>
      <c r="BR30" s="106">
        <v>10</v>
      </c>
      <c r="BS30" s="106">
        <v>0</v>
      </c>
      <c r="BT30" s="106">
        <v>1</v>
      </c>
      <c r="BU30" s="106">
        <v>7</v>
      </c>
      <c r="BV30" s="106">
        <v>0</v>
      </c>
      <c r="BW30" s="106">
        <v>3</v>
      </c>
      <c r="BX30" s="106">
        <v>10</v>
      </c>
      <c r="BY30" s="106">
        <v>0</v>
      </c>
      <c r="BZ30" s="106">
        <v>3</v>
      </c>
      <c r="CA30" s="106">
        <v>4</v>
      </c>
      <c r="CB30" s="106">
        <v>0</v>
      </c>
      <c r="CC30" s="106">
        <v>6</v>
      </c>
      <c r="CD30" s="106">
        <v>10</v>
      </c>
      <c r="CE30" s="106">
        <v>0</v>
      </c>
      <c r="CF30" s="106">
        <v>6</v>
      </c>
      <c r="CG30" s="106">
        <v>9</v>
      </c>
      <c r="CH30" s="106">
        <v>0</v>
      </c>
      <c r="CI30" s="106">
        <v>1</v>
      </c>
      <c r="CJ30" s="106">
        <v>10</v>
      </c>
      <c r="CK30" s="106">
        <v>0</v>
      </c>
      <c r="CL30" s="106">
        <v>1</v>
      </c>
    </row>
    <row r="31" spans="1:90">
      <c r="A31" s="78"/>
      <c r="B31" s="78"/>
      <c r="C31" s="78"/>
      <c r="D31" s="106" t="s">
        <v>162</v>
      </c>
      <c r="E31" s="106" t="s">
        <v>533</v>
      </c>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v>8</v>
      </c>
      <c r="AI31" s="106">
        <v>2</v>
      </c>
      <c r="AJ31" s="106">
        <v>10</v>
      </c>
      <c r="AK31" s="106">
        <v>2</v>
      </c>
      <c r="AL31" s="106">
        <v>0</v>
      </c>
      <c r="AM31" s="106">
        <v>0</v>
      </c>
      <c r="AN31" s="106">
        <v>2</v>
      </c>
      <c r="AO31" s="106">
        <v>0</v>
      </c>
      <c r="AP31" s="106">
        <v>0</v>
      </c>
      <c r="AQ31" s="106">
        <v>10</v>
      </c>
      <c r="AR31" s="106">
        <v>0</v>
      </c>
      <c r="AS31" s="106">
        <v>0</v>
      </c>
      <c r="AT31" s="106">
        <v>10</v>
      </c>
      <c r="AU31" s="106">
        <v>0</v>
      </c>
      <c r="AV31" s="106">
        <v>0</v>
      </c>
      <c r="AW31" s="106">
        <v>10</v>
      </c>
      <c r="AX31" s="106">
        <v>0</v>
      </c>
      <c r="AY31" s="106">
        <v>0</v>
      </c>
      <c r="AZ31" s="106">
        <v>10</v>
      </c>
      <c r="BA31" s="106">
        <v>0</v>
      </c>
      <c r="BB31" s="106">
        <v>0</v>
      </c>
      <c r="BC31" s="106">
        <v>5</v>
      </c>
      <c r="BD31" s="106">
        <v>0</v>
      </c>
      <c r="BE31" s="106">
        <v>5</v>
      </c>
      <c r="BF31" s="106">
        <v>10</v>
      </c>
      <c r="BG31" s="106">
        <v>0</v>
      </c>
      <c r="BH31" s="106">
        <v>5</v>
      </c>
      <c r="BI31" s="106">
        <v>6</v>
      </c>
      <c r="BJ31" s="106">
        <v>0</v>
      </c>
      <c r="BK31" s="106">
        <v>4</v>
      </c>
      <c r="BL31" s="106">
        <v>10</v>
      </c>
      <c r="BM31" s="106">
        <v>0</v>
      </c>
      <c r="BN31" s="106">
        <v>4</v>
      </c>
      <c r="BO31" s="106">
        <v>7</v>
      </c>
      <c r="BP31" s="106">
        <v>0</v>
      </c>
      <c r="BQ31" s="106">
        <v>3</v>
      </c>
      <c r="BR31" s="106">
        <v>10</v>
      </c>
      <c r="BS31" s="106">
        <v>0</v>
      </c>
      <c r="BT31" s="106">
        <v>3</v>
      </c>
      <c r="BU31" s="106">
        <v>7</v>
      </c>
      <c r="BV31" s="106">
        <v>0</v>
      </c>
      <c r="BW31" s="106">
        <v>3</v>
      </c>
      <c r="BX31" s="106">
        <v>10</v>
      </c>
      <c r="BY31" s="106">
        <v>0</v>
      </c>
      <c r="BZ31" s="106">
        <v>3</v>
      </c>
      <c r="CA31" s="106">
        <v>5</v>
      </c>
      <c r="CB31" s="106">
        <v>0</v>
      </c>
      <c r="CC31" s="106">
        <v>5</v>
      </c>
      <c r="CD31" s="106">
        <v>10</v>
      </c>
      <c r="CE31" s="106">
        <v>0</v>
      </c>
      <c r="CF31" s="106">
        <v>5</v>
      </c>
      <c r="CG31" s="106">
        <v>8</v>
      </c>
      <c r="CH31" s="106">
        <v>1</v>
      </c>
      <c r="CI31" s="106">
        <v>1</v>
      </c>
      <c r="CJ31" s="106">
        <v>10</v>
      </c>
      <c r="CK31" s="106">
        <v>0</v>
      </c>
      <c r="CL31" s="106">
        <v>2</v>
      </c>
    </row>
    <row r="32" spans="1:90">
      <c r="A32" s="78"/>
      <c r="B32" s="78"/>
      <c r="C32" s="78"/>
      <c r="D32" s="106" t="s">
        <v>104</v>
      </c>
      <c r="E32" s="106" t="s">
        <v>534</v>
      </c>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v>7</v>
      </c>
      <c r="AI32" s="106">
        <v>0</v>
      </c>
      <c r="AJ32" s="106">
        <v>7</v>
      </c>
      <c r="AK32" s="106">
        <v>0</v>
      </c>
      <c r="AL32" s="106">
        <v>0</v>
      </c>
      <c r="AM32" s="106">
        <v>0</v>
      </c>
      <c r="AN32" s="106">
        <v>0</v>
      </c>
      <c r="AO32" s="106">
        <v>0</v>
      </c>
      <c r="AP32" s="106">
        <v>0</v>
      </c>
      <c r="AQ32" s="106">
        <v>7</v>
      </c>
      <c r="AR32" s="106">
        <v>0</v>
      </c>
      <c r="AS32" s="106">
        <v>0</v>
      </c>
      <c r="AT32" s="106">
        <v>7</v>
      </c>
      <c r="AU32" s="106">
        <v>0</v>
      </c>
      <c r="AV32" s="106">
        <v>0</v>
      </c>
      <c r="AW32" s="106">
        <v>6</v>
      </c>
      <c r="AX32" s="106">
        <v>0</v>
      </c>
      <c r="AY32" s="106">
        <v>1</v>
      </c>
      <c r="AZ32" s="106">
        <v>7</v>
      </c>
      <c r="BA32" s="106">
        <v>42825</v>
      </c>
      <c r="BB32" s="106">
        <v>1</v>
      </c>
      <c r="BC32" s="106">
        <v>1</v>
      </c>
      <c r="BD32" s="106">
        <v>0</v>
      </c>
      <c r="BE32" s="106">
        <v>6</v>
      </c>
      <c r="BF32" s="106">
        <v>7</v>
      </c>
      <c r="BG32" s="106">
        <v>0</v>
      </c>
      <c r="BH32" s="106">
        <v>6</v>
      </c>
      <c r="BI32" s="106">
        <v>2</v>
      </c>
      <c r="BJ32" s="106">
        <v>0</v>
      </c>
      <c r="BK32" s="106">
        <v>5</v>
      </c>
      <c r="BL32" s="106">
        <v>7</v>
      </c>
      <c r="BM32" s="106">
        <v>0</v>
      </c>
      <c r="BN32" s="106">
        <v>5</v>
      </c>
      <c r="BO32" s="106">
        <v>6</v>
      </c>
      <c r="BP32" s="106">
        <v>0</v>
      </c>
      <c r="BQ32" s="106">
        <v>1</v>
      </c>
      <c r="BR32" s="106">
        <v>7</v>
      </c>
      <c r="BS32" s="106">
        <v>0</v>
      </c>
      <c r="BT32" s="106">
        <v>1</v>
      </c>
      <c r="BU32" s="106">
        <v>6</v>
      </c>
      <c r="BV32" s="106">
        <v>0</v>
      </c>
      <c r="BW32" s="106">
        <v>1</v>
      </c>
      <c r="BX32" s="106">
        <v>7</v>
      </c>
      <c r="BY32" s="106">
        <v>0</v>
      </c>
      <c r="BZ32" s="106">
        <v>1</v>
      </c>
      <c r="CA32" s="106">
        <v>1</v>
      </c>
      <c r="CB32" s="106">
        <v>0</v>
      </c>
      <c r="CC32" s="106">
        <v>6</v>
      </c>
      <c r="CD32" s="106">
        <v>7</v>
      </c>
      <c r="CE32" s="106">
        <v>0</v>
      </c>
      <c r="CF32" s="106">
        <v>6</v>
      </c>
      <c r="CG32" s="106">
        <v>7</v>
      </c>
      <c r="CH32" s="106">
        <v>0</v>
      </c>
      <c r="CI32" s="106">
        <v>0</v>
      </c>
      <c r="CJ32" s="106">
        <v>7</v>
      </c>
      <c r="CK32" s="106">
        <v>0</v>
      </c>
      <c r="CL32" s="106">
        <v>0</v>
      </c>
    </row>
    <row r="33" spans="1:90">
      <c r="A33" s="78"/>
      <c r="B33" s="78"/>
      <c r="C33" s="78"/>
      <c r="D33" s="106" t="s">
        <v>101</v>
      </c>
      <c r="E33" s="106" t="s">
        <v>535</v>
      </c>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v>7</v>
      </c>
      <c r="AI33" s="106">
        <v>1</v>
      </c>
      <c r="AJ33" s="106">
        <v>8</v>
      </c>
      <c r="AK33" s="106">
        <v>0</v>
      </c>
      <c r="AL33" s="106">
        <v>0</v>
      </c>
      <c r="AM33" s="106">
        <v>1</v>
      </c>
      <c r="AN33" s="106">
        <v>1</v>
      </c>
      <c r="AO33" s="106">
        <v>0</v>
      </c>
      <c r="AP33" s="106">
        <v>0</v>
      </c>
      <c r="AQ33" s="106">
        <v>8</v>
      </c>
      <c r="AR33" s="106">
        <v>0</v>
      </c>
      <c r="AS33" s="106">
        <v>0</v>
      </c>
      <c r="AT33" s="106">
        <v>8</v>
      </c>
      <c r="AU33" s="106">
        <v>0</v>
      </c>
      <c r="AV33" s="106">
        <v>0</v>
      </c>
      <c r="AW33" s="106">
        <v>8</v>
      </c>
      <c r="AX33" s="106">
        <v>0</v>
      </c>
      <c r="AY33" s="106">
        <v>0</v>
      </c>
      <c r="AZ33" s="106">
        <v>8</v>
      </c>
      <c r="BA33" s="106">
        <v>0</v>
      </c>
      <c r="BB33" s="106">
        <v>0</v>
      </c>
      <c r="BC33" s="106">
        <v>3</v>
      </c>
      <c r="BD33" s="106">
        <v>1</v>
      </c>
      <c r="BE33" s="106">
        <v>4</v>
      </c>
      <c r="BF33" s="106">
        <v>8</v>
      </c>
      <c r="BG33" s="106">
        <v>0</v>
      </c>
      <c r="BH33" s="106">
        <v>5</v>
      </c>
      <c r="BI33" s="106">
        <v>7</v>
      </c>
      <c r="BJ33" s="106">
        <v>0</v>
      </c>
      <c r="BK33" s="106">
        <v>1</v>
      </c>
      <c r="BL33" s="106">
        <v>8</v>
      </c>
      <c r="BM33" s="106">
        <v>0</v>
      </c>
      <c r="BN33" s="106">
        <v>1</v>
      </c>
      <c r="BO33" s="106">
        <v>8</v>
      </c>
      <c r="BP33" s="106">
        <v>0</v>
      </c>
      <c r="BQ33" s="106">
        <v>0</v>
      </c>
      <c r="BR33" s="106">
        <v>8</v>
      </c>
      <c r="BS33" s="106">
        <v>0</v>
      </c>
      <c r="BT33" s="106">
        <v>0</v>
      </c>
      <c r="BU33" s="106">
        <v>8</v>
      </c>
      <c r="BV33" s="106">
        <v>0</v>
      </c>
      <c r="BW33" s="106">
        <v>0</v>
      </c>
      <c r="BX33" s="106">
        <v>8</v>
      </c>
      <c r="BY33" s="106">
        <v>0</v>
      </c>
      <c r="BZ33" s="106">
        <v>0</v>
      </c>
      <c r="CA33" s="106">
        <v>5</v>
      </c>
      <c r="CB33" s="106">
        <v>0</v>
      </c>
      <c r="CC33" s="106">
        <v>3</v>
      </c>
      <c r="CD33" s="106">
        <v>8</v>
      </c>
      <c r="CE33" s="106">
        <v>0</v>
      </c>
      <c r="CF33" s="106">
        <v>3</v>
      </c>
      <c r="CG33" s="106">
        <v>7</v>
      </c>
      <c r="CH33" s="106">
        <v>1</v>
      </c>
      <c r="CI33" s="106">
        <v>0</v>
      </c>
      <c r="CJ33" s="106">
        <v>8</v>
      </c>
      <c r="CK33" s="106">
        <v>0</v>
      </c>
      <c r="CL33" s="106">
        <v>1</v>
      </c>
    </row>
    <row r="34" spans="1:90">
      <c r="A34" s="78"/>
      <c r="B34" s="78"/>
      <c r="C34" s="78"/>
      <c r="D34" s="106" t="s">
        <v>80</v>
      </c>
      <c r="E34" s="106" t="s">
        <v>536</v>
      </c>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v>5</v>
      </c>
      <c r="AI34" s="106">
        <v>1</v>
      </c>
      <c r="AJ34" s="106">
        <v>6</v>
      </c>
      <c r="AK34" s="106">
        <v>1</v>
      </c>
      <c r="AL34" s="106">
        <v>0</v>
      </c>
      <c r="AM34" s="106">
        <v>0</v>
      </c>
      <c r="AN34" s="106">
        <v>1</v>
      </c>
      <c r="AO34" s="106">
        <v>0</v>
      </c>
      <c r="AP34" s="106">
        <v>0</v>
      </c>
      <c r="AQ34" s="106">
        <v>6</v>
      </c>
      <c r="AR34" s="106">
        <v>0</v>
      </c>
      <c r="AS34" s="106">
        <v>0</v>
      </c>
      <c r="AT34" s="106">
        <v>6</v>
      </c>
      <c r="AU34" s="106">
        <v>0</v>
      </c>
      <c r="AV34" s="106">
        <v>0</v>
      </c>
      <c r="AW34" s="106">
        <v>6</v>
      </c>
      <c r="AX34" s="106">
        <v>0</v>
      </c>
      <c r="AY34" s="106">
        <v>0</v>
      </c>
      <c r="AZ34" s="106">
        <v>6</v>
      </c>
      <c r="BA34" s="106">
        <v>0</v>
      </c>
      <c r="BB34" s="106">
        <v>0</v>
      </c>
      <c r="BC34" s="106">
        <v>3</v>
      </c>
      <c r="BD34" s="106">
        <v>0</v>
      </c>
      <c r="BE34" s="106">
        <v>3</v>
      </c>
      <c r="BF34" s="106">
        <v>6</v>
      </c>
      <c r="BG34" s="106">
        <v>0</v>
      </c>
      <c r="BH34" s="106">
        <v>3</v>
      </c>
      <c r="BI34" s="106">
        <v>3</v>
      </c>
      <c r="BJ34" s="106">
        <v>0</v>
      </c>
      <c r="BK34" s="106">
        <v>3</v>
      </c>
      <c r="BL34" s="106">
        <v>6</v>
      </c>
      <c r="BM34" s="106">
        <v>0</v>
      </c>
      <c r="BN34" s="106">
        <v>3</v>
      </c>
      <c r="BO34" s="106">
        <v>5</v>
      </c>
      <c r="BP34" s="106">
        <v>0</v>
      </c>
      <c r="BQ34" s="106">
        <v>1</v>
      </c>
      <c r="BR34" s="106">
        <v>6</v>
      </c>
      <c r="BS34" s="106">
        <v>0</v>
      </c>
      <c r="BT34" s="106">
        <v>1</v>
      </c>
      <c r="BU34" s="106">
        <v>6</v>
      </c>
      <c r="BV34" s="106">
        <v>0</v>
      </c>
      <c r="BW34" s="106">
        <v>0</v>
      </c>
      <c r="BX34" s="106">
        <v>6</v>
      </c>
      <c r="BY34" s="106">
        <v>0</v>
      </c>
      <c r="BZ34" s="106">
        <v>0</v>
      </c>
      <c r="CA34" s="106">
        <v>3</v>
      </c>
      <c r="CB34" s="106">
        <v>0</v>
      </c>
      <c r="CC34" s="106">
        <v>3</v>
      </c>
      <c r="CD34" s="106">
        <v>6</v>
      </c>
      <c r="CE34" s="106">
        <v>0</v>
      </c>
      <c r="CF34" s="106">
        <v>3</v>
      </c>
      <c r="CG34" s="106">
        <v>6</v>
      </c>
      <c r="CH34" s="106">
        <v>0</v>
      </c>
      <c r="CI34" s="106">
        <v>0</v>
      </c>
      <c r="CJ34" s="106">
        <v>6</v>
      </c>
      <c r="CK34" s="106">
        <v>0</v>
      </c>
      <c r="CL34" s="106">
        <v>0</v>
      </c>
    </row>
    <row r="35" spans="1:90">
      <c r="A35" s="78"/>
      <c r="B35" s="78"/>
      <c r="C35" s="78"/>
      <c r="D35" s="106" t="s">
        <v>58</v>
      </c>
      <c r="E35" s="106" t="s">
        <v>539</v>
      </c>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v>12</v>
      </c>
      <c r="AI35" s="106">
        <v>0</v>
      </c>
      <c r="AJ35" s="106">
        <v>12</v>
      </c>
      <c r="AK35" s="106">
        <v>0</v>
      </c>
      <c r="AL35" s="106">
        <v>0</v>
      </c>
      <c r="AM35" s="106">
        <v>0</v>
      </c>
      <c r="AN35" s="106">
        <v>0</v>
      </c>
      <c r="AO35" s="106">
        <v>0</v>
      </c>
      <c r="AP35" s="106">
        <v>0</v>
      </c>
      <c r="AQ35" s="106">
        <v>12</v>
      </c>
      <c r="AR35" s="106">
        <v>0</v>
      </c>
      <c r="AS35" s="106">
        <v>0</v>
      </c>
      <c r="AT35" s="106">
        <v>12</v>
      </c>
      <c r="AU35" s="106">
        <v>0</v>
      </c>
      <c r="AV35" s="106">
        <v>0</v>
      </c>
      <c r="AW35" s="106">
        <v>12</v>
      </c>
      <c r="AX35" s="106">
        <v>0</v>
      </c>
      <c r="AY35" s="106">
        <v>0</v>
      </c>
      <c r="AZ35" s="106">
        <v>12</v>
      </c>
      <c r="BA35" s="106">
        <v>0</v>
      </c>
      <c r="BB35" s="106">
        <v>0</v>
      </c>
      <c r="BC35" s="106">
        <v>10</v>
      </c>
      <c r="BD35" s="106">
        <v>0</v>
      </c>
      <c r="BE35" s="106">
        <v>2</v>
      </c>
      <c r="BF35" s="106">
        <v>12</v>
      </c>
      <c r="BG35" s="106">
        <v>0</v>
      </c>
      <c r="BH35" s="106">
        <v>2</v>
      </c>
      <c r="BI35" s="106">
        <v>8</v>
      </c>
      <c r="BJ35" s="106">
        <v>0</v>
      </c>
      <c r="BK35" s="106">
        <v>4</v>
      </c>
      <c r="BL35" s="106">
        <v>12</v>
      </c>
      <c r="BM35" s="106">
        <v>0</v>
      </c>
      <c r="BN35" s="106">
        <v>4</v>
      </c>
      <c r="BO35" s="106">
        <v>12</v>
      </c>
      <c r="BP35" s="106">
        <v>0</v>
      </c>
      <c r="BQ35" s="106">
        <v>0</v>
      </c>
      <c r="BR35" s="106">
        <v>12</v>
      </c>
      <c r="BS35" s="106">
        <v>0</v>
      </c>
      <c r="BT35" s="106">
        <v>0</v>
      </c>
      <c r="BU35" s="106">
        <v>11</v>
      </c>
      <c r="BV35" s="106">
        <v>0</v>
      </c>
      <c r="BW35" s="106">
        <v>1</v>
      </c>
      <c r="BX35" s="106">
        <v>12</v>
      </c>
      <c r="BY35" s="106">
        <v>0</v>
      </c>
      <c r="BZ35" s="106">
        <v>1</v>
      </c>
      <c r="CA35" s="106">
        <v>10</v>
      </c>
      <c r="CB35" s="106">
        <v>0</v>
      </c>
      <c r="CC35" s="106">
        <v>2</v>
      </c>
      <c r="CD35" s="106">
        <v>12</v>
      </c>
      <c r="CE35" s="106">
        <v>0</v>
      </c>
      <c r="CF35" s="106">
        <v>2</v>
      </c>
      <c r="CG35" s="106">
        <v>11</v>
      </c>
      <c r="CH35" s="106">
        <v>0</v>
      </c>
      <c r="CI35" s="106">
        <v>1</v>
      </c>
      <c r="CJ35" s="106">
        <v>12</v>
      </c>
      <c r="CK35" s="106">
        <v>0</v>
      </c>
      <c r="CL35" s="106">
        <v>1</v>
      </c>
    </row>
    <row r="36" spans="1:90">
      <c r="A36" s="78"/>
      <c r="B36" s="78"/>
      <c r="C36" s="78"/>
      <c r="D36" s="106" t="s">
        <v>139</v>
      </c>
      <c r="E36" s="106" t="s">
        <v>540</v>
      </c>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v>6</v>
      </c>
      <c r="AI36" s="106">
        <v>0</v>
      </c>
      <c r="AJ36" s="106">
        <v>6</v>
      </c>
      <c r="AK36" s="106">
        <v>0</v>
      </c>
      <c r="AL36" s="106">
        <v>0</v>
      </c>
      <c r="AM36" s="106">
        <v>0</v>
      </c>
      <c r="AN36" s="106">
        <v>0</v>
      </c>
      <c r="AO36" s="106">
        <v>0</v>
      </c>
      <c r="AP36" s="106">
        <v>0</v>
      </c>
      <c r="AQ36" s="106">
        <v>6</v>
      </c>
      <c r="AR36" s="106">
        <v>0</v>
      </c>
      <c r="AS36" s="106">
        <v>0</v>
      </c>
      <c r="AT36" s="106">
        <v>6</v>
      </c>
      <c r="AU36" s="106">
        <v>0</v>
      </c>
      <c r="AV36" s="106">
        <v>0</v>
      </c>
      <c r="AW36" s="106">
        <v>6</v>
      </c>
      <c r="AX36" s="106">
        <v>0</v>
      </c>
      <c r="AY36" s="106">
        <v>0</v>
      </c>
      <c r="AZ36" s="106">
        <v>6</v>
      </c>
      <c r="BA36" s="106">
        <v>0</v>
      </c>
      <c r="BB36" s="106">
        <v>0</v>
      </c>
      <c r="BC36" s="106">
        <v>2</v>
      </c>
      <c r="BD36" s="106">
        <v>0</v>
      </c>
      <c r="BE36" s="106">
        <v>4</v>
      </c>
      <c r="BF36" s="106">
        <v>6</v>
      </c>
      <c r="BG36" s="106">
        <v>0</v>
      </c>
      <c r="BH36" s="106">
        <v>4</v>
      </c>
      <c r="BI36" s="106">
        <v>3</v>
      </c>
      <c r="BJ36" s="106">
        <v>0</v>
      </c>
      <c r="BK36" s="106">
        <v>3</v>
      </c>
      <c r="BL36" s="106">
        <v>6</v>
      </c>
      <c r="BM36" s="106">
        <v>0</v>
      </c>
      <c r="BN36" s="106">
        <v>3</v>
      </c>
      <c r="BO36" s="106">
        <v>6</v>
      </c>
      <c r="BP36" s="106">
        <v>0</v>
      </c>
      <c r="BQ36" s="106">
        <v>0</v>
      </c>
      <c r="BR36" s="106">
        <v>6</v>
      </c>
      <c r="BS36" s="106">
        <v>0</v>
      </c>
      <c r="BT36" s="106">
        <v>0</v>
      </c>
      <c r="BU36" s="106">
        <v>6</v>
      </c>
      <c r="BV36" s="106">
        <v>0</v>
      </c>
      <c r="BW36" s="106">
        <v>0</v>
      </c>
      <c r="BX36" s="106">
        <v>6</v>
      </c>
      <c r="BY36" s="106">
        <v>0</v>
      </c>
      <c r="BZ36" s="106">
        <v>0</v>
      </c>
      <c r="CA36" s="106">
        <v>3</v>
      </c>
      <c r="CB36" s="106">
        <v>0</v>
      </c>
      <c r="CC36" s="106">
        <v>3</v>
      </c>
      <c r="CD36" s="106">
        <v>6</v>
      </c>
      <c r="CE36" s="106">
        <v>0</v>
      </c>
      <c r="CF36" s="106">
        <v>3</v>
      </c>
      <c r="CG36" s="106">
        <v>5</v>
      </c>
      <c r="CH36" s="106">
        <v>0</v>
      </c>
      <c r="CI36" s="106">
        <v>1</v>
      </c>
      <c r="CJ36" s="106">
        <v>6</v>
      </c>
      <c r="CK36" s="106">
        <v>0</v>
      </c>
      <c r="CL36" s="106">
        <v>1</v>
      </c>
    </row>
    <row r="37" spans="1:90">
      <c r="A37" s="78"/>
      <c r="B37" s="78"/>
      <c r="C37" s="78"/>
      <c r="D37" s="106" t="s">
        <v>75</v>
      </c>
      <c r="E37" s="106" t="s">
        <v>543</v>
      </c>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v>27</v>
      </c>
      <c r="AI37" s="106">
        <v>6</v>
      </c>
      <c r="AJ37" s="106">
        <v>33</v>
      </c>
      <c r="AK37" s="106">
        <v>6</v>
      </c>
      <c r="AL37" s="106">
        <v>0</v>
      </c>
      <c r="AM37" s="106">
        <v>0</v>
      </c>
      <c r="AN37" s="106">
        <v>6</v>
      </c>
      <c r="AO37" s="106">
        <v>0</v>
      </c>
      <c r="AP37" s="106">
        <v>0</v>
      </c>
      <c r="AQ37" s="106">
        <v>33</v>
      </c>
      <c r="AR37" s="106">
        <v>0</v>
      </c>
      <c r="AS37" s="106">
        <v>0</v>
      </c>
      <c r="AT37" s="106">
        <v>33</v>
      </c>
      <c r="AU37" s="106">
        <v>0</v>
      </c>
      <c r="AV37" s="106">
        <v>0</v>
      </c>
      <c r="AW37" s="106">
        <v>33</v>
      </c>
      <c r="AX37" s="106">
        <v>0</v>
      </c>
      <c r="AY37" s="106">
        <v>0</v>
      </c>
      <c r="AZ37" s="106">
        <v>33</v>
      </c>
      <c r="BA37" s="106">
        <v>0</v>
      </c>
      <c r="BB37" s="106">
        <v>0</v>
      </c>
      <c r="BC37" s="106">
        <v>26</v>
      </c>
      <c r="BD37" s="106">
        <v>0</v>
      </c>
      <c r="BE37" s="106">
        <v>7</v>
      </c>
      <c r="BF37" s="106">
        <v>33</v>
      </c>
      <c r="BG37" s="106">
        <v>0</v>
      </c>
      <c r="BH37" s="106">
        <v>7</v>
      </c>
      <c r="BI37" s="106">
        <v>24</v>
      </c>
      <c r="BJ37" s="106">
        <v>0</v>
      </c>
      <c r="BK37" s="106">
        <v>9</v>
      </c>
      <c r="BL37" s="106">
        <v>33</v>
      </c>
      <c r="BM37" s="106">
        <v>0</v>
      </c>
      <c r="BN37" s="106">
        <v>9</v>
      </c>
      <c r="BO37" s="106">
        <v>31</v>
      </c>
      <c r="BP37" s="106">
        <v>0</v>
      </c>
      <c r="BQ37" s="106">
        <v>2</v>
      </c>
      <c r="BR37" s="106">
        <v>33</v>
      </c>
      <c r="BS37" s="106">
        <v>0</v>
      </c>
      <c r="BT37" s="106">
        <v>2</v>
      </c>
      <c r="BU37" s="106">
        <v>29</v>
      </c>
      <c r="BV37" s="106">
        <v>0</v>
      </c>
      <c r="BW37" s="106">
        <v>4</v>
      </c>
      <c r="BX37" s="106">
        <v>33</v>
      </c>
      <c r="BY37" s="106">
        <v>0</v>
      </c>
      <c r="BZ37" s="106">
        <v>4</v>
      </c>
      <c r="CA37" s="106">
        <v>19</v>
      </c>
      <c r="CB37" s="106">
        <v>0</v>
      </c>
      <c r="CC37" s="106">
        <v>14</v>
      </c>
      <c r="CD37" s="106">
        <v>33</v>
      </c>
      <c r="CE37" s="106">
        <v>0</v>
      </c>
      <c r="CF37" s="106">
        <v>14</v>
      </c>
      <c r="CG37" s="106">
        <v>32</v>
      </c>
      <c r="CH37" s="106">
        <v>0</v>
      </c>
      <c r="CI37" s="106">
        <v>1</v>
      </c>
      <c r="CJ37" s="106">
        <v>33</v>
      </c>
      <c r="CK37" s="106">
        <v>0</v>
      </c>
      <c r="CL37" s="106">
        <v>1</v>
      </c>
    </row>
    <row r="38" spans="1:90">
      <c r="A38" t="s">
        <v>77</v>
      </c>
      <c r="B38" t="s">
        <v>76</v>
      </c>
      <c r="C38" t="s">
        <v>75</v>
      </c>
      <c r="D38" t="s">
        <v>369</v>
      </c>
      <c r="E38" s="106" t="s">
        <v>368</v>
      </c>
      <c r="F38" s="106" t="s">
        <v>1176</v>
      </c>
      <c r="G38" s="106" t="s">
        <v>1458</v>
      </c>
      <c r="H38" s="106">
        <v>0</v>
      </c>
      <c r="I38" s="106" t="s">
        <v>1176</v>
      </c>
      <c r="J38" s="106" t="s">
        <v>1176</v>
      </c>
      <c r="K38" s="106" t="s">
        <v>1176</v>
      </c>
      <c r="L38" s="106" t="s">
        <v>1176</v>
      </c>
      <c r="M38" s="106" t="s">
        <v>1176</v>
      </c>
      <c r="N38" s="106" t="s">
        <v>1176</v>
      </c>
      <c r="O38" s="106" t="s">
        <v>1176</v>
      </c>
      <c r="P38" s="106" t="s">
        <v>1176</v>
      </c>
      <c r="Q38" s="106">
        <v>0</v>
      </c>
      <c r="R38" s="106">
        <v>0</v>
      </c>
      <c r="S38" s="106">
        <v>0</v>
      </c>
      <c r="T38" s="106">
        <v>0</v>
      </c>
      <c r="U38" s="106">
        <v>0</v>
      </c>
      <c r="V38" s="106">
        <v>0</v>
      </c>
      <c r="W38" s="106">
        <v>0</v>
      </c>
      <c r="X38" s="106">
        <v>0</v>
      </c>
      <c r="Y38" s="106"/>
      <c r="Z38" s="106"/>
      <c r="AA38" s="106"/>
      <c r="AB38" s="106"/>
      <c r="AC38" s="106"/>
      <c r="AD38" s="106"/>
      <c r="AE38" s="106"/>
      <c r="AF38" s="106"/>
      <c r="AG38" s="106"/>
      <c r="AH38" s="106">
        <v>1</v>
      </c>
      <c r="AI38" s="106">
        <v>0</v>
      </c>
      <c r="AJ38" s="106">
        <v>1</v>
      </c>
      <c r="AK38" s="106">
        <v>0</v>
      </c>
      <c r="AL38" s="106">
        <v>0</v>
      </c>
      <c r="AM38" s="106">
        <v>0</v>
      </c>
      <c r="AN38" s="106">
        <v>0</v>
      </c>
      <c r="AO38" s="106" t="s">
        <v>1457</v>
      </c>
      <c r="AP38" s="106">
        <v>0</v>
      </c>
      <c r="AQ38" s="106">
        <v>1</v>
      </c>
      <c r="AR38" s="106">
        <v>0</v>
      </c>
      <c r="AS38" s="106">
        <v>0</v>
      </c>
      <c r="AT38" s="106">
        <v>1</v>
      </c>
      <c r="AU38" s="106" t="s">
        <v>1457</v>
      </c>
      <c r="AV38" s="106">
        <v>0</v>
      </c>
      <c r="AW38" s="106">
        <v>1</v>
      </c>
      <c r="AX38" s="106">
        <v>0</v>
      </c>
      <c r="AY38" s="106">
        <v>0</v>
      </c>
      <c r="AZ38" s="106">
        <v>1</v>
      </c>
      <c r="BA38" s="106" t="s">
        <v>1457</v>
      </c>
      <c r="BB38" s="106">
        <v>0</v>
      </c>
      <c r="BC38" s="106">
        <v>1</v>
      </c>
      <c r="BD38" s="106">
        <v>0</v>
      </c>
      <c r="BE38" s="106">
        <v>0</v>
      </c>
      <c r="BF38" s="106">
        <v>1</v>
      </c>
      <c r="BG38" s="106" t="s">
        <v>1457</v>
      </c>
      <c r="BH38" s="106">
        <v>0</v>
      </c>
      <c r="BI38" s="106">
        <v>1</v>
      </c>
      <c r="BJ38" s="106">
        <v>0</v>
      </c>
      <c r="BK38" s="106">
        <v>0</v>
      </c>
      <c r="BL38" s="106">
        <v>1</v>
      </c>
      <c r="BM38" s="106" t="s">
        <v>1457</v>
      </c>
      <c r="BN38" s="106">
        <v>0</v>
      </c>
      <c r="BO38" s="106">
        <v>1</v>
      </c>
      <c r="BP38" s="106">
        <v>0</v>
      </c>
      <c r="BQ38" s="106">
        <v>0</v>
      </c>
      <c r="BR38" s="106">
        <v>1</v>
      </c>
      <c r="BS38" s="106" t="s">
        <v>1457</v>
      </c>
      <c r="BT38" s="106">
        <v>0</v>
      </c>
      <c r="BU38" s="106">
        <v>1</v>
      </c>
      <c r="BV38" s="106">
        <v>0</v>
      </c>
      <c r="BW38" s="106">
        <v>0</v>
      </c>
      <c r="BX38" s="106">
        <v>1</v>
      </c>
      <c r="BY38" s="106" t="s">
        <v>1457</v>
      </c>
      <c r="BZ38" s="106">
        <v>0</v>
      </c>
      <c r="CA38" s="106">
        <v>1</v>
      </c>
      <c r="CB38" s="106">
        <v>0</v>
      </c>
      <c r="CC38" s="106">
        <v>0</v>
      </c>
      <c r="CD38" s="106">
        <v>1</v>
      </c>
      <c r="CE38" s="106" t="s">
        <v>1457</v>
      </c>
      <c r="CF38" s="106">
        <v>0</v>
      </c>
      <c r="CG38" s="106">
        <v>1</v>
      </c>
      <c r="CH38" s="106">
        <v>0</v>
      </c>
      <c r="CI38" s="106">
        <v>0</v>
      </c>
      <c r="CJ38" s="106">
        <v>1</v>
      </c>
      <c r="CK38" s="106" t="s">
        <v>1457</v>
      </c>
      <c r="CL38" s="106">
        <v>0</v>
      </c>
    </row>
    <row r="39" spans="1:90">
      <c r="A39" t="s">
        <v>77</v>
      </c>
      <c r="B39" t="s">
        <v>76</v>
      </c>
      <c r="C39" t="s">
        <v>75</v>
      </c>
      <c r="D39" t="s">
        <v>367</v>
      </c>
      <c r="E39" s="106" t="s">
        <v>366</v>
      </c>
      <c r="F39" s="106" t="s">
        <v>1176</v>
      </c>
      <c r="G39" s="106" t="s">
        <v>1458</v>
      </c>
      <c r="H39" s="106">
        <v>0</v>
      </c>
      <c r="I39" s="106" t="s">
        <v>1176</v>
      </c>
      <c r="J39" s="106" t="s">
        <v>1176</v>
      </c>
      <c r="K39" s="106" t="s">
        <v>1176</v>
      </c>
      <c r="L39" s="106" t="s">
        <v>1179</v>
      </c>
      <c r="M39" s="106" t="s">
        <v>1179</v>
      </c>
      <c r="N39" s="106" t="s">
        <v>1176</v>
      </c>
      <c r="O39" s="106" t="s">
        <v>1179</v>
      </c>
      <c r="P39" s="106" t="s">
        <v>1176</v>
      </c>
      <c r="Q39" s="106">
        <v>0</v>
      </c>
      <c r="R39" s="106">
        <v>0</v>
      </c>
      <c r="S39" s="106">
        <v>0</v>
      </c>
      <c r="T39" s="106">
        <v>42612</v>
      </c>
      <c r="U39" s="106">
        <v>42734</v>
      </c>
      <c r="V39" s="106">
        <v>0</v>
      </c>
      <c r="W39" s="106">
        <v>42734</v>
      </c>
      <c r="X39" s="106">
        <v>0</v>
      </c>
      <c r="Y39" s="106"/>
      <c r="Z39" s="106"/>
      <c r="AA39" s="106"/>
      <c r="AB39" s="106"/>
      <c r="AC39" s="106"/>
      <c r="AD39" s="106"/>
      <c r="AE39" s="106"/>
      <c r="AF39" s="106"/>
      <c r="AG39" s="106"/>
      <c r="AH39" s="106">
        <v>1</v>
      </c>
      <c r="AI39" s="106">
        <v>0</v>
      </c>
      <c r="AJ39" s="106">
        <v>1</v>
      </c>
      <c r="AK39" s="106">
        <v>0</v>
      </c>
      <c r="AL39" s="106">
        <v>0</v>
      </c>
      <c r="AM39" s="106">
        <v>0</v>
      </c>
      <c r="AN39" s="106">
        <v>0</v>
      </c>
      <c r="AO39" s="106" t="s">
        <v>1457</v>
      </c>
      <c r="AP39" s="106">
        <v>0</v>
      </c>
      <c r="AQ39" s="106">
        <v>1</v>
      </c>
      <c r="AR39" s="106">
        <v>0</v>
      </c>
      <c r="AS39" s="106">
        <v>0</v>
      </c>
      <c r="AT39" s="106">
        <v>1</v>
      </c>
      <c r="AU39" s="106" t="s">
        <v>1457</v>
      </c>
      <c r="AV39" s="106">
        <v>0</v>
      </c>
      <c r="AW39" s="106">
        <v>1</v>
      </c>
      <c r="AX39" s="106">
        <v>0</v>
      </c>
      <c r="AY39" s="106">
        <v>0</v>
      </c>
      <c r="AZ39" s="106">
        <v>1</v>
      </c>
      <c r="BA39" s="106" t="s">
        <v>1457</v>
      </c>
      <c r="BB39" s="106">
        <v>0</v>
      </c>
      <c r="BC39" s="106">
        <v>1</v>
      </c>
      <c r="BD39" s="106">
        <v>0</v>
      </c>
      <c r="BE39" s="106">
        <v>0</v>
      </c>
      <c r="BF39" s="106">
        <v>1</v>
      </c>
      <c r="BG39" s="106" t="s">
        <v>1457</v>
      </c>
      <c r="BH39" s="106">
        <v>0</v>
      </c>
      <c r="BI39" s="106">
        <v>0</v>
      </c>
      <c r="BJ39" s="106">
        <v>0</v>
      </c>
      <c r="BK39" s="106">
        <v>1</v>
      </c>
      <c r="BL39" s="106">
        <v>1</v>
      </c>
      <c r="BM39" s="106">
        <v>42612</v>
      </c>
      <c r="BN39" s="106">
        <v>1</v>
      </c>
      <c r="BO39" s="106">
        <v>0</v>
      </c>
      <c r="BP39" s="106">
        <v>0</v>
      </c>
      <c r="BQ39" s="106">
        <v>1</v>
      </c>
      <c r="BR39" s="106">
        <v>1</v>
      </c>
      <c r="BS39" s="106">
        <v>42734</v>
      </c>
      <c r="BT39" s="106">
        <v>1</v>
      </c>
      <c r="BU39" s="106">
        <v>1</v>
      </c>
      <c r="BV39" s="106">
        <v>0</v>
      </c>
      <c r="BW39" s="106">
        <v>0</v>
      </c>
      <c r="BX39" s="106">
        <v>1</v>
      </c>
      <c r="BY39" s="106" t="s">
        <v>1457</v>
      </c>
      <c r="BZ39" s="106">
        <v>0</v>
      </c>
      <c r="CA39" s="106">
        <v>0</v>
      </c>
      <c r="CB39" s="106">
        <v>0</v>
      </c>
      <c r="CC39" s="106">
        <v>1</v>
      </c>
      <c r="CD39" s="106">
        <v>1</v>
      </c>
      <c r="CE39" s="106">
        <v>42734</v>
      </c>
      <c r="CF39" s="106">
        <v>1</v>
      </c>
      <c r="CG39" s="106">
        <v>1</v>
      </c>
      <c r="CH39" s="106">
        <v>0</v>
      </c>
      <c r="CI39" s="106">
        <v>0</v>
      </c>
      <c r="CJ39" s="106">
        <v>1</v>
      </c>
      <c r="CK39" s="106" t="s">
        <v>1457</v>
      </c>
      <c r="CL39" s="106">
        <v>0</v>
      </c>
    </row>
    <row r="40" spans="1:90">
      <c r="A40" t="s">
        <v>48</v>
      </c>
      <c r="B40" t="s">
        <v>47</v>
      </c>
      <c r="C40" t="s">
        <v>46</v>
      </c>
      <c r="D40" t="s">
        <v>365</v>
      </c>
      <c r="E40" s="106" t="s">
        <v>364</v>
      </c>
      <c r="F40" s="106" t="s">
        <v>1176</v>
      </c>
      <c r="G40" s="106" t="s">
        <v>1458</v>
      </c>
      <c r="H40" s="106">
        <v>0</v>
      </c>
      <c r="I40" s="106" t="s">
        <v>1176</v>
      </c>
      <c r="J40" s="106" t="s">
        <v>1176</v>
      </c>
      <c r="K40" s="106" t="s">
        <v>1176</v>
      </c>
      <c r="L40" s="106" t="s">
        <v>1176</v>
      </c>
      <c r="M40" s="106" t="s">
        <v>1176</v>
      </c>
      <c r="N40" s="106" t="s">
        <v>1176</v>
      </c>
      <c r="O40" s="106" t="s">
        <v>1176</v>
      </c>
      <c r="P40" s="106" t="s">
        <v>1176</v>
      </c>
      <c r="Q40" s="106">
        <v>0</v>
      </c>
      <c r="R40" s="106">
        <v>0</v>
      </c>
      <c r="S40" s="106">
        <v>0</v>
      </c>
      <c r="T40" s="106">
        <v>0</v>
      </c>
      <c r="U40" s="106">
        <v>0</v>
      </c>
      <c r="V40" s="106">
        <v>0</v>
      </c>
      <c r="W40" s="106">
        <v>0</v>
      </c>
      <c r="X40" s="106">
        <v>0</v>
      </c>
      <c r="Y40" s="106"/>
      <c r="Z40" s="106"/>
      <c r="AA40" s="106"/>
      <c r="AB40" s="106"/>
      <c r="AC40" s="106"/>
      <c r="AD40" s="106"/>
      <c r="AE40" s="106"/>
      <c r="AF40" s="106"/>
      <c r="AG40" s="106"/>
      <c r="AH40" s="106">
        <v>1</v>
      </c>
      <c r="AI40" s="106">
        <v>0</v>
      </c>
      <c r="AJ40" s="106">
        <v>1</v>
      </c>
      <c r="AK40" s="106">
        <v>0</v>
      </c>
      <c r="AL40" s="106">
        <v>0</v>
      </c>
      <c r="AM40" s="106">
        <v>0</v>
      </c>
      <c r="AN40" s="106">
        <v>0</v>
      </c>
      <c r="AO40" s="106" t="s">
        <v>1457</v>
      </c>
      <c r="AP40" s="106">
        <v>0</v>
      </c>
      <c r="AQ40" s="106">
        <v>1</v>
      </c>
      <c r="AR40" s="106">
        <v>0</v>
      </c>
      <c r="AS40" s="106">
        <v>0</v>
      </c>
      <c r="AT40" s="106">
        <v>1</v>
      </c>
      <c r="AU40" s="106" t="s">
        <v>1457</v>
      </c>
      <c r="AV40" s="106">
        <v>0</v>
      </c>
      <c r="AW40" s="106">
        <v>1</v>
      </c>
      <c r="AX40" s="106">
        <v>0</v>
      </c>
      <c r="AY40" s="106">
        <v>0</v>
      </c>
      <c r="AZ40" s="106">
        <v>1</v>
      </c>
      <c r="BA40" s="106" t="s">
        <v>1457</v>
      </c>
      <c r="BB40" s="106">
        <v>0</v>
      </c>
      <c r="BC40" s="106">
        <v>1</v>
      </c>
      <c r="BD40" s="106">
        <v>0</v>
      </c>
      <c r="BE40" s="106">
        <v>0</v>
      </c>
      <c r="BF40" s="106">
        <v>1</v>
      </c>
      <c r="BG40" s="106" t="s">
        <v>1457</v>
      </c>
      <c r="BH40" s="106">
        <v>0</v>
      </c>
      <c r="BI40" s="106">
        <v>1</v>
      </c>
      <c r="BJ40" s="106">
        <v>0</v>
      </c>
      <c r="BK40" s="106">
        <v>0</v>
      </c>
      <c r="BL40" s="106">
        <v>1</v>
      </c>
      <c r="BM40" s="106" t="s">
        <v>1457</v>
      </c>
      <c r="BN40" s="106">
        <v>0</v>
      </c>
      <c r="BO40" s="106">
        <v>1</v>
      </c>
      <c r="BP40" s="106">
        <v>0</v>
      </c>
      <c r="BQ40" s="106">
        <v>0</v>
      </c>
      <c r="BR40" s="106">
        <v>1</v>
      </c>
      <c r="BS40" s="106" t="s">
        <v>1457</v>
      </c>
      <c r="BT40" s="106">
        <v>0</v>
      </c>
      <c r="BU40" s="106">
        <v>1</v>
      </c>
      <c r="BV40" s="106">
        <v>0</v>
      </c>
      <c r="BW40" s="106">
        <v>0</v>
      </c>
      <c r="BX40" s="106">
        <v>1</v>
      </c>
      <c r="BY40" s="106" t="s">
        <v>1457</v>
      </c>
      <c r="BZ40" s="106">
        <v>0</v>
      </c>
      <c r="CA40" s="106">
        <v>1</v>
      </c>
      <c r="CB40" s="106">
        <v>0</v>
      </c>
      <c r="CC40" s="106">
        <v>0</v>
      </c>
      <c r="CD40" s="106">
        <v>1</v>
      </c>
      <c r="CE40" s="106" t="s">
        <v>1457</v>
      </c>
      <c r="CF40" s="106">
        <v>0</v>
      </c>
      <c r="CG40" s="106">
        <v>1</v>
      </c>
      <c r="CH40" s="106">
        <v>0</v>
      </c>
      <c r="CI40" s="106">
        <v>0</v>
      </c>
      <c r="CJ40" s="106">
        <v>1</v>
      </c>
      <c r="CK40" s="106" t="s">
        <v>1457</v>
      </c>
      <c r="CL40" s="106">
        <v>0</v>
      </c>
    </row>
    <row r="41" spans="1:90">
      <c r="A41" t="s">
        <v>60</v>
      </c>
      <c r="B41" t="s">
        <v>69</v>
      </c>
      <c r="C41" t="s">
        <v>58</v>
      </c>
      <c r="D41" t="s">
        <v>363</v>
      </c>
      <c r="E41" s="106" t="s">
        <v>362</v>
      </c>
      <c r="F41" s="106" t="s">
        <v>1176</v>
      </c>
      <c r="G41" s="106" t="s">
        <v>1458</v>
      </c>
      <c r="H41" s="106">
        <v>0</v>
      </c>
      <c r="I41" s="106" t="s">
        <v>1176</v>
      </c>
      <c r="J41" s="106" t="s">
        <v>1176</v>
      </c>
      <c r="K41" s="106" t="s">
        <v>1179</v>
      </c>
      <c r="L41" s="106" t="s">
        <v>1179</v>
      </c>
      <c r="M41" s="106" t="s">
        <v>1176</v>
      </c>
      <c r="N41" s="106" t="s">
        <v>1176</v>
      </c>
      <c r="O41" s="106" t="s">
        <v>1176</v>
      </c>
      <c r="P41" s="106" t="s">
        <v>1176</v>
      </c>
      <c r="Q41" s="106">
        <v>0</v>
      </c>
      <c r="R41" s="106">
        <v>0</v>
      </c>
      <c r="S41" s="106">
        <v>42461</v>
      </c>
      <c r="T41" s="106">
        <v>42461</v>
      </c>
      <c r="U41" s="106">
        <v>0</v>
      </c>
      <c r="V41" s="106">
        <v>0</v>
      </c>
      <c r="W41" s="106">
        <v>0</v>
      </c>
      <c r="X41" s="106">
        <v>0</v>
      </c>
      <c r="Y41" s="106"/>
      <c r="Z41" s="106"/>
      <c r="AA41" s="106"/>
      <c r="AB41" s="106"/>
      <c r="AC41" s="106"/>
      <c r="AD41" s="106"/>
      <c r="AE41" s="106"/>
      <c r="AF41" s="106"/>
      <c r="AG41" s="106"/>
      <c r="AH41" s="106">
        <v>1</v>
      </c>
      <c r="AI41" s="106">
        <v>0</v>
      </c>
      <c r="AJ41" s="106">
        <v>1</v>
      </c>
      <c r="AK41" s="106">
        <v>0</v>
      </c>
      <c r="AL41" s="106">
        <v>0</v>
      </c>
      <c r="AM41" s="106">
        <v>0</v>
      </c>
      <c r="AN41" s="106">
        <v>0</v>
      </c>
      <c r="AO41" s="106" t="s">
        <v>1457</v>
      </c>
      <c r="AP41" s="106">
        <v>0</v>
      </c>
      <c r="AQ41" s="106">
        <v>1</v>
      </c>
      <c r="AR41" s="106">
        <v>0</v>
      </c>
      <c r="AS41" s="106">
        <v>0</v>
      </c>
      <c r="AT41" s="106">
        <v>1</v>
      </c>
      <c r="AU41" s="106" t="s">
        <v>1457</v>
      </c>
      <c r="AV41" s="106">
        <v>0</v>
      </c>
      <c r="AW41" s="106">
        <v>1</v>
      </c>
      <c r="AX41" s="106">
        <v>0</v>
      </c>
      <c r="AY41" s="106">
        <v>0</v>
      </c>
      <c r="AZ41" s="106">
        <v>1</v>
      </c>
      <c r="BA41" s="106" t="s">
        <v>1457</v>
      </c>
      <c r="BB41" s="106">
        <v>0</v>
      </c>
      <c r="BC41" s="106">
        <v>0</v>
      </c>
      <c r="BD41" s="106">
        <v>0</v>
      </c>
      <c r="BE41" s="106">
        <v>1</v>
      </c>
      <c r="BF41" s="106">
        <v>1</v>
      </c>
      <c r="BG41" s="106">
        <v>42461</v>
      </c>
      <c r="BH41" s="106">
        <v>1</v>
      </c>
      <c r="BI41" s="106">
        <v>0</v>
      </c>
      <c r="BJ41" s="106">
        <v>0</v>
      </c>
      <c r="BK41" s="106">
        <v>1</v>
      </c>
      <c r="BL41" s="106">
        <v>1</v>
      </c>
      <c r="BM41" s="106">
        <v>42461</v>
      </c>
      <c r="BN41" s="106">
        <v>1</v>
      </c>
      <c r="BO41" s="106">
        <v>1</v>
      </c>
      <c r="BP41" s="106">
        <v>0</v>
      </c>
      <c r="BQ41" s="106">
        <v>0</v>
      </c>
      <c r="BR41" s="106">
        <v>1</v>
      </c>
      <c r="BS41" s="106" t="s">
        <v>1457</v>
      </c>
      <c r="BT41" s="106">
        <v>0</v>
      </c>
      <c r="BU41" s="106">
        <v>1</v>
      </c>
      <c r="BV41" s="106">
        <v>0</v>
      </c>
      <c r="BW41" s="106">
        <v>0</v>
      </c>
      <c r="BX41" s="106">
        <v>1</v>
      </c>
      <c r="BY41" s="106" t="s">
        <v>1457</v>
      </c>
      <c r="BZ41" s="106">
        <v>0</v>
      </c>
      <c r="CA41" s="106">
        <v>1</v>
      </c>
      <c r="CB41" s="106">
        <v>0</v>
      </c>
      <c r="CC41" s="106">
        <v>0</v>
      </c>
      <c r="CD41" s="106">
        <v>1</v>
      </c>
      <c r="CE41" s="106" t="s">
        <v>1457</v>
      </c>
      <c r="CF41" s="106">
        <v>0</v>
      </c>
      <c r="CG41" s="106">
        <v>1</v>
      </c>
      <c r="CH41" s="106">
        <v>0</v>
      </c>
      <c r="CI41" s="106">
        <v>0</v>
      </c>
      <c r="CJ41" s="106">
        <v>1</v>
      </c>
      <c r="CK41" s="106" t="s">
        <v>1457</v>
      </c>
      <c r="CL41" s="106">
        <v>0</v>
      </c>
    </row>
    <row r="42" spans="1:90">
      <c r="A42" t="s">
        <v>53</v>
      </c>
      <c r="B42" t="s">
        <v>105</v>
      </c>
      <c r="C42" t="s">
        <v>162</v>
      </c>
      <c r="D42" t="s">
        <v>361</v>
      </c>
      <c r="E42" s="106" t="s">
        <v>360</v>
      </c>
      <c r="F42" s="106" t="s">
        <v>1177</v>
      </c>
      <c r="G42" s="106" t="s">
        <v>1176</v>
      </c>
      <c r="H42" s="106">
        <v>0</v>
      </c>
      <c r="I42" s="106" t="s">
        <v>1176</v>
      </c>
      <c r="J42" s="106" t="s">
        <v>1176</v>
      </c>
      <c r="K42" s="106" t="s">
        <v>1176</v>
      </c>
      <c r="L42" s="106" t="s">
        <v>1179</v>
      </c>
      <c r="M42" s="106" t="s">
        <v>1179</v>
      </c>
      <c r="N42" s="106" t="s">
        <v>1179</v>
      </c>
      <c r="O42" s="106" t="s">
        <v>1179</v>
      </c>
      <c r="P42" s="106" t="s">
        <v>1179</v>
      </c>
      <c r="Q42" s="106">
        <v>0</v>
      </c>
      <c r="R42" s="106">
        <v>0</v>
      </c>
      <c r="S42" s="106">
        <v>0</v>
      </c>
      <c r="T42" s="106">
        <v>42460</v>
      </c>
      <c r="U42" s="106">
        <v>42551</v>
      </c>
      <c r="V42" s="106">
        <v>42369</v>
      </c>
      <c r="W42" s="106">
        <v>42460</v>
      </c>
      <c r="X42" s="106">
        <v>42551</v>
      </c>
      <c r="Y42" s="106"/>
      <c r="Z42" s="106"/>
      <c r="AA42" s="106"/>
      <c r="AB42" s="106"/>
      <c r="AC42" s="106"/>
      <c r="AD42" s="106"/>
      <c r="AE42" s="106"/>
      <c r="AF42" s="106"/>
      <c r="AG42" s="106"/>
      <c r="AH42" s="106">
        <v>0</v>
      </c>
      <c r="AI42" s="106">
        <v>1</v>
      </c>
      <c r="AJ42" s="106">
        <v>1</v>
      </c>
      <c r="AK42" s="106">
        <v>1</v>
      </c>
      <c r="AL42" s="106">
        <v>0</v>
      </c>
      <c r="AM42" s="106">
        <v>0</v>
      </c>
      <c r="AN42" s="106">
        <v>1</v>
      </c>
      <c r="AO42" s="106" t="s">
        <v>1457</v>
      </c>
      <c r="AP42" s="106">
        <v>0</v>
      </c>
      <c r="AQ42" s="106">
        <v>1</v>
      </c>
      <c r="AR42" s="106">
        <v>0</v>
      </c>
      <c r="AS42" s="106">
        <v>0</v>
      </c>
      <c r="AT42" s="106">
        <v>1</v>
      </c>
      <c r="AU42" s="106" t="s">
        <v>1457</v>
      </c>
      <c r="AV42" s="106">
        <v>0</v>
      </c>
      <c r="AW42" s="106">
        <v>1</v>
      </c>
      <c r="AX42" s="106">
        <v>0</v>
      </c>
      <c r="AY42" s="106">
        <v>0</v>
      </c>
      <c r="AZ42" s="106">
        <v>1</v>
      </c>
      <c r="BA42" s="106" t="s">
        <v>1457</v>
      </c>
      <c r="BB42" s="106">
        <v>0</v>
      </c>
      <c r="BC42" s="106">
        <v>1</v>
      </c>
      <c r="BD42" s="106">
        <v>0</v>
      </c>
      <c r="BE42" s="106">
        <v>0</v>
      </c>
      <c r="BF42" s="106">
        <v>1</v>
      </c>
      <c r="BG42" s="106" t="s">
        <v>1457</v>
      </c>
      <c r="BH42" s="106">
        <v>0</v>
      </c>
      <c r="BI42" s="106">
        <v>0</v>
      </c>
      <c r="BJ42" s="106">
        <v>0</v>
      </c>
      <c r="BK42" s="106">
        <v>1</v>
      </c>
      <c r="BL42" s="106">
        <v>1</v>
      </c>
      <c r="BM42" s="106">
        <v>42460</v>
      </c>
      <c r="BN42" s="106">
        <v>1</v>
      </c>
      <c r="BO42" s="106">
        <v>0</v>
      </c>
      <c r="BP42" s="106">
        <v>0</v>
      </c>
      <c r="BQ42" s="106">
        <v>1</v>
      </c>
      <c r="BR42" s="106">
        <v>1</v>
      </c>
      <c r="BS42" s="106">
        <v>42551</v>
      </c>
      <c r="BT42" s="106">
        <v>1</v>
      </c>
      <c r="BU42" s="106">
        <v>0</v>
      </c>
      <c r="BV42" s="106">
        <v>0</v>
      </c>
      <c r="BW42" s="106">
        <v>1</v>
      </c>
      <c r="BX42" s="106">
        <v>1</v>
      </c>
      <c r="BY42" s="106">
        <v>42369</v>
      </c>
      <c r="BZ42" s="106">
        <v>1</v>
      </c>
      <c r="CA42" s="106">
        <v>0</v>
      </c>
      <c r="CB42" s="106">
        <v>0</v>
      </c>
      <c r="CC42" s="106">
        <v>1</v>
      </c>
      <c r="CD42" s="106">
        <v>1</v>
      </c>
      <c r="CE42" s="106">
        <v>42460</v>
      </c>
      <c r="CF42" s="106">
        <v>1</v>
      </c>
      <c r="CG42" s="106">
        <v>0</v>
      </c>
      <c r="CH42" s="106">
        <v>0</v>
      </c>
      <c r="CI42" s="106">
        <v>1</v>
      </c>
      <c r="CJ42" s="106">
        <v>1</v>
      </c>
      <c r="CK42" s="106">
        <v>42551</v>
      </c>
      <c r="CL42" s="106">
        <v>1</v>
      </c>
    </row>
    <row r="43" spans="1:90">
      <c r="A43" t="s">
        <v>77</v>
      </c>
      <c r="B43" t="s">
        <v>76</v>
      </c>
      <c r="C43" t="s">
        <v>75</v>
      </c>
      <c r="D43" t="s">
        <v>359</v>
      </c>
      <c r="E43" s="106" t="s">
        <v>358</v>
      </c>
      <c r="F43" s="106" t="s">
        <v>1176</v>
      </c>
      <c r="G43" s="106" t="s">
        <v>1458</v>
      </c>
      <c r="H43" s="106">
        <v>0</v>
      </c>
      <c r="I43" s="106" t="s">
        <v>1176</v>
      </c>
      <c r="J43" s="106" t="s">
        <v>1176</v>
      </c>
      <c r="K43" s="106" t="s">
        <v>1176</v>
      </c>
      <c r="L43" s="106" t="s">
        <v>1179</v>
      </c>
      <c r="M43" s="106" t="s">
        <v>1176</v>
      </c>
      <c r="N43" s="106" t="s">
        <v>1179</v>
      </c>
      <c r="O43" s="106" t="s">
        <v>1176</v>
      </c>
      <c r="P43" s="106" t="s">
        <v>1176</v>
      </c>
      <c r="Q43" s="106">
        <v>0</v>
      </c>
      <c r="R43" s="106">
        <v>0</v>
      </c>
      <c r="S43" s="106">
        <v>0</v>
      </c>
      <c r="T43" s="106">
        <v>42705</v>
      </c>
      <c r="U43" s="106">
        <v>0</v>
      </c>
      <c r="V43" s="106">
        <v>42461</v>
      </c>
      <c r="W43" s="106">
        <v>0</v>
      </c>
      <c r="X43" s="106">
        <v>0</v>
      </c>
      <c r="Y43" s="106"/>
      <c r="Z43" s="106"/>
      <c r="AA43" s="106"/>
      <c r="AB43" s="106"/>
      <c r="AC43" s="106"/>
      <c r="AD43" s="106"/>
      <c r="AE43" s="106"/>
      <c r="AF43" s="106"/>
      <c r="AG43" s="106"/>
      <c r="AH43" s="106">
        <v>1</v>
      </c>
      <c r="AI43" s="106">
        <v>0</v>
      </c>
      <c r="AJ43" s="106">
        <v>1</v>
      </c>
      <c r="AK43" s="106">
        <v>0</v>
      </c>
      <c r="AL43" s="106">
        <v>0</v>
      </c>
      <c r="AM43" s="106">
        <v>0</v>
      </c>
      <c r="AN43" s="106">
        <v>0</v>
      </c>
      <c r="AO43" s="106" t="s">
        <v>1457</v>
      </c>
      <c r="AP43" s="106">
        <v>0</v>
      </c>
      <c r="AQ43" s="106">
        <v>1</v>
      </c>
      <c r="AR43" s="106">
        <v>0</v>
      </c>
      <c r="AS43" s="106">
        <v>0</v>
      </c>
      <c r="AT43" s="106">
        <v>1</v>
      </c>
      <c r="AU43" s="106" t="s">
        <v>1457</v>
      </c>
      <c r="AV43" s="106">
        <v>0</v>
      </c>
      <c r="AW43" s="106">
        <v>1</v>
      </c>
      <c r="AX43" s="106">
        <v>0</v>
      </c>
      <c r="AY43" s="106">
        <v>0</v>
      </c>
      <c r="AZ43" s="106">
        <v>1</v>
      </c>
      <c r="BA43" s="106" t="s">
        <v>1457</v>
      </c>
      <c r="BB43" s="106">
        <v>0</v>
      </c>
      <c r="BC43" s="106">
        <v>1</v>
      </c>
      <c r="BD43" s="106">
        <v>0</v>
      </c>
      <c r="BE43" s="106">
        <v>0</v>
      </c>
      <c r="BF43" s="106">
        <v>1</v>
      </c>
      <c r="BG43" s="106" t="s">
        <v>1457</v>
      </c>
      <c r="BH43" s="106">
        <v>0</v>
      </c>
      <c r="BI43" s="106">
        <v>0</v>
      </c>
      <c r="BJ43" s="106">
        <v>0</v>
      </c>
      <c r="BK43" s="106">
        <v>1</v>
      </c>
      <c r="BL43" s="106">
        <v>1</v>
      </c>
      <c r="BM43" s="106">
        <v>42705</v>
      </c>
      <c r="BN43" s="106">
        <v>1</v>
      </c>
      <c r="BO43" s="106">
        <v>1</v>
      </c>
      <c r="BP43" s="106">
        <v>0</v>
      </c>
      <c r="BQ43" s="106">
        <v>0</v>
      </c>
      <c r="BR43" s="106">
        <v>1</v>
      </c>
      <c r="BS43" s="106" t="s">
        <v>1457</v>
      </c>
      <c r="BT43" s="106">
        <v>0</v>
      </c>
      <c r="BU43" s="106">
        <v>0</v>
      </c>
      <c r="BV43" s="106">
        <v>0</v>
      </c>
      <c r="BW43" s="106">
        <v>1</v>
      </c>
      <c r="BX43" s="106">
        <v>1</v>
      </c>
      <c r="BY43" s="106">
        <v>42461</v>
      </c>
      <c r="BZ43" s="106">
        <v>1</v>
      </c>
      <c r="CA43" s="106">
        <v>1</v>
      </c>
      <c r="CB43" s="106">
        <v>0</v>
      </c>
      <c r="CC43" s="106">
        <v>0</v>
      </c>
      <c r="CD43" s="106">
        <v>1</v>
      </c>
      <c r="CE43" s="106" t="s">
        <v>1457</v>
      </c>
      <c r="CF43" s="106">
        <v>0</v>
      </c>
      <c r="CG43" s="106">
        <v>1</v>
      </c>
      <c r="CH43" s="106">
        <v>0</v>
      </c>
      <c r="CI43" s="106">
        <v>0</v>
      </c>
      <c r="CJ43" s="106">
        <v>1</v>
      </c>
      <c r="CK43" s="106" t="s">
        <v>1457</v>
      </c>
      <c r="CL43" s="106">
        <v>0</v>
      </c>
    </row>
    <row r="44" spans="1:90">
      <c r="A44" t="s">
        <v>53</v>
      </c>
      <c r="B44" t="s">
        <v>52</v>
      </c>
      <c r="C44" t="s">
        <v>51</v>
      </c>
      <c r="D44" t="s">
        <v>357</v>
      </c>
      <c r="E44" s="106" t="s">
        <v>356</v>
      </c>
      <c r="F44" s="106" t="s">
        <v>1176</v>
      </c>
      <c r="G44" s="106" t="s">
        <v>1458</v>
      </c>
      <c r="H44" s="106">
        <v>0</v>
      </c>
      <c r="I44" s="106" t="s">
        <v>1176</v>
      </c>
      <c r="J44" s="106" t="s">
        <v>1176</v>
      </c>
      <c r="K44" s="106" t="s">
        <v>1179</v>
      </c>
      <c r="L44" s="106" t="s">
        <v>1176</v>
      </c>
      <c r="M44" s="106" t="s">
        <v>1176</v>
      </c>
      <c r="N44" s="106" t="s">
        <v>1176</v>
      </c>
      <c r="O44" s="106" t="s">
        <v>1179</v>
      </c>
      <c r="P44" s="106" t="s">
        <v>1176</v>
      </c>
      <c r="Q44" s="106">
        <v>0</v>
      </c>
      <c r="R44" s="106">
        <v>0</v>
      </c>
      <c r="S44" s="106">
        <v>42460</v>
      </c>
      <c r="T44" s="106">
        <v>0</v>
      </c>
      <c r="U44" s="106">
        <v>0</v>
      </c>
      <c r="V44" s="106">
        <v>0</v>
      </c>
      <c r="W44" s="106">
        <v>42460</v>
      </c>
      <c r="X44" s="106">
        <v>0</v>
      </c>
      <c r="Y44" s="106"/>
      <c r="Z44" s="106"/>
      <c r="AA44" s="106"/>
      <c r="AB44" s="106"/>
      <c r="AC44" s="106"/>
      <c r="AD44" s="106"/>
      <c r="AE44" s="106"/>
      <c r="AF44" s="106"/>
      <c r="AG44" s="106"/>
      <c r="AH44" s="106">
        <v>1</v>
      </c>
      <c r="AI44" s="106">
        <v>0</v>
      </c>
      <c r="AJ44" s="106">
        <v>1</v>
      </c>
      <c r="AK44" s="106">
        <v>0</v>
      </c>
      <c r="AL44" s="106">
        <v>0</v>
      </c>
      <c r="AM44" s="106">
        <v>0</v>
      </c>
      <c r="AN44" s="106">
        <v>0</v>
      </c>
      <c r="AO44" s="106" t="s">
        <v>1457</v>
      </c>
      <c r="AP44" s="106">
        <v>0</v>
      </c>
      <c r="AQ44" s="106">
        <v>1</v>
      </c>
      <c r="AR44" s="106">
        <v>0</v>
      </c>
      <c r="AS44" s="106">
        <v>0</v>
      </c>
      <c r="AT44" s="106">
        <v>1</v>
      </c>
      <c r="AU44" s="106" t="s">
        <v>1457</v>
      </c>
      <c r="AV44" s="106">
        <v>0</v>
      </c>
      <c r="AW44" s="106">
        <v>1</v>
      </c>
      <c r="AX44" s="106">
        <v>0</v>
      </c>
      <c r="AY44" s="106">
        <v>0</v>
      </c>
      <c r="AZ44" s="106">
        <v>1</v>
      </c>
      <c r="BA44" s="106" t="s">
        <v>1457</v>
      </c>
      <c r="BB44" s="106">
        <v>0</v>
      </c>
      <c r="BC44" s="106">
        <v>0</v>
      </c>
      <c r="BD44" s="106">
        <v>0</v>
      </c>
      <c r="BE44" s="106">
        <v>1</v>
      </c>
      <c r="BF44" s="106">
        <v>1</v>
      </c>
      <c r="BG44" s="106">
        <v>42460</v>
      </c>
      <c r="BH44" s="106">
        <v>1</v>
      </c>
      <c r="BI44" s="106">
        <v>1</v>
      </c>
      <c r="BJ44" s="106">
        <v>0</v>
      </c>
      <c r="BK44" s="106">
        <v>0</v>
      </c>
      <c r="BL44" s="106">
        <v>1</v>
      </c>
      <c r="BM44" s="106" t="s">
        <v>1457</v>
      </c>
      <c r="BN44" s="106">
        <v>0</v>
      </c>
      <c r="BO44" s="106">
        <v>1</v>
      </c>
      <c r="BP44" s="106">
        <v>0</v>
      </c>
      <c r="BQ44" s="106">
        <v>0</v>
      </c>
      <c r="BR44" s="106">
        <v>1</v>
      </c>
      <c r="BS44" s="106" t="s">
        <v>1457</v>
      </c>
      <c r="BT44" s="106">
        <v>0</v>
      </c>
      <c r="BU44" s="106">
        <v>1</v>
      </c>
      <c r="BV44" s="106">
        <v>0</v>
      </c>
      <c r="BW44" s="106">
        <v>0</v>
      </c>
      <c r="BX44" s="106">
        <v>1</v>
      </c>
      <c r="BY44" s="106" t="s">
        <v>1457</v>
      </c>
      <c r="BZ44" s="106">
        <v>0</v>
      </c>
      <c r="CA44" s="106">
        <v>0</v>
      </c>
      <c r="CB44" s="106">
        <v>0</v>
      </c>
      <c r="CC44" s="106">
        <v>1</v>
      </c>
      <c r="CD44" s="106">
        <v>1</v>
      </c>
      <c r="CE44" s="106">
        <v>42460</v>
      </c>
      <c r="CF44" s="106">
        <v>1</v>
      </c>
      <c r="CG44" s="106">
        <v>1</v>
      </c>
      <c r="CH44" s="106">
        <v>0</v>
      </c>
      <c r="CI44" s="106">
        <v>0</v>
      </c>
      <c r="CJ44" s="106">
        <v>1</v>
      </c>
      <c r="CK44" s="106" t="s">
        <v>1457</v>
      </c>
      <c r="CL44" s="106">
        <v>0</v>
      </c>
    </row>
    <row r="45" spans="1:90">
      <c r="A45" t="s">
        <v>48</v>
      </c>
      <c r="B45" t="s">
        <v>64</v>
      </c>
      <c r="C45" t="s">
        <v>72</v>
      </c>
      <c r="D45" t="s">
        <v>355</v>
      </c>
      <c r="E45" s="106" t="s">
        <v>354</v>
      </c>
      <c r="F45" s="106" t="s">
        <v>1176</v>
      </c>
      <c r="G45" s="106" t="s">
        <v>1458</v>
      </c>
      <c r="H45" s="106">
        <v>0</v>
      </c>
      <c r="I45" s="106" t="s">
        <v>1176</v>
      </c>
      <c r="J45" s="106" t="s">
        <v>1176</v>
      </c>
      <c r="K45" s="106" t="s">
        <v>1176</v>
      </c>
      <c r="L45" s="106" t="s">
        <v>1179</v>
      </c>
      <c r="M45" s="106" t="s">
        <v>1176</v>
      </c>
      <c r="N45" s="106" t="s">
        <v>1176</v>
      </c>
      <c r="O45" s="106" t="s">
        <v>1179</v>
      </c>
      <c r="P45" s="106" t="s">
        <v>1176</v>
      </c>
      <c r="Q45" s="106">
        <v>0</v>
      </c>
      <c r="R45" s="106">
        <v>0</v>
      </c>
      <c r="S45" s="106">
        <v>0</v>
      </c>
      <c r="T45" s="106">
        <v>42459</v>
      </c>
      <c r="U45" s="106">
        <v>0</v>
      </c>
      <c r="V45" s="106">
        <v>0</v>
      </c>
      <c r="W45" s="106">
        <v>42459</v>
      </c>
      <c r="X45" s="106">
        <v>0</v>
      </c>
      <c r="Y45" s="106"/>
      <c r="Z45" s="106"/>
      <c r="AA45" s="106"/>
      <c r="AB45" s="106"/>
      <c r="AC45" s="106"/>
      <c r="AD45" s="106"/>
      <c r="AE45" s="106"/>
      <c r="AF45" s="106"/>
      <c r="AG45" s="106"/>
      <c r="AH45" s="106">
        <v>1</v>
      </c>
      <c r="AI45" s="106">
        <v>0</v>
      </c>
      <c r="AJ45" s="106">
        <v>1</v>
      </c>
      <c r="AK45" s="106">
        <v>0</v>
      </c>
      <c r="AL45" s="106">
        <v>0</v>
      </c>
      <c r="AM45" s="106">
        <v>0</v>
      </c>
      <c r="AN45" s="106">
        <v>0</v>
      </c>
      <c r="AO45" s="106" t="s">
        <v>1457</v>
      </c>
      <c r="AP45" s="106">
        <v>0</v>
      </c>
      <c r="AQ45" s="106">
        <v>1</v>
      </c>
      <c r="AR45" s="106">
        <v>0</v>
      </c>
      <c r="AS45" s="106">
        <v>0</v>
      </c>
      <c r="AT45" s="106">
        <v>1</v>
      </c>
      <c r="AU45" s="106" t="s">
        <v>1457</v>
      </c>
      <c r="AV45" s="106">
        <v>0</v>
      </c>
      <c r="AW45" s="106">
        <v>1</v>
      </c>
      <c r="AX45" s="106">
        <v>0</v>
      </c>
      <c r="AY45" s="106">
        <v>0</v>
      </c>
      <c r="AZ45" s="106">
        <v>1</v>
      </c>
      <c r="BA45" s="106" t="s">
        <v>1457</v>
      </c>
      <c r="BB45" s="106">
        <v>0</v>
      </c>
      <c r="BC45" s="106">
        <v>1</v>
      </c>
      <c r="BD45" s="106">
        <v>0</v>
      </c>
      <c r="BE45" s="106">
        <v>0</v>
      </c>
      <c r="BF45" s="106">
        <v>1</v>
      </c>
      <c r="BG45" s="106" t="s">
        <v>1457</v>
      </c>
      <c r="BH45" s="106">
        <v>0</v>
      </c>
      <c r="BI45" s="106">
        <v>0</v>
      </c>
      <c r="BJ45" s="106">
        <v>0</v>
      </c>
      <c r="BK45" s="106">
        <v>1</v>
      </c>
      <c r="BL45" s="106">
        <v>1</v>
      </c>
      <c r="BM45" s="106">
        <v>42459</v>
      </c>
      <c r="BN45" s="106">
        <v>1</v>
      </c>
      <c r="BO45" s="106">
        <v>1</v>
      </c>
      <c r="BP45" s="106">
        <v>0</v>
      </c>
      <c r="BQ45" s="106">
        <v>0</v>
      </c>
      <c r="BR45" s="106">
        <v>1</v>
      </c>
      <c r="BS45" s="106" t="s">
        <v>1457</v>
      </c>
      <c r="BT45" s="106">
        <v>0</v>
      </c>
      <c r="BU45" s="106">
        <v>1</v>
      </c>
      <c r="BV45" s="106">
        <v>0</v>
      </c>
      <c r="BW45" s="106">
        <v>0</v>
      </c>
      <c r="BX45" s="106">
        <v>1</v>
      </c>
      <c r="BY45" s="106" t="s">
        <v>1457</v>
      </c>
      <c r="BZ45" s="106">
        <v>0</v>
      </c>
      <c r="CA45" s="106">
        <v>0</v>
      </c>
      <c r="CB45" s="106">
        <v>0</v>
      </c>
      <c r="CC45" s="106">
        <v>1</v>
      </c>
      <c r="CD45" s="106">
        <v>1</v>
      </c>
      <c r="CE45" s="106">
        <v>42459</v>
      </c>
      <c r="CF45" s="106">
        <v>1</v>
      </c>
      <c r="CG45" s="106">
        <v>1</v>
      </c>
      <c r="CH45" s="106">
        <v>0</v>
      </c>
      <c r="CI45" s="106">
        <v>0</v>
      </c>
      <c r="CJ45" s="106">
        <v>1</v>
      </c>
      <c r="CK45" s="106" t="s">
        <v>1457</v>
      </c>
      <c r="CL45" s="106">
        <v>0</v>
      </c>
    </row>
    <row r="46" spans="1:90">
      <c r="A46" t="s">
        <v>48</v>
      </c>
      <c r="B46" t="s">
        <v>64</v>
      </c>
      <c r="C46" t="s">
        <v>72</v>
      </c>
      <c r="D46" t="s">
        <v>353</v>
      </c>
      <c r="E46" s="106" t="s">
        <v>352</v>
      </c>
      <c r="F46" s="106" t="s">
        <v>1176</v>
      </c>
      <c r="G46" s="106" t="s">
        <v>1458</v>
      </c>
      <c r="H46" s="106">
        <v>0</v>
      </c>
      <c r="I46" s="106" t="s">
        <v>1176</v>
      </c>
      <c r="J46" s="106" t="s">
        <v>1176</v>
      </c>
      <c r="K46" s="106" t="s">
        <v>1176</v>
      </c>
      <c r="L46" s="106" t="s">
        <v>1176</v>
      </c>
      <c r="M46" s="106" t="s">
        <v>1176</v>
      </c>
      <c r="N46" s="106" t="s">
        <v>1176</v>
      </c>
      <c r="O46" s="106" t="s">
        <v>1179</v>
      </c>
      <c r="P46" s="106" t="s">
        <v>1176</v>
      </c>
      <c r="Q46" s="106">
        <v>0</v>
      </c>
      <c r="R46" s="106">
        <v>0</v>
      </c>
      <c r="S46" s="106">
        <v>0</v>
      </c>
      <c r="T46" s="106">
        <v>0</v>
      </c>
      <c r="U46" s="106">
        <v>0</v>
      </c>
      <c r="V46" s="106">
        <v>0</v>
      </c>
      <c r="W46" s="106">
        <v>42461</v>
      </c>
      <c r="X46" s="106">
        <v>0</v>
      </c>
      <c r="Y46" s="106"/>
      <c r="Z46" s="106"/>
      <c r="AA46" s="106"/>
      <c r="AB46" s="106"/>
      <c r="AC46" s="106"/>
      <c r="AD46" s="106"/>
      <c r="AE46" s="106"/>
      <c r="AF46" s="106"/>
      <c r="AG46" s="106"/>
      <c r="AH46" s="106">
        <v>1</v>
      </c>
      <c r="AI46" s="106">
        <v>0</v>
      </c>
      <c r="AJ46" s="106">
        <v>1</v>
      </c>
      <c r="AK46" s="106">
        <v>0</v>
      </c>
      <c r="AL46" s="106">
        <v>0</v>
      </c>
      <c r="AM46" s="106">
        <v>0</v>
      </c>
      <c r="AN46" s="106">
        <v>0</v>
      </c>
      <c r="AO46" s="106" t="s">
        <v>1457</v>
      </c>
      <c r="AP46" s="106">
        <v>0</v>
      </c>
      <c r="AQ46" s="106">
        <v>1</v>
      </c>
      <c r="AR46" s="106">
        <v>0</v>
      </c>
      <c r="AS46" s="106">
        <v>0</v>
      </c>
      <c r="AT46" s="106">
        <v>1</v>
      </c>
      <c r="AU46" s="106" t="s">
        <v>1457</v>
      </c>
      <c r="AV46" s="106">
        <v>0</v>
      </c>
      <c r="AW46" s="106">
        <v>1</v>
      </c>
      <c r="AX46" s="106">
        <v>0</v>
      </c>
      <c r="AY46" s="106">
        <v>0</v>
      </c>
      <c r="AZ46" s="106">
        <v>1</v>
      </c>
      <c r="BA46" s="106" t="s">
        <v>1457</v>
      </c>
      <c r="BB46" s="106">
        <v>0</v>
      </c>
      <c r="BC46" s="106">
        <v>1</v>
      </c>
      <c r="BD46" s="106">
        <v>0</v>
      </c>
      <c r="BE46" s="106">
        <v>0</v>
      </c>
      <c r="BF46" s="106">
        <v>1</v>
      </c>
      <c r="BG46" s="106" t="s">
        <v>1457</v>
      </c>
      <c r="BH46" s="106">
        <v>0</v>
      </c>
      <c r="BI46" s="106">
        <v>1</v>
      </c>
      <c r="BJ46" s="106">
        <v>0</v>
      </c>
      <c r="BK46" s="106">
        <v>0</v>
      </c>
      <c r="BL46" s="106">
        <v>1</v>
      </c>
      <c r="BM46" s="106" t="s">
        <v>1457</v>
      </c>
      <c r="BN46" s="106">
        <v>0</v>
      </c>
      <c r="BO46" s="106">
        <v>1</v>
      </c>
      <c r="BP46" s="106">
        <v>0</v>
      </c>
      <c r="BQ46" s="106">
        <v>0</v>
      </c>
      <c r="BR46" s="106">
        <v>1</v>
      </c>
      <c r="BS46" s="106" t="s">
        <v>1457</v>
      </c>
      <c r="BT46" s="106">
        <v>0</v>
      </c>
      <c r="BU46" s="106">
        <v>1</v>
      </c>
      <c r="BV46" s="106">
        <v>0</v>
      </c>
      <c r="BW46" s="106">
        <v>0</v>
      </c>
      <c r="BX46" s="106">
        <v>1</v>
      </c>
      <c r="BY46" s="106" t="s">
        <v>1457</v>
      </c>
      <c r="BZ46" s="106">
        <v>0</v>
      </c>
      <c r="CA46" s="106">
        <v>0</v>
      </c>
      <c r="CB46" s="106">
        <v>0</v>
      </c>
      <c r="CC46" s="106">
        <v>1</v>
      </c>
      <c r="CD46" s="106">
        <v>1</v>
      </c>
      <c r="CE46" s="106">
        <v>42461</v>
      </c>
      <c r="CF46" s="106">
        <v>1</v>
      </c>
      <c r="CG46" s="106">
        <v>1</v>
      </c>
      <c r="CH46" s="106">
        <v>0</v>
      </c>
      <c r="CI46" s="106">
        <v>0</v>
      </c>
      <c r="CJ46" s="106">
        <v>1</v>
      </c>
      <c r="CK46" s="106" t="s">
        <v>1457</v>
      </c>
      <c r="CL46" s="106">
        <v>0</v>
      </c>
    </row>
    <row r="47" spans="1:90">
      <c r="A47" t="s">
        <v>48</v>
      </c>
      <c r="B47" t="s">
        <v>64</v>
      </c>
      <c r="C47" t="s">
        <v>72</v>
      </c>
      <c r="D47" t="s">
        <v>351</v>
      </c>
      <c r="E47" s="106" t="s">
        <v>350</v>
      </c>
      <c r="F47" s="106" t="s">
        <v>1176</v>
      </c>
      <c r="G47" s="106" t="s">
        <v>1458</v>
      </c>
      <c r="H47" s="106">
        <v>0</v>
      </c>
      <c r="I47" s="106" t="s">
        <v>1176</v>
      </c>
      <c r="J47" s="106" t="s">
        <v>1176</v>
      </c>
      <c r="K47" s="106" t="s">
        <v>1176</v>
      </c>
      <c r="L47" s="106" t="s">
        <v>1176</v>
      </c>
      <c r="M47" s="106" t="s">
        <v>1176</v>
      </c>
      <c r="N47" s="106" t="s">
        <v>1176</v>
      </c>
      <c r="O47" s="106" t="s">
        <v>1176</v>
      </c>
      <c r="P47" s="106" t="s">
        <v>1176</v>
      </c>
      <c r="Q47" s="106">
        <v>0</v>
      </c>
      <c r="R47" s="106">
        <v>0</v>
      </c>
      <c r="S47" s="106">
        <v>0</v>
      </c>
      <c r="T47" s="106">
        <v>0</v>
      </c>
      <c r="U47" s="106">
        <v>0</v>
      </c>
      <c r="V47" s="106">
        <v>0</v>
      </c>
      <c r="W47" s="106">
        <v>0</v>
      </c>
      <c r="X47" s="106">
        <v>0</v>
      </c>
      <c r="Y47" s="106"/>
      <c r="Z47" s="106"/>
      <c r="AA47" s="106"/>
      <c r="AB47" s="106"/>
      <c r="AC47" s="106"/>
      <c r="AD47" s="106"/>
      <c r="AE47" s="106"/>
      <c r="AF47" s="106"/>
      <c r="AG47" s="106"/>
      <c r="AH47" s="106">
        <v>1</v>
      </c>
      <c r="AI47" s="106">
        <v>0</v>
      </c>
      <c r="AJ47" s="106">
        <v>1</v>
      </c>
      <c r="AK47" s="106">
        <v>0</v>
      </c>
      <c r="AL47" s="106">
        <v>0</v>
      </c>
      <c r="AM47" s="106">
        <v>0</v>
      </c>
      <c r="AN47" s="106">
        <v>0</v>
      </c>
      <c r="AO47" s="106" t="s">
        <v>1457</v>
      </c>
      <c r="AP47" s="106">
        <v>0</v>
      </c>
      <c r="AQ47" s="106">
        <v>1</v>
      </c>
      <c r="AR47" s="106">
        <v>0</v>
      </c>
      <c r="AS47" s="106">
        <v>0</v>
      </c>
      <c r="AT47" s="106">
        <v>1</v>
      </c>
      <c r="AU47" s="106" t="s">
        <v>1457</v>
      </c>
      <c r="AV47" s="106">
        <v>0</v>
      </c>
      <c r="AW47" s="106">
        <v>1</v>
      </c>
      <c r="AX47" s="106">
        <v>0</v>
      </c>
      <c r="AY47" s="106">
        <v>0</v>
      </c>
      <c r="AZ47" s="106">
        <v>1</v>
      </c>
      <c r="BA47" s="106" t="s">
        <v>1457</v>
      </c>
      <c r="BB47" s="106">
        <v>0</v>
      </c>
      <c r="BC47" s="106">
        <v>1</v>
      </c>
      <c r="BD47" s="106">
        <v>0</v>
      </c>
      <c r="BE47" s="106">
        <v>0</v>
      </c>
      <c r="BF47" s="106">
        <v>1</v>
      </c>
      <c r="BG47" s="106" t="s">
        <v>1457</v>
      </c>
      <c r="BH47" s="106">
        <v>0</v>
      </c>
      <c r="BI47" s="106">
        <v>1</v>
      </c>
      <c r="BJ47" s="106">
        <v>0</v>
      </c>
      <c r="BK47" s="106">
        <v>0</v>
      </c>
      <c r="BL47" s="106">
        <v>1</v>
      </c>
      <c r="BM47" s="106" t="s">
        <v>1457</v>
      </c>
      <c r="BN47" s="106">
        <v>0</v>
      </c>
      <c r="BO47" s="106">
        <v>1</v>
      </c>
      <c r="BP47" s="106">
        <v>0</v>
      </c>
      <c r="BQ47" s="106">
        <v>0</v>
      </c>
      <c r="BR47" s="106">
        <v>1</v>
      </c>
      <c r="BS47" s="106" t="s">
        <v>1457</v>
      </c>
      <c r="BT47" s="106">
        <v>0</v>
      </c>
      <c r="BU47" s="106">
        <v>1</v>
      </c>
      <c r="BV47" s="106">
        <v>0</v>
      </c>
      <c r="BW47" s="106">
        <v>0</v>
      </c>
      <c r="BX47" s="106">
        <v>1</v>
      </c>
      <c r="BY47" s="106" t="s">
        <v>1457</v>
      </c>
      <c r="BZ47" s="106">
        <v>0</v>
      </c>
      <c r="CA47" s="106">
        <v>1</v>
      </c>
      <c r="CB47" s="106">
        <v>0</v>
      </c>
      <c r="CC47" s="106">
        <v>0</v>
      </c>
      <c r="CD47" s="106">
        <v>1</v>
      </c>
      <c r="CE47" s="106" t="s">
        <v>1457</v>
      </c>
      <c r="CF47" s="106">
        <v>0</v>
      </c>
      <c r="CG47" s="106">
        <v>1</v>
      </c>
      <c r="CH47" s="106">
        <v>0</v>
      </c>
      <c r="CI47" s="106">
        <v>0</v>
      </c>
      <c r="CJ47" s="106">
        <v>1</v>
      </c>
      <c r="CK47" s="106" t="s">
        <v>1457</v>
      </c>
      <c r="CL47" s="106">
        <v>0</v>
      </c>
    </row>
    <row r="48" spans="1:90">
      <c r="A48" t="s">
        <v>60</v>
      </c>
      <c r="B48" t="s">
        <v>69</v>
      </c>
      <c r="C48" t="s">
        <v>139</v>
      </c>
      <c r="D48" t="s">
        <v>349</v>
      </c>
      <c r="E48" s="106" t="s">
        <v>348</v>
      </c>
      <c r="F48" s="106" t="s">
        <v>1176</v>
      </c>
      <c r="G48" s="106" t="s">
        <v>1458</v>
      </c>
      <c r="H48" s="106">
        <v>0</v>
      </c>
      <c r="I48" s="106" t="s">
        <v>1176</v>
      </c>
      <c r="J48" s="106" t="s">
        <v>1176</v>
      </c>
      <c r="K48" s="106" t="s">
        <v>1179</v>
      </c>
      <c r="L48" s="106" t="s">
        <v>1179</v>
      </c>
      <c r="M48" s="106" t="s">
        <v>1176</v>
      </c>
      <c r="N48" s="106" t="s">
        <v>1176</v>
      </c>
      <c r="O48" s="106" t="s">
        <v>1179</v>
      </c>
      <c r="P48" s="106" t="s">
        <v>1176</v>
      </c>
      <c r="Q48" s="106">
        <v>0</v>
      </c>
      <c r="R48" s="106">
        <v>0</v>
      </c>
      <c r="S48" s="106">
        <v>42644</v>
      </c>
      <c r="T48" s="106">
        <v>42461</v>
      </c>
      <c r="U48" s="106">
        <v>0</v>
      </c>
      <c r="V48" s="106">
        <v>0</v>
      </c>
      <c r="W48" s="106">
        <v>42461</v>
      </c>
      <c r="X48" s="106">
        <v>0</v>
      </c>
      <c r="Y48" s="106"/>
      <c r="Z48" s="106"/>
      <c r="AA48" s="106"/>
      <c r="AB48" s="106"/>
      <c r="AC48" s="106"/>
      <c r="AD48" s="106"/>
      <c r="AE48" s="106"/>
      <c r="AF48" s="106"/>
      <c r="AG48" s="106"/>
      <c r="AH48" s="106">
        <v>1</v>
      </c>
      <c r="AI48" s="106">
        <v>0</v>
      </c>
      <c r="AJ48" s="106">
        <v>1</v>
      </c>
      <c r="AK48" s="106">
        <v>0</v>
      </c>
      <c r="AL48" s="106">
        <v>0</v>
      </c>
      <c r="AM48" s="106">
        <v>0</v>
      </c>
      <c r="AN48" s="106">
        <v>0</v>
      </c>
      <c r="AO48" s="106" t="s">
        <v>1457</v>
      </c>
      <c r="AP48" s="106">
        <v>0</v>
      </c>
      <c r="AQ48" s="106">
        <v>1</v>
      </c>
      <c r="AR48" s="106">
        <v>0</v>
      </c>
      <c r="AS48" s="106">
        <v>0</v>
      </c>
      <c r="AT48" s="106">
        <v>1</v>
      </c>
      <c r="AU48" s="106" t="s">
        <v>1457</v>
      </c>
      <c r="AV48" s="106">
        <v>0</v>
      </c>
      <c r="AW48" s="106">
        <v>1</v>
      </c>
      <c r="AX48" s="106">
        <v>0</v>
      </c>
      <c r="AY48" s="106">
        <v>0</v>
      </c>
      <c r="AZ48" s="106">
        <v>1</v>
      </c>
      <c r="BA48" s="106" t="s">
        <v>1457</v>
      </c>
      <c r="BB48" s="106">
        <v>0</v>
      </c>
      <c r="BC48" s="106">
        <v>0</v>
      </c>
      <c r="BD48" s="106">
        <v>0</v>
      </c>
      <c r="BE48" s="106">
        <v>1</v>
      </c>
      <c r="BF48" s="106">
        <v>1</v>
      </c>
      <c r="BG48" s="106">
        <v>42644</v>
      </c>
      <c r="BH48" s="106">
        <v>1</v>
      </c>
      <c r="BI48" s="106">
        <v>0</v>
      </c>
      <c r="BJ48" s="106">
        <v>0</v>
      </c>
      <c r="BK48" s="106">
        <v>1</v>
      </c>
      <c r="BL48" s="106">
        <v>1</v>
      </c>
      <c r="BM48" s="106">
        <v>42461</v>
      </c>
      <c r="BN48" s="106">
        <v>1</v>
      </c>
      <c r="BO48" s="106">
        <v>1</v>
      </c>
      <c r="BP48" s="106">
        <v>0</v>
      </c>
      <c r="BQ48" s="106">
        <v>0</v>
      </c>
      <c r="BR48" s="106">
        <v>1</v>
      </c>
      <c r="BS48" s="106" t="s">
        <v>1457</v>
      </c>
      <c r="BT48" s="106">
        <v>0</v>
      </c>
      <c r="BU48" s="106">
        <v>1</v>
      </c>
      <c r="BV48" s="106">
        <v>0</v>
      </c>
      <c r="BW48" s="106">
        <v>0</v>
      </c>
      <c r="BX48" s="106">
        <v>1</v>
      </c>
      <c r="BY48" s="106" t="s">
        <v>1457</v>
      </c>
      <c r="BZ48" s="106">
        <v>0</v>
      </c>
      <c r="CA48" s="106">
        <v>0</v>
      </c>
      <c r="CB48" s="106">
        <v>0</v>
      </c>
      <c r="CC48" s="106">
        <v>1</v>
      </c>
      <c r="CD48" s="106">
        <v>1</v>
      </c>
      <c r="CE48" s="106">
        <v>42461</v>
      </c>
      <c r="CF48" s="106">
        <v>1</v>
      </c>
      <c r="CG48" s="106">
        <v>1</v>
      </c>
      <c r="CH48" s="106">
        <v>0</v>
      </c>
      <c r="CI48" s="106">
        <v>0</v>
      </c>
      <c r="CJ48" s="106">
        <v>1</v>
      </c>
      <c r="CK48" s="106" t="s">
        <v>1457</v>
      </c>
      <c r="CL48" s="106">
        <v>0</v>
      </c>
    </row>
    <row r="49" spans="1:90">
      <c r="A49" t="s">
        <v>60</v>
      </c>
      <c r="B49" t="s">
        <v>59</v>
      </c>
      <c r="C49" t="s">
        <v>58</v>
      </c>
      <c r="D49" t="s">
        <v>347</v>
      </c>
      <c r="E49" s="106" t="s">
        <v>346</v>
      </c>
      <c r="F49" s="106" t="s">
        <v>1176</v>
      </c>
      <c r="G49" s="106" t="s">
        <v>1458</v>
      </c>
      <c r="H49" s="106">
        <v>0</v>
      </c>
      <c r="I49" s="106" t="s">
        <v>1176</v>
      </c>
      <c r="J49" s="106" t="s">
        <v>1176</v>
      </c>
      <c r="K49" s="106" t="s">
        <v>1176</v>
      </c>
      <c r="L49" s="106" t="s">
        <v>1176</v>
      </c>
      <c r="M49" s="106" t="s">
        <v>1176</v>
      </c>
      <c r="N49" s="106" t="s">
        <v>1176</v>
      </c>
      <c r="O49" s="106" t="s">
        <v>1176</v>
      </c>
      <c r="P49" s="106" t="s">
        <v>1176</v>
      </c>
      <c r="Q49" s="106">
        <v>0</v>
      </c>
      <c r="R49" s="106">
        <v>0</v>
      </c>
      <c r="S49" s="106">
        <v>0</v>
      </c>
      <c r="T49" s="106">
        <v>0</v>
      </c>
      <c r="U49" s="106">
        <v>0</v>
      </c>
      <c r="V49" s="106">
        <v>0</v>
      </c>
      <c r="W49" s="106">
        <v>0</v>
      </c>
      <c r="X49" s="106">
        <v>0</v>
      </c>
      <c r="Y49" s="106"/>
      <c r="Z49" s="106"/>
      <c r="AA49" s="106"/>
      <c r="AB49" s="106"/>
      <c r="AC49" s="106"/>
      <c r="AD49" s="106"/>
      <c r="AE49" s="106"/>
      <c r="AF49" s="106"/>
      <c r="AG49" s="106"/>
      <c r="AH49" s="106">
        <v>1</v>
      </c>
      <c r="AI49" s="106">
        <v>0</v>
      </c>
      <c r="AJ49" s="106">
        <v>1</v>
      </c>
      <c r="AK49" s="106">
        <v>0</v>
      </c>
      <c r="AL49" s="106">
        <v>0</v>
      </c>
      <c r="AM49" s="106">
        <v>0</v>
      </c>
      <c r="AN49" s="106">
        <v>0</v>
      </c>
      <c r="AO49" s="106" t="s">
        <v>1457</v>
      </c>
      <c r="AP49" s="106">
        <v>0</v>
      </c>
      <c r="AQ49" s="106">
        <v>1</v>
      </c>
      <c r="AR49" s="106">
        <v>0</v>
      </c>
      <c r="AS49" s="106">
        <v>0</v>
      </c>
      <c r="AT49" s="106">
        <v>1</v>
      </c>
      <c r="AU49" s="106" t="s">
        <v>1457</v>
      </c>
      <c r="AV49" s="106">
        <v>0</v>
      </c>
      <c r="AW49" s="106">
        <v>1</v>
      </c>
      <c r="AX49" s="106">
        <v>0</v>
      </c>
      <c r="AY49" s="106">
        <v>0</v>
      </c>
      <c r="AZ49" s="106">
        <v>1</v>
      </c>
      <c r="BA49" s="106" t="s">
        <v>1457</v>
      </c>
      <c r="BB49" s="106">
        <v>0</v>
      </c>
      <c r="BC49" s="106">
        <v>1</v>
      </c>
      <c r="BD49" s="106">
        <v>0</v>
      </c>
      <c r="BE49" s="106">
        <v>0</v>
      </c>
      <c r="BF49" s="106">
        <v>1</v>
      </c>
      <c r="BG49" s="106" t="s">
        <v>1457</v>
      </c>
      <c r="BH49" s="106">
        <v>0</v>
      </c>
      <c r="BI49" s="106">
        <v>1</v>
      </c>
      <c r="BJ49" s="106">
        <v>0</v>
      </c>
      <c r="BK49" s="106">
        <v>0</v>
      </c>
      <c r="BL49" s="106">
        <v>1</v>
      </c>
      <c r="BM49" s="106" t="s">
        <v>1457</v>
      </c>
      <c r="BN49" s="106">
        <v>0</v>
      </c>
      <c r="BO49" s="106">
        <v>1</v>
      </c>
      <c r="BP49" s="106">
        <v>0</v>
      </c>
      <c r="BQ49" s="106">
        <v>0</v>
      </c>
      <c r="BR49" s="106">
        <v>1</v>
      </c>
      <c r="BS49" s="106" t="s">
        <v>1457</v>
      </c>
      <c r="BT49" s="106">
        <v>0</v>
      </c>
      <c r="BU49" s="106">
        <v>1</v>
      </c>
      <c r="BV49" s="106">
        <v>0</v>
      </c>
      <c r="BW49" s="106">
        <v>0</v>
      </c>
      <c r="BX49" s="106">
        <v>1</v>
      </c>
      <c r="BY49" s="106" t="s">
        <v>1457</v>
      </c>
      <c r="BZ49" s="106">
        <v>0</v>
      </c>
      <c r="CA49" s="106">
        <v>1</v>
      </c>
      <c r="CB49" s="106">
        <v>0</v>
      </c>
      <c r="CC49" s="106">
        <v>0</v>
      </c>
      <c r="CD49" s="106">
        <v>1</v>
      </c>
      <c r="CE49" s="106" t="s">
        <v>1457</v>
      </c>
      <c r="CF49" s="106">
        <v>0</v>
      </c>
      <c r="CG49" s="106">
        <v>1</v>
      </c>
      <c r="CH49" s="106">
        <v>0</v>
      </c>
      <c r="CI49" s="106">
        <v>0</v>
      </c>
      <c r="CJ49" s="106">
        <v>1</v>
      </c>
      <c r="CK49" s="106" t="s">
        <v>1457</v>
      </c>
      <c r="CL49" s="106">
        <v>0</v>
      </c>
    </row>
    <row r="50" spans="1:90">
      <c r="A50" t="s">
        <v>48</v>
      </c>
      <c r="B50" t="s">
        <v>47</v>
      </c>
      <c r="C50" t="s">
        <v>46</v>
      </c>
      <c r="D50" t="s">
        <v>345</v>
      </c>
      <c r="E50" s="106" t="s">
        <v>344</v>
      </c>
      <c r="F50" s="106" t="s">
        <v>1176</v>
      </c>
      <c r="G50" s="106" t="s">
        <v>1458</v>
      </c>
      <c r="H50" s="106">
        <v>0</v>
      </c>
      <c r="I50" s="106" t="s">
        <v>1176</v>
      </c>
      <c r="J50" s="106" t="s">
        <v>1176</v>
      </c>
      <c r="K50" s="106" t="s">
        <v>1176</v>
      </c>
      <c r="L50" s="106" t="s">
        <v>1179</v>
      </c>
      <c r="M50" s="106" t="s">
        <v>1176</v>
      </c>
      <c r="N50" s="106" t="s">
        <v>1179</v>
      </c>
      <c r="O50" s="106" t="s">
        <v>1176</v>
      </c>
      <c r="P50" s="106" t="s">
        <v>1176</v>
      </c>
      <c r="Q50" s="106">
        <v>0</v>
      </c>
      <c r="R50" s="106">
        <v>0</v>
      </c>
      <c r="S50" s="106">
        <v>0</v>
      </c>
      <c r="T50" s="106">
        <v>42461</v>
      </c>
      <c r="U50" s="106">
        <v>0</v>
      </c>
      <c r="V50" s="106">
        <v>42460</v>
      </c>
      <c r="W50" s="106">
        <v>0</v>
      </c>
      <c r="X50" s="106">
        <v>0</v>
      </c>
      <c r="Y50" s="106"/>
      <c r="Z50" s="106"/>
      <c r="AA50" s="106"/>
      <c r="AB50" s="106"/>
      <c r="AC50" s="106"/>
      <c r="AD50" s="106"/>
      <c r="AE50" s="106"/>
      <c r="AF50" s="106"/>
      <c r="AG50" s="106"/>
      <c r="AH50" s="106">
        <v>1</v>
      </c>
      <c r="AI50" s="106">
        <v>0</v>
      </c>
      <c r="AJ50" s="106">
        <v>1</v>
      </c>
      <c r="AK50" s="106">
        <v>0</v>
      </c>
      <c r="AL50" s="106">
        <v>0</v>
      </c>
      <c r="AM50" s="106">
        <v>0</v>
      </c>
      <c r="AN50" s="106">
        <v>0</v>
      </c>
      <c r="AO50" s="106" t="s">
        <v>1457</v>
      </c>
      <c r="AP50" s="106">
        <v>0</v>
      </c>
      <c r="AQ50" s="106">
        <v>1</v>
      </c>
      <c r="AR50" s="106">
        <v>0</v>
      </c>
      <c r="AS50" s="106">
        <v>0</v>
      </c>
      <c r="AT50" s="106">
        <v>1</v>
      </c>
      <c r="AU50" s="106" t="s">
        <v>1457</v>
      </c>
      <c r="AV50" s="106">
        <v>0</v>
      </c>
      <c r="AW50" s="106">
        <v>1</v>
      </c>
      <c r="AX50" s="106">
        <v>0</v>
      </c>
      <c r="AY50" s="106">
        <v>0</v>
      </c>
      <c r="AZ50" s="106">
        <v>1</v>
      </c>
      <c r="BA50" s="106" t="s">
        <v>1457</v>
      </c>
      <c r="BB50" s="106">
        <v>0</v>
      </c>
      <c r="BC50" s="106">
        <v>1</v>
      </c>
      <c r="BD50" s="106">
        <v>0</v>
      </c>
      <c r="BE50" s="106">
        <v>0</v>
      </c>
      <c r="BF50" s="106">
        <v>1</v>
      </c>
      <c r="BG50" s="106" t="s">
        <v>1457</v>
      </c>
      <c r="BH50" s="106">
        <v>0</v>
      </c>
      <c r="BI50" s="106">
        <v>0</v>
      </c>
      <c r="BJ50" s="106">
        <v>0</v>
      </c>
      <c r="BK50" s="106">
        <v>1</v>
      </c>
      <c r="BL50" s="106">
        <v>1</v>
      </c>
      <c r="BM50" s="106">
        <v>42461</v>
      </c>
      <c r="BN50" s="106">
        <v>1</v>
      </c>
      <c r="BO50" s="106">
        <v>1</v>
      </c>
      <c r="BP50" s="106">
        <v>0</v>
      </c>
      <c r="BQ50" s="106">
        <v>0</v>
      </c>
      <c r="BR50" s="106">
        <v>1</v>
      </c>
      <c r="BS50" s="106" t="s">
        <v>1457</v>
      </c>
      <c r="BT50" s="106">
        <v>0</v>
      </c>
      <c r="BU50" s="106">
        <v>0</v>
      </c>
      <c r="BV50" s="106">
        <v>0</v>
      </c>
      <c r="BW50" s="106">
        <v>1</v>
      </c>
      <c r="BX50" s="106">
        <v>1</v>
      </c>
      <c r="BY50" s="106">
        <v>42460</v>
      </c>
      <c r="BZ50" s="106">
        <v>1</v>
      </c>
      <c r="CA50" s="106">
        <v>1</v>
      </c>
      <c r="CB50" s="106">
        <v>0</v>
      </c>
      <c r="CC50" s="106">
        <v>0</v>
      </c>
      <c r="CD50" s="106">
        <v>1</v>
      </c>
      <c r="CE50" s="106" t="s">
        <v>1457</v>
      </c>
      <c r="CF50" s="106">
        <v>0</v>
      </c>
      <c r="CG50" s="106">
        <v>1</v>
      </c>
      <c r="CH50" s="106">
        <v>0</v>
      </c>
      <c r="CI50" s="106">
        <v>0</v>
      </c>
      <c r="CJ50" s="106">
        <v>1</v>
      </c>
      <c r="CK50" s="106" t="s">
        <v>1457</v>
      </c>
      <c r="CL50" s="106">
        <v>0</v>
      </c>
    </row>
    <row r="51" spans="1:90">
      <c r="A51" t="s">
        <v>77</v>
      </c>
      <c r="B51" t="s">
        <v>76</v>
      </c>
      <c r="C51" t="s">
        <v>75</v>
      </c>
      <c r="D51" t="s">
        <v>343</v>
      </c>
      <c r="E51" s="106" t="s">
        <v>342</v>
      </c>
      <c r="F51" s="106" t="s">
        <v>1176</v>
      </c>
      <c r="G51" s="106" t="s">
        <v>1458</v>
      </c>
      <c r="H51" s="106">
        <v>0</v>
      </c>
      <c r="I51" s="106" t="s">
        <v>1176</v>
      </c>
      <c r="J51" s="106" t="s">
        <v>1176</v>
      </c>
      <c r="K51" s="106" t="s">
        <v>1179</v>
      </c>
      <c r="L51" s="106" t="s">
        <v>1176</v>
      </c>
      <c r="M51" s="106" t="s">
        <v>1176</v>
      </c>
      <c r="N51" s="106" t="s">
        <v>1176</v>
      </c>
      <c r="O51" s="106" t="s">
        <v>1179</v>
      </c>
      <c r="P51" s="106" t="s">
        <v>1176</v>
      </c>
      <c r="Q51" s="106">
        <v>0</v>
      </c>
      <c r="R51" s="106">
        <v>0</v>
      </c>
      <c r="S51" s="106">
        <v>42461</v>
      </c>
      <c r="T51" s="106">
        <v>0</v>
      </c>
      <c r="U51" s="106">
        <v>0</v>
      </c>
      <c r="V51" s="106">
        <v>0</v>
      </c>
      <c r="W51" s="106">
        <v>42461</v>
      </c>
      <c r="X51" s="106">
        <v>0</v>
      </c>
      <c r="Y51" s="106"/>
      <c r="Z51" s="106"/>
      <c r="AA51" s="106"/>
      <c r="AB51" s="106"/>
      <c r="AC51" s="106"/>
      <c r="AD51" s="106"/>
      <c r="AE51" s="106"/>
      <c r="AF51" s="106"/>
      <c r="AG51" s="106"/>
      <c r="AH51" s="106">
        <v>1</v>
      </c>
      <c r="AI51" s="106">
        <v>0</v>
      </c>
      <c r="AJ51" s="106">
        <v>1</v>
      </c>
      <c r="AK51" s="106">
        <v>0</v>
      </c>
      <c r="AL51" s="106">
        <v>0</v>
      </c>
      <c r="AM51" s="106">
        <v>0</v>
      </c>
      <c r="AN51" s="106">
        <v>0</v>
      </c>
      <c r="AO51" s="106" t="s">
        <v>1457</v>
      </c>
      <c r="AP51" s="106">
        <v>0</v>
      </c>
      <c r="AQ51" s="106">
        <v>1</v>
      </c>
      <c r="AR51" s="106">
        <v>0</v>
      </c>
      <c r="AS51" s="106">
        <v>0</v>
      </c>
      <c r="AT51" s="106">
        <v>1</v>
      </c>
      <c r="AU51" s="106" t="s">
        <v>1457</v>
      </c>
      <c r="AV51" s="106">
        <v>0</v>
      </c>
      <c r="AW51" s="106">
        <v>1</v>
      </c>
      <c r="AX51" s="106">
        <v>0</v>
      </c>
      <c r="AY51" s="106">
        <v>0</v>
      </c>
      <c r="AZ51" s="106">
        <v>1</v>
      </c>
      <c r="BA51" s="106" t="s">
        <v>1457</v>
      </c>
      <c r="BB51" s="106">
        <v>0</v>
      </c>
      <c r="BC51" s="106">
        <v>0</v>
      </c>
      <c r="BD51" s="106">
        <v>0</v>
      </c>
      <c r="BE51" s="106">
        <v>1</v>
      </c>
      <c r="BF51" s="106">
        <v>1</v>
      </c>
      <c r="BG51" s="106">
        <v>42461</v>
      </c>
      <c r="BH51" s="106">
        <v>1</v>
      </c>
      <c r="BI51" s="106">
        <v>1</v>
      </c>
      <c r="BJ51" s="106">
        <v>0</v>
      </c>
      <c r="BK51" s="106">
        <v>0</v>
      </c>
      <c r="BL51" s="106">
        <v>1</v>
      </c>
      <c r="BM51" s="106" t="s">
        <v>1457</v>
      </c>
      <c r="BN51" s="106">
        <v>0</v>
      </c>
      <c r="BO51" s="106">
        <v>1</v>
      </c>
      <c r="BP51" s="106">
        <v>0</v>
      </c>
      <c r="BQ51" s="106">
        <v>0</v>
      </c>
      <c r="BR51" s="106">
        <v>1</v>
      </c>
      <c r="BS51" s="106" t="s">
        <v>1457</v>
      </c>
      <c r="BT51" s="106">
        <v>0</v>
      </c>
      <c r="BU51" s="106">
        <v>1</v>
      </c>
      <c r="BV51" s="106">
        <v>0</v>
      </c>
      <c r="BW51" s="106">
        <v>0</v>
      </c>
      <c r="BX51" s="106">
        <v>1</v>
      </c>
      <c r="BY51" s="106" t="s">
        <v>1457</v>
      </c>
      <c r="BZ51" s="106">
        <v>0</v>
      </c>
      <c r="CA51" s="106">
        <v>0</v>
      </c>
      <c r="CB51" s="106">
        <v>0</v>
      </c>
      <c r="CC51" s="106">
        <v>1</v>
      </c>
      <c r="CD51" s="106">
        <v>1</v>
      </c>
      <c r="CE51" s="106">
        <v>42461</v>
      </c>
      <c r="CF51" s="106">
        <v>1</v>
      </c>
      <c r="CG51" s="106">
        <v>1</v>
      </c>
      <c r="CH51" s="106">
        <v>0</v>
      </c>
      <c r="CI51" s="106">
        <v>0</v>
      </c>
      <c r="CJ51" s="106">
        <v>1</v>
      </c>
      <c r="CK51" s="106" t="s">
        <v>1457</v>
      </c>
      <c r="CL51" s="106">
        <v>0</v>
      </c>
    </row>
    <row r="52" spans="1:90">
      <c r="A52" t="s">
        <v>60</v>
      </c>
      <c r="B52" t="s">
        <v>59</v>
      </c>
      <c r="C52" t="s">
        <v>80</v>
      </c>
      <c r="D52" t="s">
        <v>341</v>
      </c>
      <c r="E52" s="106" t="s">
        <v>340</v>
      </c>
      <c r="F52" s="106" t="s">
        <v>1176</v>
      </c>
      <c r="G52" s="106" t="s">
        <v>1458</v>
      </c>
      <c r="H52" s="106">
        <v>0</v>
      </c>
      <c r="I52" s="106" t="s">
        <v>1176</v>
      </c>
      <c r="J52" s="106" t="s">
        <v>1176</v>
      </c>
      <c r="K52" s="106" t="s">
        <v>1179</v>
      </c>
      <c r="L52" s="106" t="s">
        <v>1176</v>
      </c>
      <c r="M52" s="106" t="s">
        <v>1176</v>
      </c>
      <c r="N52" s="106" t="s">
        <v>1176</v>
      </c>
      <c r="O52" s="106" t="s">
        <v>1179</v>
      </c>
      <c r="P52" s="106" t="s">
        <v>1176</v>
      </c>
      <c r="Q52" s="106">
        <v>0</v>
      </c>
      <c r="R52" s="106">
        <v>0</v>
      </c>
      <c r="S52" s="106">
        <v>42430</v>
      </c>
      <c r="T52" s="106">
        <v>0</v>
      </c>
      <c r="U52" s="106">
        <v>0</v>
      </c>
      <c r="V52" s="106">
        <v>0</v>
      </c>
      <c r="W52" s="106">
        <v>42491</v>
      </c>
      <c r="X52" s="106">
        <v>0</v>
      </c>
      <c r="Y52" s="106"/>
      <c r="Z52" s="106"/>
      <c r="AA52" s="106"/>
      <c r="AB52" s="106"/>
      <c r="AC52" s="106"/>
      <c r="AD52" s="106"/>
      <c r="AE52" s="106"/>
      <c r="AF52" s="106"/>
      <c r="AG52" s="106"/>
      <c r="AH52" s="106">
        <v>1</v>
      </c>
      <c r="AI52" s="106">
        <v>0</v>
      </c>
      <c r="AJ52" s="106">
        <v>1</v>
      </c>
      <c r="AK52" s="106">
        <v>0</v>
      </c>
      <c r="AL52" s="106">
        <v>0</v>
      </c>
      <c r="AM52" s="106">
        <v>0</v>
      </c>
      <c r="AN52" s="106">
        <v>0</v>
      </c>
      <c r="AO52" s="106" t="s">
        <v>1457</v>
      </c>
      <c r="AP52" s="106">
        <v>0</v>
      </c>
      <c r="AQ52" s="106">
        <v>1</v>
      </c>
      <c r="AR52" s="106">
        <v>0</v>
      </c>
      <c r="AS52" s="106">
        <v>0</v>
      </c>
      <c r="AT52" s="106">
        <v>1</v>
      </c>
      <c r="AU52" s="106" t="s">
        <v>1457</v>
      </c>
      <c r="AV52" s="106">
        <v>0</v>
      </c>
      <c r="AW52" s="106">
        <v>1</v>
      </c>
      <c r="AX52" s="106">
        <v>0</v>
      </c>
      <c r="AY52" s="106">
        <v>0</v>
      </c>
      <c r="AZ52" s="106">
        <v>1</v>
      </c>
      <c r="BA52" s="106" t="s">
        <v>1457</v>
      </c>
      <c r="BB52" s="106">
        <v>0</v>
      </c>
      <c r="BC52" s="106">
        <v>0</v>
      </c>
      <c r="BD52" s="106">
        <v>0</v>
      </c>
      <c r="BE52" s="106">
        <v>1</v>
      </c>
      <c r="BF52" s="106">
        <v>1</v>
      </c>
      <c r="BG52" s="106">
        <v>42430</v>
      </c>
      <c r="BH52" s="106">
        <v>1</v>
      </c>
      <c r="BI52" s="106">
        <v>1</v>
      </c>
      <c r="BJ52" s="106">
        <v>0</v>
      </c>
      <c r="BK52" s="106">
        <v>0</v>
      </c>
      <c r="BL52" s="106">
        <v>1</v>
      </c>
      <c r="BM52" s="106" t="s">
        <v>1457</v>
      </c>
      <c r="BN52" s="106">
        <v>0</v>
      </c>
      <c r="BO52" s="106">
        <v>1</v>
      </c>
      <c r="BP52" s="106">
        <v>0</v>
      </c>
      <c r="BQ52" s="106">
        <v>0</v>
      </c>
      <c r="BR52" s="106">
        <v>1</v>
      </c>
      <c r="BS52" s="106" t="s">
        <v>1457</v>
      </c>
      <c r="BT52" s="106">
        <v>0</v>
      </c>
      <c r="BU52" s="106">
        <v>1</v>
      </c>
      <c r="BV52" s="106">
        <v>0</v>
      </c>
      <c r="BW52" s="106">
        <v>0</v>
      </c>
      <c r="BX52" s="106">
        <v>1</v>
      </c>
      <c r="BY52" s="106" t="s">
        <v>1457</v>
      </c>
      <c r="BZ52" s="106">
        <v>0</v>
      </c>
      <c r="CA52" s="106">
        <v>0</v>
      </c>
      <c r="CB52" s="106">
        <v>0</v>
      </c>
      <c r="CC52" s="106">
        <v>1</v>
      </c>
      <c r="CD52" s="106">
        <v>1</v>
      </c>
      <c r="CE52" s="106">
        <v>42491</v>
      </c>
      <c r="CF52" s="106">
        <v>1</v>
      </c>
      <c r="CG52" s="106">
        <v>1</v>
      </c>
      <c r="CH52" s="106">
        <v>0</v>
      </c>
      <c r="CI52" s="106">
        <v>0</v>
      </c>
      <c r="CJ52" s="106">
        <v>1</v>
      </c>
      <c r="CK52" s="106" t="s">
        <v>1457</v>
      </c>
      <c r="CL52" s="106">
        <v>0</v>
      </c>
    </row>
    <row r="53" spans="1:90">
      <c r="A53" t="s">
        <v>60</v>
      </c>
      <c r="B53" t="s">
        <v>69</v>
      </c>
      <c r="C53" t="s">
        <v>101</v>
      </c>
      <c r="D53" t="s">
        <v>339</v>
      </c>
      <c r="E53" s="106" t="s">
        <v>338</v>
      </c>
      <c r="F53" s="106" t="s">
        <v>1176</v>
      </c>
      <c r="G53" s="106" t="s">
        <v>1458</v>
      </c>
      <c r="H53" s="106">
        <v>0</v>
      </c>
      <c r="I53" s="106" t="s">
        <v>1176</v>
      </c>
      <c r="J53" s="106" t="s">
        <v>1176</v>
      </c>
      <c r="K53" s="106" t="s">
        <v>1179</v>
      </c>
      <c r="L53" s="106" t="s">
        <v>1176</v>
      </c>
      <c r="M53" s="106" t="s">
        <v>1176</v>
      </c>
      <c r="N53" s="106" t="s">
        <v>1176</v>
      </c>
      <c r="O53" s="106" t="s">
        <v>1179</v>
      </c>
      <c r="P53" s="106" t="s">
        <v>1176</v>
      </c>
      <c r="Q53" s="106">
        <v>0</v>
      </c>
      <c r="R53" s="106">
        <v>0</v>
      </c>
      <c r="S53" s="106">
        <v>42705</v>
      </c>
      <c r="T53" s="106">
        <v>0</v>
      </c>
      <c r="U53" s="106">
        <v>0</v>
      </c>
      <c r="V53" s="106">
        <v>0</v>
      </c>
      <c r="W53" s="106">
        <v>42705</v>
      </c>
      <c r="X53" s="106">
        <v>0</v>
      </c>
      <c r="Y53" s="106"/>
      <c r="Z53" s="106"/>
      <c r="AA53" s="106"/>
      <c r="AB53" s="106"/>
      <c r="AC53" s="106"/>
      <c r="AD53" s="106"/>
      <c r="AE53" s="106"/>
      <c r="AF53" s="106"/>
      <c r="AG53" s="106"/>
      <c r="AH53" s="106">
        <v>1</v>
      </c>
      <c r="AI53" s="106">
        <v>0</v>
      </c>
      <c r="AJ53" s="106">
        <v>1</v>
      </c>
      <c r="AK53" s="106">
        <v>0</v>
      </c>
      <c r="AL53" s="106">
        <v>0</v>
      </c>
      <c r="AM53" s="106">
        <v>0</v>
      </c>
      <c r="AN53" s="106">
        <v>0</v>
      </c>
      <c r="AO53" s="106" t="s">
        <v>1457</v>
      </c>
      <c r="AP53" s="106">
        <v>0</v>
      </c>
      <c r="AQ53" s="106">
        <v>1</v>
      </c>
      <c r="AR53" s="106">
        <v>0</v>
      </c>
      <c r="AS53" s="106">
        <v>0</v>
      </c>
      <c r="AT53" s="106">
        <v>1</v>
      </c>
      <c r="AU53" s="106" t="s">
        <v>1457</v>
      </c>
      <c r="AV53" s="106">
        <v>0</v>
      </c>
      <c r="AW53" s="106">
        <v>1</v>
      </c>
      <c r="AX53" s="106">
        <v>0</v>
      </c>
      <c r="AY53" s="106">
        <v>0</v>
      </c>
      <c r="AZ53" s="106">
        <v>1</v>
      </c>
      <c r="BA53" s="106" t="s">
        <v>1457</v>
      </c>
      <c r="BB53" s="106">
        <v>0</v>
      </c>
      <c r="BC53" s="106">
        <v>0</v>
      </c>
      <c r="BD53" s="106">
        <v>0</v>
      </c>
      <c r="BE53" s="106">
        <v>1</v>
      </c>
      <c r="BF53" s="106">
        <v>1</v>
      </c>
      <c r="BG53" s="106">
        <v>42705</v>
      </c>
      <c r="BH53" s="106">
        <v>1</v>
      </c>
      <c r="BI53" s="106">
        <v>1</v>
      </c>
      <c r="BJ53" s="106">
        <v>0</v>
      </c>
      <c r="BK53" s="106">
        <v>0</v>
      </c>
      <c r="BL53" s="106">
        <v>1</v>
      </c>
      <c r="BM53" s="106" t="s">
        <v>1457</v>
      </c>
      <c r="BN53" s="106">
        <v>0</v>
      </c>
      <c r="BO53" s="106">
        <v>1</v>
      </c>
      <c r="BP53" s="106">
        <v>0</v>
      </c>
      <c r="BQ53" s="106">
        <v>0</v>
      </c>
      <c r="BR53" s="106">
        <v>1</v>
      </c>
      <c r="BS53" s="106" t="s">
        <v>1457</v>
      </c>
      <c r="BT53" s="106">
        <v>0</v>
      </c>
      <c r="BU53" s="106">
        <v>1</v>
      </c>
      <c r="BV53" s="106">
        <v>0</v>
      </c>
      <c r="BW53" s="106">
        <v>0</v>
      </c>
      <c r="BX53" s="106">
        <v>1</v>
      </c>
      <c r="BY53" s="106" t="s">
        <v>1457</v>
      </c>
      <c r="BZ53" s="106">
        <v>0</v>
      </c>
      <c r="CA53" s="106">
        <v>0</v>
      </c>
      <c r="CB53" s="106">
        <v>0</v>
      </c>
      <c r="CC53" s="106">
        <v>1</v>
      </c>
      <c r="CD53" s="106">
        <v>1</v>
      </c>
      <c r="CE53" s="106">
        <v>42705</v>
      </c>
      <c r="CF53" s="106">
        <v>1</v>
      </c>
      <c r="CG53" s="106">
        <v>1</v>
      </c>
      <c r="CH53" s="106">
        <v>0</v>
      </c>
      <c r="CI53" s="106">
        <v>0</v>
      </c>
      <c r="CJ53" s="106">
        <v>1</v>
      </c>
      <c r="CK53" s="106" t="s">
        <v>1457</v>
      </c>
      <c r="CL53" s="106">
        <v>0</v>
      </c>
    </row>
    <row r="54" spans="1:90">
      <c r="A54" t="s">
        <v>77</v>
      </c>
      <c r="B54" t="s">
        <v>76</v>
      </c>
      <c r="C54" t="s">
        <v>75</v>
      </c>
      <c r="D54" t="s">
        <v>337</v>
      </c>
      <c r="E54" s="106" t="s">
        <v>336</v>
      </c>
      <c r="F54" s="106" t="s">
        <v>1176</v>
      </c>
      <c r="G54" s="106" t="s">
        <v>1458</v>
      </c>
      <c r="H54" s="106">
        <v>0</v>
      </c>
      <c r="I54" s="106" t="s">
        <v>1176</v>
      </c>
      <c r="J54" s="106" t="s">
        <v>1176</v>
      </c>
      <c r="K54" s="106" t="s">
        <v>1179</v>
      </c>
      <c r="L54" s="106" t="s">
        <v>1176</v>
      </c>
      <c r="M54" s="106" t="s">
        <v>1176</v>
      </c>
      <c r="N54" s="106" t="s">
        <v>1176</v>
      </c>
      <c r="O54" s="106" t="s">
        <v>1179</v>
      </c>
      <c r="P54" s="106" t="s">
        <v>1176</v>
      </c>
      <c r="Q54" s="106">
        <v>0</v>
      </c>
      <c r="R54" s="106">
        <v>0</v>
      </c>
      <c r="S54" s="106">
        <v>42460</v>
      </c>
      <c r="T54" s="106">
        <v>0</v>
      </c>
      <c r="U54" s="106">
        <v>0</v>
      </c>
      <c r="V54" s="106">
        <v>0</v>
      </c>
      <c r="W54" s="106">
        <v>42825</v>
      </c>
      <c r="X54" s="106">
        <v>0</v>
      </c>
      <c r="Y54" s="106"/>
      <c r="Z54" s="106"/>
      <c r="AA54" s="106"/>
      <c r="AB54" s="106"/>
      <c r="AC54" s="106"/>
      <c r="AD54" s="106"/>
      <c r="AE54" s="106"/>
      <c r="AF54" s="106"/>
      <c r="AG54" s="106"/>
      <c r="AH54" s="106">
        <v>1</v>
      </c>
      <c r="AI54" s="106">
        <v>0</v>
      </c>
      <c r="AJ54" s="106">
        <v>1</v>
      </c>
      <c r="AK54" s="106">
        <v>0</v>
      </c>
      <c r="AL54" s="106">
        <v>0</v>
      </c>
      <c r="AM54" s="106">
        <v>0</v>
      </c>
      <c r="AN54" s="106">
        <v>0</v>
      </c>
      <c r="AO54" s="106" t="s">
        <v>1457</v>
      </c>
      <c r="AP54" s="106">
        <v>0</v>
      </c>
      <c r="AQ54" s="106">
        <v>1</v>
      </c>
      <c r="AR54" s="106">
        <v>0</v>
      </c>
      <c r="AS54" s="106">
        <v>0</v>
      </c>
      <c r="AT54" s="106">
        <v>1</v>
      </c>
      <c r="AU54" s="106" t="s">
        <v>1457</v>
      </c>
      <c r="AV54" s="106">
        <v>0</v>
      </c>
      <c r="AW54" s="106">
        <v>1</v>
      </c>
      <c r="AX54" s="106">
        <v>0</v>
      </c>
      <c r="AY54" s="106">
        <v>0</v>
      </c>
      <c r="AZ54" s="106">
        <v>1</v>
      </c>
      <c r="BA54" s="106" t="s">
        <v>1457</v>
      </c>
      <c r="BB54" s="106">
        <v>0</v>
      </c>
      <c r="BC54" s="106">
        <v>0</v>
      </c>
      <c r="BD54" s="106">
        <v>0</v>
      </c>
      <c r="BE54" s="106">
        <v>1</v>
      </c>
      <c r="BF54" s="106">
        <v>1</v>
      </c>
      <c r="BG54" s="106">
        <v>42460</v>
      </c>
      <c r="BH54" s="106">
        <v>1</v>
      </c>
      <c r="BI54" s="106">
        <v>1</v>
      </c>
      <c r="BJ54" s="106">
        <v>0</v>
      </c>
      <c r="BK54" s="106">
        <v>0</v>
      </c>
      <c r="BL54" s="106">
        <v>1</v>
      </c>
      <c r="BM54" s="106" t="s">
        <v>1457</v>
      </c>
      <c r="BN54" s="106">
        <v>0</v>
      </c>
      <c r="BO54" s="106">
        <v>1</v>
      </c>
      <c r="BP54" s="106">
        <v>0</v>
      </c>
      <c r="BQ54" s="106">
        <v>0</v>
      </c>
      <c r="BR54" s="106">
        <v>1</v>
      </c>
      <c r="BS54" s="106" t="s">
        <v>1457</v>
      </c>
      <c r="BT54" s="106">
        <v>0</v>
      </c>
      <c r="BU54" s="106">
        <v>1</v>
      </c>
      <c r="BV54" s="106">
        <v>0</v>
      </c>
      <c r="BW54" s="106">
        <v>0</v>
      </c>
      <c r="BX54" s="106">
        <v>1</v>
      </c>
      <c r="BY54" s="106" t="s">
        <v>1457</v>
      </c>
      <c r="BZ54" s="106">
        <v>0</v>
      </c>
      <c r="CA54" s="106">
        <v>0</v>
      </c>
      <c r="CB54" s="106">
        <v>0</v>
      </c>
      <c r="CC54" s="106">
        <v>1</v>
      </c>
      <c r="CD54" s="106">
        <v>1</v>
      </c>
      <c r="CE54" s="106">
        <v>42825</v>
      </c>
      <c r="CF54" s="106">
        <v>1</v>
      </c>
      <c r="CG54" s="106">
        <v>1</v>
      </c>
      <c r="CH54" s="106">
        <v>0</v>
      </c>
      <c r="CI54" s="106">
        <v>0</v>
      </c>
      <c r="CJ54" s="106">
        <v>1</v>
      </c>
      <c r="CK54" s="106" t="s">
        <v>1457</v>
      </c>
      <c r="CL54" s="106">
        <v>0</v>
      </c>
    </row>
    <row r="55" spans="1:90">
      <c r="A55" t="s">
        <v>60</v>
      </c>
      <c r="B55" t="s">
        <v>59</v>
      </c>
      <c r="C55" t="s">
        <v>58</v>
      </c>
      <c r="D55" t="s">
        <v>335</v>
      </c>
      <c r="E55" s="106" t="s">
        <v>334</v>
      </c>
      <c r="F55" s="106" t="s">
        <v>1176</v>
      </c>
      <c r="G55" s="106" t="s">
        <v>1458</v>
      </c>
      <c r="H55" s="106">
        <v>0</v>
      </c>
      <c r="I55" s="106" t="s">
        <v>1176</v>
      </c>
      <c r="J55" s="106" t="s">
        <v>1176</v>
      </c>
      <c r="K55" s="106" t="s">
        <v>1176</v>
      </c>
      <c r="L55" s="106" t="s">
        <v>1176</v>
      </c>
      <c r="M55" s="106" t="s">
        <v>1176</v>
      </c>
      <c r="N55" s="106" t="s">
        <v>1176</v>
      </c>
      <c r="O55" s="106" t="s">
        <v>1176</v>
      </c>
      <c r="P55" s="106" t="s">
        <v>1176</v>
      </c>
      <c r="Q55" s="106">
        <v>0</v>
      </c>
      <c r="R55" s="106">
        <v>0</v>
      </c>
      <c r="S55" s="106">
        <v>0</v>
      </c>
      <c r="T55" s="106">
        <v>0</v>
      </c>
      <c r="U55" s="106">
        <v>0</v>
      </c>
      <c r="V55" s="106">
        <v>0</v>
      </c>
      <c r="W55" s="106">
        <v>0</v>
      </c>
      <c r="X55" s="106">
        <v>0</v>
      </c>
      <c r="Y55" s="106"/>
      <c r="Z55" s="106"/>
      <c r="AA55" s="106"/>
      <c r="AB55" s="106"/>
      <c r="AC55" s="106"/>
      <c r="AD55" s="106"/>
      <c r="AE55" s="106"/>
      <c r="AF55" s="106"/>
      <c r="AG55" s="106"/>
      <c r="AH55" s="106">
        <v>1</v>
      </c>
      <c r="AI55" s="106">
        <v>0</v>
      </c>
      <c r="AJ55" s="106">
        <v>1</v>
      </c>
      <c r="AK55" s="106">
        <v>0</v>
      </c>
      <c r="AL55" s="106">
        <v>0</v>
      </c>
      <c r="AM55" s="106">
        <v>0</v>
      </c>
      <c r="AN55" s="106">
        <v>0</v>
      </c>
      <c r="AO55" s="106" t="s">
        <v>1457</v>
      </c>
      <c r="AP55" s="106">
        <v>0</v>
      </c>
      <c r="AQ55" s="106">
        <v>1</v>
      </c>
      <c r="AR55" s="106">
        <v>0</v>
      </c>
      <c r="AS55" s="106">
        <v>0</v>
      </c>
      <c r="AT55" s="106">
        <v>1</v>
      </c>
      <c r="AU55" s="106" t="s">
        <v>1457</v>
      </c>
      <c r="AV55" s="106">
        <v>0</v>
      </c>
      <c r="AW55" s="106">
        <v>1</v>
      </c>
      <c r="AX55" s="106">
        <v>0</v>
      </c>
      <c r="AY55" s="106">
        <v>0</v>
      </c>
      <c r="AZ55" s="106">
        <v>1</v>
      </c>
      <c r="BA55" s="106" t="s">
        <v>1457</v>
      </c>
      <c r="BB55" s="106">
        <v>0</v>
      </c>
      <c r="BC55" s="106">
        <v>1</v>
      </c>
      <c r="BD55" s="106">
        <v>0</v>
      </c>
      <c r="BE55" s="106">
        <v>0</v>
      </c>
      <c r="BF55" s="106">
        <v>1</v>
      </c>
      <c r="BG55" s="106" t="s">
        <v>1457</v>
      </c>
      <c r="BH55" s="106">
        <v>0</v>
      </c>
      <c r="BI55" s="106">
        <v>1</v>
      </c>
      <c r="BJ55" s="106">
        <v>0</v>
      </c>
      <c r="BK55" s="106">
        <v>0</v>
      </c>
      <c r="BL55" s="106">
        <v>1</v>
      </c>
      <c r="BM55" s="106" t="s">
        <v>1457</v>
      </c>
      <c r="BN55" s="106">
        <v>0</v>
      </c>
      <c r="BO55" s="106">
        <v>1</v>
      </c>
      <c r="BP55" s="106">
        <v>0</v>
      </c>
      <c r="BQ55" s="106">
        <v>0</v>
      </c>
      <c r="BR55" s="106">
        <v>1</v>
      </c>
      <c r="BS55" s="106" t="s">
        <v>1457</v>
      </c>
      <c r="BT55" s="106">
        <v>0</v>
      </c>
      <c r="BU55" s="106">
        <v>1</v>
      </c>
      <c r="BV55" s="106">
        <v>0</v>
      </c>
      <c r="BW55" s="106">
        <v>0</v>
      </c>
      <c r="BX55" s="106">
        <v>1</v>
      </c>
      <c r="BY55" s="106" t="s">
        <v>1457</v>
      </c>
      <c r="BZ55" s="106">
        <v>0</v>
      </c>
      <c r="CA55" s="106">
        <v>1</v>
      </c>
      <c r="CB55" s="106">
        <v>0</v>
      </c>
      <c r="CC55" s="106">
        <v>0</v>
      </c>
      <c r="CD55" s="106">
        <v>1</v>
      </c>
      <c r="CE55" s="106" t="s">
        <v>1457</v>
      </c>
      <c r="CF55" s="106">
        <v>0</v>
      </c>
      <c r="CG55" s="106">
        <v>1</v>
      </c>
      <c r="CH55" s="106">
        <v>0</v>
      </c>
      <c r="CI55" s="106">
        <v>0</v>
      </c>
      <c r="CJ55" s="106">
        <v>1</v>
      </c>
      <c r="CK55" s="106" t="s">
        <v>1457</v>
      </c>
      <c r="CL55" s="106">
        <v>0</v>
      </c>
    </row>
    <row r="56" spans="1:90">
      <c r="A56" t="s">
        <v>48</v>
      </c>
      <c r="B56" t="s">
        <v>64</v>
      </c>
      <c r="C56" t="s">
        <v>72</v>
      </c>
      <c r="D56" t="s">
        <v>333</v>
      </c>
      <c r="E56" s="106" t="s">
        <v>332</v>
      </c>
      <c r="F56" s="106" t="s">
        <v>1176</v>
      </c>
      <c r="G56" s="106" t="s">
        <v>1458</v>
      </c>
      <c r="H56" s="106">
        <v>0</v>
      </c>
      <c r="I56" s="106" t="s">
        <v>1176</v>
      </c>
      <c r="J56" s="106" t="s">
        <v>1176</v>
      </c>
      <c r="K56" s="106" t="s">
        <v>1179</v>
      </c>
      <c r="L56" s="106" t="s">
        <v>1176</v>
      </c>
      <c r="M56" s="106" t="s">
        <v>1176</v>
      </c>
      <c r="N56" s="106" t="s">
        <v>1176</v>
      </c>
      <c r="O56" s="106" t="s">
        <v>1176</v>
      </c>
      <c r="P56" s="106" t="s">
        <v>1176</v>
      </c>
      <c r="Q56" s="106">
        <v>0</v>
      </c>
      <c r="R56" s="106">
        <v>0</v>
      </c>
      <c r="S56" s="106">
        <v>42401</v>
      </c>
      <c r="T56" s="106">
        <v>0</v>
      </c>
      <c r="U56" s="106">
        <v>0</v>
      </c>
      <c r="V56" s="106">
        <v>0</v>
      </c>
      <c r="W56" s="106">
        <v>0</v>
      </c>
      <c r="X56" s="106">
        <v>0</v>
      </c>
      <c r="Y56" s="106"/>
      <c r="Z56" s="106"/>
      <c r="AA56" s="106"/>
      <c r="AB56" s="106"/>
      <c r="AC56" s="106"/>
      <c r="AD56" s="106"/>
      <c r="AE56" s="106"/>
      <c r="AF56" s="106"/>
      <c r="AG56" s="106"/>
      <c r="AH56" s="106">
        <v>1</v>
      </c>
      <c r="AI56" s="106">
        <v>0</v>
      </c>
      <c r="AJ56" s="106">
        <v>1</v>
      </c>
      <c r="AK56" s="106">
        <v>0</v>
      </c>
      <c r="AL56" s="106">
        <v>0</v>
      </c>
      <c r="AM56" s="106">
        <v>0</v>
      </c>
      <c r="AN56" s="106">
        <v>0</v>
      </c>
      <c r="AO56" s="106" t="s">
        <v>1457</v>
      </c>
      <c r="AP56" s="106">
        <v>0</v>
      </c>
      <c r="AQ56" s="106">
        <v>1</v>
      </c>
      <c r="AR56" s="106">
        <v>0</v>
      </c>
      <c r="AS56" s="106">
        <v>0</v>
      </c>
      <c r="AT56" s="106">
        <v>1</v>
      </c>
      <c r="AU56" s="106" t="s">
        <v>1457</v>
      </c>
      <c r="AV56" s="106">
        <v>0</v>
      </c>
      <c r="AW56" s="106">
        <v>1</v>
      </c>
      <c r="AX56" s="106">
        <v>0</v>
      </c>
      <c r="AY56" s="106">
        <v>0</v>
      </c>
      <c r="AZ56" s="106">
        <v>1</v>
      </c>
      <c r="BA56" s="106" t="s">
        <v>1457</v>
      </c>
      <c r="BB56" s="106">
        <v>0</v>
      </c>
      <c r="BC56" s="106">
        <v>0</v>
      </c>
      <c r="BD56" s="106">
        <v>0</v>
      </c>
      <c r="BE56" s="106">
        <v>1</v>
      </c>
      <c r="BF56" s="106">
        <v>1</v>
      </c>
      <c r="BG56" s="106">
        <v>42401</v>
      </c>
      <c r="BH56" s="106">
        <v>1</v>
      </c>
      <c r="BI56" s="106">
        <v>1</v>
      </c>
      <c r="BJ56" s="106">
        <v>0</v>
      </c>
      <c r="BK56" s="106">
        <v>0</v>
      </c>
      <c r="BL56" s="106">
        <v>1</v>
      </c>
      <c r="BM56" s="106" t="s">
        <v>1457</v>
      </c>
      <c r="BN56" s="106">
        <v>0</v>
      </c>
      <c r="BO56" s="106">
        <v>1</v>
      </c>
      <c r="BP56" s="106">
        <v>0</v>
      </c>
      <c r="BQ56" s="106">
        <v>0</v>
      </c>
      <c r="BR56" s="106">
        <v>1</v>
      </c>
      <c r="BS56" s="106" t="s">
        <v>1457</v>
      </c>
      <c r="BT56" s="106">
        <v>0</v>
      </c>
      <c r="BU56" s="106">
        <v>1</v>
      </c>
      <c r="BV56" s="106">
        <v>0</v>
      </c>
      <c r="BW56" s="106">
        <v>0</v>
      </c>
      <c r="BX56" s="106">
        <v>1</v>
      </c>
      <c r="BY56" s="106" t="s">
        <v>1457</v>
      </c>
      <c r="BZ56" s="106">
        <v>0</v>
      </c>
      <c r="CA56" s="106">
        <v>1</v>
      </c>
      <c r="CB56" s="106">
        <v>0</v>
      </c>
      <c r="CC56" s="106">
        <v>0</v>
      </c>
      <c r="CD56" s="106">
        <v>1</v>
      </c>
      <c r="CE56" s="106" t="s">
        <v>1457</v>
      </c>
      <c r="CF56" s="106">
        <v>0</v>
      </c>
      <c r="CG56" s="106">
        <v>1</v>
      </c>
      <c r="CH56" s="106">
        <v>0</v>
      </c>
      <c r="CI56" s="106">
        <v>0</v>
      </c>
      <c r="CJ56" s="106">
        <v>1</v>
      </c>
      <c r="CK56" s="106" t="s">
        <v>1457</v>
      </c>
      <c r="CL56" s="106">
        <v>0</v>
      </c>
    </row>
    <row r="57" spans="1:90">
      <c r="A57" t="s">
        <v>48</v>
      </c>
      <c r="B57" t="s">
        <v>47</v>
      </c>
      <c r="C57" t="s">
        <v>46</v>
      </c>
      <c r="D57" t="s">
        <v>331</v>
      </c>
      <c r="E57" s="106" t="s">
        <v>330</v>
      </c>
      <c r="F57" s="106" t="s">
        <v>1176</v>
      </c>
      <c r="G57" s="106" t="s">
        <v>1458</v>
      </c>
      <c r="H57" s="106">
        <v>0</v>
      </c>
      <c r="I57" s="106" t="s">
        <v>1176</v>
      </c>
      <c r="J57" s="106" t="s">
        <v>1176</v>
      </c>
      <c r="K57" s="106" t="s">
        <v>1176</v>
      </c>
      <c r="L57" s="106" t="s">
        <v>1176</v>
      </c>
      <c r="M57" s="106" t="s">
        <v>1176</v>
      </c>
      <c r="N57" s="106" t="s">
        <v>1176</v>
      </c>
      <c r="O57" s="106" t="s">
        <v>1176</v>
      </c>
      <c r="P57" s="106" t="s">
        <v>1176</v>
      </c>
      <c r="Q57" s="106">
        <v>0</v>
      </c>
      <c r="R57" s="106">
        <v>0</v>
      </c>
      <c r="S57" s="106">
        <v>0</v>
      </c>
      <c r="T57" s="106">
        <v>0</v>
      </c>
      <c r="U57" s="106">
        <v>0</v>
      </c>
      <c r="V57" s="106">
        <v>0</v>
      </c>
      <c r="W57" s="106">
        <v>0</v>
      </c>
      <c r="X57" s="106">
        <v>0</v>
      </c>
      <c r="Y57" s="106"/>
      <c r="Z57" s="106"/>
      <c r="AA57" s="106"/>
      <c r="AB57" s="106"/>
      <c r="AC57" s="106"/>
      <c r="AD57" s="106"/>
      <c r="AE57" s="106"/>
      <c r="AF57" s="106"/>
      <c r="AG57" s="106"/>
      <c r="AH57" s="106">
        <v>1</v>
      </c>
      <c r="AI57" s="106">
        <v>0</v>
      </c>
      <c r="AJ57" s="106">
        <v>1</v>
      </c>
      <c r="AK57" s="106">
        <v>0</v>
      </c>
      <c r="AL57" s="106">
        <v>0</v>
      </c>
      <c r="AM57" s="106">
        <v>0</v>
      </c>
      <c r="AN57" s="106">
        <v>0</v>
      </c>
      <c r="AO57" s="106" t="s">
        <v>1457</v>
      </c>
      <c r="AP57" s="106">
        <v>0</v>
      </c>
      <c r="AQ57" s="106">
        <v>1</v>
      </c>
      <c r="AR57" s="106">
        <v>0</v>
      </c>
      <c r="AS57" s="106">
        <v>0</v>
      </c>
      <c r="AT57" s="106">
        <v>1</v>
      </c>
      <c r="AU57" s="106" t="s">
        <v>1457</v>
      </c>
      <c r="AV57" s="106">
        <v>0</v>
      </c>
      <c r="AW57" s="106">
        <v>1</v>
      </c>
      <c r="AX57" s="106">
        <v>0</v>
      </c>
      <c r="AY57" s="106">
        <v>0</v>
      </c>
      <c r="AZ57" s="106">
        <v>1</v>
      </c>
      <c r="BA57" s="106" t="s">
        <v>1457</v>
      </c>
      <c r="BB57" s="106">
        <v>0</v>
      </c>
      <c r="BC57" s="106">
        <v>1</v>
      </c>
      <c r="BD57" s="106">
        <v>0</v>
      </c>
      <c r="BE57" s="106">
        <v>0</v>
      </c>
      <c r="BF57" s="106">
        <v>1</v>
      </c>
      <c r="BG57" s="106" t="s">
        <v>1457</v>
      </c>
      <c r="BH57" s="106">
        <v>0</v>
      </c>
      <c r="BI57" s="106">
        <v>1</v>
      </c>
      <c r="BJ57" s="106">
        <v>0</v>
      </c>
      <c r="BK57" s="106">
        <v>0</v>
      </c>
      <c r="BL57" s="106">
        <v>1</v>
      </c>
      <c r="BM57" s="106" t="s">
        <v>1457</v>
      </c>
      <c r="BN57" s="106">
        <v>0</v>
      </c>
      <c r="BO57" s="106">
        <v>1</v>
      </c>
      <c r="BP57" s="106">
        <v>0</v>
      </c>
      <c r="BQ57" s="106">
        <v>0</v>
      </c>
      <c r="BR57" s="106">
        <v>1</v>
      </c>
      <c r="BS57" s="106" t="s">
        <v>1457</v>
      </c>
      <c r="BT57" s="106">
        <v>0</v>
      </c>
      <c r="BU57" s="106">
        <v>1</v>
      </c>
      <c r="BV57" s="106">
        <v>0</v>
      </c>
      <c r="BW57" s="106">
        <v>0</v>
      </c>
      <c r="BX57" s="106">
        <v>1</v>
      </c>
      <c r="BY57" s="106" t="s">
        <v>1457</v>
      </c>
      <c r="BZ57" s="106">
        <v>0</v>
      </c>
      <c r="CA57" s="106">
        <v>1</v>
      </c>
      <c r="CB57" s="106">
        <v>0</v>
      </c>
      <c r="CC57" s="106">
        <v>0</v>
      </c>
      <c r="CD57" s="106">
        <v>1</v>
      </c>
      <c r="CE57" s="106" t="s">
        <v>1457</v>
      </c>
      <c r="CF57" s="106">
        <v>0</v>
      </c>
      <c r="CG57" s="106">
        <v>1</v>
      </c>
      <c r="CH57" s="106">
        <v>0</v>
      </c>
      <c r="CI57" s="106">
        <v>0</v>
      </c>
      <c r="CJ57" s="106">
        <v>1</v>
      </c>
      <c r="CK57" s="106" t="s">
        <v>1457</v>
      </c>
      <c r="CL57" s="106">
        <v>0</v>
      </c>
    </row>
    <row r="58" spans="1:90">
      <c r="A58" t="s">
        <v>53</v>
      </c>
      <c r="B58" t="s">
        <v>105</v>
      </c>
      <c r="C58" t="s">
        <v>104</v>
      </c>
      <c r="D58" t="s">
        <v>329</v>
      </c>
      <c r="E58" s="106" t="s">
        <v>328</v>
      </c>
      <c r="F58" s="106" t="s">
        <v>1176</v>
      </c>
      <c r="G58" s="106" t="s">
        <v>1458</v>
      </c>
      <c r="H58" s="106">
        <v>0</v>
      </c>
      <c r="I58" s="106" t="s">
        <v>1176</v>
      </c>
      <c r="J58" s="106" t="s">
        <v>1176</v>
      </c>
      <c r="K58" s="106" t="s">
        <v>1179</v>
      </c>
      <c r="L58" s="106" t="s">
        <v>1179</v>
      </c>
      <c r="M58" s="106" t="s">
        <v>1176</v>
      </c>
      <c r="N58" s="106" t="s">
        <v>1179</v>
      </c>
      <c r="O58" s="106" t="s">
        <v>1179</v>
      </c>
      <c r="P58" s="106" t="s">
        <v>1176</v>
      </c>
      <c r="Q58" s="106">
        <v>0</v>
      </c>
      <c r="R58" s="106">
        <v>0</v>
      </c>
      <c r="S58" s="106">
        <v>42460</v>
      </c>
      <c r="T58" s="106">
        <v>42674</v>
      </c>
      <c r="U58" s="106">
        <v>0</v>
      </c>
      <c r="V58" s="106">
        <v>42338</v>
      </c>
      <c r="W58" s="106">
        <v>42460</v>
      </c>
      <c r="X58" s="106">
        <v>0</v>
      </c>
      <c r="Y58" s="106"/>
      <c r="Z58" s="106"/>
      <c r="AA58" s="106"/>
      <c r="AB58" s="106"/>
      <c r="AC58" s="106"/>
      <c r="AD58" s="106"/>
      <c r="AE58" s="106"/>
      <c r="AF58" s="106"/>
      <c r="AG58" s="106"/>
      <c r="AH58" s="106">
        <v>1</v>
      </c>
      <c r="AI58" s="106">
        <v>0</v>
      </c>
      <c r="AJ58" s="106">
        <v>1</v>
      </c>
      <c r="AK58" s="106">
        <v>0</v>
      </c>
      <c r="AL58" s="106">
        <v>0</v>
      </c>
      <c r="AM58" s="106">
        <v>0</v>
      </c>
      <c r="AN58" s="106">
        <v>0</v>
      </c>
      <c r="AO58" s="106" t="s">
        <v>1457</v>
      </c>
      <c r="AP58" s="106">
        <v>0</v>
      </c>
      <c r="AQ58" s="106">
        <v>1</v>
      </c>
      <c r="AR58" s="106">
        <v>0</v>
      </c>
      <c r="AS58" s="106">
        <v>0</v>
      </c>
      <c r="AT58" s="106">
        <v>1</v>
      </c>
      <c r="AU58" s="106" t="s">
        <v>1457</v>
      </c>
      <c r="AV58" s="106">
        <v>0</v>
      </c>
      <c r="AW58" s="106">
        <v>1</v>
      </c>
      <c r="AX58" s="106">
        <v>0</v>
      </c>
      <c r="AY58" s="106">
        <v>0</v>
      </c>
      <c r="AZ58" s="106">
        <v>1</v>
      </c>
      <c r="BA58" s="106" t="s">
        <v>1457</v>
      </c>
      <c r="BB58" s="106">
        <v>0</v>
      </c>
      <c r="BC58" s="106">
        <v>0</v>
      </c>
      <c r="BD58" s="106">
        <v>0</v>
      </c>
      <c r="BE58" s="106">
        <v>1</v>
      </c>
      <c r="BF58" s="106">
        <v>1</v>
      </c>
      <c r="BG58" s="106">
        <v>42460</v>
      </c>
      <c r="BH58" s="106">
        <v>1</v>
      </c>
      <c r="BI58" s="106">
        <v>0</v>
      </c>
      <c r="BJ58" s="106">
        <v>0</v>
      </c>
      <c r="BK58" s="106">
        <v>1</v>
      </c>
      <c r="BL58" s="106">
        <v>1</v>
      </c>
      <c r="BM58" s="106">
        <v>42674</v>
      </c>
      <c r="BN58" s="106">
        <v>1</v>
      </c>
      <c r="BO58" s="106">
        <v>1</v>
      </c>
      <c r="BP58" s="106">
        <v>0</v>
      </c>
      <c r="BQ58" s="106">
        <v>0</v>
      </c>
      <c r="BR58" s="106">
        <v>1</v>
      </c>
      <c r="BS58" s="106" t="s">
        <v>1457</v>
      </c>
      <c r="BT58" s="106">
        <v>0</v>
      </c>
      <c r="BU58" s="106">
        <v>0</v>
      </c>
      <c r="BV58" s="106">
        <v>0</v>
      </c>
      <c r="BW58" s="106">
        <v>1</v>
      </c>
      <c r="BX58" s="106">
        <v>1</v>
      </c>
      <c r="BY58" s="106">
        <v>42338</v>
      </c>
      <c r="BZ58" s="106">
        <v>1</v>
      </c>
      <c r="CA58" s="106">
        <v>0</v>
      </c>
      <c r="CB58" s="106">
        <v>0</v>
      </c>
      <c r="CC58" s="106">
        <v>1</v>
      </c>
      <c r="CD58" s="106">
        <v>1</v>
      </c>
      <c r="CE58" s="106">
        <v>42460</v>
      </c>
      <c r="CF58" s="106">
        <v>1</v>
      </c>
      <c r="CG58" s="106">
        <v>1</v>
      </c>
      <c r="CH58" s="106">
        <v>0</v>
      </c>
      <c r="CI58" s="106">
        <v>0</v>
      </c>
      <c r="CJ58" s="106">
        <v>1</v>
      </c>
      <c r="CK58" s="106" t="s">
        <v>1457</v>
      </c>
      <c r="CL58" s="106">
        <v>0</v>
      </c>
    </row>
    <row r="59" spans="1:90">
      <c r="A59" t="s">
        <v>77</v>
      </c>
      <c r="B59" t="s">
        <v>76</v>
      </c>
      <c r="C59" t="s">
        <v>75</v>
      </c>
      <c r="D59" t="s">
        <v>327</v>
      </c>
      <c r="E59" s="106" t="s">
        <v>326</v>
      </c>
      <c r="F59" s="106" t="s">
        <v>1176</v>
      </c>
      <c r="G59" s="106" t="s">
        <v>1458</v>
      </c>
      <c r="H59" s="106">
        <v>0</v>
      </c>
      <c r="I59" s="106" t="s">
        <v>1176</v>
      </c>
      <c r="J59" s="106" t="s">
        <v>1176</v>
      </c>
      <c r="K59" s="106" t="s">
        <v>1176</v>
      </c>
      <c r="L59" s="106" t="s">
        <v>1176</v>
      </c>
      <c r="M59" s="106" t="s">
        <v>1176</v>
      </c>
      <c r="N59" s="106" t="s">
        <v>1176</v>
      </c>
      <c r="O59" s="106" t="s">
        <v>1176</v>
      </c>
      <c r="P59" s="106" t="s">
        <v>1176</v>
      </c>
      <c r="Q59" s="106">
        <v>0</v>
      </c>
      <c r="R59" s="106">
        <v>0</v>
      </c>
      <c r="S59" s="106">
        <v>0</v>
      </c>
      <c r="T59" s="106">
        <v>0</v>
      </c>
      <c r="U59" s="106">
        <v>0</v>
      </c>
      <c r="V59" s="106">
        <v>0</v>
      </c>
      <c r="W59" s="106">
        <v>0</v>
      </c>
      <c r="X59" s="106">
        <v>0</v>
      </c>
      <c r="Y59" s="106"/>
      <c r="Z59" s="106"/>
      <c r="AA59" s="106"/>
      <c r="AB59" s="106"/>
      <c r="AC59" s="106"/>
      <c r="AD59" s="106"/>
      <c r="AE59" s="106"/>
      <c r="AF59" s="106"/>
      <c r="AG59" s="106"/>
      <c r="AH59" s="106">
        <v>1</v>
      </c>
      <c r="AI59" s="106">
        <v>0</v>
      </c>
      <c r="AJ59" s="106">
        <v>1</v>
      </c>
      <c r="AK59" s="106">
        <v>0</v>
      </c>
      <c r="AL59" s="106">
        <v>0</v>
      </c>
      <c r="AM59" s="106">
        <v>0</v>
      </c>
      <c r="AN59" s="106">
        <v>0</v>
      </c>
      <c r="AO59" s="106" t="s">
        <v>1457</v>
      </c>
      <c r="AP59" s="106">
        <v>0</v>
      </c>
      <c r="AQ59" s="106">
        <v>1</v>
      </c>
      <c r="AR59" s="106">
        <v>0</v>
      </c>
      <c r="AS59" s="106">
        <v>0</v>
      </c>
      <c r="AT59" s="106">
        <v>1</v>
      </c>
      <c r="AU59" s="106" t="s">
        <v>1457</v>
      </c>
      <c r="AV59" s="106">
        <v>0</v>
      </c>
      <c r="AW59" s="106">
        <v>1</v>
      </c>
      <c r="AX59" s="106">
        <v>0</v>
      </c>
      <c r="AY59" s="106">
        <v>0</v>
      </c>
      <c r="AZ59" s="106">
        <v>1</v>
      </c>
      <c r="BA59" s="106" t="s">
        <v>1457</v>
      </c>
      <c r="BB59" s="106">
        <v>0</v>
      </c>
      <c r="BC59" s="106">
        <v>1</v>
      </c>
      <c r="BD59" s="106">
        <v>0</v>
      </c>
      <c r="BE59" s="106">
        <v>0</v>
      </c>
      <c r="BF59" s="106">
        <v>1</v>
      </c>
      <c r="BG59" s="106" t="s">
        <v>1457</v>
      </c>
      <c r="BH59" s="106">
        <v>0</v>
      </c>
      <c r="BI59" s="106">
        <v>1</v>
      </c>
      <c r="BJ59" s="106">
        <v>0</v>
      </c>
      <c r="BK59" s="106">
        <v>0</v>
      </c>
      <c r="BL59" s="106">
        <v>1</v>
      </c>
      <c r="BM59" s="106" t="s">
        <v>1457</v>
      </c>
      <c r="BN59" s="106">
        <v>0</v>
      </c>
      <c r="BO59" s="106">
        <v>1</v>
      </c>
      <c r="BP59" s="106">
        <v>0</v>
      </c>
      <c r="BQ59" s="106">
        <v>0</v>
      </c>
      <c r="BR59" s="106">
        <v>1</v>
      </c>
      <c r="BS59" s="106" t="s">
        <v>1457</v>
      </c>
      <c r="BT59" s="106">
        <v>0</v>
      </c>
      <c r="BU59" s="106">
        <v>1</v>
      </c>
      <c r="BV59" s="106">
        <v>0</v>
      </c>
      <c r="BW59" s="106">
        <v>0</v>
      </c>
      <c r="BX59" s="106">
        <v>1</v>
      </c>
      <c r="BY59" s="106" t="s">
        <v>1457</v>
      </c>
      <c r="BZ59" s="106">
        <v>0</v>
      </c>
      <c r="CA59" s="106">
        <v>1</v>
      </c>
      <c r="CB59" s="106">
        <v>0</v>
      </c>
      <c r="CC59" s="106">
        <v>0</v>
      </c>
      <c r="CD59" s="106">
        <v>1</v>
      </c>
      <c r="CE59" s="106" t="s">
        <v>1457</v>
      </c>
      <c r="CF59" s="106">
        <v>0</v>
      </c>
      <c r="CG59" s="106">
        <v>1</v>
      </c>
      <c r="CH59" s="106">
        <v>0</v>
      </c>
      <c r="CI59" s="106">
        <v>0</v>
      </c>
      <c r="CJ59" s="106">
        <v>1</v>
      </c>
      <c r="CK59" s="106" t="s">
        <v>1457</v>
      </c>
      <c r="CL59" s="106">
        <v>0</v>
      </c>
    </row>
    <row r="60" spans="1:90">
      <c r="A60" t="s">
        <v>53</v>
      </c>
      <c r="B60" t="s">
        <v>105</v>
      </c>
      <c r="C60" t="s">
        <v>162</v>
      </c>
      <c r="D60" t="s">
        <v>325</v>
      </c>
      <c r="E60" s="106" t="s">
        <v>324</v>
      </c>
      <c r="F60" s="106" t="s">
        <v>1177</v>
      </c>
      <c r="G60" s="106" t="s">
        <v>1176</v>
      </c>
      <c r="H60" s="106">
        <v>0</v>
      </c>
      <c r="I60" s="106" t="s">
        <v>1176</v>
      </c>
      <c r="J60" s="106" t="s">
        <v>1176</v>
      </c>
      <c r="K60" s="106" t="s">
        <v>1176</v>
      </c>
      <c r="L60" s="106" t="s">
        <v>1176</v>
      </c>
      <c r="M60" s="106" t="s">
        <v>1176</v>
      </c>
      <c r="N60" s="106" t="s">
        <v>1176</v>
      </c>
      <c r="O60" s="106" t="s">
        <v>1176</v>
      </c>
      <c r="P60" s="106" t="s">
        <v>1177</v>
      </c>
      <c r="Q60" s="106">
        <v>0</v>
      </c>
      <c r="R60" s="106">
        <v>0</v>
      </c>
      <c r="S60" s="106">
        <v>0</v>
      </c>
      <c r="T60" s="106">
        <v>0</v>
      </c>
      <c r="U60" s="106">
        <v>0</v>
      </c>
      <c r="V60" s="106">
        <v>0</v>
      </c>
      <c r="W60" s="106">
        <v>0</v>
      </c>
      <c r="X60" s="106">
        <v>42826</v>
      </c>
      <c r="Y60" s="106"/>
      <c r="Z60" s="106"/>
      <c r="AA60" s="106"/>
      <c r="AB60" s="106"/>
      <c r="AC60" s="106"/>
      <c r="AD60" s="106"/>
      <c r="AE60" s="106"/>
      <c r="AF60" s="106"/>
      <c r="AG60" s="106"/>
      <c r="AH60" s="106">
        <v>0</v>
      </c>
      <c r="AI60" s="106">
        <v>1</v>
      </c>
      <c r="AJ60" s="106">
        <v>1</v>
      </c>
      <c r="AK60" s="106">
        <v>1</v>
      </c>
      <c r="AL60" s="106">
        <v>0</v>
      </c>
      <c r="AM60" s="106">
        <v>0</v>
      </c>
      <c r="AN60" s="106">
        <v>1</v>
      </c>
      <c r="AO60" s="106" t="s">
        <v>1457</v>
      </c>
      <c r="AP60" s="106">
        <v>0</v>
      </c>
      <c r="AQ60" s="106">
        <v>1</v>
      </c>
      <c r="AR60" s="106">
        <v>0</v>
      </c>
      <c r="AS60" s="106">
        <v>0</v>
      </c>
      <c r="AT60" s="106">
        <v>1</v>
      </c>
      <c r="AU60" s="106" t="s">
        <v>1457</v>
      </c>
      <c r="AV60" s="106">
        <v>0</v>
      </c>
      <c r="AW60" s="106">
        <v>1</v>
      </c>
      <c r="AX60" s="106">
        <v>0</v>
      </c>
      <c r="AY60" s="106">
        <v>0</v>
      </c>
      <c r="AZ60" s="106">
        <v>1</v>
      </c>
      <c r="BA60" s="106" t="s">
        <v>1457</v>
      </c>
      <c r="BB60" s="106">
        <v>0</v>
      </c>
      <c r="BC60" s="106">
        <v>1</v>
      </c>
      <c r="BD60" s="106">
        <v>0</v>
      </c>
      <c r="BE60" s="106">
        <v>0</v>
      </c>
      <c r="BF60" s="106">
        <v>1</v>
      </c>
      <c r="BG60" s="106" t="s">
        <v>1457</v>
      </c>
      <c r="BH60" s="106">
        <v>0</v>
      </c>
      <c r="BI60" s="106">
        <v>1</v>
      </c>
      <c r="BJ60" s="106">
        <v>0</v>
      </c>
      <c r="BK60" s="106">
        <v>0</v>
      </c>
      <c r="BL60" s="106">
        <v>1</v>
      </c>
      <c r="BM60" s="106" t="s">
        <v>1457</v>
      </c>
      <c r="BN60" s="106">
        <v>0</v>
      </c>
      <c r="BO60" s="106">
        <v>1</v>
      </c>
      <c r="BP60" s="106">
        <v>0</v>
      </c>
      <c r="BQ60" s="106">
        <v>0</v>
      </c>
      <c r="BR60" s="106">
        <v>1</v>
      </c>
      <c r="BS60" s="106" t="s">
        <v>1457</v>
      </c>
      <c r="BT60" s="106">
        <v>0</v>
      </c>
      <c r="BU60" s="106">
        <v>1</v>
      </c>
      <c r="BV60" s="106">
        <v>0</v>
      </c>
      <c r="BW60" s="106">
        <v>0</v>
      </c>
      <c r="BX60" s="106">
        <v>1</v>
      </c>
      <c r="BY60" s="106" t="s">
        <v>1457</v>
      </c>
      <c r="BZ60" s="106">
        <v>0</v>
      </c>
      <c r="CA60" s="106">
        <v>1</v>
      </c>
      <c r="CB60" s="106">
        <v>0</v>
      </c>
      <c r="CC60" s="106">
        <v>0</v>
      </c>
      <c r="CD60" s="106">
        <v>1</v>
      </c>
      <c r="CE60" s="106" t="s">
        <v>1457</v>
      </c>
      <c r="CF60" s="106">
        <v>0</v>
      </c>
      <c r="CG60" s="106">
        <v>0</v>
      </c>
      <c r="CH60" s="106">
        <v>1</v>
      </c>
      <c r="CI60" s="106">
        <v>0</v>
      </c>
      <c r="CJ60" s="106">
        <v>1</v>
      </c>
      <c r="CK60" s="106">
        <v>42826</v>
      </c>
      <c r="CL60" s="106">
        <v>1</v>
      </c>
    </row>
    <row r="61" spans="1:90">
      <c r="A61" t="s">
        <v>48</v>
      </c>
      <c r="B61" t="s">
        <v>64</v>
      </c>
      <c r="C61" t="s">
        <v>63</v>
      </c>
      <c r="D61" t="s">
        <v>323</v>
      </c>
      <c r="E61" s="106" t="s">
        <v>322</v>
      </c>
      <c r="F61" s="106" t="s">
        <v>1176</v>
      </c>
      <c r="G61" s="106" t="s">
        <v>1458</v>
      </c>
      <c r="H61" s="106">
        <v>0</v>
      </c>
      <c r="I61" s="106" t="s">
        <v>1176</v>
      </c>
      <c r="J61" s="106" t="s">
        <v>1176</v>
      </c>
      <c r="K61" s="106" t="s">
        <v>1179</v>
      </c>
      <c r="L61" s="106" t="s">
        <v>1179</v>
      </c>
      <c r="M61" s="106" t="s">
        <v>1176</v>
      </c>
      <c r="N61" s="106" t="s">
        <v>1176</v>
      </c>
      <c r="O61" s="106" t="s">
        <v>1179</v>
      </c>
      <c r="P61" s="106" t="s">
        <v>1179</v>
      </c>
      <c r="Q61" s="106">
        <v>0</v>
      </c>
      <c r="R61" s="106">
        <v>0</v>
      </c>
      <c r="S61" s="106">
        <v>42460</v>
      </c>
      <c r="T61" s="106">
        <v>42400</v>
      </c>
      <c r="U61" s="106">
        <v>0</v>
      </c>
      <c r="V61" s="106">
        <v>0</v>
      </c>
      <c r="W61" s="106">
        <v>42369</v>
      </c>
      <c r="X61" s="106">
        <v>42369</v>
      </c>
      <c r="Y61" s="106"/>
      <c r="Z61" s="106"/>
      <c r="AA61" s="106"/>
      <c r="AB61" s="106"/>
      <c r="AC61" s="106"/>
      <c r="AD61" s="106"/>
      <c r="AE61" s="106"/>
      <c r="AF61" s="106"/>
      <c r="AG61" s="106"/>
      <c r="AH61" s="106">
        <v>1</v>
      </c>
      <c r="AI61" s="106">
        <v>0</v>
      </c>
      <c r="AJ61" s="106">
        <v>1</v>
      </c>
      <c r="AK61" s="106">
        <v>0</v>
      </c>
      <c r="AL61" s="106">
        <v>0</v>
      </c>
      <c r="AM61" s="106">
        <v>0</v>
      </c>
      <c r="AN61" s="106">
        <v>0</v>
      </c>
      <c r="AO61" s="106" t="s">
        <v>1457</v>
      </c>
      <c r="AP61" s="106">
        <v>0</v>
      </c>
      <c r="AQ61" s="106">
        <v>1</v>
      </c>
      <c r="AR61" s="106">
        <v>0</v>
      </c>
      <c r="AS61" s="106">
        <v>0</v>
      </c>
      <c r="AT61" s="106">
        <v>1</v>
      </c>
      <c r="AU61" s="106" t="s">
        <v>1457</v>
      </c>
      <c r="AV61" s="106">
        <v>0</v>
      </c>
      <c r="AW61" s="106">
        <v>1</v>
      </c>
      <c r="AX61" s="106">
        <v>0</v>
      </c>
      <c r="AY61" s="106">
        <v>0</v>
      </c>
      <c r="AZ61" s="106">
        <v>1</v>
      </c>
      <c r="BA61" s="106" t="s">
        <v>1457</v>
      </c>
      <c r="BB61" s="106">
        <v>0</v>
      </c>
      <c r="BC61" s="106">
        <v>0</v>
      </c>
      <c r="BD61" s="106">
        <v>0</v>
      </c>
      <c r="BE61" s="106">
        <v>1</v>
      </c>
      <c r="BF61" s="106">
        <v>1</v>
      </c>
      <c r="BG61" s="106">
        <v>42460</v>
      </c>
      <c r="BH61" s="106">
        <v>1</v>
      </c>
      <c r="BI61" s="106">
        <v>0</v>
      </c>
      <c r="BJ61" s="106">
        <v>0</v>
      </c>
      <c r="BK61" s="106">
        <v>1</v>
      </c>
      <c r="BL61" s="106">
        <v>1</v>
      </c>
      <c r="BM61" s="106">
        <v>42400</v>
      </c>
      <c r="BN61" s="106">
        <v>1</v>
      </c>
      <c r="BO61" s="106">
        <v>1</v>
      </c>
      <c r="BP61" s="106">
        <v>0</v>
      </c>
      <c r="BQ61" s="106">
        <v>0</v>
      </c>
      <c r="BR61" s="106">
        <v>1</v>
      </c>
      <c r="BS61" s="106" t="s">
        <v>1457</v>
      </c>
      <c r="BT61" s="106">
        <v>0</v>
      </c>
      <c r="BU61" s="106">
        <v>1</v>
      </c>
      <c r="BV61" s="106">
        <v>0</v>
      </c>
      <c r="BW61" s="106">
        <v>0</v>
      </c>
      <c r="BX61" s="106">
        <v>1</v>
      </c>
      <c r="BY61" s="106" t="s">
        <v>1457</v>
      </c>
      <c r="BZ61" s="106">
        <v>0</v>
      </c>
      <c r="CA61" s="106">
        <v>0</v>
      </c>
      <c r="CB61" s="106">
        <v>0</v>
      </c>
      <c r="CC61" s="106">
        <v>1</v>
      </c>
      <c r="CD61" s="106">
        <v>1</v>
      </c>
      <c r="CE61" s="106">
        <v>42369</v>
      </c>
      <c r="CF61" s="106">
        <v>1</v>
      </c>
      <c r="CG61" s="106">
        <v>0</v>
      </c>
      <c r="CH61" s="106">
        <v>0</v>
      </c>
      <c r="CI61" s="106">
        <v>1</v>
      </c>
      <c r="CJ61" s="106">
        <v>1</v>
      </c>
      <c r="CK61" s="106">
        <v>42369</v>
      </c>
      <c r="CL61" s="106">
        <v>1</v>
      </c>
    </row>
    <row r="62" spans="1:90">
      <c r="A62" t="s">
        <v>48</v>
      </c>
      <c r="B62" t="s">
        <v>64</v>
      </c>
      <c r="C62" t="s">
        <v>63</v>
      </c>
      <c r="D62" t="s">
        <v>321</v>
      </c>
      <c r="E62" s="106" t="s">
        <v>320</v>
      </c>
      <c r="F62" s="106" t="s">
        <v>1176</v>
      </c>
      <c r="G62" s="106" t="s">
        <v>1458</v>
      </c>
      <c r="H62" s="106">
        <v>0</v>
      </c>
      <c r="I62" s="106" t="s">
        <v>1176</v>
      </c>
      <c r="J62" s="106" t="s">
        <v>1176</v>
      </c>
      <c r="K62" s="106" t="s">
        <v>1179</v>
      </c>
      <c r="L62" s="106" t="s">
        <v>1179</v>
      </c>
      <c r="M62" s="106" t="s">
        <v>1176</v>
      </c>
      <c r="N62" s="106" t="s">
        <v>1176</v>
      </c>
      <c r="O62" s="106" t="s">
        <v>1179</v>
      </c>
      <c r="P62" s="106" t="s">
        <v>1176</v>
      </c>
      <c r="Q62" s="106">
        <v>0</v>
      </c>
      <c r="R62" s="106">
        <v>0</v>
      </c>
      <c r="S62" s="106">
        <v>42461</v>
      </c>
      <c r="T62" s="106">
        <v>42461</v>
      </c>
      <c r="U62" s="106">
        <v>0</v>
      </c>
      <c r="V62" s="106">
        <v>0</v>
      </c>
      <c r="W62" s="106">
        <v>42461</v>
      </c>
      <c r="X62" s="106">
        <v>0</v>
      </c>
      <c r="Y62" s="106"/>
      <c r="Z62" s="106"/>
      <c r="AA62" s="106"/>
      <c r="AB62" s="106"/>
      <c r="AC62" s="106"/>
      <c r="AD62" s="106"/>
      <c r="AE62" s="106"/>
      <c r="AF62" s="106"/>
      <c r="AG62" s="106"/>
      <c r="AH62" s="106">
        <v>1</v>
      </c>
      <c r="AI62" s="106">
        <v>0</v>
      </c>
      <c r="AJ62" s="106">
        <v>1</v>
      </c>
      <c r="AK62" s="106">
        <v>0</v>
      </c>
      <c r="AL62" s="106">
        <v>0</v>
      </c>
      <c r="AM62" s="106">
        <v>0</v>
      </c>
      <c r="AN62" s="106">
        <v>0</v>
      </c>
      <c r="AO62" s="106" t="s">
        <v>1457</v>
      </c>
      <c r="AP62" s="106">
        <v>0</v>
      </c>
      <c r="AQ62" s="106">
        <v>1</v>
      </c>
      <c r="AR62" s="106">
        <v>0</v>
      </c>
      <c r="AS62" s="106">
        <v>0</v>
      </c>
      <c r="AT62" s="106">
        <v>1</v>
      </c>
      <c r="AU62" s="106" t="s">
        <v>1457</v>
      </c>
      <c r="AV62" s="106">
        <v>0</v>
      </c>
      <c r="AW62" s="106">
        <v>1</v>
      </c>
      <c r="AX62" s="106">
        <v>0</v>
      </c>
      <c r="AY62" s="106">
        <v>0</v>
      </c>
      <c r="AZ62" s="106">
        <v>1</v>
      </c>
      <c r="BA62" s="106" t="s">
        <v>1457</v>
      </c>
      <c r="BB62" s="106">
        <v>0</v>
      </c>
      <c r="BC62" s="106">
        <v>0</v>
      </c>
      <c r="BD62" s="106">
        <v>0</v>
      </c>
      <c r="BE62" s="106">
        <v>1</v>
      </c>
      <c r="BF62" s="106">
        <v>1</v>
      </c>
      <c r="BG62" s="106">
        <v>42461</v>
      </c>
      <c r="BH62" s="106">
        <v>1</v>
      </c>
      <c r="BI62" s="106">
        <v>0</v>
      </c>
      <c r="BJ62" s="106">
        <v>0</v>
      </c>
      <c r="BK62" s="106">
        <v>1</v>
      </c>
      <c r="BL62" s="106">
        <v>1</v>
      </c>
      <c r="BM62" s="106">
        <v>42461</v>
      </c>
      <c r="BN62" s="106">
        <v>1</v>
      </c>
      <c r="BO62" s="106">
        <v>1</v>
      </c>
      <c r="BP62" s="106">
        <v>0</v>
      </c>
      <c r="BQ62" s="106">
        <v>0</v>
      </c>
      <c r="BR62" s="106">
        <v>1</v>
      </c>
      <c r="BS62" s="106" t="s">
        <v>1457</v>
      </c>
      <c r="BT62" s="106">
        <v>0</v>
      </c>
      <c r="BU62" s="106">
        <v>1</v>
      </c>
      <c r="BV62" s="106">
        <v>0</v>
      </c>
      <c r="BW62" s="106">
        <v>0</v>
      </c>
      <c r="BX62" s="106">
        <v>1</v>
      </c>
      <c r="BY62" s="106" t="s">
        <v>1457</v>
      </c>
      <c r="BZ62" s="106">
        <v>0</v>
      </c>
      <c r="CA62" s="106">
        <v>0</v>
      </c>
      <c r="CB62" s="106">
        <v>0</v>
      </c>
      <c r="CC62" s="106">
        <v>1</v>
      </c>
      <c r="CD62" s="106">
        <v>1</v>
      </c>
      <c r="CE62" s="106">
        <v>42461</v>
      </c>
      <c r="CF62" s="106">
        <v>1</v>
      </c>
      <c r="CG62" s="106">
        <v>1</v>
      </c>
      <c r="CH62" s="106">
        <v>0</v>
      </c>
      <c r="CI62" s="106">
        <v>0</v>
      </c>
      <c r="CJ62" s="106">
        <v>1</v>
      </c>
      <c r="CK62" s="106" t="s">
        <v>1457</v>
      </c>
      <c r="CL62" s="106">
        <v>0</v>
      </c>
    </row>
    <row r="63" spans="1:90">
      <c r="A63" t="s">
        <v>77</v>
      </c>
      <c r="B63" t="s">
        <v>76</v>
      </c>
      <c r="C63" t="s">
        <v>75</v>
      </c>
      <c r="D63" t="s">
        <v>319</v>
      </c>
      <c r="E63" s="106" t="s">
        <v>318</v>
      </c>
      <c r="F63" s="106" t="s">
        <v>1177</v>
      </c>
      <c r="G63" s="106" t="s">
        <v>1176</v>
      </c>
      <c r="H63" s="106">
        <v>0</v>
      </c>
      <c r="I63" s="106" t="s">
        <v>1176</v>
      </c>
      <c r="J63" s="106" t="s">
        <v>1176</v>
      </c>
      <c r="K63" s="106" t="s">
        <v>1176</v>
      </c>
      <c r="L63" s="106" t="s">
        <v>1179</v>
      </c>
      <c r="M63" s="106" t="s">
        <v>1176</v>
      </c>
      <c r="N63" s="106" t="s">
        <v>1176</v>
      </c>
      <c r="O63" s="106" t="s">
        <v>1176</v>
      </c>
      <c r="P63" s="106" t="s">
        <v>1176</v>
      </c>
      <c r="Q63" s="106">
        <v>0</v>
      </c>
      <c r="R63" s="106">
        <v>0</v>
      </c>
      <c r="S63" s="106">
        <v>0</v>
      </c>
      <c r="T63" s="106">
        <v>42460</v>
      </c>
      <c r="U63" s="106">
        <v>0</v>
      </c>
      <c r="V63" s="106">
        <v>0</v>
      </c>
      <c r="W63" s="106">
        <v>0</v>
      </c>
      <c r="X63" s="106">
        <v>0</v>
      </c>
      <c r="Y63" s="106"/>
      <c r="Z63" s="106"/>
      <c r="AA63" s="106"/>
      <c r="AB63" s="106"/>
      <c r="AC63" s="106"/>
      <c r="AD63" s="106"/>
      <c r="AE63" s="106"/>
      <c r="AF63" s="106"/>
      <c r="AG63" s="106"/>
      <c r="AH63" s="106">
        <v>0</v>
      </c>
      <c r="AI63" s="106">
        <v>1</v>
      </c>
      <c r="AJ63" s="106">
        <v>1</v>
      </c>
      <c r="AK63" s="106">
        <v>1</v>
      </c>
      <c r="AL63" s="106">
        <v>0</v>
      </c>
      <c r="AM63" s="106">
        <v>0</v>
      </c>
      <c r="AN63" s="106">
        <v>1</v>
      </c>
      <c r="AO63" s="106" t="s">
        <v>1457</v>
      </c>
      <c r="AP63" s="106">
        <v>0</v>
      </c>
      <c r="AQ63" s="106">
        <v>1</v>
      </c>
      <c r="AR63" s="106">
        <v>0</v>
      </c>
      <c r="AS63" s="106">
        <v>0</v>
      </c>
      <c r="AT63" s="106">
        <v>1</v>
      </c>
      <c r="AU63" s="106" t="s">
        <v>1457</v>
      </c>
      <c r="AV63" s="106">
        <v>0</v>
      </c>
      <c r="AW63" s="106">
        <v>1</v>
      </c>
      <c r="AX63" s="106">
        <v>0</v>
      </c>
      <c r="AY63" s="106">
        <v>0</v>
      </c>
      <c r="AZ63" s="106">
        <v>1</v>
      </c>
      <c r="BA63" s="106" t="s">
        <v>1457</v>
      </c>
      <c r="BB63" s="106">
        <v>0</v>
      </c>
      <c r="BC63" s="106">
        <v>1</v>
      </c>
      <c r="BD63" s="106">
        <v>0</v>
      </c>
      <c r="BE63" s="106">
        <v>0</v>
      </c>
      <c r="BF63" s="106">
        <v>1</v>
      </c>
      <c r="BG63" s="106" t="s">
        <v>1457</v>
      </c>
      <c r="BH63" s="106">
        <v>0</v>
      </c>
      <c r="BI63" s="106">
        <v>0</v>
      </c>
      <c r="BJ63" s="106">
        <v>0</v>
      </c>
      <c r="BK63" s="106">
        <v>1</v>
      </c>
      <c r="BL63" s="106">
        <v>1</v>
      </c>
      <c r="BM63" s="106">
        <v>42460</v>
      </c>
      <c r="BN63" s="106">
        <v>1</v>
      </c>
      <c r="BO63" s="106">
        <v>1</v>
      </c>
      <c r="BP63" s="106">
        <v>0</v>
      </c>
      <c r="BQ63" s="106">
        <v>0</v>
      </c>
      <c r="BR63" s="106">
        <v>1</v>
      </c>
      <c r="BS63" s="106" t="s">
        <v>1457</v>
      </c>
      <c r="BT63" s="106">
        <v>0</v>
      </c>
      <c r="BU63" s="106">
        <v>1</v>
      </c>
      <c r="BV63" s="106">
        <v>0</v>
      </c>
      <c r="BW63" s="106">
        <v>0</v>
      </c>
      <c r="BX63" s="106">
        <v>1</v>
      </c>
      <c r="BY63" s="106" t="s">
        <v>1457</v>
      </c>
      <c r="BZ63" s="106">
        <v>0</v>
      </c>
      <c r="CA63" s="106">
        <v>1</v>
      </c>
      <c r="CB63" s="106">
        <v>0</v>
      </c>
      <c r="CC63" s="106">
        <v>0</v>
      </c>
      <c r="CD63" s="106">
        <v>1</v>
      </c>
      <c r="CE63" s="106" t="s">
        <v>1457</v>
      </c>
      <c r="CF63" s="106">
        <v>0</v>
      </c>
      <c r="CG63" s="106">
        <v>1</v>
      </c>
      <c r="CH63" s="106">
        <v>0</v>
      </c>
      <c r="CI63" s="106">
        <v>0</v>
      </c>
      <c r="CJ63" s="106">
        <v>1</v>
      </c>
      <c r="CK63" s="106" t="s">
        <v>1457</v>
      </c>
      <c r="CL63" s="106">
        <v>0</v>
      </c>
    </row>
    <row r="64" spans="1:90">
      <c r="A64" t="s">
        <v>60</v>
      </c>
      <c r="B64" t="s">
        <v>69</v>
      </c>
      <c r="C64" t="s">
        <v>101</v>
      </c>
      <c r="D64" t="s">
        <v>317</v>
      </c>
      <c r="E64" s="106" t="s">
        <v>316</v>
      </c>
      <c r="F64" s="106" t="s">
        <v>1176</v>
      </c>
      <c r="G64" s="106" t="s">
        <v>1458</v>
      </c>
      <c r="H64" s="106">
        <v>0</v>
      </c>
      <c r="I64" s="106" t="s">
        <v>1176</v>
      </c>
      <c r="J64" s="106" t="s">
        <v>1176</v>
      </c>
      <c r="K64" s="106" t="s">
        <v>1179</v>
      </c>
      <c r="L64" s="106" t="s">
        <v>1179</v>
      </c>
      <c r="M64" s="106" t="s">
        <v>1176</v>
      </c>
      <c r="N64" s="106" t="s">
        <v>1176</v>
      </c>
      <c r="O64" s="106" t="s">
        <v>1179</v>
      </c>
      <c r="P64" s="106" t="s">
        <v>1176</v>
      </c>
      <c r="Q64" s="106">
        <v>0</v>
      </c>
      <c r="R64" s="106">
        <v>0</v>
      </c>
      <c r="S64" s="106">
        <v>42461</v>
      </c>
      <c r="T64" s="106">
        <v>42461</v>
      </c>
      <c r="U64" s="106">
        <v>0</v>
      </c>
      <c r="V64" s="106">
        <v>0</v>
      </c>
      <c r="W64" s="106">
        <v>42461</v>
      </c>
      <c r="X64" s="106">
        <v>0</v>
      </c>
      <c r="Y64" s="106"/>
      <c r="Z64" s="106"/>
      <c r="AA64" s="106"/>
      <c r="AB64" s="106"/>
      <c r="AC64" s="106"/>
      <c r="AD64" s="106"/>
      <c r="AE64" s="106"/>
      <c r="AF64" s="106"/>
      <c r="AG64" s="106"/>
      <c r="AH64" s="106">
        <v>1</v>
      </c>
      <c r="AI64" s="106">
        <v>0</v>
      </c>
      <c r="AJ64" s="106">
        <v>1</v>
      </c>
      <c r="AK64" s="106">
        <v>0</v>
      </c>
      <c r="AL64" s="106">
        <v>0</v>
      </c>
      <c r="AM64" s="106">
        <v>0</v>
      </c>
      <c r="AN64" s="106">
        <v>0</v>
      </c>
      <c r="AO64" s="106" t="s">
        <v>1457</v>
      </c>
      <c r="AP64" s="106">
        <v>0</v>
      </c>
      <c r="AQ64" s="106">
        <v>1</v>
      </c>
      <c r="AR64" s="106">
        <v>0</v>
      </c>
      <c r="AS64" s="106">
        <v>0</v>
      </c>
      <c r="AT64" s="106">
        <v>1</v>
      </c>
      <c r="AU64" s="106" t="s">
        <v>1457</v>
      </c>
      <c r="AV64" s="106">
        <v>0</v>
      </c>
      <c r="AW64" s="106">
        <v>1</v>
      </c>
      <c r="AX64" s="106">
        <v>0</v>
      </c>
      <c r="AY64" s="106">
        <v>0</v>
      </c>
      <c r="AZ64" s="106">
        <v>1</v>
      </c>
      <c r="BA64" s="106" t="s">
        <v>1457</v>
      </c>
      <c r="BB64" s="106">
        <v>0</v>
      </c>
      <c r="BC64" s="106">
        <v>0</v>
      </c>
      <c r="BD64" s="106">
        <v>0</v>
      </c>
      <c r="BE64" s="106">
        <v>1</v>
      </c>
      <c r="BF64" s="106">
        <v>1</v>
      </c>
      <c r="BG64" s="106">
        <v>42461</v>
      </c>
      <c r="BH64" s="106">
        <v>1</v>
      </c>
      <c r="BI64" s="106">
        <v>0</v>
      </c>
      <c r="BJ64" s="106">
        <v>0</v>
      </c>
      <c r="BK64" s="106">
        <v>1</v>
      </c>
      <c r="BL64" s="106">
        <v>1</v>
      </c>
      <c r="BM64" s="106">
        <v>42461</v>
      </c>
      <c r="BN64" s="106">
        <v>1</v>
      </c>
      <c r="BO64" s="106">
        <v>1</v>
      </c>
      <c r="BP64" s="106">
        <v>0</v>
      </c>
      <c r="BQ64" s="106">
        <v>0</v>
      </c>
      <c r="BR64" s="106">
        <v>1</v>
      </c>
      <c r="BS64" s="106" t="s">
        <v>1457</v>
      </c>
      <c r="BT64" s="106">
        <v>0</v>
      </c>
      <c r="BU64" s="106">
        <v>1</v>
      </c>
      <c r="BV64" s="106">
        <v>0</v>
      </c>
      <c r="BW64" s="106">
        <v>0</v>
      </c>
      <c r="BX64" s="106">
        <v>1</v>
      </c>
      <c r="BY64" s="106" t="s">
        <v>1457</v>
      </c>
      <c r="BZ64" s="106">
        <v>0</v>
      </c>
      <c r="CA64" s="106">
        <v>0</v>
      </c>
      <c r="CB64" s="106">
        <v>0</v>
      </c>
      <c r="CC64" s="106">
        <v>1</v>
      </c>
      <c r="CD64" s="106">
        <v>1</v>
      </c>
      <c r="CE64" s="106">
        <v>42461</v>
      </c>
      <c r="CF64" s="106">
        <v>1</v>
      </c>
      <c r="CG64" s="106">
        <v>1</v>
      </c>
      <c r="CH64" s="106">
        <v>0</v>
      </c>
      <c r="CI64" s="106">
        <v>0</v>
      </c>
      <c r="CJ64" s="106">
        <v>1</v>
      </c>
      <c r="CK64" s="106" t="s">
        <v>1457</v>
      </c>
      <c r="CL64" s="106">
        <v>0</v>
      </c>
    </row>
    <row r="65" spans="1:90">
      <c r="A65" t="s">
        <v>48</v>
      </c>
      <c r="B65" t="s">
        <v>120</v>
      </c>
      <c r="C65" t="s">
        <v>119</v>
      </c>
      <c r="D65" t="s">
        <v>315</v>
      </c>
      <c r="E65" s="106" t="s">
        <v>314</v>
      </c>
      <c r="F65" s="106" t="s">
        <v>1176</v>
      </c>
      <c r="G65" s="106" t="s">
        <v>1458</v>
      </c>
      <c r="H65" s="106">
        <v>0</v>
      </c>
      <c r="I65" s="106" t="s">
        <v>1176</v>
      </c>
      <c r="J65" s="106" t="s">
        <v>1176</v>
      </c>
      <c r="K65" s="106" t="s">
        <v>1176</v>
      </c>
      <c r="L65" s="106" t="s">
        <v>1176</v>
      </c>
      <c r="M65" s="106" t="s">
        <v>1176</v>
      </c>
      <c r="N65" s="106" t="s">
        <v>1176</v>
      </c>
      <c r="O65" s="106" t="s">
        <v>1176</v>
      </c>
      <c r="P65" s="106" t="s">
        <v>1176</v>
      </c>
      <c r="Q65" s="106">
        <v>0</v>
      </c>
      <c r="R65" s="106">
        <v>0</v>
      </c>
      <c r="S65" s="106">
        <v>0</v>
      </c>
      <c r="T65" s="106">
        <v>0</v>
      </c>
      <c r="U65" s="106">
        <v>0</v>
      </c>
      <c r="V65" s="106">
        <v>0</v>
      </c>
      <c r="W65" s="106">
        <v>0</v>
      </c>
      <c r="X65" s="106">
        <v>0</v>
      </c>
      <c r="Y65" s="106"/>
      <c r="Z65" s="106"/>
      <c r="AA65" s="106"/>
      <c r="AB65" s="106"/>
      <c r="AC65" s="106"/>
      <c r="AD65" s="106"/>
      <c r="AE65" s="106"/>
      <c r="AF65" s="106"/>
      <c r="AG65" s="106"/>
      <c r="AH65" s="106">
        <v>1</v>
      </c>
      <c r="AI65" s="106">
        <v>0</v>
      </c>
      <c r="AJ65" s="106">
        <v>1</v>
      </c>
      <c r="AK65" s="106">
        <v>0</v>
      </c>
      <c r="AL65" s="106">
        <v>0</v>
      </c>
      <c r="AM65" s="106">
        <v>0</v>
      </c>
      <c r="AN65" s="106">
        <v>0</v>
      </c>
      <c r="AO65" s="106" t="s">
        <v>1457</v>
      </c>
      <c r="AP65" s="106">
        <v>0</v>
      </c>
      <c r="AQ65" s="106">
        <v>1</v>
      </c>
      <c r="AR65" s="106">
        <v>0</v>
      </c>
      <c r="AS65" s="106">
        <v>0</v>
      </c>
      <c r="AT65" s="106">
        <v>1</v>
      </c>
      <c r="AU65" s="106" t="s">
        <v>1457</v>
      </c>
      <c r="AV65" s="106">
        <v>0</v>
      </c>
      <c r="AW65" s="106">
        <v>1</v>
      </c>
      <c r="AX65" s="106">
        <v>0</v>
      </c>
      <c r="AY65" s="106">
        <v>0</v>
      </c>
      <c r="AZ65" s="106">
        <v>1</v>
      </c>
      <c r="BA65" s="106" t="s">
        <v>1457</v>
      </c>
      <c r="BB65" s="106">
        <v>0</v>
      </c>
      <c r="BC65" s="106">
        <v>1</v>
      </c>
      <c r="BD65" s="106">
        <v>0</v>
      </c>
      <c r="BE65" s="106">
        <v>0</v>
      </c>
      <c r="BF65" s="106">
        <v>1</v>
      </c>
      <c r="BG65" s="106" t="s">
        <v>1457</v>
      </c>
      <c r="BH65" s="106">
        <v>0</v>
      </c>
      <c r="BI65" s="106">
        <v>1</v>
      </c>
      <c r="BJ65" s="106">
        <v>0</v>
      </c>
      <c r="BK65" s="106">
        <v>0</v>
      </c>
      <c r="BL65" s="106">
        <v>1</v>
      </c>
      <c r="BM65" s="106" t="s">
        <v>1457</v>
      </c>
      <c r="BN65" s="106">
        <v>0</v>
      </c>
      <c r="BO65" s="106">
        <v>1</v>
      </c>
      <c r="BP65" s="106">
        <v>0</v>
      </c>
      <c r="BQ65" s="106">
        <v>0</v>
      </c>
      <c r="BR65" s="106">
        <v>1</v>
      </c>
      <c r="BS65" s="106" t="s">
        <v>1457</v>
      </c>
      <c r="BT65" s="106">
        <v>0</v>
      </c>
      <c r="BU65" s="106">
        <v>1</v>
      </c>
      <c r="BV65" s="106">
        <v>0</v>
      </c>
      <c r="BW65" s="106">
        <v>0</v>
      </c>
      <c r="BX65" s="106">
        <v>1</v>
      </c>
      <c r="BY65" s="106" t="s">
        <v>1457</v>
      </c>
      <c r="BZ65" s="106">
        <v>0</v>
      </c>
      <c r="CA65" s="106">
        <v>1</v>
      </c>
      <c r="CB65" s="106">
        <v>0</v>
      </c>
      <c r="CC65" s="106">
        <v>0</v>
      </c>
      <c r="CD65" s="106">
        <v>1</v>
      </c>
      <c r="CE65" s="106" t="s">
        <v>1457</v>
      </c>
      <c r="CF65" s="106">
        <v>0</v>
      </c>
      <c r="CG65" s="106">
        <v>1</v>
      </c>
      <c r="CH65" s="106">
        <v>0</v>
      </c>
      <c r="CI65" s="106">
        <v>0</v>
      </c>
      <c r="CJ65" s="106">
        <v>1</v>
      </c>
      <c r="CK65" s="106" t="s">
        <v>1457</v>
      </c>
      <c r="CL65" s="106">
        <v>0</v>
      </c>
    </row>
    <row r="66" spans="1:90">
      <c r="A66" t="s">
        <v>53</v>
      </c>
      <c r="B66" t="s">
        <v>52</v>
      </c>
      <c r="C66" t="s">
        <v>51</v>
      </c>
      <c r="D66" t="s">
        <v>313</v>
      </c>
      <c r="E66" s="106" t="s">
        <v>312</v>
      </c>
      <c r="F66" s="106" t="s">
        <v>1176</v>
      </c>
      <c r="G66" s="106" t="s">
        <v>1458</v>
      </c>
      <c r="H66" s="106">
        <v>0</v>
      </c>
      <c r="I66" s="106" t="s">
        <v>1176</v>
      </c>
      <c r="J66" s="106" t="s">
        <v>1176</v>
      </c>
      <c r="K66" s="106" t="s">
        <v>1179</v>
      </c>
      <c r="L66" s="106" t="s">
        <v>1179</v>
      </c>
      <c r="M66" s="106" t="s">
        <v>1176</v>
      </c>
      <c r="N66" s="106" t="s">
        <v>1176</v>
      </c>
      <c r="O66" s="106" t="s">
        <v>1179</v>
      </c>
      <c r="P66" s="106" t="s">
        <v>1176</v>
      </c>
      <c r="Q66" s="106">
        <v>0</v>
      </c>
      <c r="R66" s="106">
        <v>0</v>
      </c>
      <c r="S66" s="106">
        <v>42369</v>
      </c>
      <c r="T66" s="106">
        <v>42369</v>
      </c>
      <c r="U66" s="106">
        <v>0</v>
      </c>
      <c r="V66" s="106">
        <v>0</v>
      </c>
      <c r="W66" s="106">
        <v>42369</v>
      </c>
      <c r="X66" s="106">
        <v>0</v>
      </c>
      <c r="Y66" s="106"/>
      <c r="Z66" s="106"/>
      <c r="AA66" s="106"/>
      <c r="AB66" s="106"/>
      <c r="AC66" s="106"/>
      <c r="AD66" s="106"/>
      <c r="AE66" s="106"/>
      <c r="AF66" s="106"/>
      <c r="AG66" s="106"/>
      <c r="AH66" s="106">
        <v>1</v>
      </c>
      <c r="AI66" s="106">
        <v>0</v>
      </c>
      <c r="AJ66" s="106">
        <v>1</v>
      </c>
      <c r="AK66" s="106">
        <v>0</v>
      </c>
      <c r="AL66" s="106">
        <v>0</v>
      </c>
      <c r="AM66" s="106">
        <v>0</v>
      </c>
      <c r="AN66" s="106">
        <v>0</v>
      </c>
      <c r="AO66" s="106" t="s">
        <v>1457</v>
      </c>
      <c r="AP66" s="106">
        <v>0</v>
      </c>
      <c r="AQ66" s="106">
        <v>1</v>
      </c>
      <c r="AR66" s="106">
        <v>0</v>
      </c>
      <c r="AS66" s="106">
        <v>0</v>
      </c>
      <c r="AT66" s="106">
        <v>1</v>
      </c>
      <c r="AU66" s="106" t="s">
        <v>1457</v>
      </c>
      <c r="AV66" s="106">
        <v>0</v>
      </c>
      <c r="AW66" s="106">
        <v>1</v>
      </c>
      <c r="AX66" s="106">
        <v>0</v>
      </c>
      <c r="AY66" s="106">
        <v>0</v>
      </c>
      <c r="AZ66" s="106">
        <v>1</v>
      </c>
      <c r="BA66" s="106" t="s">
        <v>1457</v>
      </c>
      <c r="BB66" s="106">
        <v>0</v>
      </c>
      <c r="BC66" s="106">
        <v>0</v>
      </c>
      <c r="BD66" s="106">
        <v>0</v>
      </c>
      <c r="BE66" s="106">
        <v>1</v>
      </c>
      <c r="BF66" s="106">
        <v>1</v>
      </c>
      <c r="BG66" s="106">
        <v>42369</v>
      </c>
      <c r="BH66" s="106">
        <v>1</v>
      </c>
      <c r="BI66" s="106">
        <v>0</v>
      </c>
      <c r="BJ66" s="106">
        <v>0</v>
      </c>
      <c r="BK66" s="106">
        <v>1</v>
      </c>
      <c r="BL66" s="106">
        <v>1</v>
      </c>
      <c r="BM66" s="106">
        <v>42369</v>
      </c>
      <c r="BN66" s="106">
        <v>1</v>
      </c>
      <c r="BO66" s="106">
        <v>1</v>
      </c>
      <c r="BP66" s="106">
        <v>0</v>
      </c>
      <c r="BQ66" s="106">
        <v>0</v>
      </c>
      <c r="BR66" s="106">
        <v>1</v>
      </c>
      <c r="BS66" s="106" t="s">
        <v>1457</v>
      </c>
      <c r="BT66" s="106">
        <v>0</v>
      </c>
      <c r="BU66" s="106">
        <v>1</v>
      </c>
      <c r="BV66" s="106">
        <v>0</v>
      </c>
      <c r="BW66" s="106">
        <v>0</v>
      </c>
      <c r="BX66" s="106">
        <v>1</v>
      </c>
      <c r="BY66" s="106" t="s">
        <v>1457</v>
      </c>
      <c r="BZ66" s="106">
        <v>0</v>
      </c>
      <c r="CA66" s="106">
        <v>0</v>
      </c>
      <c r="CB66" s="106">
        <v>0</v>
      </c>
      <c r="CC66" s="106">
        <v>1</v>
      </c>
      <c r="CD66" s="106">
        <v>1</v>
      </c>
      <c r="CE66" s="106">
        <v>42369</v>
      </c>
      <c r="CF66" s="106">
        <v>1</v>
      </c>
      <c r="CG66" s="106">
        <v>1</v>
      </c>
      <c r="CH66" s="106">
        <v>0</v>
      </c>
      <c r="CI66" s="106">
        <v>0</v>
      </c>
      <c r="CJ66" s="106">
        <v>1</v>
      </c>
      <c r="CK66" s="106" t="s">
        <v>1457</v>
      </c>
      <c r="CL66" s="106">
        <v>0</v>
      </c>
    </row>
    <row r="67" spans="1:90">
      <c r="A67" t="s">
        <v>77</v>
      </c>
      <c r="B67" t="s">
        <v>76</v>
      </c>
      <c r="C67" t="s">
        <v>75</v>
      </c>
      <c r="D67" t="s">
        <v>311</v>
      </c>
      <c r="E67" s="106" t="s">
        <v>310</v>
      </c>
      <c r="F67" s="106" t="s">
        <v>1176</v>
      </c>
      <c r="G67" s="106" t="s">
        <v>1458</v>
      </c>
      <c r="H67" s="106">
        <v>0</v>
      </c>
      <c r="I67" s="106" t="s">
        <v>1176</v>
      </c>
      <c r="J67" s="106" t="s">
        <v>1176</v>
      </c>
      <c r="K67" s="106" t="s">
        <v>1176</v>
      </c>
      <c r="L67" s="106" t="s">
        <v>1179</v>
      </c>
      <c r="M67" s="106" t="s">
        <v>1176</v>
      </c>
      <c r="N67" s="106" t="s">
        <v>1176</v>
      </c>
      <c r="O67" s="106" t="s">
        <v>1176</v>
      </c>
      <c r="P67" s="106" t="s">
        <v>1176</v>
      </c>
      <c r="Q67" s="106">
        <v>0</v>
      </c>
      <c r="R67" s="106">
        <v>0</v>
      </c>
      <c r="S67" s="106">
        <v>0</v>
      </c>
      <c r="T67" s="106">
        <v>42460</v>
      </c>
      <c r="U67" s="106">
        <v>0</v>
      </c>
      <c r="V67" s="106">
        <v>0</v>
      </c>
      <c r="W67" s="106">
        <v>0</v>
      </c>
      <c r="X67" s="106">
        <v>0</v>
      </c>
      <c r="Y67" s="106"/>
      <c r="Z67" s="106"/>
      <c r="AA67" s="106"/>
      <c r="AB67" s="106"/>
      <c r="AC67" s="106"/>
      <c r="AD67" s="106"/>
      <c r="AE67" s="106"/>
      <c r="AF67" s="106"/>
      <c r="AG67" s="106"/>
      <c r="AH67" s="106">
        <v>1</v>
      </c>
      <c r="AI67" s="106">
        <v>0</v>
      </c>
      <c r="AJ67" s="106">
        <v>1</v>
      </c>
      <c r="AK67" s="106">
        <v>0</v>
      </c>
      <c r="AL67" s="106">
        <v>0</v>
      </c>
      <c r="AM67" s="106">
        <v>0</v>
      </c>
      <c r="AN67" s="106">
        <v>0</v>
      </c>
      <c r="AO67" s="106" t="s">
        <v>1457</v>
      </c>
      <c r="AP67" s="106">
        <v>0</v>
      </c>
      <c r="AQ67" s="106">
        <v>1</v>
      </c>
      <c r="AR67" s="106">
        <v>0</v>
      </c>
      <c r="AS67" s="106">
        <v>0</v>
      </c>
      <c r="AT67" s="106">
        <v>1</v>
      </c>
      <c r="AU67" s="106" t="s">
        <v>1457</v>
      </c>
      <c r="AV67" s="106">
        <v>0</v>
      </c>
      <c r="AW67" s="106">
        <v>1</v>
      </c>
      <c r="AX67" s="106">
        <v>0</v>
      </c>
      <c r="AY67" s="106">
        <v>0</v>
      </c>
      <c r="AZ67" s="106">
        <v>1</v>
      </c>
      <c r="BA67" s="106" t="s">
        <v>1457</v>
      </c>
      <c r="BB67" s="106">
        <v>0</v>
      </c>
      <c r="BC67" s="106">
        <v>1</v>
      </c>
      <c r="BD67" s="106">
        <v>0</v>
      </c>
      <c r="BE67" s="106">
        <v>0</v>
      </c>
      <c r="BF67" s="106">
        <v>1</v>
      </c>
      <c r="BG67" s="106" t="s">
        <v>1457</v>
      </c>
      <c r="BH67" s="106">
        <v>0</v>
      </c>
      <c r="BI67" s="106">
        <v>0</v>
      </c>
      <c r="BJ67" s="106">
        <v>0</v>
      </c>
      <c r="BK67" s="106">
        <v>1</v>
      </c>
      <c r="BL67" s="106">
        <v>1</v>
      </c>
      <c r="BM67" s="106">
        <v>42460</v>
      </c>
      <c r="BN67" s="106">
        <v>1</v>
      </c>
      <c r="BO67" s="106">
        <v>1</v>
      </c>
      <c r="BP67" s="106">
        <v>0</v>
      </c>
      <c r="BQ67" s="106">
        <v>0</v>
      </c>
      <c r="BR67" s="106">
        <v>1</v>
      </c>
      <c r="BS67" s="106" t="s">
        <v>1457</v>
      </c>
      <c r="BT67" s="106">
        <v>0</v>
      </c>
      <c r="BU67" s="106">
        <v>1</v>
      </c>
      <c r="BV67" s="106">
        <v>0</v>
      </c>
      <c r="BW67" s="106">
        <v>0</v>
      </c>
      <c r="BX67" s="106">
        <v>1</v>
      </c>
      <c r="BY67" s="106" t="s">
        <v>1457</v>
      </c>
      <c r="BZ67" s="106">
        <v>0</v>
      </c>
      <c r="CA67" s="106">
        <v>1</v>
      </c>
      <c r="CB67" s="106">
        <v>0</v>
      </c>
      <c r="CC67" s="106">
        <v>0</v>
      </c>
      <c r="CD67" s="106">
        <v>1</v>
      </c>
      <c r="CE67" s="106" t="s">
        <v>1457</v>
      </c>
      <c r="CF67" s="106">
        <v>0</v>
      </c>
      <c r="CG67" s="106">
        <v>1</v>
      </c>
      <c r="CH67" s="106">
        <v>0</v>
      </c>
      <c r="CI67" s="106">
        <v>0</v>
      </c>
      <c r="CJ67" s="106">
        <v>1</v>
      </c>
      <c r="CK67" s="106" t="s">
        <v>1457</v>
      </c>
      <c r="CL67" s="106">
        <v>0</v>
      </c>
    </row>
    <row r="68" spans="1:90">
      <c r="A68" t="s">
        <v>48</v>
      </c>
      <c r="B68" t="s">
        <v>64</v>
      </c>
      <c r="C68" t="s">
        <v>119</v>
      </c>
      <c r="D68" t="s">
        <v>309</v>
      </c>
      <c r="E68" s="106" t="s">
        <v>308</v>
      </c>
      <c r="F68" s="106" t="s">
        <v>1176</v>
      </c>
      <c r="G68" s="106" t="s">
        <v>1458</v>
      </c>
      <c r="H68" s="106">
        <v>0</v>
      </c>
      <c r="I68" s="106" t="s">
        <v>1176</v>
      </c>
      <c r="J68" s="106" t="s">
        <v>1176</v>
      </c>
      <c r="K68" s="106" t="s">
        <v>1176</v>
      </c>
      <c r="L68" s="106" t="s">
        <v>1179</v>
      </c>
      <c r="M68" s="106" t="s">
        <v>1177</v>
      </c>
      <c r="N68" s="106" t="s">
        <v>1176</v>
      </c>
      <c r="O68" s="106" t="s">
        <v>1179</v>
      </c>
      <c r="P68" s="106" t="s">
        <v>1176</v>
      </c>
      <c r="Q68" s="106">
        <v>0</v>
      </c>
      <c r="R68" s="106">
        <v>0</v>
      </c>
      <c r="S68" s="106">
        <v>0</v>
      </c>
      <c r="T68" s="106">
        <v>42369</v>
      </c>
      <c r="U68" s="106">
        <v>75696</v>
      </c>
      <c r="V68" s="106">
        <v>0</v>
      </c>
      <c r="W68" s="106">
        <v>42460</v>
      </c>
      <c r="X68" s="106">
        <v>0</v>
      </c>
      <c r="Y68" s="106"/>
      <c r="Z68" s="106"/>
      <c r="AA68" s="106"/>
      <c r="AB68" s="106"/>
      <c r="AC68" s="106"/>
      <c r="AD68" s="106"/>
      <c r="AE68" s="106"/>
      <c r="AF68" s="106"/>
      <c r="AG68" s="106"/>
      <c r="AH68" s="106">
        <v>1</v>
      </c>
      <c r="AI68" s="106">
        <v>0</v>
      </c>
      <c r="AJ68" s="106">
        <v>1</v>
      </c>
      <c r="AK68" s="106">
        <v>0</v>
      </c>
      <c r="AL68" s="106">
        <v>0</v>
      </c>
      <c r="AM68" s="106">
        <v>0</v>
      </c>
      <c r="AN68" s="106">
        <v>0</v>
      </c>
      <c r="AO68" s="106" t="s">
        <v>1457</v>
      </c>
      <c r="AP68" s="106">
        <v>0</v>
      </c>
      <c r="AQ68" s="106">
        <v>1</v>
      </c>
      <c r="AR68" s="106">
        <v>0</v>
      </c>
      <c r="AS68" s="106">
        <v>0</v>
      </c>
      <c r="AT68" s="106">
        <v>1</v>
      </c>
      <c r="AU68" s="106" t="s">
        <v>1457</v>
      </c>
      <c r="AV68" s="106">
        <v>0</v>
      </c>
      <c r="AW68" s="106">
        <v>1</v>
      </c>
      <c r="AX68" s="106">
        <v>0</v>
      </c>
      <c r="AY68" s="106">
        <v>0</v>
      </c>
      <c r="AZ68" s="106">
        <v>1</v>
      </c>
      <c r="BA68" s="106" t="s">
        <v>1457</v>
      </c>
      <c r="BB68" s="106">
        <v>0</v>
      </c>
      <c r="BC68" s="106">
        <v>1</v>
      </c>
      <c r="BD68" s="106">
        <v>0</v>
      </c>
      <c r="BE68" s="106">
        <v>0</v>
      </c>
      <c r="BF68" s="106">
        <v>1</v>
      </c>
      <c r="BG68" s="106" t="s">
        <v>1457</v>
      </c>
      <c r="BH68" s="106">
        <v>0</v>
      </c>
      <c r="BI68" s="106">
        <v>0</v>
      </c>
      <c r="BJ68" s="106">
        <v>0</v>
      </c>
      <c r="BK68" s="106">
        <v>1</v>
      </c>
      <c r="BL68" s="106">
        <v>1</v>
      </c>
      <c r="BM68" s="106">
        <v>42369</v>
      </c>
      <c r="BN68" s="106">
        <v>1</v>
      </c>
      <c r="BO68" s="106">
        <v>0</v>
      </c>
      <c r="BP68" s="106">
        <v>1</v>
      </c>
      <c r="BQ68" s="106">
        <v>0</v>
      </c>
      <c r="BR68" s="106">
        <v>1</v>
      </c>
      <c r="BS68" s="106">
        <v>75696</v>
      </c>
      <c r="BT68" s="106">
        <v>1</v>
      </c>
      <c r="BU68" s="106">
        <v>1</v>
      </c>
      <c r="BV68" s="106">
        <v>0</v>
      </c>
      <c r="BW68" s="106">
        <v>0</v>
      </c>
      <c r="BX68" s="106">
        <v>1</v>
      </c>
      <c r="BY68" s="106" t="s">
        <v>1457</v>
      </c>
      <c r="BZ68" s="106">
        <v>0</v>
      </c>
      <c r="CA68" s="106">
        <v>0</v>
      </c>
      <c r="CB68" s="106">
        <v>0</v>
      </c>
      <c r="CC68" s="106">
        <v>1</v>
      </c>
      <c r="CD68" s="106">
        <v>1</v>
      </c>
      <c r="CE68" s="106">
        <v>42460</v>
      </c>
      <c r="CF68" s="106">
        <v>1</v>
      </c>
      <c r="CG68" s="106">
        <v>1</v>
      </c>
      <c r="CH68" s="106">
        <v>0</v>
      </c>
      <c r="CI68" s="106">
        <v>0</v>
      </c>
      <c r="CJ68" s="106">
        <v>1</v>
      </c>
      <c r="CK68" s="106" t="s">
        <v>1457</v>
      </c>
      <c r="CL68" s="106">
        <v>0</v>
      </c>
    </row>
    <row r="69" spans="1:90">
      <c r="A69" t="s">
        <v>48</v>
      </c>
      <c r="B69" t="s">
        <v>120</v>
      </c>
      <c r="C69" t="s">
        <v>119</v>
      </c>
      <c r="D69" t="s">
        <v>307</v>
      </c>
      <c r="E69" s="106" t="s">
        <v>306</v>
      </c>
      <c r="F69" s="106" t="s">
        <v>1176</v>
      </c>
      <c r="G69" s="106" t="s">
        <v>1458</v>
      </c>
      <c r="H69" s="106">
        <v>0</v>
      </c>
      <c r="I69" s="106" t="s">
        <v>1176</v>
      </c>
      <c r="J69" s="106" t="s">
        <v>1176</v>
      </c>
      <c r="K69" s="106" t="s">
        <v>1176</v>
      </c>
      <c r="L69" s="106" t="s">
        <v>1179</v>
      </c>
      <c r="M69" s="106" t="s">
        <v>1176</v>
      </c>
      <c r="N69" s="106" t="s">
        <v>1176</v>
      </c>
      <c r="O69" s="106" t="s">
        <v>1176</v>
      </c>
      <c r="P69" s="106" t="s">
        <v>1176</v>
      </c>
      <c r="Q69" s="106">
        <v>0</v>
      </c>
      <c r="R69" s="106">
        <v>0</v>
      </c>
      <c r="S69" s="106">
        <v>0</v>
      </c>
      <c r="T69" s="106">
        <v>42460</v>
      </c>
      <c r="U69" s="106">
        <v>0</v>
      </c>
      <c r="V69" s="106">
        <v>0</v>
      </c>
      <c r="W69" s="106">
        <v>0</v>
      </c>
      <c r="X69" s="106">
        <v>0</v>
      </c>
      <c r="Y69" s="106"/>
      <c r="Z69" s="106"/>
      <c r="AA69" s="106"/>
      <c r="AB69" s="106"/>
      <c r="AC69" s="106"/>
      <c r="AD69" s="106"/>
      <c r="AE69" s="106"/>
      <c r="AF69" s="106"/>
      <c r="AG69" s="106"/>
      <c r="AH69" s="106">
        <v>1</v>
      </c>
      <c r="AI69" s="106">
        <v>0</v>
      </c>
      <c r="AJ69" s="106">
        <v>1</v>
      </c>
      <c r="AK69" s="106">
        <v>0</v>
      </c>
      <c r="AL69" s="106">
        <v>0</v>
      </c>
      <c r="AM69" s="106">
        <v>0</v>
      </c>
      <c r="AN69" s="106">
        <v>0</v>
      </c>
      <c r="AO69" s="106" t="s">
        <v>1457</v>
      </c>
      <c r="AP69" s="106">
        <v>0</v>
      </c>
      <c r="AQ69" s="106">
        <v>1</v>
      </c>
      <c r="AR69" s="106">
        <v>0</v>
      </c>
      <c r="AS69" s="106">
        <v>0</v>
      </c>
      <c r="AT69" s="106">
        <v>1</v>
      </c>
      <c r="AU69" s="106" t="s">
        <v>1457</v>
      </c>
      <c r="AV69" s="106">
        <v>0</v>
      </c>
      <c r="AW69" s="106">
        <v>1</v>
      </c>
      <c r="AX69" s="106">
        <v>0</v>
      </c>
      <c r="AY69" s="106">
        <v>0</v>
      </c>
      <c r="AZ69" s="106">
        <v>1</v>
      </c>
      <c r="BA69" s="106" t="s">
        <v>1457</v>
      </c>
      <c r="BB69" s="106">
        <v>0</v>
      </c>
      <c r="BC69" s="106">
        <v>1</v>
      </c>
      <c r="BD69" s="106">
        <v>0</v>
      </c>
      <c r="BE69" s="106">
        <v>0</v>
      </c>
      <c r="BF69" s="106">
        <v>1</v>
      </c>
      <c r="BG69" s="106" t="s">
        <v>1457</v>
      </c>
      <c r="BH69" s="106">
        <v>0</v>
      </c>
      <c r="BI69" s="106">
        <v>0</v>
      </c>
      <c r="BJ69" s="106">
        <v>0</v>
      </c>
      <c r="BK69" s="106">
        <v>1</v>
      </c>
      <c r="BL69" s="106">
        <v>1</v>
      </c>
      <c r="BM69" s="106">
        <v>42460</v>
      </c>
      <c r="BN69" s="106">
        <v>1</v>
      </c>
      <c r="BO69" s="106">
        <v>1</v>
      </c>
      <c r="BP69" s="106">
        <v>0</v>
      </c>
      <c r="BQ69" s="106">
        <v>0</v>
      </c>
      <c r="BR69" s="106">
        <v>1</v>
      </c>
      <c r="BS69" s="106" t="s">
        <v>1457</v>
      </c>
      <c r="BT69" s="106">
        <v>0</v>
      </c>
      <c r="BU69" s="106">
        <v>1</v>
      </c>
      <c r="BV69" s="106">
        <v>0</v>
      </c>
      <c r="BW69" s="106">
        <v>0</v>
      </c>
      <c r="BX69" s="106">
        <v>1</v>
      </c>
      <c r="BY69" s="106" t="s">
        <v>1457</v>
      </c>
      <c r="BZ69" s="106">
        <v>0</v>
      </c>
      <c r="CA69" s="106">
        <v>1</v>
      </c>
      <c r="CB69" s="106">
        <v>0</v>
      </c>
      <c r="CC69" s="106">
        <v>0</v>
      </c>
      <c r="CD69" s="106">
        <v>1</v>
      </c>
      <c r="CE69" s="106" t="s">
        <v>1457</v>
      </c>
      <c r="CF69" s="106">
        <v>0</v>
      </c>
      <c r="CG69" s="106">
        <v>1</v>
      </c>
      <c r="CH69" s="106">
        <v>0</v>
      </c>
      <c r="CI69" s="106">
        <v>0</v>
      </c>
      <c r="CJ69" s="106">
        <v>1</v>
      </c>
      <c r="CK69" s="106" t="s">
        <v>1457</v>
      </c>
      <c r="CL69" s="106">
        <v>0</v>
      </c>
    </row>
    <row r="70" spans="1:90">
      <c r="A70" t="s">
        <v>53</v>
      </c>
      <c r="B70" t="s">
        <v>163</v>
      </c>
      <c r="C70" t="s">
        <v>108</v>
      </c>
      <c r="D70" t="s">
        <v>305</v>
      </c>
      <c r="E70" s="106" t="s">
        <v>304</v>
      </c>
      <c r="F70" s="106" t="s">
        <v>1176</v>
      </c>
      <c r="G70" s="106" t="s">
        <v>1458</v>
      </c>
      <c r="H70" s="106">
        <v>0</v>
      </c>
      <c r="I70" s="106" t="s">
        <v>1176</v>
      </c>
      <c r="J70" s="106" t="s">
        <v>1176</v>
      </c>
      <c r="K70" s="106" t="s">
        <v>1176</v>
      </c>
      <c r="L70" s="106" t="s">
        <v>1176</v>
      </c>
      <c r="M70" s="106" t="s">
        <v>1176</v>
      </c>
      <c r="N70" s="106" t="s">
        <v>1176</v>
      </c>
      <c r="O70" s="106" t="s">
        <v>1176</v>
      </c>
      <c r="P70" s="106" t="s">
        <v>1176</v>
      </c>
      <c r="Q70" s="106">
        <v>0</v>
      </c>
      <c r="R70" s="106">
        <v>0</v>
      </c>
      <c r="S70" s="106">
        <v>0</v>
      </c>
      <c r="T70" s="106">
        <v>0</v>
      </c>
      <c r="U70" s="106">
        <v>0</v>
      </c>
      <c r="V70" s="106">
        <v>0</v>
      </c>
      <c r="W70" s="106">
        <v>0</v>
      </c>
      <c r="X70" s="106">
        <v>0</v>
      </c>
      <c r="Y70" s="106"/>
      <c r="Z70" s="106"/>
      <c r="AA70" s="106"/>
      <c r="AB70" s="106"/>
      <c r="AC70" s="106"/>
      <c r="AD70" s="106"/>
      <c r="AE70" s="106"/>
      <c r="AF70" s="106"/>
      <c r="AG70" s="106"/>
      <c r="AH70" s="106">
        <v>1</v>
      </c>
      <c r="AI70" s="106">
        <v>0</v>
      </c>
      <c r="AJ70" s="106">
        <v>1</v>
      </c>
      <c r="AK70" s="106">
        <v>0</v>
      </c>
      <c r="AL70" s="106">
        <v>0</v>
      </c>
      <c r="AM70" s="106">
        <v>0</v>
      </c>
      <c r="AN70" s="106">
        <v>0</v>
      </c>
      <c r="AO70" s="106" t="s">
        <v>1457</v>
      </c>
      <c r="AP70" s="106">
        <v>0</v>
      </c>
      <c r="AQ70" s="106">
        <v>1</v>
      </c>
      <c r="AR70" s="106">
        <v>0</v>
      </c>
      <c r="AS70" s="106">
        <v>0</v>
      </c>
      <c r="AT70" s="106">
        <v>1</v>
      </c>
      <c r="AU70" s="106" t="s">
        <v>1457</v>
      </c>
      <c r="AV70" s="106">
        <v>0</v>
      </c>
      <c r="AW70" s="106">
        <v>1</v>
      </c>
      <c r="AX70" s="106">
        <v>0</v>
      </c>
      <c r="AY70" s="106">
        <v>0</v>
      </c>
      <c r="AZ70" s="106">
        <v>1</v>
      </c>
      <c r="BA70" s="106" t="s">
        <v>1457</v>
      </c>
      <c r="BB70" s="106">
        <v>0</v>
      </c>
      <c r="BC70" s="106">
        <v>1</v>
      </c>
      <c r="BD70" s="106">
        <v>0</v>
      </c>
      <c r="BE70" s="106">
        <v>0</v>
      </c>
      <c r="BF70" s="106">
        <v>1</v>
      </c>
      <c r="BG70" s="106" t="s">
        <v>1457</v>
      </c>
      <c r="BH70" s="106">
        <v>0</v>
      </c>
      <c r="BI70" s="106">
        <v>1</v>
      </c>
      <c r="BJ70" s="106">
        <v>0</v>
      </c>
      <c r="BK70" s="106">
        <v>0</v>
      </c>
      <c r="BL70" s="106">
        <v>1</v>
      </c>
      <c r="BM70" s="106" t="s">
        <v>1457</v>
      </c>
      <c r="BN70" s="106">
        <v>0</v>
      </c>
      <c r="BO70" s="106">
        <v>1</v>
      </c>
      <c r="BP70" s="106">
        <v>0</v>
      </c>
      <c r="BQ70" s="106">
        <v>0</v>
      </c>
      <c r="BR70" s="106">
        <v>1</v>
      </c>
      <c r="BS70" s="106" t="s">
        <v>1457</v>
      </c>
      <c r="BT70" s="106">
        <v>0</v>
      </c>
      <c r="BU70" s="106">
        <v>1</v>
      </c>
      <c r="BV70" s="106">
        <v>0</v>
      </c>
      <c r="BW70" s="106">
        <v>0</v>
      </c>
      <c r="BX70" s="106">
        <v>1</v>
      </c>
      <c r="BY70" s="106" t="s">
        <v>1457</v>
      </c>
      <c r="BZ70" s="106">
        <v>0</v>
      </c>
      <c r="CA70" s="106">
        <v>1</v>
      </c>
      <c r="CB70" s="106">
        <v>0</v>
      </c>
      <c r="CC70" s="106">
        <v>0</v>
      </c>
      <c r="CD70" s="106">
        <v>1</v>
      </c>
      <c r="CE70" s="106" t="s">
        <v>1457</v>
      </c>
      <c r="CF70" s="106">
        <v>0</v>
      </c>
      <c r="CG70" s="106">
        <v>1</v>
      </c>
      <c r="CH70" s="106">
        <v>0</v>
      </c>
      <c r="CI70" s="106">
        <v>0</v>
      </c>
      <c r="CJ70" s="106">
        <v>1</v>
      </c>
      <c r="CK70" s="106" t="s">
        <v>1457</v>
      </c>
      <c r="CL70" s="106">
        <v>0</v>
      </c>
    </row>
    <row r="71" spans="1:90">
      <c r="A71" t="s">
        <v>53</v>
      </c>
      <c r="B71" t="s">
        <v>163</v>
      </c>
      <c r="C71" t="s">
        <v>108</v>
      </c>
      <c r="D71" t="s">
        <v>303</v>
      </c>
      <c r="E71" s="106" t="s">
        <v>302</v>
      </c>
      <c r="F71" s="106" t="s">
        <v>1176</v>
      </c>
      <c r="G71" s="106" t="s">
        <v>1458</v>
      </c>
      <c r="H71" s="106">
        <v>0</v>
      </c>
      <c r="I71" s="106" t="s">
        <v>1176</v>
      </c>
      <c r="J71" s="106" t="s">
        <v>1176</v>
      </c>
      <c r="K71" s="106" t="s">
        <v>1176</v>
      </c>
      <c r="L71" s="106" t="s">
        <v>1176</v>
      </c>
      <c r="M71" s="106" t="s">
        <v>1176</v>
      </c>
      <c r="N71" s="106" t="s">
        <v>1176</v>
      </c>
      <c r="O71" s="106" t="s">
        <v>1176</v>
      </c>
      <c r="P71" s="106" t="s">
        <v>1176</v>
      </c>
      <c r="Q71" s="106">
        <v>0</v>
      </c>
      <c r="R71" s="106">
        <v>0</v>
      </c>
      <c r="S71" s="106">
        <v>0</v>
      </c>
      <c r="T71" s="106">
        <v>0</v>
      </c>
      <c r="U71" s="106">
        <v>0</v>
      </c>
      <c r="V71" s="106">
        <v>0</v>
      </c>
      <c r="W71" s="106">
        <v>0</v>
      </c>
      <c r="X71" s="106">
        <v>0</v>
      </c>
      <c r="Y71" s="106"/>
      <c r="Z71" s="106"/>
      <c r="AA71" s="106"/>
      <c r="AB71" s="106"/>
      <c r="AC71" s="106"/>
      <c r="AD71" s="106"/>
      <c r="AE71" s="106"/>
      <c r="AF71" s="106"/>
      <c r="AG71" s="106"/>
      <c r="AH71" s="106">
        <v>1</v>
      </c>
      <c r="AI71" s="106">
        <v>0</v>
      </c>
      <c r="AJ71" s="106">
        <v>1</v>
      </c>
      <c r="AK71" s="106">
        <v>0</v>
      </c>
      <c r="AL71" s="106">
        <v>0</v>
      </c>
      <c r="AM71" s="106">
        <v>0</v>
      </c>
      <c r="AN71" s="106">
        <v>0</v>
      </c>
      <c r="AO71" s="106" t="s">
        <v>1457</v>
      </c>
      <c r="AP71" s="106">
        <v>0</v>
      </c>
      <c r="AQ71" s="106">
        <v>1</v>
      </c>
      <c r="AR71" s="106">
        <v>0</v>
      </c>
      <c r="AS71" s="106">
        <v>0</v>
      </c>
      <c r="AT71" s="106">
        <v>1</v>
      </c>
      <c r="AU71" s="106" t="s">
        <v>1457</v>
      </c>
      <c r="AV71" s="106">
        <v>0</v>
      </c>
      <c r="AW71" s="106">
        <v>1</v>
      </c>
      <c r="AX71" s="106">
        <v>0</v>
      </c>
      <c r="AY71" s="106">
        <v>0</v>
      </c>
      <c r="AZ71" s="106">
        <v>1</v>
      </c>
      <c r="BA71" s="106" t="s">
        <v>1457</v>
      </c>
      <c r="BB71" s="106">
        <v>0</v>
      </c>
      <c r="BC71" s="106">
        <v>1</v>
      </c>
      <c r="BD71" s="106">
        <v>0</v>
      </c>
      <c r="BE71" s="106">
        <v>0</v>
      </c>
      <c r="BF71" s="106">
        <v>1</v>
      </c>
      <c r="BG71" s="106" t="s">
        <v>1457</v>
      </c>
      <c r="BH71" s="106">
        <v>0</v>
      </c>
      <c r="BI71" s="106">
        <v>1</v>
      </c>
      <c r="BJ71" s="106">
        <v>0</v>
      </c>
      <c r="BK71" s="106">
        <v>0</v>
      </c>
      <c r="BL71" s="106">
        <v>1</v>
      </c>
      <c r="BM71" s="106" t="s">
        <v>1457</v>
      </c>
      <c r="BN71" s="106">
        <v>0</v>
      </c>
      <c r="BO71" s="106">
        <v>1</v>
      </c>
      <c r="BP71" s="106">
        <v>0</v>
      </c>
      <c r="BQ71" s="106">
        <v>0</v>
      </c>
      <c r="BR71" s="106">
        <v>1</v>
      </c>
      <c r="BS71" s="106" t="s">
        <v>1457</v>
      </c>
      <c r="BT71" s="106">
        <v>0</v>
      </c>
      <c r="BU71" s="106">
        <v>1</v>
      </c>
      <c r="BV71" s="106">
        <v>0</v>
      </c>
      <c r="BW71" s="106">
        <v>0</v>
      </c>
      <c r="BX71" s="106">
        <v>1</v>
      </c>
      <c r="BY71" s="106" t="s">
        <v>1457</v>
      </c>
      <c r="BZ71" s="106">
        <v>0</v>
      </c>
      <c r="CA71" s="106">
        <v>1</v>
      </c>
      <c r="CB71" s="106">
        <v>0</v>
      </c>
      <c r="CC71" s="106">
        <v>0</v>
      </c>
      <c r="CD71" s="106">
        <v>1</v>
      </c>
      <c r="CE71" s="106" t="s">
        <v>1457</v>
      </c>
      <c r="CF71" s="106">
        <v>0</v>
      </c>
      <c r="CG71" s="106">
        <v>1</v>
      </c>
      <c r="CH71" s="106">
        <v>0</v>
      </c>
      <c r="CI71" s="106">
        <v>0</v>
      </c>
      <c r="CJ71" s="106">
        <v>1</v>
      </c>
      <c r="CK71" s="106" t="s">
        <v>1457</v>
      </c>
      <c r="CL71" s="106">
        <v>0</v>
      </c>
    </row>
    <row r="72" spans="1:90">
      <c r="A72" t="s">
        <v>60</v>
      </c>
      <c r="B72" t="s">
        <v>69</v>
      </c>
      <c r="C72" t="s">
        <v>101</v>
      </c>
      <c r="D72" t="s">
        <v>301</v>
      </c>
      <c r="E72" s="106" t="s">
        <v>300</v>
      </c>
      <c r="F72" s="106" t="s">
        <v>1176</v>
      </c>
      <c r="G72" s="106" t="s">
        <v>1458</v>
      </c>
      <c r="H72" s="106">
        <v>0</v>
      </c>
      <c r="I72" s="106" t="s">
        <v>1176</v>
      </c>
      <c r="J72" s="106" t="s">
        <v>1176</v>
      </c>
      <c r="K72" s="106" t="s">
        <v>1177</v>
      </c>
      <c r="L72" s="106" t="s">
        <v>1176</v>
      </c>
      <c r="M72" s="106" t="s">
        <v>1176</v>
      </c>
      <c r="N72" s="106" t="s">
        <v>1176</v>
      </c>
      <c r="O72" s="106" t="s">
        <v>1176</v>
      </c>
      <c r="P72" s="106" t="s">
        <v>1177</v>
      </c>
      <c r="Q72" s="106">
        <v>0</v>
      </c>
      <c r="R72" s="106">
        <v>0</v>
      </c>
      <c r="S72" s="106">
        <v>42460</v>
      </c>
      <c r="T72" s="106">
        <v>0</v>
      </c>
      <c r="U72" s="106">
        <v>0</v>
      </c>
      <c r="V72" s="106">
        <v>0</v>
      </c>
      <c r="W72" s="106">
        <v>0</v>
      </c>
      <c r="X72" s="106">
        <v>42460</v>
      </c>
      <c r="Y72" s="106"/>
      <c r="Z72" s="106"/>
      <c r="AA72" s="106"/>
      <c r="AB72" s="106"/>
      <c r="AC72" s="106"/>
      <c r="AD72" s="106"/>
      <c r="AE72" s="106"/>
      <c r="AF72" s="106"/>
      <c r="AG72" s="106"/>
      <c r="AH72" s="106">
        <v>1</v>
      </c>
      <c r="AI72" s="106">
        <v>0</v>
      </c>
      <c r="AJ72" s="106">
        <v>1</v>
      </c>
      <c r="AK72" s="106">
        <v>0</v>
      </c>
      <c r="AL72" s="106">
        <v>0</v>
      </c>
      <c r="AM72" s="106">
        <v>0</v>
      </c>
      <c r="AN72" s="106">
        <v>0</v>
      </c>
      <c r="AO72" s="106" t="s">
        <v>1457</v>
      </c>
      <c r="AP72" s="106">
        <v>0</v>
      </c>
      <c r="AQ72" s="106">
        <v>1</v>
      </c>
      <c r="AR72" s="106">
        <v>0</v>
      </c>
      <c r="AS72" s="106">
        <v>0</v>
      </c>
      <c r="AT72" s="106">
        <v>1</v>
      </c>
      <c r="AU72" s="106" t="s">
        <v>1457</v>
      </c>
      <c r="AV72" s="106">
        <v>0</v>
      </c>
      <c r="AW72" s="106">
        <v>1</v>
      </c>
      <c r="AX72" s="106">
        <v>0</v>
      </c>
      <c r="AY72" s="106">
        <v>0</v>
      </c>
      <c r="AZ72" s="106">
        <v>1</v>
      </c>
      <c r="BA72" s="106" t="s">
        <v>1457</v>
      </c>
      <c r="BB72" s="106">
        <v>0</v>
      </c>
      <c r="BC72" s="106">
        <v>0</v>
      </c>
      <c r="BD72" s="106">
        <v>1</v>
      </c>
      <c r="BE72" s="106">
        <v>0</v>
      </c>
      <c r="BF72" s="106">
        <v>1</v>
      </c>
      <c r="BG72" s="106">
        <v>42460</v>
      </c>
      <c r="BH72" s="106">
        <v>1</v>
      </c>
      <c r="BI72" s="106">
        <v>1</v>
      </c>
      <c r="BJ72" s="106">
        <v>0</v>
      </c>
      <c r="BK72" s="106">
        <v>0</v>
      </c>
      <c r="BL72" s="106">
        <v>1</v>
      </c>
      <c r="BM72" s="106" t="s">
        <v>1457</v>
      </c>
      <c r="BN72" s="106">
        <v>0</v>
      </c>
      <c r="BO72" s="106">
        <v>1</v>
      </c>
      <c r="BP72" s="106">
        <v>0</v>
      </c>
      <c r="BQ72" s="106">
        <v>0</v>
      </c>
      <c r="BR72" s="106">
        <v>1</v>
      </c>
      <c r="BS72" s="106" t="s">
        <v>1457</v>
      </c>
      <c r="BT72" s="106">
        <v>0</v>
      </c>
      <c r="BU72" s="106">
        <v>1</v>
      </c>
      <c r="BV72" s="106">
        <v>0</v>
      </c>
      <c r="BW72" s="106">
        <v>0</v>
      </c>
      <c r="BX72" s="106">
        <v>1</v>
      </c>
      <c r="BY72" s="106" t="s">
        <v>1457</v>
      </c>
      <c r="BZ72" s="106">
        <v>0</v>
      </c>
      <c r="CA72" s="106">
        <v>1</v>
      </c>
      <c r="CB72" s="106">
        <v>0</v>
      </c>
      <c r="CC72" s="106">
        <v>0</v>
      </c>
      <c r="CD72" s="106">
        <v>1</v>
      </c>
      <c r="CE72" s="106" t="s">
        <v>1457</v>
      </c>
      <c r="CF72" s="106">
        <v>0</v>
      </c>
      <c r="CG72" s="106">
        <v>0</v>
      </c>
      <c r="CH72" s="106">
        <v>1</v>
      </c>
      <c r="CI72" s="106">
        <v>0</v>
      </c>
      <c r="CJ72" s="106">
        <v>1</v>
      </c>
      <c r="CK72" s="106">
        <v>42460</v>
      </c>
      <c r="CL72" s="106">
        <v>1</v>
      </c>
    </row>
    <row r="73" spans="1:90">
      <c r="A73" t="s">
        <v>48</v>
      </c>
      <c r="B73" t="s">
        <v>47</v>
      </c>
      <c r="C73" t="s">
        <v>46</v>
      </c>
      <c r="D73" t="s">
        <v>299</v>
      </c>
      <c r="E73" s="106" t="s">
        <v>298</v>
      </c>
      <c r="F73" s="106" t="s">
        <v>1176</v>
      </c>
      <c r="G73" s="106" t="s">
        <v>1458</v>
      </c>
      <c r="H73" s="106">
        <v>0</v>
      </c>
      <c r="I73" s="106" t="s">
        <v>1176</v>
      </c>
      <c r="J73" s="106" t="s">
        <v>1176</v>
      </c>
      <c r="K73" s="106" t="s">
        <v>1176</v>
      </c>
      <c r="L73" s="106" t="s">
        <v>1176</v>
      </c>
      <c r="M73" s="106" t="s">
        <v>1176</v>
      </c>
      <c r="N73" s="106" t="s">
        <v>1176</v>
      </c>
      <c r="O73" s="106" t="s">
        <v>1176</v>
      </c>
      <c r="P73" s="106" t="s">
        <v>1176</v>
      </c>
      <c r="Q73" s="106">
        <v>0</v>
      </c>
      <c r="R73" s="106">
        <v>0</v>
      </c>
      <c r="S73" s="106">
        <v>0</v>
      </c>
      <c r="T73" s="106">
        <v>0</v>
      </c>
      <c r="U73" s="106">
        <v>0</v>
      </c>
      <c r="V73" s="106">
        <v>0</v>
      </c>
      <c r="W73" s="106">
        <v>0</v>
      </c>
      <c r="X73" s="106">
        <v>0</v>
      </c>
      <c r="Y73" s="106"/>
      <c r="Z73" s="106"/>
      <c r="AA73" s="106"/>
      <c r="AB73" s="106"/>
      <c r="AC73" s="106"/>
      <c r="AD73" s="106"/>
      <c r="AE73" s="106"/>
      <c r="AF73" s="106"/>
      <c r="AG73" s="106"/>
      <c r="AH73" s="106">
        <v>1</v>
      </c>
      <c r="AI73" s="106">
        <v>0</v>
      </c>
      <c r="AJ73" s="106">
        <v>1</v>
      </c>
      <c r="AK73" s="106">
        <v>0</v>
      </c>
      <c r="AL73" s="106">
        <v>0</v>
      </c>
      <c r="AM73" s="106">
        <v>0</v>
      </c>
      <c r="AN73" s="106">
        <v>0</v>
      </c>
      <c r="AO73" s="106" t="s">
        <v>1457</v>
      </c>
      <c r="AP73" s="106">
        <v>0</v>
      </c>
      <c r="AQ73" s="106">
        <v>1</v>
      </c>
      <c r="AR73" s="106">
        <v>0</v>
      </c>
      <c r="AS73" s="106">
        <v>0</v>
      </c>
      <c r="AT73" s="106">
        <v>1</v>
      </c>
      <c r="AU73" s="106" t="s">
        <v>1457</v>
      </c>
      <c r="AV73" s="106">
        <v>0</v>
      </c>
      <c r="AW73" s="106">
        <v>1</v>
      </c>
      <c r="AX73" s="106">
        <v>0</v>
      </c>
      <c r="AY73" s="106">
        <v>0</v>
      </c>
      <c r="AZ73" s="106">
        <v>1</v>
      </c>
      <c r="BA73" s="106" t="s">
        <v>1457</v>
      </c>
      <c r="BB73" s="106">
        <v>0</v>
      </c>
      <c r="BC73" s="106">
        <v>1</v>
      </c>
      <c r="BD73" s="106">
        <v>0</v>
      </c>
      <c r="BE73" s="106">
        <v>0</v>
      </c>
      <c r="BF73" s="106">
        <v>1</v>
      </c>
      <c r="BG73" s="106" t="s">
        <v>1457</v>
      </c>
      <c r="BH73" s="106">
        <v>0</v>
      </c>
      <c r="BI73" s="106">
        <v>1</v>
      </c>
      <c r="BJ73" s="106">
        <v>0</v>
      </c>
      <c r="BK73" s="106">
        <v>0</v>
      </c>
      <c r="BL73" s="106">
        <v>1</v>
      </c>
      <c r="BM73" s="106" t="s">
        <v>1457</v>
      </c>
      <c r="BN73" s="106">
        <v>0</v>
      </c>
      <c r="BO73" s="106">
        <v>1</v>
      </c>
      <c r="BP73" s="106">
        <v>0</v>
      </c>
      <c r="BQ73" s="106">
        <v>0</v>
      </c>
      <c r="BR73" s="106">
        <v>1</v>
      </c>
      <c r="BS73" s="106" t="s">
        <v>1457</v>
      </c>
      <c r="BT73" s="106">
        <v>0</v>
      </c>
      <c r="BU73" s="106">
        <v>1</v>
      </c>
      <c r="BV73" s="106">
        <v>0</v>
      </c>
      <c r="BW73" s="106">
        <v>0</v>
      </c>
      <c r="BX73" s="106">
        <v>1</v>
      </c>
      <c r="BY73" s="106" t="s">
        <v>1457</v>
      </c>
      <c r="BZ73" s="106">
        <v>0</v>
      </c>
      <c r="CA73" s="106">
        <v>1</v>
      </c>
      <c r="CB73" s="106">
        <v>0</v>
      </c>
      <c r="CC73" s="106">
        <v>0</v>
      </c>
      <c r="CD73" s="106">
        <v>1</v>
      </c>
      <c r="CE73" s="106" t="s">
        <v>1457</v>
      </c>
      <c r="CF73" s="106">
        <v>0</v>
      </c>
      <c r="CG73" s="106">
        <v>1</v>
      </c>
      <c r="CH73" s="106">
        <v>0</v>
      </c>
      <c r="CI73" s="106">
        <v>0</v>
      </c>
      <c r="CJ73" s="106">
        <v>1</v>
      </c>
      <c r="CK73" s="106" t="s">
        <v>1457</v>
      </c>
      <c r="CL73" s="106">
        <v>0</v>
      </c>
    </row>
    <row r="74" spans="1:90">
      <c r="A74" t="s">
        <v>60</v>
      </c>
      <c r="B74" t="s">
        <v>69</v>
      </c>
      <c r="C74" t="s">
        <v>139</v>
      </c>
      <c r="D74" t="s">
        <v>297</v>
      </c>
      <c r="E74" s="106" t="s">
        <v>296</v>
      </c>
      <c r="F74" s="106" t="s">
        <v>1176</v>
      </c>
      <c r="G74" s="106" t="s">
        <v>1458</v>
      </c>
      <c r="H74" s="106">
        <v>0</v>
      </c>
      <c r="I74" s="106" t="s">
        <v>1176</v>
      </c>
      <c r="J74" s="106" t="s">
        <v>1176</v>
      </c>
      <c r="K74" s="106" t="s">
        <v>1179</v>
      </c>
      <c r="L74" s="106" t="s">
        <v>1176</v>
      </c>
      <c r="M74" s="106" t="s">
        <v>1176</v>
      </c>
      <c r="N74" s="106" t="s">
        <v>1176</v>
      </c>
      <c r="O74" s="106" t="s">
        <v>1179</v>
      </c>
      <c r="P74" s="106" t="s">
        <v>1176</v>
      </c>
      <c r="Q74" s="106">
        <v>0</v>
      </c>
      <c r="R74" s="106">
        <v>0</v>
      </c>
      <c r="S74" s="106">
        <v>42644</v>
      </c>
      <c r="T74" s="106">
        <v>0</v>
      </c>
      <c r="U74" s="106">
        <v>0</v>
      </c>
      <c r="V74" s="106">
        <v>0</v>
      </c>
      <c r="W74" s="106">
        <v>42461</v>
      </c>
      <c r="X74" s="106">
        <v>0</v>
      </c>
      <c r="Y74" s="106"/>
      <c r="Z74" s="106"/>
      <c r="AA74" s="106"/>
      <c r="AB74" s="106"/>
      <c r="AC74" s="106"/>
      <c r="AD74" s="106"/>
      <c r="AE74" s="106"/>
      <c r="AF74" s="106"/>
      <c r="AG74" s="106"/>
      <c r="AH74" s="106">
        <v>1</v>
      </c>
      <c r="AI74" s="106">
        <v>0</v>
      </c>
      <c r="AJ74" s="106">
        <v>1</v>
      </c>
      <c r="AK74" s="106">
        <v>0</v>
      </c>
      <c r="AL74" s="106">
        <v>0</v>
      </c>
      <c r="AM74" s="106">
        <v>0</v>
      </c>
      <c r="AN74" s="106">
        <v>0</v>
      </c>
      <c r="AO74" s="106" t="s">
        <v>1457</v>
      </c>
      <c r="AP74" s="106">
        <v>0</v>
      </c>
      <c r="AQ74" s="106">
        <v>1</v>
      </c>
      <c r="AR74" s="106">
        <v>0</v>
      </c>
      <c r="AS74" s="106">
        <v>0</v>
      </c>
      <c r="AT74" s="106">
        <v>1</v>
      </c>
      <c r="AU74" s="106" t="s">
        <v>1457</v>
      </c>
      <c r="AV74" s="106">
        <v>0</v>
      </c>
      <c r="AW74" s="106">
        <v>1</v>
      </c>
      <c r="AX74" s="106">
        <v>0</v>
      </c>
      <c r="AY74" s="106">
        <v>0</v>
      </c>
      <c r="AZ74" s="106">
        <v>1</v>
      </c>
      <c r="BA74" s="106" t="s">
        <v>1457</v>
      </c>
      <c r="BB74" s="106">
        <v>0</v>
      </c>
      <c r="BC74" s="106">
        <v>0</v>
      </c>
      <c r="BD74" s="106">
        <v>0</v>
      </c>
      <c r="BE74" s="106">
        <v>1</v>
      </c>
      <c r="BF74" s="106">
        <v>1</v>
      </c>
      <c r="BG74" s="106">
        <v>42644</v>
      </c>
      <c r="BH74" s="106">
        <v>1</v>
      </c>
      <c r="BI74" s="106">
        <v>1</v>
      </c>
      <c r="BJ74" s="106">
        <v>0</v>
      </c>
      <c r="BK74" s="106">
        <v>0</v>
      </c>
      <c r="BL74" s="106">
        <v>1</v>
      </c>
      <c r="BM74" s="106" t="s">
        <v>1457</v>
      </c>
      <c r="BN74" s="106">
        <v>0</v>
      </c>
      <c r="BO74" s="106">
        <v>1</v>
      </c>
      <c r="BP74" s="106">
        <v>0</v>
      </c>
      <c r="BQ74" s="106">
        <v>0</v>
      </c>
      <c r="BR74" s="106">
        <v>1</v>
      </c>
      <c r="BS74" s="106" t="s">
        <v>1457</v>
      </c>
      <c r="BT74" s="106">
        <v>0</v>
      </c>
      <c r="BU74" s="106">
        <v>1</v>
      </c>
      <c r="BV74" s="106">
        <v>0</v>
      </c>
      <c r="BW74" s="106">
        <v>0</v>
      </c>
      <c r="BX74" s="106">
        <v>1</v>
      </c>
      <c r="BY74" s="106" t="s">
        <v>1457</v>
      </c>
      <c r="BZ74" s="106">
        <v>0</v>
      </c>
      <c r="CA74" s="106">
        <v>0</v>
      </c>
      <c r="CB74" s="106">
        <v>0</v>
      </c>
      <c r="CC74" s="106">
        <v>1</v>
      </c>
      <c r="CD74" s="106">
        <v>1</v>
      </c>
      <c r="CE74" s="106">
        <v>42461</v>
      </c>
      <c r="CF74" s="106">
        <v>1</v>
      </c>
      <c r="CG74" s="106">
        <v>1</v>
      </c>
      <c r="CH74" s="106">
        <v>0</v>
      </c>
      <c r="CI74" s="106">
        <v>0</v>
      </c>
      <c r="CJ74" s="106">
        <v>1</v>
      </c>
      <c r="CK74" s="106" t="s">
        <v>1457</v>
      </c>
      <c r="CL74" s="106">
        <v>0</v>
      </c>
    </row>
    <row r="75" spans="1:90">
      <c r="A75" t="s">
        <v>53</v>
      </c>
      <c r="B75" t="s">
        <v>52</v>
      </c>
      <c r="C75" t="s">
        <v>51</v>
      </c>
      <c r="D75" t="s">
        <v>295</v>
      </c>
      <c r="E75" s="106" t="s">
        <v>294</v>
      </c>
      <c r="F75" s="106" t="s">
        <v>1176</v>
      </c>
      <c r="G75" s="106" t="s">
        <v>1458</v>
      </c>
      <c r="H75" s="106">
        <v>0</v>
      </c>
      <c r="I75" s="106" t="s">
        <v>1176</v>
      </c>
      <c r="J75" s="106" t="s">
        <v>1176</v>
      </c>
      <c r="K75" s="106" t="s">
        <v>1176</v>
      </c>
      <c r="L75" s="106" t="s">
        <v>1176</v>
      </c>
      <c r="M75" s="106" t="s">
        <v>1176</v>
      </c>
      <c r="N75" s="106" t="s">
        <v>1176</v>
      </c>
      <c r="O75" s="106" t="s">
        <v>1176</v>
      </c>
      <c r="P75" s="106" t="s">
        <v>1176</v>
      </c>
      <c r="Q75" s="106">
        <v>0</v>
      </c>
      <c r="R75" s="106">
        <v>0</v>
      </c>
      <c r="S75" s="106">
        <v>0</v>
      </c>
      <c r="T75" s="106">
        <v>0</v>
      </c>
      <c r="U75" s="106">
        <v>0</v>
      </c>
      <c r="V75" s="106">
        <v>0</v>
      </c>
      <c r="W75" s="106">
        <v>0</v>
      </c>
      <c r="X75" s="106">
        <v>0</v>
      </c>
      <c r="Y75" s="106"/>
      <c r="Z75" s="106"/>
      <c r="AA75" s="106"/>
      <c r="AB75" s="106"/>
      <c r="AC75" s="106"/>
      <c r="AD75" s="106"/>
      <c r="AE75" s="106"/>
      <c r="AF75" s="106"/>
      <c r="AG75" s="106"/>
      <c r="AH75" s="106">
        <v>1</v>
      </c>
      <c r="AI75" s="106">
        <v>0</v>
      </c>
      <c r="AJ75" s="106">
        <v>1</v>
      </c>
      <c r="AK75" s="106">
        <v>0</v>
      </c>
      <c r="AL75" s="106">
        <v>0</v>
      </c>
      <c r="AM75" s="106">
        <v>0</v>
      </c>
      <c r="AN75" s="106">
        <v>0</v>
      </c>
      <c r="AO75" s="106" t="s">
        <v>1457</v>
      </c>
      <c r="AP75" s="106">
        <v>0</v>
      </c>
      <c r="AQ75" s="106">
        <v>1</v>
      </c>
      <c r="AR75" s="106">
        <v>0</v>
      </c>
      <c r="AS75" s="106">
        <v>0</v>
      </c>
      <c r="AT75" s="106">
        <v>1</v>
      </c>
      <c r="AU75" s="106" t="s">
        <v>1457</v>
      </c>
      <c r="AV75" s="106">
        <v>0</v>
      </c>
      <c r="AW75" s="106">
        <v>1</v>
      </c>
      <c r="AX75" s="106">
        <v>0</v>
      </c>
      <c r="AY75" s="106">
        <v>0</v>
      </c>
      <c r="AZ75" s="106">
        <v>1</v>
      </c>
      <c r="BA75" s="106" t="s">
        <v>1457</v>
      </c>
      <c r="BB75" s="106">
        <v>0</v>
      </c>
      <c r="BC75" s="106">
        <v>1</v>
      </c>
      <c r="BD75" s="106">
        <v>0</v>
      </c>
      <c r="BE75" s="106">
        <v>0</v>
      </c>
      <c r="BF75" s="106">
        <v>1</v>
      </c>
      <c r="BG75" s="106" t="s">
        <v>1457</v>
      </c>
      <c r="BH75" s="106">
        <v>0</v>
      </c>
      <c r="BI75" s="106">
        <v>1</v>
      </c>
      <c r="BJ75" s="106">
        <v>0</v>
      </c>
      <c r="BK75" s="106">
        <v>0</v>
      </c>
      <c r="BL75" s="106">
        <v>1</v>
      </c>
      <c r="BM75" s="106" t="s">
        <v>1457</v>
      </c>
      <c r="BN75" s="106">
        <v>0</v>
      </c>
      <c r="BO75" s="106">
        <v>1</v>
      </c>
      <c r="BP75" s="106">
        <v>0</v>
      </c>
      <c r="BQ75" s="106">
        <v>0</v>
      </c>
      <c r="BR75" s="106">
        <v>1</v>
      </c>
      <c r="BS75" s="106" t="s">
        <v>1457</v>
      </c>
      <c r="BT75" s="106">
        <v>0</v>
      </c>
      <c r="BU75" s="106">
        <v>1</v>
      </c>
      <c r="BV75" s="106">
        <v>0</v>
      </c>
      <c r="BW75" s="106">
        <v>0</v>
      </c>
      <c r="BX75" s="106">
        <v>1</v>
      </c>
      <c r="BY75" s="106" t="s">
        <v>1457</v>
      </c>
      <c r="BZ75" s="106">
        <v>0</v>
      </c>
      <c r="CA75" s="106">
        <v>1</v>
      </c>
      <c r="CB75" s="106">
        <v>0</v>
      </c>
      <c r="CC75" s="106">
        <v>0</v>
      </c>
      <c r="CD75" s="106">
        <v>1</v>
      </c>
      <c r="CE75" s="106" t="s">
        <v>1457</v>
      </c>
      <c r="CF75" s="106">
        <v>0</v>
      </c>
      <c r="CG75" s="106">
        <v>1</v>
      </c>
      <c r="CH75" s="106">
        <v>0</v>
      </c>
      <c r="CI75" s="106">
        <v>0</v>
      </c>
      <c r="CJ75" s="106">
        <v>1</v>
      </c>
      <c r="CK75" s="106" t="s">
        <v>1457</v>
      </c>
      <c r="CL75" s="106">
        <v>0</v>
      </c>
    </row>
    <row r="76" spans="1:90">
      <c r="A76" t="s">
        <v>77</v>
      </c>
      <c r="B76" t="s">
        <v>76</v>
      </c>
      <c r="C76" t="s">
        <v>75</v>
      </c>
      <c r="D76" t="s">
        <v>293</v>
      </c>
      <c r="E76" s="106" t="s">
        <v>292</v>
      </c>
      <c r="F76" s="106" t="s">
        <v>1176</v>
      </c>
      <c r="G76" s="106" t="s">
        <v>1458</v>
      </c>
      <c r="H76" s="106">
        <v>0</v>
      </c>
      <c r="I76" s="106" t="s">
        <v>1176</v>
      </c>
      <c r="J76" s="106" t="s">
        <v>1176</v>
      </c>
      <c r="K76" s="106" t="s">
        <v>1176</v>
      </c>
      <c r="L76" s="106" t="s">
        <v>1176</v>
      </c>
      <c r="M76" s="106" t="s">
        <v>1176</v>
      </c>
      <c r="N76" s="106" t="s">
        <v>1176</v>
      </c>
      <c r="O76" s="106" t="s">
        <v>1176</v>
      </c>
      <c r="P76" s="106" t="s">
        <v>1176</v>
      </c>
      <c r="Q76" s="106">
        <v>0</v>
      </c>
      <c r="R76" s="106">
        <v>0</v>
      </c>
      <c r="S76" s="106">
        <v>0</v>
      </c>
      <c r="T76" s="106">
        <v>0</v>
      </c>
      <c r="U76" s="106">
        <v>0</v>
      </c>
      <c r="V76" s="106">
        <v>0</v>
      </c>
      <c r="W76" s="106">
        <v>0</v>
      </c>
      <c r="X76" s="106">
        <v>0</v>
      </c>
      <c r="Y76" s="106"/>
      <c r="Z76" s="106"/>
      <c r="AA76" s="106"/>
      <c r="AB76" s="106"/>
      <c r="AC76" s="106"/>
      <c r="AD76" s="106"/>
      <c r="AE76" s="106"/>
      <c r="AF76" s="106"/>
      <c r="AG76" s="106"/>
      <c r="AH76" s="106">
        <v>1</v>
      </c>
      <c r="AI76" s="106">
        <v>0</v>
      </c>
      <c r="AJ76" s="106">
        <v>1</v>
      </c>
      <c r="AK76" s="106">
        <v>0</v>
      </c>
      <c r="AL76" s="106">
        <v>0</v>
      </c>
      <c r="AM76" s="106">
        <v>0</v>
      </c>
      <c r="AN76" s="106">
        <v>0</v>
      </c>
      <c r="AO76" s="106" t="s">
        <v>1457</v>
      </c>
      <c r="AP76" s="106">
        <v>0</v>
      </c>
      <c r="AQ76" s="106">
        <v>1</v>
      </c>
      <c r="AR76" s="106">
        <v>0</v>
      </c>
      <c r="AS76" s="106">
        <v>0</v>
      </c>
      <c r="AT76" s="106">
        <v>1</v>
      </c>
      <c r="AU76" s="106" t="s">
        <v>1457</v>
      </c>
      <c r="AV76" s="106">
        <v>0</v>
      </c>
      <c r="AW76" s="106">
        <v>1</v>
      </c>
      <c r="AX76" s="106">
        <v>0</v>
      </c>
      <c r="AY76" s="106">
        <v>0</v>
      </c>
      <c r="AZ76" s="106">
        <v>1</v>
      </c>
      <c r="BA76" s="106" t="s">
        <v>1457</v>
      </c>
      <c r="BB76" s="106">
        <v>0</v>
      </c>
      <c r="BC76" s="106">
        <v>1</v>
      </c>
      <c r="BD76" s="106">
        <v>0</v>
      </c>
      <c r="BE76" s="106">
        <v>0</v>
      </c>
      <c r="BF76" s="106">
        <v>1</v>
      </c>
      <c r="BG76" s="106" t="s">
        <v>1457</v>
      </c>
      <c r="BH76" s="106">
        <v>0</v>
      </c>
      <c r="BI76" s="106">
        <v>1</v>
      </c>
      <c r="BJ76" s="106">
        <v>0</v>
      </c>
      <c r="BK76" s="106">
        <v>0</v>
      </c>
      <c r="BL76" s="106">
        <v>1</v>
      </c>
      <c r="BM76" s="106" t="s">
        <v>1457</v>
      </c>
      <c r="BN76" s="106">
        <v>0</v>
      </c>
      <c r="BO76" s="106">
        <v>1</v>
      </c>
      <c r="BP76" s="106">
        <v>0</v>
      </c>
      <c r="BQ76" s="106">
        <v>0</v>
      </c>
      <c r="BR76" s="106">
        <v>1</v>
      </c>
      <c r="BS76" s="106" t="s">
        <v>1457</v>
      </c>
      <c r="BT76" s="106">
        <v>0</v>
      </c>
      <c r="BU76" s="106">
        <v>1</v>
      </c>
      <c r="BV76" s="106">
        <v>0</v>
      </c>
      <c r="BW76" s="106">
        <v>0</v>
      </c>
      <c r="BX76" s="106">
        <v>1</v>
      </c>
      <c r="BY76" s="106" t="s">
        <v>1457</v>
      </c>
      <c r="BZ76" s="106">
        <v>0</v>
      </c>
      <c r="CA76" s="106">
        <v>1</v>
      </c>
      <c r="CB76" s="106">
        <v>0</v>
      </c>
      <c r="CC76" s="106">
        <v>0</v>
      </c>
      <c r="CD76" s="106">
        <v>1</v>
      </c>
      <c r="CE76" s="106" t="s">
        <v>1457</v>
      </c>
      <c r="CF76" s="106">
        <v>0</v>
      </c>
      <c r="CG76" s="106">
        <v>1</v>
      </c>
      <c r="CH76" s="106">
        <v>0</v>
      </c>
      <c r="CI76" s="106">
        <v>0</v>
      </c>
      <c r="CJ76" s="106">
        <v>1</v>
      </c>
      <c r="CK76" s="106" t="s">
        <v>1457</v>
      </c>
      <c r="CL76" s="106">
        <v>0</v>
      </c>
    </row>
    <row r="77" spans="1:90">
      <c r="A77" t="s">
        <v>48</v>
      </c>
      <c r="B77" t="s">
        <v>47</v>
      </c>
      <c r="C77" t="s">
        <v>46</v>
      </c>
      <c r="D77" t="s">
        <v>291</v>
      </c>
      <c r="E77" s="106" t="s">
        <v>290</v>
      </c>
      <c r="F77" s="106" t="s">
        <v>1176</v>
      </c>
      <c r="G77" s="106" t="s">
        <v>1458</v>
      </c>
      <c r="H77" s="106">
        <v>0</v>
      </c>
      <c r="I77" s="106" t="s">
        <v>1176</v>
      </c>
      <c r="J77" s="106" t="s">
        <v>1176</v>
      </c>
      <c r="K77" s="106" t="s">
        <v>1176</v>
      </c>
      <c r="L77" s="106" t="s">
        <v>1179</v>
      </c>
      <c r="M77" s="106" t="s">
        <v>1176</v>
      </c>
      <c r="N77" s="106" t="s">
        <v>1176</v>
      </c>
      <c r="O77" s="106" t="s">
        <v>1176</v>
      </c>
      <c r="P77" s="106" t="s">
        <v>1176</v>
      </c>
      <c r="Q77" s="106">
        <v>0</v>
      </c>
      <c r="R77" s="106">
        <v>0</v>
      </c>
      <c r="S77" s="106">
        <v>0</v>
      </c>
      <c r="T77" s="106">
        <v>42460</v>
      </c>
      <c r="U77" s="106">
        <v>0</v>
      </c>
      <c r="V77" s="106">
        <v>0</v>
      </c>
      <c r="W77" s="106">
        <v>0</v>
      </c>
      <c r="X77" s="106">
        <v>0</v>
      </c>
      <c r="Y77" s="106"/>
      <c r="Z77" s="106"/>
      <c r="AA77" s="106"/>
      <c r="AB77" s="106"/>
      <c r="AC77" s="106"/>
      <c r="AD77" s="106"/>
      <c r="AE77" s="106"/>
      <c r="AF77" s="106"/>
      <c r="AG77" s="106"/>
      <c r="AH77" s="106">
        <v>1</v>
      </c>
      <c r="AI77" s="106">
        <v>0</v>
      </c>
      <c r="AJ77" s="106">
        <v>1</v>
      </c>
      <c r="AK77" s="106">
        <v>0</v>
      </c>
      <c r="AL77" s="106">
        <v>0</v>
      </c>
      <c r="AM77" s="106">
        <v>0</v>
      </c>
      <c r="AN77" s="106">
        <v>0</v>
      </c>
      <c r="AO77" s="106" t="s">
        <v>1457</v>
      </c>
      <c r="AP77" s="106">
        <v>0</v>
      </c>
      <c r="AQ77" s="106">
        <v>1</v>
      </c>
      <c r="AR77" s="106">
        <v>0</v>
      </c>
      <c r="AS77" s="106">
        <v>0</v>
      </c>
      <c r="AT77" s="106">
        <v>1</v>
      </c>
      <c r="AU77" s="106" t="s">
        <v>1457</v>
      </c>
      <c r="AV77" s="106">
        <v>0</v>
      </c>
      <c r="AW77" s="106">
        <v>1</v>
      </c>
      <c r="AX77" s="106">
        <v>0</v>
      </c>
      <c r="AY77" s="106">
        <v>0</v>
      </c>
      <c r="AZ77" s="106">
        <v>1</v>
      </c>
      <c r="BA77" s="106" t="s">
        <v>1457</v>
      </c>
      <c r="BB77" s="106">
        <v>0</v>
      </c>
      <c r="BC77" s="106">
        <v>1</v>
      </c>
      <c r="BD77" s="106">
        <v>0</v>
      </c>
      <c r="BE77" s="106">
        <v>0</v>
      </c>
      <c r="BF77" s="106">
        <v>1</v>
      </c>
      <c r="BG77" s="106" t="s">
        <v>1457</v>
      </c>
      <c r="BH77" s="106">
        <v>0</v>
      </c>
      <c r="BI77" s="106">
        <v>0</v>
      </c>
      <c r="BJ77" s="106">
        <v>0</v>
      </c>
      <c r="BK77" s="106">
        <v>1</v>
      </c>
      <c r="BL77" s="106">
        <v>1</v>
      </c>
      <c r="BM77" s="106">
        <v>42460</v>
      </c>
      <c r="BN77" s="106">
        <v>1</v>
      </c>
      <c r="BO77" s="106">
        <v>1</v>
      </c>
      <c r="BP77" s="106">
        <v>0</v>
      </c>
      <c r="BQ77" s="106">
        <v>0</v>
      </c>
      <c r="BR77" s="106">
        <v>1</v>
      </c>
      <c r="BS77" s="106" t="s">
        <v>1457</v>
      </c>
      <c r="BT77" s="106">
        <v>0</v>
      </c>
      <c r="BU77" s="106">
        <v>1</v>
      </c>
      <c r="BV77" s="106">
        <v>0</v>
      </c>
      <c r="BW77" s="106">
        <v>0</v>
      </c>
      <c r="BX77" s="106">
        <v>1</v>
      </c>
      <c r="BY77" s="106" t="s">
        <v>1457</v>
      </c>
      <c r="BZ77" s="106">
        <v>0</v>
      </c>
      <c r="CA77" s="106">
        <v>1</v>
      </c>
      <c r="CB77" s="106">
        <v>0</v>
      </c>
      <c r="CC77" s="106">
        <v>0</v>
      </c>
      <c r="CD77" s="106">
        <v>1</v>
      </c>
      <c r="CE77" s="106" t="s">
        <v>1457</v>
      </c>
      <c r="CF77" s="106">
        <v>0</v>
      </c>
      <c r="CG77" s="106">
        <v>1</v>
      </c>
      <c r="CH77" s="106">
        <v>0</v>
      </c>
      <c r="CI77" s="106">
        <v>0</v>
      </c>
      <c r="CJ77" s="106">
        <v>1</v>
      </c>
      <c r="CK77" s="106" t="s">
        <v>1457</v>
      </c>
      <c r="CL77" s="106">
        <v>0</v>
      </c>
    </row>
    <row r="78" spans="1:90">
      <c r="A78" t="s">
        <v>60</v>
      </c>
      <c r="B78" t="s">
        <v>59</v>
      </c>
      <c r="C78" t="s">
        <v>80</v>
      </c>
      <c r="D78" t="s">
        <v>289</v>
      </c>
      <c r="E78" s="106" t="s">
        <v>288</v>
      </c>
      <c r="F78" s="106" t="s">
        <v>1176</v>
      </c>
      <c r="G78" s="106" t="s">
        <v>1458</v>
      </c>
      <c r="H78" s="106">
        <v>0</v>
      </c>
      <c r="I78" s="106" t="s">
        <v>1176</v>
      </c>
      <c r="J78" s="106" t="s">
        <v>1176</v>
      </c>
      <c r="K78" s="106" t="s">
        <v>1176</v>
      </c>
      <c r="L78" s="106" t="s">
        <v>1179</v>
      </c>
      <c r="M78" s="106" t="s">
        <v>1176</v>
      </c>
      <c r="N78" s="106" t="s">
        <v>1176</v>
      </c>
      <c r="O78" s="106" t="s">
        <v>1179</v>
      </c>
      <c r="P78" s="106" t="s">
        <v>1176</v>
      </c>
      <c r="Q78" s="106">
        <v>0</v>
      </c>
      <c r="R78" s="106">
        <v>0</v>
      </c>
      <c r="S78" s="106">
        <v>0</v>
      </c>
      <c r="T78" s="106">
        <v>42461</v>
      </c>
      <c r="U78" s="106">
        <v>0</v>
      </c>
      <c r="V78" s="106">
        <v>0</v>
      </c>
      <c r="W78" s="106">
        <v>42461</v>
      </c>
      <c r="X78" s="106">
        <v>0</v>
      </c>
      <c r="Y78" s="106"/>
      <c r="Z78" s="106"/>
      <c r="AA78" s="106"/>
      <c r="AB78" s="106"/>
      <c r="AC78" s="106"/>
      <c r="AD78" s="106"/>
      <c r="AE78" s="106"/>
      <c r="AF78" s="106"/>
      <c r="AG78" s="106"/>
      <c r="AH78" s="106">
        <v>1</v>
      </c>
      <c r="AI78" s="106">
        <v>0</v>
      </c>
      <c r="AJ78" s="106">
        <v>1</v>
      </c>
      <c r="AK78" s="106">
        <v>0</v>
      </c>
      <c r="AL78" s="106">
        <v>0</v>
      </c>
      <c r="AM78" s="106">
        <v>0</v>
      </c>
      <c r="AN78" s="106">
        <v>0</v>
      </c>
      <c r="AO78" s="106" t="s">
        <v>1457</v>
      </c>
      <c r="AP78" s="106">
        <v>0</v>
      </c>
      <c r="AQ78" s="106">
        <v>1</v>
      </c>
      <c r="AR78" s="106">
        <v>0</v>
      </c>
      <c r="AS78" s="106">
        <v>0</v>
      </c>
      <c r="AT78" s="106">
        <v>1</v>
      </c>
      <c r="AU78" s="106" t="s">
        <v>1457</v>
      </c>
      <c r="AV78" s="106">
        <v>0</v>
      </c>
      <c r="AW78" s="106">
        <v>1</v>
      </c>
      <c r="AX78" s="106">
        <v>0</v>
      </c>
      <c r="AY78" s="106">
        <v>0</v>
      </c>
      <c r="AZ78" s="106">
        <v>1</v>
      </c>
      <c r="BA78" s="106" t="s">
        <v>1457</v>
      </c>
      <c r="BB78" s="106">
        <v>0</v>
      </c>
      <c r="BC78" s="106">
        <v>1</v>
      </c>
      <c r="BD78" s="106">
        <v>0</v>
      </c>
      <c r="BE78" s="106">
        <v>0</v>
      </c>
      <c r="BF78" s="106">
        <v>1</v>
      </c>
      <c r="BG78" s="106" t="s">
        <v>1457</v>
      </c>
      <c r="BH78" s="106">
        <v>0</v>
      </c>
      <c r="BI78" s="106">
        <v>0</v>
      </c>
      <c r="BJ78" s="106">
        <v>0</v>
      </c>
      <c r="BK78" s="106">
        <v>1</v>
      </c>
      <c r="BL78" s="106">
        <v>1</v>
      </c>
      <c r="BM78" s="106">
        <v>42461</v>
      </c>
      <c r="BN78" s="106">
        <v>1</v>
      </c>
      <c r="BO78" s="106">
        <v>1</v>
      </c>
      <c r="BP78" s="106">
        <v>0</v>
      </c>
      <c r="BQ78" s="106">
        <v>0</v>
      </c>
      <c r="BR78" s="106">
        <v>1</v>
      </c>
      <c r="BS78" s="106" t="s">
        <v>1457</v>
      </c>
      <c r="BT78" s="106">
        <v>0</v>
      </c>
      <c r="BU78" s="106">
        <v>1</v>
      </c>
      <c r="BV78" s="106">
        <v>0</v>
      </c>
      <c r="BW78" s="106">
        <v>0</v>
      </c>
      <c r="BX78" s="106">
        <v>1</v>
      </c>
      <c r="BY78" s="106" t="s">
        <v>1457</v>
      </c>
      <c r="BZ78" s="106">
        <v>0</v>
      </c>
      <c r="CA78" s="106">
        <v>0</v>
      </c>
      <c r="CB78" s="106">
        <v>0</v>
      </c>
      <c r="CC78" s="106">
        <v>1</v>
      </c>
      <c r="CD78" s="106">
        <v>1</v>
      </c>
      <c r="CE78" s="106">
        <v>42461</v>
      </c>
      <c r="CF78" s="106">
        <v>1</v>
      </c>
      <c r="CG78" s="106">
        <v>1</v>
      </c>
      <c r="CH78" s="106">
        <v>0</v>
      </c>
      <c r="CI78" s="106">
        <v>0</v>
      </c>
      <c r="CJ78" s="106">
        <v>1</v>
      </c>
      <c r="CK78" s="106" t="s">
        <v>1457</v>
      </c>
      <c r="CL78" s="106">
        <v>0</v>
      </c>
    </row>
    <row r="79" spans="1:90">
      <c r="A79" t="s">
        <v>77</v>
      </c>
      <c r="B79" t="s">
        <v>76</v>
      </c>
      <c r="C79" t="s">
        <v>75</v>
      </c>
      <c r="D79" t="s">
        <v>287</v>
      </c>
      <c r="E79" s="106" t="s">
        <v>286</v>
      </c>
      <c r="F79" s="106" t="s">
        <v>1176</v>
      </c>
      <c r="G79" s="106" t="s">
        <v>1458</v>
      </c>
      <c r="H79" s="106">
        <v>0</v>
      </c>
      <c r="I79" s="106" t="s">
        <v>1176</v>
      </c>
      <c r="J79" s="106" t="s">
        <v>1176</v>
      </c>
      <c r="K79" s="106" t="s">
        <v>1179</v>
      </c>
      <c r="L79" s="106" t="s">
        <v>1176</v>
      </c>
      <c r="M79" s="106" t="s">
        <v>1176</v>
      </c>
      <c r="N79" s="106" t="s">
        <v>1176</v>
      </c>
      <c r="O79" s="106" t="s">
        <v>1176</v>
      </c>
      <c r="P79" s="106" t="s">
        <v>1176</v>
      </c>
      <c r="Q79" s="106">
        <v>0</v>
      </c>
      <c r="R79" s="106">
        <v>0</v>
      </c>
      <c r="S79" s="106">
        <v>42400</v>
      </c>
      <c r="T79" s="106">
        <v>0</v>
      </c>
      <c r="U79" s="106">
        <v>0</v>
      </c>
      <c r="V79" s="106">
        <v>0</v>
      </c>
      <c r="W79" s="106">
        <v>0</v>
      </c>
      <c r="X79" s="106">
        <v>0</v>
      </c>
      <c r="Y79" s="106"/>
      <c r="Z79" s="106"/>
      <c r="AA79" s="106"/>
      <c r="AB79" s="106"/>
      <c r="AC79" s="106"/>
      <c r="AD79" s="106"/>
      <c r="AE79" s="106"/>
      <c r="AF79" s="106"/>
      <c r="AG79" s="106"/>
      <c r="AH79" s="106">
        <v>1</v>
      </c>
      <c r="AI79" s="106">
        <v>0</v>
      </c>
      <c r="AJ79" s="106">
        <v>1</v>
      </c>
      <c r="AK79" s="106">
        <v>0</v>
      </c>
      <c r="AL79" s="106">
        <v>0</v>
      </c>
      <c r="AM79" s="106">
        <v>0</v>
      </c>
      <c r="AN79" s="106">
        <v>0</v>
      </c>
      <c r="AO79" s="106" t="s">
        <v>1457</v>
      </c>
      <c r="AP79" s="106">
        <v>0</v>
      </c>
      <c r="AQ79" s="106">
        <v>1</v>
      </c>
      <c r="AR79" s="106">
        <v>0</v>
      </c>
      <c r="AS79" s="106">
        <v>0</v>
      </c>
      <c r="AT79" s="106">
        <v>1</v>
      </c>
      <c r="AU79" s="106" t="s">
        <v>1457</v>
      </c>
      <c r="AV79" s="106">
        <v>0</v>
      </c>
      <c r="AW79" s="106">
        <v>1</v>
      </c>
      <c r="AX79" s="106">
        <v>0</v>
      </c>
      <c r="AY79" s="106">
        <v>0</v>
      </c>
      <c r="AZ79" s="106">
        <v>1</v>
      </c>
      <c r="BA79" s="106" t="s">
        <v>1457</v>
      </c>
      <c r="BB79" s="106">
        <v>0</v>
      </c>
      <c r="BC79" s="106">
        <v>0</v>
      </c>
      <c r="BD79" s="106">
        <v>0</v>
      </c>
      <c r="BE79" s="106">
        <v>1</v>
      </c>
      <c r="BF79" s="106">
        <v>1</v>
      </c>
      <c r="BG79" s="106">
        <v>42400</v>
      </c>
      <c r="BH79" s="106">
        <v>1</v>
      </c>
      <c r="BI79" s="106">
        <v>1</v>
      </c>
      <c r="BJ79" s="106">
        <v>0</v>
      </c>
      <c r="BK79" s="106">
        <v>0</v>
      </c>
      <c r="BL79" s="106">
        <v>1</v>
      </c>
      <c r="BM79" s="106" t="s">
        <v>1457</v>
      </c>
      <c r="BN79" s="106">
        <v>0</v>
      </c>
      <c r="BO79" s="106">
        <v>1</v>
      </c>
      <c r="BP79" s="106">
        <v>0</v>
      </c>
      <c r="BQ79" s="106">
        <v>0</v>
      </c>
      <c r="BR79" s="106">
        <v>1</v>
      </c>
      <c r="BS79" s="106" t="s">
        <v>1457</v>
      </c>
      <c r="BT79" s="106">
        <v>0</v>
      </c>
      <c r="BU79" s="106">
        <v>1</v>
      </c>
      <c r="BV79" s="106">
        <v>0</v>
      </c>
      <c r="BW79" s="106">
        <v>0</v>
      </c>
      <c r="BX79" s="106">
        <v>1</v>
      </c>
      <c r="BY79" s="106" t="s">
        <v>1457</v>
      </c>
      <c r="BZ79" s="106">
        <v>0</v>
      </c>
      <c r="CA79" s="106">
        <v>1</v>
      </c>
      <c r="CB79" s="106">
        <v>0</v>
      </c>
      <c r="CC79" s="106">
        <v>0</v>
      </c>
      <c r="CD79" s="106">
        <v>1</v>
      </c>
      <c r="CE79" s="106" t="s">
        <v>1457</v>
      </c>
      <c r="CF79" s="106">
        <v>0</v>
      </c>
      <c r="CG79" s="106">
        <v>1</v>
      </c>
      <c r="CH79" s="106">
        <v>0</v>
      </c>
      <c r="CI79" s="106">
        <v>0</v>
      </c>
      <c r="CJ79" s="106">
        <v>1</v>
      </c>
      <c r="CK79" s="106" t="s">
        <v>1457</v>
      </c>
      <c r="CL79" s="106">
        <v>0</v>
      </c>
    </row>
    <row r="80" spans="1:90">
      <c r="A80" t="s">
        <v>53</v>
      </c>
      <c r="B80" t="s">
        <v>105</v>
      </c>
      <c r="C80" t="s">
        <v>104</v>
      </c>
      <c r="D80" t="s">
        <v>285</v>
      </c>
      <c r="E80" s="106" t="s">
        <v>284</v>
      </c>
      <c r="F80" s="106" t="s">
        <v>1176</v>
      </c>
      <c r="G80" s="106" t="s">
        <v>1458</v>
      </c>
      <c r="H80" s="106">
        <v>0</v>
      </c>
      <c r="I80" s="106" t="s">
        <v>1176</v>
      </c>
      <c r="J80" s="106" t="s">
        <v>1176</v>
      </c>
      <c r="K80" s="106" t="s">
        <v>1179</v>
      </c>
      <c r="L80" s="106" t="s">
        <v>1176</v>
      </c>
      <c r="M80" s="106" t="s">
        <v>1176</v>
      </c>
      <c r="N80" s="106" t="s">
        <v>1176</v>
      </c>
      <c r="O80" s="106" t="s">
        <v>1179</v>
      </c>
      <c r="P80" s="106" t="s">
        <v>1176</v>
      </c>
      <c r="Q80" s="106">
        <v>0</v>
      </c>
      <c r="R80" s="106">
        <v>0</v>
      </c>
      <c r="S80" s="106">
        <v>42370</v>
      </c>
      <c r="T80" s="106">
        <v>0</v>
      </c>
      <c r="U80" s="106">
        <v>0</v>
      </c>
      <c r="V80" s="106">
        <v>0</v>
      </c>
      <c r="W80" s="106">
        <v>42460</v>
      </c>
      <c r="X80" s="106">
        <v>0</v>
      </c>
      <c r="Y80" s="106"/>
      <c r="Z80" s="106"/>
      <c r="AA80" s="106"/>
      <c r="AB80" s="106"/>
      <c r="AC80" s="106"/>
      <c r="AD80" s="106"/>
      <c r="AE80" s="106"/>
      <c r="AF80" s="106"/>
      <c r="AG80" s="106"/>
      <c r="AH80" s="106">
        <v>1</v>
      </c>
      <c r="AI80" s="106">
        <v>0</v>
      </c>
      <c r="AJ80" s="106">
        <v>1</v>
      </c>
      <c r="AK80" s="106">
        <v>0</v>
      </c>
      <c r="AL80" s="106">
        <v>0</v>
      </c>
      <c r="AM80" s="106">
        <v>0</v>
      </c>
      <c r="AN80" s="106">
        <v>0</v>
      </c>
      <c r="AO80" s="106" t="s">
        <v>1457</v>
      </c>
      <c r="AP80" s="106">
        <v>0</v>
      </c>
      <c r="AQ80" s="106">
        <v>1</v>
      </c>
      <c r="AR80" s="106">
        <v>0</v>
      </c>
      <c r="AS80" s="106">
        <v>0</v>
      </c>
      <c r="AT80" s="106">
        <v>1</v>
      </c>
      <c r="AU80" s="106" t="s">
        <v>1457</v>
      </c>
      <c r="AV80" s="106">
        <v>0</v>
      </c>
      <c r="AW80" s="106">
        <v>1</v>
      </c>
      <c r="AX80" s="106">
        <v>0</v>
      </c>
      <c r="AY80" s="106">
        <v>0</v>
      </c>
      <c r="AZ80" s="106">
        <v>1</v>
      </c>
      <c r="BA80" s="106" t="s">
        <v>1457</v>
      </c>
      <c r="BB80" s="106">
        <v>0</v>
      </c>
      <c r="BC80" s="106">
        <v>0</v>
      </c>
      <c r="BD80" s="106">
        <v>0</v>
      </c>
      <c r="BE80" s="106">
        <v>1</v>
      </c>
      <c r="BF80" s="106">
        <v>1</v>
      </c>
      <c r="BG80" s="106">
        <v>42370</v>
      </c>
      <c r="BH80" s="106">
        <v>1</v>
      </c>
      <c r="BI80" s="106">
        <v>1</v>
      </c>
      <c r="BJ80" s="106">
        <v>0</v>
      </c>
      <c r="BK80" s="106">
        <v>0</v>
      </c>
      <c r="BL80" s="106">
        <v>1</v>
      </c>
      <c r="BM80" s="106" t="s">
        <v>1457</v>
      </c>
      <c r="BN80" s="106">
        <v>0</v>
      </c>
      <c r="BO80" s="106">
        <v>1</v>
      </c>
      <c r="BP80" s="106">
        <v>0</v>
      </c>
      <c r="BQ80" s="106">
        <v>0</v>
      </c>
      <c r="BR80" s="106">
        <v>1</v>
      </c>
      <c r="BS80" s="106" t="s">
        <v>1457</v>
      </c>
      <c r="BT80" s="106">
        <v>0</v>
      </c>
      <c r="BU80" s="106">
        <v>1</v>
      </c>
      <c r="BV80" s="106">
        <v>0</v>
      </c>
      <c r="BW80" s="106">
        <v>0</v>
      </c>
      <c r="BX80" s="106">
        <v>1</v>
      </c>
      <c r="BY80" s="106" t="s">
        <v>1457</v>
      </c>
      <c r="BZ80" s="106">
        <v>0</v>
      </c>
      <c r="CA80" s="106">
        <v>0</v>
      </c>
      <c r="CB80" s="106">
        <v>0</v>
      </c>
      <c r="CC80" s="106">
        <v>1</v>
      </c>
      <c r="CD80" s="106">
        <v>1</v>
      </c>
      <c r="CE80" s="106">
        <v>42460</v>
      </c>
      <c r="CF80" s="106">
        <v>1</v>
      </c>
      <c r="CG80" s="106">
        <v>1</v>
      </c>
      <c r="CH80" s="106">
        <v>0</v>
      </c>
      <c r="CI80" s="106">
        <v>0</v>
      </c>
      <c r="CJ80" s="106">
        <v>1</v>
      </c>
      <c r="CK80" s="106" t="s">
        <v>1457</v>
      </c>
      <c r="CL80" s="106">
        <v>0</v>
      </c>
    </row>
    <row r="81" spans="1:90">
      <c r="A81" t="s">
        <v>48</v>
      </c>
      <c r="B81" t="s">
        <v>120</v>
      </c>
      <c r="C81" t="s">
        <v>119</v>
      </c>
      <c r="D81" t="s">
        <v>283</v>
      </c>
      <c r="E81" s="106" t="s">
        <v>282</v>
      </c>
      <c r="F81" s="106" t="s">
        <v>1176</v>
      </c>
      <c r="G81" s="106" t="s">
        <v>1458</v>
      </c>
      <c r="H81" s="106">
        <v>0</v>
      </c>
      <c r="I81" s="106" t="s">
        <v>1176</v>
      </c>
      <c r="J81" s="106" t="s">
        <v>1176</v>
      </c>
      <c r="K81" s="106" t="s">
        <v>1176</v>
      </c>
      <c r="L81" s="106" t="s">
        <v>1176</v>
      </c>
      <c r="M81" s="106" t="s">
        <v>1176</v>
      </c>
      <c r="N81" s="106" t="s">
        <v>1176</v>
      </c>
      <c r="O81" s="106" t="s">
        <v>1176</v>
      </c>
      <c r="P81" s="106" t="s">
        <v>1176</v>
      </c>
      <c r="Q81" s="106">
        <v>0</v>
      </c>
      <c r="R81" s="106">
        <v>0</v>
      </c>
      <c r="S81" s="106">
        <v>0</v>
      </c>
      <c r="T81" s="106">
        <v>0</v>
      </c>
      <c r="U81" s="106">
        <v>0</v>
      </c>
      <c r="V81" s="106">
        <v>0</v>
      </c>
      <c r="W81" s="106">
        <v>0</v>
      </c>
      <c r="X81" s="106">
        <v>0</v>
      </c>
      <c r="Y81" s="106"/>
      <c r="Z81" s="106"/>
      <c r="AA81" s="106"/>
      <c r="AB81" s="106"/>
      <c r="AC81" s="106"/>
      <c r="AD81" s="106"/>
      <c r="AE81" s="106"/>
      <c r="AF81" s="106"/>
      <c r="AG81" s="106"/>
      <c r="AH81" s="106">
        <v>1</v>
      </c>
      <c r="AI81" s="106">
        <v>0</v>
      </c>
      <c r="AJ81" s="106">
        <v>1</v>
      </c>
      <c r="AK81" s="106">
        <v>0</v>
      </c>
      <c r="AL81" s="106">
        <v>0</v>
      </c>
      <c r="AM81" s="106">
        <v>0</v>
      </c>
      <c r="AN81" s="106">
        <v>0</v>
      </c>
      <c r="AO81" s="106" t="s">
        <v>1457</v>
      </c>
      <c r="AP81" s="106">
        <v>0</v>
      </c>
      <c r="AQ81" s="106">
        <v>1</v>
      </c>
      <c r="AR81" s="106">
        <v>0</v>
      </c>
      <c r="AS81" s="106">
        <v>0</v>
      </c>
      <c r="AT81" s="106">
        <v>1</v>
      </c>
      <c r="AU81" s="106" t="s">
        <v>1457</v>
      </c>
      <c r="AV81" s="106">
        <v>0</v>
      </c>
      <c r="AW81" s="106">
        <v>1</v>
      </c>
      <c r="AX81" s="106">
        <v>0</v>
      </c>
      <c r="AY81" s="106">
        <v>0</v>
      </c>
      <c r="AZ81" s="106">
        <v>1</v>
      </c>
      <c r="BA81" s="106" t="s">
        <v>1457</v>
      </c>
      <c r="BB81" s="106">
        <v>0</v>
      </c>
      <c r="BC81" s="106">
        <v>1</v>
      </c>
      <c r="BD81" s="106">
        <v>0</v>
      </c>
      <c r="BE81" s="106">
        <v>0</v>
      </c>
      <c r="BF81" s="106">
        <v>1</v>
      </c>
      <c r="BG81" s="106" t="s">
        <v>1457</v>
      </c>
      <c r="BH81" s="106">
        <v>0</v>
      </c>
      <c r="BI81" s="106">
        <v>1</v>
      </c>
      <c r="BJ81" s="106">
        <v>0</v>
      </c>
      <c r="BK81" s="106">
        <v>0</v>
      </c>
      <c r="BL81" s="106">
        <v>1</v>
      </c>
      <c r="BM81" s="106" t="s">
        <v>1457</v>
      </c>
      <c r="BN81" s="106">
        <v>0</v>
      </c>
      <c r="BO81" s="106">
        <v>1</v>
      </c>
      <c r="BP81" s="106">
        <v>0</v>
      </c>
      <c r="BQ81" s="106">
        <v>0</v>
      </c>
      <c r="BR81" s="106">
        <v>1</v>
      </c>
      <c r="BS81" s="106" t="s">
        <v>1457</v>
      </c>
      <c r="BT81" s="106">
        <v>0</v>
      </c>
      <c r="BU81" s="106">
        <v>1</v>
      </c>
      <c r="BV81" s="106">
        <v>0</v>
      </c>
      <c r="BW81" s="106">
        <v>0</v>
      </c>
      <c r="BX81" s="106">
        <v>1</v>
      </c>
      <c r="BY81" s="106" t="s">
        <v>1457</v>
      </c>
      <c r="BZ81" s="106">
        <v>0</v>
      </c>
      <c r="CA81" s="106">
        <v>1</v>
      </c>
      <c r="CB81" s="106">
        <v>0</v>
      </c>
      <c r="CC81" s="106">
        <v>0</v>
      </c>
      <c r="CD81" s="106">
        <v>1</v>
      </c>
      <c r="CE81" s="106" t="s">
        <v>1457</v>
      </c>
      <c r="CF81" s="106">
        <v>0</v>
      </c>
      <c r="CG81" s="106">
        <v>1</v>
      </c>
      <c r="CH81" s="106">
        <v>0</v>
      </c>
      <c r="CI81" s="106">
        <v>0</v>
      </c>
      <c r="CJ81" s="106">
        <v>1</v>
      </c>
      <c r="CK81" s="106" t="s">
        <v>1457</v>
      </c>
      <c r="CL81" s="106">
        <v>0</v>
      </c>
    </row>
    <row r="82" spans="1:90">
      <c r="A82" t="s">
        <v>60</v>
      </c>
      <c r="B82" t="s">
        <v>69</v>
      </c>
      <c r="C82" t="s">
        <v>58</v>
      </c>
      <c r="D82" t="s">
        <v>281</v>
      </c>
      <c r="E82" s="106" t="s">
        <v>280</v>
      </c>
      <c r="F82" s="106" t="s">
        <v>1176</v>
      </c>
      <c r="G82" s="106" t="s">
        <v>1458</v>
      </c>
      <c r="H82" s="106">
        <v>0</v>
      </c>
      <c r="I82" s="106" t="s">
        <v>1176</v>
      </c>
      <c r="J82" s="106" t="s">
        <v>1176</v>
      </c>
      <c r="K82" s="106" t="s">
        <v>1176</v>
      </c>
      <c r="L82" s="106" t="s">
        <v>1179</v>
      </c>
      <c r="M82" s="106" t="s">
        <v>1176</v>
      </c>
      <c r="N82" s="106" t="s">
        <v>1176</v>
      </c>
      <c r="O82" s="106" t="s">
        <v>1176</v>
      </c>
      <c r="P82" s="106" t="s">
        <v>1179</v>
      </c>
      <c r="Q82" s="106">
        <v>0</v>
      </c>
      <c r="R82" s="106">
        <v>0</v>
      </c>
      <c r="S82" s="106">
        <v>0</v>
      </c>
      <c r="T82" s="106">
        <v>42674</v>
      </c>
      <c r="U82" s="106">
        <v>0</v>
      </c>
      <c r="V82" s="106">
        <v>0</v>
      </c>
      <c r="W82" s="106">
        <v>0</v>
      </c>
      <c r="X82" s="106">
        <v>42460</v>
      </c>
      <c r="Y82" s="106"/>
      <c r="Z82" s="106"/>
      <c r="AA82" s="106"/>
      <c r="AB82" s="106"/>
      <c r="AC82" s="106"/>
      <c r="AD82" s="106"/>
      <c r="AE82" s="106"/>
      <c r="AF82" s="106"/>
      <c r="AG82" s="106"/>
      <c r="AH82" s="106">
        <v>1</v>
      </c>
      <c r="AI82" s="106">
        <v>0</v>
      </c>
      <c r="AJ82" s="106">
        <v>1</v>
      </c>
      <c r="AK82" s="106">
        <v>0</v>
      </c>
      <c r="AL82" s="106">
        <v>0</v>
      </c>
      <c r="AM82" s="106">
        <v>0</v>
      </c>
      <c r="AN82" s="106">
        <v>0</v>
      </c>
      <c r="AO82" s="106" t="s">
        <v>1457</v>
      </c>
      <c r="AP82" s="106">
        <v>0</v>
      </c>
      <c r="AQ82" s="106">
        <v>1</v>
      </c>
      <c r="AR82" s="106">
        <v>0</v>
      </c>
      <c r="AS82" s="106">
        <v>0</v>
      </c>
      <c r="AT82" s="106">
        <v>1</v>
      </c>
      <c r="AU82" s="106" t="s">
        <v>1457</v>
      </c>
      <c r="AV82" s="106">
        <v>0</v>
      </c>
      <c r="AW82" s="106">
        <v>1</v>
      </c>
      <c r="AX82" s="106">
        <v>0</v>
      </c>
      <c r="AY82" s="106">
        <v>0</v>
      </c>
      <c r="AZ82" s="106">
        <v>1</v>
      </c>
      <c r="BA82" s="106" t="s">
        <v>1457</v>
      </c>
      <c r="BB82" s="106">
        <v>0</v>
      </c>
      <c r="BC82" s="106">
        <v>1</v>
      </c>
      <c r="BD82" s="106">
        <v>0</v>
      </c>
      <c r="BE82" s="106">
        <v>0</v>
      </c>
      <c r="BF82" s="106">
        <v>1</v>
      </c>
      <c r="BG82" s="106" t="s">
        <v>1457</v>
      </c>
      <c r="BH82" s="106">
        <v>0</v>
      </c>
      <c r="BI82" s="106">
        <v>0</v>
      </c>
      <c r="BJ82" s="106">
        <v>0</v>
      </c>
      <c r="BK82" s="106">
        <v>1</v>
      </c>
      <c r="BL82" s="106">
        <v>1</v>
      </c>
      <c r="BM82" s="106">
        <v>42674</v>
      </c>
      <c r="BN82" s="106">
        <v>1</v>
      </c>
      <c r="BO82" s="106">
        <v>1</v>
      </c>
      <c r="BP82" s="106">
        <v>0</v>
      </c>
      <c r="BQ82" s="106">
        <v>0</v>
      </c>
      <c r="BR82" s="106">
        <v>1</v>
      </c>
      <c r="BS82" s="106" t="s">
        <v>1457</v>
      </c>
      <c r="BT82" s="106">
        <v>0</v>
      </c>
      <c r="BU82" s="106">
        <v>1</v>
      </c>
      <c r="BV82" s="106">
        <v>0</v>
      </c>
      <c r="BW82" s="106">
        <v>0</v>
      </c>
      <c r="BX82" s="106">
        <v>1</v>
      </c>
      <c r="BY82" s="106" t="s">
        <v>1457</v>
      </c>
      <c r="BZ82" s="106">
        <v>0</v>
      </c>
      <c r="CA82" s="106">
        <v>1</v>
      </c>
      <c r="CB82" s="106">
        <v>0</v>
      </c>
      <c r="CC82" s="106">
        <v>0</v>
      </c>
      <c r="CD82" s="106">
        <v>1</v>
      </c>
      <c r="CE82" s="106" t="s">
        <v>1457</v>
      </c>
      <c r="CF82" s="106">
        <v>0</v>
      </c>
      <c r="CG82" s="106">
        <v>0</v>
      </c>
      <c r="CH82" s="106">
        <v>0</v>
      </c>
      <c r="CI82" s="106">
        <v>1</v>
      </c>
      <c r="CJ82" s="106">
        <v>1</v>
      </c>
      <c r="CK82" s="106">
        <v>42460</v>
      </c>
      <c r="CL82" s="106">
        <v>1</v>
      </c>
    </row>
    <row r="83" spans="1:90">
      <c r="A83" t="s">
        <v>77</v>
      </c>
      <c r="B83" t="s">
        <v>76</v>
      </c>
      <c r="C83" t="s">
        <v>75</v>
      </c>
      <c r="D83" t="s">
        <v>279</v>
      </c>
      <c r="E83" s="106" t="s">
        <v>278</v>
      </c>
      <c r="F83" s="106" t="s">
        <v>1176</v>
      </c>
      <c r="G83" s="106" t="s">
        <v>1458</v>
      </c>
      <c r="H83" s="106">
        <v>0</v>
      </c>
      <c r="I83" s="106" t="s">
        <v>1176</v>
      </c>
      <c r="J83" s="106" t="s">
        <v>1176</v>
      </c>
      <c r="K83" s="106" t="s">
        <v>1176</v>
      </c>
      <c r="L83" s="106" t="s">
        <v>1176</v>
      </c>
      <c r="M83" s="106" t="s">
        <v>1176</v>
      </c>
      <c r="N83" s="106" t="s">
        <v>1176</v>
      </c>
      <c r="O83" s="106" t="s">
        <v>1176</v>
      </c>
      <c r="P83" s="106" t="s">
        <v>1176</v>
      </c>
      <c r="Q83" s="106">
        <v>0</v>
      </c>
      <c r="R83" s="106">
        <v>0</v>
      </c>
      <c r="S83" s="106">
        <v>0</v>
      </c>
      <c r="T83" s="106">
        <v>0</v>
      </c>
      <c r="U83" s="106">
        <v>0</v>
      </c>
      <c r="V83" s="106">
        <v>0</v>
      </c>
      <c r="W83" s="106">
        <v>0</v>
      </c>
      <c r="X83" s="106">
        <v>0</v>
      </c>
      <c r="Y83" s="106"/>
      <c r="Z83" s="106"/>
      <c r="AA83" s="106"/>
      <c r="AB83" s="106"/>
      <c r="AC83" s="106"/>
      <c r="AD83" s="106"/>
      <c r="AE83" s="106"/>
      <c r="AF83" s="106"/>
      <c r="AG83" s="106"/>
      <c r="AH83" s="106">
        <v>1</v>
      </c>
      <c r="AI83" s="106">
        <v>0</v>
      </c>
      <c r="AJ83" s="106">
        <v>1</v>
      </c>
      <c r="AK83" s="106">
        <v>0</v>
      </c>
      <c r="AL83" s="106">
        <v>0</v>
      </c>
      <c r="AM83" s="106">
        <v>0</v>
      </c>
      <c r="AN83" s="106">
        <v>0</v>
      </c>
      <c r="AO83" s="106" t="s">
        <v>1457</v>
      </c>
      <c r="AP83" s="106">
        <v>0</v>
      </c>
      <c r="AQ83" s="106">
        <v>1</v>
      </c>
      <c r="AR83" s="106">
        <v>0</v>
      </c>
      <c r="AS83" s="106">
        <v>0</v>
      </c>
      <c r="AT83" s="106">
        <v>1</v>
      </c>
      <c r="AU83" s="106" t="s">
        <v>1457</v>
      </c>
      <c r="AV83" s="106">
        <v>0</v>
      </c>
      <c r="AW83" s="106">
        <v>1</v>
      </c>
      <c r="AX83" s="106">
        <v>0</v>
      </c>
      <c r="AY83" s="106">
        <v>0</v>
      </c>
      <c r="AZ83" s="106">
        <v>1</v>
      </c>
      <c r="BA83" s="106" t="s">
        <v>1457</v>
      </c>
      <c r="BB83" s="106">
        <v>0</v>
      </c>
      <c r="BC83" s="106">
        <v>1</v>
      </c>
      <c r="BD83" s="106">
        <v>0</v>
      </c>
      <c r="BE83" s="106">
        <v>0</v>
      </c>
      <c r="BF83" s="106">
        <v>1</v>
      </c>
      <c r="BG83" s="106" t="s">
        <v>1457</v>
      </c>
      <c r="BH83" s="106">
        <v>0</v>
      </c>
      <c r="BI83" s="106">
        <v>1</v>
      </c>
      <c r="BJ83" s="106">
        <v>0</v>
      </c>
      <c r="BK83" s="106">
        <v>0</v>
      </c>
      <c r="BL83" s="106">
        <v>1</v>
      </c>
      <c r="BM83" s="106" t="s">
        <v>1457</v>
      </c>
      <c r="BN83" s="106">
        <v>0</v>
      </c>
      <c r="BO83" s="106">
        <v>1</v>
      </c>
      <c r="BP83" s="106">
        <v>0</v>
      </c>
      <c r="BQ83" s="106">
        <v>0</v>
      </c>
      <c r="BR83" s="106">
        <v>1</v>
      </c>
      <c r="BS83" s="106" t="s">
        <v>1457</v>
      </c>
      <c r="BT83" s="106">
        <v>0</v>
      </c>
      <c r="BU83" s="106">
        <v>1</v>
      </c>
      <c r="BV83" s="106">
        <v>0</v>
      </c>
      <c r="BW83" s="106">
        <v>0</v>
      </c>
      <c r="BX83" s="106">
        <v>1</v>
      </c>
      <c r="BY83" s="106" t="s">
        <v>1457</v>
      </c>
      <c r="BZ83" s="106">
        <v>0</v>
      </c>
      <c r="CA83" s="106">
        <v>1</v>
      </c>
      <c r="CB83" s="106">
        <v>0</v>
      </c>
      <c r="CC83" s="106">
        <v>0</v>
      </c>
      <c r="CD83" s="106">
        <v>1</v>
      </c>
      <c r="CE83" s="106" t="s">
        <v>1457</v>
      </c>
      <c r="CF83" s="106">
        <v>0</v>
      </c>
      <c r="CG83" s="106">
        <v>1</v>
      </c>
      <c r="CH83" s="106">
        <v>0</v>
      </c>
      <c r="CI83" s="106">
        <v>0</v>
      </c>
      <c r="CJ83" s="106">
        <v>1</v>
      </c>
      <c r="CK83" s="106" t="s">
        <v>1457</v>
      </c>
      <c r="CL83" s="106">
        <v>0</v>
      </c>
    </row>
    <row r="84" spans="1:90">
      <c r="A84" t="s">
        <v>77</v>
      </c>
      <c r="B84" t="s">
        <v>76</v>
      </c>
      <c r="C84" t="s">
        <v>75</v>
      </c>
      <c r="D84" t="s">
        <v>277</v>
      </c>
      <c r="E84" s="106" t="s">
        <v>276</v>
      </c>
      <c r="F84" s="106" t="s">
        <v>1176</v>
      </c>
      <c r="G84" s="106" t="s">
        <v>1458</v>
      </c>
      <c r="H84" s="106">
        <v>0</v>
      </c>
      <c r="I84" s="106" t="s">
        <v>1176</v>
      </c>
      <c r="J84" s="106" t="s">
        <v>1176</v>
      </c>
      <c r="K84" s="106" t="s">
        <v>1176</v>
      </c>
      <c r="L84" s="106" t="s">
        <v>1176</v>
      </c>
      <c r="M84" s="106" t="s">
        <v>1176</v>
      </c>
      <c r="N84" s="106" t="s">
        <v>1176</v>
      </c>
      <c r="O84" s="106" t="s">
        <v>1176</v>
      </c>
      <c r="P84" s="106" t="s">
        <v>1176</v>
      </c>
      <c r="Q84" s="106">
        <v>0</v>
      </c>
      <c r="R84" s="106">
        <v>0</v>
      </c>
      <c r="S84" s="106">
        <v>0</v>
      </c>
      <c r="T84" s="106">
        <v>0</v>
      </c>
      <c r="U84" s="106">
        <v>0</v>
      </c>
      <c r="V84" s="106">
        <v>0</v>
      </c>
      <c r="W84" s="106">
        <v>0</v>
      </c>
      <c r="X84" s="106">
        <v>0</v>
      </c>
      <c r="Y84" s="106"/>
      <c r="Z84" s="106"/>
      <c r="AA84" s="106"/>
      <c r="AB84" s="106"/>
      <c r="AC84" s="106"/>
      <c r="AD84" s="106"/>
      <c r="AE84" s="106"/>
      <c r="AF84" s="106"/>
      <c r="AG84" s="106"/>
      <c r="AH84" s="106">
        <v>1</v>
      </c>
      <c r="AI84" s="106">
        <v>0</v>
      </c>
      <c r="AJ84" s="106">
        <v>1</v>
      </c>
      <c r="AK84" s="106">
        <v>0</v>
      </c>
      <c r="AL84" s="106">
        <v>0</v>
      </c>
      <c r="AM84" s="106">
        <v>0</v>
      </c>
      <c r="AN84" s="106">
        <v>0</v>
      </c>
      <c r="AO84" s="106" t="s">
        <v>1457</v>
      </c>
      <c r="AP84" s="106">
        <v>0</v>
      </c>
      <c r="AQ84" s="106">
        <v>1</v>
      </c>
      <c r="AR84" s="106">
        <v>0</v>
      </c>
      <c r="AS84" s="106">
        <v>0</v>
      </c>
      <c r="AT84" s="106">
        <v>1</v>
      </c>
      <c r="AU84" s="106" t="s">
        <v>1457</v>
      </c>
      <c r="AV84" s="106">
        <v>0</v>
      </c>
      <c r="AW84" s="106">
        <v>1</v>
      </c>
      <c r="AX84" s="106">
        <v>0</v>
      </c>
      <c r="AY84" s="106">
        <v>0</v>
      </c>
      <c r="AZ84" s="106">
        <v>1</v>
      </c>
      <c r="BA84" s="106" t="s">
        <v>1457</v>
      </c>
      <c r="BB84" s="106">
        <v>0</v>
      </c>
      <c r="BC84" s="106">
        <v>1</v>
      </c>
      <c r="BD84" s="106">
        <v>0</v>
      </c>
      <c r="BE84" s="106">
        <v>0</v>
      </c>
      <c r="BF84" s="106">
        <v>1</v>
      </c>
      <c r="BG84" s="106" t="s">
        <v>1457</v>
      </c>
      <c r="BH84" s="106">
        <v>0</v>
      </c>
      <c r="BI84" s="106">
        <v>1</v>
      </c>
      <c r="BJ84" s="106">
        <v>0</v>
      </c>
      <c r="BK84" s="106">
        <v>0</v>
      </c>
      <c r="BL84" s="106">
        <v>1</v>
      </c>
      <c r="BM84" s="106" t="s">
        <v>1457</v>
      </c>
      <c r="BN84" s="106">
        <v>0</v>
      </c>
      <c r="BO84" s="106">
        <v>1</v>
      </c>
      <c r="BP84" s="106">
        <v>0</v>
      </c>
      <c r="BQ84" s="106">
        <v>0</v>
      </c>
      <c r="BR84" s="106">
        <v>1</v>
      </c>
      <c r="BS84" s="106" t="s">
        <v>1457</v>
      </c>
      <c r="BT84" s="106">
        <v>0</v>
      </c>
      <c r="BU84" s="106">
        <v>1</v>
      </c>
      <c r="BV84" s="106">
        <v>0</v>
      </c>
      <c r="BW84" s="106">
        <v>0</v>
      </c>
      <c r="BX84" s="106">
        <v>1</v>
      </c>
      <c r="BY84" s="106" t="s">
        <v>1457</v>
      </c>
      <c r="BZ84" s="106">
        <v>0</v>
      </c>
      <c r="CA84" s="106">
        <v>1</v>
      </c>
      <c r="CB84" s="106">
        <v>0</v>
      </c>
      <c r="CC84" s="106">
        <v>0</v>
      </c>
      <c r="CD84" s="106">
        <v>1</v>
      </c>
      <c r="CE84" s="106" t="s">
        <v>1457</v>
      </c>
      <c r="CF84" s="106">
        <v>0</v>
      </c>
      <c r="CG84" s="106">
        <v>1</v>
      </c>
      <c r="CH84" s="106">
        <v>0</v>
      </c>
      <c r="CI84" s="106">
        <v>0</v>
      </c>
      <c r="CJ84" s="106">
        <v>1</v>
      </c>
      <c r="CK84" s="106" t="s">
        <v>1457</v>
      </c>
      <c r="CL84" s="106">
        <v>0</v>
      </c>
    </row>
    <row r="85" spans="1:90">
      <c r="A85" t="s">
        <v>48</v>
      </c>
      <c r="B85" t="s">
        <v>64</v>
      </c>
      <c r="C85" t="s">
        <v>63</v>
      </c>
      <c r="D85" t="s">
        <v>275</v>
      </c>
      <c r="E85" s="106" t="s">
        <v>274</v>
      </c>
      <c r="F85" s="106" t="s">
        <v>1176</v>
      </c>
      <c r="G85" s="106" t="s">
        <v>1458</v>
      </c>
      <c r="H85" s="106">
        <v>0</v>
      </c>
      <c r="I85" s="106" t="s">
        <v>1176</v>
      </c>
      <c r="J85" s="106" t="s">
        <v>1176</v>
      </c>
      <c r="K85" s="106" t="s">
        <v>1176</v>
      </c>
      <c r="L85" s="106" t="s">
        <v>1179</v>
      </c>
      <c r="M85" s="106" t="s">
        <v>1176</v>
      </c>
      <c r="N85" s="106" t="s">
        <v>1176</v>
      </c>
      <c r="O85" s="106" t="s">
        <v>1176</v>
      </c>
      <c r="P85" s="106" t="s">
        <v>1176</v>
      </c>
      <c r="Q85" s="106">
        <v>0</v>
      </c>
      <c r="R85" s="106">
        <v>0</v>
      </c>
      <c r="S85" s="106">
        <v>0</v>
      </c>
      <c r="T85" s="106">
        <v>42461</v>
      </c>
      <c r="U85" s="106">
        <v>0</v>
      </c>
      <c r="V85" s="106">
        <v>0</v>
      </c>
      <c r="W85" s="106">
        <v>0</v>
      </c>
      <c r="X85" s="106">
        <v>0</v>
      </c>
      <c r="Y85" s="106"/>
      <c r="Z85" s="106"/>
      <c r="AA85" s="106"/>
      <c r="AB85" s="106"/>
      <c r="AC85" s="106"/>
      <c r="AD85" s="106"/>
      <c r="AE85" s="106"/>
      <c r="AF85" s="106"/>
      <c r="AG85" s="106"/>
      <c r="AH85" s="106">
        <v>1</v>
      </c>
      <c r="AI85" s="106">
        <v>0</v>
      </c>
      <c r="AJ85" s="106">
        <v>1</v>
      </c>
      <c r="AK85" s="106">
        <v>0</v>
      </c>
      <c r="AL85" s="106">
        <v>0</v>
      </c>
      <c r="AM85" s="106">
        <v>0</v>
      </c>
      <c r="AN85" s="106">
        <v>0</v>
      </c>
      <c r="AO85" s="106" t="s">
        <v>1457</v>
      </c>
      <c r="AP85" s="106">
        <v>0</v>
      </c>
      <c r="AQ85" s="106">
        <v>1</v>
      </c>
      <c r="AR85" s="106">
        <v>0</v>
      </c>
      <c r="AS85" s="106">
        <v>0</v>
      </c>
      <c r="AT85" s="106">
        <v>1</v>
      </c>
      <c r="AU85" s="106" t="s">
        <v>1457</v>
      </c>
      <c r="AV85" s="106">
        <v>0</v>
      </c>
      <c r="AW85" s="106">
        <v>1</v>
      </c>
      <c r="AX85" s="106">
        <v>0</v>
      </c>
      <c r="AY85" s="106">
        <v>0</v>
      </c>
      <c r="AZ85" s="106">
        <v>1</v>
      </c>
      <c r="BA85" s="106" t="s">
        <v>1457</v>
      </c>
      <c r="BB85" s="106">
        <v>0</v>
      </c>
      <c r="BC85" s="106">
        <v>1</v>
      </c>
      <c r="BD85" s="106">
        <v>0</v>
      </c>
      <c r="BE85" s="106">
        <v>0</v>
      </c>
      <c r="BF85" s="106">
        <v>1</v>
      </c>
      <c r="BG85" s="106" t="s">
        <v>1457</v>
      </c>
      <c r="BH85" s="106">
        <v>0</v>
      </c>
      <c r="BI85" s="106">
        <v>0</v>
      </c>
      <c r="BJ85" s="106">
        <v>0</v>
      </c>
      <c r="BK85" s="106">
        <v>1</v>
      </c>
      <c r="BL85" s="106">
        <v>1</v>
      </c>
      <c r="BM85" s="106">
        <v>42461</v>
      </c>
      <c r="BN85" s="106">
        <v>1</v>
      </c>
      <c r="BO85" s="106">
        <v>1</v>
      </c>
      <c r="BP85" s="106">
        <v>0</v>
      </c>
      <c r="BQ85" s="106">
        <v>0</v>
      </c>
      <c r="BR85" s="106">
        <v>1</v>
      </c>
      <c r="BS85" s="106" t="s">
        <v>1457</v>
      </c>
      <c r="BT85" s="106">
        <v>0</v>
      </c>
      <c r="BU85" s="106">
        <v>1</v>
      </c>
      <c r="BV85" s="106">
        <v>0</v>
      </c>
      <c r="BW85" s="106">
        <v>0</v>
      </c>
      <c r="BX85" s="106">
        <v>1</v>
      </c>
      <c r="BY85" s="106" t="s">
        <v>1457</v>
      </c>
      <c r="BZ85" s="106">
        <v>0</v>
      </c>
      <c r="CA85" s="106">
        <v>1</v>
      </c>
      <c r="CB85" s="106">
        <v>0</v>
      </c>
      <c r="CC85" s="106">
        <v>0</v>
      </c>
      <c r="CD85" s="106">
        <v>1</v>
      </c>
      <c r="CE85" s="106" t="s">
        <v>1457</v>
      </c>
      <c r="CF85" s="106">
        <v>0</v>
      </c>
      <c r="CG85" s="106">
        <v>1</v>
      </c>
      <c r="CH85" s="106">
        <v>0</v>
      </c>
      <c r="CI85" s="106">
        <v>0</v>
      </c>
      <c r="CJ85" s="106">
        <v>1</v>
      </c>
      <c r="CK85" s="106" t="s">
        <v>1457</v>
      </c>
      <c r="CL85" s="106">
        <v>0</v>
      </c>
    </row>
    <row r="86" spans="1:90">
      <c r="A86" t="s">
        <v>77</v>
      </c>
      <c r="B86" t="s">
        <v>76</v>
      </c>
      <c r="C86" t="s">
        <v>75</v>
      </c>
      <c r="D86" t="s">
        <v>273</v>
      </c>
      <c r="E86" s="106" t="s">
        <v>272</v>
      </c>
      <c r="F86" s="106" t="s">
        <v>1177</v>
      </c>
      <c r="G86" s="106" t="s">
        <v>1176</v>
      </c>
      <c r="H86" s="106">
        <v>0</v>
      </c>
      <c r="I86" s="106" t="s">
        <v>1176</v>
      </c>
      <c r="J86" s="106" t="s">
        <v>1176</v>
      </c>
      <c r="K86" s="106" t="s">
        <v>1179</v>
      </c>
      <c r="L86" s="106" t="s">
        <v>1179</v>
      </c>
      <c r="M86" s="106" t="s">
        <v>1176</v>
      </c>
      <c r="N86" s="106" t="s">
        <v>1176</v>
      </c>
      <c r="O86" s="106" t="s">
        <v>1179</v>
      </c>
      <c r="P86" s="106" t="s">
        <v>1176</v>
      </c>
      <c r="Q86" s="106">
        <v>0</v>
      </c>
      <c r="R86" s="106">
        <v>0</v>
      </c>
      <c r="S86" s="106">
        <v>42460</v>
      </c>
      <c r="T86" s="106">
        <v>42460</v>
      </c>
      <c r="U86" s="106">
        <v>0</v>
      </c>
      <c r="V86" s="106">
        <v>0</v>
      </c>
      <c r="W86" s="106">
        <v>42460</v>
      </c>
      <c r="X86" s="106">
        <v>0</v>
      </c>
      <c r="Y86" s="106"/>
      <c r="Z86" s="106"/>
      <c r="AA86" s="106"/>
      <c r="AB86" s="106"/>
      <c r="AC86" s="106"/>
      <c r="AD86" s="106"/>
      <c r="AE86" s="106"/>
      <c r="AF86" s="106"/>
      <c r="AG86" s="106"/>
      <c r="AH86" s="106">
        <v>0</v>
      </c>
      <c r="AI86" s="106">
        <v>1</v>
      </c>
      <c r="AJ86" s="106">
        <v>1</v>
      </c>
      <c r="AK86" s="106">
        <v>1</v>
      </c>
      <c r="AL86" s="106">
        <v>0</v>
      </c>
      <c r="AM86" s="106">
        <v>0</v>
      </c>
      <c r="AN86" s="106">
        <v>1</v>
      </c>
      <c r="AO86" s="106" t="s">
        <v>1457</v>
      </c>
      <c r="AP86" s="106">
        <v>0</v>
      </c>
      <c r="AQ86" s="106">
        <v>1</v>
      </c>
      <c r="AR86" s="106">
        <v>0</v>
      </c>
      <c r="AS86" s="106">
        <v>0</v>
      </c>
      <c r="AT86" s="106">
        <v>1</v>
      </c>
      <c r="AU86" s="106" t="s">
        <v>1457</v>
      </c>
      <c r="AV86" s="106">
        <v>0</v>
      </c>
      <c r="AW86" s="106">
        <v>1</v>
      </c>
      <c r="AX86" s="106">
        <v>0</v>
      </c>
      <c r="AY86" s="106">
        <v>0</v>
      </c>
      <c r="AZ86" s="106">
        <v>1</v>
      </c>
      <c r="BA86" s="106" t="s">
        <v>1457</v>
      </c>
      <c r="BB86" s="106">
        <v>0</v>
      </c>
      <c r="BC86" s="106">
        <v>0</v>
      </c>
      <c r="BD86" s="106">
        <v>0</v>
      </c>
      <c r="BE86" s="106">
        <v>1</v>
      </c>
      <c r="BF86" s="106">
        <v>1</v>
      </c>
      <c r="BG86" s="106">
        <v>42460</v>
      </c>
      <c r="BH86" s="106">
        <v>1</v>
      </c>
      <c r="BI86" s="106">
        <v>0</v>
      </c>
      <c r="BJ86" s="106">
        <v>0</v>
      </c>
      <c r="BK86" s="106">
        <v>1</v>
      </c>
      <c r="BL86" s="106">
        <v>1</v>
      </c>
      <c r="BM86" s="106">
        <v>42460</v>
      </c>
      <c r="BN86" s="106">
        <v>1</v>
      </c>
      <c r="BO86" s="106">
        <v>1</v>
      </c>
      <c r="BP86" s="106">
        <v>0</v>
      </c>
      <c r="BQ86" s="106">
        <v>0</v>
      </c>
      <c r="BR86" s="106">
        <v>1</v>
      </c>
      <c r="BS86" s="106" t="s">
        <v>1457</v>
      </c>
      <c r="BT86" s="106">
        <v>0</v>
      </c>
      <c r="BU86" s="106">
        <v>1</v>
      </c>
      <c r="BV86" s="106">
        <v>0</v>
      </c>
      <c r="BW86" s="106">
        <v>0</v>
      </c>
      <c r="BX86" s="106">
        <v>1</v>
      </c>
      <c r="BY86" s="106" t="s">
        <v>1457</v>
      </c>
      <c r="BZ86" s="106">
        <v>0</v>
      </c>
      <c r="CA86" s="106">
        <v>0</v>
      </c>
      <c r="CB86" s="106">
        <v>0</v>
      </c>
      <c r="CC86" s="106">
        <v>1</v>
      </c>
      <c r="CD86" s="106">
        <v>1</v>
      </c>
      <c r="CE86" s="106">
        <v>42460</v>
      </c>
      <c r="CF86" s="106">
        <v>1</v>
      </c>
      <c r="CG86" s="106">
        <v>1</v>
      </c>
      <c r="CH86" s="106">
        <v>0</v>
      </c>
      <c r="CI86" s="106">
        <v>0</v>
      </c>
      <c r="CJ86" s="106">
        <v>1</v>
      </c>
      <c r="CK86" s="106" t="s">
        <v>1457</v>
      </c>
      <c r="CL86" s="106">
        <v>0</v>
      </c>
    </row>
    <row r="87" spans="1:90">
      <c r="A87" t="s">
        <v>60</v>
      </c>
      <c r="B87" t="s">
        <v>59</v>
      </c>
      <c r="C87" t="s">
        <v>139</v>
      </c>
      <c r="D87" t="s">
        <v>271</v>
      </c>
      <c r="E87" s="106" t="s">
        <v>270</v>
      </c>
      <c r="F87" s="106" t="s">
        <v>1176</v>
      </c>
      <c r="G87" s="106" t="s">
        <v>1458</v>
      </c>
      <c r="H87" s="106">
        <v>0</v>
      </c>
      <c r="I87" s="106" t="s">
        <v>1176</v>
      </c>
      <c r="J87" s="106" t="s">
        <v>1176</v>
      </c>
      <c r="K87" s="106" t="s">
        <v>1176</v>
      </c>
      <c r="L87" s="106" t="s">
        <v>1176</v>
      </c>
      <c r="M87" s="106" t="s">
        <v>1176</v>
      </c>
      <c r="N87" s="106" t="s">
        <v>1176</v>
      </c>
      <c r="O87" s="106" t="s">
        <v>1176</v>
      </c>
      <c r="P87" s="106" t="s">
        <v>1179</v>
      </c>
      <c r="Q87" s="106">
        <v>0</v>
      </c>
      <c r="R87" s="106">
        <v>0</v>
      </c>
      <c r="S87" s="106">
        <v>0</v>
      </c>
      <c r="T87" s="106">
        <v>0</v>
      </c>
      <c r="U87" s="106">
        <v>0</v>
      </c>
      <c r="V87" s="106">
        <v>0</v>
      </c>
      <c r="W87" s="106">
        <v>0</v>
      </c>
      <c r="X87" s="106">
        <v>42429</v>
      </c>
      <c r="Y87" s="106"/>
      <c r="Z87" s="106"/>
      <c r="AA87" s="106"/>
      <c r="AB87" s="106"/>
      <c r="AC87" s="106"/>
      <c r="AD87" s="106"/>
      <c r="AE87" s="106"/>
      <c r="AF87" s="106"/>
      <c r="AG87" s="106"/>
      <c r="AH87" s="106">
        <v>1</v>
      </c>
      <c r="AI87" s="106">
        <v>0</v>
      </c>
      <c r="AJ87" s="106">
        <v>1</v>
      </c>
      <c r="AK87" s="106">
        <v>0</v>
      </c>
      <c r="AL87" s="106">
        <v>0</v>
      </c>
      <c r="AM87" s="106">
        <v>0</v>
      </c>
      <c r="AN87" s="106">
        <v>0</v>
      </c>
      <c r="AO87" s="106" t="s">
        <v>1457</v>
      </c>
      <c r="AP87" s="106">
        <v>0</v>
      </c>
      <c r="AQ87" s="106">
        <v>1</v>
      </c>
      <c r="AR87" s="106">
        <v>0</v>
      </c>
      <c r="AS87" s="106">
        <v>0</v>
      </c>
      <c r="AT87" s="106">
        <v>1</v>
      </c>
      <c r="AU87" s="106" t="s">
        <v>1457</v>
      </c>
      <c r="AV87" s="106">
        <v>0</v>
      </c>
      <c r="AW87" s="106">
        <v>1</v>
      </c>
      <c r="AX87" s="106">
        <v>0</v>
      </c>
      <c r="AY87" s="106">
        <v>0</v>
      </c>
      <c r="AZ87" s="106">
        <v>1</v>
      </c>
      <c r="BA87" s="106" t="s">
        <v>1457</v>
      </c>
      <c r="BB87" s="106">
        <v>0</v>
      </c>
      <c r="BC87" s="106">
        <v>1</v>
      </c>
      <c r="BD87" s="106">
        <v>0</v>
      </c>
      <c r="BE87" s="106">
        <v>0</v>
      </c>
      <c r="BF87" s="106">
        <v>1</v>
      </c>
      <c r="BG87" s="106" t="s">
        <v>1457</v>
      </c>
      <c r="BH87" s="106">
        <v>0</v>
      </c>
      <c r="BI87" s="106">
        <v>1</v>
      </c>
      <c r="BJ87" s="106">
        <v>0</v>
      </c>
      <c r="BK87" s="106">
        <v>0</v>
      </c>
      <c r="BL87" s="106">
        <v>1</v>
      </c>
      <c r="BM87" s="106" t="s">
        <v>1457</v>
      </c>
      <c r="BN87" s="106">
        <v>0</v>
      </c>
      <c r="BO87" s="106">
        <v>1</v>
      </c>
      <c r="BP87" s="106">
        <v>0</v>
      </c>
      <c r="BQ87" s="106">
        <v>0</v>
      </c>
      <c r="BR87" s="106">
        <v>1</v>
      </c>
      <c r="BS87" s="106" t="s">
        <v>1457</v>
      </c>
      <c r="BT87" s="106">
        <v>0</v>
      </c>
      <c r="BU87" s="106">
        <v>1</v>
      </c>
      <c r="BV87" s="106">
        <v>0</v>
      </c>
      <c r="BW87" s="106">
        <v>0</v>
      </c>
      <c r="BX87" s="106">
        <v>1</v>
      </c>
      <c r="BY87" s="106" t="s">
        <v>1457</v>
      </c>
      <c r="BZ87" s="106">
        <v>0</v>
      </c>
      <c r="CA87" s="106">
        <v>1</v>
      </c>
      <c r="CB87" s="106">
        <v>0</v>
      </c>
      <c r="CC87" s="106">
        <v>0</v>
      </c>
      <c r="CD87" s="106">
        <v>1</v>
      </c>
      <c r="CE87" s="106" t="s">
        <v>1457</v>
      </c>
      <c r="CF87" s="106">
        <v>0</v>
      </c>
      <c r="CG87" s="106">
        <v>0</v>
      </c>
      <c r="CH87" s="106">
        <v>0</v>
      </c>
      <c r="CI87" s="106">
        <v>1</v>
      </c>
      <c r="CJ87" s="106">
        <v>1</v>
      </c>
      <c r="CK87" s="106">
        <v>42429</v>
      </c>
      <c r="CL87" s="106">
        <v>1</v>
      </c>
    </row>
    <row r="88" spans="1:90">
      <c r="A88" t="s">
        <v>77</v>
      </c>
      <c r="B88" t="s">
        <v>76</v>
      </c>
      <c r="C88" t="s">
        <v>75</v>
      </c>
      <c r="D88" t="s">
        <v>269</v>
      </c>
      <c r="E88" s="106" t="s">
        <v>268</v>
      </c>
      <c r="F88" s="106" t="s">
        <v>1176</v>
      </c>
      <c r="G88" s="106" t="s">
        <v>1458</v>
      </c>
      <c r="H88" s="106">
        <v>0</v>
      </c>
      <c r="I88" s="106" t="s">
        <v>1176</v>
      </c>
      <c r="J88" s="106" t="s">
        <v>1176</v>
      </c>
      <c r="K88" s="106" t="s">
        <v>1176</v>
      </c>
      <c r="L88" s="106" t="s">
        <v>1176</v>
      </c>
      <c r="M88" s="106" t="s">
        <v>1176</v>
      </c>
      <c r="N88" s="106" t="s">
        <v>1176</v>
      </c>
      <c r="O88" s="106" t="s">
        <v>1179</v>
      </c>
      <c r="P88" s="106" t="s">
        <v>1176</v>
      </c>
      <c r="Q88" s="106">
        <v>0</v>
      </c>
      <c r="R88" s="106">
        <v>0</v>
      </c>
      <c r="S88" s="106">
        <v>0</v>
      </c>
      <c r="T88" s="106">
        <v>0</v>
      </c>
      <c r="U88" s="106">
        <v>0</v>
      </c>
      <c r="V88" s="106">
        <v>0</v>
      </c>
      <c r="W88" s="106">
        <v>42339</v>
      </c>
      <c r="X88" s="106">
        <v>0</v>
      </c>
      <c r="Y88" s="106"/>
      <c r="Z88" s="106"/>
      <c r="AA88" s="106"/>
      <c r="AB88" s="106"/>
      <c r="AC88" s="106"/>
      <c r="AD88" s="106"/>
      <c r="AE88" s="106"/>
      <c r="AF88" s="106"/>
      <c r="AG88" s="106"/>
      <c r="AH88" s="106">
        <v>1</v>
      </c>
      <c r="AI88" s="106">
        <v>0</v>
      </c>
      <c r="AJ88" s="106">
        <v>1</v>
      </c>
      <c r="AK88" s="106">
        <v>0</v>
      </c>
      <c r="AL88" s="106">
        <v>0</v>
      </c>
      <c r="AM88" s="106">
        <v>0</v>
      </c>
      <c r="AN88" s="106">
        <v>0</v>
      </c>
      <c r="AO88" s="106" t="s">
        <v>1457</v>
      </c>
      <c r="AP88" s="106">
        <v>0</v>
      </c>
      <c r="AQ88" s="106">
        <v>1</v>
      </c>
      <c r="AR88" s="106">
        <v>0</v>
      </c>
      <c r="AS88" s="106">
        <v>0</v>
      </c>
      <c r="AT88" s="106">
        <v>1</v>
      </c>
      <c r="AU88" s="106" t="s">
        <v>1457</v>
      </c>
      <c r="AV88" s="106">
        <v>0</v>
      </c>
      <c r="AW88" s="106">
        <v>1</v>
      </c>
      <c r="AX88" s="106">
        <v>0</v>
      </c>
      <c r="AY88" s="106">
        <v>0</v>
      </c>
      <c r="AZ88" s="106">
        <v>1</v>
      </c>
      <c r="BA88" s="106" t="s">
        <v>1457</v>
      </c>
      <c r="BB88" s="106">
        <v>0</v>
      </c>
      <c r="BC88" s="106">
        <v>1</v>
      </c>
      <c r="BD88" s="106">
        <v>0</v>
      </c>
      <c r="BE88" s="106">
        <v>0</v>
      </c>
      <c r="BF88" s="106">
        <v>1</v>
      </c>
      <c r="BG88" s="106" t="s">
        <v>1457</v>
      </c>
      <c r="BH88" s="106">
        <v>0</v>
      </c>
      <c r="BI88" s="106">
        <v>1</v>
      </c>
      <c r="BJ88" s="106">
        <v>0</v>
      </c>
      <c r="BK88" s="106">
        <v>0</v>
      </c>
      <c r="BL88" s="106">
        <v>1</v>
      </c>
      <c r="BM88" s="106" t="s">
        <v>1457</v>
      </c>
      <c r="BN88" s="106">
        <v>0</v>
      </c>
      <c r="BO88" s="106">
        <v>1</v>
      </c>
      <c r="BP88" s="106">
        <v>0</v>
      </c>
      <c r="BQ88" s="106">
        <v>0</v>
      </c>
      <c r="BR88" s="106">
        <v>1</v>
      </c>
      <c r="BS88" s="106" t="s">
        <v>1457</v>
      </c>
      <c r="BT88" s="106">
        <v>0</v>
      </c>
      <c r="BU88" s="106">
        <v>1</v>
      </c>
      <c r="BV88" s="106">
        <v>0</v>
      </c>
      <c r="BW88" s="106">
        <v>0</v>
      </c>
      <c r="BX88" s="106">
        <v>1</v>
      </c>
      <c r="BY88" s="106" t="s">
        <v>1457</v>
      </c>
      <c r="BZ88" s="106">
        <v>0</v>
      </c>
      <c r="CA88" s="106">
        <v>0</v>
      </c>
      <c r="CB88" s="106">
        <v>0</v>
      </c>
      <c r="CC88" s="106">
        <v>1</v>
      </c>
      <c r="CD88" s="106">
        <v>1</v>
      </c>
      <c r="CE88" s="106">
        <v>42339</v>
      </c>
      <c r="CF88" s="106">
        <v>1</v>
      </c>
      <c r="CG88" s="106">
        <v>1</v>
      </c>
      <c r="CH88" s="106">
        <v>0</v>
      </c>
      <c r="CI88" s="106">
        <v>0</v>
      </c>
      <c r="CJ88" s="106">
        <v>1</v>
      </c>
      <c r="CK88" s="106" t="s">
        <v>1457</v>
      </c>
      <c r="CL88" s="106">
        <v>0</v>
      </c>
    </row>
    <row r="89" spans="1:90">
      <c r="A89" t="s">
        <v>77</v>
      </c>
      <c r="B89" t="s">
        <v>76</v>
      </c>
      <c r="C89" t="s">
        <v>75</v>
      </c>
      <c r="D89" t="s">
        <v>267</v>
      </c>
      <c r="E89" s="106" t="s">
        <v>266</v>
      </c>
      <c r="F89" s="106" t="s">
        <v>1176</v>
      </c>
      <c r="G89" s="106" t="s">
        <v>1458</v>
      </c>
      <c r="H89" s="106">
        <v>0</v>
      </c>
      <c r="I89" s="106" t="s">
        <v>1176</v>
      </c>
      <c r="J89" s="106" t="s">
        <v>1176</v>
      </c>
      <c r="K89" s="106" t="s">
        <v>1176</v>
      </c>
      <c r="L89" s="106" t="s">
        <v>1176</v>
      </c>
      <c r="M89" s="106" t="s">
        <v>1176</v>
      </c>
      <c r="N89" s="106" t="s">
        <v>1176</v>
      </c>
      <c r="O89" s="106" t="s">
        <v>1179</v>
      </c>
      <c r="P89" s="106" t="s">
        <v>1176</v>
      </c>
      <c r="Q89" s="106">
        <v>0</v>
      </c>
      <c r="R89" s="106">
        <v>0</v>
      </c>
      <c r="S89" s="106">
        <v>0</v>
      </c>
      <c r="T89" s="106">
        <v>0</v>
      </c>
      <c r="U89" s="106">
        <v>0</v>
      </c>
      <c r="V89" s="106">
        <v>0</v>
      </c>
      <c r="W89" s="106">
        <v>42460</v>
      </c>
      <c r="X89" s="106">
        <v>0</v>
      </c>
      <c r="Y89" s="106"/>
      <c r="Z89" s="106"/>
      <c r="AA89" s="106"/>
      <c r="AB89" s="106"/>
      <c r="AC89" s="106"/>
      <c r="AD89" s="106"/>
      <c r="AE89" s="106"/>
      <c r="AF89" s="106"/>
      <c r="AG89" s="106"/>
      <c r="AH89" s="106">
        <v>1</v>
      </c>
      <c r="AI89" s="106">
        <v>0</v>
      </c>
      <c r="AJ89" s="106">
        <v>1</v>
      </c>
      <c r="AK89" s="106">
        <v>0</v>
      </c>
      <c r="AL89" s="106">
        <v>0</v>
      </c>
      <c r="AM89" s="106">
        <v>0</v>
      </c>
      <c r="AN89" s="106">
        <v>0</v>
      </c>
      <c r="AO89" s="106" t="s">
        <v>1457</v>
      </c>
      <c r="AP89" s="106">
        <v>0</v>
      </c>
      <c r="AQ89" s="106">
        <v>1</v>
      </c>
      <c r="AR89" s="106">
        <v>0</v>
      </c>
      <c r="AS89" s="106">
        <v>0</v>
      </c>
      <c r="AT89" s="106">
        <v>1</v>
      </c>
      <c r="AU89" s="106" t="s">
        <v>1457</v>
      </c>
      <c r="AV89" s="106">
        <v>0</v>
      </c>
      <c r="AW89" s="106">
        <v>1</v>
      </c>
      <c r="AX89" s="106">
        <v>0</v>
      </c>
      <c r="AY89" s="106">
        <v>0</v>
      </c>
      <c r="AZ89" s="106">
        <v>1</v>
      </c>
      <c r="BA89" s="106" t="s">
        <v>1457</v>
      </c>
      <c r="BB89" s="106">
        <v>0</v>
      </c>
      <c r="BC89" s="106">
        <v>1</v>
      </c>
      <c r="BD89" s="106">
        <v>0</v>
      </c>
      <c r="BE89" s="106">
        <v>0</v>
      </c>
      <c r="BF89" s="106">
        <v>1</v>
      </c>
      <c r="BG89" s="106" t="s">
        <v>1457</v>
      </c>
      <c r="BH89" s="106">
        <v>0</v>
      </c>
      <c r="BI89" s="106">
        <v>1</v>
      </c>
      <c r="BJ89" s="106">
        <v>0</v>
      </c>
      <c r="BK89" s="106">
        <v>0</v>
      </c>
      <c r="BL89" s="106">
        <v>1</v>
      </c>
      <c r="BM89" s="106" t="s">
        <v>1457</v>
      </c>
      <c r="BN89" s="106">
        <v>0</v>
      </c>
      <c r="BO89" s="106">
        <v>1</v>
      </c>
      <c r="BP89" s="106">
        <v>0</v>
      </c>
      <c r="BQ89" s="106">
        <v>0</v>
      </c>
      <c r="BR89" s="106">
        <v>1</v>
      </c>
      <c r="BS89" s="106" t="s">
        <v>1457</v>
      </c>
      <c r="BT89" s="106">
        <v>0</v>
      </c>
      <c r="BU89" s="106">
        <v>1</v>
      </c>
      <c r="BV89" s="106">
        <v>0</v>
      </c>
      <c r="BW89" s="106">
        <v>0</v>
      </c>
      <c r="BX89" s="106">
        <v>1</v>
      </c>
      <c r="BY89" s="106" t="s">
        <v>1457</v>
      </c>
      <c r="BZ89" s="106">
        <v>0</v>
      </c>
      <c r="CA89" s="106">
        <v>0</v>
      </c>
      <c r="CB89" s="106">
        <v>0</v>
      </c>
      <c r="CC89" s="106">
        <v>1</v>
      </c>
      <c r="CD89" s="106">
        <v>1</v>
      </c>
      <c r="CE89" s="106">
        <v>42460</v>
      </c>
      <c r="CF89" s="106">
        <v>1</v>
      </c>
      <c r="CG89" s="106">
        <v>1</v>
      </c>
      <c r="CH89" s="106">
        <v>0</v>
      </c>
      <c r="CI89" s="106">
        <v>0</v>
      </c>
      <c r="CJ89" s="106">
        <v>1</v>
      </c>
      <c r="CK89" s="106" t="s">
        <v>1457</v>
      </c>
      <c r="CL89" s="106">
        <v>0</v>
      </c>
    </row>
    <row r="90" spans="1:90">
      <c r="A90" t="s">
        <v>48</v>
      </c>
      <c r="B90" t="s">
        <v>120</v>
      </c>
      <c r="C90" t="s">
        <v>119</v>
      </c>
      <c r="D90" t="s">
        <v>265</v>
      </c>
      <c r="E90" s="106" t="s">
        <v>264</v>
      </c>
      <c r="F90" s="106" t="s">
        <v>1176</v>
      </c>
      <c r="G90" s="106" t="s">
        <v>1458</v>
      </c>
      <c r="H90" s="106">
        <v>0</v>
      </c>
      <c r="I90" s="106" t="s">
        <v>1176</v>
      </c>
      <c r="J90" s="106" t="s">
        <v>1176</v>
      </c>
      <c r="K90" s="106" t="s">
        <v>1176</v>
      </c>
      <c r="L90" s="106" t="s">
        <v>1176</v>
      </c>
      <c r="M90" s="106" t="s">
        <v>1176</v>
      </c>
      <c r="N90" s="106" t="s">
        <v>1179</v>
      </c>
      <c r="O90" s="106" t="s">
        <v>1179</v>
      </c>
      <c r="P90" s="106" t="s">
        <v>1176</v>
      </c>
      <c r="Q90" s="106">
        <v>0</v>
      </c>
      <c r="R90" s="106">
        <v>0</v>
      </c>
      <c r="S90" s="106">
        <v>0</v>
      </c>
      <c r="T90" s="106">
        <v>0</v>
      </c>
      <c r="U90" s="106">
        <v>0</v>
      </c>
      <c r="V90" s="106">
        <v>42460</v>
      </c>
      <c r="W90" s="106">
        <v>42460</v>
      </c>
      <c r="X90" s="106">
        <v>0</v>
      </c>
      <c r="Y90" s="106"/>
      <c r="Z90" s="106"/>
      <c r="AA90" s="106"/>
      <c r="AB90" s="106"/>
      <c r="AC90" s="106"/>
      <c r="AD90" s="106"/>
      <c r="AE90" s="106"/>
      <c r="AF90" s="106"/>
      <c r="AG90" s="106"/>
      <c r="AH90" s="106">
        <v>1</v>
      </c>
      <c r="AI90" s="106">
        <v>0</v>
      </c>
      <c r="AJ90" s="106">
        <v>1</v>
      </c>
      <c r="AK90" s="106">
        <v>0</v>
      </c>
      <c r="AL90" s="106">
        <v>0</v>
      </c>
      <c r="AM90" s="106">
        <v>0</v>
      </c>
      <c r="AN90" s="106">
        <v>0</v>
      </c>
      <c r="AO90" s="106" t="s">
        <v>1457</v>
      </c>
      <c r="AP90" s="106">
        <v>0</v>
      </c>
      <c r="AQ90" s="106">
        <v>1</v>
      </c>
      <c r="AR90" s="106">
        <v>0</v>
      </c>
      <c r="AS90" s="106">
        <v>0</v>
      </c>
      <c r="AT90" s="106">
        <v>1</v>
      </c>
      <c r="AU90" s="106" t="s">
        <v>1457</v>
      </c>
      <c r="AV90" s="106">
        <v>0</v>
      </c>
      <c r="AW90" s="106">
        <v>1</v>
      </c>
      <c r="AX90" s="106">
        <v>0</v>
      </c>
      <c r="AY90" s="106">
        <v>0</v>
      </c>
      <c r="AZ90" s="106">
        <v>1</v>
      </c>
      <c r="BA90" s="106" t="s">
        <v>1457</v>
      </c>
      <c r="BB90" s="106">
        <v>0</v>
      </c>
      <c r="BC90" s="106">
        <v>1</v>
      </c>
      <c r="BD90" s="106">
        <v>0</v>
      </c>
      <c r="BE90" s="106">
        <v>0</v>
      </c>
      <c r="BF90" s="106">
        <v>1</v>
      </c>
      <c r="BG90" s="106" t="s">
        <v>1457</v>
      </c>
      <c r="BH90" s="106">
        <v>0</v>
      </c>
      <c r="BI90" s="106">
        <v>1</v>
      </c>
      <c r="BJ90" s="106">
        <v>0</v>
      </c>
      <c r="BK90" s="106">
        <v>0</v>
      </c>
      <c r="BL90" s="106">
        <v>1</v>
      </c>
      <c r="BM90" s="106" t="s">
        <v>1457</v>
      </c>
      <c r="BN90" s="106">
        <v>0</v>
      </c>
      <c r="BO90" s="106">
        <v>1</v>
      </c>
      <c r="BP90" s="106">
        <v>0</v>
      </c>
      <c r="BQ90" s="106">
        <v>0</v>
      </c>
      <c r="BR90" s="106">
        <v>1</v>
      </c>
      <c r="BS90" s="106" t="s">
        <v>1457</v>
      </c>
      <c r="BT90" s="106">
        <v>0</v>
      </c>
      <c r="BU90" s="106">
        <v>0</v>
      </c>
      <c r="BV90" s="106">
        <v>0</v>
      </c>
      <c r="BW90" s="106">
        <v>1</v>
      </c>
      <c r="BX90" s="106">
        <v>1</v>
      </c>
      <c r="BY90" s="106">
        <v>42460</v>
      </c>
      <c r="BZ90" s="106">
        <v>1</v>
      </c>
      <c r="CA90" s="106">
        <v>0</v>
      </c>
      <c r="CB90" s="106">
        <v>0</v>
      </c>
      <c r="CC90" s="106">
        <v>1</v>
      </c>
      <c r="CD90" s="106">
        <v>1</v>
      </c>
      <c r="CE90" s="106">
        <v>42460</v>
      </c>
      <c r="CF90" s="106">
        <v>1</v>
      </c>
      <c r="CG90" s="106">
        <v>1</v>
      </c>
      <c r="CH90" s="106">
        <v>0</v>
      </c>
      <c r="CI90" s="106">
        <v>0</v>
      </c>
      <c r="CJ90" s="106">
        <v>1</v>
      </c>
      <c r="CK90" s="106" t="s">
        <v>1457</v>
      </c>
      <c r="CL90" s="106">
        <v>0</v>
      </c>
    </row>
    <row r="91" spans="1:90">
      <c r="A91" t="s">
        <v>77</v>
      </c>
      <c r="B91" t="s">
        <v>76</v>
      </c>
      <c r="C91" t="s">
        <v>75</v>
      </c>
      <c r="D91" t="s">
        <v>263</v>
      </c>
      <c r="E91" s="106" t="s">
        <v>262</v>
      </c>
      <c r="F91" s="106" t="s">
        <v>1176</v>
      </c>
      <c r="G91" s="106" t="s">
        <v>1458</v>
      </c>
      <c r="H91" s="106">
        <v>0</v>
      </c>
      <c r="I91" s="106" t="s">
        <v>1176</v>
      </c>
      <c r="J91" s="106" t="s">
        <v>1176</v>
      </c>
      <c r="K91" s="106" t="s">
        <v>1176</v>
      </c>
      <c r="L91" s="106" t="s">
        <v>1176</v>
      </c>
      <c r="M91" s="106" t="s">
        <v>1176</v>
      </c>
      <c r="N91" s="106" t="s">
        <v>1176</v>
      </c>
      <c r="O91" s="106" t="s">
        <v>1176</v>
      </c>
      <c r="P91" s="106" t="s">
        <v>1176</v>
      </c>
      <c r="Q91" s="106">
        <v>0</v>
      </c>
      <c r="R91" s="106">
        <v>0</v>
      </c>
      <c r="S91" s="106">
        <v>0</v>
      </c>
      <c r="T91" s="106">
        <v>0</v>
      </c>
      <c r="U91" s="106">
        <v>0</v>
      </c>
      <c r="V91" s="106">
        <v>0</v>
      </c>
      <c r="W91" s="106">
        <v>0</v>
      </c>
      <c r="X91" s="106">
        <v>0</v>
      </c>
      <c r="Y91" s="106"/>
      <c r="Z91" s="106"/>
      <c r="AA91" s="106"/>
      <c r="AB91" s="106"/>
      <c r="AC91" s="106"/>
      <c r="AD91" s="106"/>
      <c r="AE91" s="106"/>
      <c r="AF91" s="106"/>
      <c r="AG91" s="106"/>
      <c r="AH91" s="106">
        <v>1</v>
      </c>
      <c r="AI91" s="106">
        <v>0</v>
      </c>
      <c r="AJ91" s="106">
        <v>1</v>
      </c>
      <c r="AK91" s="106">
        <v>0</v>
      </c>
      <c r="AL91" s="106">
        <v>0</v>
      </c>
      <c r="AM91" s="106">
        <v>0</v>
      </c>
      <c r="AN91" s="106">
        <v>0</v>
      </c>
      <c r="AO91" s="106" t="s">
        <v>1457</v>
      </c>
      <c r="AP91" s="106">
        <v>0</v>
      </c>
      <c r="AQ91" s="106">
        <v>1</v>
      </c>
      <c r="AR91" s="106">
        <v>0</v>
      </c>
      <c r="AS91" s="106">
        <v>0</v>
      </c>
      <c r="AT91" s="106">
        <v>1</v>
      </c>
      <c r="AU91" s="106" t="s">
        <v>1457</v>
      </c>
      <c r="AV91" s="106">
        <v>0</v>
      </c>
      <c r="AW91" s="106">
        <v>1</v>
      </c>
      <c r="AX91" s="106">
        <v>0</v>
      </c>
      <c r="AY91" s="106">
        <v>0</v>
      </c>
      <c r="AZ91" s="106">
        <v>1</v>
      </c>
      <c r="BA91" s="106" t="s">
        <v>1457</v>
      </c>
      <c r="BB91" s="106">
        <v>0</v>
      </c>
      <c r="BC91" s="106">
        <v>1</v>
      </c>
      <c r="BD91" s="106">
        <v>0</v>
      </c>
      <c r="BE91" s="106">
        <v>0</v>
      </c>
      <c r="BF91" s="106">
        <v>1</v>
      </c>
      <c r="BG91" s="106" t="s">
        <v>1457</v>
      </c>
      <c r="BH91" s="106">
        <v>0</v>
      </c>
      <c r="BI91" s="106">
        <v>1</v>
      </c>
      <c r="BJ91" s="106">
        <v>0</v>
      </c>
      <c r="BK91" s="106">
        <v>0</v>
      </c>
      <c r="BL91" s="106">
        <v>1</v>
      </c>
      <c r="BM91" s="106" t="s">
        <v>1457</v>
      </c>
      <c r="BN91" s="106">
        <v>0</v>
      </c>
      <c r="BO91" s="106">
        <v>1</v>
      </c>
      <c r="BP91" s="106">
        <v>0</v>
      </c>
      <c r="BQ91" s="106">
        <v>0</v>
      </c>
      <c r="BR91" s="106">
        <v>1</v>
      </c>
      <c r="BS91" s="106" t="s">
        <v>1457</v>
      </c>
      <c r="BT91" s="106">
        <v>0</v>
      </c>
      <c r="BU91" s="106">
        <v>1</v>
      </c>
      <c r="BV91" s="106">
        <v>0</v>
      </c>
      <c r="BW91" s="106">
        <v>0</v>
      </c>
      <c r="BX91" s="106">
        <v>1</v>
      </c>
      <c r="BY91" s="106" t="s">
        <v>1457</v>
      </c>
      <c r="BZ91" s="106">
        <v>0</v>
      </c>
      <c r="CA91" s="106">
        <v>1</v>
      </c>
      <c r="CB91" s="106">
        <v>0</v>
      </c>
      <c r="CC91" s="106">
        <v>0</v>
      </c>
      <c r="CD91" s="106">
        <v>1</v>
      </c>
      <c r="CE91" s="106" t="s">
        <v>1457</v>
      </c>
      <c r="CF91" s="106">
        <v>0</v>
      </c>
      <c r="CG91" s="106">
        <v>1</v>
      </c>
      <c r="CH91" s="106">
        <v>0</v>
      </c>
      <c r="CI91" s="106">
        <v>0</v>
      </c>
      <c r="CJ91" s="106">
        <v>1</v>
      </c>
      <c r="CK91" s="106" t="s">
        <v>1457</v>
      </c>
      <c r="CL91" s="106">
        <v>0</v>
      </c>
    </row>
    <row r="92" spans="1:90">
      <c r="A92" t="s">
        <v>53</v>
      </c>
      <c r="B92" t="s">
        <v>52</v>
      </c>
      <c r="C92" t="s">
        <v>51</v>
      </c>
      <c r="D92" t="s">
        <v>261</v>
      </c>
      <c r="E92" s="106" t="s">
        <v>260</v>
      </c>
      <c r="F92" s="106" t="s">
        <v>1176</v>
      </c>
      <c r="G92" s="106" t="s">
        <v>1458</v>
      </c>
      <c r="H92" s="106">
        <v>0</v>
      </c>
      <c r="I92" s="106" t="s">
        <v>1176</v>
      </c>
      <c r="J92" s="106" t="s">
        <v>1176</v>
      </c>
      <c r="K92" s="106" t="s">
        <v>1179</v>
      </c>
      <c r="L92" s="106" t="s">
        <v>1176</v>
      </c>
      <c r="M92" s="106" t="s">
        <v>1176</v>
      </c>
      <c r="N92" s="106" t="s">
        <v>1179</v>
      </c>
      <c r="O92" s="106" t="s">
        <v>1179</v>
      </c>
      <c r="P92" s="106" t="s">
        <v>1176</v>
      </c>
      <c r="Q92" s="106">
        <v>0</v>
      </c>
      <c r="R92" s="106">
        <v>0</v>
      </c>
      <c r="S92" s="106">
        <v>42430</v>
      </c>
      <c r="T92" s="106">
        <v>0</v>
      </c>
      <c r="U92" s="106">
        <v>0</v>
      </c>
      <c r="V92" s="106">
        <v>42370</v>
      </c>
      <c r="W92" s="106">
        <v>42430</v>
      </c>
      <c r="X92" s="106">
        <v>0</v>
      </c>
      <c r="Y92" s="106"/>
      <c r="Z92" s="106"/>
      <c r="AA92" s="106"/>
      <c r="AB92" s="106"/>
      <c r="AC92" s="106"/>
      <c r="AD92" s="106"/>
      <c r="AE92" s="106"/>
      <c r="AF92" s="106"/>
      <c r="AG92" s="106"/>
      <c r="AH92" s="106">
        <v>1</v>
      </c>
      <c r="AI92" s="106">
        <v>0</v>
      </c>
      <c r="AJ92" s="106">
        <v>1</v>
      </c>
      <c r="AK92" s="106">
        <v>0</v>
      </c>
      <c r="AL92" s="106">
        <v>0</v>
      </c>
      <c r="AM92" s="106">
        <v>0</v>
      </c>
      <c r="AN92" s="106">
        <v>0</v>
      </c>
      <c r="AO92" s="106" t="s">
        <v>1457</v>
      </c>
      <c r="AP92" s="106">
        <v>0</v>
      </c>
      <c r="AQ92" s="106">
        <v>1</v>
      </c>
      <c r="AR92" s="106">
        <v>0</v>
      </c>
      <c r="AS92" s="106">
        <v>0</v>
      </c>
      <c r="AT92" s="106">
        <v>1</v>
      </c>
      <c r="AU92" s="106" t="s">
        <v>1457</v>
      </c>
      <c r="AV92" s="106">
        <v>0</v>
      </c>
      <c r="AW92" s="106">
        <v>1</v>
      </c>
      <c r="AX92" s="106">
        <v>0</v>
      </c>
      <c r="AY92" s="106">
        <v>0</v>
      </c>
      <c r="AZ92" s="106">
        <v>1</v>
      </c>
      <c r="BA92" s="106" t="s">
        <v>1457</v>
      </c>
      <c r="BB92" s="106">
        <v>0</v>
      </c>
      <c r="BC92" s="106">
        <v>0</v>
      </c>
      <c r="BD92" s="106">
        <v>0</v>
      </c>
      <c r="BE92" s="106">
        <v>1</v>
      </c>
      <c r="BF92" s="106">
        <v>1</v>
      </c>
      <c r="BG92" s="106">
        <v>42430</v>
      </c>
      <c r="BH92" s="106">
        <v>1</v>
      </c>
      <c r="BI92" s="106">
        <v>1</v>
      </c>
      <c r="BJ92" s="106">
        <v>0</v>
      </c>
      <c r="BK92" s="106">
        <v>0</v>
      </c>
      <c r="BL92" s="106">
        <v>1</v>
      </c>
      <c r="BM92" s="106" t="s">
        <v>1457</v>
      </c>
      <c r="BN92" s="106">
        <v>0</v>
      </c>
      <c r="BO92" s="106">
        <v>1</v>
      </c>
      <c r="BP92" s="106">
        <v>0</v>
      </c>
      <c r="BQ92" s="106">
        <v>0</v>
      </c>
      <c r="BR92" s="106">
        <v>1</v>
      </c>
      <c r="BS92" s="106" t="s">
        <v>1457</v>
      </c>
      <c r="BT92" s="106">
        <v>0</v>
      </c>
      <c r="BU92" s="106">
        <v>0</v>
      </c>
      <c r="BV92" s="106">
        <v>0</v>
      </c>
      <c r="BW92" s="106">
        <v>1</v>
      </c>
      <c r="BX92" s="106">
        <v>1</v>
      </c>
      <c r="BY92" s="106">
        <v>42370</v>
      </c>
      <c r="BZ92" s="106">
        <v>1</v>
      </c>
      <c r="CA92" s="106">
        <v>0</v>
      </c>
      <c r="CB92" s="106">
        <v>0</v>
      </c>
      <c r="CC92" s="106">
        <v>1</v>
      </c>
      <c r="CD92" s="106">
        <v>1</v>
      </c>
      <c r="CE92" s="106">
        <v>42430</v>
      </c>
      <c r="CF92" s="106">
        <v>1</v>
      </c>
      <c r="CG92" s="106">
        <v>1</v>
      </c>
      <c r="CH92" s="106">
        <v>0</v>
      </c>
      <c r="CI92" s="106">
        <v>0</v>
      </c>
      <c r="CJ92" s="106">
        <v>1</v>
      </c>
      <c r="CK92" s="106" t="s">
        <v>1457</v>
      </c>
      <c r="CL92" s="106">
        <v>0</v>
      </c>
    </row>
    <row r="93" spans="1:90">
      <c r="A93" t="s">
        <v>53</v>
      </c>
      <c r="B93" t="s">
        <v>105</v>
      </c>
      <c r="C93" t="s">
        <v>162</v>
      </c>
      <c r="D93" t="s">
        <v>259</v>
      </c>
      <c r="E93" s="106" t="s">
        <v>258</v>
      </c>
      <c r="F93" s="106" t="s">
        <v>1176</v>
      </c>
      <c r="G93" s="106" t="s">
        <v>1458</v>
      </c>
      <c r="H93" s="106">
        <v>0</v>
      </c>
      <c r="I93" s="106" t="s">
        <v>1176</v>
      </c>
      <c r="J93" s="106" t="s">
        <v>1176</v>
      </c>
      <c r="K93" s="106" t="s">
        <v>1179</v>
      </c>
      <c r="L93" s="106" t="s">
        <v>1176</v>
      </c>
      <c r="M93" s="106" t="s">
        <v>1179</v>
      </c>
      <c r="N93" s="106" t="s">
        <v>1176</v>
      </c>
      <c r="O93" s="106" t="s">
        <v>1179</v>
      </c>
      <c r="P93" s="106" t="s">
        <v>1176</v>
      </c>
      <c r="Q93" s="106">
        <v>0</v>
      </c>
      <c r="R93" s="106">
        <v>0</v>
      </c>
      <c r="S93" s="106">
        <v>42461</v>
      </c>
      <c r="T93" s="106">
        <v>0</v>
      </c>
      <c r="U93" s="106">
        <v>42369</v>
      </c>
      <c r="V93" s="106">
        <v>0</v>
      </c>
      <c r="W93" s="106">
        <v>42339</v>
      </c>
      <c r="X93" s="106">
        <v>0</v>
      </c>
      <c r="Y93" s="106"/>
      <c r="Z93" s="106"/>
      <c r="AA93" s="106"/>
      <c r="AB93" s="106"/>
      <c r="AC93" s="106"/>
      <c r="AD93" s="106"/>
      <c r="AE93" s="106"/>
      <c r="AF93" s="106"/>
      <c r="AG93" s="106"/>
      <c r="AH93" s="106">
        <v>1</v>
      </c>
      <c r="AI93" s="106">
        <v>0</v>
      </c>
      <c r="AJ93" s="106">
        <v>1</v>
      </c>
      <c r="AK93" s="106">
        <v>0</v>
      </c>
      <c r="AL93" s="106">
        <v>0</v>
      </c>
      <c r="AM93" s="106">
        <v>0</v>
      </c>
      <c r="AN93" s="106">
        <v>0</v>
      </c>
      <c r="AO93" s="106" t="s">
        <v>1457</v>
      </c>
      <c r="AP93" s="106">
        <v>0</v>
      </c>
      <c r="AQ93" s="106">
        <v>1</v>
      </c>
      <c r="AR93" s="106">
        <v>0</v>
      </c>
      <c r="AS93" s="106">
        <v>0</v>
      </c>
      <c r="AT93" s="106">
        <v>1</v>
      </c>
      <c r="AU93" s="106" t="s">
        <v>1457</v>
      </c>
      <c r="AV93" s="106">
        <v>0</v>
      </c>
      <c r="AW93" s="106">
        <v>1</v>
      </c>
      <c r="AX93" s="106">
        <v>0</v>
      </c>
      <c r="AY93" s="106">
        <v>0</v>
      </c>
      <c r="AZ93" s="106">
        <v>1</v>
      </c>
      <c r="BA93" s="106" t="s">
        <v>1457</v>
      </c>
      <c r="BB93" s="106">
        <v>0</v>
      </c>
      <c r="BC93" s="106">
        <v>0</v>
      </c>
      <c r="BD93" s="106">
        <v>0</v>
      </c>
      <c r="BE93" s="106">
        <v>1</v>
      </c>
      <c r="BF93" s="106">
        <v>1</v>
      </c>
      <c r="BG93" s="106">
        <v>42461</v>
      </c>
      <c r="BH93" s="106">
        <v>1</v>
      </c>
      <c r="BI93" s="106">
        <v>1</v>
      </c>
      <c r="BJ93" s="106">
        <v>0</v>
      </c>
      <c r="BK93" s="106">
        <v>0</v>
      </c>
      <c r="BL93" s="106">
        <v>1</v>
      </c>
      <c r="BM93" s="106" t="s">
        <v>1457</v>
      </c>
      <c r="BN93" s="106">
        <v>0</v>
      </c>
      <c r="BO93" s="106">
        <v>0</v>
      </c>
      <c r="BP93" s="106">
        <v>0</v>
      </c>
      <c r="BQ93" s="106">
        <v>1</v>
      </c>
      <c r="BR93" s="106">
        <v>1</v>
      </c>
      <c r="BS93" s="106">
        <v>42369</v>
      </c>
      <c r="BT93" s="106">
        <v>1</v>
      </c>
      <c r="BU93" s="106">
        <v>1</v>
      </c>
      <c r="BV93" s="106">
        <v>0</v>
      </c>
      <c r="BW93" s="106">
        <v>0</v>
      </c>
      <c r="BX93" s="106">
        <v>1</v>
      </c>
      <c r="BY93" s="106" t="s">
        <v>1457</v>
      </c>
      <c r="BZ93" s="106">
        <v>0</v>
      </c>
      <c r="CA93" s="106">
        <v>0</v>
      </c>
      <c r="CB93" s="106">
        <v>0</v>
      </c>
      <c r="CC93" s="106">
        <v>1</v>
      </c>
      <c r="CD93" s="106">
        <v>1</v>
      </c>
      <c r="CE93" s="106">
        <v>42339</v>
      </c>
      <c r="CF93" s="106">
        <v>1</v>
      </c>
      <c r="CG93" s="106">
        <v>1</v>
      </c>
      <c r="CH93" s="106">
        <v>0</v>
      </c>
      <c r="CI93" s="106">
        <v>0</v>
      </c>
      <c r="CJ93" s="106">
        <v>1</v>
      </c>
      <c r="CK93" s="106" t="s">
        <v>1457</v>
      </c>
      <c r="CL93" s="106">
        <v>0</v>
      </c>
    </row>
    <row r="94" spans="1:90">
      <c r="A94" t="s">
        <v>77</v>
      </c>
      <c r="B94" t="s">
        <v>76</v>
      </c>
      <c r="C94" t="s">
        <v>75</v>
      </c>
      <c r="D94" t="s">
        <v>257</v>
      </c>
      <c r="E94" s="106" t="s">
        <v>256</v>
      </c>
      <c r="F94" s="106" t="s">
        <v>1176</v>
      </c>
      <c r="G94" s="106" t="s">
        <v>1458</v>
      </c>
      <c r="H94" s="106">
        <v>0</v>
      </c>
      <c r="I94" s="106" t="s">
        <v>1176</v>
      </c>
      <c r="J94" s="106" t="s">
        <v>1176</v>
      </c>
      <c r="K94" s="106" t="s">
        <v>1176</v>
      </c>
      <c r="L94" s="106" t="s">
        <v>1176</v>
      </c>
      <c r="M94" s="106" t="s">
        <v>1176</v>
      </c>
      <c r="N94" s="106" t="s">
        <v>1176</v>
      </c>
      <c r="O94" s="106" t="s">
        <v>1179</v>
      </c>
      <c r="P94" s="106" t="s">
        <v>1176</v>
      </c>
      <c r="Q94" s="106">
        <v>0</v>
      </c>
      <c r="R94" s="106">
        <v>0</v>
      </c>
      <c r="S94" s="106">
        <v>0</v>
      </c>
      <c r="T94" s="106">
        <v>0</v>
      </c>
      <c r="U94" s="106">
        <v>0</v>
      </c>
      <c r="V94" s="106">
        <v>0</v>
      </c>
      <c r="W94" s="106">
        <v>42613</v>
      </c>
      <c r="X94" s="106">
        <v>0</v>
      </c>
      <c r="Y94" s="106"/>
      <c r="Z94" s="106"/>
      <c r="AA94" s="106"/>
      <c r="AB94" s="106"/>
      <c r="AC94" s="106"/>
      <c r="AD94" s="106"/>
      <c r="AE94" s="106"/>
      <c r="AF94" s="106"/>
      <c r="AG94" s="106"/>
      <c r="AH94" s="106">
        <v>1</v>
      </c>
      <c r="AI94" s="106">
        <v>0</v>
      </c>
      <c r="AJ94" s="106">
        <v>1</v>
      </c>
      <c r="AK94" s="106">
        <v>0</v>
      </c>
      <c r="AL94" s="106">
        <v>0</v>
      </c>
      <c r="AM94" s="106">
        <v>0</v>
      </c>
      <c r="AN94" s="106">
        <v>0</v>
      </c>
      <c r="AO94" s="106" t="s">
        <v>1457</v>
      </c>
      <c r="AP94" s="106">
        <v>0</v>
      </c>
      <c r="AQ94" s="106">
        <v>1</v>
      </c>
      <c r="AR94" s="106">
        <v>0</v>
      </c>
      <c r="AS94" s="106">
        <v>0</v>
      </c>
      <c r="AT94" s="106">
        <v>1</v>
      </c>
      <c r="AU94" s="106" t="s">
        <v>1457</v>
      </c>
      <c r="AV94" s="106">
        <v>0</v>
      </c>
      <c r="AW94" s="106">
        <v>1</v>
      </c>
      <c r="AX94" s="106">
        <v>0</v>
      </c>
      <c r="AY94" s="106">
        <v>0</v>
      </c>
      <c r="AZ94" s="106">
        <v>1</v>
      </c>
      <c r="BA94" s="106" t="s">
        <v>1457</v>
      </c>
      <c r="BB94" s="106">
        <v>0</v>
      </c>
      <c r="BC94" s="106">
        <v>1</v>
      </c>
      <c r="BD94" s="106">
        <v>0</v>
      </c>
      <c r="BE94" s="106">
        <v>0</v>
      </c>
      <c r="BF94" s="106">
        <v>1</v>
      </c>
      <c r="BG94" s="106" t="s">
        <v>1457</v>
      </c>
      <c r="BH94" s="106">
        <v>0</v>
      </c>
      <c r="BI94" s="106">
        <v>1</v>
      </c>
      <c r="BJ94" s="106">
        <v>0</v>
      </c>
      <c r="BK94" s="106">
        <v>0</v>
      </c>
      <c r="BL94" s="106">
        <v>1</v>
      </c>
      <c r="BM94" s="106" t="s">
        <v>1457</v>
      </c>
      <c r="BN94" s="106">
        <v>0</v>
      </c>
      <c r="BO94" s="106">
        <v>1</v>
      </c>
      <c r="BP94" s="106">
        <v>0</v>
      </c>
      <c r="BQ94" s="106">
        <v>0</v>
      </c>
      <c r="BR94" s="106">
        <v>1</v>
      </c>
      <c r="BS94" s="106" t="s">
        <v>1457</v>
      </c>
      <c r="BT94" s="106">
        <v>0</v>
      </c>
      <c r="BU94" s="106">
        <v>1</v>
      </c>
      <c r="BV94" s="106">
        <v>0</v>
      </c>
      <c r="BW94" s="106">
        <v>0</v>
      </c>
      <c r="BX94" s="106">
        <v>1</v>
      </c>
      <c r="BY94" s="106" t="s">
        <v>1457</v>
      </c>
      <c r="BZ94" s="106">
        <v>0</v>
      </c>
      <c r="CA94" s="106">
        <v>0</v>
      </c>
      <c r="CB94" s="106">
        <v>0</v>
      </c>
      <c r="CC94" s="106">
        <v>1</v>
      </c>
      <c r="CD94" s="106">
        <v>1</v>
      </c>
      <c r="CE94" s="106">
        <v>42613</v>
      </c>
      <c r="CF94" s="106">
        <v>1</v>
      </c>
      <c r="CG94" s="106">
        <v>1</v>
      </c>
      <c r="CH94" s="106">
        <v>0</v>
      </c>
      <c r="CI94" s="106">
        <v>0</v>
      </c>
      <c r="CJ94" s="106">
        <v>1</v>
      </c>
      <c r="CK94" s="106" t="s">
        <v>1457</v>
      </c>
      <c r="CL94" s="106">
        <v>0</v>
      </c>
    </row>
    <row r="95" spans="1:90">
      <c r="A95" t="s">
        <v>77</v>
      </c>
      <c r="B95" t="s">
        <v>76</v>
      </c>
      <c r="C95" t="s">
        <v>75</v>
      </c>
      <c r="D95" t="s">
        <v>255</v>
      </c>
      <c r="E95" s="106" t="s">
        <v>254</v>
      </c>
      <c r="F95" s="106" t="s">
        <v>1176</v>
      </c>
      <c r="G95" s="106" t="s">
        <v>1458</v>
      </c>
      <c r="H95" s="106">
        <v>0</v>
      </c>
      <c r="I95" s="106" t="s">
        <v>1176</v>
      </c>
      <c r="J95" s="106" t="s">
        <v>1176</v>
      </c>
      <c r="K95" s="106" t="s">
        <v>1176</v>
      </c>
      <c r="L95" s="106" t="s">
        <v>1179</v>
      </c>
      <c r="M95" s="106" t="s">
        <v>1176</v>
      </c>
      <c r="N95" s="106" t="s">
        <v>1176</v>
      </c>
      <c r="O95" s="106" t="s">
        <v>1179</v>
      </c>
      <c r="P95" s="106" t="s">
        <v>1176</v>
      </c>
      <c r="Q95" s="106">
        <v>0</v>
      </c>
      <c r="R95" s="106">
        <v>0</v>
      </c>
      <c r="S95" s="106">
        <v>0</v>
      </c>
      <c r="T95" s="106">
        <v>42460</v>
      </c>
      <c r="U95" s="106">
        <v>0</v>
      </c>
      <c r="V95" s="106">
        <v>0</v>
      </c>
      <c r="W95" s="106">
        <v>42460</v>
      </c>
      <c r="X95" s="106">
        <v>0</v>
      </c>
      <c r="Y95" s="106"/>
      <c r="Z95" s="106"/>
      <c r="AA95" s="106"/>
      <c r="AB95" s="106"/>
      <c r="AC95" s="106"/>
      <c r="AD95" s="106"/>
      <c r="AE95" s="106"/>
      <c r="AF95" s="106"/>
      <c r="AG95" s="106"/>
      <c r="AH95" s="106">
        <v>1</v>
      </c>
      <c r="AI95" s="106">
        <v>0</v>
      </c>
      <c r="AJ95" s="106">
        <v>1</v>
      </c>
      <c r="AK95" s="106">
        <v>0</v>
      </c>
      <c r="AL95" s="106">
        <v>0</v>
      </c>
      <c r="AM95" s="106">
        <v>0</v>
      </c>
      <c r="AN95" s="106">
        <v>0</v>
      </c>
      <c r="AO95" s="106" t="s">
        <v>1457</v>
      </c>
      <c r="AP95" s="106">
        <v>0</v>
      </c>
      <c r="AQ95" s="106">
        <v>1</v>
      </c>
      <c r="AR95" s="106">
        <v>0</v>
      </c>
      <c r="AS95" s="106">
        <v>0</v>
      </c>
      <c r="AT95" s="106">
        <v>1</v>
      </c>
      <c r="AU95" s="106" t="s">
        <v>1457</v>
      </c>
      <c r="AV95" s="106">
        <v>0</v>
      </c>
      <c r="AW95" s="106">
        <v>1</v>
      </c>
      <c r="AX95" s="106">
        <v>0</v>
      </c>
      <c r="AY95" s="106">
        <v>0</v>
      </c>
      <c r="AZ95" s="106">
        <v>1</v>
      </c>
      <c r="BA95" s="106" t="s">
        <v>1457</v>
      </c>
      <c r="BB95" s="106">
        <v>0</v>
      </c>
      <c r="BC95" s="106">
        <v>1</v>
      </c>
      <c r="BD95" s="106">
        <v>0</v>
      </c>
      <c r="BE95" s="106">
        <v>0</v>
      </c>
      <c r="BF95" s="106">
        <v>1</v>
      </c>
      <c r="BG95" s="106" t="s">
        <v>1457</v>
      </c>
      <c r="BH95" s="106">
        <v>0</v>
      </c>
      <c r="BI95" s="106">
        <v>0</v>
      </c>
      <c r="BJ95" s="106">
        <v>0</v>
      </c>
      <c r="BK95" s="106">
        <v>1</v>
      </c>
      <c r="BL95" s="106">
        <v>1</v>
      </c>
      <c r="BM95" s="106">
        <v>42460</v>
      </c>
      <c r="BN95" s="106">
        <v>1</v>
      </c>
      <c r="BO95" s="106">
        <v>1</v>
      </c>
      <c r="BP95" s="106">
        <v>0</v>
      </c>
      <c r="BQ95" s="106">
        <v>0</v>
      </c>
      <c r="BR95" s="106">
        <v>1</v>
      </c>
      <c r="BS95" s="106" t="s">
        <v>1457</v>
      </c>
      <c r="BT95" s="106">
        <v>0</v>
      </c>
      <c r="BU95" s="106">
        <v>1</v>
      </c>
      <c r="BV95" s="106">
        <v>0</v>
      </c>
      <c r="BW95" s="106">
        <v>0</v>
      </c>
      <c r="BX95" s="106">
        <v>1</v>
      </c>
      <c r="BY95" s="106" t="s">
        <v>1457</v>
      </c>
      <c r="BZ95" s="106">
        <v>0</v>
      </c>
      <c r="CA95" s="106">
        <v>0</v>
      </c>
      <c r="CB95" s="106">
        <v>0</v>
      </c>
      <c r="CC95" s="106">
        <v>1</v>
      </c>
      <c r="CD95" s="106">
        <v>1</v>
      </c>
      <c r="CE95" s="106">
        <v>42460</v>
      </c>
      <c r="CF95" s="106">
        <v>1</v>
      </c>
      <c r="CG95" s="106">
        <v>1</v>
      </c>
      <c r="CH95" s="106">
        <v>0</v>
      </c>
      <c r="CI95" s="106">
        <v>0</v>
      </c>
      <c r="CJ95" s="106">
        <v>1</v>
      </c>
      <c r="CK95" s="106" t="s">
        <v>1457</v>
      </c>
      <c r="CL95" s="106">
        <v>0</v>
      </c>
    </row>
    <row r="96" spans="1:90">
      <c r="A96" t="s">
        <v>60</v>
      </c>
      <c r="B96" t="s">
        <v>59</v>
      </c>
      <c r="C96" t="s">
        <v>139</v>
      </c>
      <c r="D96" t="s">
        <v>253</v>
      </c>
      <c r="E96" s="106" t="s">
        <v>252</v>
      </c>
      <c r="F96" s="106" t="s">
        <v>1176</v>
      </c>
      <c r="G96" s="106" t="s">
        <v>1458</v>
      </c>
      <c r="H96" s="106">
        <v>0</v>
      </c>
      <c r="I96" s="106" t="s">
        <v>1176</v>
      </c>
      <c r="J96" s="106" t="s">
        <v>1176</v>
      </c>
      <c r="K96" s="106" t="s">
        <v>1179</v>
      </c>
      <c r="L96" s="106" t="s">
        <v>1179</v>
      </c>
      <c r="M96" s="106" t="s">
        <v>1176</v>
      </c>
      <c r="N96" s="106" t="s">
        <v>1176</v>
      </c>
      <c r="O96" s="106" t="s">
        <v>1176</v>
      </c>
      <c r="P96" s="106" t="s">
        <v>1176</v>
      </c>
      <c r="Q96" s="106">
        <v>0</v>
      </c>
      <c r="R96" s="106">
        <v>0</v>
      </c>
      <c r="S96" s="106">
        <v>42614</v>
      </c>
      <c r="T96" s="106">
        <v>42430</v>
      </c>
      <c r="U96" s="106">
        <v>0</v>
      </c>
      <c r="V96" s="106">
        <v>0</v>
      </c>
      <c r="W96" s="106">
        <v>0</v>
      </c>
      <c r="X96" s="106">
        <v>0</v>
      </c>
      <c r="Y96" s="106"/>
      <c r="Z96" s="106"/>
      <c r="AA96" s="106"/>
      <c r="AB96" s="106"/>
      <c r="AC96" s="106"/>
      <c r="AD96" s="106"/>
      <c r="AE96" s="106"/>
      <c r="AF96" s="106"/>
      <c r="AG96" s="106"/>
      <c r="AH96" s="106">
        <v>1</v>
      </c>
      <c r="AI96" s="106">
        <v>0</v>
      </c>
      <c r="AJ96" s="106">
        <v>1</v>
      </c>
      <c r="AK96" s="106">
        <v>0</v>
      </c>
      <c r="AL96" s="106">
        <v>0</v>
      </c>
      <c r="AM96" s="106">
        <v>0</v>
      </c>
      <c r="AN96" s="106">
        <v>0</v>
      </c>
      <c r="AO96" s="106" t="s">
        <v>1457</v>
      </c>
      <c r="AP96" s="106">
        <v>0</v>
      </c>
      <c r="AQ96" s="106">
        <v>1</v>
      </c>
      <c r="AR96" s="106">
        <v>0</v>
      </c>
      <c r="AS96" s="106">
        <v>0</v>
      </c>
      <c r="AT96" s="106">
        <v>1</v>
      </c>
      <c r="AU96" s="106" t="s">
        <v>1457</v>
      </c>
      <c r="AV96" s="106">
        <v>0</v>
      </c>
      <c r="AW96" s="106">
        <v>1</v>
      </c>
      <c r="AX96" s="106">
        <v>0</v>
      </c>
      <c r="AY96" s="106">
        <v>0</v>
      </c>
      <c r="AZ96" s="106">
        <v>1</v>
      </c>
      <c r="BA96" s="106" t="s">
        <v>1457</v>
      </c>
      <c r="BB96" s="106">
        <v>0</v>
      </c>
      <c r="BC96" s="106">
        <v>0</v>
      </c>
      <c r="BD96" s="106">
        <v>0</v>
      </c>
      <c r="BE96" s="106">
        <v>1</v>
      </c>
      <c r="BF96" s="106">
        <v>1</v>
      </c>
      <c r="BG96" s="106">
        <v>42614</v>
      </c>
      <c r="BH96" s="106">
        <v>1</v>
      </c>
      <c r="BI96" s="106">
        <v>0</v>
      </c>
      <c r="BJ96" s="106">
        <v>0</v>
      </c>
      <c r="BK96" s="106">
        <v>1</v>
      </c>
      <c r="BL96" s="106">
        <v>1</v>
      </c>
      <c r="BM96" s="106">
        <v>42430</v>
      </c>
      <c r="BN96" s="106">
        <v>1</v>
      </c>
      <c r="BO96" s="106">
        <v>1</v>
      </c>
      <c r="BP96" s="106">
        <v>0</v>
      </c>
      <c r="BQ96" s="106">
        <v>0</v>
      </c>
      <c r="BR96" s="106">
        <v>1</v>
      </c>
      <c r="BS96" s="106" t="s">
        <v>1457</v>
      </c>
      <c r="BT96" s="106">
        <v>0</v>
      </c>
      <c r="BU96" s="106">
        <v>1</v>
      </c>
      <c r="BV96" s="106">
        <v>0</v>
      </c>
      <c r="BW96" s="106">
        <v>0</v>
      </c>
      <c r="BX96" s="106">
        <v>1</v>
      </c>
      <c r="BY96" s="106" t="s">
        <v>1457</v>
      </c>
      <c r="BZ96" s="106">
        <v>0</v>
      </c>
      <c r="CA96" s="106">
        <v>1</v>
      </c>
      <c r="CB96" s="106">
        <v>0</v>
      </c>
      <c r="CC96" s="106">
        <v>0</v>
      </c>
      <c r="CD96" s="106">
        <v>1</v>
      </c>
      <c r="CE96" s="106" t="s">
        <v>1457</v>
      </c>
      <c r="CF96" s="106">
        <v>0</v>
      </c>
      <c r="CG96" s="106">
        <v>1</v>
      </c>
      <c r="CH96" s="106">
        <v>0</v>
      </c>
      <c r="CI96" s="106">
        <v>0</v>
      </c>
      <c r="CJ96" s="106">
        <v>1</v>
      </c>
      <c r="CK96" s="106" t="s">
        <v>1457</v>
      </c>
      <c r="CL96" s="106">
        <v>0</v>
      </c>
    </row>
    <row r="97" spans="1:90">
      <c r="A97" t="s">
        <v>77</v>
      </c>
      <c r="B97" t="s">
        <v>76</v>
      </c>
      <c r="C97" t="s">
        <v>75</v>
      </c>
      <c r="D97" t="s">
        <v>251</v>
      </c>
      <c r="E97" s="106" t="s">
        <v>250</v>
      </c>
      <c r="F97" s="106" t="s">
        <v>1176</v>
      </c>
      <c r="G97" s="106" t="s">
        <v>1458</v>
      </c>
      <c r="H97" s="106">
        <v>0</v>
      </c>
      <c r="I97" s="106" t="s">
        <v>1176</v>
      </c>
      <c r="J97" s="106" t="s">
        <v>1176</v>
      </c>
      <c r="K97" s="106" t="s">
        <v>1176</v>
      </c>
      <c r="L97" s="106" t="s">
        <v>1176</v>
      </c>
      <c r="M97" s="106" t="s">
        <v>1176</v>
      </c>
      <c r="N97" s="106" t="s">
        <v>1176</v>
      </c>
      <c r="O97" s="106" t="s">
        <v>1176</v>
      </c>
      <c r="P97" s="106" t="s">
        <v>1179</v>
      </c>
      <c r="Q97" s="106">
        <v>0</v>
      </c>
      <c r="R97" s="106">
        <v>0</v>
      </c>
      <c r="S97" s="106">
        <v>0</v>
      </c>
      <c r="T97" s="106">
        <v>0</v>
      </c>
      <c r="U97" s="106">
        <v>0</v>
      </c>
      <c r="V97" s="106">
        <v>0</v>
      </c>
      <c r="W97" s="106">
        <v>0</v>
      </c>
      <c r="X97" s="106">
        <v>42461</v>
      </c>
      <c r="Y97" s="106"/>
      <c r="Z97" s="106"/>
      <c r="AA97" s="106"/>
      <c r="AB97" s="106"/>
      <c r="AC97" s="106"/>
      <c r="AD97" s="106"/>
      <c r="AE97" s="106"/>
      <c r="AF97" s="106"/>
      <c r="AG97" s="106"/>
      <c r="AH97" s="106">
        <v>1</v>
      </c>
      <c r="AI97" s="106">
        <v>0</v>
      </c>
      <c r="AJ97" s="106">
        <v>1</v>
      </c>
      <c r="AK97" s="106">
        <v>0</v>
      </c>
      <c r="AL97" s="106">
        <v>0</v>
      </c>
      <c r="AM97" s="106">
        <v>0</v>
      </c>
      <c r="AN97" s="106">
        <v>0</v>
      </c>
      <c r="AO97" s="106" t="s">
        <v>1457</v>
      </c>
      <c r="AP97" s="106">
        <v>0</v>
      </c>
      <c r="AQ97" s="106">
        <v>1</v>
      </c>
      <c r="AR97" s="106">
        <v>0</v>
      </c>
      <c r="AS97" s="106">
        <v>0</v>
      </c>
      <c r="AT97" s="106">
        <v>1</v>
      </c>
      <c r="AU97" s="106" t="s">
        <v>1457</v>
      </c>
      <c r="AV97" s="106">
        <v>0</v>
      </c>
      <c r="AW97" s="106">
        <v>1</v>
      </c>
      <c r="AX97" s="106">
        <v>0</v>
      </c>
      <c r="AY97" s="106">
        <v>0</v>
      </c>
      <c r="AZ97" s="106">
        <v>1</v>
      </c>
      <c r="BA97" s="106" t="s">
        <v>1457</v>
      </c>
      <c r="BB97" s="106">
        <v>0</v>
      </c>
      <c r="BC97" s="106">
        <v>1</v>
      </c>
      <c r="BD97" s="106">
        <v>0</v>
      </c>
      <c r="BE97" s="106">
        <v>0</v>
      </c>
      <c r="BF97" s="106">
        <v>1</v>
      </c>
      <c r="BG97" s="106" t="s">
        <v>1457</v>
      </c>
      <c r="BH97" s="106">
        <v>0</v>
      </c>
      <c r="BI97" s="106">
        <v>1</v>
      </c>
      <c r="BJ97" s="106">
        <v>0</v>
      </c>
      <c r="BK97" s="106">
        <v>0</v>
      </c>
      <c r="BL97" s="106">
        <v>1</v>
      </c>
      <c r="BM97" s="106" t="s">
        <v>1457</v>
      </c>
      <c r="BN97" s="106">
        <v>0</v>
      </c>
      <c r="BO97" s="106">
        <v>1</v>
      </c>
      <c r="BP97" s="106">
        <v>0</v>
      </c>
      <c r="BQ97" s="106">
        <v>0</v>
      </c>
      <c r="BR97" s="106">
        <v>1</v>
      </c>
      <c r="BS97" s="106" t="s">
        <v>1457</v>
      </c>
      <c r="BT97" s="106">
        <v>0</v>
      </c>
      <c r="BU97" s="106">
        <v>1</v>
      </c>
      <c r="BV97" s="106">
        <v>0</v>
      </c>
      <c r="BW97" s="106">
        <v>0</v>
      </c>
      <c r="BX97" s="106">
        <v>1</v>
      </c>
      <c r="BY97" s="106" t="s">
        <v>1457</v>
      </c>
      <c r="BZ97" s="106">
        <v>0</v>
      </c>
      <c r="CA97" s="106">
        <v>1</v>
      </c>
      <c r="CB97" s="106">
        <v>0</v>
      </c>
      <c r="CC97" s="106">
        <v>0</v>
      </c>
      <c r="CD97" s="106">
        <v>1</v>
      </c>
      <c r="CE97" s="106" t="s">
        <v>1457</v>
      </c>
      <c r="CF97" s="106">
        <v>0</v>
      </c>
      <c r="CG97" s="106">
        <v>0</v>
      </c>
      <c r="CH97" s="106">
        <v>0</v>
      </c>
      <c r="CI97" s="106">
        <v>1</v>
      </c>
      <c r="CJ97" s="106">
        <v>1</v>
      </c>
      <c r="CK97" s="106">
        <v>42461</v>
      </c>
      <c r="CL97" s="106">
        <v>1</v>
      </c>
    </row>
    <row r="98" spans="1:90">
      <c r="A98" t="s">
        <v>77</v>
      </c>
      <c r="B98" t="s">
        <v>76</v>
      </c>
      <c r="C98" t="s">
        <v>75</v>
      </c>
      <c r="D98" t="s">
        <v>249</v>
      </c>
      <c r="E98" s="106" t="s">
        <v>248</v>
      </c>
      <c r="F98" s="106" t="s">
        <v>1177</v>
      </c>
      <c r="G98" s="106" t="s">
        <v>1176</v>
      </c>
      <c r="H98" s="106">
        <v>0</v>
      </c>
      <c r="I98" s="106" t="s">
        <v>1176</v>
      </c>
      <c r="J98" s="106" t="s">
        <v>1176</v>
      </c>
      <c r="K98" s="106" t="s">
        <v>1179</v>
      </c>
      <c r="L98" s="106" t="s">
        <v>1179</v>
      </c>
      <c r="M98" s="106" t="s">
        <v>1176</v>
      </c>
      <c r="N98" s="106" t="s">
        <v>1176</v>
      </c>
      <c r="O98" s="106" t="s">
        <v>1179</v>
      </c>
      <c r="P98" s="106" t="s">
        <v>1176</v>
      </c>
      <c r="Q98" s="106">
        <v>0</v>
      </c>
      <c r="R98" s="106">
        <v>0</v>
      </c>
      <c r="S98" s="106">
        <v>42460</v>
      </c>
      <c r="T98" s="106">
        <v>42460</v>
      </c>
      <c r="U98" s="106">
        <v>0</v>
      </c>
      <c r="V98" s="106">
        <v>0</v>
      </c>
      <c r="W98" s="106">
        <v>42460</v>
      </c>
      <c r="X98" s="106">
        <v>0</v>
      </c>
      <c r="Y98" s="106"/>
      <c r="Z98" s="106"/>
      <c r="AA98" s="106"/>
      <c r="AB98" s="106"/>
      <c r="AC98" s="106"/>
      <c r="AD98" s="106"/>
      <c r="AE98" s="106"/>
      <c r="AF98" s="106"/>
      <c r="AG98" s="106"/>
      <c r="AH98" s="106">
        <v>0</v>
      </c>
      <c r="AI98" s="106">
        <v>1</v>
      </c>
      <c r="AJ98" s="106">
        <v>1</v>
      </c>
      <c r="AK98" s="106">
        <v>1</v>
      </c>
      <c r="AL98" s="106">
        <v>0</v>
      </c>
      <c r="AM98" s="106">
        <v>0</v>
      </c>
      <c r="AN98" s="106">
        <v>1</v>
      </c>
      <c r="AO98" s="106" t="s">
        <v>1457</v>
      </c>
      <c r="AP98" s="106">
        <v>0</v>
      </c>
      <c r="AQ98" s="106">
        <v>1</v>
      </c>
      <c r="AR98" s="106">
        <v>0</v>
      </c>
      <c r="AS98" s="106">
        <v>0</v>
      </c>
      <c r="AT98" s="106">
        <v>1</v>
      </c>
      <c r="AU98" s="106" t="s">
        <v>1457</v>
      </c>
      <c r="AV98" s="106">
        <v>0</v>
      </c>
      <c r="AW98" s="106">
        <v>1</v>
      </c>
      <c r="AX98" s="106">
        <v>0</v>
      </c>
      <c r="AY98" s="106">
        <v>0</v>
      </c>
      <c r="AZ98" s="106">
        <v>1</v>
      </c>
      <c r="BA98" s="106" t="s">
        <v>1457</v>
      </c>
      <c r="BB98" s="106">
        <v>0</v>
      </c>
      <c r="BC98" s="106">
        <v>0</v>
      </c>
      <c r="BD98" s="106">
        <v>0</v>
      </c>
      <c r="BE98" s="106">
        <v>1</v>
      </c>
      <c r="BF98" s="106">
        <v>1</v>
      </c>
      <c r="BG98" s="106">
        <v>42460</v>
      </c>
      <c r="BH98" s="106">
        <v>1</v>
      </c>
      <c r="BI98" s="106">
        <v>0</v>
      </c>
      <c r="BJ98" s="106">
        <v>0</v>
      </c>
      <c r="BK98" s="106">
        <v>1</v>
      </c>
      <c r="BL98" s="106">
        <v>1</v>
      </c>
      <c r="BM98" s="106">
        <v>42460</v>
      </c>
      <c r="BN98" s="106">
        <v>1</v>
      </c>
      <c r="BO98" s="106">
        <v>1</v>
      </c>
      <c r="BP98" s="106">
        <v>0</v>
      </c>
      <c r="BQ98" s="106">
        <v>0</v>
      </c>
      <c r="BR98" s="106">
        <v>1</v>
      </c>
      <c r="BS98" s="106" t="s">
        <v>1457</v>
      </c>
      <c r="BT98" s="106">
        <v>0</v>
      </c>
      <c r="BU98" s="106">
        <v>1</v>
      </c>
      <c r="BV98" s="106">
        <v>0</v>
      </c>
      <c r="BW98" s="106">
        <v>0</v>
      </c>
      <c r="BX98" s="106">
        <v>1</v>
      </c>
      <c r="BY98" s="106" t="s">
        <v>1457</v>
      </c>
      <c r="BZ98" s="106">
        <v>0</v>
      </c>
      <c r="CA98" s="106">
        <v>0</v>
      </c>
      <c r="CB98" s="106">
        <v>0</v>
      </c>
      <c r="CC98" s="106">
        <v>1</v>
      </c>
      <c r="CD98" s="106">
        <v>1</v>
      </c>
      <c r="CE98" s="106">
        <v>42460</v>
      </c>
      <c r="CF98" s="106">
        <v>1</v>
      </c>
      <c r="CG98" s="106">
        <v>1</v>
      </c>
      <c r="CH98" s="106">
        <v>0</v>
      </c>
      <c r="CI98" s="106">
        <v>0</v>
      </c>
      <c r="CJ98" s="106">
        <v>1</v>
      </c>
      <c r="CK98" s="106" t="s">
        <v>1457</v>
      </c>
      <c r="CL98" s="106">
        <v>0</v>
      </c>
    </row>
    <row r="99" spans="1:90">
      <c r="A99" t="s">
        <v>60</v>
      </c>
      <c r="B99" t="s">
        <v>59</v>
      </c>
      <c r="C99" t="s">
        <v>80</v>
      </c>
      <c r="D99" t="s">
        <v>247</v>
      </c>
      <c r="E99" s="106" t="s">
        <v>246</v>
      </c>
      <c r="F99" s="106" t="s">
        <v>1176</v>
      </c>
      <c r="G99" s="106" t="s">
        <v>1458</v>
      </c>
      <c r="H99" s="106">
        <v>0</v>
      </c>
      <c r="I99" s="106" t="s">
        <v>1176</v>
      </c>
      <c r="J99" s="106" t="s">
        <v>1176</v>
      </c>
      <c r="K99" s="106" t="s">
        <v>1176</v>
      </c>
      <c r="L99" s="106" t="s">
        <v>1176</v>
      </c>
      <c r="M99" s="106" t="s">
        <v>1176</v>
      </c>
      <c r="N99" s="106" t="s">
        <v>1176</v>
      </c>
      <c r="O99" s="106" t="s">
        <v>1176</v>
      </c>
      <c r="P99" s="106" t="s">
        <v>1176</v>
      </c>
      <c r="Q99" s="106">
        <v>0</v>
      </c>
      <c r="R99" s="106">
        <v>0</v>
      </c>
      <c r="S99" s="106">
        <v>0</v>
      </c>
      <c r="T99" s="106">
        <v>0</v>
      </c>
      <c r="U99" s="106">
        <v>0</v>
      </c>
      <c r="V99" s="106">
        <v>0</v>
      </c>
      <c r="W99" s="106">
        <v>0</v>
      </c>
      <c r="X99" s="106">
        <v>0</v>
      </c>
      <c r="Y99" s="106"/>
      <c r="Z99" s="106"/>
      <c r="AA99" s="106"/>
      <c r="AB99" s="106"/>
      <c r="AC99" s="106"/>
      <c r="AD99" s="106"/>
      <c r="AE99" s="106"/>
      <c r="AF99" s="106"/>
      <c r="AG99" s="106"/>
      <c r="AH99" s="106">
        <v>1</v>
      </c>
      <c r="AI99" s="106">
        <v>0</v>
      </c>
      <c r="AJ99" s="106">
        <v>1</v>
      </c>
      <c r="AK99" s="106">
        <v>0</v>
      </c>
      <c r="AL99" s="106">
        <v>0</v>
      </c>
      <c r="AM99" s="106">
        <v>0</v>
      </c>
      <c r="AN99" s="106">
        <v>0</v>
      </c>
      <c r="AO99" s="106" t="s">
        <v>1457</v>
      </c>
      <c r="AP99" s="106">
        <v>0</v>
      </c>
      <c r="AQ99" s="106">
        <v>1</v>
      </c>
      <c r="AR99" s="106">
        <v>0</v>
      </c>
      <c r="AS99" s="106">
        <v>0</v>
      </c>
      <c r="AT99" s="106">
        <v>1</v>
      </c>
      <c r="AU99" s="106" t="s">
        <v>1457</v>
      </c>
      <c r="AV99" s="106">
        <v>0</v>
      </c>
      <c r="AW99" s="106">
        <v>1</v>
      </c>
      <c r="AX99" s="106">
        <v>0</v>
      </c>
      <c r="AY99" s="106">
        <v>0</v>
      </c>
      <c r="AZ99" s="106">
        <v>1</v>
      </c>
      <c r="BA99" s="106" t="s">
        <v>1457</v>
      </c>
      <c r="BB99" s="106">
        <v>0</v>
      </c>
      <c r="BC99" s="106">
        <v>1</v>
      </c>
      <c r="BD99" s="106">
        <v>0</v>
      </c>
      <c r="BE99" s="106">
        <v>0</v>
      </c>
      <c r="BF99" s="106">
        <v>1</v>
      </c>
      <c r="BG99" s="106" t="s">
        <v>1457</v>
      </c>
      <c r="BH99" s="106">
        <v>0</v>
      </c>
      <c r="BI99" s="106">
        <v>1</v>
      </c>
      <c r="BJ99" s="106">
        <v>0</v>
      </c>
      <c r="BK99" s="106">
        <v>0</v>
      </c>
      <c r="BL99" s="106">
        <v>1</v>
      </c>
      <c r="BM99" s="106" t="s">
        <v>1457</v>
      </c>
      <c r="BN99" s="106">
        <v>0</v>
      </c>
      <c r="BO99" s="106">
        <v>1</v>
      </c>
      <c r="BP99" s="106">
        <v>0</v>
      </c>
      <c r="BQ99" s="106">
        <v>0</v>
      </c>
      <c r="BR99" s="106">
        <v>1</v>
      </c>
      <c r="BS99" s="106" t="s">
        <v>1457</v>
      </c>
      <c r="BT99" s="106">
        <v>0</v>
      </c>
      <c r="BU99" s="106">
        <v>1</v>
      </c>
      <c r="BV99" s="106">
        <v>0</v>
      </c>
      <c r="BW99" s="106">
        <v>0</v>
      </c>
      <c r="BX99" s="106">
        <v>1</v>
      </c>
      <c r="BY99" s="106" t="s">
        <v>1457</v>
      </c>
      <c r="BZ99" s="106">
        <v>0</v>
      </c>
      <c r="CA99" s="106">
        <v>1</v>
      </c>
      <c r="CB99" s="106">
        <v>0</v>
      </c>
      <c r="CC99" s="106">
        <v>0</v>
      </c>
      <c r="CD99" s="106">
        <v>1</v>
      </c>
      <c r="CE99" s="106" t="s">
        <v>1457</v>
      </c>
      <c r="CF99" s="106">
        <v>0</v>
      </c>
      <c r="CG99" s="106">
        <v>1</v>
      </c>
      <c r="CH99" s="106">
        <v>0</v>
      </c>
      <c r="CI99" s="106">
        <v>0</v>
      </c>
      <c r="CJ99" s="106">
        <v>1</v>
      </c>
      <c r="CK99" s="106" t="s">
        <v>1457</v>
      </c>
      <c r="CL99" s="106">
        <v>0</v>
      </c>
    </row>
    <row r="100" spans="1:90">
      <c r="A100" t="s">
        <v>48</v>
      </c>
      <c r="B100" t="s">
        <v>47</v>
      </c>
      <c r="C100" t="s">
        <v>46</v>
      </c>
      <c r="D100" t="s">
        <v>245</v>
      </c>
      <c r="E100" s="106" t="s">
        <v>244</v>
      </c>
      <c r="F100" s="106" t="s">
        <v>1176</v>
      </c>
      <c r="G100" s="106" t="s">
        <v>1458</v>
      </c>
      <c r="H100" s="106">
        <v>0</v>
      </c>
      <c r="I100" s="106" t="s">
        <v>1459</v>
      </c>
      <c r="J100" s="106" t="s">
        <v>1459</v>
      </c>
      <c r="K100" s="106" t="s">
        <v>1459</v>
      </c>
      <c r="L100" s="106" t="s">
        <v>1459</v>
      </c>
      <c r="M100" s="106" t="s">
        <v>1459</v>
      </c>
      <c r="N100" s="106" t="s">
        <v>1459</v>
      </c>
      <c r="O100" s="106" t="s">
        <v>1179</v>
      </c>
      <c r="P100" s="106" t="s">
        <v>1459</v>
      </c>
      <c r="Q100" s="106">
        <v>0</v>
      </c>
      <c r="R100" s="106">
        <v>0</v>
      </c>
      <c r="S100" s="106">
        <v>0</v>
      </c>
      <c r="T100" s="106">
        <v>0</v>
      </c>
      <c r="U100" s="106">
        <v>0</v>
      </c>
      <c r="V100" s="106">
        <v>0</v>
      </c>
      <c r="W100" s="106">
        <v>42461</v>
      </c>
      <c r="X100" s="106">
        <v>0</v>
      </c>
      <c r="Y100" s="106"/>
      <c r="Z100" s="106"/>
      <c r="AA100" s="106"/>
      <c r="AB100" s="106"/>
      <c r="AC100" s="106"/>
      <c r="AD100" s="106"/>
      <c r="AE100" s="106"/>
      <c r="AF100" s="106"/>
      <c r="AG100" s="106"/>
      <c r="AH100" s="106">
        <v>1</v>
      </c>
      <c r="AI100" s="106">
        <v>0</v>
      </c>
      <c r="AJ100" s="106">
        <v>1</v>
      </c>
      <c r="AK100" s="106">
        <v>0</v>
      </c>
      <c r="AL100" s="106">
        <v>0</v>
      </c>
      <c r="AM100" s="106">
        <v>0</v>
      </c>
      <c r="AN100" s="106">
        <v>0</v>
      </c>
      <c r="AO100" s="106" t="s">
        <v>1457</v>
      </c>
      <c r="AP100" s="106">
        <v>0</v>
      </c>
      <c r="AQ100" s="106">
        <v>1</v>
      </c>
      <c r="AR100" s="106">
        <v>0</v>
      </c>
      <c r="AS100" s="106">
        <v>0</v>
      </c>
      <c r="AT100" s="106">
        <v>1</v>
      </c>
      <c r="AU100" s="106" t="s">
        <v>1457</v>
      </c>
      <c r="AV100" s="106">
        <v>0</v>
      </c>
      <c r="AW100" s="106">
        <v>1</v>
      </c>
      <c r="AX100" s="106">
        <v>0</v>
      </c>
      <c r="AY100" s="106">
        <v>0</v>
      </c>
      <c r="AZ100" s="106">
        <v>1</v>
      </c>
      <c r="BA100" s="106" t="s">
        <v>1457</v>
      </c>
      <c r="BB100" s="106">
        <v>0</v>
      </c>
      <c r="BC100" s="106">
        <v>1</v>
      </c>
      <c r="BD100" s="106">
        <v>0</v>
      </c>
      <c r="BE100" s="106">
        <v>0</v>
      </c>
      <c r="BF100" s="106">
        <v>1</v>
      </c>
      <c r="BG100" s="106" t="s">
        <v>1457</v>
      </c>
      <c r="BH100" s="106">
        <v>0</v>
      </c>
      <c r="BI100" s="106">
        <v>1</v>
      </c>
      <c r="BJ100" s="106">
        <v>0</v>
      </c>
      <c r="BK100" s="106">
        <v>0</v>
      </c>
      <c r="BL100" s="106">
        <v>1</v>
      </c>
      <c r="BM100" s="106" t="s">
        <v>1457</v>
      </c>
      <c r="BN100" s="106">
        <v>0</v>
      </c>
      <c r="BO100" s="106">
        <v>1</v>
      </c>
      <c r="BP100" s="106">
        <v>0</v>
      </c>
      <c r="BQ100" s="106">
        <v>0</v>
      </c>
      <c r="BR100" s="106">
        <v>1</v>
      </c>
      <c r="BS100" s="106" t="s">
        <v>1457</v>
      </c>
      <c r="BT100" s="106">
        <v>0</v>
      </c>
      <c r="BU100" s="106">
        <v>1</v>
      </c>
      <c r="BV100" s="106">
        <v>0</v>
      </c>
      <c r="BW100" s="106">
        <v>0</v>
      </c>
      <c r="BX100" s="106">
        <v>1</v>
      </c>
      <c r="BY100" s="106" t="s">
        <v>1457</v>
      </c>
      <c r="BZ100" s="106">
        <v>0</v>
      </c>
      <c r="CA100" s="106">
        <v>0</v>
      </c>
      <c r="CB100" s="106">
        <v>0</v>
      </c>
      <c r="CC100" s="106">
        <v>1</v>
      </c>
      <c r="CD100" s="106">
        <v>1</v>
      </c>
      <c r="CE100" s="106">
        <v>42461</v>
      </c>
      <c r="CF100" s="106">
        <v>1</v>
      </c>
      <c r="CG100" s="106">
        <v>1</v>
      </c>
      <c r="CH100" s="106">
        <v>0</v>
      </c>
      <c r="CI100" s="106">
        <v>0</v>
      </c>
      <c r="CJ100" s="106">
        <v>1</v>
      </c>
      <c r="CK100" s="106" t="s">
        <v>1457</v>
      </c>
      <c r="CL100" s="106">
        <v>0</v>
      </c>
    </row>
    <row r="101" spans="1:90">
      <c r="A101" t="s">
        <v>77</v>
      </c>
      <c r="B101" t="s">
        <v>76</v>
      </c>
      <c r="C101" t="s">
        <v>75</v>
      </c>
      <c r="D101" t="s">
        <v>243</v>
      </c>
      <c r="E101" s="106" t="s">
        <v>242</v>
      </c>
      <c r="F101" s="106" t="s">
        <v>1176</v>
      </c>
      <c r="G101" s="106" t="s">
        <v>1458</v>
      </c>
      <c r="H101" s="106">
        <v>0</v>
      </c>
      <c r="I101" s="106" t="s">
        <v>1176</v>
      </c>
      <c r="J101" s="106" t="s">
        <v>1176</v>
      </c>
      <c r="K101" s="106" t="s">
        <v>1176</v>
      </c>
      <c r="L101" s="106" t="s">
        <v>1179</v>
      </c>
      <c r="M101" s="106" t="s">
        <v>1176</v>
      </c>
      <c r="N101" s="106" t="s">
        <v>1179</v>
      </c>
      <c r="O101" s="106" t="s">
        <v>1176</v>
      </c>
      <c r="P101" s="106" t="s">
        <v>1176</v>
      </c>
      <c r="Q101" s="106">
        <v>0</v>
      </c>
      <c r="R101" s="106">
        <v>0</v>
      </c>
      <c r="S101" s="106">
        <v>0</v>
      </c>
      <c r="T101" s="106">
        <v>42400</v>
      </c>
      <c r="U101" s="106">
        <v>0</v>
      </c>
      <c r="V101" s="106">
        <v>42369</v>
      </c>
      <c r="W101" s="106">
        <v>0</v>
      </c>
      <c r="X101" s="106">
        <v>0</v>
      </c>
      <c r="Y101" s="106"/>
      <c r="Z101" s="106"/>
      <c r="AA101" s="106"/>
      <c r="AB101" s="106"/>
      <c r="AC101" s="106"/>
      <c r="AD101" s="106"/>
      <c r="AE101" s="106"/>
      <c r="AF101" s="106"/>
      <c r="AG101" s="106"/>
      <c r="AH101" s="106">
        <v>1</v>
      </c>
      <c r="AI101" s="106">
        <v>0</v>
      </c>
      <c r="AJ101" s="106">
        <v>1</v>
      </c>
      <c r="AK101" s="106">
        <v>0</v>
      </c>
      <c r="AL101" s="106">
        <v>0</v>
      </c>
      <c r="AM101" s="106">
        <v>0</v>
      </c>
      <c r="AN101" s="106">
        <v>0</v>
      </c>
      <c r="AO101" s="106" t="s">
        <v>1457</v>
      </c>
      <c r="AP101" s="106">
        <v>0</v>
      </c>
      <c r="AQ101" s="106">
        <v>1</v>
      </c>
      <c r="AR101" s="106">
        <v>0</v>
      </c>
      <c r="AS101" s="106">
        <v>0</v>
      </c>
      <c r="AT101" s="106">
        <v>1</v>
      </c>
      <c r="AU101" s="106" t="s">
        <v>1457</v>
      </c>
      <c r="AV101" s="106">
        <v>0</v>
      </c>
      <c r="AW101" s="106">
        <v>1</v>
      </c>
      <c r="AX101" s="106">
        <v>0</v>
      </c>
      <c r="AY101" s="106">
        <v>0</v>
      </c>
      <c r="AZ101" s="106">
        <v>1</v>
      </c>
      <c r="BA101" s="106" t="s">
        <v>1457</v>
      </c>
      <c r="BB101" s="106">
        <v>0</v>
      </c>
      <c r="BC101" s="106">
        <v>1</v>
      </c>
      <c r="BD101" s="106">
        <v>0</v>
      </c>
      <c r="BE101" s="106">
        <v>0</v>
      </c>
      <c r="BF101" s="106">
        <v>1</v>
      </c>
      <c r="BG101" s="106" t="s">
        <v>1457</v>
      </c>
      <c r="BH101" s="106">
        <v>0</v>
      </c>
      <c r="BI101" s="106">
        <v>0</v>
      </c>
      <c r="BJ101" s="106">
        <v>0</v>
      </c>
      <c r="BK101" s="106">
        <v>1</v>
      </c>
      <c r="BL101" s="106">
        <v>1</v>
      </c>
      <c r="BM101" s="106">
        <v>42400</v>
      </c>
      <c r="BN101" s="106">
        <v>1</v>
      </c>
      <c r="BO101" s="106">
        <v>1</v>
      </c>
      <c r="BP101" s="106">
        <v>0</v>
      </c>
      <c r="BQ101" s="106">
        <v>0</v>
      </c>
      <c r="BR101" s="106">
        <v>1</v>
      </c>
      <c r="BS101" s="106" t="s">
        <v>1457</v>
      </c>
      <c r="BT101" s="106">
        <v>0</v>
      </c>
      <c r="BU101" s="106">
        <v>0</v>
      </c>
      <c r="BV101" s="106">
        <v>0</v>
      </c>
      <c r="BW101" s="106">
        <v>1</v>
      </c>
      <c r="BX101" s="106">
        <v>1</v>
      </c>
      <c r="BY101" s="106">
        <v>42369</v>
      </c>
      <c r="BZ101" s="106">
        <v>1</v>
      </c>
      <c r="CA101" s="106">
        <v>1</v>
      </c>
      <c r="CB101" s="106">
        <v>0</v>
      </c>
      <c r="CC101" s="106">
        <v>0</v>
      </c>
      <c r="CD101" s="106">
        <v>1</v>
      </c>
      <c r="CE101" s="106" t="s">
        <v>1457</v>
      </c>
      <c r="CF101" s="106">
        <v>0</v>
      </c>
      <c r="CG101" s="106">
        <v>1</v>
      </c>
      <c r="CH101" s="106">
        <v>0</v>
      </c>
      <c r="CI101" s="106">
        <v>0</v>
      </c>
      <c r="CJ101" s="106">
        <v>1</v>
      </c>
      <c r="CK101" s="106" t="s">
        <v>1457</v>
      </c>
      <c r="CL101" s="106">
        <v>0</v>
      </c>
    </row>
    <row r="102" spans="1:90">
      <c r="A102" t="s">
        <v>48</v>
      </c>
      <c r="B102" t="s">
        <v>47</v>
      </c>
      <c r="C102" t="s">
        <v>46</v>
      </c>
      <c r="D102" t="s">
        <v>241</v>
      </c>
      <c r="E102" s="106" t="s">
        <v>240</v>
      </c>
      <c r="F102" s="106" t="s">
        <v>1176</v>
      </c>
      <c r="G102" s="106" t="s">
        <v>1458</v>
      </c>
      <c r="H102" s="106">
        <v>0</v>
      </c>
      <c r="I102" s="106" t="s">
        <v>1176</v>
      </c>
      <c r="J102" s="106" t="s">
        <v>1176</v>
      </c>
      <c r="K102" s="106" t="s">
        <v>1176</v>
      </c>
      <c r="L102" s="106" t="s">
        <v>1176</v>
      </c>
      <c r="M102" s="106" t="s">
        <v>1176</v>
      </c>
      <c r="N102" s="106" t="s">
        <v>1176</v>
      </c>
      <c r="O102" s="106" t="s">
        <v>1179</v>
      </c>
      <c r="P102" s="106" t="s">
        <v>1176</v>
      </c>
      <c r="Q102" s="106">
        <v>0</v>
      </c>
      <c r="R102" s="106">
        <v>0</v>
      </c>
      <c r="S102" s="106">
        <v>0</v>
      </c>
      <c r="T102" s="106">
        <v>0</v>
      </c>
      <c r="U102" s="106">
        <v>0</v>
      </c>
      <c r="V102" s="106">
        <v>0</v>
      </c>
      <c r="W102" s="106">
        <v>42460</v>
      </c>
      <c r="X102" s="106">
        <v>0</v>
      </c>
      <c r="Y102" s="106"/>
      <c r="Z102" s="106"/>
      <c r="AA102" s="106"/>
      <c r="AB102" s="106"/>
      <c r="AC102" s="106"/>
      <c r="AD102" s="106"/>
      <c r="AE102" s="106"/>
      <c r="AF102" s="106"/>
      <c r="AG102" s="106"/>
      <c r="AH102" s="106">
        <v>1</v>
      </c>
      <c r="AI102" s="106">
        <v>0</v>
      </c>
      <c r="AJ102" s="106">
        <v>1</v>
      </c>
      <c r="AK102" s="106">
        <v>0</v>
      </c>
      <c r="AL102" s="106">
        <v>0</v>
      </c>
      <c r="AM102" s="106">
        <v>0</v>
      </c>
      <c r="AN102" s="106">
        <v>0</v>
      </c>
      <c r="AO102" s="106" t="s">
        <v>1457</v>
      </c>
      <c r="AP102" s="106">
        <v>0</v>
      </c>
      <c r="AQ102" s="106">
        <v>1</v>
      </c>
      <c r="AR102" s="106">
        <v>0</v>
      </c>
      <c r="AS102" s="106">
        <v>0</v>
      </c>
      <c r="AT102" s="106">
        <v>1</v>
      </c>
      <c r="AU102" s="106" t="s">
        <v>1457</v>
      </c>
      <c r="AV102" s="106">
        <v>0</v>
      </c>
      <c r="AW102" s="106">
        <v>1</v>
      </c>
      <c r="AX102" s="106">
        <v>0</v>
      </c>
      <c r="AY102" s="106">
        <v>0</v>
      </c>
      <c r="AZ102" s="106">
        <v>1</v>
      </c>
      <c r="BA102" s="106" t="s">
        <v>1457</v>
      </c>
      <c r="BB102" s="106">
        <v>0</v>
      </c>
      <c r="BC102" s="106">
        <v>1</v>
      </c>
      <c r="BD102" s="106">
        <v>0</v>
      </c>
      <c r="BE102" s="106">
        <v>0</v>
      </c>
      <c r="BF102" s="106">
        <v>1</v>
      </c>
      <c r="BG102" s="106" t="s">
        <v>1457</v>
      </c>
      <c r="BH102" s="106">
        <v>0</v>
      </c>
      <c r="BI102" s="106">
        <v>1</v>
      </c>
      <c r="BJ102" s="106">
        <v>0</v>
      </c>
      <c r="BK102" s="106">
        <v>0</v>
      </c>
      <c r="BL102" s="106">
        <v>1</v>
      </c>
      <c r="BM102" s="106" t="s">
        <v>1457</v>
      </c>
      <c r="BN102" s="106">
        <v>0</v>
      </c>
      <c r="BO102" s="106">
        <v>1</v>
      </c>
      <c r="BP102" s="106">
        <v>0</v>
      </c>
      <c r="BQ102" s="106">
        <v>0</v>
      </c>
      <c r="BR102" s="106">
        <v>1</v>
      </c>
      <c r="BS102" s="106" t="s">
        <v>1457</v>
      </c>
      <c r="BT102" s="106">
        <v>0</v>
      </c>
      <c r="BU102" s="106">
        <v>1</v>
      </c>
      <c r="BV102" s="106">
        <v>0</v>
      </c>
      <c r="BW102" s="106">
        <v>0</v>
      </c>
      <c r="BX102" s="106">
        <v>1</v>
      </c>
      <c r="BY102" s="106" t="s">
        <v>1457</v>
      </c>
      <c r="BZ102" s="106">
        <v>0</v>
      </c>
      <c r="CA102" s="106">
        <v>0</v>
      </c>
      <c r="CB102" s="106">
        <v>0</v>
      </c>
      <c r="CC102" s="106">
        <v>1</v>
      </c>
      <c r="CD102" s="106">
        <v>1</v>
      </c>
      <c r="CE102" s="106">
        <v>42460</v>
      </c>
      <c r="CF102" s="106">
        <v>1</v>
      </c>
      <c r="CG102" s="106">
        <v>1</v>
      </c>
      <c r="CH102" s="106">
        <v>0</v>
      </c>
      <c r="CI102" s="106">
        <v>0</v>
      </c>
      <c r="CJ102" s="106">
        <v>1</v>
      </c>
      <c r="CK102" s="106" t="s">
        <v>1457</v>
      </c>
      <c r="CL102" s="106">
        <v>0</v>
      </c>
    </row>
    <row r="103" spans="1:90">
      <c r="A103" t="s">
        <v>48</v>
      </c>
      <c r="B103" t="s">
        <v>64</v>
      </c>
      <c r="C103" t="s">
        <v>63</v>
      </c>
      <c r="D103" t="s">
        <v>239</v>
      </c>
      <c r="E103" s="106" t="s">
        <v>238</v>
      </c>
      <c r="F103" s="106" t="s">
        <v>1176</v>
      </c>
      <c r="G103" s="106" t="s">
        <v>1458</v>
      </c>
      <c r="H103" s="106">
        <v>0</v>
      </c>
      <c r="I103" s="106" t="s">
        <v>1176</v>
      </c>
      <c r="J103" s="106" t="s">
        <v>1176</v>
      </c>
      <c r="K103" s="106" t="s">
        <v>1179</v>
      </c>
      <c r="L103" s="106" t="s">
        <v>1176</v>
      </c>
      <c r="M103" s="106" t="s">
        <v>1176</v>
      </c>
      <c r="N103" s="106" t="s">
        <v>1176</v>
      </c>
      <c r="O103" s="106" t="s">
        <v>1176</v>
      </c>
      <c r="P103" s="106" t="s">
        <v>1176</v>
      </c>
      <c r="Q103" s="106">
        <v>0</v>
      </c>
      <c r="R103" s="106">
        <v>0</v>
      </c>
      <c r="S103" s="106">
        <v>42379</v>
      </c>
      <c r="T103" s="106">
        <v>0</v>
      </c>
      <c r="U103" s="106">
        <v>0</v>
      </c>
      <c r="V103" s="106">
        <v>0</v>
      </c>
      <c r="W103" s="106">
        <v>0</v>
      </c>
      <c r="X103" s="106">
        <v>0</v>
      </c>
      <c r="Y103" s="106"/>
      <c r="Z103" s="106"/>
      <c r="AA103" s="106"/>
      <c r="AB103" s="106"/>
      <c r="AC103" s="106"/>
      <c r="AD103" s="106"/>
      <c r="AE103" s="106"/>
      <c r="AF103" s="106"/>
      <c r="AG103" s="106"/>
      <c r="AH103" s="106">
        <v>1</v>
      </c>
      <c r="AI103" s="106">
        <v>0</v>
      </c>
      <c r="AJ103" s="106">
        <v>1</v>
      </c>
      <c r="AK103" s="106">
        <v>0</v>
      </c>
      <c r="AL103" s="106">
        <v>0</v>
      </c>
      <c r="AM103" s="106">
        <v>0</v>
      </c>
      <c r="AN103" s="106">
        <v>0</v>
      </c>
      <c r="AO103" s="106" t="s">
        <v>1457</v>
      </c>
      <c r="AP103" s="106">
        <v>0</v>
      </c>
      <c r="AQ103" s="106">
        <v>1</v>
      </c>
      <c r="AR103" s="106">
        <v>0</v>
      </c>
      <c r="AS103" s="106">
        <v>0</v>
      </c>
      <c r="AT103" s="106">
        <v>1</v>
      </c>
      <c r="AU103" s="106" t="s">
        <v>1457</v>
      </c>
      <c r="AV103" s="106">
        <v>0</v>
      </c>
      <c r="AW103" s="106">
        <v>1</v>
      </c>
      <c r="AX103" s="106">
        <v>0</v>
      </c>
      <c r="AY103" s="106">
        <v>0</v>
      </c>
      <c r="AZ103" s="106">
        <v>1</v>
      </c>
      <c r="BA103" s="106" t="s">
        <v>1457</v>
      </c>
      <c r="BB103" s="106">
        <v>0</v>
      </c>
      <c r="BC103" s="106">
        <v>0</v>
      </c>
      <c r="BD103" s="106">
        <v>0</v>
      </c>
      <c r="BE103" s="106">
        <v>1</v>
      </c>
      <c r="BF103" s="106">
        <v>1</v>
      </c>
      <c r="BG103" s="106">
        <v>42379</v>
      </c>
      <c r="BH103" s="106">
        <v>1</v>
      </c>
      <c r="BI103" s="106">
        <v>1</v>
      </c>
      <c r="BJ103" s="106">
        <v>0</v>
      </c>
      <c r="BK103" s="106">
        <v>0</v>
      </c>
      <c r="BL103" s="106">
        <v>1</v>
      </c>
      <c r="BM103" s="106" t="s">
        <v>1457</v>
      </c>
      <c r="BN103" s="106">
        <v>0</v>
      </c>
      <c r="BO103" s="106">
        <v>1</v>
      </c>
      <c r="BP103" s="106">
        <v>0</v>
      </c>
      <c r="BQ103" s="106">
        <v>0</v>
      </c>
      <c r="BR103" s="106">
        <v>1</v>
      </c>
      <c r="BS103" s="106" t="s">
        <v>1457</v>
      </c>
      <c r="BT103" s="106">
        <v>0</v>
      </c>
      <c r="BU103" s="106">
        <v>1</v>
      </c>
      <c r="BV103" s="106">
        <v>0</v>
      </c>
      <c r="BW103" s="106">
        <v>0</v>
      </c>
      <c r="BX103" s="106">
        <v>1</v>
      </c>
      <c r="BY103" s="106" t="s">
        <v>1457</v>
      </c>
      <c r="BZ103" s="106">
        <v>0</v>
      </c>
      <c r="CA103" s="106">
        <v>1</v>
      </c>
      <c r="CB103" s="106">
        <v>0</v>
      </c>
      <c r="CC103" s="106">
        <v>0</v>
      </c>
      <c r="CD103" s="106">
        <v>1</v>
      </c>
      <c r="CE103" s="106" t="s">
        <v>1457</v>
      </c>
      <c r="CF103" s="106">
        <v>0</v>
      </c>
      <c r="CG103" s="106">
        <v>1</v>
      </c>
      <c r="CH103" s="106">
        <v>0</v>
      </c>
      <c r="CI103" s="106">
        <v>0</v>
      </c>
      <c r="CJ103" s="106">
        <v>1</v>
      </c>
      <c r="CK103" s="106" t="s">
        <v>1457</v>
      </c>
      <c r="CL103" s="106">
        <v>0</v>
      </c>
    </row>
    <row r="104" spans="1:90">
      <c r="A104" t="s">
        <v>77</v>
      </c>
      <c r="B104" t="s">
        <v>76</v>
      </c>
      <c r="C104" t="s">
        <v>75</v>
      </c>
      <c r="D104" t="s">
        <v>237</v>
      </c>
      <c r="E104" s="106" t="s">
        <v>236</v>
      </c>
      <c r="F104" s="106" t="s">
        <v>1176</v>
      </c>
      <c r="G104" s="106" t="s">
        <v>1458</v>
      </c>
      <c r="H104" s="106">
        <v>0</v>
      </c>
      <c r="I104" s="106" t="s">
        <v>1176</v>
      </c>
      <c r="J104" s="106" t="s">
        <v>1176</v>
      </c>
      <c r="K104" s="106" t="s">
        <v>1176</v>
      </c>
      <c r="L104" s="106" t="s">
        <v>1176</v>
      </c>
      <c r="M104" s="106" t="s">
        <v>1179</v>
      </c>
      <c r="N104" s="106" t="s">
        <v>1179</v>
      </c>
      <c r="O104" s="106" t="s">
        <v>1176</v>
      </c>
      <c r="P104" s="106" t="s">
        <v>1176</v>
      </c>
      <c r="Q104" s="106">
        <v>0</v>
      </c>
      <c r="R104" s="106">
        <v>0</v>
      </c>
      <c r="S104" s="106">
        <v>0</v>
      </c>
      <c r="T104" s="106">
        <v>0</v>
      </c>
      <c r="U104" s="106">
        <v>42460</v>
      </c>
      <c r="V104" s="106">
        <v>42825</v>
      </c>
      <c r="W104" s="106">
        <v>0</v>
      </c>
      <c r="X104" s="106">
        <v>0</v>
      </c>
      <c r="Y104" s="106"/>
      <c r="Z104" s="106"/>
      <c r="AA104" s="106"/>
      <c r="AB104" s="106"/>
      <c r="AC104" s="106"/>
      <c r="AD104" s="106"/>
      <c r="AE104" s="106"/>
      <c r="AF104" s="106"/>
      <c r="AG104" s="106"/>
      <c r="AH104" s="106">
        <v>1</v>
      </c>
      <c r="AI104" s="106">
        <v>0</v>
      </c>
      <c r="AJ104" s="106">
        <v>1</v>
      </c>
      <c r="AK104" s="106">
        <v>0</v>
      </c>
      <c r="AL104" s="106">
        <v>0</v>
      </c>
      <c r="AM104" s="106">
        <v>0</v>
      </c>
      <c r="AN104" s="106">
        <v>0</v>
      </c>
      <c r="AO104" s="106" t="s">
        <v>1457</v>
      </c>
      <c r="AP104" s="106">
        <v>0</v>
      </c>
      <c r="AQ104" s="106">
        <v>1</v>
      </c>
      <c r="AR104" s="106">
        <v>0</v>
      </c>
      <c r="AS104" s="106">
        <v>0</v>
      </c>
      <c r="AT104" s="106">
        <v>1</v>
      </c>
      <c r="AU104" s="106" t="s">
        <v>1457</v>
      </c>
      <c r="AV104" s="106">
        <v>0</v>
      </c>
      <c r="AW104" s="106">
        <v>1</v>
      </c>
      <c r="AX104" s="106">
        <v>0</v>
      </c>
      <c r="AY104" s="106">
        <v>0</v>
      </c>
      <c r="AZ104" s="106">
        <v>1</v>
      </c>
      <c r="BA104" s="106" t="s">
        <v>1457</v>
      </c>
      <c r="BB104" s="106">
        <v>0</v>
      </c>
      <c r="BC104" s="106">
        <v>1</v>
      </c>
      <c r="BD104" s="106">
        <v>0</v>
      </c>
      <c r="BE104" s="106">
        <v>0</v>
      </c>
      <c r="BF104" s="106">
        <v>1</v>
      </c>
      <c r="BG104" s="106" t="s">
        <v>1457</v>
      </c>
      <c r="BH104" s="106">
        <v>0</v>
      </c>
      <c r="BI104" s="106">
        <v>1</v>
      </c>
      <c r="BJ104" s="106">
        <v>0</v>
      </c>
      <c r="BK104" s="106">
        <v>0</v>
      </c>
      <c r="BL104" s="106">
        <v>1</v>
      </c>
      <c r="BM104" s="106" t="s">
        <v>1457</v>
      </c>
      <c r="BN104" s="106">
        <v>0</v>
      </c>
      <c r="BO104" s="106">
        <v>0</v>
      </c>
      <c r="BP104" s="106">
        <v>0</v>
      </c>
      <c r="BQ104" s="106">
        <v>1</v>
      </c>
      <c r="BR104" s="106">
        <v>1</v>
      </c>
      <c r="BS104" s="106">
        <v>42460</v>
      </c>
      <c r="BT104" s="106">
        <v>1</v>
      </c>
      <c r="BU104" s="106">
        <v>0</v>
      </c>
      <c r="BV104" s="106">
        <v>0</v>
      </c>
      <c r="BW104" s="106">
        <v>1</v>
      </c>
      <c r="BX104" s="106">
        <v>1</v>
      </c>
      <c r="BY104" s="106">
        <v>42825</v>
      </c>
      <c r="BZ104" s="106">
        <v>1</v>
      </c>
      <c r="CA104" s="106">
        <v>1</v>
      </c>
      <c r="CB104" s="106">
        <v>0</v>
      </c>
      <c r="CC104" s="106">
        <v>0</v>
      </c>
      <c r="CD104" s="106">
        <v>1</v>
      </c>
      <c r="CE104" s="106" t="s">
        <v>1457</v>
      </c>
      <c r="CF104" s="106">
        <v>0</v>
      </c>
      <c r="CG104" s="106">
        <v>1</v>
      </c>
      <c r="CH104" s="106">
        <v>0</v>
      </c>
      <c r="CI104" s="106">
        <v>0</v>
      </c>
      <c r="CJ104" s="106">
        <v>1</v>
      </c>
      <c r="CK104" s="106" t="s">
        <v>1457</v>
      </c>
      <c r="CL104" s="106">
        <v>0</v>
      </c>
    </row>
    <row r="105" spans="1:90">
      <c r="A105" t="s">
        <v>48</v>
      </c>
      <c r="B105" t="s">
        <v>64</v>
      </c>
      <c r="C105" t="s">
        <v>72</v>
      </c>
      <c r="D105" t="s">
        <v>235</v>
      </c>
      <c r="E105" s="106" t="s">
        <v>234</v>
      </c>
      <c r="F105" s="106" t="s">
        <v>1176</v>
      </c>
      <c r="G105" s="106" t="s">
        <v>1458</v>
      </c>
      <c r="H105" s="106">
        <v>0</v>
      </c>
      <c r="I105" s="106" t="s">
        <v>1176</v>
      </c>
      <c r="J105" s="106" t="s">
        <v>1176</v>
      </c>
      <c r="K105" s="106" t="s">
        <v>1176</v>
      </c>
      <c r="L105" s="106" t="s">
        <v>1179</v>
      </c>
      <c r="M105" s="106" t="s">
        <v>1176</v>
      </c>
      <c r="N105" s="106" t="s">
        <v>1176</v>
      </c>
      <c r="O105" s="106" t="s">
        <v>1176</v>
      </c>
      <c r="P105" s="106" t="s">
        <v>1176</v>
      </c>
      <c r="Q105" s="106">
        <v>0</v>
      </c>
      <c r="R105" s="106">
        <v>0</v>
      </c>
      <c r="S105" s="106">
        <v>0</v>
      </c>
      <c r="T105" s="106">
        <v>42369</v>
      </c>
      <c r="U105" s="106">
        <v>0</v>
      </c>
      <c r="V105" s="106">
        <v>0</v>
      </c>
      <c r="W105" s="106">
        <v>0</v>
      </c>
      <c r="X105" s="106">
        <v>0</v>
      </c>
      <c r="Y105" s="106"/>
      <c r="Z105" s="106"/>
      <c r="AA105" s="106"/>
      <c r="AB105" s="106"/>
      <c r="AC105" s="106"/>
      <c r="AD105" s="106"/>
      <c r="AE105" s="106"/>
      <c r="AF105" s="106"/>
      <c r="AG105" s="106"/>
      <c r="AH105" s="106">
        <v>1</v>
      </c>
      <c r="AI105" s="106">
        <v>0</v>
      </c>
      <c r="AJ105" s="106">
        <v>1</v>
      </c>
      <c r="AK105" s="106">
        <v>0</v>
      </c>
      <c r="AL105" s="106">
        <v>0</v>
      </c>
      <c r="AM105" s="106">
        <v>0</v>
      </c>
      <c r="AN105" s="106">
        <v>0</v>
      </c>
      <c r="AO105" s="106" t="s">
        <v>1457</v>
      </c>
      <c r="AP105" s="106">
        <v>0</v>
      </c>
      <c r="AQ105" s="106">
        <v>1</v>
      </c>
      <c r="AR105" s="106">
        <v>0</v>
      </c>
      <c r="AS105" s="106">
        <v>0</v>
      </c>
      <c r="AT105" s="106">
        <v>1</v>
      </c>
      <c r="AU105" s="106" t="s">
        <v>1457</v>
      </c>
      <c r="AV105" s="106">
        <v>0</v>
      </c>
      <c r="AW105" s="106">
        <v>1</v>
      </c>
      <c r="AX105" s="106">
        <v>0</v>
      </c>
      <c r="AY105" s="106">
        <v>0</v>
      </c>
      <c r="AZ105" s="106">
        <v>1</v>
      </c>
      <c r="BA105" s="106" t="s">
        <v>1457</v>
      </c>
      <c r="BB105" s="106">
        <v>0</v>
      </c>
      <c r="BC105" s="106">
        <v>1</v>
      </c>
      <c r="BD105" s="106">
        <v>0</v>
      </c>
      <c r="BE105" s="106">
        <v>0</v>
      </c>
      <c r="BF105" s="106">
        <v>1</v>
      </c>
      <c r="BG105" s="106" t="s">
        <v>1457</v>
      </c>
      <c r="BH105" s="106">
        <v>0</v>
      </c>
      <c r="BI105" s="106">
        <v>0</v>
      </c>
      <c r="BJ105" s="106">
        <v>0</v>
      </c>
      <c r="BK105" s="106">
        <v>1</v>
      </c>
      <c r="BL105" s="106">
        <v>1</v>
      </c>
      <c r="BM105" s="106">
        <v>42369</v>
      </c>
      <c r="BN105" s="106">
        <v>1</v>
      </c>
      <c r="BO105" s="106">
        <v>1</v>
      </c>
      <c r="BP105" s="106">
        <v>0</v>
      </c>
      <c r="BQ105" s="106">
        <v>0</v>
      </c>
      <c r="BR105" s="106">
        <v>1</v>
      </c>
      <c r="BS105" s="106" t="s">
        <v>1457</v>
      </c>
      <c r="BT105" s="106">
        <v>0</v>
      </c>
      <c r="BU105" s="106">
        <v>1</v>
      </c>
      <c r="BV105" s="106">
        <v>0</v>
      </c>
      <c r="BW105" s="106">
        <v>0</v>
      </c>
      <c r="BX105" s="106">
        <v>1</v>
      </c>
      <c r="BY105" s="106" t="s">
        <v>1457</v>
      </c>
      <c r="BZ105" s="106">
        <v>0</v>
      </c>
      <c r="CA105" s="106">
        <v>1</v>
      </c>
      <c r="CB105" s="106">
        <v>0</v>
      </c>
      <c r="CC105" s="106">
        <v>0</v>
      </c>
      <c r="CD105" s="106">
        <v>1</v>
      </c>
      <c r="CE105" s="106" t="s">
        <v>1457</v>
      </c>
      <c r="CF105" s="106">
        <v>0</v>
      </c>
      <c r="CG105" s="106">
        <v>1</v>
      </c>
      <c r="CH105" s="106">
        <v>0</v>
      </c>
      <c r="CI105" s="106">
        <v>0</v>
      </c>
      <c r="CJ105" s="106">
        <v>1</v>
      </c>
      <c r="CK105" s="106" t="s">
        <v>1457</v>
      </c>
      <c r="CL105" s="106">
        <v>0</v>
      </c>
    </row>
    <row r="106" spans="1:90">
      <c r="A106" t="s">
        <v>48</v>
      </c>
      <c r="B106" t="s">
        <v>47</v>
      </c>
      <c r="C106" t="s">
        <v>46</v>
      </c>
      <c r="D106" t="s">
        <v>233</v>
      </c>
      <c r="E106" s="106" t="s">
        <v>232</v>
      </c>
      <c r="F106" s="106" t="s">
        <v>1176</v>
      </c>
      <c r="G106" s="106" t="s">
        <v>1458</v>
      </c>
      <c r="H106" s="106">
        <v>0</v>
      </c>
      <c r="I106" s="106" t="s">
        <v>1176</v>
      </c>
      <c r="J106" s="106" t="s">
        <v>1176</v>
      </c>
      <c r="K106" s="106" t="s">
        <v>1176</v>
      </c>
      <c r="L106" s="106" t="s">
        <v>1176</v>
      </c>
      <c r="M106" s="106" t="s">
        <v>1176</v>
      </c>
      <c r="N106" s="106" t="s">
        <v>1176</v>
      </c>
      <c r="O106" s="106" t="s">
        <v>1176</v>
      </c>
      <c r="P106" s="106" t="s">
        <v>1176</v>
      </c>
      <c r="Q106" s="106">
        <v>0</v>
      </c>
      <c r="R106" s="106">
        <v>0</v>
      </c>
      <c r="S106" s="106">
        <v>0</v>
      </c>
      <c r="T106" s="106">
        <v>0</v>
      </c>
      <c r="U106" s="106">
        <v>0</v>
      </c>
      <c r="V106" s="106">
        <v>0</v>
      </c>
      <c r="W106" s="106">
        <v>0</v>
      </c>
      <c r="X106" s="106">
        <v>0</v>
      </c>
      <c r="Y106" s="106"/>
      <c r="Z106" s="106"/>
      <c r="AA106" s="106"/>
      <c r="AB106" s="106"/>
      <c r="AC106" s="106"/>
      <c r="AD106" s="106"/>
      <c r="AE106" s="106"/>
      <c r="AF106" s="106"/>
      <c r="AG106" s="106"/>
      <c r="AH106" s="106">
        <v>1</v>
      </c>
      <c r="AI106" s="106">
        <v>0</v>
      </c>
      <c r="AJ106" s="106">
        <v>1</v>
      </c>
      <c r="AK106" s="106">
        <v>0</v>
      </c>
      <c r="AL106" s="106">
        <v>0</v>
      </c>
      <c r="AM106" s="106">
        <v>0</v>
      </c>
      <c r="AN106" s="106">
        <v>0</v>
      </c>
      <c r="AO106" s="106" t="s">
        <v>1457</v>
      </c>
      <c r="AP106" s="106">
        <v>0</v>
      </c>
      <c r="AQ106" s="106">
        <v>1</v>
      </c>
      <c r="AR106" s="106">
        <v>0</v>
      </c>
      <c r="AS106" s="106">
        <v>0</v>
      </c>
      <c r="AT106" s="106">
        <v>1</v>
      </c>
      <c r="AU106" s="106" t="s">
        <v>1457</v>
      </c>
      <c r="AV106" s="106">
        <v>0</v>
      </c>
      <c r="AW106" s="106">
        <v>1</v>
      </c>
      <c r="AX106" s="106">
        <v>0</v>
      </c>
      <c r="AY106" s="106">
        <v>0</v>
      </c>
      <c r="AZ106" s="106">
        <v>1</v>
      </c>
      <c r="BA106" s="106" t="s">
        <v>1457</v>
      </c>
      <c r="BB106" s="106">
        <v>0</v>
      </c>
      <c r="BC106" s="106">
        <v>1</v>
      </c>
      <c r="BD106" s="106">
        <v>0</v>
      </c>
      <c r="BE106" s="106">
        <v>0</v>
      </c>
      <c r="BF106" s="106">
        <v>1</v>
      </c>
      <c r="BG106" s="106" t="s">
        <v>1457</v>
      </c>
      <c r="BH106" s="106">
        <v>0</v>
      </c>
      <c r="BI106" s="106">
        <v>1</v>
      </c>
      <c r="BJ106" s="106">
        <v>0</v>
      </c>
      <c r="BK106" s="106">
        <v>0</v>
      </c>
      <c r="BL106" s="106">
        <v>1</v>
      </c>
      <c r="BM106" s="106" t="s">
        <v>1457</v>
      </c>
      <c r="BN106" s="106">
        <v>0</v>
      </c>
      <c r="BO106" s="106">
        <v>1</v>
      </c>
      <c r="BP106" s="106">
        <v>0</v>
      </c>
      <c r="BQ106" s="106">
        <v>0</v>
      </c>
      <c r="BR106" s="106">
        <v>1</v>
      </c>
      <c r="BS106" s="106" t="s">
        <v>1457</v>
      </c>
      <c r="BT106" s="106">
        <v>0</v>
      </c>
      <c r="BU106" s="106">
        <v>1</v>
      </c>
      <c r="BV106" s="106">
        <v>0</v>
      </c>
      <c r="BW106" s="106">
        <v>0</v>
      </c>
      <c r="BX106" s="106">
        <v>1</v>
      </c>
      <c r="BY106" s="106" t="s">
        <v>1457</v>
      </c>
      <c r="BZ106" s="106">
        <v>0</v>
      </c>
      <c r="CA106" s="106">
        <v>1</v>
      </c>
      <c r="CB106" s="106">
        <v>0</v>
      </c>
      <c r="CC106" s="106">
        <v>0</v>
      </c>
      <c r="CD106" s="106">
        <v>1</v>
      </c>
      <c r="CE106" s="106" t="s">
        <v>1457</v>
      </c>
      <c r="CF106" s="106">
        <v>0</v>
      </c>
      <c r="CG106" s="106">
        <v>1</v>
      </c>
      <c r="CH106" s="106">
        <v>0</v>
      </c>
      <c r="CI106" s="106">
        <v>0</v>
      </c>
      <c r="CJ106" s="106">
        <v>1</v>
      </c>
      <c r="CK106" s="106" t="s">
        <v>1457</v>
      </c>
      <c r="CL106" s="106">
        <v>0</v>
      </c>
    </row>
    <row r="107" spans="1:90">
      <c r="A107" t="s">
        <v>53</v>
      </c>
      <c r="B107" t="s">
        <v>163</v>
      </c>
      <c r="C107" t="s">
        <v>162</v>
      </c>
      <c r="D107" t="s">
        <v>231</v>
      </c>
      <c r="E107" s="106" t="s">
        <v>230</v>
      </c>
      <c r="F107" s="106" t="s">
        <v>1176</v>
      </c>
      <c r="G107" s="106" t="s">
        <v>1458</v>
      </c>
      <c r="H107" s="106">
        <v>0</v>
      </c>
      <c r="I107" s="106" t="s">
        <v>1176</v>
      </c>
      <c r="J107" s="106" t="s">
        <v>1176</v>
      </c>
      <c r="K107" s="106" t="s">
        <v>1176</v>
      </c>
      <c r="L107" s="106" t="s">
        <v>1176</v>
      </c>
      <c r="M107" s="106" t="s">
        <v>1176</v>
      </c>
      <c r="N107" s="106" t="s">
        <v>1176</v>
      </c>
      <c r="O107" s="106" t="s">
        <v>1176</v>
      </c>
      <c r="P107" s="106" t="s">
        <v>1176</v>
      </c>
      <c r="Q107" s="106">
        <v>0</v>
      </c>
      <c r="R107" s="106">
        <v>0</v>
      </c>
      <c r="S107" s="106">
        <v>0</v>
      </c>
      <c r="T107" s="106">
        <v>0</v>
      </c>
      <c r="U107" s="106">
        <v>0</v>
      </c>
      <c r="V107" s="106">
        <v>0</v>
      </c>
      <c r="W107" s="106">
        <v>0</v>
      </c>
      <c r="X107" s="106">
        <v>0</v>
      </c>
      <c r="Y107" s="106"/>
      <c r="Z107" s="106"/>
      <c r="AA107" s="106"/>
      <c r="AB107" s="106"/>
      <c r="AC107" s="106"/>
      <c r="AD107" s="106"/>
      <c r="AE107" s="106"/>
      <c r="AF107" s="106"/>
      <c r="AG107" s="106"/>
      <c r="AH107" s="106">
        <v>1</v>
      </c>
      <c r="AI107" s="106">
        <v>0</v>
      </c>
      <c r="AJ107" s="106">
        <v>1</v>
      </c>
      <c r="AK107" s="106">
        <v>0</v>
      </c>
      <c r="AL107" s="106">
        <v>0</v>
      </c>
      <c r="AM107" s="106">
        <v>0</v>
      </c>
      <c r="AN107" s="106">
        <v>0</v>
      </c>
      <c r="AO107" s="106" t="s">
        <v>1457</v>
      </c>
      <c r="AP107" s="106">
        <v>0</v>
      </c>
      <c r="AQ107" s="106">
        <v>1</v>
      </c>
      <c r="AR107" s="106">
        <v>0</v>
      </c>
      <c r="AS107" s="106">
        <v>0</v>
      </c>
      <c r="AT107" s="106">
        <v>1</v>
      </c>
      <c r="AU107" s="106" t="s">
        <v>1457</v>
      </c>
      <c r="AV107" s="106">
        <v>0</v>
      </c>
      <c r="AW107" s="106">
        <v>1</v>
      </c>
      <c r="AX107" s="106">
        <v>0</v>
      </c>
      <c r="AY107" s="106">
        <v>0</v>
      </c>
      <c r="AZ107" s="106">
        <v>1</v>
      </c>
      <c r="BA107" s="106" t="s">
        <v>1457</v>
      </c>
      <c r="BB107" s="106">
        <v>0</v>
      </c>
      <c r="BC107" s="106">
        <v>1</v>
      </c>
      <c r="BD107" s="106">
        <v>0</v>
      </c>
      <c r="BE107" s="106">
        <v>0</v>
      </c>
      <c r="BF107" s="106">
        <v>1</v>
      </c>
      <c r="BG107" s="106" t="s">
        <v>1457</v>
      </c>
      <c r="BH107" s="106">
        <v>0</v>
      </c>
      <c r="BI107" s="106">
        <v>1</v>
      </c>
      <c r="BJ107" s="106">
        <v>0</v>
      </c>
      <c r="BK107" s="106">
        <v>0</v>
      </c>
      <c r="BL107" s="106">
        <v>1</v>
      </c>
      <c r="BM107" s="106" t="s">
        <v>1457</v>
      </c>
      <c r="BN107" s="106">
        <v>0</v>
      </c>
      <c r="BO107" s="106">
        <v>1</v>
      </c>
      <c r="BP107" s="106">
        <v>0</v>
      </c>
      <c r="BQ107" s="106">
        <v>0</v>
      </c>
      <c r="BR107" s="106">
        <v>1</v>
      </c>
      <c r="BS107" s="106" t="s">
        <v>1457</v>
      </c>
      <c r="BT107" s="106">
        <v>0</v>
      </c>
      <c r="BU107" s="106">
        <v>1</v>
      </c>
      <c r="BV107" s="106">
        <v>0</v>
      </c>
      <c r="BW107" s="106">
        <v>0</v>
      </c>
      <c r="BX107" s="106">
        <v>1</v>
      </c>
      <c r="BY107" s="106" t="s">
        <v>1457</v>
      </c>
      <c r="BZ107" s="106">
        <v>0</v>
      </c>
      <c r="CA107" s="106">
        <v>1</v>
      </c>
      <c r="CB107" s="106">
        <v>0</v>
      </c>
      <c r="CC107" s="106">
        <v>0</v>
      </c>
      <c r="CD107" s="106">
        <v>1</v>
      </c>
      <c r="CE107" s="106" t="s">
        <v>1457</v>
      </c>
      <c r="CF107" s="106">
        <v>0</v>
      </c>
      <c r="CG107" s="106">
        <v>1</v>
      </c>
      <c r="CH107" s="106">
        <v>0</v>
      </c>
      <c r="CI107" s="106">
        <v>0</v>
      </c>
      <c r="CJ107" s="106">
        <v>1</v>
      </c>
      <c r="CK107" s="106" t="s">
        <v>1457</v>
      </c>
      <c r="CL107" s="106">
        <v>0</v>
      </c>
    </row>
    <row r="108" spans="1:90">
      <c r="A108" t="s">
        <v>53</v>
      </c>
      <c r="B108" t="s">
        <v>163</v>
      </c>
      <c r="C108" t="s">
        <v>162</v>
      </c>
      <c r="D108" t="s">
        <v>229</v>
      </c>
      <c r="E108" s="106" t="s">
        <v>228</v>
      </c>
      <c r="F108" s="106" t="s">
        <v>1176</v>
      </c>
      <c r="G108" s="106" t="s">
        <v>1458</v>
      </c>
      <c r="H108" s="106">
        <v>0</v>
      </c>
      <c r="I108" s="106" t="s">
        <v>1176</v>
      </c>
      <c r="J108" s="106" t="s">
        <v>1176</v>
      </c>
      <c r="K108" s="106" t="s">
        <v>1179</v>
      </c>
      <c r="L108" s="106" t="s">
        <v>1176</v>
      </c>
      <c r="M108" s="106" t="s">
        <v>1176</v>
      </c>
      <c r="N108" s="106" t="s">
        <v>1176</v>
      </c>
      <c r="O108" s="106" t="s">
        <v>1176</v>
      </c>
      <c r="P108" s="106" t="s">
        <v>1176</v>
      </c>
      <c r="Q108" s="106">
        <v>0</v>
      </c>
      <c r="R108" s="106">
        <v>0</v>
      </c>
      <c r="S108" s="106">
        <v>42401</v>
      </c>
      <c r="T108" s="106">
        <v>0</v>
      </c>
      <c r="U108" s="106">
        <v>0</v>
      </c>
      <c r="V108" s="106">
        <v>0</v>
      </c>
      <c r="W108" s="106">
        <v>0</v>
      </c>
      <c r="X108" s="106">
        <v>0</v>
      </c>
      <c r="Y108" s="106"/>
      <c r="Z108" s="106"/>
      <c r="AA108" s="106"/>
      <c r="AB108" s="106"/>
      <c r="AC108" s="106"/>
      <c r="AD108" s="106"/>
      <c r="AE108" s="106"/>
      <c r="AF108" s="106"/>
      <c r="AG108" s="106"/>
      <c r="AH108" s="106">
        <v>1</v>
      </c>
      <c r="AI108" s="106">
        <v>0</v>
      </c>
      <c r="AJ108" s="106">
        <v>1</v>
      </c>
      <c r="AK108" s="106">
        <v>0</v>
      </c>
      <c r="AL108" s="106">
        <v>0</v>
      </c>
      <c r="AM108" s="106">
        <v>0</v>
      </c>
      <c r="AN108" s="106">
        <v>0</v>
      </c>
      <c r="AO108" s="106" t="s">
        <v>1457</v>
      </c>
      <c r="AP108" s="106">
        <v>0</v>
      </c>
      <c r="AQ108" s="106">
        <v>1</v>
      </c>
      <c r="AR108" s="106">
        <v>0</v>
      </c>
      <c r="AS108" s="106">
        <v>0</v>
      </c>
      <c r="AT108" s="106">
        <v>1</v>
      </c>
      <c r="AU108" s="106" t="s">
        <v>1457</v>
      </c>
      <c r="AV108" s="106">
        <v>0</v>
      </c>
      <c r="AW108" s="106">
        <v>1</v>
      </c>
      <c r="AX108" s="106">
        <v>0</v>
      </c>
      <c r="AY108" s="106">
        <v>0</v>
      </c>
      <c r="AZ108" s="106">
        <v>1</v>
      </c>
      <c r="BA108" s="106" t="s">
        <v>1457</v>
      </c>
      <c r="BB108" s="106">
        <v>0</v>
      </c>
      <c r="BC108" s="106">
        <v>0</v>
      </c>
      <c r="BD108" s="106">
        <v>0</v>
      </c>
      <c r="BE108" s="106">
        <v>1</v>
      </c>
      <c r="BF108" s="106">
        <v>1</v>
      </c>
      <c r="BG108" s="106">
        <v>42401</v>
      </c>
      <c r="BH108" s="106">
        <v>1</v>
      </c>
      <c r="BI108" s="106">
        <v>1</v>
      </c>
      <c r="BJ108" s="106">
        <v>0</v>
      </c>
      <c r="BK108" s="106">
        <v>0</v>
      </c>
      <c r="BL108" s="106">
        <v>1</v>
      </c>
      <c r="BM108" s="106" t="s">
        <v>1457</v>
      </c>
      <c r="BN108" s="106">
        <v>0</v>
      </c>
      <c r="BO108" s="106">
        <v>1</v>
      </c>
      <c r="BP108" s="106">
        <v>0</v>
      </c>
      <c r="BQ108" s="106">
        <v>0</v>
      </c>
      <c r="BR108" s="106">
        <v>1</v>
      </c>
      <c r="BS108" s="106" t="s">
        <v>1457</v>
      </c>
      <c r="BT108" s="106">
        <v>0</v>
      </c>
      <c r="BU108" s="106">
        <v>1</v>
      </c>
      <c r="BV108" s="106">
        <v>0</v>
      </c>
      <c r="BW108" s="106">
        <v>0</v>
      </c>
      <c r="BX108" s="106">
        <v>1</v>
      </c>
      <c r="BY108" s="106" t="s">
        <v>1457</v>
      </c>
      <c r="BZ108" s="106">
        <v>0</v>
      </c>
      <c r="CA108" s="106">
        <v>1</v>
      </c>
      <c r="CB108" s="106">
        <v>0</v>
      </c>
      <c r="CC108" s="106">
        <v>0</v>
      </c>
      <c r="CD108" s="106">
        <v>1</v>
      </c>
      <c r="CE108" s="106" t="s">
        <v>1457</v>
      </c>
      <c r="CF108" s="106">
        <v>0</v>
      </c>
      <c r="CG108" s="106">
        <v>1</v>
      </c>
      <c r="CH108" s="106">
        <v>0</v>
      </c>
      <c r="CI108" s="106">
        <v>0</v>
      </c>
      <c r="CJ108" s="106">
        <v>1</v>
      </c>
      <c r="CK108" s="106" t="s">
        <v>1457</v>
      </c>
      <c r="CL108" s="106">
        <v>0</v>
      </c>
    </row>
    <row r="109" spans="1:90">
      <c r="A109" t="s">
        <v>77</v>
      </c>
      <c r="B109" t="s">
        <v>76</v>
      </c>
      <c r="C109" t="s">
        <v>75</v>
      </c>
      <c r="D109" t="s">
        <v>227</v>
      </c>
      <c r="E109" s="106" t="s">
        <v>226</v>
      </c>
      <c r="F109" s="106" t="s">
        <v>1177</v>
      </c>
      <c r="G109" s="106" t="s">
        <v>1176</v>
      </c>
      <c r="H109" s="106">
        <v>0</v>
      </c>
      <c r="I109" s="106" t="s">
        <v>1176</v>
      </c>
      <c r="J109" s="106" t="s">
        <v>1176</v>
      </c>
      <c r="K109" s="106" t="s">
        <v>1179</v>
      </c>
      <c r="L109" s="106" t="s">
        <v>1176</v>
      </c>
      <c r="M109" s="106" t="s">
        <v>1176</v>
      </c>
      <c r="N109" s="106" t="s">
        <v>1179</v>
      </c>
      <c r="O109" s="106" t="s">
        <v>1179</v>
      </c>
      <c r="P109" s="106" t="s">
        <v>1176</v>
      </c>
      <c r="Q109" s="106">
        <v>0</v>
      </c>
      <c r="R109" s="106">
        <v>0</v>
      </c>
      <c r="S109" s="106">
        <v>42460</v>
      </c>
      <c r="T109" s="106">
        <v>0</v>
      </c>
      <c r="U109" s="106">
        <v>0</v>
      </c>
      <c r="V109" s="106">
        <v>42369</v>
      </c>
      <c r="W109" s="106">
        <v>42460</v>
      </c>
      <c r="X109" s="106">
        <v>0</v>
      </c>
      <c r="Y109" s="106"/>
      <c r="Z109" s="106"/>
      <c r="AA109" s="106"/>
      <c r="AB109" s="106"/>
      <c r="AC109" s="106"/>
      <c r="AD109" s="106"/>
      <c r="AE109" s="106"/>
      <c r="AF109" s="106"/>
      <c r="AG109" s="106"/>
      <c r="AH109" s="106">
        <v>0</v>
      </c>
      <c r="AI109" s="106">
        <v>1</v>
      </c>
      <c r="AJ109" s="106">
        <v>1</v>
      </c>
      <c r="AK109" s="106">
        <v>1</v>
      </c>
      <c r="AL109" s="106">
        <v>0</v>
      </c>
      <c r="AM109" s="106">
        <v>0</v>
      </c>
      <c r="AN109" s="106">
        <v>1</v>
      </c>
      <c r="AO109" s="106" t="s">
        <v>1457</v>
      </c>
      <c r="AP109" s="106">
        <v>0</v>
      </c>
      <c r="AQ109" s="106">
        <v>1</v>
      </c>
      <c r="AR109" s="106">
        <v>0</v>
      </c>
      <c r="AS109" s="106">
        <v>0</v>
      </c>
      <c r="AT109" s="106">
        <v>1</v>
      </c>
      <c r="AU109" s="106" t="s">
        <v>1457</v>
      </c>
      <c r="AV109" s="106">
        <v>0</v>
      </c>
      <c r="AW109" s="106">
        <v>1</v>
      </c>
      <c r="AX109" s="106">
        <v>0</v>
      </c>
      <c r="AY109" s="106">
        <v>0</v>
      </c>
      <c r="AZ109" s="106">
        <v>1</v>
      </c>
      <c r="BA109" s="106" t="s">
        <v>1457</v>
      </c>
      <c r="BB109" s="106">
        <v>0</v>
      </c>
      <c r="BC109" s="106">
        <v>0</v>
      </c>
      <c r="BD109" s="106">
        <v>0</v>
      </c>
      <c r="BE109" s="106">
        <v>1</v>
      </c>
      <c r="BF109" s="106">
        <v>1</v>
      </c>
      <c r="BG109" s="106">
        <v>42460</v>
      </c>
      <c r="BH109" s="106">
        <v>1</v>
      </c>
      <c r="BI109" s="106">
        <v>1</v>
      </c>
      <c r="BJ109" s="106">
        <v>0</v>
      </c>
      <c r="BK109" s="106">
        <v>0</v>
      </c>
      <c r="BL109" s="106">
        <v>1</v>
      </c>
      <c r="BM109" s="106" t="s">
        <v>1457</v>
      </c>
      <c r="BN109" s="106">
        <v>0</v>
      </c>
      <c r="BO109" s="106">
        <v>1</v>
      </c>
      <c r="BP109" s="106">
        <v>0</v>
      </c>
      <c r="BQ109" s="106">
        <v>0</v>
      </c>
      <c r="BR109" s="106">
        <v>1</v>
      </c>
      <c r="BS109" s="106" t="s">
        <v>1457</v>
      </c>
      <c r="BT109" s="106">
        <v>0</v>
      </c>
      <c r="BU109" s="106">
        <v>0</v>
      </c>
      <c r="BV109" s="106">
        <v>0</v>
      </c>
      <c r="BW109" s="106">
        <v>1</v>
      </c>
      <c r="BX109" s="106">
        <v>1</v>
      </c>
      <c r="BY109" s="106">
        <v>42369</v>
      </c>
      <c r="BZ109" s="106">
        <v>1</v>
      </c>
      <c r="CA109" s="106">
        <v>0</v>
      </c>
      <c r="CB109" s="106">
        <v>0</v>
      </c>
      <c r="CC109" s="106">
        <v>1</v>
      </c>
      <c r="CD109" s="106">
        <v>1</v>
      </c>
      <c r="CE109" s="106">
        <v>42460</v>
      </c>
      <c r="CF109" s="106">
        <v>1</v>
      </c>
      <c r="CG109" s="106">
        <v>1</v>
      </c>
      <c r="CH109" s="106">
        <v>0</v>
      </c>
      <c r="CI109" s="106">
        <v>0</v>
      </c>
      <c r="CJ109" s="106">
        <v>1</v>
      </c>
      <c r="CK109" s="106" t="s">
        <v>1457</v>
      </c>
      <c r="CL109" s="106">
        <v>0</v>
      </c>
    </row>
    <row r="110" spans="1:90">
      <c r="A110" t="s">
        <v>53</v>
      </c>
      <c r="B110" t="s">
        <v>163</v>
      </c>
      <c r="C110" t="s">
        <v>162</v>
      </c>
      <c r="D110" t="s">
        <v>225</v>
      </c>
      <c r="E110" s="106" t="s">
        <v>224</v>
      </c>
      <c r="F110" s="106" t="s">
        <v>1176</v>
      </c>
      <c r="G110" s="106" t="s">
        <v>1458</v>
      </c>
      <c r="H110" s="106">
        <v>0</v>
      </c>
      <c r="I110" s="106" t="s">
        <v>1176</v>
      </c>
      <c r="J110" s="106" t="s">
        <v>1176</v>
      </c>
      <c r="K110" s="106" t="s">
        <v>1179</v>
      </c>
      <c r="L110" s="106" t="s">
        <v>1176</v>
      </c>
      <c r="M110" s="106" t="s">
        <v>1176</v>
      </c>
      <c r="N110" s="106" t="s">
        <v>1176</v>
      </c>
      <c r="O110" s="106" t="s">
        <v>1176</v>
      </c>
      <c r="P110" s="106" t="s">
        <v>1176</v>
      </c>
      <c r="Q110" s="106">
        <v>0</v>
      </c>
      <c r="R110" s="106">
        <v>0</v>
      </c>
      <c r="S110" s="106">
        <v>42369</v>
      </c>
      <c r="T110" s="106">
        <v>0</v>
      </c>
      <c r="U110" s="106">
        <v>0</v>
      </c>
      <c r="V110" s="106">
        <v>0</v>
      </c>
      <c r="W110" s="106">
        <v>0</v>
      </c>
      <c r="X110" s="106">
        <v>0</v>
      </c>
      <c r="Y110" s="106"/>
      <c r="Z110" s="106"/>
      <c r="AA110" s="106"/>
      <c r="AB110" s="106"/>
      <c r="AC110" s="106"/>
      <c r="AD110" s="106"/>
      <c r="AE110" s="106"/>
      <c r="AF110" s="106"/>
      <c r="AG110" s="106"/>
      <c r="AH110" s="106">
        <v>1</v>
      </c>
      <c r="AI110" s="106">
        <v>0</v>
      </c>
      <c r="AJ110" s="106">
        <v>1</v>
      </c>
      <c r="AK110" s="106">
        <v>0</v>
      </c>
      <c r="AL110" s="106">
        <v>0</v>
      </c>
      <c r="AM110" s="106">
        <v>0</v>
      </c>
      <c r="AN110" s="106">
        <v>0</v>
      </c>
      <c r="AO110" s="106" t="s">
        <v>1457</v>
      </c>
      <c r="AP110" s="106">
        <v>0</v>
      </c>
      <c r="AQ110" s="106">
        <v>1</v>
      </c>
      <c r="AR110" s="106">
        <v>0</v>
      </c>
      <c r="AS110" s="106">
        <v>0</v>
      </c>
      <c r="AT110" s="106">
        <v>1</v>
      </c>
      <c r="AU110" s="106" t="s">
        <v>1457</v>
      </c>
      <c r="AV110" s="106">
        <v>0</v>
      </c>
      <c r="AW110" s="106">
        <v>1</v>
      </c>
      <c r="AX110" s="106">
        <v>0</v>
      </c>
      <c r="AY110" s="106">
        <v>0</v>
      </c>
      <c r="AZ110" s="106">
        <v>1</v>
      </c>
      <c r="BA110" s="106" t="s">
        <v>1457</v>
      </c>
      <c r="BB110" s="106">
        <v>0</v>
      </c>
      <c r="BC110" s="106">
        <v>0</v>
      </c>
      <c r="BD110" s="106">
        <v>0</v>
      </c>
      <c r="BE110" s="106">
        <v>1</v>
      </c>
      <c r="BF110" s="106">
        <v>1</v>
      </c>
      <c r="BG110" s="106">
        <v>42369</v>
      </c>
      <c r="BH110" s="106">
        <v>1</v>
      </c>
      <c r="BI110" s="106">
        <v>1</v>
      </c>
      <c r="BJ110" s="106">
        <v>0</v>
      </c>
      <c r="BK110" s="106">
        <v>0</v>
      </c>
      <c r="BL110" s="106">
        <v>1</v>
      </c>
      <c r="BM110" s="106" t="s">
        <v>1457</v>
      </c>
      <c r="BN110" s="106">
        <v>0</v>
      </c>
      <c r="BO110" s="106">
        <v>1</v>
      </c>
      <c r="BP110" s="106">
        <v>0</v>
      </c>
      <c r="BQ110" s="106">
        <v>0</v>
      </c>
      <c r="BR110" s="106">
        <v>1</v>
      </c>
      <c r="BS110" s="106" t="s">
        <v>1457</v>
      </c>
      <c r="BT110" s="106">
        <v>0</v>
      </c>
      <c r="BU110" s="106">
        <v>1</v>
      </c>
      <c r="BV110" s="106">
        <v>0</v>
      </c>
      <c r="BW110" s="106">
        <v>0</v>
      </c>
      <c r="BX110" s="106">
        <v>1</v>
      </c>
      <c r="BY110" s="106" t="s">
        <v>1457</v>
      </c>
      <c r="BZ110" s="106">
        <v>0</v>
      </c>
      <c r="CA110" s="106">
        <v>1</v>
      </c>
      <c r="CB110" s="106">
        <v>0</v>
      </c>
      <c r="CC110" s="106">
        <v>0</v>
      </c>
      <c r="CD110" s="106">
        <v>1</v>
      </c>
      <c r="CE110" s="106" t="s">
        <v>1457</v>
      </c>
      <c r="CF110" s="106">
        <v>0</v>
      </c>
      <c r="CG110" s="106">
        <v>1</v>
      </c>
      <c r="CH110" s="106">
        <v>0</v>
      </c>
      <c r="CI110" s="106">
        <v>0</v>
      </c>
      <c r="CJ110" s="106">
        <v>1</v>
      </c>
      <c r="CK110" s="106" t="s">
        <v>1457</v>
      </c>
      <c r="CL110" s="106">
        <v>0</v>
      </c>
    </row>
    <row r="111" spans="1:90">
      <c r="A111" t="s">
        <v>48</v>
      </c>
      <c r="B111" t="s">
        <v>64</v>
      </c>
      <c r="C111" t="s">
        <v>63</v>
      </c>
      <c r="D111" t="s">
        <v>223</v>
      </c>
      <c r="E111" s="106" t="s">
        <v>222</v>
      </c>
      <c r="F111" s="106" t="s">
        <v>1176</v>
      </c>
      <c r="G111" s="106" t="s">
        <v>1458</v>
      </c>
      <c r="H111" s="106">
        <v>0</v>
      </c>
      <c r="I111" s="106" t="s">
        <v>1176</v>
      </c>
      <c r="J111" s="106" t="s">
        <v>1176</v>
      </c>
      <c r="K111" s="106" t="s">
        <v>1176</v>
      </c>
      <c r="L111" s="106" t="s">
        <v>1176</v>
      </c>
      <c r="M111" s="106" t="s">
        <v>1176</v>
      </c>
      <c r="N111" s="106" t="s">
        <v>1176</v>
      </c>
      <c r="O111" s="106" t="s">
        <v>1176</v>
      </c>
      <c r="P111" s="106" t="s">
        <v>1176</v>
      </c>
      <c r="Q111" s="106">
        <v>0</v>
      </c>
      <c r="R111" s="106">
        <v>0</v>
      </c>
      <c r="S111" s="106">
        <v>0</v>
      </c>
      <c r="T111" s="106">
        <v>0</v>
      </c>
      <c r="U111" s="106">
        <v>0</v>
      </c>
      <c r="V111" s="106">
        <v>0</v>
      </c>
      <c r="W111" s="106">
        <v>0</v>
      </c>
      <c r="X111" s="106">
        <v>0</v>
      </c>
      <c r="Y111" s="106"/>
      <c r="Z111" s="106"/>
      <c r="AA111" s="106"/>
      <c r="AB111" s="106"/>
      <c r="AC111" s="106"/>
      <c r="AD111" s="106"/>
      <c r="AE111" s="106"/>
      <c r="AF111" s="106"/>
      <c r="AG111" s="106"/>
      <c r="AH111" s="106">
        <v>1</v>
      </c>
      <c r="AI111" s="106">
        <v>0</v>
      </c>
      <c r="AJ111" s="106">
        <v>1</v>
      </c>
      <c r="AK111" s="106">
        <v>0</v>
      </c>
      <c r="AL111" s="106">
        <v>0</v>
      </c>
      <c r="AM111" s="106">
        <v>0</v>
      </c>
      <c r="AN111" s="106">
        <v>0</v>
      </c>
      <c r="AO111" s="106" t="s">
        <v>1457</v>
      </c>
      <c r="AP111" s="106">
        <v>0</v>
      </c>
      <c r="AQ111" s="106">
        <v>1</v>
      </c>
      <c r="AR111" s="106">
        <v>0</v>
      </c>
      <c r="AS111" s="106">
        <v>0</v>
      </c>
      <c r="AT111" s="106">
        <v>1</v>
      </c>
      <c r="AU111" s="106" t="s">
        <v>1457</v>
      </c>
      <c r="AV111" s="106">
        <v>0</v>
      </c>
      <c r="AW111" s="106">
        <v>1</v>
      </c>
      <c r="AX111" s="106">
        <v>0</v>
      </c>
      <c r="AY111" s="106">
        <v>0</v>
      </c>
      <c r="AZ111" s="106">
        <v>1</v>
      </c>
      <c r="BA111" s="106" t="s">
        <v>1457</v>
      </c>
      <c r="BB111" s="106">
        <v>0</v>
      </c>
      <c r="BC111" s="106">
        <v>1</v>
      </c>
      <c r="BD111" s="106">
        <v>0</v>
      </c>
      <c r="BE111" s="106">
        <v>0</v>
      </c>
      <c r="BF111" s="106">
        <v>1</v>
      </c>
      <c r="BG111" s="106" t="s">
        <v>1457</v>
      </c>
      <c r="BH111" s="106">
        <v>0</v>
      </c>
      <c r="BI111" s="106">
        <v>1</v>
      </c>
      <c r="BJ111" s="106">
        <v>0</v>
      </c>
      <c r="BK111" s="106">
        <v>0</v>
      </c>
      <c r="BL111" s="106">
        <v>1</v>
      </c>
      <c r="BM111" s="106" t="s">
        <v>1457</v>
      </c>
      <c r="BN111" s="106">
        <v>0</v>
      </c>
      <c r="BO111" s="106">
        <v>1</v>
      </c>
      <c r="BP111" s="106">
        <v>0</v>
      </c>
      <c r="BQ111" s="106">
        <v>0</v>
      </c>
      <c r="BR111" s="106">
        <v>1</v>
      </c>
      <c r="BS111" s="106" t="s">
        <v>1457</v>
      </c>
      <c r="BT111" s="106">
        <v>0</v>
      </c>
      <c r="BU111" s="106">
        <v>1</v>
      </c>
      <c r="BV111" s="106">
        <v>0</v>
      </c>
      <c r="BW111" s="106">
        <v>0</v>
      </c>
      <c r="BX111" s="106">
        <v>1</v>
      </c>
      <c r="BY111" s="106" t="s">
        <v>1457</v>
      </c>
      <c r="BZ111" s="106">
        <v>0</v>
      </c>
      <c r="CA111" s="106">
        <v>1</v>
      </c>
      <c r="CB111" s="106">
        <v>0</v>
      </c>
      <c r="CC111" s="106">
        <v>0</v>
      </c>
      <c r="CD111" s="106">
        <v>1</v>
      </c>
      <c r="CE111" s="106" t="s">
        <v>1457</v>
      </c>
      <c r="CF111" s="106">
        <v>0</v>
      </c>
      <c r="CG111" s="106">
        <v>1</v>
      </c>
      <c r="CH111" s="106">
        <v>0</v>
      </c>
      <c r="CI111" s="106">
        <v>0</v>
      </c>
      <c r="CJ111" s="106">
        <v>1</v>
      </c>
      <c r="CK111" s="106" t="s">
        <v>1457</v>
      </c>
      <c r="CL111" s="106">
        <v>0</v>
      </c>
    </row>
    <row r="112" spans="1:90">
      <c r="A112" t="s">
        <v>53</v>
      </c>
      <c r="B112" t="s">
        <v>105</v>
      </c>
      <c r="C112" t="s">
        <v>162</v>
      </c>
      <c r="D112" t="s">
        <v>221</v>
      </c>
      <c r="E112" s="106" t="s">
        <v>220</v>
      </c>
      <c r="F112" s="106" t="s">
        <v>1176</v>
      </c>
      <c r="G112" s="106" t="s">
        <v>1458</v>
      </c>
      <c r="H112" s="106">
        <v>0</v>
      </c>
      <c r="I112" s="106" t="s">
        <v>1176</v>
      </c>
      <c r="J112" s="106" t="s">
        <v>1176</v>
      </c>
      <c r="K112" s="106" t="s">
        <v>1176</v>
      </c>
      <c r="L112" s="106" t="s">
        <v>1176</v>
      </c>
      <c r="M112" s="106" t="s">
        <v>1176</v>
      </c>
      <c r="N112" s="106" t="s">
        <v>1176</v>
      </c>
      <c r="O112" s="106" t="s">
        <v>1176</v>
      </c>
      <c r="P112" s="106" t="s">
        <v>1176</v>
      </c>
      <c r="Q112" s="106">
        <v>0</v>
      </c>
      <c r="R112" s="106">
        <v>0</v>
      </c>
      <c r="S112" s="106">
        <v>0</v>
      </c>
      <c r="T112" s="106">
        <v>0</v>
      </c>
      <c r="U112" s="106">
        <v>0</v>
      </c>
      <c r="V112" s="106">
        <v>0</v>
      </c>
      <c r="W112" s="106">
        <v>0</v>
      </c>
      <c r="X112" s="106">
        <v>0</v>
      </c>
      <c r="Y112" s="106"/>
      <c r="Z112" s="106"/>
      <c r="AA112" s="106"/>
      <c r="AB112" s="106"/>
      <c r="AC112" s="106"/>
      <c r="AD112" s="106"/>
      <c r="AE112" s="106"/>
      <c r="AF112" s="106"/>
      <c r="AG112" s="106"/>
      <c r="AH112" s="106">
        <v>1</v>
      </c>
      <c r="AI112" s="106">
        <v>0</v>
      </c>
      <c r="AJ112" s="106">
        <v>1</v>
      </c>
      <c r="AK112" s="106">
        <v>0</v>
      </c>
      <c r="AL112" s="106">
        <v>0</v>
      </c>
      <c r="AM112" s="106">
        <v>0</v>
      </c>
      <c r="AN112" s="106">
        <v>0</v>
      </c>
      <c r="AO112" s="106" t="s">
        <v>1457</v>
      </c>
      <c r="AP112" s="106">
        <v>0</v>
      </c>
      <c r="AQ112" s="106">
        <v>1</v>
      </c>
      <c r="AR112" s="106">
        <v>0</v>
      </c>
      <c r="AS112" s="106">
        <v>0</v>
      </c>
      <c r="AT112" s="106">
        <v>1</v>
      </c>
      <c r="AU112" s="106" t="s">
        <v>1457</v>
      </c>
      <c r="AV112" s="106">
        <v>0</v>
      </c>
      <c r="AW112" s="106">
        <v>1</v>
      </c>
      <c r="AX112" s="106">
        <v>0</v>
      </c>
      <c r="AY112" s="106">
        <v>0</v>
      </c>
      <c r="AZ112" s="106">
        <v>1</v>
      </c>
      <c r="BA112" s="106" t="s">
        <v>1457</v>
      </c>
      <c r="BB112" s="106">
        <v>0</v>
      </c>
      <c r="BC112" s="106">
        <v>1</v>
      </c>
      <c r="BD112" s="106">
        <v>0</v>
      </c>
      <c r="BE112" s="106">
        <v>0</v>
      </c>
      <c r="BF112" s="106">
        <v>1</v>
      </c>
      <c r="BG112" s="106" t="s">
        <v>1457</v>
      </c>
      <c r="BH112" s="106">
        <v>0</v>
      </c>
      <c r="BI112" s="106">
        <v>1</v>
      </c>
      <c r="BJ112" s="106">
        <v>0</v>
      </c>
      <c r="BK112" s="106">
        <v>0</v>
      </c>
      <c r="BL112" s="106">
        <v>1</v>
      </c>
      <c r="BM112" s="106" t="s">
        <v>1457</v>
      </c>
      <c r="BN112" s="106">
        <v>0</v>
      </c>
      <c r="BO112" s="106">
        <v>1</v>
      </c>
      <c r="BP112" s="106">
        <v>0</v>
      </c>
      <c r="BQ112" s="106">
        <v>0</v>
      </c>
      <c r="BR112" s="106">
        <v>1</v>
      </c>
      <c r="BS112" s="106" t="s">
        <v>1457</v>
      </c>
      <c r="BT112" s="106">
        <v>0</v>
      </c>
      <c r="BU112" s="106">
        <v>1</v>
      </c>
      <c r="BV112" s="106">
        <v>0</v>
      </c>
      <c r="BW112" s="106">
        <v>0</v>
      </c>
      <c r="BX112" s="106">
        <v>1</v>
      </c>
      <c r="BY112" s="106" t="s">
        <v>1457</v>
      </c>
      <c r="BZ112" s="106">
        <v>0</v>
      </c>
      <c r="CA112" s="106">
        <v>1</v>
      </c>
      <c r="CB112" s="106">
        <v>0</v>
      </c>
      <c r="CC112" s="106">
        <v>0</v>
      </c>
      <c r="CD112" s="106">
        <v>1</v>
      </c>
      <c r="CE112" s="106" t="s">
        <v>1457</v>
      </c>
      <c r="CF112" s="106">
        <v>0</v>
      </c>
      <c r="CG112" s="106">
        <v>1</v>
      </c>
      <c r="CH112" s="106">
        <v>0</v>
      </c>
      <c r="CI112" s="106">
        <v>0</v>
      </c>
      <c r="CJ112" s="106">
        <v>1</v>
      </c>
      <c r="CK112" s="106" t="s">
        <v>1457</v>
      </c>
      <c r="CL112" s="106">
        <v>0</v>
      </c>
    </row>
    <row r="113" spans="1:90">
      <c r="A113" t="s">
        <v>48</v>
      </c>
      <c r="B113" t="s">
        <v>64</v>
      </c>
      <c r="C113" t="s">
        <v>72</v>
      </c>
      <c r="D113" t="s">
        <v>219</v>
      </c>
      <c r="E113" s="106" t="s">
        <v>218</v>
      </c>
      <c r="F113" s="106" t="s">
        <v>1176</v>
      </c>
      <c r="G113" s="106" t="s">
        <v>1458</v>
      </c>
      <c r="H113" s="106">
        <v>0</v>
      </c>
      <c r="I113" s="106" t="s">
        <v>1176</v>
      </c>
      <c r="J113" s="106" t="s">
        <v>1176</v>
      </c>
      <c r="K113" s="106" t="s">
        <v>1176</v>
      </c>
      <c r="L113" s="106" t="s">
        <v>1176</v>
      </c>
      <c r="M113" s="106" t="s">
        <v>1176</v>
      </c>
      <c r="N113" s="106" t="s">
        <v>1176</v>
      </c>
      <c r="O113" s="106" t="s">
        <v>1179</v>
      </c>
      <c r="P113" s="106" t="s">
        <v>1179</v>
      </c>
      <c r="Q113" s="106">
        <v>0</v>
      </c>
      <c r="R113" s="106">
        <v>0</v>
      </c>
      <c r="S113" s="106">
        <v>0</v>
      </c>
      <c r="T113" s="106">
        <v>0</v>
      </c>
      <c r="U113" s="106">
        <v>0</v>
      </c>
      <c r="V113" s="106">
        <v>0</v>
      </c>
      <c r="W113" s="106">
        <v>42460</v>
      </c>
      <c r="X113" s="106">
        <v>42460</v>
      </c>
      <c r="Y113" s="106"/>
      <c r="Z113" s="106"/>
      <c r="AA113" s="106"/>
      <c r="AB113" s="106"/>
      <c r="AC113" s="106"/>
      <c r="AD113" s="106"/>
      <c r="AE113" s="106"/>
      <c r="AF113" s="106"/>
      <c r="AG113" s="106"/>
      <c r="AH113" s="106">
        <v>1</v>
      </c>
      <c r="AI113" s="106">
        <v>0</v>
      </c>
      <c r="AJ113" s="106">
        <v>1</v>
      </c>
      <c r="AK113" s="106">
        <v>0</v>
      </c>
      <c r="AL113" s="106">
        <v>0</v>
      </c>
      <c r="AM113" s="106">
        <v>0</v>
      </c>
      <c r="AN113" s="106">
        <v>0</v>
      </c>
      <c r="AO113" s="106" t="s">
        <v>1457</v>
      </c>
      <c r="AP113" s="106">
        <v>0</v>
      </c>
      <c r="AQ113" s="106">
        <v>1</v>
      </c>
      <c r="AR113" s="106">
        <v>0</v>
      </c>
      <c r="AS113" s="106">
        <v>0</v>
      </c>
      <c r="AT113" s="106">
        <v>1</v>
      </c>
      <c r="AU113" s="106" t="s">
        <v>1457</v>
      </c>
      <c r="AV113" s="106">
        <v>0</v>
      </c>
      <c r="AW113" s="106">
        <v>1</v>
      </c>
      <c r="AX113" s="106">
        <v>0</v>
      </c>
      <c r="AY113" s="106">
        <v>0</v>
      </c>
      <c r="AZ113" s="106">
        <v>1</v>
      </c>
      <c r="BA113" s="106" t="s">
        <v>1457</v>
      </c>
      <c r="BB113" s="106">
        <v>0</v>
      </c>
      <c r="BC113" s="106">
        <v>1</v>
      </c>
      <c r="BD113" s="106">
        <v>0</v>
      </c>
      <c r="BE113" s="106">
        <v>0</v>
      </c>
      <c r="BF113" s="106">
        <v>1</v>
      </c>
      <c r="BG113" s="106" t="s">
        <v>1457</v>
      </c>
      <c r="BH113" s="106">
        <v>0</v>
      </c>
      <c r="BI113" s="106">
        <v>1</v>
      </c>
      <c r="BJ113" s="106">
        <v>0</v>
      </c>
      <c r="BK113" s="106">
        <v>0</v>
      </c>
      <c r="BL113" s="106">
        <v>1</v>
      </c>
      <c r="BM113" s="106" t="s">
        <v>1457</v>
      </c>
      <c r="BN113" s="106">
        <v>0</v>
      </c>
      <c r="BO113" s="106">
        <v>1</v>
      </c>
      <c r="BP113" s="106">
        <v>0</v>
      </c>
      <c r="BQ113" s="106">
        <v>0</v>
      </c>
      <c r="BR113" s="106">
        <v>1</v>
      </c>
      <c r="BS113" s="106" t="s">
        <v>1457</v>
      </c>
      <c r="BT113" s="106">
        <v>0</v>
      </c>
      <c r="BU113" s="106">
        <v>1</v>
      </c>
      <c r="BV113" s="106">
        <v>0</v>
      </c>
      <c r="BW113" s="106">
        <v>0</v>
      </c>
      <c r="BX113" s="106">
        <v>1</v>
      </c>
      <c r="BY113" s="106" t="s">
        <v>1457</v>
      </c>
      <c r="BZ113" s="106">
        <v>0</v>
      </c>
      <c r="CA113" s="106">
        <v>0</v>
      </c>
      <c r="CB113" s="106">
        <v>0</v>
      </c>
      <c r="CC113" s="106">
        <v>1</v>
      </c>
      <c r="CD113" s="106">
        <v>1</v>
      </c>
      <c r="CE113" s="106">
        <v>42460</v>
      </c>
      <c r="CF113" s="106">
        <v>1</v>
      </c>
      <c r="CG113" s="106">
        <v>0</v>
      </c>
      <c r="CH113" s="106">
        <v>0</v>
      </c>
      <c r="CI113" s="106">
        <v>1</v>
      </c>
      <c r="CJ113" s="106">
        <v>1</v>
      </c>
      <c r="CK113" s="106">
        <v>42460</v>
      </c>
      <c r="CL113" s="106">
        <v>1</v>
      </c>
    </row>
    <row r="114" spans="1:90">
      <c r="A114" t="s">
        <v>60</v>
      </c>
      <c r="B114" t="s">
        <v>59</v>
      </c>
      <c r="C114" t="s">
        <v>80</v>
      </c>
      <c r="D114" t="s">
        <v>217</v>
      </c>
      <c r="E114" s="106" t="s">
        <v>216</v>
      </c>
      <c r="F114" s="106" t="s">
        <v>1176</v>
      </c>
      <c r="G114" s="106" t="s">
        <v>1458</v>
      </c>
      <c r="H114" s="106">
        <v>0</v>
      </c>
      <c r="I114" s="106" t="s">
        <v>1176</v>
      </c>
      <c r="J114" s="106" t="s">
        <v>1176</v>
      </c>
      <c r="K114" s="106" t="s">
        <v>1176</v>
      </c>
      <c r="L114" s="106" t="s">
        <v>1179</v>
      </c>
      <c r="M114" s="106" t="s">
        <v>1179</v>
      </c>
      <c r="N114" s="106" t="s">
        <v>1176</v>
      </c>
      <c r="O114" s="106" t="s">
        <v>1176</v>
      </c>
      <c r="P114" s="106" t="s">
        <v>1176</v>
      </c>
      <c r="Q114" s="106">
        <v>0</v>
      </c>
      <c r="R114" s="106">
        <v>0</v>
      </c>
      <c r="S114" s="106">
        <v>0</v>
      </c>
      <c r="T114" s="106">
        <v>42460</v>
      </c>
      <c r="U114" s="106">
        <v>42460</v>
      </c>
      <c r="V114" s="106">
        <v>0</v>
      </c>
      <c r="W114" s="106">
        <v>0</v>
      </c>
      <c r="X114" s="106">
        <v>0</v>
      </c>
      <c r="Y114" s="106"/>
      <c r="Z114" s="106"/>
      <c r="AA114" s="106"/>
      <c r="AB114" s="106"/>
      <c r="AC114" s="106"/>
      <c r="AD114" s="106"/>
      <c r="AE114" s="106"/>
      <c r="AF114" s="106"/>
      <c r="AG114" s="106"/>
      <c r="AH114" s="106">
        <v>1</v>
      </c>
      <c r="AI114" s="106">
        <v>0</v>
      </c>
      <c r="AJ114" s="106">
        <v>1</v>
      </c>
      <c r="AK114" s="106">
        <v>0</v>
      </c>
      <c r="AL114" s="106">
        <v>0</v>
      </c>
      <c r="AM114" s="106">
        <v>0</v>
      </c>
      <c r="AN114" s="106">
        <v>0</v>
      </c>
      <c r="AO114" s="106" t="s">
        <v>1457</v>
      </c>
      <c r="AP114" s="106">
        <v>0</v>
      </c>
      <c r="AQ114" s="106">
        <v>1</v>
      </c>
      <c r="AR114" s="106">
        <v>0</v>
      </c>
      <c r="AS114" s="106">
        <v>0</v>
      </c>
      <c r="AT114" s="106">
        <v>1</v>
      </c>
      <c r="AU114" s="106" t="s">
        <v>1457</v>
      </c>
      <c r="AV114" s="106">
        <v>0</v>
      </c>
      <c r="AW114" s="106">
        <v>1</v>
      </c>
      <c r="AX114" s="106">
        <v>0</v>
      </c>
      <c r="AY114" s="106">
        <v>0</v>
      </c>
      <c r="AZ114" s="106">
        <v>1</v>
      </c>
      <c r="BA114" s="106" t="s">
        <v>1457</v>
      </c>
      <c r="BB114" s="106">
        <v>0</v>
      </c>
      <c r="BC114" s="106">
        <v>1</v>
      </c>
      <c r="BD114" s="106">
        <v>0</v>
      </c>
      <c r="BE114" s="106">
        <v>0</v>
      </c>
      <c r="BF114" s="106">
        <v>1</v>
      </c>
      <c r="BG114" s="106" t="s">
        <v>1457</v>
      </c>
      <c r="BH114" s="106">
        <v>0</v>
      </c>
      <c r="BI114" s="106">
        <v>0</v>
      </c>
      <c r="BJ114" s="106">
        <v>0</v>
      </c>
      <c r="BK114" s="106">
        <v>1</v>
      </c>
      <c r="BL114" s="106">
        <v>1</v>
      </c>
      <c r="BM114" s="106">
        <v>42460</v>
      </c>
      <c r="BN114" s="106">
        <v>1</v>
      </c>
      <c r="BO114" s="106">
        <v>0</v>
      </c>
      <c r="BP114" s="106">
        <v>0</v>
      </c>
      <c r="BQ114" s="106">
        <v>1</v>
      </c>
      <c r="BR114" s="106">
        <v>1</v>
      </c>
      <c r="BS114" s="106">
        <v>42460</v>
      </c>
      <c r="BT114" s="106">
        <v>1</v>
      </c>
      <c r="BU114" s="106">
        <v>1</v>
      </c>
      <c r="BV114" s="106">
        <v>0</v>
      </c>
      <c r="BW114" s="106">
        <v>0</v>
      </c>
      <c r="BX114" s="106">
        <v>1</v>
      </c>
      <c r="BY114" s="106" t="s">
        <v>1457</v>
      </c>
      <c r="BZ114" s="106">
        <v>0</v>
      </c>
      <c r="CA114" s="106">
        <v>1</v>
      </c>
      <c r="CB114" s="106">
        <v>0</v>
      </c>
      <c r="CC114" s="106">
        <v>0</v>
      </c>
      <c r="CD114" s="106">
        <v>1</v>
      </c>
      <c r="CE114" s="106" t="s">
        <v>1457</v>
      </c>
      <c r="CF114" s="106">
        <v>0</v>
      </c>
      <c r="CG114" s="106">
        <v>1</v>
      </c>
      <c r="CH114" s="106">
        <v>0</v>
      </c>
      <c r="CI114" s="106">
        <v>0</v>
      </c>
      <c r="CJ114" s="106">
        <v>1</v>
      </c>
      <c r="CK114" s="106" t="s">
        <v>1457</v>
      </c>
      <c r="CL114" s="106">
        <v>0</v>
      </c>
    </row>
    <row r="115" spans="1:90">
      <c r="A115" t="s">
        <v>77</v>
      </c>
      <c r="B115" t="s">
        <v>76</v>
      </c>
      <c r="C115" t="s">
        <v>75</v>
      </c>
      <c r="D115" t="s">
        <v>215</v>
      </c>
      <c r="E115" s="106" t="s">
        <v>214</v>
      </c>
      <c r="F115" s="106" t="s">
        <v>1176</v>
      </c>
      <c r="G115" s="106" t="s">
        <v>1458</v>
      </c>
      <c r="H115" s="106">
        <v>0</v>
      </c>
      <c r="I115" s="106" t="s">
        <v>1176</v>
      </c>
      <c r="J115" s="106" t="s">
        <v>1176</v>
      </c>
      <c r="K115" s="106" t="s">
        <v>1176</v>
      </c>
      <c r="L115" s="106" t="s">
        <v>1176</v>
      </c>
      <c r="M115" s="106" t="s">
        <v>1176</v>
      </c>
      <c r="N115" s="106" t="s">
        <v>1176</v>
      </c>
      <c r="O115" s="106" t="s">
        <v>1179</v>
      </c>
      <c r="P115" s="106" t="s">
        <v>1176</v>
      </c>
      <c r="Q115" s="106">
        <v>0</v>
      </c>
      <c r="R115" s="106">
        <v>0</v>
      </c>
      <c r="S115" s="106">
        <v>0</v>
      </c>
      <c r="T115" s="106">
        <v>0</v>
      </c>
      <c r="U115" s="106">
        <v>0</v>
      </c>
      <c r="V115" s="106">
        <v>0</v>
      </c>
      <c r="W115" s="106">
        <v>42551</v>
      </c>
      <c r="X115" s="106">
        <v>0</v>
      </c>
      <c r="Y115" s="106"/>
      <c r="Z115" s="106"/>
      <c r="AA115" s="106"/>
      <c r="AB115" s="106"/>
      <c r="AC115" s="106"/>
      <c r="AD115" s="106"/>
      <c r="AE115" s="106"/>
      <c r="AF115" s="106"/>
      <c r="AG115" s="106"/>
      <c r="AH115" s="106">
        <v>1</v>
      </c>
      <c r="AI115" s="106">
        <v>0</v>
      </c>
      <c r="AJ115" s="106">
        <v>1</v>
      </c>
      <c r="AK115" s="106">
        <v>0</v>
      </c>
      <c r="AL115" s="106">
        <v>0</v>
      </c>
      <c r="AM115" s="106">
        <v>0</v>
      </c>
      <c r="AN115" s="106">
        <v>0</v>
      </c>
      <c r="AO115" s="106" t="s">
        <v>1457</v>
      </c>
      <c r="AP115" s="106">
        <v>0</v>
      </c>
      <c r="AQ115" s="106">
        <v>1</v>
      </c>
      <c r="AR115" s="106">
        <v>0</v>
      </c>
      <c r="AS115" s="106">
        <v>0</v>
      </c>
      <c r="AT115" s="106">
        <v>1</v>
      </c>
      <c r="AU115" s="106" t="s">
        <v>1457</v>
      </c>
      <c r="AV115" s="106">
        <v>0</v>
      </c>
      <c r="AW115" s="106">
        <v>1</v>
      </c>
      <c r="AX115" s="106">
        <v>0</v>
      </c>
      <c r="AY115" s="106">
        <v>0</v>
      </c>
      <c r="AZ115" s="106">
        <v>1</v>
      </c>
      <c r="BA115" s="106" t="s">
        <v>1457</v>
      </c>
      <c r="BB115" s="106">
        <v>0</v>
      </c>
      <c r="BC115" s="106">
        <v>1</v>
      </c>
      <c r="BD115" s="106">
        <v>0</v>
      </c>
      <c r="BE115" s="106">
        <v>0</v>
      </c>
      <c r="BF115" s="106">
        <v>1</v>
      </c>
      <c r="BG115" s="106" t="s">
        <v>1457</v>
      </c>
      <c r="BH115" s="106">
        <v>0</v>
      </c>
      <c r="BI115" s="106">
        <v>1</v>
      </c>
      <c r="BJ115" s="106">
        <v>0</v>
      </c>
      <c r="BK115" s="106">
        <v>0</v>
      </c>
      <c r="BL115" s="106">
        <v>1</v>
      </c>
      <c r="BM115" s="106" t="s">
        <v>1457</v>
      </c>
      <c r="BN115" s="106">
        <v>0</v>
      </c>
      <c r="BO115" s="106">
        <v>1</v>
      </c>
      <c r="BP115" s="106">
        <v>0</v>
      </c>
      <c r="BQ115" s="106">
        <v>0</v>
      </c>
      <c r="BR115" s="106">
        <v>1</v>
      </c>
      <c r="BS115" s="106" t="s">
        <v>1457</v>
      </c>
      <c r="BT115" s="106">
        <v>0</v>
      </c>
      <c r="BU115" s="106">
        <v>1</v>
      </c>
      <c r="BV115" s="106">
        <v>0</v>
      </c>
      <c r="BW115" s="106">
        <v>0</v>
      </c>
      <c r="BX115" s="106">
        <v>1</v>
      </c>
      <c r="BY115" s="106" t="s">
        <v>1457</v>
      </c>
      <c r="BZ115" s="106">
        <v>0</v>
      </c>
      <c r="CA115" s="106">
        <v>0</v>
      </c>
      <c r="CB115" s="106">
        <v>0</v>
      </c>
      <c r="CC115" s="106">
        <v>1</v>
      </c>
      <c r="CD115" s="106">
        <v>1</v>
      </c>
      <c r="CE115" s="106">
        <v>42551</v>
      </c>
      <c r="CF115" s="106">
        <v>1</v>
      </c>
      <c r="CG115" s="106">
        <v>1</v>
      </c>
      <c r="CH115" s="106">
        <v>0</v>
      </c>
      <c r="CI115" s="106">
        <v>0</v>
      </c>
      <c r="CJ115" s="106">
        <v>1</v>
      </c>
      <c r="CK115" s="106" t="s">
        <v>1457</v>
      </c>
      <c r="CL115" s="106">
        <v>0</v>
      </c>
    </row>
    <row r="116" spans="1:90">
      <c r="A116" t="s">
        <v>48</v>
      </c>
      <c r="B116" t="s">
        <v>120</v>
      </c>
      <c r="C116" t="s">
        <v>119</v>
      </c>
      <c r="D116" t="s">
        <v>213</v>
      </c>
      <c r="E116" s="106" t="s">
        <v>212</v>
      </c>
      <c r="F116" s="106" t="s">
        <v>1176</v>
      </c>
      <c r="G116" s="106" t="s">
        <v>1458</v>
      </c>
      <c r="H116" s="106">
        <v>0</v>
      </c>
      <c r="I116" s="106" t="s">
        <v>1176</v>
      </c>
      <c r="J116" s="106" t="s">
        <v>1176</v>
      </c>
      <c r="K116" s="106" t="s">
        <v>1179</v>
      </c>
      <c r="L116" s="106" t="s">
        <v>1179</v>
      </c>
      <c r="M116" s="106" t="s">
        <v>1179</v>
      </c>
      <c r="N116" s="106" t="s">
        <v>1176</v>
      </c>
      <c r="O116" s="106" t="s">
        <v>1176</v>
      </c>
      <c r="P116" s="106" t="s">
        <v>1176</v>
      </c>
      <c r="Q116" s="106">
        <v>0</v>
      </c>
      <c r="R116" s="106">
        <v>0</v>
      </c>
      <c r="S116" s="106">
        <v>42460</v>
      </c>
      <c r="T116" s="106">
        <v>42614</v>
      </c>
      <c r="U116" s="106">
        <v>42460</v>
      </c>
      <c r="V116" s="106">
        <v>0</v>
      </c>
      <c r="W116" s="106">
        <v>0</v>
      </c>
      <c r="X116" s="106">
        <v>0</v>
      </c>
      <c r="Y116" s="106"/>
      <c r="Z116" s="106"/>
      <c r="AA116" s="106"/>
      <c r="AB116" s="106"/>
      <c r="AC116" s="106"/>
      <c r="AD116" s="106"/>
      <c r="AE116" s="106"/>
      <c r="AF116" s="106"/>
      <c r="AG116" s="106"/>
      <c r="AH116" s="106">
        <v>1</v>
      </c>
      <c r="AI116" s="106">
        <v>0</v>
      </c>
      <c r="AJ116" s="106">
        <v>1</v>
      </c>
      <c r="AK116" s="106">
        <v>0</v>
      </c>
      <c r="AL116" s="106">
        <v>0</v>
      </c>
      <c r="AM116" s="106">
        <v>0</v>
      </c>
      <c r="AN116" s="106">
        <v>0</v>
      </c>
      <c r="AO116" s="106" t="s">
        <v>1457</v>
      </c>
      <c r="AP116" s="106">
        <v>0</v>
      </c>
      <c r="AQ116" s="106">
        <v>1</v>
      </c>
      <c r="AR116" s="106">
        <v>0</v>
      </c>
      <c r="AS116" s="106">
        <v>0</v>
      </c>
      <c r="AT116" s="106">
        <v>1</v>
      </c>
      <c r="AU116" s="106" t="s">
        <v>1457</v>
      </c>
      <c r="AV116" s="106">
        <v>0</v>
      </c>
      <c r="AW116" s="106">
        <v>1</v>
      </c>
      <c r="AX116" s="106">
        <v>0</v>
      </c>
      <c r="AY116" s="106">
        <v>0</v>
      </c>
      <c r="AZ116" s="106">
        <v>1</v>
      </c>
      <c r="BA116" s="106" t="s">
        <v>1457</v>
      </c>
      <c r="BB116" s="106">
        <v>0</v>
      </c>
      <c r="BC116" s="106">
        <v>0</v>
      </c>
      <c r="BD116" s="106">
        <v>0</v>
      </c>
      <c r="BE116" s="106">
        <v>1</v>
      </c>
      <c r="BF116" s="106">
        <v>1</v>
      </c>
      <c r="BG116" s="106">
        <v>42460</v>
      </c>
      <c r="BH116" s="106">
        <v>1</v>
      </c>
      <c r="BI116" s="106">
        <v>0</v>
      </c>
      <c r="BJ116" s="106">
        <v>0</v>
      </c>
      <c r="BK116" s="106">
        <v>1</v>
      </c>
      <c r="BL116" s="106">
        <v>1</v>
      </c>
      <c r="BM116" s="106">
        <v>42614</v>
      </c>
      <c r="BN116" s="106">
        <v>1</v>
      </c>
      <c r="BO116" s="106">
        <v>0</v>
      </c>
      <c r="BP116" s="106">
        <v>0</v>
      </c>
      <c r="BQ116" s="106">
        <v>1</v>
      </c>
      <c r="BR116" s="106">
        <v>1</v>
      </c>
      <c r="BS116" s="106">
        <v>42460</v>
      </c>
      <c r="BT116" s="106">
        <v>1</v>
      </c>
      <c r="BU116" s="106">
        <v>1</v>
      </c>
      <c r="BV116" s="106">
        <v>0</v>
      </c>
      <c r="BW116" s="106">
        <v>0</v>
      </c>
      <c r="BX116" s="106">
        <v>1</v>
      </c>
      <c r="BY116" s="106" t="s">
        <v>1457</v>
      </c>
      <c r="BZ116" s="106">
        <v>0</v>
      </c>
      <c r="CA116" s="106">
        <v>1</v>
      </c>
      <c r="CB116" s="106">
        <v>0</v>
      </c>
      <c r="CC116" s="106">
        <v>0</v>
      </c>
      <c r="CD116" s="106">
        <v>1</v>
      </c>
      <c r="CE116" s="106" t="s">
        <v>1457</v>
      </c>
      <c r="CF116" s="106">
        <v>0</v>
      </c>
      <c r="CG116" s="106">
        <v>1</v>
      </c>
      <c r="CH116" s="106">
        <v>0</v>
      </c>
      <c r="CI116" s="106">
        <v>0</v>
      </c>
      <c r="CJ116" s="106">
        <v>1</v>
      </c>
      <c r="CK116" s="106" t="s">
        <v>1457</v>
      </c>
      <c r="CL116" s="106">
        <v>0</v>
      </c>
    </row>
    <row r="117" spans="1:90">
      <c r="A117" t="s">
        <v>53</v>
      </c>
      <c r="B117" t="s">
        <v>59</v>
      </c>
      <c r="C117" t="s">
        <v>162</v>
      </c>
      <c r="D117" t="s">
        <v>211</v>
      </c>
      <c r="E117" s="106" t="s">
        <v>210</v>
      </c>
      <c r="F117" s="106" t="s">
        <v>1176</v>
      </c>
      <c r="G117" s="106" t="s">
        <v>1458</v>
      </c>
      <c r="H117" s="106">
        <v>0</v>
      </c>
      <c r="I117" s="106" t="s">
        <v>1176</v>
      </c>
      <c r="J117" s="106" t="s">
        <v>1176</v>
      </c>
      <c r="K117" s="106" t="s">
        <v>1176</v>
      </c>
      <c r="L117" s="106" t="s">
        <v>1179</v>
      </c>
      <c r="M117" s="106" t="s">
        <v>1176</v>
      </c>
      <c r="N117" s="106" t="s">
        <v>1179</v>
      </c>
      <c r="O117" s="106" t="s">
        <v>1179</v>
      </c>
      <c r="P117" s="106" t="s">
        <v>1176</v>
      </c>
      <c r="Q117" s="106">
        <v>0</v>
      </c>
      <c r="R117" s="106">
        <v>0</v>
      </c>
      <c r="S117" s="106">
        <v>0</v>
      </c>
      <c r="T117" s="106">
        <v>42369</v>
      </c>
      <c r="U117" s="106">
        <v>0</v>
      </c>
      <c r="V117" s="106">
        <v>42369</v>
      </c>
      <c r="W117" s="106">
        <v>42460</v>
      </c>
      <c r="X117" s="106">
        <v>0</v>
      </c>
      <c r="Y117" s="106"/>
      <c r="Z117" s="106"/>
      <c r="AA117" s="106"/>
      <c r="AB117" s="106"/>
      <c r="AC117" s="106"/>
      <c r="AD117" s="106"/>
      <c r="AE117" s="106"/>
      <c r="AF117" s="106"/>
      <c r="AG117" s="106"/>
      <c r="AH117" s="106">
        <v>1</v>
      </c>
      <c r="AI117" s="106">
        <v>0</v>
      </c>
      <c r="AJ117" s="106">
        <v>1</v>
      </c>
      <c r="AK117" s="106">
        <v>0</v>
      </c>
      <c r="AL117" s="106">
        <v>0</v>
      </c>
      <c r="AM117" s="106">
        <v>0</v>
      </c>
      <c r="AN117" s="106">
        <v>0</v>
      </c>
      <c r="AO117" s="106" t="s">
        <v>1457</v>
      </c>
      <c r="AP117" s="106">
        <v>0</v>
      </c>
      <c r="AQ117" s="106">
        <v>1</v>
      </c>
      <c r="AR117" s="106">
        <v>0</v>
      </c>
      <c r="AS117" s="106">
        <v>0</v>
      </c>
      <c r="AT117" s="106">
        <v>1</v>
      </c>
      <c r="AU117" s="106" t="s">
        <v>1457</v>
      </c>
      <c r="AV117" s="106">
        <v>0</v>
      </c>
      <c r="AW117" s="106">
        <v>1</v>
      </c>
      <c r="AX117" s="106">
        <v>0</v>
      </c>
      <c r="AY117" s="106">
        <v>0</v>
      </c>
      <c r="AZ117" s="106">
        <v>1</v>
      </c>
      <c r="BA117" s="106" t="s">
        <v>1457</v>
      </c>
      <c r="BB117" s="106">
        <v>0</v>
      </c>
      <c r="BC117" s="106">
        <v>1</v>
      </c>
      <c r="BD117" s="106">
        <v>0</v>
      </c>
      <c r="BE117" s="106">
        <v>0</v>
      </c>
      <c r="BF117" s="106">
        <v>1</v>
      </c>
      <c r="BG117" s="106" t="s">
        <v>1457</v>
      </c>
      <c r="BH117" s="106">
        <v>0</v>
      </c>
      <c r="BI117" s="106">
        <v>0</v>
      </c>
      <c r="BJ117" s="106">
        <v>0</v>
      </c>
      <c r="BK117" s="106">
        <v>1</v>
      </c>
      <c r="BL117" s="106">
        <v>1</v>
      </c>
      <c r="BM117" s="106">
        <v>42369</v>
      </c>
      <c r="BN117" s="106">
        <v>1</v>
      </c>
      <c r="BO117" s="106">
        <v>1</v>
      </c>
      <c r="BP117" s="106">
        <v>0</v>
      </c>
      <c r="BQ117" s="106">
        <v>0</v>
      </c>
      <c r="BR117" s="106">
        <v>1</v>
      </c>
      <c r="BS117" s="106" t="s">
        <v>1457</v>
      </c>
      <c r="BT117" s="106">
        <v>0</v>
      </c>
      <c r="BU117" s="106">
        <v>0</v>
      </c>
      <c r="BV117" s="106">
        <v>0</v>
      </c>
      <c r="BW117" s="106">
        <v>1</v>
      </c>
      <c r="BX117" s="106">
        <v>1</v>
      </c>
      <c r="BY117" s="106">
        <v>42369</v>
      </c>
      <c r="BZ117" s="106">
        <v>1</v>
      </c>
      <c r="CA117" s="106">
        <v>0</v>
      </c>
      <c r="CB117" s="106">
        <v>0</v>
      </c>
      <c r="CC117" s="106">
        <v>1</v>
      </c>
      <c r="CD117" s="106">
        <v>1</v>
      </c>
      <c r="CE117" s="106">
        <v>42460</v>
      </c>
      <c r="CF117" s="106">
        <v>1</v>
      </c>
      <c r="CG117" s="106">
        <v>1</v>
      </c>
      <c r="CH117" s="106">
        <v>0</v>
      </c>
      <c r="CI117" s="106">
        <v>0</v>
      </c>
      <c r="CJ117" s="106">
        <v>1</v>
      </c>
      <c r="CK117" s="106" t="s">
        <v>1457</v>
      </c>
      <c r="CL117" s="106">
        <v>0</v>
      </c>
    </row>
    <row r="118" spans="1:90">
      <c r="A118" t="s">
        <v>48</v>
      </c>
      <c r="B118" t="s">
        <v>120</v>
      </c>
      <c r="C118" t="s">
        <v>119</v>
      </c>
      <c r="D118" t="s">
        <v>209</v>
      </c>
      <c r="E118" s="106" t="s">
        <v>208</v>
      </c>
      <c r="F118" s="106" t="s">
        <v>1176</v>
      </c>
      <c r="G118" s="106" t="s">
        <v>1458</v>
      </c>
      <c r="H118" s="106">
        <v>0</v>
      </c>
      <c r="I118" s="106" t="s">
        <v>1176</v>
      </c>
      <c r="J118" s="106" t="s">
        <v>1176</v>
      </c>
      <c r="K118" s="106" t="s">
        <v>1176</v>
      </c>
      <c r="L118" s="106" t="s">
        <v>1176</v>
      </c>
      <c r="M118" s="106" t="s">
        <v>1176</v>
      </c>
      <c r="N118" s="106" t="s">
        <v>1176</v>
      </c>
      <c r="O118" s="106" t="s">
        <v>1179</v>
      </c>
      <c r="P118" s="106" t="s">
        <v>1176</v>
      </c>
      <c r="Q118" s="106">
        <v>0</v>
      </c>
      <c r="R118" s="106">
        <v>0</v>
      </c>
      <c r="S118" s="106">
        <v>0</v>
      </c>
      <c r="T118" s="106">
        <v>0</v>
      </c>
      <c r="U118" s="106">
        <v>0</v>
      </c>
      <c r="V118" s="106">
        <v>0</v>
      </c>
      <c r="W118" s="106">
        <v>42460</v>
      </c>
      <c r="X118" s="106">
        <v>0</v>
      </c>
      <c r="Y118" s="106"/>
      <c r="Z118" s="106"/>
      <c r="AA118" s="106"/>
      <c r="AB118" s="106"/>
      <c r="AC118" s="106"/>
      <c r="AD118" s="106"/>
      <c r="AE118" s="106"/>
      <c r="AF118" s="106"/>
      <c r="AG118" s="106"/>
      <c r="AH118" s="106">
        <v>1</v>
      </c>
      <c r="AI118" s="106">
        <v>0</v>
      </c>
      <c r="AJ118" s="106">
        <v>1</v>
      </c>
      <c r="AK118" s="106">
        <v>0</v>
      </c>
      <c r="AL118" s="106">
        <v>0</v>
      </c>
      <c r="AM118" s="106">
        <v>0</v>
      </c>
      <c r="AN118" s="106">
        <v>0</v>
      </c>
      <c r="AO118" s="106" t="s">
        <v>1457</v>
      </c>
      <c r="AP118" s="106">
        <v>0</v>
      </c>
      <c r="AQ118" s="106">
        <v>1</v>
      </c>
      <c r="AR118" s="106">
        <v>0</v>
      </c>
      <c r="AS118" s="106">
        <v>0</v>
      </c>
      <c r="AT118" s="106">
        <v>1</v>
      </c>
      <c r="AU118" s="106" t="s">
        <v>1457</v>
      </c>
      <c r="AV118" s="106">
        <v>0</v>
      </c>
      <c r="AW118" s="106">
        <v>1</v>
      </c>
      <c r="AX118" s="106">
        <v>0</v>
      </c>
      <c r="AY118" s="106">
        <v>0</v>
      </c>
      <c r="AZ118" s="106">
        <v>1</v>
      </c>
      <c r="BA118" s="106" t="s">
        <v>1457</v>
      </c>
      <c r="BB118" s="106">
        <v>0</v>
      </c>
      <c r="BC118" s="106">
        <v>1</v>
      </c>
      <c r="BD118" s="106">
        <v>0</v>
      </c>
      <c r="BE118" s="106">
        <v>0</v>
      </c>
      <c r="BF118" s="106">
        <v>1</v>
      </c>
      <c r="BG118" s="106" t="s">
        <v>1457</v>
      </c>
      <c r="BH118" s="106">
        <v>0</v>
      </c>
      <c r="BI118" s="106">
        <v>1</v>
      </c>
      <c r="BJ118" s="106">
        <v>0</v>
      </c>
      <c r="BK118" s="106">
        <v>0</v>
      </c>
      <c r="BL118" s="106">
        <v>1</v>
      </c>
      <c r="BM118" s="106" t="s">
        <v>1457</v>
      </c>
      <c r="BN118" s="106">
        <v>0</v>
      </c>
      <c r="BO118" s="106">
        <v>1</v>
      </c>
      <c r="BP118" s="106">
        <v>0</v>
      </c>
      <c r="BQ118" s="106">
        <v>0</v>
      </c>
      <c r="BR118" s="106">
        <v>1</v>
      </c>
      <c r="BS118" s="106" t="s">
        <v>1457</v>
      </c>
      <c r="BT118" s="106">
        <v>0</v>
      </c>
      <c r="BU118" s="106">
        <v>1</v>
      </c>
      <c r="BV118" s="106">
        <v>0</v>
      </c>
      <c r="BW118" s="106">
        <v>0</v>
      </c>
      <c r="BX118" s="106">
        <v>1</v>
      </c>
      <c r="BY118" s="106" t="s">
        <v>1457</v>
      </c>
      <c r="BZ118" s="106">
        <v>0</v>
      </c>
      <c r="CA118" s="106">
        <v>0</v>
      </c>
      <c r="CB118" s="106">
        <v>0</v>
      </c>
      <c r="CC118" s="106">
        <v>1</v>
      </c>
      <c r="CD118" s="106">
        <v>1</v>
      </c>
      <c r="CE118" s="106">
        <v>42460</v>
      </c>
      <c r="CF118" s="106">
        <v>1</v>
      </c>
      <c r="CG118" s="106">
        <v>1</v>
      </c>
      <c r="CH118" s="106">
        <v>0</v>
      </c>
      <c r="CI118" s="106">
        <v>0</v>
      </c>
      <c r="CJ118" s="106">
        <v>1</v>
      </c>
      <c r="CK118" s="106" t="s">
        <v>1457</v>
      </c>
      <c r="CL118" s="106">
        <v>0</v>
      </c>
    </row>
    <row r="119" spans="1:90">
      <c r="A119" t="s">
        <v>77</v>
      </c>
      <c r="B119" t="s">
        <v>76</v>
      </c>
      <c r="C119" t="s">
        <v>75</v>
      </c>
      <c r="D119" t="s">
        <v>207</v>
      </c>
      <c r="E119" s="106" t="s">
        <v>206</v>
      </c>
      <c r="F119" s="106" t="s">
        <v>1177</v>
      </c>
      <c r="G119" s="106" t="s">
        <v>1176</v>
      </c>
      <c r="H119" s="106">
        <v>0</v>
      </c>
      <c r="I119" s="106" t="s">
        <v>1176</v>
      </c>
      <c r="J119" s="106" t="s">
        <v>1176</v>
      </c>
      <c r="K119" s="106" t="s">
        <v>1176</v>
      </c>
      <c r="L119" s="106" t="s">
        <v>1176</v>
      </c>
      <c r="M119" s="106" t="s">
        <v>1176</v>
      </c>
      <c r="N119" s="106" t="s">
        <v>1176</v>
      </c>
      <c r="O119" s="106" t="s">
        <v>1176</v>
      </c>
      <c r="P119" s="106" t="s">
        <v>1176</v>
      </c>
      <c r="Q119" s="106">
        <v>0</v>
      </c>
      <c r="R119" s="106">
        <v>0</v>
      </c>
      <c r="S119" s="106">
        <v>0</v>
      </c>
      <c r="T119" s="106">
        <v>0</v>
      </c>
      <c r="U119" s="106">
        <v>0</v>
      </c>
      <c r="V119" s="106">
        <v>0</v>
      </c>
      <c r="W119" s="106">
        <v>0</v>
      </c>
      <c r="X119" s="106">
        <v>0</v>
      </c>
      <c r="Y119" s="106"/>
      <c r="Z119" s="106"/>
      <c r="AA119" s="106"/>
      <c r="AB119" s="106"/>
      <c r="AC119" s="106"/>
      <c r="AD119" s="106"/>
      <c r="AE119" s="106"/>
      <c r="AF119" s="106"/>
      <c r="AG119" s="106"/>
      <c r="AH119" s="106">
        <v>0</v>
      </c>
      <c r="AI119" s="106">
        <v>1</v>
      </c>
      <c r="AJ119" s="106">
        <v>1</v>
      </c>
      <c r="AK119" s="106">
        <v>1</v>
      </c>
      <c r="AL119" s="106">
        <v>0</v>
      </c>
      <c r="AM119" s="106">
        <v>0</v>
      </c>
      <c r="AN119" s="106">
        <v>1</v>
      </c>
      <c r="AO119" s="106" t="s">
        <v>1457</v>
      </c>
      <c r="AP119" s="106">
        <v>0</v>
      </c>
      <c r="AQ119" s="106">
        <v>1</v>
      </c>
      <c r="AR119" s="106">
        <v>0</v>
      </c>
      <c r="AS119" s="106">
        <v>0</v>
      </c>
      <c r="AT119" s="106">
        <v>1</v>
      </c>
      <c r="AU119" s="106" t="s">
        <v>1457</v>
      </c>
      <c r="AV119" s="106">
        <v>0</v>
      </c>
      <c r="AW119" s="106">
        <v>1</v>
      </c>
      <c r="AX119" s="106">
        <v>0</v>
      </c>
      <c r="AY119" s="106">
        <v>0</v>
      </c>
      <c r="AZ119" s="106">
        <v>1</v>
      </c>
      <c r="BA119" s="106" t="s">
        <v>1457</v>
      </c>
      <c r="BB119" s="106">
        <v>0</v>
      </c>
      <c r="BC119" s="106">
        <v>1</v>
      </c>
      <c r="BD119" s="106">
        <v>0</v>
      </c>
      <c r="BE119" s="106">
        <v>0</v>
      </c>
      <c r="BF119" s="106">
        <v>1</v>
      </c>
      <c r="BG119" s="106" t="s">
        <v>1457</v>
      </c>
      <c r="BH119" s="106">
        <v>0</v>
      </c>
      <c r="BI119" s="106">
        <v>1</v>
      </c>
      <c r="BJ119" s="106">
        <v>0</v>
      </c>
      <c r="BK119" s="106">
        <v>0</v>
      </c>
      <c r="BL119" s="106">
        <v>1</v>
      </c>
      <c r="BM119" s="106" t="s">
        <v>1457</v>
      </c>
      <c r="BN119" s="106">
        <v>0</v>
      </c>
      <c r="BO119" s="106">
        <v>1</v>
      </c>
      <c r="BP119" s="106">
        <v>0</v>
      </c>
      <c r="BQ119" s="106">
        <v>0</v>
      </c>
      <c r="BR119" s="106">
        <v>1</v>
      </c>
      <c r="BS119" s="106" t="s">
        <v>1457</v>
      </c>
      <c r="BT119" s="106">
        <v>0</v>
      </c>
      <c r="BU119" s="106">
        <v>1</v>
      </c>
      <c r="BV119" s="106">
        <v>0</v>
      </c>
      <c r="BW119" s="106">
        <v>0</v>
      </c>
      <c r="BX119" s="106">
        <v>1</v>
      </c>
      <c r="BY119" s="106" t="s">
        <v>1457</v>
      </c>
      <c r="BZ119" s="106">
        <v>0</v>
      </c>
      <c r="CA119" s="106">
        <v>1</v>
      </c>
      <c r="CB119" s="106">
        <v>0</v>
      </c>
      <c r="CC119" s="106">
        <v>0</v>
      </c>
      <c r="CD119" s="106">
        <v>1</v>
      </c>
      <c r="CE119" s="106" t="s">
        <v>1457</v>
      </c>
      <c r="CF119" s="106">
        <v>0</v>
      </c>
      <c r="CG119" s="106">
        <v>1</v>
      </c>
      <c r="CH119" s="106">
        <v>0</v>
      </c>
      <c r="CI119" s="106">
        <v>0</v>
      </c>
      <c r="CJ119" s="106">
        <v>1</v>
      </c>
      <c r="CK119" s="106" t="s">
        <v>1457</v>
      </c>
      <c r="CL119" s="106">
        <v>0</v>
      </c>
    </row>
    <row r="120" spans="1:90">
      <c r="A120" t="s">
        <v>53</v>
      </c>
      <c r="B120" t="s">
        <v>105</v>
      </c>
      <c r="C120" t="s">
        <v>104</v>
      </c>
      <c r="D120" t="s">
        <v>205</v>
      </c>
      <c r="E120" s="106" t="s">
        <v>204</v>
      </c>
      <c r="F120" s="106" t="s">
        <v>1176</v>
      </c>
      <c r="G120" s="106" t="s">
        <v>1458</v>
      </c>
      <c r="H120" s="106">
        <v>0</v>
      </c>
      <c r="I120" s="106" t="s">
        <v>1176</v>
      </c>
      <c r="J120" s="106" t="s">
        <v>1176</v>
      </c>
      <c r="K120" s="106" t="s">
        <v>1179</v>
      </c>
      <c r="L120" s="106" t="s">
        <v>1176</v>
      </c>
      <c r="M120" s="106" t="s">
        <v>1176</v>
      </c>
      <c r="N120" s="106" t="s">
        <v>1176</v>
      </c>
      <c r="O120" s="106" t="s">
        <v>1179</v>
      </c>
      <c r="P120" s="106" t="s">
        <v>1176</v>
      </c>
      <c r="Q120" s="106">
        <v>0</v>
      </c>
      <c r="R120" s="106">
        <v>0</v>
      </c>
      <c r="S120" s="106">
        <v>42855</v>
      </c>
      <c r="T120" s="106">
        <v>0</v>
      </c>
      <c r="U120" s="106">
        <v>0</v>
      </c>
      <c r="V120" s="106">
        <v>0</v>
      </c>
      <c r="W120" s="106">
        <v>42460</v>
      </c>
      <c r="X120" s="106">
        <v>0</v>
      </c>
      <c r="Y120" s="106"/>
      <c r="Z120" s="106"/>
      <c r="AA120" s="106"/>
      <c r="AB120" s="106"/>
      <c r="AC120" s="106"/>
      <c r="AD120" s="106"/>
      <c r="AE120" s="106"/>
      <c r="AF120" s="106"/>
      <c r="AG120" s="106"/>
      <c r="AH120" s="106">
        <v>1</v>
      </c>
      <c r="AI120" s="106">
        <v>0</v>
      </c>
      <c r="AJ120" s="106">
        <v>1</v>
      </c>
      <c r="AK120" s="106">
        <v>0</v>
      </c>
      <c r="AL120" s="106">
        <v>0</v>
      </c>
      <c r="AM120" s="106">
        <v>0</v>
      </c>
      <c r="AN120" s="106">
        <v>0</v>
      </c>
      <c r="AO120" s="106" t="s">
        <v>1457</v>
      </c>
      <c r="AP120" s="106">
        <v>0</v>
      </c>
      <c r="AQ120" s="106">
        <v>1</v>
      </c>
      <c r="AR120" s="106">
        <v>0</v>
      </c>
      <c r="AS120" s="106">
        <v>0</v>
      </c>
      <c r="AT120" s="106">
        <v>1</v>
      </c>
      <c r="AU120" s="106" t="s">
        <v>1457</v>
      </c>
      <c r="AV120" s="106">
        <v>0</v>
      </c>
      <c r="AW120" s="106">
        <v>1</v>
      </c>
      <c r="AX120" s="106">
        <v>0</v>
      </c>
      <c r="AY120" s="106">
        <v>0</v>
      </c>
      <c r="AZ120" s="106">
        <v>1</v>
      </c>
      <c r="BA120" s="106" t="s">
        <v>1457</v>
      </c>
      <c r="BB120" s="106">
        <v>0</v>
      </c>
      <c r="BC120" s="106">
        <v>0</v>
      </c>
      <c r="BD120" s="106">
        <v>0</v>
      </c>
      <c r="BE120" s="106">
        <v>1</v>
      </c>
      <c r="BF120" s="106">
        <v>1</v>
      </c>
      <c r="BG120" s="106">
        <v>42855</v>
      </c>
      <c r="BH120" s="106">
        <v>1</v>
      </c>
      <c r="BI120" s="106">
        <v>1</v>
      </c>
      <c r="BJ120" s="106">
        <v>0</v>
      </c>
      <c r="BK120" s="106">
        <v>0</v>
      </c>
      <c r="BL120" s="106">
        <v>1</v>
      </c>
      <c r="BM120" s="106" t="s">
        <v>1457</v>
      </c>
      <c r="BN120" s="106">
        <v>0</v>
      </c>
      <c r="BO120" s="106">
        <v>1</v>
      </c>
      <c r="BP120" s="106">
        <v>0</v>
      </c>
      <c r="BQ120" s="106">
        <v>0</v>
      </c>
      <c r="BR120" s="106">
        <v>1</v>
      </c>
      <c r="BS120" s="106" t="s">
        <v>1457</v>
      </c>
      <c r="BT120" s="106">
        <v>0</v>
      </c>
      <c r="BU120" s="106">
        <v>1</v>
      </c>
      <c r="BV120" s="106">
        <v>0</v>
      </c>
      <c r="BW120" s="106">
        <v>0</v>
      </c>
      <c r="BX120" s="106">
        <v>1</v>
      </c>
      <c r="BY120" s="106" t="s">
        <v>1457</v>
      </c>
      <c r="BZ120" s="106">
        <v>0</v>
      </c>
      <c r="CA120" s="106">
        <v>0</v>
      </c>
      <c r="CB120" s="106">
        <v>0</v>
      </c>
      <c r="CC120" s="106">
        <v>1</v>
      </c>
      <c r="CD120" s="106">
        <v>1</v>
      </c>
      <c r="CE120" s="106">
        <v>42460</v>
      </c>
      <c r="CF120" s="106">
        <v>1</v>
      </c>
      <c r="CG120" s="106">
        <v>1</v>
      </c>
      <c r="CH120" s="106">
        <v>0</v>
      </c>
      <c r="CI120" s="106">
        <v>0</v>
      </c>
      <c r="CJ120" s="106">
        <v>1</v>
      </c>
      <c r="CK120" s="106" t="s">
        <v>1457</v>
      </c>
      <c r="CL120" s="106">
        <v>0</v>
      </c>
    </row>
    <row r="121" spans="1:90">
      <c r="A121" t="s">
        <v>48</v>
      </c>
      <c r="B121" t="s">
        <v>47</v>
      </c>
      <c r="C121" t="s">
        <v>46</v>
      </c>
      <c r="D121" t="s">
        <v>203</v>
      </c>
      <c r="E121" s="106" t="s">
        <v>202</v>
      </c>
      <c r="F121" s="106" t="s">
        <v>1176</v>
      </c>
      <c r="G121" s="106" t="s">
        <v>1458</v>
      </c>
      <c r="H121" s="106">
        <v>0</v>
      </c>
      <c r="I121" s="106" t="s">
        <v>1176</v>
      </c>
      <c r="J121" s="106" t="s">
        <v>1176</v>
      </c>
      <c r="K121" s="106" t="s">
        <v>1179</v>
      </c>
      <c r="L121" s="106" t="s">
        <v>1176</v>
      </c>
      <c r="M121" s="106" t="s">
        <v>1176</v>
      </c>
      <c r="N121" s="106" t="s">
        <v>1176</v>
      </c>
      <c r="O121" s="106" t="s">
        <v>1176</v>
      </c>
      <c r="P121" s="106" t="s">
        <v>1176</v>
      </c>
      <c r="Q121" s="106">
        <v>0</v>
      </c>
      <c r="R121" s="106">
        <v>0</v>
      </c>
      <c r="S121" s="106">
        <v>42460</v>
      </c>
      <c r="T121" s="106">
        <v>0</v>
      </c>
      <c r="U121" s="106">
        <v>0</v>
      </c>
      <c r="V121" s="106">
        <v>0</v>
      </c>
      <c r="W121" s="106">
        <v>0</v>
      </c>
      <c r="X121" s="106">
        <v>0</v>
      </c>
      <c r="Y121" s="106"/>
      <c r="Z121" s="106"/>
      <c r="AA121" s="106"/>
      <c r="AB121" s="106"/>
      <c r="AC121" s="106"/>
      <c r="AD121" s="106"/>
      <c r="AE121" s="106"/>
      <c r="AF121" s="106"/>
      <c r="AG121" s="106"/>
      <c r="AH121" s="106">
        <v>1</v>
      </c>
      <c r="AI121" s="106">
        <v>0</v>
      </c>
      <c r="AJ121" s="106">
        <v>1</v>
      </c>
      <c r="AK121" s="106">
        <v>0</v>
      </c>
      <c r="AL121" s="106">
        <v>0</v>
      </c>
      <c r="AM121" s="106">
        <v>0</v>
      </c>
      <c r="AN121" s="106">
        <v>0</v>
      </c>
      <c r="AO121" s="106" t="s">
        <v>1457</v>
      </c>
      <c r="AP121" s="106">
        <v>0</v>
      </c>
      <c r="AQ121" s="106">
        <v>1</v>
      </c>
      <c r="AR121" s="106">
        <v>0</v>
      </c>
      <c r="AS121" s="106">
        <v>0</v>
      </c>
      <c r="AT121" s="106">
        <v>1</v>
      </c>
      <c r="AU121" s="106" t="s">
        <v>1457</v>
      </c>
      <c r="AV121" s="106">
        <v>0</v>
      </c>
      <c r="AW121" s="106">
        <v>1</v>
      </c>
      <c r="AX121" s="106">
        <v>0</v>
      </c>
      <c r="AY121" s="106">
        <v>0</v>
      </c>
      <c r="AZ121" s="106">
        <v>1</v>
      </c>
      <c r="BA121" s="106" t="s">
        <v>1457</v>
      </c>
      <c r="BB121" s="106">
        <v>0</v>
      </c>
      <c r="BC121" s="106">
        <v>0</v>
      </c>
      <c r="BD121" s="106">
        <v>0</v>
      </c>
      <c r="BE121" s="106">
        <v>1</v>
      </c>
      <c r="BF121" s="106">
        <v>1</v>
      </c>
      <c r="BG121" s="106">
        <v>42460</v>
      </c>
      <c r="BH121" s="106">
        <v>1</v>
      </c>
      <c r="BI121" s="106">
        <v>1</v>
      </c>
      <c r="BJ121" s="106">
        <v>0</v>
      </c>
      <c r="BK121" s="106">
        <v>0</v>
      </c>
      <c r="BL121" s="106">
        <v>1</v>
      </c>
      <c r="BM121" s="106" t="s">
        <v>1457</v>
      </c>
      <c r="BN121" s="106">
        <v>0</v>
      </c>
      <c r="BO121" s="106">
        <v>1</v>
      </c>
      <c r="BP121" s="106">
        <v>0</v>
      </c>
      <c r="BQ121" s="106">
        <v>0</v>
      </c>
      <c r="BR121" s="106">
        <v>1</v>
      </c>
      <c r="BS121" s="106" t="s">
        <v>1457</v>
      </c>
      <c r="BT121" s="106">
        <v>0</v>
      </c>
      <c r="BU121" s="106">
        <v>1</v>
      </c>
      <c r="BV121" s="106">
        <v>0</v>
      </c>
      <c r="BW121" s="106">
        <v>0</v>
      </c>
      <c r="BX121" s="106">
        <v>1</v>
      </c>
      <c r="BY121" s="106" t="s">
        <v>1457</v>
      </c>
      <c r="BZ121" s="106">
        <v>0</v>
      </c>
      <c r="CA121" s="106">
        <v>1</v>
      </c>
      <c r="CB121" s="106">
        <v>0</v>
      </c>
      <c r="CC121" s="106">
        <v>0</v>
      </c>
      <c r="CD121" s="106">
        <v>1</v>
      </c>
      <c r="CE121" s="106" t="s">
        <v>1457</v>
      </c>
      <c r="CF121" s="106">
        <v>0</v>
      </c>
      <c r="CG121" s="106">
        <v>1</v>
      </c>
      <c r="CH121" s="106">
        <v>0</v>
      </c>
      <c r="CI121" s="106">
        <v>0</v>
      </c>
      <c r="CJ121" s="106">
        <v>1</v>
      </c>
      <c r="CK121" s="106" t="s">
        <v>1457</v>
      </c>
      <c r="CL121" s="106">
        <v>0</v>
      </c>
    </row>
    <row r="122" spans="1:90">
      <c r="A122" t="s">
        <v>48</v>
      </c>
      <c r="B122" t="s">
        <v>47</v>
      </c>
      <c r="C122" t="s">
        <v>46</v>
      </c>
      <c r="D122" t="s">
        <v>201</v>
      </c>
      <c r="E122" s="106" t="s">
        <v>200</v>
      </c>
      <c r="F122" s="106" t="s">
        <v>1176</v>
      </c>
      <c r="G122" s="106" t="s">
        <v>1458</v>
      </c>
      <c r="H122" s="106">
        <v>0</v>
      </c>
      <c r="I122" s="106" t="s">
        <v>1176</v>
      </c>
      <c r="J122" s="106" t="s">
        <v>1176</v>
      </c>
      <c r="K122" s="106" t="s">
        <v>1176</v>
      </c>
      <c r="L122" s="106" t="s">
        <v>1176</v>
      </c>
      <c r="M122" s="106" t="s">
        <v>1176</v>
      </c>
      <c r="N122" s="106" t="s">
        <v>1176</v>
      </c>
      <c r="O122" s="106" t="s">
        <v>1179</v>
      </c>
      <c r="P122" s="106" t="s">
        <v>1176</v>
      </c>
      <c r="Q122" s="106">
        <v>0</v>
      </c>
      <c r="R122" s="106">
        <v>0</v>
      </c>
      <c r="S122" s="106">
        <v>0</v>
      </c>
      <c r="T122" s="106">
        <v>0</v>
      </c>
      <c r="U122" s="106">
        <v>0</v>
      </c>
      <c r="V122" s="106">
        <v>0</v>
      </c>
      <c r="W122" s="106">
        <v>42460</v>
      </c>
      <c r="X122" s="106">
        <v>0</v>
      </c>
      <c r="Y122" s="106"/>
      <c r="Z122" s="106"/>
      <c r="AA122" s="106"/>
      <c r="AB122" s="106"/>
      <c r="AC122" s="106"/>
      <c r="AD122" s="106"/>
      <c r="AE122" s="106"/>
      <c r="AF122" s="106"/>
      <c r="AG122" s="106"/>
      <c r="AH122" s="106">
        <v>1</v>
      </c>
      <c r="AI122" s="106">
        <v>0</v>
      </c>
      <c r="AJ122" s="106">
        <v>1</v>
      </c>
      <c r="AK122" s="106">
        <v>0</v>
      </c>
      <c r="AL122" s="106">
        <v>0</v>
      </c>
      <c r="AM122" s="106">
        <v>0</v>
      </c>
      <c r="AN122" s="106">
        <v>0</v>
      </c>
      <c r="AO122" s="106" t="s">
        <v>1457</v>
      </c>
      <c r="AP122" s="106">
        <v>0</v>
      </c>
      <c r="AQ122" s="106">
        <v>1</v>
      </c>
      <c r="AR122" s="106">
        <v>0</v>
      </c>
      <c r="AS122" s="106">
        <v>0</v>
      </c>
      <c r="AT122" s="106">
        <v>1</v>
      </c>
      <c r="AU122" s="106" t="s">
        <v>1457</v>
      </c>
      <c r="AV122" s="106">
        <v>0</v>
      </c>
      <c r="AW122" s="106">
        <v>1</v>
      </c>
      <c r="AX122" s="106">
        <v>0</v>
      </c>
      <c r="AY122" s="106">
        <v>0</v>
      </c>
      <c r="AZ122" s="106">
        <v>1</v>
      </c>
      <c r="BA122" s="106" t="s">
        <v>1457</v>
      </c>
      <c r="BB122" s="106">
        <v>0</v>
      </c>
      <c r="BC122" s="106">
        <v>1</v>
      </c>
      <c r="BD122" s="106">
        <v>0</v>
      </c>
      <c r="BE122" s="106">
        <v>0</v>
      </c>
      <c r="BF122" s="106">
        <v>1</v>
      </c>
      <c r="BG122" s="106" t="s">
        <v>1457</v>
      </c>
      <c r="BH122" s="106">
        <v>0</v>
      </c>
      <c r="BI122" s="106">
        <v>1</v>
      </c>
      <c r="BJ122" s="106">
        <v>0</v>
      </c>
      <c r="BK122" s="106">
        <v>0</v>
      </c>
      <c r="BL122" s="106">
        <v>1</v>
      </c>
      <c r="BM122" s="106" t="s">
        <v>1457</v>
      </c>
      <c r="BN122" s="106">
        <v>0</v>
      </c>
      <c r="BO122" s="106">
        <v>1</v>
      </c>
      <c r="BP122" s="106">
        <v>0</v>
      </c>
      <c r="BQ122" s="106">
        <v>0</v>
      </c>
      <c r="BR122" s="106">
        <v>1</v>
      </c>
      <c r="BS122" s="106" t="s">
        <v>1457</v>
      </c>
      <c r="BT122" s="106">
        <v>0</v>
      </c>
      <c r="BU122" s="106">
        <v>1</v>
      </c>
      <c r="BV122" s="106">
        <v>0</v>
      </c>
      <c r="BW122" s="106">
        <v>0</v>
      </c>
      <c r="BX122" s="106">
        <v>1</v>
      </c>
      <c r="BY122" s="106" t="s">
        <v>1457</v>
      </c>
      <c r="BZ122" s="106">
        <v>0</v>
      </c>
      <c r="CA122" s="106">
        <v>0</v>
      </c>
      <c r="CB122" s="106">
        <v>0</v>
      </c>
      <c r="CC122" s="106">
        <v>1</v>
      </c>
      <c r="CD122" s="106">
        <v>1</v>
      </c>
      <c r="CE122" s="106">
        <v>42460</v>
      </c>
      <c r="CF122" s="106">
        <v>1</v>
      </c>
      <c r="CG122" s="106">
        <v>1</v>
      </c>
      <c r="CH122" s="106">
        <v>0</v>
      </c>
      <c r="CI122" s="106">
        <v>0</v>
      </c>
      <c r="CJ122" s="106">
        <v>1</v>
      </c>
      <c r="CK122" s="106" t="s">
        <v>1457</v>
      </c>
      <c r="CL122" s="106">
        <v>0</v>
      </c>
    </row>
    <row r="123" spans="1:90">
      <c r="A123" t="s">
        <v>60</v>
      </c>
      <c r="B123" t="s">
        <v>69</v>
      </c>
      <c r="C123" t="s">
        <v>101</v>
      </c>
      <c r="D123" t="s">
        <v>199</v>
      </c>
      <c r="E123" s="106" t="s">
        <v>198</v>
      </c>
      <c r="F123" s="106" t="s">
        <v>1176</v>
      </c>
      <c r="G123" s="106" t="s">
        <v>1458</v>
      </c>
      <c r="H123" s="106">
        <v>0</v>
      </c>
      <c r="I123" s="106" t="s">
        <v>1176</v>
      </c>
      <c r="J123" s="106" t="s">
        <v>1176</v>
      </c>
      <c r="K123" s="106" t="s">
        <v>1176</v>
      </c>
      <c r="L123" s="106" t="s">
        <v>1176</v>
      </c>
      <c r="M123" s="106" t="s">
        <v>1176</v>
      </c>
      <c r="N123" s="106" t="s">
        <v>1176</v>
      </c>
      <c r="O123" s="106" t="s">
        <v>1179</v>
      </c>
      <c r="P123" s="106" t="s">
        <v>1176</v>
      </c>
      <c r="Q123" s="106">
        <v>0</v>
      </c>
      <c r="R123" s="106">
        <v>0</v>
      </c>
      <c r="S123" s="106">
        <v>0</v>
      </c>
      <c r="T123" s="106">
        <v>0</v>
      </c>
      <c r="U123" s="106">
        <v>0</v>
      </c>
      <c r="V123" s="106">
        <v>0</v>
      </c>
      <c r="W123" s="106">
        <v>42826</v>
      </c>
      <c r="X123" s="106">
        <v>0</v>
      </c>
      <c r="Y123" s="106"/>
      <c r="Z123" s="106"/>
      <c r="AA123" s="106"/>
      <c r="AB123" s="106"/>
      <c r="AC123" s="106"/>
      <c r="AD123" s="106"/>
      <c r="AE123" s="106"/>
      <c r="AF123" s="106"/>
      <c r="AG123" s="106"/>
      <c r="AH123" s="106">
        <v>1</v>
      </c>
      <c r="AI123" s="106">
        <v>0</v>
      </c>
      <c r="AJ123" s="106">
        <v>1</v>
      </c>
      <c r="AK123" s="106">
        <v>0</v>
      </c>
      <c r="AL123" s="106">
        <v>0</v>
      </c>
      <c r="AM123" s="106">
        <v>0</v>
      </c>
      <c r="AN123" s="106">
        <v>0</v>
      </c>
      <c r="AO123" s="106" t="s">
        <v>1457</v>
      </c>
      <c r="AP123" s="106">
        <v>0</v>
      </c>
      <c r="AQ123" s="106">
        <v>1</v>
      </c>
      <c r="AR123" s="106">
        <v>0</v>
      </c>
      <c r="AS123" s="106">
        <v>0</v>
      </c>
      <c r="AT123" s="106">
        <v>1</v>
      </c>
      <c r="AU123" s="106" t="s">
        <v>1457</v>
      </c>
      <c r="AV123" s="106">
        <v>0</v>
      </c>
      <c r="AW123" s="106">
        <v>1</v>
      </c>
      <c r="AX123" s="106">
        <v>0</v>
      </c>
      <c r="AY123" s="106">
        <v>0</v>
      </c>
      <c r="AZ123" s="106">
        <v>1</v>
      </c>
      <c r="BA123" s="106" t="s">
        <v>1457</v>
      </c>
      <c r="BB123" s="106">
        <v>0</v>
      </c>
      <c r="BC123" s="106">
        <v>1</v>
      </c>
      <c r="BD123" s="106">
        <v>0</v>
      </c>
      <c r="BE123" s="106">
        <v>0</v>
      </c>
      <c r="BF123" s="106">
        <v>1</v>
      </c>
      <c r="BG123" s="106" t="s">
        <v>1457</v>
      </c>
      <c r="BH123" s="106">
        <v>0</v>
      </c>
      <c r="BI123" s="106">
        <v>1</v>
      </c>
      <c r="BJ123" s="106">
        <v>0</v>
      </c>
      <c r="BK123" s="106">
        <v>0</v>
      </c>
      <c r="BL123" s="106">
        <v>1</v>
      </c>
      <c r="BM123" s="106" t="s">
        <v>1457</v>
      </c>
      <c r="BN123" s="106">
        <v>0</v>
      </c>
      <c r="BO123" s="106">
        <v>1</v>
      </c>
      <c r="BP123" s="106">
        <v>0</v>
      </c>
      <c r="BQ123" s="106">
        <v>0</v>
      </c>
      <c r="BR123" s="106">
        <v>1</v>
      </c>
      <c r="BS123" s="106" t="s">
        <v>1457</v>
      </c>
      <c r="BT123" s="106">
        <v>0</v>
      </c>
      <c r="BU123" s="106">
        <v>1</v>
      </c>
      <c r="BV123" s="106">
        <v>0</v>
      </c>
      <c r="BW123" s="106">
        <v>0</v>
      </c>
      <c r="BX123" s="106">
        <v>1</v>
      </c>
      <c r="BY123" s="106" t="s">
        <v>1457</v>
      </c>
      <c r="BZ123" s="106">
        <v>0</v>
      </c>
      <c r="CA123" s="106">
        <v>0</v>
      </c>
      <c r="CB123" s="106">
        <v>0</v>
      </c>
      <c r="CC123" s="106">
        <v>1</v>
      </c>
      <c r="CD123" s="106">
        <v>1</v>
      </c>
      <c r="CE123" s="106">
        <v>42826</v>
      </c>
      <c r="CF123" s="106">
        <v>1</v>
      </c>
      <c r="CG123" s="106">
        <v>1</v>
      </c>
      <c r="CH123" s="106">
        <v>0</v>
      </c>
      <c r="CI123" s="106">
        <v>0</v>
      </c>
      <c r="CJ123" s="106">
        <v>1</v>
      </c>
      <c r="CK123" s="106" t="s">
        <v>1457</v>
      </c>
      <c r="CL123" s="106">
        <v>0</v>
      </c>
    </row>
    <row r="124" spans="1:90">
      <c r="A124" t="s">
        <v>48</v>
      </c>
      <c r="B124" t="s">
        <v>120</v>
      </c>
      <c r="C124" t="s">
        <v>119</v>
      </c>
      <c r="D124" t="s">
        <v>197</v>
      </c>
      <c r="E124" s="106" t="s">
        <v>196</v>
      </c>
      <c r="F124" s="106" t="s">
        <v>1176</v>
      </c>
      <c r="G124" s="106" t="s">
        <v>1458</v>
      </c>
      <c r="H124" s="106">
        <v>0</v>
      </c>
      <c r="I124" s="106" t="s">
        <v>1176</v>
      </c>
      <c r="J124" s="106" t="s">
        <v>1176</v>
      </c>
      <c r="K124" s="106" t="s">
        <v>1176</v>
      </c>
      <c r="L124" s="106" t="s">
        <v>1176</v>
      </c>
      <c r="M124" s="106" t="s">
        <v>1176</v>
      </c>
      <c r="N124" s="106" t="s">
        <v>1176</v>
      </c>
      <c r="O124" s="106" t="s">
        <v>1176</v>
      </c>
      <c r="P124" s="106" t="s">
        <v>1176</v>
      </c>
      <c r="Q124" s="106">
        <v>0</v>
      </c>
      <c r="R124" s="106">
        <v>0</v>
      </c>
      <c r="S124" s="106">
        <v>0</v>
      </c>
      <c r="T124" s="106">
        <v>0</v>
      </c>
      <c r="U124" s="106">
        <v>0</v>
      </c>
      <c r="V124" s="106">
        <v>0</v>
      </c>
      <c r="W124" s="106">
        <v>0</v>
      </c>
      <c r="X124" s="106">
        <v>0</v>
      </c>
      <c r="Y124" s="106"/>
      <c r="Z124" s="106"/>
      <c r="AA124" s="106"/>
      <c r="AB124" s="106"/>
      <c r="AC124" s="106"/>
      <c r="AD124" s="106"/>
      <c r="AE124" s="106"/>
      <c r="AF124" s="106"/>
      <c r="AG124" s="106"/>
      <c r="AH124" s="106">
        <v>1</v>
      </c>
      <c r="AI124" s="106">
        <v>0</v>
      </c>
      <c r="AJ124" s="106">
        <v>1</v>
      </c>
      <c r="AK124" s="106">
        <v>0</v>
      </c>
      <c r="AL124" s="106">
        <v>0</v>
      </c>
      <c r="AM124" s="106">
        <v>0</v>
      </c>
      <c r="AN124" s="106">
        <v>0</v>
      </c>
      <c r="AO124" s="106" t="s">
        <v>1457</v>
      </c>
      <c r="AP124" s="106">
        <v>0</v>
      </c>
      <c r="AQ124" s="106">
        <v>1</v>
      </c>
      <c r="AR124" s="106">
        <v>0</v>
      </c>
      <c r="AS124" s="106">
        <v>0</v>
      </c>
      <c r="AT124" s="106">
        <v>1</v>
      </c>
      <c r="AU124" s="106" t="s">
        <v>1457</v>
      </c>
      <c r="AV124" s="106">
        <v>0</v>
      </c>
      <c r="AW124" s="106">
        <v>1</v>
      </c>
      <c r="AX124" s="106">
        <v>0</v>
      </c>
      <c r="AY124" s="106">
        <v>0</v>
      </c>
      <c r="AZ124" s="106">
        <v>1</v>
      </c>
      <c r="BA124" s="106" t="s">
        <v>1457</v>
      </c>
      <c r="BB124" s="106">
        <v>0</v>
      </c>
      <c r="BC124" s="106">
        <v>1</v>
      </c>
      <c r="BD124" s="106">
        <v>0</v>
      </c>
      <c r="BE124" s="106">
        <v>0</v>
      </c>
      <c r="BF124" s="106">
        <v>1</v>
      </c>
      <c r="BG124" s="106" t="s">
        <v>1457</v>
      </c>
      <c r="BH124" s="106">
        <v>0</v>
      </c>
      <c r="BI124" s="106">
        <v>1</v>
      </c>
      <c r="BJ124" s="106">
        <v>0</v>
      </c>
      <c r="BK124" s="106">
        <v>0</v>
      </c>
      <c r="BL124" s="106">
        <v>1</v>
      </c>
      <c r="BM124" s="106" t="s">
        <v>1457</v>
      </c>
      <c r="BN124" s="106">
        <v>0</v>
      </c>
      <c r="BO124" s="106">
        <v>1</v>
      </c>
      <c r="BP124" s="106">
        <v>0</v>
      </c>
      <c r="BQ124" s="106">
        <v>0</v>
      </c>
      <c r="BR124" s="106">
        <v>1</v>
      </c>
      <c r="BS124" s="106" t="s">
        <v>1457</v>
      </c>
      <c r="BT124" s="106">
        <v>0</v>
      </c>
      <c r="BU124" s="106">
        <v>1</v>
      </c>
      <c r="BV124" s="106">
        <v>0</v>
      </c>
      <c r="BW124" s="106">
        <v>0</v>
      </c>
      <c r="BX124" s="106">
        <v>1</v>
      </c>
      <c r="BY124" s="106" t="s">
        <v>1457</v>
      </c>
      <c r="BZ124" s="106">
        <v>0</v>
      </c>
      <c r="CA124" s="106">
        <v>1</v>
      </c>
      <c r="CB124" s="106">
        <v>0</v>
      </c>
      <c r="CC124" s="106">
        <v>0</v>
      </c>
      <c r="CD124" s="106">
        <v>1</v>
      </c>
      <c r="CE124" s="106" t="s">
        <v>1457</v>
      </c>
      <c r="CF124" s="106">
        <v>0</v>
      </c>
      <c r="CG124" s="106">
        <v>1</v>
      </c>
      <c r="CH124" s="106">
        <v>0</v>
      </c>
      <c r="CI124" s="106">
        <v>0</v>
      </c>
      <c r="CJ124" s="106">
        <v>1</v>
      </c>
      <c r="CK124" s="106" t="s">
        <v>1457</v>
      </c>
      <c r="CL124" s="106">
        <v>0</v>
      </c>
    </row>
    <row r="125" spans="1:90">
      <c r="A125" t="s">
        <v>48</v>
      </c>
      <c r="B125" t="s">
        <v>47</v>
      </c>
      <c r="C125" t="s">
        <v>46</v>
      </c>
      <c r="D125" t="s">
        <v>195</v>
      </c>
      <c r="E125" s="106" t="s">
        <v>194</v>
      </c>
      <c r="F125" s="106" t="s">
        <v>1176</v>
      </c>
      <c r="G125" s="106" t="s">
        <v>1458</v>
      </c>
      <c r="H125" s="106">
        <v>0</v>
      </c>
      <c r="I125" s="106" t="s">
        <v>1176</v>
      </c>
      <c r="J125" s="106" t="s">
        <v>1176</v>
      </c>
      <c r="K125" s="106" t="s">
        <v>1179</v>
      </c>
      <c r="L125" s="106" t="s">
        <v>1179</v>
      </c>
      <c r="M125" s="106" t="s">
        <v>1176</v>
      </c>
      <c r="N125" s="106" t="s">
        <v>1176</v>
      </c>
      <c r="O125" s="106" t="s">
        <v>1179</v>
      </c>
      <c r="P125" s="106" t="s">
        <v>1176</v>
      </c>
      <c r="Q125" s="106">
        <v>0</v>
      </c>
      <c r="R125" s="106">
        <v>0</v>
      </c>
      <c r="S125" s="106">
        <v>42735</v>
      </c>
      <c r="T125" s="106">
        <v>42369</v>
      </c>
      <c r="U125" s="106">
        <v>0</v>
      </c>
      <c r="V125" s="106">
        <v>0</v>
      </c>
      <c r="W125" s="106">
        <v>42735</v>
      </c>
      <c r="X125" s="106">
        <v>0</v>
      </c>
      <c r="Y125" s="106"/>
      <c r="Z125" s="106"/>
      <c r="AA125" s="106"/>
      <c r="AB125" s="106"/>
      <c r="AC125" s="106"/>
      <c r="AD125" s="106"/>
      <c r="AE125" s="106"/>
      <c r="AF125" s="106"/>
      <c r="AG125" s="106"/>
      <c r="AH125" s="106">
        <v>1</v>
      </c>
      <c r="AI125" s="106">
        <v>0</v>
      </c>
      <c r="AJ125" s="106">
        <v>1</v>
      </c>
      <c r="AK125" s="106">
        <v>0</v>
      </c>
      <c r="AL125" s="106">
        <v>0</v>
      </c>
      <c r="AM125" s="106">
        <v>0</v>
      </c>
      <c r="AN125" s="106">
        <v>0</v>
      </c>
      <c r="AO125" s="106" t="s">
        <v>1457</v>
      </c>
      <c r="AP125" s="106">
        <v>0</v>
      </c>
      <c r="AQ125" s="106">
        <v>1</v>
      </c>
      <c r="AR125" s="106">
        <v>0</v>
      </c>
      <c r="AS125" s="106">
        <v>0</v>
      </c>
      <c r="AT125" s="106">
        <v>1</v>
      </c>
      <c r="AU125" s="106" t="s">
        <v>1457</v>
      </c>
      <c r="AV125" s="106">
        <v>0</v>
      </c>
      <c r="AW125" s="106">
        <v>1</v>
      </c>
      <c r="AX125" s="106">
        <v>0</v>
      </c>
      <c r="AY125" s="106">
        <v>0</v>
      </c>
      <c r="AZ125" s="106">
        <v>1</v>
      </c>
      <c r="BA125" s="106" t="s">
        <v>1457</v>
      </c>
      <c r="BB125" s="106">
        <v>0</v>
      </c>
      <c r="BC125" s="106">
        <v>0</v>
      </c>
      <c r="BD125" s="106">
        <v>0</v>
      </c>
      <c r="BE125" s="106">
        <v>1</v>
      </c>
      <c r="BF125" s="106">
        <v>1</v>
      </c>
      <c r="BG125" s="106">
        <v>42735</v>
      </c>
      <c r="BH125" s="106">
        <v>1</v>
      </c>
      <c r="BI125" s="106">
        <v>0</v>
      </c>
      <c r="BJ125" s="106">
        <v>0</v>
      </c>
      <c r="BK125" s="106">
        <v>1</v>
      </c>
      <c r="BL125" s="106">
        <v>1</v>
      </c>
      <c r="BM125" s="106">
        <v>42369</v>
      </c>
      <c r="BN125" s="106">
        <v>1</v>
      </c>
      <c r="BO125" s="106">
        <v>1</v>
      </c>
      <c r="BP125" s="106">
        <v>0</v>
      </c>
      <c r="BQ125" s="106">
        <v>0</v>
      </c>
      <c r="BR125" s="106">
        <v>1</v>
      </c>
      <c r="BS125" s="106" t="s">
        <v>1457</v>
      </c>
      <c r="BT125" s="106">
        <v>0</v>
      </c>
      <c r="BU125" s="106">
        <v>1</v>
      </c>
      <c r="BV125" s="106">
        <v>0</v>
      </c>
      <c r="BW125" s="106">
        <v>0</v>
      </c>
      <c r="BX125" s="106">
        <v>1</v>
      </c>
      <c r="BY125" s="106" t="s">
        <v>1457</v>
      </c>
      <c r="BZ125" s="106">
        <v>0</v>
      </c>
      <c r="CA125" s="106">
        <v>0</v>
      </c>
      <c r="CB125" s="106">
        <v>0</v>
      </c>
      <c r="CC125" s="106">
        <v>1</v>
      </c>
      <c r="CD125" s="106">
        <v>1</v>
      </c>
      <c r="CE125" s="106">
        <v>42735</v>
      </c>
      <c r="CF125" s="106">
        <v>1</v>
      </c>
      <c r="CG125" s="106">
        <v>1</v>
      </c>
      <c r="CH125" s="106">
        <v>0</v>
      </c>
      <c r="CI125" s="106">
        <v>0</v>
      </c>
      <c r="CJ125" s="106">
        <v>1</v>
      </c>
      <c r="CK125" s="106" t="s">
        <v>1457</v>
      </c>
      <c r="CL125" s="106">
        <v>0</v>
      </c>
    </row>
    <row r="126" spans="1:90">
      <c r="A126" t="s">
        <v>53</v>
      </c>
      <c r="B126" t="s">
        <v>163</v>
      </c>
      <c r="C126" t="s">
        <v>162</v>
      </c>
      <c r="D126" t="s">
        <v>193</v>
      </c>
      <c r="E126" s="106" t="s">
        <v>192</v>
      </c>
      <c r="F126" s="106" t="s">
        <v>1176</v>
      </c>
      <c r="G126" s="106" t="s">
        <v>1458</v>
      </c>
      <c r="H126" s="106">
        <v>0</v>
      </c>
      <c r="I126" s="106" t="s">
        <v>1176</v>
      </c>
      <c r="J126" s="106" t="s">
        <v>1176</v>
      </c>
      <c r="K126" s="106" t="s">
        <v>1179</v>
      </c>
      <c r="L126" s="106" t="s">
        <v>1179</v>
      </c>
      <c r="M126" s="106" t="s">
        <v>1179</v>
      </c>
      <c r="N126" s="106" t="s">
        <v>1176</v>
      </c>
      <c r="O126" s="106" t="s">
        <v>1179</v>
      </c>
      <c r="P126" s="106" t="s">
        <v>1176</v>
      </c>
      <c r="Q126" s="106">
        <v>0</v>
      </c>
      <c r="R126" s="106">
        <v>0</v>
      </c>
      <c r="S126" s="106">
        <v>42460</v>
      </c>
      <c r="T126" s="106">
        <v>42825</v>
      </c>
      <c r="U126" s="106">
        <v>42766</v>
      </c>
      <c r="V126" s="106">
        <v>0</v>
      </c>
      <c r="W126" s="106">
        <v>42460</v>
      </c>
      <c r="X126" s="106">
        <v>0</v>
      </c>
      <c r="Y126" s="106"/>
      <c r="Z126" s="106"/>
      <c r="AA126" s="106"/>
      <c r="AB126" s="106"/>
      <c r="AC126" s="106"/>
      <c r="AD126" s="106"/>
      <c r="AE126" s="106"/>
      <c r="AF126" s="106"/>
      <c r="AG126" s="106"/>
      <c r="AH126" s="106">
        <v>1</v>
      </c>
      <c r="AI126" s="106">
        <v>0</v>
      </c>
      <c r="AJ126" s="106">
        <v>1</v>
      </c>
      <c r="AK126" s="106">
        <v>0</v>
      </c>
      <c r="AL126" s="106">
        <v>0</v>
      </c>
      <c r="AM126" s="106">
        <v>0</v>
      </c>
      <c r="AN126" s="106">
        <v>0</v>
      </c>
      <c r="AO126" s="106" t="s">
        <v>1457</v>
      </c>
      <c r="AP126" s="106">
        <v>0</v>
      </c>
      <c r="AQ126" s="106">
        <v>1</v>
      </c>
      <c r="AR126" s="106">
        <v>0</v>
      </c>
      <c r="AS126" s="106">
        <v>0</v>
      </c>
      <c r="AT126" s="106">
        <v>1</v>
      </c>
      <c r="AU126" s="106" t="s">
        <v>1457</v>
      </c>
      <c r="AV126" s="106">
        <v>0</v>
      </c>
      <c r="AW126" s="106">
        <v>1</v>
      </c>
      <c r="AX126" s="106">
        <v>0</v>
      </c>
      <c r="AY126" s="106">
        <v>0</v>
      </c>
      <c r="AZ126" s="106">
        <v>1</v>
      </c>
      <c r="BA126" s="106" t="s">
        <v>1457</v>
      </c>
      <c r="BB126" s="106">
        <v>0</v>
      </c>
      <c r="BC126" s="106">
        <v>0</v>
      </c>
      <c r="BD126" s="106">
        <v>0</v>
      </c>
      <c r="BE126" s="106">
        <v>1</v>
      </c>
      <c r="BF126" s="106">
        <v>1</v>
      </c>
      <c r="BG126" s="106">
        <v>42460</v>
      </c>
      <c r="BH126" s="106">
        <v>1</v>
      </c>
      <c r="BI126" s="106">
        <v>0</v>
      </c>
      <c r="BJ126" s="106">
        <v>0</v>
      </c>
      <c r="BK126" s="106">
        <v>1</v>
      </c>
      <c r="BL126" s="106">
        <v>1</v>
      </c>
      <c r="BM126" s="106">
        <v>42825</v>
      </c>
      <c r="BN126" s="106">
        <v>1</v>
      </c>
      <c r="BO126" s="106">
        <v>0</v>
      </c>
      <c r="BP126" s="106">
        <v>0</v>
      </c>
      <c r="BQ126" s="106">
        <v>1</v>
      </c>
      <c r="BR126" s="106">
        <v>1</v>
      </c>
      <c r="BS126" s="106">
        <v>42766</v>
      </c>
      <c r="BT126" s="106">
        <v>1</v>
      </c>
      <c r="BU126" s="106">
        <v>1</v>
      </c>
      <c r="BV126" s="106">
        <v>0</v>
      </c>
      <c r="BW126" s="106">
        <v>0</v>
      </c>
      <c r="BX126" s="106">
        <v>1</v>
      </c>
      <c r="BY126" s="106" t="s">
        <v>1457</v>
      </c>
      <c r="BZ126" s="106">
        <v>0</v>
      </c>
      <c r="CA126" s="106">
        <v>0</v>
      </c>
      <c r="CB126" s="106">
        <v>0</v>
      </c>
      <c r="CC126" s="106">
        <v>1</v>
      </c>
      <c r="CD126" s="106">
        <v>1</v>
      </c>
      <c r="CE126" s="106">
        <v>42460</v>
      </c>
      <c r="CF126" s="106">
        <v>1</v>
      </c>
      <c r="CG126" s="106">
        <v>1</v>
      </c>
      <c r="CH126" s="106">
        <v>0</v>
      </c>
      <c r="CI126" s="106">
        <v>0</v>
      </c>
      <c r="CJ126" s="106">
        <v>1</v>
      </c>
      <c r="CK126" s="106" t="s">
        <v>1457</v>
      </c>
      <c r="CL126" s="106">
        <v>0</v>
      </c>
    </row>
    <row r="127" spans="1:90">
      <c r="A127" t="s">
        <v>48</v>
      </c>
      <c r="B127" t="s">
        <v>120</v>
      </c>
      <c r="C127" t="s">
        <v>119</v>
      </c>
      <c r="D127" t="s">
        <v>191</v>
      </c>
      <c r="E127" s="106" t="s">
        <v>190</v>
      </c>
      <c r="F127" s="106" t="s">
        <v>1176</v>
      </c>
      <c r="G127" s="106" t="s">
        <v>1458</v>
      </c>
      <c r="H127" s="106">
        <v>0</v>
      </c>
      <c r="I127" s="106" t="s">
        <v>1176</v>
      </c>
      <c r="J127" s="106" t="s">
        <v>1176</v>
      </c>
      <c r="K127" s="106" t="s">
        <v>1176</v>
      </c>
      <c r="L127" s="106" t="s">
        <v>1176</v>
      </c>
      <c r="M127" s="106" t="s">
        <v>1176</v>
      </c>
      <c r="N127" s="106" t="s">
        <v>1176</v>
      </c>
      <c r="O127" s="106" t="s">
        <v>1176</v>
      </c>
      <c r="P127" s="106" t="s">
        <v>1176</v>
      </c>
      <c r="Q127" s="106">
        <v>0</v>
      </c>
      <c r="R127" s="106">
        <v>0</v>
      </c>
      <c r="S127" s="106">
        <v>0</v>
      </c>
      <c r="T127" s="106">
        <v>0</v>
      </c>
      <c r="U127" s="106">
        <v>0</v>
      </c>
      <c r="V127" s="106">
        <v>0</v>
      </c>
      <c r="W127" s="106">
        <v>0</v>
      </c>
      <c r="X127" s="106">
        <v>0</v>
      </c>
      <c r="Y127" s="106"/>
      <c r="Z127" s="106"/>
      <c r="AA127" s="106"/>
      <c r="AB127" s="106"/>
      <c r="AC127" s="106"/>
      <c r="AD127" s="106"/>
      <c r="AE127" s="106"/>
      <c r="AF127" s="106"/>
      <c r="AG127" s="106"/>
      <c r="AH127" s="106">
        <v>1</v>
      </c>
      <c r="AI127" s="106">
        <v>0</v>
      </c>
      <c r="AJ127" s="106">
        <v>1</v>
      </c>
      <c r="AK127" s="106">
        <v>0</v>
      </c>
      <c r="AL127" s="106">
        <v>0</v>
      </c>
      <c r="AM127" s="106">
        <v>0</v>
      </c>
      <c r="AN127" s="106">
        <v>0</v>
      </c>
      <c r="AO127" s="106" t="s">
        <v>1457</v>
      </c>
      <c r="AP127" s="106">
        <v>0</v>
      </c>
      <c r="AQ127" s="106">
        <v>1</v>
      </c>
      <c r="AR127" s="106">
        <v>0</v>
      </c>
      <c r="AS127" s="106">
        <v>0</v>
      </c>
      <c r="AT127" s="106">
        <v>1</v>
      </c>
      <c r="AU127" s="106" t="s">
        <v>1457</v>
      </c>
      <c r="AV127" s="106">
        <v>0</v>
      </c>
      <c r="AW127" s="106">
        <v>1</v>
      </c>
      <c r="AX127" s="106">
        <v>0</v>
      </c>
      <c r="AY127" s="106">
        <v>0</v>
      </c>
      <c r="AZ127" s="106">
        <v>1</v>
      </c>
      <c r="BA127" s="106" t="s">
        <v>1457</v>
      </c>
      <c r="BB127" s="106">
        <v>0</v>
      </c>
      <c r="BC127" s="106">
        <v>1</v>
      </c>
      <c r="BD127" s="106">
        <v>0</v>
      </c>
      <c r="BE127" s="106">
        <v>0</v>
      </c>
      <c r="BF127" s="106">
        <v>1</v>
      </c>
      <c r="BG127" s="106" t="s">
        <v>1457</v>
      </c>
      <c r="BH127" s="106">
        <v>0</v>
      </c>
      <c r="BI127" s="106">
        <v>1</v>
      </c>
      <c r="BJ127" s="106">
        <v>0</v>
      </c>
      <c r="BK127" s="106">
        <v>0</v>
      </c>
      <c r="BL127" s="106">
        <v>1</v>
      </c>
      <c r="BM127" s="106" t="s">
        <v>1457</v>
      </c>
      <c r="BN127" s="106">
        <v>0</v>
      </c>
      <c r="BO127" s="106">
        <v>1</v>
      </c>
      <c r="BP127" s="106">
        <v>0</v>
      </c>
      <c r="BQ127" s="106">
        <v>0</v>
      </c>
      <c r="BR127" s="106">
        <v>1</v>
      </c>
      <c r="BS127" s="106" t="s">
        <v>1457</v>
      </c>
      <c r="BT127" s="106">
        <v>0</v>
      </c>
      <c r="BU127" s="106">
        <v>1</v>
      </c>
      <c r="BV127" s="106">
        <v>0</v>
      </c>
      <c r="BW127" s="106">
        <v>0</v>
      </c>
      <c r="BX127" s="106">
        <v>1</v>
      </c>
      <c r="BY127" s="106" t="s">
        <v>1457</v>
      </c>
      <c r="BZ127" s="106">
        <v>0</v>
      </c>
      <c r="CA127" s="106">
        <v>1</v>
      </c>
      <c r="CB127" s="106">
        <v>0</v>
      </c>
      <c r="CC127" s="106">
        <v>0</v>
      </c>
      <c r="CD127" s="106">
        <v>1</v>
      </c>
      <c r="CE127" s="106" t="s">
        <v>1457</v>
      </c>
      <c r="CF127" s="106">
        <v>0</v>
      </c>
      <c r="CG127" s="106">
        <v>1</v>
      </c>
      <c r="CH127" s="106">
        <v>0</v>
      </c>
      <c r="CI127" s="106">
        <v>0</v>
      </c>
      <c r="CJ127" s="106">
        <v>1</v>
      </c>
      <c r="CK127" s="106" t="s">
        <v>1457</v>
      </c>
      <c r="CL127" s="106">
        <v>0</v>
      </c>
    </row>
    <row r="128" spans="1:90">
      <c r="A128" t="s">
        <v>53</v>
      </c>
      <c r="B128" t="s">
        <v>163</v>
      </c>
      <c r="C128" t="s">
        <v>108</v>
      </c>
      <c r="D128" t="s">
        <v>189</v>
      </c>
      <c r="E128" s="106" t="s">
        <v>188</v>
      </c>
      <c r="F128" s="106" t="s">
        <v>1176</v>
      </c>
      <c r="G128" s="106" t="s">
        <v>1458</v>
      </c>
      <c r="H128" s="106">
        <v>0</v>
      </c>
      <c r="I128" s="106" t="s">
        <v>1176</v>
      </c>
      <c r="J128" s="106" t="s">
        <v>1176</v>
      </c>
      <c r="K128" s="106" t="s">
        <v>1176</v>
      </c>
      <c r="L128" s="106" t="s">
        <v>1176</v>
      </c>
      <c r="M128" s="106" t="s">
        <v>1176</v>
      </c>
      <c r="N128" s="106" t="s">
        <v>1176</v>
      </c>
      <c r="O128" s="106" t="s">
        <v>1176</v>
      </c>
      <c r="P128" s="106" t="s">
        <v>1176</v>
      </c>
      <c r="Q128" s="106">
        <v>0</v>
      </c>
      <c r="R128" s="106">
        <v>0</v>
      </c>
      <c r="S128" s="106">
        <v>0</v>
      </c>
      <c r="T128" s="106">
        <v>0</v>
      </c>
      <c r="U128" s="106">
        <v>0</v>
      </c>
      <c r="V128" s="106">
        <v>0</v>
      </c>
      <c r="W128" s="106">
        <v>0</v>
      </c>
      <c r="X128" s="106">
        <v>0</v>
      </c>
      <c r="Y128" s="106"/>
      <c r="Z128" s="106"/>
      <c r="AA128" s="106"/>
      <c r="AB128" s="106"/>
      <c r="AC128" s="106"/>
      <c r="AD128" s="106"/>
      <c r="AE128" s="106"/>
      <c r="AF128" s="106"/>
      <c r="AG128" s="106"/>
      <c r="AH128" s="106">
        <v>1</v>
      </c>
      <c r="AI128" s="106">
        <v>0</v>
      </c>
      <c r="AJ128" s="106">
        <v>1</v>
      </c>
      <c r="AK128" s="106">
        <v>0</v>
      </c>
      <c r="AL128" s="106">
        <v>0</v>
      </c>
      <c r="AM128" s="106">
        <v>0</v>
      </c>
      <c r="AN128" s="106">
        <v>0</v>
      </c>
      <c r="AO128" s="106" t="s">
        <v>1457</v>
      </c>
      <c r="AP128" s="106">
        <v>0</v>
      </c>
      <c r="AQ128" s="106">
        <v>1</v>
      </c>
      <c r="AR128" s="106">
        <v>0</v>
      </c>
      <c r="AS128" s="106">
        <v>0</v>
      </c>
      <c r="AT128" s="106">
        <v>1</v>
      </c>
      <c r="AU128" s="106" t="s">
        <v>1457</v>
      </c>
      <c r="AV128" s="106">
        <v>0</v>
      </c>
      <c r="AW128" s="106">
        <v>1</v>
      </c>
      <c r="AX128" s="106">
        <v>0</v>
      </c>
      <c r="AY128" s="106">
        <v>0</v>
      </c>
      <c r="AZ128" s="106">
        <v>1</v>
      </c>
      <c r="BA128" s="106" t="s">
        <v>1457</v>
      </c>
      <c r="BB128" s="106">
        <v>0</v>
      </c>
      <c r="BC128" s="106">
        <v>1</v>
      </c>
      <c r="BD128" s="106">
        <v>0</v>
      </c>
      <c r="BE128" s="106">
        <v>0</v>
      </c>
      <c r="BF128" s="106">
        <v>1</v>
      </c>
      <c r="BG128" s="106" t="s">
        <v>1457</v>
      </c>
      <c r="BH128" s="106">
        <v>0</v>
      </c>
      <c r="BI128" s="106">
        <v>1</v>
      </c>
      <c r="BJ128" s="106">
        <v>0</v>
      </c>
      <c r="BK128" s="106">
        <v>0</v>
      </c>
      <c r="BL128" s="106">
        <v>1</v>
      </c>
      <c r="BM128" s="106" t="s">
        <v>1457</v>
      </c>
      <c r="BN128" s="106">
        <v>0</v>
      </c>
      <c r="BO128" s="106">
        <v>1</v>
      </c>
      <c r="BP128" s="106">
        <v>0</v>
      </c>
      <c r="BQ128" s="106">
        <v>0</v>
      </c>
      <c r="BR128" s="106">
        <v>1</v>
      </c>
      <c r="BS128" s="106" t="s">
        <v>1457</v>
      </c>
      <c r="BT128" s="106">
        <v>0</v>
      </c>
      <c r="BU128" s="106">
        <v>1</v>
      </c>
      <c r="BV128" s="106">
        <v>0</v>
      </c>
      <c r="BW128" s="106">
        <v>0</v>
      </c>
      <c r="BX128" s="106">
        <v>1</v>
      </c>
      <c r="BY128" s="106" t="s">
        <v>1457</v>
      </c>
      <c r="BZ128" s="106">
        <v>0</v>
      </c>
      <c r="CA128" s="106">
        <v>1</v>
      </c>
      <c r="CB128" s="106">
        <v>0</v>
      </c>
      <c r="CC128" s="106">
        <v>0</v>
      </c>
      <c r="CD128" s="106">
        <v>1</v>
      </c>
      <c r="CE128" s="106" t="s">
        <v>1457</v>
      </c>
      <c r="CF128" s="106">
        <v>0</v>
      </c>
      <c r="CG128" s="106">
        <v>1</v>
      </c>
      <c r="CH128" s="106">
        <v>0</v>
      </c>
      <c r="CI128" s="106">
        <v>0</v>
      </c>
      <c r="CJ128" s="106">
        <v>1</v>
      </c>
      <c r="CK128" s="106" t="s">
        <v>1457</v>
      </c>
      <c r="CL128" s="106">
        <v>0</v>
      </c>
    </row>
    <row r="129" spans="1:90">
      <c r="A129" t="s">
        <v>53</v>
      </c>
      <c r="B129" t="s">
        <v>163</v>
      </c>
      <c r="C129" t="s">
        <v>108</v>
      </c>
      <c r="D129" t="s">
        <v>187</v>
      </c>
      <c r="E129" s="106" t="s">
        <v>186</v>
      </c>
      <c r="F129" s="106" t="s">
        <v>1176</v>
      </c>
      <c r="G129" s="106" t="s">
        <v>1458</v>
      </c>
      <c r="H129" s="106">
        <v>0</v>
      </c>
      <c r="I129" s="106" t="s">
        <v>1176</v>
      </c>
      <c r="J129" s="106" t="s">
        <v>1176</v>
      </c>
      <c r="K129" s="106" t="s">
        <v>1176</v>
      </c>
      <c r="L129" s="106" t="s">
        <v>1176</v>
      </c>
      <c r="M129" s="106" t="s">
        <v>1176</v>
      </c>
      <c r="N129" s="106" t="s">
        <v>1176</v>
      </c>
      <c r="O129" s="106" t="s">
        <v>1176</v>
      </c>
      <c r="P129" s="106" t="s">
        <v>1176</v>
      </c>
      <c r="Q129" s="106">
        <v>0</v>
      </c>
      <c r="R129" s="106">
        <v>0</v>
      </c>
      <c r="S129" s="106">
        <v>0</v>
      </c>
      <c r="T129" s="106">
        <v>0</v>
      </c>
      <c r="U129" s="106">
        <v>0</v>
      </c>
      <c r="V129" s="106">
        <v>0</v>
      </c>
      <c r="W129" s="106">
        <v>0</v>
      </c>
      <c r="X129" s="106">
        <v>0</v>
      </c>
      <c r="Y129" s="106"/>
      <c r="Z129" s="106"/>
      <c r="AA129" s="106"/>
      <c r="AB129" s="106"/>
      <c r="AC129" s="106"/>
      <c r="AD129" s="106"/>
      <c r="AE129" s="106"/>
      <c r="AF129" s="106"/>
      <c r="AG129" s="106"/>
      <c r="AH129" s="106">
        <v>1</v>
      </c>
      <c r="AI129" s="106">
        <v>0</v>
      </c>
      <c r="AJ129" s="106">
        <v>1</v>
      </c>
      <c r="AK129" s="106">
        <v>0</v>
      </c>
      <c r="AL129" s="106">
        <v>0</v>
      </c>
      <c r="AM129" s="106">
        <v>0</v>
      </c>
      <c r="AN129" s="106">
        <v>0</v>
      </c>
      <c r="AO129" s="106" t="s">
        <v>1457</v>
      </c>
      <c r="AP129" s="106">
        <v>0</v>
      </c>
      <c r="AQ129" s="106">
        <v>1</v>
      </c>
      <c r="AR129" s="106">
        <v>0</v>
      </c>
      <c r="AS129" s="106">
        <v>0</v>
      </c>
      <c r="AT129" s="106">
        <v>1</v>
      </c>
      <c r="AU129" s="106" t="s">
        <v>1457</v>
      </c>
      <c r="AV129" s="106">
        <v>0</v>
      </c>
      <c r="AW129" s="106">
        <v>1</v>
      </c>
      <c r="AX129" s="106">
        <v>0</v>
      </c>
      <c r="AY129" s="106">
        <v>0</v>
      </c>
      <c r="AZ129" s="106">
        <v>1</v>
      </c>
      <c r="BA129" s="106" t="s">
        <v>1457</v>
      </c>
      <c r="BB129" s="106">
        <v>0</v>
      </c>
      <c r="BC129" s="106">
        <v>1</v>
      </c>
      <c r="BD129" s="106">
        <v>0</v>
      </c>
      <c r="BE129" s="106">
        <v>0</v>
      </c>
      <c r="BF129" s="106">
        <v>1</v>
      </c>
      <c r="BG129" s="106" t="s">
        <v>1457</v>
      </c>
      <c r="BH129" s="106">
        <v>0</v>
      </c>
      <c r="BI129" s="106">
        <v>1</v>
      </c>
      <c r="BJ129" s="106">
        <v>0</v>
      </c>
      <c r="BK129" s="106">
        <v>0</v>
      </c>
      <c r="BL129" s="106">
        <v>1</v>
      </c>
      <c r="BM129" s="106" t="s">
        <v>1457</v>
      </c>
      <c r="BN129" s="106">
        <v>0</v>
      </c>
      <c r="BO129" s="106">
        <v>1</v>
      </c>
      <c r="BP129" s="106">
        <v>0</v>
      </c>
      <c r="BQ129" s="106">
        <v>0</v>
      </c>
      <c r="BR129" s="106">
        <v>1</v>
      </c>
      <c r="BS129" s="106" t="s">
        <v>1457</v>
      </c>
      <c r="BT129" s="106">
        <v>0</v>
      </c>
      <c r="BU129" s="106">
        <v>1</v>
      </c>
      <c r="BV129" s="106">
        <v>0</v>
      </c>
      <c r="BW129" s="106">
        <v>0</v>
      </c>
      <c r="BX129" s="106">
        <v>1</v>
      </c>
      <c r="BY129" s="106" t="s">
        <v>1457</v>
      </c>
      <c r="BZ129" s="106">
        <v>0</v>
      </c>
      <c r="CA129" s="106">
        <v>1</v>
      </c>
      <c r="CB129" s="106">
        <v>0</v>
      </c>
      <c r="CC129" s="106">
        <v>0</v>
      </c>
      <c r="CD129" s="106">
        <v>1</v>
      </c>
      <c r="CE129" s="106" t="s">
        <v>1457</v>
      </c>
      <c r="CF129" s="106">
        <v>0</v>
      </c>
      <c r="CG129" s="106">
        <v>1</v>
      </c>
      <c r="CH129" s="106">
        <v>0</v>
      </c>
      <c r="CI129" s="106">
        <v>0</v>
      </c>
      <c r="CJ129" s="106">
        <v>1</v>
      </c>
      <c r="CK129" s="106" t="s">
        <v>1457</v>
      </c>
      <c r="CL129" s="106">
        <v>0</v>
      </c>
    </row>
    <row r="130" spans="1:90">
      <c r="A130" t="s">
        <v>48</v>
      </c>
      <c r="B130" t="s">
        <v>64</v>
      </c>
      <c r="C130" t="s">
        <v>72</v>
      </c>
      <c r="D130" t="s">
        <v>185</v>
      </c>
      <c r="E130" s="106" t="s">
        <v>184</v>
      </c>
      <c r="F130" s="106" t="s">
        <v>1176</v>
      </c>
      <c r="G130" s="106" t="s">
        <v>1458</v>
      </c>
      <c r="H130" s="106">
        <v>0</v>
      </c>
      <c r="I130" s="106" t="s">
        <v>1176</v>
      </c>
      <c r="J130" s="106" t="s">
        <v>1176</v>
      </c>
      <c r="K130" s="106" t="s">
        <v>1176</v>
      </c>
      <c r="L130" s="106" t="s">
        <v>1176</v>
      </c>
      <c r="M130" s="106" t="s">
        <v>1176</v>
      </c>
      <c r="N130" s="106" t="s">
        <v>1179</v>
      </c>
      <c r="O130" s="106" t="s">
        <v>1176</v>
      </c>
      <c r="P130" s="106" t="s">
        <v>1176</v>
      </c>
      <c r="Q130" s="106">
        <v>0</v>
      </c>
      <c r="R130" s="106">
        <v>0</v>
      </c>
      <c r="S130" s="106">
        <v>0</v>
      </c>
      <c r="T130" s="106">
        <v>0</v>
      </c>
      <c r="U130" s="106">
        <v>0</v>
      </c>
      <c r="V130" s="106">
        <v>42460</v>
      </c>
      <c r="W130" s="106">
        <v>0</v>
      </c>
      <c r="X130" s="106">
        <v>0</v>
      </c>
      <c r="Y130" s="106"/>
      <c r="Z130" s="106"/>
      <c r="AA130" s="106"/>
      <c r="AB130" s="106"/>
      <c r="AC130" s="106"/>
      <c r="AD130" s="106"/>
      <c r="AE130" s="106"/>
      <c r="AF130" s="106"/>
      <c r="AG130" s="106"/>
      <c r="AH130" s="106">
        <v>1</v>
      </c>
      <c r="AI130" s="106">
        <v>0</v>
      </c>
      <c r="AJ130" s="106">
        <v>1</v>
      </c>
      <c r="AK130" s="106">
        <v>0</v>
      </c>
      <c r="AL130" s="106">
        <v>0</v>
      </c>
      <c r="AM130" s="106">
        <v>0</v>
      </c>
      <c r="AN130" s="106">
        <v>0</v>
      </c>
      <c r="AO130" s="106" t="s">
        <v>1457</v>
      </c>
      <c r="AP130" s="106">
        <v>0</v>
      </c>
      <c r="AQ130" s="106">
        <v>1</v>
      </c>
      <c r="AR130" s="106">
        <v>0</v>
      </c>
      <c r="AS130" s="106">
        <v>0</v>
      </c>
      <c r="AT130" s="106">
        <v>1</v>
      </c>
      <c r="AU130" s="106" t="s">
        <v>1457</v>
      </c>
      <c r="AV130" s="106">
        <v>0</v>
      </c>
      <c r="AW130" s="106">
        <v>1</v>
      </c>
      <c r="AX130" s="106">
        <v>0</v>
      </c>
      <c r="AY130" s="106">
        <v>0</v>
      </c>
      <c r="AZ130" s="106">
        <v>1</v>
      </c>
      <c r="BA130" s="106" t="s">
        <v>1457</v>
      </c>
      <c r="BB130" s="106">
        <v>0</v>
      </c>
      <c r="BC130" s="106">
        <v>1</v>
      </c>
      <c r="BD130" s="106">
        <v>0</v>
      </c>
      <c r="BE130" s="106">
        <v>0</v>
      </c>
      <c r="BF130" s="106">
        <v>1</v>
      </c>
      <c r="BG130" s="106" t="s">
        <v>1457</v>
      </c>
      <c r="BH130" s="106">
        <v>0</v>
      </c>
      <c r="BI130" s="106">
        <v>1</v>
      </c>
      <c r="BJ130" s="106">
        <v>0</v>
      </c>
      <c r="BK130" s="106">
        <v>0</v>
      </c>
      <c r="BL130" s="106">
        <v>1</v>
      </c>
      <c r="BM130" s="106" t="s">
        <v>1457</v>
      </c>
      <c r="BN130" s="106">
        <v>0</v>
      </c>
      <c r="BO130" s="106">
        <v>1</v>
      </c>
      <c r="BP130" s="106">
        <v>0</v>
      </c>
      <c r="BQ130" s="106">
        <v>0</v>
      </c>
      <c r="BR130" s="106">
        <v>1</v>
      </c>
      <c r="BS130" s="106" t="s">
        <v>1457</v>
      </c>
      <c r="BT130" s="106">
        <v>0</v>
      </c>
      <c r="BU130" s="106">
        <v>0</v>
      </c>
      <c r="BV130" s="106">
        <v>0</v>
      </c>
      <c r="BW130" s="106">
        <v>1</v>
      </c>
      <c r="BX130" s="106">
        <v>1</v>
      </c>
      <c r="BY130" s="106">
        <v>42460</v>
      </c>
      <c r="BZ130" s="106">
        <v>1</v>
      </c>
      <c r="CA130" s="106">
        <v>1</v>
      </c>
      <c r="CB130" s="106">
        <v>0</v>
      </c>
      <c r="CC130" s="106">
        <v>0</v>
      </c>
      <c r="CD130" s="106">
        <v>1</v>
      </c>
      <c r="CE130" s="106" t="s">
        <v>1457</v>
      </c>
      <c r="CF130" s="106">
        <v>0</v>
      </c>
      <c r="CG130" s="106">
        <v>1</v>
      </c>
      <c r="CH130" s="106">
        <v>0</v>
      </c>
      <c r="CI130" s="106">
        <v>0</v>
      </c>
      <c r="CJ130" s="106">
        <v>1</v>
      </c>
      <c r="CK130" s="106" t="s">
        <v>1457</v>
      </c>
      <c r="CL130" s="106">
        <v>0</v>
      </c>
    </row>
    <row r="131" spans="1:90">
      <c r="A131" t="s">
        <v>60</v>
      </c>
      <c r="B131" t="s">
        <v>59</v>
      </c>
      <c r="C131" t="s">
        <v>58</v>
      </c>
      <c r="D131" t="s">
        <v>183</v>
      </c>
      <c r="E131" s="106" t="s">
        <v>182</v>
      </c>
      <c r="F131" s="106" t="s">
        <v>1176</v>
      </c>
      <c r="G131" s="106" t="s">
        <v>1458</v>
      </c>
      <c r="H131" s="106">
        <v>0</v>
      </c>
      <c r="I131" s="106" t="s">
        <v>1176</v>
      </c>
      <c r="J131" s="106" t="s">
        <v>1176</v>
      </c>
      <c r="K131" s="106" t="s">
        <v>1176</v>
      </c>
      <c r="L131" s="106" t="s">
        <v>1176</v>
      </c>
      <c r="M131" s="106" t="s">
        <v>1176</v>
      </c>
      <c r="N131" s="106" t="s">
        <v>1176</v>
      </c>
      <c r="O131" s="106" t="s">
        <v>1176</v>
      </c>
      <c r="P131" s="106" t="s">
        <v>1176</v>
      </c>
      <c r="Q131" s="106">
        <v>0</v>
      </c>
      <c r="R131" s="106">
        <v>0</v>
      </c>
      <c r="S131" s="106">
        <v>0</v>
      </c>
      <c r="T131" s="106">
        <v>0</v>
      </c>
      <c r="U131" s="106">
        <v>0</v>
      </c>
      <c r="V131" s="106">
        <v>0</v>
      </c>
      <c r="W131" s="106">
        <v>0</v>
      </c>
      <c r="X131" s="106">
        <v>0</v>
      </c>
      <c r="Y131" s="106"/>
      <c r="Z131" s="106"/>
      <c r="AA131" s="106"/>
      <c r="AB131" s="106"/>
      <c r="AC131" s="106"/>
      <c r="AD131" s="106"/>
      <c r="AE131" s="106"/>
      <c r="AF131" s="106"/>
      <c r="AG131" s="106"/>
      <c r="AH131" s="106">
        <v>1</v>
      </c>
      <c r="AI131" s="106">
        <v>0</v>
      </c>
      <c r="AJ131" s="106">
        <v>1</v>
      </c>
      <c r="AK131" s="106">
        <v>0</v>
      </c>
      <c r="AL131" s="106">
        <v>0</v>
      </c>
      <c r="AM131" s="106">
        <v>0</v>
      </c>
      <c r="AN131" s="106">
        <v>0</v>
      </c>
      <c r="AO131" s="106" t="s">
        <v>1457</v>
      </c>
      <c r="AP131" s="106">
        <v>0</v>
      </c>
      <c r="AQ131" s="106">
        <v>1</v>
      </c>
      <c r="AR131" s="106">
        <v>0</v>
      </c>
      <c r="AS131" s="106">
        <v>0</v>
      </c>
      <c r="AT131" s="106">
        <v>1</v>
      </c>
      <c r="AU131" s="106" t="s">
        <v>1457</v>
      </c>
      <c r="AV131" s="106">
        <v>0</v>
      </c>
      <c r="AW131" s="106">
        <v>1</v>
      </c>
      <c r="AX131" s="106">
        <v>0</v>
      </c>
      <c r="AY131" s="106">
        <v>0</v>
      </c>
      <c r="AZ131" s="106">
        <v>1</v>
      </c>
      <c r="BA131" s="106" t="s">
        <v>1457</v>
      </c>
      <c r="BB131" s="106">
        <v>0</v>
      </c>
      <c r="BC131" s="106">
        <v>1</v>
      </c>
      <c r="BD131" s="106">
        <v>0</v>
      </c>
      <c r="BE131" s="106">
        <v>0</v>
      </c>
      <c r="BF131" s="106">
        <v>1</v>
      </c>
      <c r="BG131" s="106" t="s">
        <v>1457</v>
      </c>
      <c r="BH131" s="106">
        <v>0</v>
      </c>
      <c r="BI131" s="106">
        <v>1</v>
      </c>
      <c r="BJ131" s="106">
        <v>0</v>
      </c>
      <c r="BK131" s="106">
        <v>0</v>
      </c>
      <c r="BL131" s="106">
        <v>1</v>
      </c>
      <c r="BM131" s="106" t="s">
        <v>1457</v>
      </c>
      <c r="BN131" s="106">
        <v>0</v>
      </c>
      <c r="BO131" s="106">
        <v>1</v>
      </c>
      <c r="BP131" s="106">
        <v>0</v>
      </c>
      <c r="BQ131" s="106">
        <v>0</v>
      </c>
      <c r="BR131" s="106">
        <v>1</v>
      </c>
      <c r="BS131" s="106" t="s">
        <v>1457</v>
      </c>
      <c r="BT131" s="106">
        <v>0</v>
      </c>
      <c r="BU131" s="106">
        <v>1</v>
      </c>
      <c r="BV131" s="106">
        <v>0</v>
      </c>
      <c r="BW131" s="106">
        <v>0</v>
      </c>
      <c r="BX131" s="106">
        <v>1</v>
      </c>
      <c r="BY131" s="106" t="s">
        <v>1457</v>
      </c>
      <c r="BZ131" s="106">
        <v>0</v>
      </c>
      <c r="CA131" s="106">
        <v>1</v>
      </c>
      <c r="CB131" s="106">
        <v>0</v>
      </c>
      <c r="CC131" s="106">
        <v>0</v>
      </c>
      <c r="CD131" s="106">
        <v>1</v>
      </c>
      <c r="CE131" s="106" t="s">
        <v>1457</v>
      </c>
      <c r="CF131" s="106">
        <v>0</v>
      </c>
      <c r="CG131" s="106">
        <v>1</v>
      </c>
      <c r="CH131" s="106">
        <v>0</v>
      </c>
      <c r="CI131" s="106">
        <v>0</v>
      </c>
      <c r="CJ131" s="106">
        <v>1</v>
      </c>
      <c r="CK131" s="106" t="s">
        <v>1457</v>
      </c>
      <c r="CL131" s="106">
        <v>0</v>
      </c>
    </row>
    <row r="132" spans="1:90">
      <c r="A132" t="s">
        <v>53</v>
      </c>
      <c r="B132" t="s">
        <v>105</v>
      </c>
      <c r="C132" t="s">
        <v>104</v>
      </c>
      <c r="D132" t="s">
        <v>181</v>
      </c>
      <c r="E132" s="106" t="s">
        <v>180</v>
      </c>
      <c r="F132" s="106" t="s">
        <v>1176</v>
      </c>
      <c r="G132" s="106" t="s">
        <v>1458</v>
      </c>
      <c r="H132" s="106">
        <v>0</v>
      </c>
      <c r="I132" s="106" t="s">
        <v>1176</v>
      </c>
      <c r="J132" s="106" t="s">
        <v>1176</v>
      </c>
      <c r="K132" s="106" t="s">
        <v>1179</v>
      </c>
      <c r="L132" s="106" t="s">
        <v>1179</v>
      </c>
      <c r="M132" s="106" t="s">
        <v>1179</v>
      </c>
      <c r="N132" s="106" t="s">
        <v>1176</v>
      </c>
      <c r="O132" s="106" t="s">
        <v>1179</v>
      </c>
      <c r="P132" s="106" t="s">
        <v>1176</v>
      </c>
      <c r="Q132" s="106">
        <v>0</v>
      </c>
      <c r="R132" s="106">
        <v>0</v>
      </c>
      <c r="S132" s="106">
        <v>42461</v>
      </c>
      <c r="T132" s="106">
        <v>42339</v>
      </c>
      <c r="U132" s="106">
        <v>42461</v>
      </c>
      <c r="V132" s="106">
        <v>0</v>
      </c>
      <c r="W132" s="106">
        <v>42461</v>
      </c>
      <c r="X132" s="106">
        <v>0</v>
      </c>
      <c r="Y132" s="106"/>
      <c r="Z132" s="106"/>
      <c r="AA132" s="106"/>
      <c r="AB132" s="106"/>
      <c r="AC132" s="106"/>
      <c r="AD132" s="106"/>
      <c r="AE132" s="106"/>
      <c r="AF132" s="106"/>
      <c r="AG132" s="106"/>
      <c r="AH132" s="106">
        <v>1</v>
      </c>
      <c r="AI132" s="106">
        <v>0</v>
      </c>
      <c r="AJ132" s="106">
        <v>1</v>
      </c>
      <c r="AK132" s="106">
        <v>0</v>
      </c>
      <c r="AL132" s="106">
        <v>0</v>
      </c>
      <c r="AM132" s="106">
        <v>0</v>
      </c>
      <c r="AN132" s="106">
        <v>0</v>
      </c>
      <c r="AO132" s="106" t="s">
        <v>1457</v>
      </c>
      <c r="AP132" s="106">
        <v>0</v>
      </c>
      <c r="AQ132" s="106">
        <v>1</v>
      </c>
      <c r="AR132" s="106">
        <v>0</v>
      </c>
      <c r="AS132" s="106">
        <v>0</v>
      </c>
      <c r="AT132" s="106">
        <v>1</v>
      </c>
      <c r="AU132" s="106" t="s">
        <v>1457</v>
      </c>
      <c r="AV132" s="106">
        <v>0</v>
      </c>
      <c r="AW132" s="106">
        <v>1</v>
      </c>
      <c r="AX132" s="106">
        <v>0</v>
      </c>
      <c r="AY132" s="106">
        <v>0</v>
      </c>
      <c r="AZ132" s="106">
        <v>1</v>
      </c>
      <c r="BA132" s="106" t="s">
        <v>1457</v>
      </c>
      <c r="BB132" s="106">
        <v>0</v>
      </c>
      <c r="BC132" s="106">
        <v>0</v>
      </c>
      <c r="BD132" s="106">
        <v>0</v>
      </c>
      <c r="BE132" s="106">
        <v>1</v>
      </c>
      <c r="BF132" s="106">
        <v>1</v>
      </c>
      <c r="BG132" s="106">
        <v>42461</v>
      </c>
      <c r="BH132" s="106">
        <v>1</v>
      </c>
      <c r="BI132" s="106">
        <v>0</v>
      </c>
      <c r="BJ132" s="106">
        <v>0</v>
      </c>
      <c r="BK132" s="106">
        <v>1</v>
      </c>
      <c r="BL132" s="106">
        <v>1</v>
      </c>
      <c r="BM132" s="106">
        <v>42339</v>
      </c>
      <c r="BN132" s="106">
        <v>1</v>
      </c>
      <c r="BO132" s="106">
        <v>0</v>
      </c>
      <c r="BP132" s="106">
        <v>0</v>
      </c>
      <c r="BQ132" s="106">
        <v>1</v>
      </c>
      <c r="BR132" s="106">
        <v>1</v>
      </c>
      <c r="BS132" s="106">
        <v>42461</v>
      </c>
      <c r="BT132" s="106">
        <v>1</v>
      </c>
      <c r="BU132" s="106">
        <v>1</v>
      </c>
      <c r="BV132" s="106">
        <v>0</v>
      </c>
      <c r="BW132" s="106">
        <v>0</v>
      </c>
      <c r="BX132" s="106">
        <v>1</v>
      </c>
      <c r="BY132" s="106" t="s">
        <v>1457</v>
      </c>
      <c r="BZ132" s="106">
        <v>0</v>
      </c>
      <c r="CA132" s="106">
        <v>0</v>
      </c>
      <c r="CB132" s="106">
        <v>0</v>
      </c>
      <c r="CC132" s="106">
        <v>1</v>
      </c>
      <c r="CD132" s="106">
        <v>1</v>
      </c>
      <c r="CE132" s="106">
        <v>42461</v>
      </c>
      <c r="CF132" s="106">
        <v>1</v>
      </c>
      <c r="CG132" s="106">
        <v>1</v>
      </c>
      <c r="CH132" s="106">
        <v>0</v>
      </c>
      <c r="CI132" s="106">
        <v>0</v>
      </c>
      <c r="CJ132" s="106">
        <v>1</v>
      </c>
      <c r="CK132" s="106" t="s">
        <v>1457</v>
      </c>
      <c r="CL132" s="106">
        <v>0</v>
      </c>
    </row>
    <row r="133" spans="1:90">
      <c r="A133" t="s">
        <v>60</v>
      </c>
      <c r="B133" t="s">
        <v>69</v>
      </c>
      <c r="C133" t="s">
        <v>101</v>
      </c>
      <c r="D133" t="s">
        <v>179</v>
      </c>
      <c r="E133" s="106" t="s">
        <v>178</v>
      </c>
      <c r="F133" s="106" t="s">
        <v>1176</v>
      </c>
      <c r="G133" s="106" t="s">
        <v>1458</v>
      </c>
      <c r="H133" s="106">
        <v>0</v>
      </c>
      <c r="I133" s="106" t="s">
        <v>1176</v>
      </c>
      <c r="J133" s="106" t="s">
        <v>1176</v>
      </c>
      <c r="K133" s="106" t="s">
        <v>1176</v>
      </c>
      <c r="L133" s="106" t="s">
        <v>1176</v>
      </c>
      <c r="M133" s="106" t="s">
        <v>1176</v>
      </c>
      <c r="N133" s="106" t="s">
        <v>1176</v>
      </c>
      <c r="O133" s="106" t="s">
        <v>1176</v>
      </c>
      <c r="P133" s="106" t="s">
        <v>1176</v>
      </c>
      <c r="Q133" s="106">
        <v>0</v>
      </c>
      <c r="R133" s="106">
        <v>0</v>
      </c>
      <c r="S133" s="106">
        <v>0</v>
      </c>
      <c r="T133" s="106">
        <v>0</v>
      </c>
      <c r="U133" s="106">
        <v>0</v>
      </c>
      <c r="V133" s="106">
        <v>0</v>
      </c>
      <c r="W133" s="106">
        <v>0</v>
      </c>
      <c r="X133" s="106">
        <v>0</v>
      </c>
      <c r="Y133" s="106"/>
      <c r="Z133" s="106"/>
      <c r="AA133" s="106"/>
      <c r="AB133" s="106"/>
      <c r="AC133" s="106"/>
      <c r="AD133" s="106"/>
      <c r="AE133" s="106"/>
      <c r="AF133" s="106"/>
      <c r="AG133" s="106"/>
      <c r="AH133" s="106">
        <v>1</v>
      </c>
      <c r="AI133" s="106">
        <v>0</v>
      </c>
      <c r="AJ133" s="106">
        <v>1</v>
      </c>
      <c r="AK133" s="106">
        <v>0</v>
      </c>
      <c r="AL133" s="106">
        <v>0</v>
      </c>
      <c r="AM133" s="106">
        <v>0</v>
      </c>
      <c r="AN133" s="106">
        <v>0</v>
      </c>
      <c r="AO133" s="106" t="s">
        <v>1457</v>
      </c>
      <c r="AP133" s="106">
        <v>0</v>
      </c>
      <c r="AQ133" s="106">
        <v>1</v>
      </c>
      <c r="AR133" s="106">
        <v>0</v>
      </c>
      <c r="AS133" s="106">
        <v>0</v>
      </c>
      <c r="AT133" s="106">
        <v>1</v>
      </c>
      <c r="AU133" s="106" t="s">
        <v>1457</v>
      </c>
      <c r="AV133" s="106">
        <v>0</v>
      </c>
      <c r="AW133" s="106">
        <v>1</v>
      </c>
      <c r="AX133" s="106">
        <v>0</v>
      </c>
      <c r="AY133" s="106">
        <v>0</v>
      </c>
      <c r="AZ133" s="106">
        <v>1</v>
      </c>
      <c r="BA133" s="106" t="s">
        <v>1457</v>
      </c>
      <c r="BB133" s="106">
        <v>0</v>
      </c>
      <c r="BC133" s="106">
        <v>1</v>
      </c>
      <c r="BD133" s="106">
        <v>0</v>
      </c>
      <c r="BE133" s="106">
        <v>0</v>
      </c>
      <c r="BF133" s="106">
        <v>1</v>
      </c>
      <c r="BG133" s="106" t="s">
        <v>1457</v>
      </c>
      <c r="BH133" s="106">
        <v>0</v>
      </c>
      <c r="BI133" s="106">
        <v>1</v>
      </c>
      <c r="BJ133" s="106">
        <v>0</v>
      </c>
      <c r="BK133" s="106">
        <v>0</v>
      </c>
      <c r="BL133" s="106">
        <v>1</v>
      </c>
      <c r="BM133" s="106" t="s">
        <v>1457</v>
      </c>
      <c r="BN133" s="106">
        <v>0</v>
      </c>
      <c r="BO133" s="106">
        <v>1</v>
      </c>
      <c r="BP133" s="106">
        <v>0</v>
      </c>
      <c r="BQ133" s="106">
        <v>0</v>
      </c>
      <c r="BR133" s="106">
        <v>1</v>
      </c>
      <c r="BS133" s="106" t="s">
        <v>1457</v>
      </c>
      <c r="BT133" s="106">
        <v>0</v>
      </c>
      <c r="BU133" s="106">
        <v>1</v>
      </c>
      <c r="BV133" s="106">
        <v>0</v>
      </c>
      <c r="BW133" s="106">
        <v>0</v>
      </c>
      <c r="BX133" s="106">
        <v>1</v>
      </c>
      <c r="BY133" s="106" t="s">
        <v>1457</v>
      </c>
      <c r="BZ133" s="106">
        <v>0</v>
      </c>
      <c r="CA133" s="106">
        <v>1</v>
      </c>
      <c r="CB133" s="106">
        <v>0</v>
      </c>
      <c r="CC133" s="106">
        <v>0</v>
      </c>
      <c r="CD133" s="106">
        <v>1</v>
      </c>
      <c r="CE133" s="106" t="s">
        <v>1457</v>
      </c>
      <c r="CF133" s="106">
        <v>0</v>
      </c>
      <c r="CG133" s="106">
        <v>1</v>
      </c>
      <c r="CH133" s="106">
        <v>0</v>
      </c>
      <c r="CI133" s="106">
        <v>0</v>
      </c>
      <c r="CJ133" s="106">
        <v>1</v>
      </c>
      <c r="CK133" s="106" t="s">
        <v>1457</v>
      </c>
      <c r="CL133" s="106">
        <v>0</v>
      </c>
    </row>
    <row r="134" spans="1:90">
      <c r="A134" t="s">
        <v>60</v>
      </c>
      <c r="B134" t="s">
        <v>59</v>
      </c>
      <c r="C134" t="s">
        <v>139</v>
      </c>
      <c r="D134" t="s">
        <v>177</v>
      </c>
      <c r="E134" s="106" t="s">
        <v>176</v>
      </c>
      <c r="F134" s="106" t="s">
        <v>1176</v>
      </c>
      <c r="G134" s="106" t="s">
        <v>1458</v>
      </c>
      <c r="H134" s="106">
        <v>0</v>
      </c>
      <c r="I134" s="106" t="s">
        <v>1176</v>
      </c>
      <c r="J134" s="106" t="s">
        <v>1176</v>
      </c>
      <c r="K134" s="106" t="s">
        <v>1176</v>
      </c>
      <c r="L134" s="106" t="s">
        <v>1179</v>
      </c>
      <c r="M134" s="106" t="s">
        <v>1176</v>
      </c>
      <c r="N134" s="106" t="s">
        <v>1176</v>
      </c>
      <c r="O134" s="106" t="s">
        <v>1179</v>
      </c>
      <c r="P134" s="106" t="s">
        <v>1176</v>
      </c>
      <c r="Q134" s="106">
        <v>0</v>
      </c>
      <c r="R134" s="106">
        <v>0</v>
      </c>
      <c r="S134" s="106">
        <v>0</v>
      </c>
      <c r="T134" s="106">
        <v>43100</v>
      </c>
      <c r="U134" s="106">
        <v>0</v>
      </c>
      <c r="V134" s="106">
        <v>0</v>
      </c>
      <c r="W134" s="106">
        <v>42430</v>
      </c>
      <c r="X134" s="106">
        <v>0</v>
      </c>
      <c r="Y134" s="106"/>
      <c r="Z134" s="106"/>
      <c r="AA134" s="106"/>
      <c r="AB134" s="106"/>
      <c r="AC134" s="106"/>
      <c r="AD134" s="106"/>
      <c r="AE134" s="106"/>
      <c r="AF134" s="106"/>
      <c r="AG134" s="106"/>
      <c r="AH134" s="106">
        <v>1</v>
      </c>
      <c r="AI134" s="106">
        <v>0</v>
      </c>
      <c r="AJ134" s="106">
        <v>1</v>
      </c>
      <c r="AK134" s="106">
        <v>0</v>
      </c>
      <c r="AL134" s="106">
        <v>0</v>
      </c>
      <c r="AM134" s="106">
        <v>0</v>
      </c>
      <c r="AN134" s="106">
        <v>0</v>
      </c>
      <c r="AO134" s="106" t="s">
        <v>1457</v>
      </c>
      <c r="AP134" s="106">
        <v>0</v>
      </c>
      <c r="AQ134" s="106">
        <v>1</v>
      </c>
      <c r="AR134" s="106">
        <v>0</v>
      </c>
      <c r="AS134" s="106">
        <v>0</v>
      </c>
      <c r="AT134" s="106">
        <v>1</v>
      </c>
      <c r="AU134" s="106" t="s">
        <v>1457</v>
      </c>
      <c r="AV134" s="106">
        <v>0</v>
      </c>
      <c r="AW134" s="106">
        <v>1</v>
      </c>
      <c r="AX134" s="106">
        <v>0</v>
      </c>
      <c r="AY134" s="106">
        <v>0</v>
      </c>
      <c r="AZ134" s="106">
        <v>1</v>
      </c>
      <c r="BA134" s="106" t="s">
        <v>1457</v>
      </c>
      <c r="BB134" s="106">
        <v>0</v>
      </c>
      <c r="BC134" s="106">
        <v>1</v>
      </c>
      <c r="BD134" s="106">
        <v>0</v>
      </c>
      <c r="BE134" s="106">
        <v>0</v>
      </c>
      <c r="BF134" s="106">
        <v>1</v>
      </c>
      <c r="BG134" s="106" t="s">
        <v>1457</v>
      </c>
      <c r="BH134" s="106">
        <v>0</v>
      </c>
      <c r="BI134" s="106">
        <v>0</v>
      </c>
      <c r="BJ134" s="106">
        <v>0</v>
      </c>
      <c r="BK134" s="106">
        <v>1</v>
      </c>
      <c r="BL134" s="106">
        <v>1</v>
      </c>
      <c r="BM134" s="106">
        <v>43100</v>
      </c>
      <c r="BN134" s="106">
        <v>1</v>
      </c>
      <c r="BO134" s="106">
        <v>1</v>
      </c>
      <c r="BP134" s="106">
        <v>0</v>
      </c>
      <c r="BQ134" s="106">
        <v>0</v>
      </c>
      <c r="BR134" s="106">
        <v>1</v>
      </c>
      <c r="BS134" s="106" t="s">
        <v>1457</v>
      </c>
      <c r="BT134" s="106">
        <v>0</v>
      </c>
      <c r="BU134" s="106">
        <v>1</v>
      </c>
      <c r="BV134" s="106">
        <v>0</v>
      </c>
      <c r="BW134" s="106">
        <v>0</v>
      </c>
      <c r="BX134" s="106">
        <v>1</v>
      </c>
      <c r="BY134" s="106" t="s">
        <v>1457</v>
      </c>
      <c r="BZ134" s="106">
        <v>0</v>
      </c>
      <c r="CA134" s="106">
        <v>0</v>
      </c>
      <c r="CB134" s="106">
        <v>0</v>
      </c>
      <c r="CC134" s="106">
        <v>1</v>
      </c>
      <c r="CD134" s="106">
        <v>1</v>
      </c>
      <c r="CE134" s="106">
        <v>42430</v>
      </c>
      <c r="CF134" s="106">
        <v>1</v>
      </c>
      <c r="CG134" s="106">
        <v>1</v>
      </c>
      <c r="CH134" s="106">
        <v>0</v>
      </c>
      <c r="CI134" s="106">
        <v>0</v>
      </c>
      <c r="CJ134" s="106">
        <v>1</v>
      </c>
      <c r="CK134" s="106" t="s">
        <v>1457</v>
      </c>
      <c r="CL134" s="106">
        <v>0</v>
      </c>
    </row>
    <row r="135" spans="1:90">
      <c r="A135" t="s">
        <v>60</v>
      </c>
      <c r="B135" t="s">
        <v>59</v>
      </c>
      <c r="C135" t="s">
        <v>58</v>
      </c>
      <c r="D135" t="s">
        <v>175</v>
      </c>
      <c r="E135" s="106" t="s">
        <v>174</v>
      </c>
      <c r="F135" s="106" t="s">
        <v>1176</v>
      </c>
      <c r="G135" s="106" t="s">
        <v>1458</v>
      </c>
      <c r="H135" s="106">
        <v>0</v>
      </c>
      <c r="I135" s="106" t="s">
        <v>1176</v>
      </c>
      <c r="J135" s="106" t="s">
        <v>1176</v>
      </c>
      <c r="K135" s="106" t="s">
        <v>1176</v>
      </c>
      <c r="L135" s="106" t="s">
        <v>1176</v>
      </c>
      <c r="M135" s="106" t="s">
        <v>1176</v>
      </c>
      <c r="N135" s="106" t="s">
        <v>1176</v>
      </c>
      <c r="O135" s="106" t="s">
        <v>1176</v>
      </c>
      <c r="P135" s="106" t="s">
        <v>1176</v>
      </c>
      <c r="Q135" s="106">
        <v>0</v>
      </c>
      <c r="R135" s="106">
        <v>0</v>
      </c>
      <c r="S135" s="106">
        <v>0</v>
      </c>
      <c r="T135" s="106">
        <v>0</v>
      </c>
      <c r="U135" s="106">
        <v>0</v>
      </c>
      <c r="V135" s="106">
        <v>0</v>
      </c>
      <c r="W135" s="106">
        <v>0</v>
      </c>
      <c r="X135" s="106">
        <v>0</v>
      </c>
      <c r="Y135" s="106"/>
      <c r="Z135" s="106"/>
      <c r="AA135" s="106"/>
      <c r="AB135" s="106"/>
      <c r="AC135" s="106"/>
      <c r="AD135" s="106"/>
      <c r="AE135" s="106"/>
      <c r="AF135" s="106"/>
      <c r="AG135" s="106"/>
      <c r="AH135" s="106">
        <v>1</v>
      </c>
      <c r="AI135" s="106">
        <v>0</v>
      </c>
      <c r="AJ135" s="106">
        <v>1</v>
      </c>
      <c r="AK135" s="106">
        <v>0</v>
      </c>
      <c r="AL135" s="106">
        <v>0</v>
      </c>
      <c r="AM135" s="106">
        <v>0</v>
      </c>
      <c r="AN135" s="106">
        <v>0</v>
      </c>
      <c r="AO135" s="106" t="s">
        <v>1457</v>
      </c>
      <c r="AP135" s="106">
        <v>0</v>
      </c>
      <c r="AQ135" s="106">
        <v>1</v>
      </c>
      <c r="AR135" s="106">
        <v>0</v>
      </c>
      <c r="AS135" s="106">
        <v>0</v>
      </c>
      <c r="AT135" s="106">
        <v>1</v>
      </c>
      <c r="AU135" s="106" t="s">
        <v>1457</v>
      </c>
      <c r="AV135" s="106">
        <v>0</v>
      </c>
      <c r="AW135" s="106">
        <v>1</v>
      </c>
      <c r="AX135" s="106">
        <v>0</v>
      </c>
      <c r="AY135" s="106">
        <v>0</v>
      </c>
      <c r="AZ135" s="106">
        <v>1</v>
      </c>
      <c r="BA135" s="106" t="s">
        <v>1457</v>
      </c>
      <c r="BB135" s="106">
        <v>0</v>
      </c>
      <c r="BC135" s="106">
        <v>1</v>
      </c>
      <c r="BD135" s="106">
        <v>0</v>
      </c>
      <c r="BE135" s="106">
        <v>0</v>
      </c>
      <c r="BF135" s="106">
        <v>1</v>
      </c>
      <c r="BG135" s="106" t="s">
        <v>1457</v>
      </c>
      <c r="BH135" s="106">
        <v>0</v>
      </c>
      <c r="BI135" s="106">
        <v>1</v>
      </c>
      <c r="BJ135" s="106">
        <v>0</v>
      </c>
      <c r="BK135" s="106">
        <v>0</v>
      </c>
      <c r="BL135" s="106">
        <v>1</v>
      </c>
      <c r="BM135" s="106" t="s">
        <v>1457</v>
      </c>
      <c r="BN135" s="106">
        <v>0</v>
      </c>
      <c r="BO135" s="106">
        <v>1</v>
      </c>
      <c r="BP135" s="106">
        <v>0</v>
      </c>
      <c r="BQ135" s="106">
        <v>0</v>
      </c>
      <c r="BR135" s="106">
        <v>1</v>
      </c>
      <c r="BS135" s="106" t="s">
        <v>1457</v>
      </c>
      <c r="BT135" s="106">
        <v>0</v>
      </c>
      <c r="BU135" s="106">
        <v>1</v>
      </c>
      <c r="BV135" s="106">
        <v>0</v>
      </c>
      <c r="BW135" s="106">
        <v>0</v>
      </c>
      <c r="BX135" s="106">
        <v>1</v>
      </c>
      <c r="BY135" s="106" t="s">
        <v>1457</v>
      </c>
      <c r="BZ135" s="106">
        <v>0</v>
      </c>
      <c r="CA135" s="106">
        <v>1</v>
      </c>
      <c r="CB135" s="106">
        <v>0</v>
      </c>
      <c r="CC135" s="106">
        <v>0</v>
      </c>
      <c r="CD135" s="106">
        <v>1</v>
      </c>
      <c r="CE135" s="106" t="s">
        <v>1457</v>
      </c>
      <c r="CF135" s="106">
        <v>0</v>
      </c>
      <c r="CG135" s="106">
        <v>1</v>
      </c>
      <c r="CH135" s="106">
        <v>0</v>
      </c>
      <c r="CI135" s="106">
        <v>0</v>
      </c>
      <c r="CJ135" s="106">
        <v>1</v>
      </c>
      <c r="CK135" s="106" t="s">
        <v>1457</v>
      </c>
      <c r="CL135" s="106">
        <v>0</v>
      </c>
    </row>
    <row r="136" spans="1:90">
      <c r="A136" t="s">
        <v>77</v>
      </c>
      <c r="B136" t="s">
        <v>76</v>
      </c>
      <c r="C136" t="s">
        <v>75</v>
      </c>
      <c r="D136" t="s">
        <v>173</v>
      </c>
      <c r="E136" s="106" t="s">
        <v>172</v>
      </c>
      <c r="F136" s="106" t="s">
        <v>1176</v>
      </c>
      <c r="G136" s="106" t="s">
        <v>1458</v>
      </c>
      <c r="H136" s="106">
        <v>0</v>
      </c>
      <c r="I136" s="106" t="s">
        <v>1176</v>
      </c>
      <c r="J136" s="106" t="s">
        <v>1176</v>
      </c>
      <c r="K136" s="106" t="s">
        <v>1176</v>
      </c>
      <c r="L136" s="106" t="s">
        <v>1176</v>
      </c>
      <c r="M136" s="106" t="s">
        <v>1176</v>
      </c>
      <c r="N136" s="106" t="s">
        <v>1176</v>
      </c>
      <c r="O136" s="106" t="s">
        <v>1176</v>
      </c>
      <c r="P136" s="106" t="s">
        <v>1176</v>
      </c>
      <c r="Q136" s="106">
        <v>0</v>
      </c>
      <c r="R136" s="106">
        <v>0</v>
      </c>
      <c r="S136" s="106">
        <v>0</v>
      </c>
      <c r="T136" s="106">
        <v>0</v>
      </c>
      <c r="U136" s="106">
        <v>0</v>
      </c>
      <c r="V136" s="106">
        <v>0</v>
      </c>
      <c r="W136" s="106">
        <v>0</v>
      </c>
      <c r="X136" s="106">
        <v>0</v>
      </c>
      <c r="Y136" s="106"/>
      <c r="Z136" s="106"/>
      <c r="AA136" s="106"/>
      <c r="AB136" s="106"/>
      <c r="AC136" s="106"/>
      <c r="AD136" s="106"/>
      <c r="AE136" s="106"/>
      <c r="AF136" s="106"/>
      <c r="AG136" s="106"/>
      <c r="AH136" s="106">
        <v>1</v>
      </c>
      <c r="AI136" s="106">
        <v>0</v>
      </c>
      <c r="AJ136" s="106">
        <v>1</v>
      </c>
      <c r="AK136" s="106">
        <v>0</v>
      </c>
      <c r="AL136" s="106">
        <v>0</v>
      </c>
      <c r="AM136" s="106">
        <v>0</v>
      </c>
      <c r="AN136" s="106">
        <v>0</v>
      </c>
      <c r="AO136" s="106" t="s">
        <v>1457</v>
      </c>
      <c r="AP136" s="106">
        <v>0</v>
      </c>
      <c r="AQ136" s="106">
        <v>1</v>
      </c>
      <c r="AR136" s="106">
        <v>0</v>
      </c>
      <c r="AS136" s="106">
        <v>0</v>
      </c>
      <c r="AT136" s="106">
        <v>1</v>
      </c>
      <c r="AU136" s="106" t="s">
        <v>1457</v>
      </c>
      <c r="AV136" s="106">
        <v>0</v>
      </c>
      <c r="AW136" s="106">
        <v>1</v>
      </c>
      <c r="AX136" s="106">
        <v>0</v>
      </c>
      <c r="AY136" s="106">
        <v>0</v>
      </c>
      <c r="AZ136" s="106">
        <v>1</v>
      </c>
      <c r="BA136" s="106" t="s">
        <v>1457</v>
      </c>
      <c r="BB136" s="106">
        <v>0</v>
      </c>
      <c r="BC136" s="106">
        <v>1</v>
      </c>
      <c r="BD136" s="106">
        <v>0</v>
      </c>
      <c r="BE136" s="106">
        <v>0</v>
      </c>
      <c r="BF136" s="106">
        <v>1</v>
      </c>
      <c r="BG136" s="106" t="s">
        <v>1457</v>
      </c>
      <c r="BH136" s="106">
        <v>0</v>
      </c>
      <c r="BI136" s="106">
        <v>1</v>
      </c>
      <c r="BJ136" s="106">
        <v>0</v>
      </c>
      <c r="BK136" s="106">
        <v>0</v>
      </c>
      <c r="BL136" s="106">
        <v>1</v>
      </c>
      <c r="BM136" s="106" t="s">
        <v>1457</v>
      </c>
      <c r="BN136" s="106">
        <v>0</v>
      </c>
      <c r="BO136" s="106">
        <v>1</v>
      </c>
      <c r="BP136" s="106">
        <v>0</v>
      </c>
      <c r="BQ136" s="106">
        <v>0</v>
      </c>
      <c r="BR136" s="106">
        <v>1</v>
      </c>
      <c r="BS136" s="106" t="s">
        <v>1457</v>
      </c>
      <c r="BT136" s="106">
        <v>0</v>
      </c>
      <c r="BU136" s="106">
        <v>1</v>
      </c>
      <c r="BV136" s="106">
        <v>0</v>
      </c>
      <c r="BW136" s="106">
        <v>0</v>
      </c>
      <c r="BX136" s="106">
        <v>1</v>
      </c>
      <c r="BY136" s="106" t="s">
        <v>1457</v>
      </c>
      <c r="BZ136" s="106">
        <v>0</v>
      </c>
      <c r="CA136" s="106">
        <v>1</v>
      </c>
      <c r="CB136" s="106">
        <v>0</v>
      </c>
      <c r="CC136" s="106">
        <v>0</v>
      </c>
      <c r="CD136" s="106">
        <v>1</v>
      </c>
      <c r="CE136" s="106" t="s">
        <v>1457</v>
      </c>
      <c r="CF136" s="106">
        <v>0</v>
      </c>
      <c r="CG136" s="106">
        <v>1</v>
      </c>
      <c r="CH136" s="106">
        <v>0</v>
      </c>
      <c r="CI136" s="106">
        <v>0</v>
      </c>
      <c r="CJ136" s="106">
        <v>1</v>
      </c>
      <c r="CK136" s="106" t="s">
        <v>1457</v>
      </c>
      <c r="CL136" s="106">
        <v>0</v>
      </c>
    </row>
    <row r="137" spans="1:90">
      <c r="A137" t="s">
        <v>48</v>
      </c>
      <c r="B137" t="s">
        <v>120</v>
      </c>
      <c r="C137" t="s">
        <v>119</v>
      </c>
      <c r="D137" t="s">
        <v>171</v>
      </c>
      <c r="E137" s="106" t="s">
        <v>170</v>
      </c>
      <c r="F137" s="106" t="s">
        <v>1176</v>
      </c>
      <c r="G137" s="106" t="s">
        <v>1458</v>
      </c>
      <c r="H137" s="106">
        <v>0</v>
      </c>
      <c r="I137" s="106" t="s">
        <v>1176</v>
      </c>
      <c r="J137" s="106" t="s">
        <v>1176</v>
      </c>
      <c r="K137" s="106" t="s">
        <v>1179</v>
      </c>
      <c r="L137" s="106" t="s">
        <v>1179</v>
      </c>
      <c r="M137" s="106" t="s">
        <v>1179</v>
      </c>
      <c r="N137" s="106" t="s">
        <v>1176</v>
      </c>
      <c r="O137" s="106" t="s">
        <v>1176</v>
      </c>
      <c r="P137" s="106" t="s">
        <v>1176</v>
      </c>
      <c r="Q137" s="106">
        <v>0</v>
      </c>
      <c r="R137" s="106">
        <v>0</v>
      </c>
      <c r="S137" s="106">
        <v>42460</v>
      </c>
      <c r="T137" s="106">
        <v>42614</v>
      </c>
      <c r="U137" s="106">
        <v>42460</v>
      </c>
      <c r="V137" s="106">
        <v>0</v>
      </c>
      <c r="W137" s="106">
        <v>0</v>
      </c>
      <c r="X137" s="106">
        <v>0</v>
      </c>
      <c r="Y137" s="106"/>
      <c r="Z137" s="106"/>
      <c r="AA137" s="106"/>
      <c r="AB137" s="106"/>
      <c r="AC137" s="106"/>
      <c r="AD137" s="106"/>
      <c r="AE137" s="106"/>
      <c r="AF137" s="106"/>
      <c r="AG137" s="106"/>
      <c r="AH137" s="106">
        <v>1</v>
      </c>
      <c r="AI137" s="106">
        <v>0</v>
      </c>
      <c r="AJ137" s="106">
        <v>1</v>
      </c>
      <c r="AK137" s="106">
        <v>0</v>
      </c>
      <c r="AL137" s="106">
        <v>0</v>
      </c>
      <c r="AM137" s="106">
        <v>0</v>
      </c>
      <c r="AN137" s="106">
        <v>0</v>
      </c>
      <c r="AO137" s="106" t="s">
        <v>1457</v>
      </c>
      <c r="AP137" s="106">
        <v>0</v>
      </c>
      <c r="AQ137" s="106">
        <v>1</v>
      </c>
      <c r="AR137" s="106">
        <v>0</v>
      </c>
      <c r="AS137" s="106">
        <v>0</v>
      </c>
      <c r="AT137" s="106">
        <v>1</v>
      </c>
      <c r="AU137" s="106" t="s">
        <v>1457</v>
      </c>
      <c r="AV137" s="106">
        <v>0</v>
      </c>
      <c r="AW137" s="106">
        <v>1</v>
      </c>
      <c r="AX137" s="106">
        <v>0</v>
      </c>
      <c r="AY137" s="106">
        <v>0</v>
      </c>
      <c r="AZ137" s="106">
        <v>1</v>
      </c>
      <c r="BA137" s="106" t="s">
        <v>1457</v>
      </c>
      <c r="BB137" s="106">
        <v>0</v>
      </c>
      <c r="BC137" s="106">
        <v>0</v>
      </c>
      <c r="BD137" s="106">
        <v>0</v>
      </c>
      <c r="BE137" s="106">
        <v>1</v>
      </c>
      <c r="BF137" s="106">
        <v>1</v>
      </c>
      <c r="BG137" s="106">
        <v>42460</v>
      </c>
      <c r="BH137" s="106">
        <v>1</v>
      </c>
      <c r="BI137" s="106">
        <v>0</v>
      </c>
      <c r="BJ137" s="106">
        <v>0</v>
      </c>
      <c r="BK137" s="106">
        <v>1</v>
      </c>
      <c r="BL137" s="106">
        <v>1</v>
      </c>
      <c r="BM137" s="106">
        <v>42614</v>
      </c>
      <c r="BN137" s="106">
        <v>1</v>
      </c>
      <c r="BO137" s="106">
        <v>0</v>
      </c>
      <c r="BP137" s="106">
        <v>0</v>
      </c>
      <c r="BQ137" s="106">
        <v>1</v>
      </c>
      <c r="BR137" s="106">
        <v>1</v>
      </c>
      <c r="BS137" s="106">
        <v>42460</v>
      </c>
      <c r="BT137" s="106">
        <v>1</v>
      </c>
      <c r="BU137" s="106">
        <v>1</v>
      </c>
      <c r="BV137" s="106">
        <v>0</v>
      </c>
      <c r="BW137" s="106">
        <v>0</v>
      </c>
      <c r="BX137" s="106">
        <v>1</v>
      </c>
      <c r="BY137" s="106" t="s">
        <v>1457</v>
      </c>
      <c r="BZ137" s="106">
        <v>0</v>
      </c>
      <c r="CA137" s="106">
        <v>1</v>
      </c>
      <c r="CB137" s="106">
        <v>0</v>
      </c>
      <c r="CC137" s="106">
        <v>0</v>
      </c>
      <c r="CD137" s="106">
        <v>1</v>
      </c>
      <c r="CE137" s="106" t="s">
        <v>1457</v>
      </c>
      <c r="CF137" s="106">
        <v>0</v>
      </c>
      <c r="CG137" s="106">
        <v>1</v>
      </c>
      <c r="CH137" s="106">
        <v>0</v>
      </c>
      <c r="CI137" s="106">
        <v>0</v>
      </c>
      <c r="CJ137" s="106">
        <v>1</v>
      </c>
      <c r="CK137" s="106" t="s">
        <v>1457</v>
      </c>
      <c r="CL137" s="106">
        <v>0</v>
      </c>
    </row>
    <row r="138" spans="1:90">
      <c r="A138" t="s">
        <v>77</v>
      </c>
      <c r="B138" t="s">
        <v>76</v>
      </c>
      <c r="C138" t="s">
        <v>75</v>
      </c>
      <c r="D138" t="s">
        <v>169</v>
      </c>
      <c r="E138" s="106" t="s">
        <v>168</v>
      </c>
      <c r="F138" s="106" t="s">
        <v>1176</v>
      </c>
      <c r="G138" s="106" t="s">
        <v>1458</v>
      </c>
      <c r="H138" s="106">
        <v>0</v>
      </c>
      <c r="I138" s="106" t="s">
        <v>1176</v>
      </c>
      <c r="J138" s="106" t="s">
        <v>1176</v>
      </c>
      <c r="K138" s="106" t="s">
        <v>1176</v>
      </c>
      <c r="L138" s="106" t="s">
        <v>1176</v>
      </c>
      <c r="M138" s="106" t="s">
        <v>1176</v>
      </c>
      <c r="N138" s="106" t="s">
        <v>1176</v>
      </c>
      <c r="O138" s="106" t="s">
        <v>1179</v>
      </c>
      <c r="P138" s="106" t="s">
        <v>1176</v>
      </c>
      <c r="Q138" s="106">
        <v>0</v>
      </c>
      <c r="R138" s="106">
        <v>0</v>
      </c>
      <c r="S138" s="106">
        <v>0</v>
      </c>
      <c r="T138" s="106">
        <v>0</v>
      </c>
      <c r="U138" s="106">
        <v>0</v>
      </c>
      <c r="V138" s="106">
        <v>0</v>
      </c>
      <c r="W138" s="106">
        <v>0</v>
      </c>
      <c r="X138" s="106">
        <v>0</v>
      </c>
      <c r="Y138" s="106"/>
      <c r="Z138" s="106"/>
      <c r="AA138" s="106"/>
      <c r="AB138" s="106"/>
      <c r="AC138" s="106"/>
      <c r="AD138" s="106"/>
      <c r="AE138" s="106"/>
      <c r="AF138" s="106"/>
      <c r="AG138" s="106"/>
      <c r="AH138" s="106">
        <v>1</v>
      </c>
      <c r="AI138" s="106">
        <v>0</v>
      </c>
      <c r="AJ138" s="106">
        <v>1</v>
      </c>
      <c r="AK138" s="106">
        <v>0</v>
      </c>
      <c r="AL138" s="106">
        <v>0</v>
      </c>
      <c r="AM138" s="106">
        <v>0</v>
      </c>
      <c r="AN138" s="106">
        <v>0</v>
      </c>
      <c r="AO138" s="106" t="s">
        <v>1457</v>
      </c>
      <c r="AP138" s="106">
        <v>0</v>
      </c>
      <c r="AQ138" s="106">
        <v>1</v>
      </c>
      <c r="AR138" s="106">
        <v>0</v>
      </c>
      <c r="AS138" s="106">
        <v>0</v>
      </c>
      <c r="AT138" s="106">
        <v>1</v>
      </c>
      <c r="AU138" s="106" t="s">
        <v>1457</v>
      </c>
      <c r="AV138" s="106">
        <v>0</v>
      </c>
      <c r="AW138" s="106">
        <v>1</v>
      </c>
      <c r="AX138" s="106">
        <v>0</v>
      </c>
      <c r="AY138" s="106">
        <v>0</v>
      </c>
      <c r="AZ138" s="106">
        <v>1</v>
      </c>
      <c r="BA138" s="106" t="s">
        <v>1457</v>
      </c>
      <c r="BB138" s="106">
        <v>0</v>
      </c>
      <c r="BC138" s="106">
        <v>1</v>
      </c>
      <c r="BD138" s="106">
        <v>0</v>
      </c>
      <c r="BE138" s="106">
        <v>0</v>
      </c>
      <c r="BF138" s="106">
        <v>1</v>
      </c>
      <c r="BG138" s="106" t="s">
        <v>1457</v>
      </c>
      <c r="BH138" s="106">
        <v>0</v>
      </c>
      <c r="BI138" s="106">
        <v>1</v>
      </c>
      <c r="BJ138" s="106">
        <v>0</v>
      </c>
      <c r="BK138" s="106">
        <v>0</v>
      </c>
      <c r="BL138" s="106">
        <v>1</v>
      </c>
      <c r="BM138" s="106" t="s">
        <v>1457</v>
      </c>
      <c r="BN138" s="106">
        <v>0</v>
      </c>
      <c r="BO138" s="106">
        <v>1</v>
      </c>
      <c r="BP138" s="106">
        <v>0</v>
      </c>
      <c r="BQ138" s="106">
        <v>0</v>
      </c>
      <c r="BR138" s="106">
        <v>1</v>
      </c>
      <c r="BS138" s="106" t="s">
        <v>1457</v>
      </c>
      <c r="BT138" s="106">
        <v>0</v>
      </c>
      <c r="BU138" s="106">
        <v>1</v>
      </c>
      <c r="BV138" s="106">
        <v>0</v>
      </c>
      <c r="BW138" s="106">
        <v>0</v>
      </c>
      <c r="BX138" s="106">
        <v>1</v>
      </c>
      <c r="BY138" s="106" t="s">
        <v>1457</v>
      </c>
      <c r="BZ138" s="106">
        <v>0</v>
      </c>
      <c r="CA138" s="106">
        <v>0</v>
      </c>
      <c r="CB138" s="106">
        <v>0</v>
      </c>
      <c r="CC138" s="106">
        <v>1</v>
      </c>
      <c r="CD138" s="106">
        <v>1</v>
      </c>
      <c r="CE138" s="106">
        <v>0</v>
      </c>
      <c r="CF138" s="106">
        <v>1</v>
      </c>
      <c r="CG138" s="106">
        <v>1</v>
      </c>
      <c r="CH138" s="106">
        <v>0</v>
      </c>
      <c r="CI138" s="106">
        <v>0</v>
      </c>
      <c r="CJ138" s="106">
        <v>1</v>
      </c>
      <c r="CK138" s="106" t="s">
        <v>1457</v>
      </c>
      <c r="CL138" s="106">
        <v>0</v>
      </c>
    </row>
    <row r="139" spans="1:90">
      <c r="A139" t="s">
        <v>48</v>
      </c>
      <c r="B139" t="s">
        <v>64</v>
      </c>
      <c r="C139" t="s">
        <v>72</v>
      </c>
      <c r="D139" t="s">
        <v>167</v>
      </c>
      <c r="E139" s="106" t="s">
        <v>166</v>
      </c>
      <c r="F139" s="106" t="s">
        <v>1176</v>
      </c>
      <c r="G139" s="106" t="s">
        <v>1458</v>
      </c>
      <c r="H139" s="106">
        <v>0</v>
      </c>
      <c r="I139" s="106" t="s">
        <v>1176</v>
      </c>
      <c r="J139" s="106" t="s">
        <v>1176</v>
      </c>
      <c r="K139" s="106" t="s">
        <v>1176</v>
      </c>
      <c r="L139" s="106" t="s">
        <v>1176</v>
      </c>
      <c r="M139" s="106" t="s">
        <v>1176</v>
      </c>
      <c r="N139" s="106" t="s">
        <v>1176</v>
      </c>
      <c r="O139" s="106" t="s">
        <v>1176</v>
      </c>
      <c r="P139" s="106" t="s">
        <v>1176</v>
      </c>
      <c r="Q139" s="106">
        <v>0</v>
      </c>
      <c r="R139" s="106">
        <v>0</v>
      </c>
      <c r="S139" s="106">
        <v>0</v>
      </c>
      <c r="T139" s="106">
        <v>0</v>
      </c>
      <c r="U139" s="106">
        <v>0</v>
      </c>
      <c r="V139" s="106">
        <v>0</v>
      </c>
      <c r="W139" s="106">
        <v>0</v>
      </c>
      <c r="X139" s="106">
        <v>0</v>
      </c>
      <c r="Y139" s="106"/>
      <c r="Z139" s="106"/>
      <c r="AA139" s="106"/>
      <c r="AB139" s="106"/>
      <c r="AC139" s="106"/>
      <c r="AD139" s="106"/>
      <c r="AE139" s="106"/>
      <c r="AF139" s="106"/>
      <c r="AG139" s="106"/>
      <c r="AH139" s="106">
        <v>1</v>
      </c>
      <c r="AI139" s="106">
        <v>0</v>
      </c>
      <c r="AJ139" s="106">
        <v>1</v>
      </c>
      <c r="AK139" s="106">
        <v>0</v>
      </c>
      <c r="AL139" s="106">
        <v>0</v>
      </c>
      <c r="AM139" s="106">
        <v>0</v>
      </c>
      <c r="AN139" s="106">
        <v>0</v>
      </c>
      <c r="AO139" s="106" t="s">
        <v>1457</v>
      </c>
      <c r="AP139" s="106">
        <v>0</v>
      </c>
      <c r="AQ139" s="106">
        <v>1</v>
      </c>
      <c r="AR139" s="106">
        <v>0</v>
      </c>
      <c r="AS139" s="106">
        <v>0</v>
      </c>
      <c r="AT139" s="106">
        <v>1</v>
      </c>
      <c r="AU139" s="106" t="s">
        <v>1457</v>
      </c>
      <c r="AV139" s="106">
        <v>0</v>
      </c>
      <c r="AW139" s="106">
        <v>1</v>
      </c>
      <c r="AX139" s="106">
        <v>0</v>
      </c>
      <c r="AY139" s="106">
        <v>0</v>
      </c>
      <c r="AZ139" s="106">
        <v>1</v>
      </c>
      <c r="BA139" s="106" t="s">
        <v>1457</v>
      </c>
      <c r="BB139" s="106">
        <v>0</v>
      </c>
      <c r="BC139" s="106">
        <v>1</v>
      </c>
      <c r="BD139" s="106">
        <v>0</v>
      </c>
      <c r="BE139" s="106">
        <v>0</v>
      </c>
      <c r="BF139" s="106">
        <v>1</v>
      </c>
      <c r="BG139" s="106" t="s">
        <v>1457</v>
      </c>
      <c r="BH139" s="106">
        <v>0</v>
      </c>
      <c r="BI139" s="106">
        <v>1</v>
      </c>
      <c r="BJ139" s="106">
        <v>0</v>
      </c>
      <c r="BK139" s="106">
        <v>0</v>
      </c>
      <c r="BL139" s="106">
        <v>1</v>
      </c>
      <c r="BM139" s="106" t="s">
        <v>1457</v>
      </c>
      <c r="BN139" s="106">
        <v>0</v>
      </c>
      <c r="BO139" s="106">
        <v>1</v>
      </c>
      <c r="BP139" s="106">
        <v>0</v>
      </c>
      <c r="BQ139" s="106">
        <v>0</v>
      </c>
      <c r="BR139" s="106">
        <v>1</v>
      </c>
      <c r="BS139" s="106" t="s">
        <v>1457</v>
      </c>
      <c r="BT139" s="106">
        <v>0</v>
      </c>
      <c r="BU139" s="106">
        <v>1</v>
      </c>
      <c r="BV139" s="106">
        <v>0</v>
      </c>
      <c r="BW139" s="106">
        <v>0</v>
      </c>
      <c r="BX139" s="106">
        <v>1</v>
      </c>
      <c r="BY139" s="106" t="s">
        <v>1457</v>
      </c>
      <c r="BZ139" s="106">
        <v>0</v>
      </c>
      <c r="CA139" s="106">
        <v>1</v>
      </c>
      <c r="CB139" s="106">
        <v>0</v>
      </c>
      <c r="CC139" s="106">
        <v>0</v>
      </c>
      <c r="CD139" s="106">
        <v>1</v>
      </c>
      <c r="CE139" s="106" t="s">
        <v>1457</v>
      </c>
      <c r="CF139" s="106">
        <v>0</v>
      </c>
      <c r="CG139" s="106">
        <v>1</v>
      </c>
      <c r="CH139" s="106">
        <v>0</v>
      </c>
      <c r="CI139" s="106">
        <v>0</v>
      </c>
      <c r="CJ139" s="106">
        <v>1</v>
      </c>
      <c r="CK139" s="106" t="s">
        <v>1457</v>
      </c>
      <c r="CL139" s="106">
        <v>0</v>
      </c>
    </row>
    <row r="140" spans="1:90">
      <c r="A140" t="s">
        <v>48</v>
      </c>
      <c r="B140" t="s">
        <v>47</v>
      </c>
      <c r="C140" t="s">
        <v>46</v>
      </c>
      <c r="D140" t="s">
        <v>165</v>
      </c>
      <c r="E140" s="106" t="s">
        <v>164</v>
      </c>
      <c r="F140" s="106" t="s">
        <v>1176</v>
      </c>
      <c r="G140" s="106" t="s">
        <v>1458</v>
      </c>
      <c r="H140" s="106">
        <v>0</v>
      </c>
      <c r="I140" s="106" t="s">
        <v>1176</v>
      </c>
      <c r="J140" s="106" t="s">
        <v>1176</v>
      </c>
      <c r="K140" s="106" t="s">
        <v>1179</v>
      </c>
      <c r="L140" s="106" t="s">
        <v>1179</v>
      </c>
      <c r="M140" s="106" t="s">
        <v>1176</v>
      </c>
      <c r="N140" s="106" t="s">
        <v>1176</v>
      </c>
      <c r="O140" s="106" t="s">
        <v>1176</v>
      </c>
      <c r="P140" s="106" t="s">
        <v>1176</v>
      </c>
      <c r="Q140" s="106">
        <v>0</v>
      </c>
      <c r="R140" s="106">
        <v>0</v>
      </c>
      <c r="S140" s="106">
        <v>42460</v>
      </c>
      <c r="T140" s="106">
        <v>42461</v>
      </c>
      <c r="U140" s="106">
        <v>0</v>
      </c>
      <c r="V140" s="106">
        <v>0</v>
      </c>
      <c r="W140" s="106">
        <v>0</v>
      </c>
      <c r="X140" s="106">
        <v>0</v>
      </c>
      <c r="Y140" s="106"/>
      <c r="Z140" s="106"/>
      <c r="AA140" s="106"/>
      <c r="AB140" s="106"/>
      <c r="AC140" s="106"/>
      <c r="AD140" s="106"/>
      <c r="AE140" s="106"/>
      <c r="AF140" s="106"/>
      <c r="AG140" s="106"/>
      <c r="AH140" s="106">
        <v>1</v>
      </c>
      <c r="AI140" s="106">
        <v>0</v>
      </c>
      <c r="AJ140" s="106">
        <v>1</v>
      </c>
      <c r="AK140" s="106">
        <v>0</v>
      </c>
      <c r="AL140" s="106">
        <v>0</v>
      </c>
      <c r="AM140" s="106">
        <v>0</v>
      </c>
      <c r="AN140" s="106">
        <v>0</v>
      </c>
      <c r="AO140" s="106" t="s">
        <v>1457</v>
      </c>
      <c r="AP140" s="106">
        <v>0</v>
      </c>
      <c r="AQ140" s="106">
        <v>1</v>
      </c>
      <c r="AR140" s="106">
        <v>0</v>
      </c>
      <c r="AS140" s="106">
        <v>0</v>
      </c>
      <c r="AT140" s="106">
        <v>1</v>
      </c>
      <c r="AU140" s="106" t="s">
        <v>1457</v>
      </c>
      <c r="AV140" s="106">
        <v>0</v>
      </c>
      <c r="AW140" s="106">
        <v>1</v>
      </c>
      <c r="AX140" s="106">
        <v>0</v>
      </c>
      <c r="AY140" s="106">
        <v>0</v>
      </c>
      <c r="AZ140" s="106">
        <v>1</v>
      </c>
      <c r="BA140" s="106" t="s">
        <v>1457</v>
      </c>
      <c r="BB140" s="106">
        <v>0</v>
      </c>
      <c r="BC140" s="106">
        <v>0</v>
      </c>
      <c r="BD140" s="106">
        <v>0</v>
      </c>
      <c r="BE140" s="106">
        <v>1</v>
      </c>
      <c r="BF140" s="106">
        <v>1</v>
      </c>
      <c r="BG140" s="106">
        <v>42460</v>
      </c>
      <c r="BH140" s="106">
        <v>1</v>
      </c>
      <c r="BI140" s="106">
        <v>0</v>
      </c>
      <c r="BJ140" s="106">
        <v>0</v>
      </c>
      <c r="BK140" s="106">
        <v>1</v>
      </c>
      <c r="BL140" s="106">
        <v>1</v>
      </c>
      <c r="BM140" s="106">
        <v>42461</v>
      </c>
      <c r="BN140" s="106">
        <v>1</v>
      </c>
      <c r="BO140" s="106">
        <v>1</v>
      </c>
      <c r="BP140" s="106">
        <v>0</v>
      </c>
      <c r="BQ140" s="106">
        <v>0</v>
      </c>
      <c r="BR140" s="106">
        <v>1</v>
      </c>
      <c r="BS140" s="106" t="s">
        <v>1457</v>
      </c>
      <c r="BT140" s="106">
        <v>0</v>
      </c>
      <c r="BU140" s="106">
        <v>1</v>
      </c>
      <c r="BV140" s="106">
        <v>0</v>
      </c>
      <c r="BW140" s="106">
        <v>0</v>
      </c>
      <c r="BX140" s="106">
        <v>1</v>
      </c>
      <c r="BY140" s="106" t="s">
        <v>1457</v>
      </c>
      <c r="BZ140" s="106">
        <v>0</v>
      </c>
      <c r="CA140" s="106">
        <v>1</v>
      </c>
      <c r="CB140" s="106">
        <v>0</v>
      </c>
      <c r="CC140" s="106">
        <v>0</v>
      </c>
      <c r="CD140" s="106">
        <v>1</v>
      </c>
      <c r="CE140" s="106" t="s">
        <v>1457</v>
      </c>
      <c r="CF140" s="106">
        <v>0</v>
      </c>
      <c r="CG140" s="106">
        <v>1</v>
      </c>
      <c r="CH140" s="106">
        <v>0</v>
      </c>
      <c r="CI140" s="106">
        <v>0</v>
      </c>
      <c r="CJ140" s="106">
        <v>1</v>
      </c>
      <c r="CK140" s="106" t="s">
        <v>1457</v>
      </c>
      <c r="CL140" s="106">
        <v>0</v>
      </c>
    </row>
    <row r="141" spans="1:90">
      <c r="A141" t="s">
        <v>53</v>
      </c>
      <c r="B141" t="s">
        <v>163</v>
      </c>
      <c r="C141" t="s">
        <v>162</v>
      </c>
      <c r="D141" t="s">
        <v>161</v>
      </c>
      <c r="E141" s="106" t="s">
        <v>160</v>
      </c>
      <c r="F141" s="106" t="s">
        <v>1176</v>
      </c>
      <c r="G141" s="106" t="s">
        <v>1458</v>
      </c>
      <c r="H141" s="106">
        <v>0</v>
      </c>
      <c r="I141" s="106" t="s">
        <v>1176</v>
      </c>
      <c r="J141" s="106" t="s">
        <v>1176</v>
      </c>
      <c r="K141" s="106" t="s">
        <v>1179</v>
      </c>
      <c r="L141" s="106" t="s">
        <v>1179</v>
      </c>
      <c r="M141" s="106" t="s">
        <v>1176</v>
      </c>
      <c r="N141" s="106" t="s">
        <v>1179</v>
      </c>
      <c r="O141" s="106" t="s">
        <v>1179</v>
      </c>
      <c r="P141" s="106" t="s">
        <v>1176</v>
      </c>
      <c r="Q141" s="106">
        <v>0</v>
      </c>
      <c r="R141" s="106">
        <v>0</v>
      </c>
      <c r="S141" s="106">
        <v>42420</v>
      </c>
      <c r="T141" s="106">
        <v>42460</v>
      </c>
      <c r="U141" s="106">
        <v>0</v>
      </c>
      <c r="V141" s="106">
        <v>42460</v>
      </c>
      <c r="W141" s="106">
        <v>42460</v>
      </c>
      <c r="X141" s="106">
        <v>0</v>
      </c>
      <c r="Y141" s="106"/>
      <c r="Z141" s="106"/>
      <c r="AA141" s="106"/>
      <c r="AB141" s="106"/>
      <c r="AC141" s="106"/>
      <c r="AD141" s="106"/>
      <c r="AE141" s="106"/>
      <c r="AF141" s="106"/>
      <c r="AG141" s="106"/>
      <c r="AH141" s="106">
        <v>1</v>
      </c>
      <c r="AI141" s="106">
        <v>0</v>
      </c>
      <c r="AJ141" s="106">
        <v>1</v>
      </c>
      <c r="AK141" s="106">
        <v>0</v>
      </c>
      <c r="AL141" s="106">
        <v>0</v>
      </c>
      <c r="AM141" s="106">
        <v>0</v>
      </c>
      <c r="AN141" s="106">
        <v>0</v>
      </c>
      <c r="AO141" s="106" t="s">
        <v>1457</v>
      </c>
      <c r="AP141" s="106">
        <v>0</v>
      </c>
      <c r="AQ141" s="106">
        <v>1</v>
      </c>
      <c r="AR141" s="106">
        <v>0</v>
      </c>
      <c r="AS141" s="106">
        <v>0</v>
      </c>
      <c r="AT141" s="106">
        <v>1</v>
      </c>
      <c r="AU141" s="106" t="s">
        <v>1457</v>
      </c>
      <c r="AV141" s="106">
        <v>0</v>
      </c>
      <c r="AW141" s="106">
        <v>1</v>
      </c>
      <c r="AX141" s="106">
        <v>0</v>
      </c>
      <c r="AY141" s="106">
        <v>0</v>
      </c>
      <c r="AZ141" s="106">
        <v>1</v>
      </c>
      <c r="BA141" s="106" t="s">
        <v>1457</v>
      </c>
      <c r="BB141" s="106">
        <v>0</v>
      </c>
      <c r="BC141" s="106">
        <v>0</v>
      </c>
      <c r="BD141" s="106">
        <v>0</v>
      </c>
      <c r="BE141" s="106">
        <v>1</v>
      </c>
      <c r="BF141" s="106">
        <v>1</v>
      </c>
      <c r="BG141" s="106">
        <v>42420</v>
      </c>
      <c r="BH141" s="106">
        <v>1</v>
      </c>
      <c r="BI141" s="106">
        <v>0</v>
      </c>
      <c r="BJ141" s="106">
        <v>0</v>
      </c>
      <c r="BK141" s="106">
        <v>1</v>
      </c>
      <c r="BL141" s="106">
        <v>1</v>
      </c>
      <c r="BM141" s="106">
        <v>42460</v>
      </c>
      <c r="BN141" s="106">
        <v>1</v>
      </c>
      <c r="BO141" s="106">
        <v>1</v>
      </c>
      <c r="BP141" s="106">
        <v>0</v>
      </c>
      <c r="BQ141" s="106">
        <v>0</v>
      </c>
      <c r="BR141" s="106">
        <v>1</v>
      </c>
      <c r="BS141" s="106" t="s">
        <v>1457</v>
      </c>
      <c r="BT141" s="106">
        <v>0</v>
      </c>
      <c r="BU141" s="106">
        <v>0</v>
      </c>
      <c r="BV141" s="106">
        <v>0</v>
      </c>
      <c r="BW141" s="106">
        <v>1</v>
      </c>
      <c r="BX141" s="106">
        <v>1</v>
      </c>
      <c r="BY141" s="106">
        <v>42460</v>
      </c>
      <c r="BZ141" s="106">
        <v>1</v>
      </c>
      <c r="CA141" s="106">
        <v>0</v>
      </c>
      <c r="CB141" s="106">
        <v>0</v>
      </c>
      <c r="CC141" s="106">
        <v>1</v>
      </c>
      <c r="CD141" s="106">
        <v>1</v>
      </c>
      <c r="CE141" s="106">
        <v>42460</v>
      </c>
      <c r="CF141" s="106">
        <v>1</v>
      </c>
      <c r="CG141" s="106">
        <v>1</v>
      </c>
      <c r="CH141" s="106">
        <v>0</v>
      </c>
      <c r="CI141" s="106">
        <v>0</v>
      </c>
      <c r="CJ141" s="106">
        <v>1</v>
      </c>
      <c r="CK141" s="106" t="s">
        <v>1457</v>
      </c>
      <c r="CL141" s="106">
        <v>0</v>
      </c>
    </row>
    <row r="142" spans="1:90">
      <c r="A142" t="s">
        <v>48</v>
      </c>
      <c r="B142" t="s">
        <v>64</v>
      </c>
      <c r="C142" t="s">
        <v>72</v>
      </c>
      <c r="D142" t="s">
        <v>159</v>
      </c>
      <c r="E142" s="106" t="s">
        <v>158</v>
      </c>
      <c r="F142" s="106" t="s">
        <v>1176</v>
      </c>
      <c r="G142" s="106" t="s">
        <v>1458</v>
      </c>
      <c r="H142" s="106">
        <v>0</v>
      </c>
      <c r="I142" s="106" t="s">
        <v>1176</v>
      </c>
      <c r="J142" s="106" t="s">
        <v>1176</v>
      </c>
      <c r="K142" s="106" t="s">
        <v>1176</v>
      </c>
      <c r="L142" s="106" t="s">
        <v>1176</v>
      </c>
      <c r="M142" s="106" t="s">
        <v>1176</v>
      </c>
      <c r="N142" s="106" t="s">
        <v>1176</v>
      </c>
      <c r="O142" s="106" t="s">
        <v>1176</v>
      </c>
      <c r="P142" s="106" t="s">
        <v>1176</v>
      </c>
      <c r="Q142" s="106">
        <v>0</v>
      </c>
      <c r="R142" s="106">
        <v>0</v>
      </c>
      <c r="S142" s="106">
        <v>0</v>
      </c>
      <c r="T142" s="106">
        <v>0</v>
      </c>
      <c r="U142" s="106">
        <v>0</v>
      </c>
      <c r="V142" s="106">
        <v>0</v>
      </c>
      <c r="W142" s="106">
        <v>0</v>
      </c>
      <c r="X142" s="106">
        <v>0</v>
      </c>
      <c r="Y142" s="106"/>
      <c r="Z142" s="106"/>
      <c r="AA142" s="106"/>
      <c r="AB142" s="106"/>
      <c r="AC142" s="106"/>
      <c r="AD142" s="106"/>
      <c r="AE142" s="106"/>
      <c r="AF142" s="106"/>
      <c r="AG142" s="106"/>
      <c r="AH142" s="106">
        <v>1</v>
      </c>
      <c r="AI142" s="106">
        <v>0</v>
      </c>
      <c r="AJ142" s="106">
        <v>1</v>
      </c>
      <c r="AK142" s="106">
        <v>0</v>
      </c>
      <c r="AL142" s="106">
        <v>0</v>
      </c>
      <c r="AM142" s="106">
        <v>0</v>
      </c>
      <c r="AN142" s="106">
        <v>0</v>
      </c>
      <c r="AO142" s="106" t="s">
        <v>1457</v>
      </c>
      <c r="AP142" s="106">
        <v>0</v>
      </c>
      <c r="AQ142" s="106">
        <v>1</v>
      </c>
      <c r="AR142" s="106">
        <v>0</v>
      </c>
      <c r="AS142" s="106">
        <v>0</v>
      </c>
      <c r="AT142" s="106">
        <v>1</v>
      </c>
      <c r="AU142" s="106" t="s">
        <v>1457</v>
      </c>
      <c r="AV142" s="106">
        <v>0</v>
      </c>
      <c r="AW142" s="106">
        <v>1</v>
      </c>
      <c r="AX142" s="106">
        <v>0</v>
      </c>
      <c r="AY142" s="106">
        <v>0</v>
      </c>
      <c r="AZ142" s="106">
        <v>1</v>
      </c>
      <c r="BA142" s="106" t="s">
        <v>1457</v>
      </c>
      <c r="BB142" s="106">
        <v>0</v>
      </c>
      <c r="BC142" s="106">
        <v>1</v>
      </c>
      <c r="BD142" s="106">
        <v>0</v>
      </c>
      <c r="BE142" s="106">
        <v>0</v>
      </c>
      <c r="BF142" s="106">
        <v>1</v>
      </c>
      <c r="BG142" s="106" t="s">
        <v>1457</v>
      </c>
      <c r="BH142" s="106">
        <v>0</v>
      </c>
      <c r="BI142" s="106">
        <v>1</v>
      </c>
      <c r="BJ142" s="106">
        <v>0</v>
      </c>
      <c r="BK142" s="106">
        <v>0</v>
      </c>
      <c r="BL142" s="106">
        <v>1</v>
      </c>
      <c r="BM142" s="106" t="s">
        <v>1457</v>
      </c>
      <c r="BN142" s="106">
        <v>0</v>
      </c>
      <c r="BO142" s="106">
        <v>1</v>
      </c>
      <c r="BP142" s="106">
        <v>0</v>
      </c>
      <c r="BQ142" s="106">
        <v>0</v>
      </c>
      <c r="BR142" s="106">
        <v>1</v>
      </c>
      <c r="BS142" s="106" t="s">
        <v>1457</v>
      </c>
      <c r="BT142" s="106">
        <v>0</v>
      </c>
      <c r="BU142" s="106">
        <v>1</v>
      </c>
      <c r="BV142" s="106">
        <v>0</v>
      </c>
      <c r="BW142" s="106">
        <v>0</v>
      </c>
      <c r="BX142" s="106">
        <v>1</v>
      </c>
      <c r="BY142" s="106" t="s">
        <v>1457</v>
      </c>
      <c r="BZ142" s="106">
        <v>0</v>
      </c>
      <c r="CA142" s="106">
        <v>1</v>
      </c>
      <c r="CB142" s="106">
        <v>0</v>
      </c>
      <c r="CC142" s="106">
        <v>0</v>
      </c>
      <c r="CD142" s="106">
        <v>1</v>
      </c>
      <c r="CE142" s="106" t="s">
        <v>1457</v>
      </c>
      <c r="CF142" s="106">
        <v>0</v>
      </c>
      <c r="CG142" s="106">
        <v>1</v>
      </c>
      <c r="CH142" s="106">
        <v>0</v>
      </c>
      <c r="CI142" s="106">
        <v>0</v>
      </c>
      <c r="CJ142" s="106">
        <v>1</v>
      </c>
      <c r="CK142" s="106" t="s">
        <v>1457</v>
      </c>
      <c r="CL142" s="106">
        <v>0</v>
      </c>
    </row>
    <row r="143" spans="1:90">
      <c r="A143" t="s">
        <v>53</v>
      </c>
      <c r="B143" t="s">
        <v>52</v>
      </c>
      <c r="C143" t="s">
        <v>51</v>
      </c>
      <c r="D143" t="s">
        <v>157</v>
      </c>
      <c r="E143" s="106" t="s">
        <v>156</v>
      </c>
      <c r="F143" s="106" t="s">
        <v>1176</v>
      </c>
      <c r="G143" s="106" t="s">
        <v>1458</v>
      </c>
      <c r="H143" s="106">
        <v>0</v>
      </c>
      <c r="I143" s="106" t="s">
        <v>1176</v>
      </c>
      <c r="J143" s="106" t="s">
        <v>1176</v>
      </c>
      <c r="K143" s="106" t="s">
        <v>1176</v>
      </c>
      <c r="L143" s="106" t="s">
        <v>1176</v>
      </c>
      <c r="M143" s="106" t="s">
        <v>1176</v>
      </c>
      <c r="N143" s="106" t="s">
        <v>1176</v>
      </c>
      <c r="O143" s="106" t="s">
        <v>1176</v>
      </c>
      <c r="P143" s="106" t="s">
        <v>1176</v>
      </c>
      <c r="Q143" s="106">
        <v>0</v>
      </c>
      <c r="R143" s="106">
        <v>0</v>
      </c>
      <c r="S143" s="106">
        <v>0</v>
      </c>
      <c r="T143" s="106">
        <v>0</v>
      </c>
      <c r="U143" s="106">
        <v>0</v>
      </c>
      <c r="V143" s="106">
        <v>0</v>
      </c>
      <c r="W143" s="106">
        <v>0</v>
      </c>
      <c r="X143" s="106">
        <v>0</v>
      </c>
      <c r="Y143" s="106"/>
      <c r="Z143" s="106"/>
      <c r="AA143" s="106"/>
      <c r="AB143" s="106"/>
      <c r="AC143" s="106"/>
      <c r="AD143" s="106"/>
      <c r="AE143" s="106"/>
      <c r="AF143" s="106"/>
      <c r="AG143" s="106"/>
      <c r="AH143" s="106">
        <v>1</v>
      </c>
      <c r="AI143" s="106">
        <v>0</v>
      </c>
      <c r="AJ143" s="106">
        <v>1</v>
      </c>
      <c r="AK143" s="106">
        <v>0</v>
      </c>
      <c r="AL143" s="106">
        <v>0</v>
      </c>
      <c r="AM143" s="106">
        <v>0</v>
      </c>
      <c r="AN143" s="106">
        <v>0</v>
      </c>
      <c r="AO143" s="106" t="s">
        <v>1457</v>
      </c>
      <c r="AP143" s="106">
        <v>0</v>
      </c>
      <c r="AQ143" s="106">
        <v>1</v>
      </c>
      <c r="AR143" s="106">
        <v>0</v>
      </c>
      <c r="AS143" s="106">
        <v>0</v>
      </c>
      <c r="AT143" s="106">
        <v>1</v>
      </c>
      <c r="AU143" s="106" t="s">
        <v>1457</v>
      </c>
      <c r="AV143" s="106">
        <v>0</v>
      </c>
      <c r="AW143" s="106">
        <v>1</v>
      </c>
      <c r="AX143" s="106">
        <v>0</v>
      </c>
      <c r="AY143" s="106">
        <v>0</v>
      </c>
      <c r="AZ143" s="106">
        <v>1</v>
      </c>
      <c r="BA143" s="106" t="s">
        <v>1457</v>
      </c>
      <c r="BB143" s="106">
        <v>0</v>
      </c>
      <c r="BC143" s="106">
        <v>1</v>
      </c>
      <c r="BD143" s="106">
        <v>0</v>
      </c>
      <c r="BE143" s="106">
        <v>0</v>
      </c>
      <c r="BF143" s="106">
        <v>1</v>
      </c>
      <c r="BG143" s="106" t="s">
        <v>1457</v>
      </c>
      <c r="BH143" s="106">
        <v>0</v>
      </c>
      <c r="BI143" s="106">
        <v>1</v>
      </c>
      <c r="BJ143" s="106">
        <v>0</v>
      </c>
      <c r="BK143" s="106">
        <v>0</v>
      </c>
      <c r="BL143" s="106">
        <v>1</v>
      </c>
      <c r="BM143" s="106" t="s">
        <v>1457</v>
      </c>
      <c r="BN143" s="106">
        <v>0</v>
      </c>
      <c r="BO143" s="106">
        <v>1</v>
      </c>
      <c r="BP143" s="106">
        <v>0</v>
      </c>
      <c r="BQ143" s="106">
        <v>0</v>
      </c>
      <c r="BR143" s="106">
        <v>1</v>
      </c>
      <c r="BS143" s="106" t="s">
        <v>1457</v>
      </c>
      <c r="BT143" s="106">
        <v>0</v>
      </c>
      <c r="BU143" s="106">
        <v>1</v>
      </c>
      <c r="BV143" s="106">
        <v>0</v>
      </c>
      <c r="BW143" s="106">
        <v>0</v>
      </c>
      <c r="BX143" s="106">
        <v>1</v>
      </c>
      <c r="BY143" s="106" t="s">
        <v>1457</v>
      </c>
      <c r="BZ143" s="106">
        <v>0</v>
      </c>
      <c r="CA143" s="106">
        <v>1</v>
      </c>
      <c r="CB143" s="106">
        <v>0</v>
      </c>
      <c r="CC143" s="106">
        <v>0</v>
      </c>
      <c r="CD143" s="106">
        <v>1</v>
      </c>
      <c r="CE143" s="106" t="s">
        <v>1457</v>
      </c>
      <c r="CF143" s="106">
        <v>0</v>
      </c>
      <c r="CG143" s="106">
        <v>1</v>
      </c>
      <c r="CH143" s="106">
        <v>0</v>
      </c>
      <c r="CI143" s="106">
        <v>0</v>
      </c>
      <c r="CJ143" s="106">
        <v>1</v>
      </c>
      <c r="CK143" s="106" t="s">
        <v>1457</v>
      </c>
      <c r="CL143" s="106">
        <v>0</v>
      </c>
    </row>
    <row r="144" spans="1:90">
      <c r="A144" t="s">
        <v>48</v>
      </c>
      <c r="B144" t="s">
        <v>64</v>
      </c>
      <c r="C144" t="s">
        <v>63</v>
      </c>
      <c r="D144" t="s">
        <v>155</v>
      </c>
      <c r="E144" s="106" t="s">
        <v>154</v>
      </c>
      <c r="F144" s="106" t="s">
        <v>1176</v>
      </c>
      <c r="G144" s="106" t="s">
        <v>1458</v>
      </c>
      <c r="H144" s="106">
        <v>0</v>
      </c>
      <c r="I144" s="106" t="s">
        <v>1177</v>
      </c>
      <c r="J144" s="106" t="s">
        <v>1177</v>
      </c>
      <c r="K144" s="106" t="s">
        <v>1176</v>
      </c>
      <c r="L144" s="106" t="s">
        <v>1176</v>
      </c>
      <c r="M144" s="106" t="s">
        <v>1176</v>
      </c>
      <c r="N144" s="106" t="s">
        <v>1176</v>
      </c>
      <c r="O144" s="106" t="s">
        <v>1176</v>
      </c>
      <c r="P144" s="106" t="s">
        <v>1176</v>
      </c>
      <c r="Q144" s="106">
        <v>42399</v>
      </c>
      <c r="R144" s="106">
        <v>42399</v>
      </c>
      <c r="S144" s="106">
        <v>0</v>
      </c>
      <c r="T144" s="106">
        <v>0</v>
      </c>
      <c r="U144" s="106">
        <v>0</v>
      </c>
      <c r="V144" s="106">
        <v>0</v>
      </c>
      <c r="W144" s="106">
        <v>0</v>
      </c>
      <c r="X144" s="106">
        <v>0</v>
      </c>
      <c r="Y144" s="106"/>
      <c r="Z144" s="106"/>
      <c r="AA144" s="106"/>
      <c r="AB144" s="106"/>
      <c r="AC144" s="106"/>
      <c r="AD144" s="106"/>
      <c r="AE144" s="106"/>
      <c r="AF144" s="106"/>
      <c r="AG144" s="106"/>
      <c r="AH144" s="106">
        <v>1</v>
      </c>
      <c r="AI144" s="106">
        <v>0</v>
      </c>
      <c r="AJ144" s="106">
        <v>1</v>
      </c>
      <c r="AK144" s="106">
        <v>0</v>
      </c>
      <c r="AL144" s="106">
        <v>0</v>
      </c>
      <c r="AM144" s="106">
        <v>0</v>
      </c>
      <c r="AN144" s="106">
        <v>0</v>
      </c>
      <c r="AO144" s="106" t="s">
        <v>1457</v>
      </c>
      <c r="AP144" s="106">
        <v>0</v>
      </c>
      <c r="AQ144" s="106">
        <v>0</v>
      </c>
      <c r="AR144" s="106">
        <v>1</v>
      </c>
      <c r="AS144" s="106">
        <v>0</v>
      </c>
      <c r="AT144" s="106">
        <v>1</v>
      </c>
      <c r="AU144" s="106">
        <v>42399</v>
      </c>
      <c r="AV144" s="106">
        <v>1</v>
      </c>
      <c r="AW144" s="106">
        <v>0</v>
      </c>
      <c r="AX144" s="106">
        <v>1</v>
      </c>
      <c r="AY144" s="106">
        <v>0</v>
      </c>
      <c r="AZ144" s="106">
        <v>1</v>
      </c>
      <c r="BA144" s="106">
        <v>42399</v>
      </c>
      <c r="BB144" s="106">
        <v>1</v>
      </c>
      <c r="BC144" s="106">
        <v>1</v>
      </c>
      <c r="BD144" s="106">
        <v>0</v>
      </c>
      <c r="BE144" s="106">
        <v>0</v>
      </c>
      <c r="BF144" s="106">
        <v>1</v>
      </c>
      <c r="BG144" s="106" t="s">
        <v>1457</v>
      </c>
      <c r="BH144" s="106">
        <v>0</v>
      </c>
      <c r="BI144" s="106">
        <v>1</v>
      </c>
      <c r="BJ144" s="106">
        <v>0</v>
      </c>
      <c r="BK144" s="106">
        <v>0</v>
      </c>
      <c r="BL144" s="106">
        <v>1</v>
      </c>
      <c r="BM144" s="106" t="s">
        <v>1457</v>
      </c>
      <c r="BN144" s="106">
        <v>0</v>
      </c>
      <c r="BO144" s="106">
        <v>1</v>
      </c>
      <c r="BP144" s="106">
        <v>0</v>
      </c>
      <c r="BQ144" s="106">
        <v>0</v>
      </c>
      <c r="BR144" s="106">
        <v>1</v>
      </c>
      <c r="BS144" s="106" t="s">
        <v>1457</v>
      </c>
      <c r="BT144" s="106">
        <v>0</v>
      </c>
      <c r="BU144" s="106">
        <v>1</v>
      </c>
      <c r="BV144" s="106">
        <v>0</v>
      </c>
      <c r="BW144" s="106">
        <v>0</v>
      </c>
      <c r="BX144" s="106">
        <v>1</v>
      </c>
      <c r="BY144" s="106" t="s">
        <v>1457</v>
      </c>
      <c r="BZ144" s="106">
        <v>0</v>
      </c>
      <c r="CA144" s="106">
        <v>1</v>
      </c>
      <c r="CB144" s="106">
        <v>0</v>
      </c>
      <c r="CC144" s="106">
        <v>0</v>
      </c>
      <c r="CD144" s="106">
        <v>1</v>
      </c>
      <c r="CE144" s="106" t="s">
        <v>1457</v>
      </c>
      <c r="CF144" s="106">
        <v>0</v>
      </c>
      <c r="CG144" s="106">
        <v>1</v>
      </c>
      <c r="CH144" s="106">
        <v>0</v>
      </c>
      <c r="CI144" s="106">
        <v>0</v>
      </c>
      <c r="CJ144" s="106">
        <v>1</v>
      </c>
      <c r="CK144" s="106" t="s">
        <v>1457</v>
      </c>
      <c r="CL144" s="106">
        <v>0</v>
      </c>
    </row>
    <row r="145" spans="1:90">
      <c r="A145" t="s">
        <v>48</v>
      </c>
      <c r="B145" t="s">
        <v>47</v>
      </c>
      <c r="C145" t="s">
        <v>46</v>
      </c>
      <c r="D145" t="s">
        <v>153</v>
      </c>
      <c r="E145" s="106" t="s">
        <v>152</v>
      </c>
      <c r="F145" s="106" t="s">
        <v>1176</v>
      </c>
      <c r="G145" s="106" t="s">
        <v>1458</v>
      </c>
      <c r="H145" s="106">
        <v>0</v>
      </c>
      <c r="I145" s="106" t="s">
        <v>1176</v>
      </c>
      <c r="J145" s="106" t="s">
        <v>1176</v>
      </c>
      <c r="K145" s="106" t="s">
        <v>1179</v>
      </c>
      <c r="L145" s="106" t="s">
        <v>1179</v>
      </c>
      <c r="M145" s="106" t="s">
        <v>1176</v>
      </c>
      <c r="N145" s="106" t="s">
        <v>1176</v>
      </c>
      <c r="O145" s="106" t="s">
        <v>1179</v>
      </c>
      <c r="P145" s="106" t="s">
        <v>1176</v>
      </c>
      <c r="Q145" s="106">
        <v>0</v>
      </c>
      <c r="R145" s="106">
        <v>0</v>
      </c>
      <c r="S145" s="106">
        <v>42461</v>
      </c>
      <c r="T145" s="106">
        <v>42461</v>
      </c>
      <c r="U145" s="106">
        <v>0</v>
      </c>
      <c r="V145" s="106">
        <v>0</v>
      </c>
      <c r="W145" s="106">
        <v>42461</v>
      </c>
      <c r="X145" s="106">
        <v>0</v>
      </c>
      <c r="Y145" s="106"/>
      <c r="Z145" s="106"/>
      <c r="AA145" s="106"/>
      <c r="AB145" s="106"/>
      <c r="AC145" s="106"/>
      <c r="AD145" s="106"/>
      <c r="AE145" s="106"/>
      <c r="AF145" s="106"/>
      <c r="AG145" s="106"/>
      <c r="AH145" s="106">
        <v>1</v>
      </c>
      <c r="AI145" s="106">
        <v>0</v>
      </c>
      <c r="AJ145" s="106">
        <v>1</v>
      </c>
      <c r="AK145" s="106">
        <v>0</v>
      </c>
      <c r="AL145" s="106">
        <v>0</v>
      </c>
      <c r="AM145" s="106">
        <v>0</v>
      </c>
      <c r="AN145" s="106">
        <v>0</v>
      </c>
      <c r="AO145" s="106" t="s">
        <v>1457</v>
      </c>
      <c r="AP145" s="106">
        <v>0</v>
      </c>
      <c r="AQ145" s="106">
        <v>1</v>
      </c>
      <c r="AR145" s="106">
        <v>0</v>
      </c>
      <c r="AS145" s="106">
        <v>0</v>
      </c>
      <c r="AT145" s="106">
        <v>1</v>
      </c>
      <c r="AU145" s="106" t="s">
        <v>1457</v>
      </c>
      <c r="AV145" s="106">
        <v>0</v>
      </c>
      <c r="AW145" s="106">
        <v>1</v>
      </c>
      <c r="AX145" s="106">
        <v>0</v>
      </c>
      <c r="AY145" s="106">
        <v>0</v>
      </c>
      <c r="AZ145" s="106">
        <v>1</v>
      </c>
      <c r="BA145" s="106" t="s">
        <v>1457</v>
      </c>
      <c r="BB145" s="106">
        <v>0</v>
      </c>
      <c r="BC145" s="106">
        <v>0</v>
      </c>
      <c r="BD145" s="106">
        <v>0</v>
      </c>
      <c r="BE145" s="106">
        <v>1</v>
      </c>
      <c r="BF145" s="106">
        <v>1</v>
      </c>
      <c r="BG145" s="106">
        <v>42461</v>
      </c>
      <c r="BH145" s="106">
        <v>1</v>
      </c>
      <c r="BI145" s="106">
        <v>0</v>
      </c>
      <c r="BJ145" s="106">
        <v>0</v>
      </c>
      <c r="BK145" s="106">
        <v>1</v>
      </c>
      <c r="BL145" s="106">
        <v>1</v>
      </c>
      <c r="BM145" s="106">
        <v>42461</v>
      </c>
      <c r="BN145" s="106">
        <v>1</v>
      </c>
      <c r="BO145" s="106">
        <v>1</v>
      </c>
      <c r="BP145" s="106">
        <v>0</v>
      </c>
      <c r="BQ145" s="106">
        <v>0</v>
      </c>
      <c r="BR145" s="106">
        <v>1</v>
      </c>
      <c r="BS145" s="106" t="s">
        <v>1457</v>
      </c>
      <c r="BT145" s="106">
        <v>0</v>
      </c>
      <c r="BU145" s="106">
        <v>1</v>
      </c>
      <c r="BV145" s="106">
        <v>0</v>
      </c>
      <c r="BW145" s="106">
        <v>0</v>
      </c>
      <c r="BX145" s="106">
        <v>1</v>
      </c>
      <c r="BY145" s="106" t="s">
        <v>1457</v>
      </c>
      <c r="BZ145" s="106">
        <v>0</v>
      </c>
      <c r="CA145" s="106">
        <v>0</v>
      </c>
      <c r="CB145" s="106">
        <v>0</v>
      </c>
      <c r="CC145" s="106">
        <v>1</v>
      </c>
      <c r="CD145" s="106">
        <v>1</v>
      </c>
      <c r="CE145" s="106">
        <v>42461</v>
      </c>
      <c r="CF145" s="106">
        <v>1</v>
      </c>
      <c r="CG145" s="106">
        <v>1</v>
      </c>
      <c r="CH145" s="106">
        <v>0</v>
      </c>
      <c r="CI145" s="106">
        <v>0</v>
      </c>
      <c r="CJ145" s="106">
        <v>1</v>
      </c>
      <c r="CK145" s="106" t="s">
        <v>1457</v>
      </c>
      <c r="CL145" s="106">
        <v>0</v>
      </c>
    </row>
    <row r="146" spans="1:90">
      <c r="A146" t="s">
        <v>53</v>
      </c>
      <c r="B146" t="s">
        <v>52</v>
      </c>
      <c r="C146" t="s">
        <v>108</v>
      </c>
      <c r="D146" t="s">
        <v>151</v>
      </c>
      <c r="E146" s="106" t="s">
        <v>150</v>
      </c>
      <c r="F146" s="106" t="s">
        <v>1176</v>
      </c>
      <c r="G146" s="106" t="s">
        <v>1458</v>
      </c>
      <c r="H146" s="106">
        <v>0</v>
      </c>
      <c r="I146" s="106" t="s">
        <v>1176</v>
      </c>
      <c r="J146" s="106" t="s">
        <v>1176</v>
      </c>
      <c r="K146" s="106" t="s">
        <v>1179</v>
      </c>
      <c r="L146" s="106" t="s">
        <v>1176</v>
      </c>
      <c r="M146" s="106" t="s">
        <v>1176</v>
      </c>
      <c r="N146" s="106" t="s">
        <v>1176</v>
      </c>
      <c r="O146" s="106" t="s">
        <v>1176</v>
      </c>
      <c r="P146" s="106" t="s">
        <v>1176</v>
      </c>
      <c r="Q146" s="106">
        <v>0</v>
      </c>
      <c r="R146" s="106">
        <v>0</v>
      </c>
      <c r="S146" s="106">
        <v>42282</v>
      </c>
      <c r="T146" s="106">
        <v>0</v>
      </c>
      <c r="U146" s="106">
        <v>0</v>
      </c>
      <c r="V146" s="106">
        <v>0</v>
      </c>
      <c r="W146" s="106">
        <v>0</v>
      </c>
      <c r="X146" s="106">
        <v>0</v>
      </c>
      <c r="Y146" s="106"/>
      <c r="Z146" s="106"/>
      <c r="AA146" s="106"/>
      <c r="AB146" s="106"/>
      <c r="AC146" s="106"/>
      <c r="AD146" s="106"/>
      <c r="AE146" s="106"/>
      <c r="AF146" s="106"/>
      <c r="AG146" s="106"/>
      <c r="AH146" s="106">
        <v>1</v>
      </c>
      <c r="AI146" s="106">
        <v>0</v>
      </c>
      <c r="AJ146" s="106">
        <v>1</v>
      </c>
      <c r="AK146" s="106">
        <v>0</v>
      </c>
      <c r="AL146" s="106">
        <v>0</v>
      </c>
      <c r="AM146" s="106">
        <v>0</v>
      </c>
      <c r="AN146" s="106">
        <v>0</v>
      </c>
      <c r="AO146" s="106" t="s">
        <v>1457</v>
      </c>
      <c r="AP146" s="106">
        <v>0</v>
      </c>
      <c r="AQ146" s="106">
        <v>1</v>
      </c>
      <c r="AR146" s="106">
        <v>0</v>
      </c>
      <c r="AS146" s="106">
        <v>0</v>
      </c>
      <c r="AT146" s="106">
        <v>1</v>
      </c>
      <c r="AU146" s="106" t="s">
        <v>1457</v>
      </c>
      <c r="AV146" s="106">
        <v>0</v>
      </c>
      <c r="AW146" s="106">
        <v>1</v>
      </c>
      <c r="AX146" s="106">
        <v>0</v>
      </c>
      <c r="AY146" s="106">
        <v>0</v>
      </c>
      <c r="AZ146" s="106">
        <v>1</v>
      </c>
      <c r="BA146" s="106" t="s">
        <v>1457</v>
      </c>
      <c r="BB146" s="106">
        <v>0</v>
      </c>
      <c r="BC146" s="106">
        <v>0</v>
      </c>
      <c r="BD146" s="106">
        <v>0</v>
      </c>
      <c r="BE146" s="106">
        <v>1</v>
      </c>
      <c r="BF146" s="106">
        <v>1</v>
      </c>
      <c r="BG146" s="106">
        <v>42282</v>
      </c>
      <c r="BH146" s="106">
        <v>1</v>
      </c>
      <c r="BI146" s="106">
        <v>1</v>
      </c>
      <c r="BJ146" s="106">
        <v>0</v>
      </c>
      <c r="BK146" s="106">
        <v>0</v>
      </c>
      <c r="BL146" s="106">
        <v>1</v>
      </c>
      <c r="BM146" s="106" t="s">
        <v>1457</v>
      </c>
      <c r="BN146" s="106">
        <v>0</v>
      </c>
      <c r="BO146" s="106">
        <v>1</v>
      </c>
      <c r="BP146" s="106">
        <v>0</v>
      </c>
      <c r="BQ146" s="106">
        <v>0</v>
      </c>
      <c r="BR146" s="106">
        <v>1</v>
      </c>
      <c r="BS146" s="106" t="s">
        <v>1457</v>
      </c>
      <c r="BT146" s="106">
        <v>0</v>
      </c>
      <c r="BU146" s="106">
        <v>1</v>
      </c>
      <c r="BV146" s="106">
        <v>0</v>
      </c>
      <c r="BW146" s="106">
        <v>0</v>
      </c>
      <c r="BX146" s="106">
        <v>1</v>
      </c>
      <c r="BY146" s="106" t="s">
        <v>1457</v>
      </c>
      <c r="BZ146" s="106">
        <v>0</v>
      </c>
      <c r="CA146" s="106">
        <v>1</v>
      </c>
      <c r="CB146" s="106">
        <v>0</v>
      </c>
      <c r="CC146" s="106">
        <v>0</v>
      </c>
      <c r="CD146" s="106">
        <v>1</v>
      </c>
      <c r="CE146" s="106" t="s">
        <v>1457</v>
      </c>
      <c r="CF146" s="106">
        <v>0</v>
      </c>
      <c r="CG146" s="106">
        <v>1</v>
      </c>
      <c r="CH146" s="106">
        <v>0</v>
      </c>
      <c r="CI146" s="106">
        <v>0</v>
      </c>
      <c r="CJ146" s="106">
        <v>1</v>
      </c>
      <c r="CK146" s="106" t="s">
        <v>1457</v>
      </c>
      <c r="CL146" s="106">
        <v>0</v>
      </c>
    </row>
    <row r="147" spans="1:90">
      <c r="A147" t="s">
        <v>60</v>
      </c>
      <c r="B147" t="s">
        <v>59</v>
      </c>
      <c r="C147" t="s">
        <v>58</v>
      </c>
      <c r="D147" t="s">
        <v>149</v>
      </c>
      <c r="E147" s="106" t="s">
        <v>148</v>
      </c>
      <c r="F147" s="106" t="s">
        <v>1176</v>
      </c>
      <c r="G147" s="106" t="s">
        <v>1458</v>
      </c>
      <c r="H147" s="106">
        <v>0</v>
      </c>
      <c r="I147" s="106" t="s">
        <v>1176</v>
      </c>
      <c r="J147" s="106" t="s">
        <v>1176</v>
      </c>
      <c r="K147" s="106" t="s">
        <v>1176</v>
      </c>
      <c r="L147" s="106" t="s">
        <v>1179</v>
      </c>
      <c r="M147" s="106" t="s">
        <v>1176</v>
      </c>
      <c r="N147" s="106" t="s">
        <v>1176</v>
      </c>
      <c r="O147" s="106" t="s">
        <v>1179</v>
      </c>
      <c r="P147" s="106" t="s">
        <v>1176</v>
      </c>
      <c r="Q147" s="106">
        <v>0</v>
      </c>
      <c r="R147" s="106">
        <v>0</v>
      </c>
      <c r="S147" s="106">
        <v>0</v>
      </c>
      <c r="T147" s="106">
        <v>42461</v>
      </c>
      <c r="U147" s="106">
        <v>0</v>
      </c>
      <c r="V147" s="106">
        <v>0</v>
      </c>
      <c r="W147" s="106">
        <v>42461</v>
      </c>
      <c r="X147" s="106">
        <v>0</v>
      </c>
      <c r="Y147" s="106"/>
      <c r="Z147" s="106"/>
      <c r="AA147" s="106"/>
      <c r="AB147" s="106"/>
      <c r="AC147" s="106"/>
      <c r="AD147" s="106"/>
      <c r="AE147" s="106"/>
      <c r="AF147" s="106"/>
      <c r="AG147" s="106"/>
      <c r="AH147" s="106">
        <v>1</v>
      </c>
      <c r="AI147" s="106">
        <v>0</v>
      </c>
      <c r="AJ147" s="106">
        <v>1</v>
      </c>
      <c r="AK147" s="106">
        <v>0</v>
      </c>
      <c r="AL147" s="106">
        <v>0</v>
      </c>
      <c r="AM147" s="106">
        <v>0</v>
      </c>
      <c r="AN147" s="106">
        <v>0</v>
      </c>
      <c r="AO147" s="106" t="s">
        <v>1457</v>
      </c>
      <c r="AP147" s="106">
        <v>0</v>
      </c>
      <c r="AQ147" s="106">
        <v>1</v>
      </c>
      <c r="AR147" s="106">
        <v>0</v>
      </c>
      <c r="AS147" s="106">
        <v>0</v>
      </c>
      <c r="AT147" s="106">
        <v>1</v>
      </c>
      <c r="AU147" s="106" t="s">
        <v>1457</v>
      </c>
      <c r="AV147" s="106">
        <v>0</v>
      </c>
      <c r="AW147" s="106">
        <v>1</v>
      </c>
      <c r="AX147" s="106">
        <v>0</v>
      </c>
      <c r="AY147" s="106">
        <v>0</v>
      </c>
      <c r="AZ147" s="106">
        <v>1</v>
      </c>
      <c r="BA147" s="106" t="s">
        <v>1457</v>
      </c>
      <c r="BB147" s="106">
        <v>0</v>
      </c>
      <c r="BC147" s="106">
        <v>1</v>
      </c>
      <c r="BD147" s="106">
        <v>0</v>
      </c>
      <c r="BE147" s="106">
        <v>0</v>
      </c>
      <c r="BF147" s="106">
        <v>1</v>
      </c>
      <c r="BG147" s="106" t="s">
        <v>1457</v>
      </c>
      <c r="BH147" s="106">
        <v>0</v>
      </c>
      <c r="BI147" s="106">
        <v>0</v>
      </c>
      <c r="BJ147" s="106">
        <v>0</v>
      </c>
      <c r="BK147" s="106">
        <v>1</v>
      </c>
      <c r="BL147" s="106">
        <v>1</v>
      </c>
      <c r="BM147" s="106">
        <v>42461</v>
      </c>
      <c r="BN147" s="106">
        <v>1</v>
      </c>
      <c r="BO147" s="106">
        <v>1</v>
      </c>
      <c r="BP147" s="106">
        <v>0</v>
      </c>
      <c r="BQ147" s="106">
        <v>0</v>
      </c>
      <c r="BR147" s="106">
        <v>1</v>
      </c>
      <c r="BS147" s="106" t="s">
        <v>1457</v>
      </c>
      <c r="BT147" s="106">
        <v>0</v>
      </c>
      <c r="BU147" s="106">
        <v>1</v>
      </c>
      <c r="BV147" s="106">
        <v>0</v>
      </c>
      <c r="BW147" s="106">
        <v>0</v>
      </c>
      <c r="BX147" s="106">
        <v>1</v>
      </c>
      <c r="BY147" s="106" t="s">
        <v>1457</v>
      </c>
      <c r="BZ147" s="106">
        <v>0</v>
      </c>
      <c r="CA147" s="106">
        <v>0</v>
      </c>
      <c r="CB147" s="106">
        <v>0</v>
      </c>
      <c r="CC147" s="106">
        <v>1</v>
      </c>
      <c r="CD147" s="106">
        <v>1</v>
      </c>
      <c r="CE147" s="106">
        <v>42461</v>
      </c>
      <c r="CF147" s="106">
        <v>1</v>
      </c>
      <c r="CG147" s="106">
        <v>1</v>
      </c>
      <c r="CH147" s="106">
        <v>0</v>
      </c>
      <c r="CI147" s="106">
        <v>0</v>
      </c>
      <c r="CJ147" s="106">
        <v>1</v>
      </c>
      <c r="CK147" s="106" t="s">
        <v>1457</v>
      </c>
      <c r="CL147" s="106">
        <v>0</v>
      </c>
    </row>
    <row r="148" spans="1:90">
      <c r="A148" t="s">
        <v>53</v>
      </c>
      <c r="B148" t="s">
        <v>52</v>
      </c>
      <c r="C148" t="s">
        <v>51</v>
      </c>
      <c r="D148" t="s">
        <v>147</v>
      </c>
      <c r="E148" s="106" t="s">
        <v>146</v>
      </c>
      <c r="F148" s="106" t="s">
        <v>1177</v>
      </c>
      <c r="G148" s="106" t="s">
        <v>1176</v>
      </c>
      <c r="H148" s="106">
        <v>0</v>
      </c>
      <c r="I148" s="106" t="s">
        <v>1176</v>
      </c>
      <c r="J148" s="106" t="s">
        <v>1176</v>
      </c>
      <c r="K148" s="106" t="s">
        <v>1176</v>
      </c>
      <c r="L148" s="106" t="s">
        <v>1179</v>
      </c>
      <c r="M148" s="106" t="s">
        <v>1176</v>
      </c>
      <c r="N148" s="106" t="s">
        <v>1176</v>
      </c>
      <c r="O148" s="106" t="s">
        <v>1179</v>
      </c>
      <c r="P148" s="106" t="s">
        <v>1176</v>
      </c>
      <c r="Q148" s="106">
        <v>0</v>
      </c>
      <c r="R148" s="106">
        <v>0</v>
      </c>
      <c r="S148" s="106">
        <v>0</v>
      </c>
      <c r="T148" s="106">
        <v>42825</v>
      </c>
      <c r="U148" s="106">
        <v>0</v>
      </c>
      <c r="V148" s="106">
        <v>0</v>
      </c>
      <c r="W148" s="106">
        <v>42461</v>
      </c>
      <c r="X148" s="106">
        <v>0</v>
      </c>
      <c r="Y148" s="106"/>
      <c r="Z148" s="106"/>
      <c r="AA148" s="106"/>
      <c r="AB148" s="106"/>
      <c r="AC148" s="106"/>
      <c r="AD148" s="106"/>
      <c r="AE148" s="106"/>
      <c r="AF148" s="106"/>
      <c r="AG148" s="106"/>
      <c r="AH148" s="106">
        <v>0</v>
      </c>
      <c r="AI148" s="106">
        <v>1</v>
      </c>
      <c r="AJ148" s="106">
        <v>1</v>
      </c>
      <c r="AK148" s="106">
        <v>1</v>
      </c>
      <c r="AL148" s="106">
        <v>0</v>
      </c>
      <c r="AM148" s="106">
        <v>0</v>
      </c>
      <c r="AN148" s="106">
        <v>1</v>
      </c>
      <c r="AO148" s="106" t="s">
        <v>1457</v>
      </c>
      <c r="AP148" s="106">
        <v>0</v>
      </c>
      <c r="AQ148" s="106">
        <v>1</v>
      </c>
      <c r="AR148" s="106">
        <v>0</v>
      </c>
      <c r="AS148" s="106">
        <v>0</v>
      </c>
      <c r="AT148" s="106">
        <v>1</v>
      </c>
      <c r="AU148" s="106" t="s">
        <v>1457</v>
      </c>
      <c r="AV148" s="106">
        <v>0</v>
      </c>
      <c r="AW148" s="106">
        <v>1</v>
      </c>
      <c r="AX148" s="106">
        <v>0</v>
      </c>
      <c r="AY148" s="106">
        <v>0</v>
      </c>
      <c r="AZ148" s="106">
        <v>1</v>
      </c>
      <c r="BA148" s="106" t="s">
        <v>1457</v>
      </c>
      <c r="BB148" s="106">
        <v>0</v>
      </c>
      <c r="BC148" s="106">
        <v>1</v>
      </c>
      <c r="BD148" s="106">
        <v>0</v>
      </c>
      <c r="BE148" s="106">
        <v>0</v>
      </c>
      <c r="BF148" s="106">
        <v>1</v>
      </c>
      <c r="BG148" s="106" t="s">
        <v>1457</v>
      </c>
      <c r="BH148" s="106">
        <v>0</v>
      </c>
      <c r="BI148" s="106">
        <v>0</v>
      </c>
      <c r="BJ148" s="106">
        <v>0</v>
      </c>
      <c r="BK148" s="106">
        <v>1</v>
      </c>
      <c r="BL148" s="106">
        <v>1</v>
      </c>
      <c r="BM148" s="106">
        <v>42825</v>
      </c>
      <c r="BN148" s="106">
        <v>1</v>
      </c>
      <c r="BO148" s="106">
        <v>1</v>
      </c>
      <c r="BP148" s="106">
        <v>0</v>
      </c>
      <c r="BQ148" s="106">
        <v>0</v>
      </c>
      <c r="BR148" s="106">
        <v>1</v>
      </c>
      <c r="BS148" s="106" t="s">
        <v>1457</v>
      </c>
      <c r="BT148" s="106">
        <v>0</v>
      </c>
      <c r="BU148" s="106">
        <v>1</v>
      </c>
      <c r="BV148" s="106">
        <v>0</v>
      </c>
      <c r="BW148" s="106">
        <v>0</v>
      </c>
      <c r="BX148" s="106">
        <v>1</v>
      </c>
      <c r="BY148" s="106" t="s">
        <v>1457</v>
      </c>
      <c r="BZ148" s="106">
        <v>0</v>
      </c>
      <c r="CA148" s="106">
        <v>0</v>
      </c>
      <c r="CB148" s="106">
        <v>0</v>
      </c>
      <c r="CC148" s="106">
        <v>1</v>
      </c>
      <c r="CD148" s="106">
        <v>1</v>
      </c>
      <c r="CE148" s="106">
        <v>42461</v>
      </c>
      <c r="CF148" s="106">
        <v>1</v>
      </c>
      <c r="CG148" s="106">
        <v>1</v>
      </c>
      <c r="CH148" s="106">
        <v>0</v>
      </c>
      <c r="CI148" s="106">
        <v>0</v>
      </c>
      <c r="CJ148" s="106">
        <v>1</v>
      </c>
      <c r="CK148" s="106" t="s">
        <v>1457</v>
      </c>
      <c r="CL148" s="106">
        <v>0</v>
      </c>
    </row>
    <row r="149" spans="1:90">
      <c r="A149" t="s">
        <v>60</v>
      </c>
      <c r="B149" t="s">
        <v>69</v>
      </c>
      <c r="C149" t="s">
        <v>101</v>
      </c>
      <c r="D149" t="s">
        <v>145</v>
      </c>
      <c r="E149" s="106" t="s">
        <v>144</v>
      </c>
      <c r="F149" s="106" t="s">
        <v>1176</v>
      </c>
      <c r="G149" s="106" t="s">
        <v>1458</v>
      </c>
      <c r="H149" s="106">
        <v>0</v>
      </c>
      <c r="I149" s="106" t="s">
        <v>1176</v>
      </c>
      <c r="J149" s="106" t="s">
        <v>1176</v>
      </c>
      <c r="K149" s="106" t="s">
        <v>1176</v>
      </c>
      <c r="L149" s="106" t="s">
        <v>1176</v>
      </c>
      <c r="M149" s="106" t="s">
        <v>1176</v>
      </c>
      <c r="N149" s="106" t="s">
        <v>1176</v>
      </c>
      <c r="O149" s="106" t="s">
        <v>1176</v>
      </c>
      <c r="P149" s="106" t="s">
        <v>1176</v>
      </c>
      <c r="Q149" s="106">
        <v>0</v>
      </c>
      <c r="R149" s="106">
        <v>0</v>
      </c>
      <c r="S149" s="106">
        <v>0</v>
      </c>
      <c r="T149" s="106">
        <v>0</v>
      </c>
      <c r="U149" s="106">
        <v>0</v>
      </c>
      <c r="V149" s="106">
        <v>0</v>
      </c>
      <c r="W149" s="106">
        <v>0</v>
      </c>
      <c r="X149" s="106">
        <v>0</v>
      </c>
      <c r="Y149" s="106"/>
      <c r="Z149" s="106"/>
      <c r="AA149" s="106"/>
      <c r="AB149" s="106"/>
      <c r="AC149" s="106"/>
      <c r="AD149" s="106"/>
      <c r="AE149" s="106"/>
      <c r="AF149" s="106"/>
      <c r="AG149" s="106"/>
      <c r="AH149" s="106">
        <v>1</v>
      </c>
      <c r="AI149" s="106">
        <v>0</v>
      </c>
      <c r="AJ149" s="106">
        <v>1</v>
      </c>
      <c r="AK149" s="106">
        <v>0</v>
      </c>
      <c r="AL149" s="106">
        <v>0</v>
      </c>
      <c r="AM149" s="106">
        <v>0</v>
      </c>
      <c r="AN149" s="106">
        <v>0</v>
      </c>
      <c r="AO149" s="106" t="s">
        <v>1457</v>
      </c>
      <c r="AP149" s="106">
        <v>0</v>
      </c>
      <c r="AQ149" s="106">
        <v>1</v>
      </c>
      <c r="AR149" s="106">
        <v>0</v>
      </c>
      <c r="AS149" s="106">
        <v>0</v>
      </c>
      <c r="AT149" s="106">
        <v>1</v>
      </c>
      <c r="AU149" s="106" t="s">
        <v>1457</v>
      </c>
      <c r="AV149" s="106">
        <v>0</v>
      </c>
      <c r="AW149" s="106">
        <v>1</v>
      </c>
      <c r="AX149" s="106">
        <v>0</v>
      </c>
      <c r="AY149" s="106">
        <v>0</v>
      </c>
      <c r="AZ149" s="106">
        <v>1</v>
      </c>
      <c r="BA149" s="106" t="s">
        <v>1457</v>
      </c>
      <c r="BB149" s="106">
        <v>0</v>
      </c>
      <c r="BC149" s="106">
        <v>1</v>
      </c>
      <c r="BD149" s="106">
        <v>0</v>
      </c>
      <c r="BE149" s="106">
        <v>0</v>
      </c>
      <c r="BF149" s="106">
        <v>1</v>
      </c>
      <c r="BG149" s="106" t="s">
        <v>1457</v>
      </c>
      <c r="BH149" s="106">
        <v>0</v>
      </c>
      <c r="BI149" s="106">
        <v>1</v>
      </c>
      <c r="BJ149" s="106">
        <v>0</v>
      </c>
      <c r="BK149" s="106">
        <v>0</v>
      </c>
      <c r="BL149" s="106">
        <v>1</v>
      </c>
      <c r="BM149" s="106" t="s">
        <v>1457</v>
      </c>
      <c r="BN149" s="106">
        <v>0</v>
      </c>
      <c r="BO149" s="106">
        <v>1</v>
      </c>
      <c r="BP149" s="106">
        <v>0</v>
      </c>
      <c r="BQ149" s="106">
        <v>0</v>
      </c>
      <c r="BR149" s="106">
        <v>1</v>
      </c>
      <c r="BS149" s="106" t="s">
        <v>1457</v>
      </c>
      <c r="BT149" s="106">
        <v>0</v>
      </c>
      <c r="BU149" s="106">
        <v>1</v>
      </c>
      <c r="BV149" s="106">
        <v>0</v>
      </c>
      <c r="BW149" s="106">
        <v>0</v>
      </c>
      <c r="BX149" s="106">
        <v>1</v>
      </c>
      <c r="BY149" s="106" t="s">
        <v>1457</v>
      </c>
      <c r="BZ149" s="106">
        <v>0</v>
      </c>
      <c r="CA149" s="106">
        <v>1</v>
      </c>
      <c r="CB149" s="106">
        <v>0</v>
      </c>
      <c r="CC149" s="106">
        <v>0</v>
      </c>
      <c r="CD149" s="106">
        <v>1</v>
      </c>
      <c r="CE149" s="106" t="s">
        <v>1457</v>
      </c>
      <c r="CF149" s="106">
        <v>0</v>
      </c>
      <c r="CG149" s="106">
        <v>1</v>
      </c>
      <c r="CH149" s="106">
        <v>0</v>
      </c>
      <c r="CI149" s="106">
        <v>0</v>
      </c>
      <c r="CJ149" s="106">
        <v>1</v>
      </c>
      <c r="CK149" s="106" t="s">
        <v>1457</v>
      </c>
      <c r="CL149" s="106">
        <v>0</v>
      </c>
    </row>
    <row r="150" spans="1:90">
      <c r="A150" t="s">
        <v>60</v>
      </c>
      <c r="B150" t="s">
        <v>69</v>
      </c>
      <c r="C150" t="s">
        <v>101</v>
      </c>
      <c r="D150" t="s">
        <v>143</v>
      </c>
      <c r="E150" s="106" t="s">
        <v>142</v>
      </c>
      <c r="F150" s="106" t="s">
        <v>1176</v>
      </c>
      <c r="G150" s="106" t="s">
        <v>1458</v>
      </c>
      <c r="H150" s="106">
        <v>0</v>
      </c>
      <c r="I150" s="106" t="s">
        <v>1176</v>
      </c>
      <c r="J150" s="106" t="s">
        <v>1176</v>
      </c>
      <c r="K150" s="106" t="s">
        <v>1179</v>
      </c>
      <c r="L150" s="106" t="s">
        <v>1176</v>
      </c>
      <c r="M150" s="106" t="s">
        <v>1176</v>
      </c>
      <c r="N150" s="106" t="s">
        <v>1176</v>
      </c>
      <c r="O150" s="106" t="s">
        <v>1176</v>
      </c>
      <c r="P150" s="106" t="s">
        <v>1176</v>
      </c>
      <c r="Q150" s="106">
        <v>0</v>
      </c>
      <c r="R150" s="106">
        <v>0</v>
      </c>
      <c r="S150" s="106">
        <v>42460</v>
      </c>
      <c r="T150" s="106">
        <v>0</v>
      </c>
      <c r="U150" s="106">
        <v>0</v>
      </c>
      <c r="V150" s="106">
        <v>0</v>
      </c>
      <c r="W150" s="106">
        <v>0</v>
      </c>
      <c r="X150" s="106">
        <v>0</v>
      </c>
      <c r="Y150" s="106"/>
      <c r="Z150" s="106"/>
      <c r="AA150" s="106"/>
      <c r="AB150" s="106"/>
      <c r="AC150" s="106"/>
      <c r="AD150" s="106"/>
      <c r="AE150" s="106"/>
      <c r="AF150" s="106"/>
      <c r="AG150" s="106"/>
      <c r="AH150" s="106">
        <v>1</v>
      </c>
      <c r="AI150" s="106">
        <v>0</v>
      </c>
      <c r="AJ150" s="106">
        <v>1</v>
      </c>
      <c r="AK150" s="106">
        <v>0</v>
      </c>
      <c r="AL150" s="106">
        <v>0</v>
      </c>
      <c r="AM150" s="106">
        <v>0</v>
      </c>
      <c r="AN150" s="106">
        <v>0</v>
      </c>
      <c r="AO150" s="106" t="s">
        <v>1457</v>
      </c>
      <c r="AP150" s="106">
        <v>0</v>
      </c>
      <c r="AQ150" s="106">
        <v>1</v>
      </c>
      <c r="AR150" s="106">
        <v>0</v>
      </c>
      <c r="AS150" s="106">
        <v>0</v>
      </c>
      <c r="AT150" s="106">
        <v>1</v>
      </c>
      <c r="AU150" s="106" t="s">
        <v>1457</v>
      </c>
      <c r="AV150" s="106">
        <v>0</v>
      </c>
      <c r="AW150" s="106">
        <v>1</v>
      </c>
      <c r="AX150" s="106">
        <v>0</v>
      </c>
      <c r="AY150" s="106">
        <v>0</v>
      </c>
      <c r="AZ150" s="106">
        <v>1</v>
      </c>
      <c r="BA150" s="106" t="s">
        <v>1457</v>
      </c>
      <c r="BB150" s="106">
        <v>0</v>
      </c>
      <c r="BC150" s="106">
        <v>0</v>
      </c>
      <c r="BD150" s="106">
        <v>0</v>
      </c>
      <c r="BE150" s="106">
        <v>1</v>
      </c>
      <c r="BF150" s="106">
        <v>1</v>
      </c>
      <c r="BG150" s="106">
        <v>42460</v>
      </c>
      <c r="BH150" s="106">
        <v>1</v>
      </c>
      <c r="BI150" s="106">
        <v>1</v>
      </c>
      <c r="BJ150" s="106">
        <v>0</v>
      </c>
      <c r="BK150" s="106">
        <v>0</v>
      </c>
      <c r="BL150" s="106">
        <v>1</v>
      </c>
      <c r="BM150" s="106" t="s">
        <v>1457</v>
      </c>
      <c r="BN150" s="106">
        <v>0</v>
      </c>
      <c r="BO150" s="106">
        <v>1</v>
      </c>
      <c r="BP150" s="106">
        <v>0</v>
      </c>
      <c r="BQ150" s="106">
        <v>0</v>
      </c>
      <c r="BR150" s="106">
        <v>1</v>
      </c>
      <c r="BS150" s="106" t="s">
        <v>1457</v>
      </c>
      <c r="BT150" s="106">
        <v>0</v>
      </c>
      <c r="BU150" s="106">
        <v>1</v>
      </c>
      <c r="BV150" s="106">
        <v>0</v>
      </c>
      <c r="BW150" s="106">
        <v>0</v>
      </c>
      <c r="BX150" s="106">
        <v>1</v>
      </c>
      <c r="BY150" s="106" t="s">
        <v>1457</v>
      </c>
      <c r="BZ150" s="106">
        <v>0</v>
      </c>
      <c r="CA150" s="106">
        <v>1</v>
      </c>
      <c r="CB150" s="106">
        <v>0</v>
      </c>
      <c r="CC150" s="106">
        <v>0</v>
      </c>
      <c r="CD150" s="106">
        <v>1</v>
      </c>
      <c r="CE150" s="106" t="s">
        <v>1457</v>
      </c>
      <c r="CF150" s="106">
        <v>0</v>
      </c>
      <c r="CG150" s="106">
        <v>1</v>
      </c>
      <c r="CH150" s="106">
        <v>0</v>
      </c>
      <c r="CI150" s="106">
        <v>0</v>
      </c>
      <c r="CJ150" s="106">
        <v>1</v>
      </c>
      <c r="CK150" s="106" t="s">
        <v>1457</v>
      </c>
      <c r="CL150" s="106">
        <v>0</v>
      </c>
    </row>
    <row r="151" spans="1:90">
      <c r="A151" t="s">
        <v>48</v>
      </c>
      <c r="B151" t="s">
        <v>120</v>
      </c>
      <c r="C151" t="s">
        <v>119</v>
      </c>
      <c r="D151" t="s">
        <v>141</v>
      </c>
      <c r="E151" s="106" t="s">
        <v>140</v>
      </c>
      <c r="F151" s="106" t="s">
        <v>1176</v>
      </c>
      <c r="G151" s="106" t="s">
        <v>1458</v>
      </c>
      <c r="H151" s="106">
        <v>0</v>
      </c>
      <c r="I151" s="106" t="s">
        <v>1176</v>
      </c>
      <c r="J151" s="106" t="s">
        <v>1176</v>
      </c>
      <c r="K151" s="106" t="s">
        <v>1179</v>
      </c>
      <c r="L151" s="106" t="s">
        <v>1179</v>
      </c>
      <c r="M151" s="106" t="s">
        <v>1179</v>
      </c>
      <c r="N151" s="106" t="s">
        <v>1179</v>
      </c>
      <c r="O151" s="106" t="s">
        <v>1179</v>
      </c>
      <c r="P151" s="106" t="s">
        <v>1176</v>
      </c>
      <c r="Q151" s="106">
        <v>0</v>
      </c>
      <c r="R151" s="106">
        <v>0</v>
      </c>
      <c r="S151" s="106">
        <v>42339</v>
      </c>
      <c r="T151" s="106">
        <v>42491</v>
      </c>
      <c r="U151" s="106">
        <v>42491</v>
      </c>
      <c r="V151" s="106">
        <v>42491</v>
      </c>
      <c r="W151" s="106">
        <v>42460</v>
      </c>
      <c r="X151" s="106">
        <v>0</v>
      </c>
      <c r="Y151" s="106"/>
      <c r="Z151" s="106"/>
      <c r="AA151" s="106"/>
      <c r="AB151" s="106"/>
      <c r="AC151" s="106"/>
      <c r="AD151" s="106"/>
      <c r="AE151" s="106"/>
      <c r="AF151" s="106"/>
      <c r="AG151" s="106"/>
      <c r="AH151" s="106">
        <v>1</v>
      </c>
      <c r="AI151" s="106">
        <v>0</v>
      </c>
      <c r="AJ151" s="106">
        <v>1</v>
      </c>
      <c r="AK151" s="106">
        <v>0</v>
      </c>
      <c r="AL151" s="106">
        <v>0</v>
      </c>
      <c r="AM151" s="106">
        <v>0</v>
      </c>
      <c r="AN151" s="106">
        <v>0</v>
      </c>
      <c r="AO151" s="106" t="s">
        <v>1457</v>
      </c>
      <c r="AP151" s="106">
        <v>0</v>
      </c>
      <c r="AQ151" s="106">
        <v>1</v>
      </c>
      <c r="AR151" s="106">
        <v>0</v>
      </c>
      <c r="AS151" s="106">
        <v>0</v>
      </c>
      <c r="AT151" s="106">
        <v>1</v>
      </c>
      <c r="AU151" s="106" t="s">
        <v>1457</v>
      </c>
      <c r="AV151" s="106">
        <v>0</v>
      </c>
      <c r="AW151" s="106">
        <v>1</v>
      </c>
      <c r="AX151" s="106">
        <v>0</v>
      </c>
      <c r="AY151" s="106">
        <v>0</v>
      </c>
      <c r="AZ151" s="106">
        <v>1</v>
      </c>
      <c r="BA151" s="106" t="s">
        <v>1457</v>
      </c>
      <c r="BB151" s="106">
        <v>0</v>
      </c>
      <c r="BC151" s="106">
        <v>0</v>
      </c>
      <c r="BD151" s="106">
        <v>0</v>
      </c>
      <c r="BE151" s="106">
        <v>1</v>
      </c>
      <c r="BF151" s="106">
        <v>1</v>
      </c>
      <c r="BG151" s="106">
        <v>42339</v>
      </c>
      <c r="BH151" s="106">
        <v>1</v>
      </c>
      <c r="BI151" s="106">
        <v>0</v>
      </c>
      <c r="BJ151" s="106">
        <v>0</v>
      </c>
      <c r="BK151" s="106">
        <v>1</v>
      </c>
      <c r="BL151" s="106">
        <v>1</v>
      </c>
      <c r="BM151" s="106">
        <v>42491</v>
      </c>
      <c r="BN151" s="106">
        <v>1</v>
      </c>
      <c r="BO151" s="106">
        <v>0</v>
      </c>
      <c r="BP151" s="106">
        <v>0</v>
      </c>
      <c r="BQ151" s="106">
        <v>1</v>
      </c>
      <c r="BR151" s="106">
        <v>1</v>
      </c>
      <c r="BS151" s="106">
        <v>42491</v>
      </c>
      <c r="BT151" s="106">
        <v>1</v>
      </c>
      <c r="BU151" s="106">
        <v>0</v>
      </c>
      <c r="BV151" s="106">
        <v>0</v>
      </c>
      <c r="BW151" s="106">
        <v>1</v>
      </c>
      <c r="BX151" s="106">
        <v>1</v>
      </c>
      <c r="BY151" s="106">
        <v>42491</v>
      </c>
      <c r="BZ151" s="106">
        <v>1</v>
      </c>
      <c r="CA151" s="106">
        <v>0</v>
      </c>
      <c r="CB151" s="106">
        <v>0</v>
      </c>
      <c r="CC151" s="106">
        <v>1</v>
      </c>
      <c r="CD151" s="106">
        <v>1</v>
      </c>
      <c r="CE151" s="106">
        <v>42460</v>
      </c>
      <c r="CF151" s="106">
        <v>1</v>
      </c>
      <c r="CG151" s="106">
        <v>1</v>
      </c>
      <c r="CH151" s="106">
        <v>0</v>
      </c>
      <c r="CI151" s="106">
        <v>0</v>
      </c>
      <c r="CJ151" s="106">
        <v>1</v>
      </c>
      <c r="CK151" s="106" t="s">
        <v>1457</v>
      </c>
      <c r="CL151" s="106">
        <v>0</v>
      </c>
    </row>
    <row r="152" spans="1:90">
      <c r="A152" t="s">
        <v>60</v>
      </c>
      <c r="B152" t="s">
        <v>59</v>
      </c>
      <c r="C152" t="s">
        <v>139</v>
      </c>
      <c r="D152" t="s">
        <v>138</v>
      </c>
      <c r="E152" s="106" t="s">
        <v>137</v>
      </c>
      <c r="F152" s="106" t="s">
        <v>1176</v>
      </c>
      <c r="G152" s="106" t="s">
        <v>1458</v>
      </c>
      <c r="H152" s="106">
        <v>0</v>
      </c>
      <c r="I152" s="106" t="s">
        <v>1176</v>
      </c>
      <c r="J152" s="106" t="s">
        <v>1176</v>
      </c>
      <c r="K152" s="106" t="s">
        <v>1179</v>
      </c>
      <c r="L152" s="106" t="s">
        <v>1176</v>
      </c>
      <c r="M152" s="106" t="s">
        <v>1176</v>
      </c>
      <c r="N152" s="106" t="s">
        <v>1176</v>
      </c>
      <c r="O152" s="106" t="s">
        <v>1176</v>
      </c>
      <c r="P152" s="106" t="s">
        <v>1176</v>
      </c>
      <c r="Q152" s="106">
        <v>0</v>
      </c>
      <c r="R152" s="106">
        <v>0</v>
      </c>
      <c r="S152" s="106">
        <v>42460</v>
      </c>
      <c r="T152" s="106">
        <v>0</v>
      </c>
      <c r="U152" s="106">
        <v>0</v>
      </c>
      <c r="V152" s="106">
        <v>0</v>
      </c>
      <c r="W152" s="106">
        <v>0</v>
      </c>
      <c r="X152" s="106">
        <v>0</v>
      </c>
      <c r="Y152" s="106"/>
      <c r="Z152" s="106"/>
      <c r="AA152" s="106"/>
      <c r="AB152" s="106"/>
      <c r="AC152" s="106"/>
      <c r="AD152" s="106"/>
      <c r="AE152" s="106"/>
      <c r="AF152" s="106"/>
      <c r="AG152" s="106"/>
      <c r="AH152" s="106">
        <v>1</v>
      </c>
      <c r="AI152" s="106">
        <v>0</v>
      </c>
      <c r="AJ152" s="106">
        <v>1</v>
      </c>
      <c r="AK152" s="106">
        <v>0</v>
      </c>
      <c r="AL152" s="106">
        <v>0</v>
      </c>
      <c r="AM152" s="106">
        <v>0</v>
      </c>
      <c r="AN152" s="106">
        <v>0</v>
      </c>
      <c r="AO152" s="106" t="s">
        <v>1457</v>
      </c>
      <c r="AP152" s="106">
        <v>0</v>
      </c>
      <c r="AQ152" s="106">
        <v>1</v>
      </c>
      <c r="AR152" s="106">
        <v>0</v>
      </c>
      <c r="AS152" s="106">
        <v>0</v>
      </c>
      <c r="AT152" s="106">
        <v>1</v>
      </c>
      <c r="AU152" s="106" t="s">
        <v>1457</v>
      </c>
      <c r="AV152" s="106">
        <v>0</v>
      </c>
      <c r="AW152" s="106">
        <v>1</v>
      </c>
      <c r="AX152" s="106">
        <v>0</v>
      </c>
      <c r="AY152" s="106">
        <v>0</v>
      </c>
      <c r="AZ152" s="106">
        <v>1</v>
      </c>
      <c r="BA152" s="106" t="s">
        <v>1457</v>
      </c>
      <c r="BB152" s="106">
        <v>0</v>
      </c>
      <c r="BC152" s="106">
        <v>0</v>
      </c>
      <c r="BD152" s="106">
        <v>0</v>
      </c>
      <c r="BE152" s="106">
        <v>1</v>
      </c>
      <c r="BF152" s="106">
        <v>1</v>
      </c>
      <c r="BG152" s="106">
        <v>42460</v>
      </c>
      <c r="BH152" s="106">
        <v>1</v>
      </c>
      <c r="BI152" s="106">
        <v>1</v>
      </c>
      <c r="BJ152" s="106">
        <v>0</v>
      </c>
      <c r="BK152" s="106">
        <v>0</v>
      </c>
      <c r="BL152" s="106">
        <v>1</v>
      </c>
      <c r="BM152" s="106" t="s">
        <v>1457</v>
      </c>
      <c r="BN152" s="106">
        <v>0</v>
      </c>
      <c r="BO152" s="106">
        <v>1</v>
      </c>
      <c r="BP152" s="106">
        <v>0</v>
      </c>
      <c r="BQ152" s="106">
        <v>0</v>
      </c>
      <c r="BR152" s="106">
        <v>1</v>
      </c>
      <c r="BS152" s="106" t="s">
        <v>1457</v>
      </c>
      <c r="BT152" s="106">
        <v>0</v>
      </c>
      <c r="BU152" s="106">
        <v>1</v>
      </c>
      <c r="BV152" s="106">
        <v>0</v>
      </c>
      <c r="BW152" s="106">
        <v>0</v>
      </c>
      <c r="BX152" s="106">
        <v>1</v>
      </c>
      <c r="BY152" s="106" t="s">
        <v>1457</v>
      </c>
      <c r="BZ152" s="106">
        <v>0</v>
      </c>
      <c r="CA152" s="106">
        <v>1</v>
      </c>
      <c r="CB152" s="106">
        <v>0</v>
      </c>
      <c r="CC152" s="106">
        <v>0</v>
      </c>
      <c r="CD152" s="106">
        <v>1</v>
      </c>
      <c r="CE152" s="106" t="s">
        <v>1457</v>
      </c>
      <c r="CF152" s="106">
        <v>0</v>
      </c>
      <c r="CG152" s="106">
        <v>1</v>
      </c>
      <c r="CH152" s="106">
        <v>0</v>
      </c>
      <c r="CI152" s="106">
        <v>0</v>
      </c>
      <c r="CJ152" s="106">
        <v>1</v>
      </c>
      <c r="CK152" s="106" t="s">
        <v>1457</v>
      </c>
      <c r="CL152" s="106">
        <v>0</v>
      </c>
    </row>
    <row r="153" spans="1:90">
      <c r="A153" t="s">
        <v>53</v>
      </c>
      <c r="B153" t="s">
        <v>105</v>
      </c>
      <c r="C153" t="s">
        <v>104</v>
      </c>
      <c r="D153" t="s">
        <v>136</v>
      </c>
      <c r="E153" s="106" t="s">
        <v>135</v>
      </c>
      <c r="F153" s="106" t="s">
        <v>1176</v>
      </c>
      <c r="G153" s="106" t="s">
        <v>1458</v>
      </c>
      <c r="H153" s="106">
        <v>0</v>
      </c>
      <c r="I153" s="106" t="s">
        <v>1176</v>
      </c>
      <c r="J153" s="106" t="s">
        <v>1176</v>
      </c>
      <c r="K153" s="106" t="s">
        <v>1179</v>
      </c>
      <c r="L153" s="106" t="s">
        <v>1179</v>
      </c>
      <c r="M153" s="106" t="s">
        <v>1176</v>
      </c>
      <c r="N153" s="106" t="s">
        <v>1176</v>
      </c>
      <c r="O153" s="106" t="s">
        <v>1176</v>
      </c>
      <c r="P153" s="106" t="s">
        <v>1176</v>
      </c>
      <c r="Q153" s="106">
        <v>0</v>
      </c>
      <c r="R153" s="106">
        <v>0</v>
      </c>
      <c r="S153" s="106">
        <v>42460</v>
      </c>
      <c r="T153" s="106">
        <v>42369</v>
      </c>
      <c r="U153" s="106">
        <v>0</v>
      </c>
      <c r="V153" s="106">
        <v>0</v>
      </c>
      <c r="W153" s="106">
        <v>0</v>
      </c>
      <c r="X153" s="106">
        <v>0</v>
      </c>
      <c r="Y153" s="106"/>
      <c r="Z153" s="106"/>
      <c r="AA153" s="106"/>
      <c r="AB153" s="106"/>
      <c r="AC153" s="106"/>
      <c r="AD153" s="106"/>
      <c r="AE153" s="106"/>
      <c r="AF153" s="106"/>
      <c r="AG153" s="106"/>
      <c r="AH153" s="106">
        <v>1</v>
      </c>
      <c r="AI153" s="106">
        <v>0</v>
      </c>
      <c r="AJ153" s="106">
        <v>1</v>
      </c>
      <c r="AK153" s="106">
        <v>0</v>
      </c>
      <c r="AL153" s="106">
        <v>0</v>
      </c>
      <c r="AM153" s="106">
        <v>0</v>
      </c>
      <c r="AN153" s="106">
        <v>0</v>
      </c>
      <c r="AO153" s="106" t="s">
        <v>1457</v>
      </c>
      <c r="AP153" s="106">
        <v>0</v>
      </c>
      <c r="AQ153" s="106">
        <v>1</v>
      </c>
      <c r="AR153" s="106">
        <v>0</v>
      </c>
      <c r="AS153" s="106">
        <v>0</v>
      </c>
      <c r="AT153" s="106">
        <v>1</v>
      </c>
      <c r="AU153" s="106" t="s">
        <v>1457</v>
      </c>
      <c r="AV153" s="106">
        <v>0</v>
      </c>
      <c r="AW153" s="106">
        <v>1</v>
      </c>
      <c r="AX153" s="106">
        <v>0</v>
      </c>
      <c r="AY153" s="106">
        <v>0</v>
      </c>
      <c r="AZ153" s="106">
        <v>1</v>
      </c>
      <c r="BA153" s="106" t="s">
        <v>1457</v>
      </c>
      <c r="BB153" s="106">
        <v>0</v>
      </c>
      <c r="BC153" s="106">
        <v>0</v>
      </c>
      <c r="BD153" s="106">
        <v>0</v>
      </c>
      <c r="BE153" s="106">
        <v>1</v>
      </c>
      <c r="BF153" s="106">
        <v>1</v>
      </c>
      <c r="BG153" s="106">
        <v>42460</v>
      </c>
      <c r="BH153" s="106">
        <v>1</v>
      </c>
      <c r="BI153" s="106">
        <v>0</v>
      </c>
      <c r="BJ153" s="106">
        <v>0</v>
      </c>
      <c r="BK153" s="106">
        <v>1</v>
      </c>
      <c r="BL153" s="106">
        <v>1</v>
      </c>
      <c r="BM153" s="106">
        <v>42369</v>
      </c>
      <c r="BN153" s="106">
        <v>1</v>
      </c>
      <c r="BO153" s="106">
        <v>1</v>
      </c>
      <c r="BP153" s="106">
        <v>0</v>
      </c>
      <c r="BQ153" s="106">
        <v>0</v>
      </c>
      <c r="BR153" s="106">
        <v>1</v>
      </c>
      <c r="BS153" s="106" t="s">
        <v>1457</v>
      </c>
      <c r="BT153" s="106">
        <v>0</v>
      </c>
      <c r="BU153" s="106">
        <v>1</v>
      </c>
      <c r="BV153" s="106">
        <v>0</v>
      </c>
      <c r="BW153" s="106">
        <v>0</v>
      </c>
      <c r="BX153" s="106">
        <v>1</v>
      </c>
      <c r="BY153" s="106" t="s">
        <v>1457</v>
      </c>
      <c r="BZ153" s="106">
        <v>0</v>
      </c>
      <c r="CA153" s="106">
        <v>1</v>
      </c>
      <c r="CB153" s="106">
        <v>0</v>
      </c>
      <c r="CC153" s="106">
        <v>0</v>
      </c>
      <c r="CD153" s="106">
        <v>1</v>
      </c>
      <c r="CE153" s="106" t="s">
        <v>1457</v>
      </c>
      <c r="CF153" s="106">
        <v>0</v>
      </c>
      <c r="CG153" s="106">
        <v>1</v>
      </c>
      <c r="CH153" s="106">
        <v>0</v>
      </c>
      <c r="CI153" s="106">
        <v>0</v>
      </c>
      <c r="CJ153" s="106">
        <v>1</v>
      </c>
      <c r="CK153" s="106" t="s">
        <v>1457</v>
      </c>
      <c r="CL153" s="106">
        <v>0</v>
      </c>
    </row>
    <row r="154" spans="1:90">
      <c r="A154" t="s">
        <v>77</v>
      </c>
      <c r="B154" t="s">
        <v>76</v>
      </c>
      <c r="C154" t="s">
        <v>75</v>
      </c>
      <c r="D154" t="s">
        <v>134</v>
      </c>
      <c r="E154" s="106" t="s">
        <v>133</v>
      </c>
      <c r="F154" s="106" t="s">
        <v>1176</v>
      </c>
      <c r="G154" s="106" t="s">
        <v>1458</v>
      </c>
      <c r="H154" s="106">
        <v>0</v>
      </c>
      <c r="I154" s="106" t="s">
        <v>1176</v>
      </c>
      <c r="J154" s="106" t="s">
        <v>1176</v>
      </c>
      <c r="K154" s="106" t="s">
        <v>1176</v>
      </c>
      <c r="L154" s="106" t="s">
        <v>1176</v>
      </c>
      <c r="M154" s="106" t="s">
        <v>1176</v>
      </c>
      <c r="N154" s="106" t="s">
        <v>1176</v>
      </c>
      <c r="O154" s="106" t="s">
        <v>1176</v>
      </c>
      <c r="P154" s="106" t="s">
        <v>1176</v>
      </c>
      <c r="Q154" s="106">
        <v>0</v>
      </c>
      <c r="R154" s="106">
        <v>0</v>
      </c>
      <c r="S154" s="106">
        <v>0</v>
      </c>
      <c r="T154" s="106">
        <v>0</v>
      </c>
      <c r="U154" s="106">
        <v>0</v>
      </c>
      <c r="V154" s="106">
        <v>0</v>
      </c>
      <c r="W154" s="106">
        <v>0</v>
      </c>
      <c r="X154" s="106">
        <v>0</v>
      </c>
      <c r="Y154" s="106"/>
      <c r="Z154" s="106"/>
      <c r="AA154" s="106"/>
      <c r="AB154" s="106"/>
      <c r="AC154" s="106"/>
      <c r="AD154" s="106"/>
      <c r="AE154" s="106"/>
      <c r="AF154" s="106"/>
      <c r="AG154" s="106"/>
      <c r="AH154" s="106">
        <v>1</v>
      </c>
      <c r="AI154" s="106">
        <v>0</v>
      </c>
      <c r="AJ154" s="106">
        <v>1</v>
      </c>
      <c r="AK154" s="106">
        <v>0</v>
      </c>
      <c r="AL154" s="106">
        <v>0</v>
      </c>
      <c r="AM154" s="106">
        <v>0</v>
      </c>
      <c r="AN154" s="106">
        <v>0</v>
      </c>
      <c r="AO154" s="106" t="s">
        <v>1457</v>
      </c>
      <c r="AP154" s="106">
        <v>0</v>
      </c>
      <c r="AQ154" s="106">
        <v>1</v>
      </c>
      <c r="AR154" s="106">
        <v>0</v>
      </c>
      <c r="AS154" s="106">
        <v>0</v>
      </c>
      <c r="AT154" s="106">
        <v>1</v>
      </c>
      <c r="AU154" s="106" t="s">
        <v>1457</v>
      </c>
      <c r="AV154" s="106">
        <v>0</v>
      </c>
      <c r="AW154" s="106">
        <v>1</v>
      </c>
      <c r="AX154" s="106">
        <v>0</v>
      </c>
      <c r="AY154" s="106">
        <v>0</v>
      </c>
      <c r="AZ154" s="106">
        <v>1</v>
      </c>
      <c r="BA154" s="106" t="s">
        <v>1457</v>
      </c>
      <c r="BB154" s="106">
        <v>0</v>
      </c>
      <c r="BC154" s="106">
        <v>1</v>
      </c>
      <c r="BD154" s="106">
        <v>0</v>
      </c>
      <c r="BE154" s="106">
        <v>0</v>
      </c>
      <c r="BF154" s="106">
        <v>1</v>
      </c>
      <c r="BG154" s="106" t="s">
        <v>1457</v>
      </c>
      <c r="BH154" s="106">
        <v>0</v>
      </c>
      <c r="BI154" s="106">
        <v>1</v>
      </c>
      <c r="BJ154" s="106">
        <v>0</v>
      </c>
      <c r="BK154" s="106">
        <v>0</v>
      </c>
      <c r="BL154" s="106">
        <v>1</v>
      </c>
      <c r="BM154" s="106" t="s">
        <v>1457</v>
      </c>
      <c r="BN154" s="106">
        <v>0</v>
      </c>
      <c r="BO154" s="106">
        <v>1</v>
      </c>
      <c r="BP154" s="106">
        <v>0</v>
      </c>
      <c r="BQ154" s="106">
        <v>0</v>
      </c>
      <c r="BR154" s="106">
        <v>1</v>
      </c>
      <c r="BS154" s="106" t="s">
        <v>1457</v>
      </c>
      <c r="BT154" s="106">
        <v>0</v>
      </c>
      <c r="BU154" s="106">
        <v>1</v>
      </c>
      <c r="BV154" s="106">
        <v>0</v>
      </c>
      <c r="BW154" s="106">
        <v>0</v>
      </c>
      <c r="BX154" s="106">
        <v>1</v>
      </c>
      <c r="BY154" s="106" t="s">
        <v>1457</v>
      </c>
      <c r="BZ154" s="106">
        <v>0</v>
      </c>
      <c r="CA154" s="106">
        <v>1</v>
      </c>
      <c r="CB154" s="106">
        <v>0</v>
      </c>
      <c r="CC154" s="106">
        <v>0</v>
      </c>
      <c r="CD154" s="106">
        <v>1</v>
      </c>
      <c r="CE154" s="106" t="s">
        <v>1457</v>
      </c>
      <c r="CF154" s="106">
        <v>0</v>
      </c>
      <c r="CG154" s="106">
        <v>1</v>
      </c>
      <c r="CH154" s="106">
        <v>0</v>
      </c>
      <c r="CI154" s="106">
        <v>0</v>
      </c>
      <c r="CJ154" s="106">
        <v>1</v>
      </c>
      <c r="CK154" s="106" t="s">
        <v>1457</v>
      </c>
      <c r="CL154" s="106">
        <v>0</v>
      </c>
    </row>
    <row r="155" spans="1:90">
      <c r="A155" t="s">
        <v>48</v>
      </c>
      <c r="B155" t="s">
        <v>64</v>
      </c>
      <c r="C155" t="s">
        <v>63</v>
      </c>
      <c r="D155" t="s">
        <v>132</v>
      </c>
      <c r="E155" s="106" t="s">
        <v>131</v>
      </c>
      <c r="F155" s="106" t="s">
        <v>1176</v>
      </c>
      <c r="G155" s="106" t="s">
        <v>1458</v>
      </c>
      <c r="H155" s="106">
        <v>0</v>
      </c>
      <c r="I155" s="106" t="s">
        <v>1176</v>
      </c>
      <c r="J155" s="106" t="s">
        <v>1176</v>
      </c>
      <c r="K155" s="106" t="s">
        <v>1179</v>
      </c>
      <c r="L155" s="106" t="s">
        <v>1176</v>
      </c>
      <c r="M155" s="106" t="s">
        <v>1179</v>
      </c>
      <c r="N155" s="106" t="s">
        <v>1176</v>
      </c>
      <c r="O155" s="106" t="s">
        <v>1176</v>
      </c>
      <c r="P155" s="106" t="s">
        <v>1176</v>
      </c>
      <c r="Q155" s="106">
        <v>0</v>
      </c>
      <c r="R155" s="106">
        <v>0</v>
      </c>
      <c r="S155" s="106">
        <v>42460</v>
      </c>
      <c r="T155" s="106">
        <v>0</v>
      </c>
      <c r="U155" s="106">
        <v>42460</v>
      </c>
      <c r="V155" s="106">
        <v>0</v>
      </c>
      <c r="W155" s="106">
        <v>0</v>
      </c>
      <c r="X155" s="106">
        <v>0</v>
      </c>
      <c r="Y155" s="106"/>
      <c r="Z155" s="106"/>
      <c r="AA155" s="106"/>
      <c r="AB155" s="106"/>
      <c r="AC155" s="106"/>
      <c r="AD155" s="106"/>
      <c r="AE155" s="106"/>
      <c r="AF155" s="106"/>
      <c r="AG155" s="106"/>
      <c r="AH155" s="106">
        <v>1</v>
      </c>
      <c r="AI155" s="106">
        <v>0</v>
      </c>
      <c r="AJ155" s="106">
        <v>1</v>
      </c>
      <c r="AK155" s="106">
        <v>0</v>
      </c>
      <c r="AL155" s="106">
        <v>0</v>
      </c>
      <c r="AM155" s="106">
        <v>0</v>
      </c>
      <c r="AN155" s="106">
        <v>0</v>
      </c>
      <c r="AO155" s="106" t="s">
        <v>1457</v>
      </c>
      <c r="AP155" s="106">
        <v>0</v>
      </c>
      <c r="AQ155" s="106">
        <v>1</v>
      </c>
      <c r="AR155" s="106">
        <v>0</v>
      </c>
      <c r="AS155" s="106">
        <v>0</v>
      </c>
      <c r="AT155" s="106">
        <v>1</v>
      </c>
      <c r="AU155" s="106" t="s">
        <v>1457</v>
      </c>
      <c r="AV155" s="106">
        <v>0</v>
      </c>
      <c r="AW155" s="106">
        <v>1</v>
      </c>
      <c r="AX155" s="106">
        <v>0</v>
      </c>
      <c r="AY155" s="106">
        <v>0</v>
      </c>
      <c r="AZ155" s="106">
        <v>1</v>
      </c>
      <c r="BA155" s="106" t="s">
        <v>1457</v>
      </c>
      <c r="BB155" s="106">
        <v>0</v>
      </c>
      <c r="BC155" s="106">
        <v>0</v>
      </c>
      <c r="BD155" s="106">
        <v>0</v>
      </c>
      <c r="BE155" s="106">
        <v>1</v>
      </c>
      <c r="BF155" s="106">
        <v>1</v>
      </c>
      <c r="BG155" s="106">
        <v>42460</v>
      </c>
      <c r="BH155" s="106">
        <v>1</v>
      </c>
      <c r="BI155" s="106">
        <v>1</v>
      </c>
      <c r="BJ155" s="106">
        <v>0</v>
      </c>
      <c r="BK155" s="106">
        <v>0</v>
      </c>
      <c r="BL155" s="106">
        <v>1</v>
      </c>
      <c r="BM155" s="106" t="s">
        <v>1457</v>
      </c>
      <c r="BN155" s="106">
        <v>0</v>
      </c>
      <c r="BO155" s="106">
        <v>0</v>
      </c>
      <c r="BP155" s="106">
        <v>0</v>
      </c>
      <c r="BQ155" s="106">
        <v>1</v>
      </c>
      <c r="BR155" s="106">
        <v>1</v>
      </c>
      <c r="BS155" s="106">
        <v>42460</v>
      </c>
      <c r="BT155" s="106">
        <v>1</v>
      </c>
      <c r="BU155" s="106">
        <v>1</v>
      </c>
      <c r="BV155" s="106">
        <v>0</v>
      </c>
      <c r="BW155" s="106">
        <v>0</v>
      </c>
      <c r="BX155" s="106">
        <v>1</v>
      </c>
      <c r="BY155" s="106" t="s">
        <v>1457</v>
      </c>
      <c r="BZ155" s="106">
        <v>0</v>
      </c>
      <c r="CA155" s="106">
        <v>1</v>
      </c>
      <c r="CB155" s="106">
        <v>0</v>
      </c>
      <c r="CC155" s="106">
        <v>0</v>
      </c>
      <c r="CD155" s="106">
        <v>1</v>
      </c>
      <c r="CE155" s="106" t="s">
        <v>1457</v>
      </c>
      <c r="CF155" s="106">
        <v>0</v>
      </c>
      <c r="CG155" s="106">
        <v>1</v>
      </c>
      <c r="CH155" s="106">
        <v>0</v>
      </c>
      <c r="CI155" s="106">
        <v>0</v>
      </c>
      <c r="CJ155" s="106">
        <v>1</v>
      </c>
      <c r="CK155" s="106" t="s">
        <v>1457</v>
      </c>
      <c r="CL155" s="106">
        <v>0</v>
      </c>
    </row>
    <row r="156" spans="1:90">
      <c r="A156" t="s">
        <v>53</v>
      </c>
      <c r="B156" t="s">
        <v>52</v>
      </c>
      <c r="C156" t="s">
        <v>108</v>
      </c>
      <c r="D156" t="s">
        <v>130</v>
      </c>
      <c r="E156" s="106" t="s">
        <v>129</v>
      </c>
      <c r="F156" s="106" t="s">
        <v>1176</v>
      </c>
      <c r="G156" s="106" t="s">
        <v>1458</v>
      </c>
      <c r="H156" s="106">
        <v>0</v>
      </c>
      <c r="I156" s="106" t="s">
        <v>1176</v>
      </c>
      <c r="J156" s="106" t="s">
        <v>1179</v>
      </c>
      <c r="K156" s="106" t="s">
        <v>1179</v>
      </c>
      <c r="L156" s="106" t="s">
        <v>1176</v>
      </c>
      <c r="M156" s="106" t="s">
        <v>1176</v>
      </c>
      <c r="N156" s="106" t="s">
        <v>1176</v>
      </c>
      <c r="O156" s="106" t="s">
        <v>1179</v>
      </c>
      <c r="P156" s="106" t="s">
        <v>1176</v>
      </c>
      <c r="Q156" s="106">
        <v>0</v>
      </c>
      <c r="R156" s="106">
        <v>42355</v>
      </c>
      <c r="S156" s="106">
        <v>42429</v>
      </c>
      <c r="T156" s="106">
        <v>0</v>
      </c>
      <c r="U156" s="106">
        <v>0</v>
      </c>
      <c r="V156" s="106">
        <v>0</v>
      </c>
      <c r="W156" s="106">
        <v>42429</v>
      </c>
      <c r="X156" s="106">
        <v>0</v>
      </c>
      <c r="Y156" s="106"/>
      <c r="Z156" s="106"/>
      <c r="AA156" s="106"/>
      <c r="AB156" s="106"/>
      <c r="AC156" s="106"/>
      <c r="AD156" s="106"/>
      <c r="AE156" s="106"/>
      <c r="AF156" s="106"/>
      <c r="AG156" s="106"/>
      <c r="AH156" s="106">
        <v>1</v>
      </c>
      <c r="AI156" s="106">
        <v>0</v>
      </c>
      <c r="AJ156" s="106">
        <v>1</v>
      </c>
      <c r="AK156" s="106">
        <v>0</v>
      </c>
      <c r="AL156" s="106">
        <v>0</v>
      </c>
      <c r="AM156" s="106">
        <v>0</v>
      </c>
      <c r="AN156" s="106">
        <v>0</v>
      </c>
      <c r="AO156" s="106" t="s">
        <v>1457</v>
      </c>
      <c r="AP156" s="106">
        <v>0</v>
      </c>
      <c r="AQ156" s="106">
        <v>1</v>
      </c>
      <c r="AR156" s="106">
        <v>0</v>
      </c>
      <c r="AS156" s="106">
        <v>0</v>
      </c>
      <c r="AT156" s="106">
        <v>1</v>
      </c>
      <c r="AU156" s="106" t="s">
        <v>1457</v>
      </c>
      <c r="AV156" s="106">
        <v>0</v>
      </c>
      <c r="AW156" s="106">
        <v>0</v>
      </c>
      <c r="AX156" s="106">
        <v>0</v>
      </c>
      <c r="AY156" s="106">
        <v>1</v>
      </c>
      <c r="AZ156" s="106">
        <v>1</v>
      </c>
      <c r="BA156" s="106">
        <v>42355</v>
      </c>
      <c r="BB156" s="106">
        <v>1</v>
      </c>
      <c r="BC156" s="106">
        <v>0</v>
      </c>
      <c r="BD156" s="106">
        <v>0</v>
      </c>
      <c r="BE156" s="106">
        <v>1</v>
      </c>
      <c r="BF156" s="106">
        <v>1</v>
      </c>
      <c r="BG156" s="106">
        <v>42429</v>
      </c>
      <c r="BH156" s="106">
        <v>1</v>
      </c>
      <c r="BI156" s="106">
        <v>1</v>
      </c>
      <c r="BJ156" s="106">
        <v>0</v>
      </c>
      <c r="BK156" s="106">
        <v>0</v>
      </c>
      <c r="BL156" s="106">
        <v>1</v>
      </c>
      <c r="BM156" s="106" t="s">
        <v>1457</v>
      </c>
      <c r="BN156" s="106">
        <v>0</v>
      </c>
      <c r="BO156" s="106">
        <v>1</v>
      </c>
      <c r="BP156" s="106">
        <v>0</v>
      </c>
      <c r="BQ156" s="106">
        <v>0</v>
      </c>
      <c r="BR156" s="106">
        <v>1</v>
      </c>
      <c r="BS156" s="106" t="s">
        <v>1457</v>
      </c>
      <c r="BT156" s="106">
        <v>0</v>
      </c>
      <c r="BU156" s="106">
        <v>1</v>
      </c>
      <c r="BV156" s="106">
        <v>0</v>
      </c>
      <c r="BW156" s="106">
        <v>0</v>
      </c>
      <c r="BX156" s="106">
        <v>1</v>
      </c>
      <c r="BY156" s="106" t="s">
        <v>1457</v>
      </c>
      <c r="BZ156" s="106">
        <v>0</v>
      </c>
      <c r="CA156" s="106">
        <v>0</v>
      </c>
      <c r="CB156" s="106">
        <v>0</v>
      </c>
      <c r="CC156" s="106">
        <v>1</v>
      </c>
      <c r="CD156" s="106">
        <v>1</v>
      </c>
      <c r="CE156" s="106">
        <v>42429</v>
      </c>
      <c r="CF156" s="106">
        <v>1</v>
      </c>
      <c r="CG156" s="106">
        <v>1</v>
      </c>
      <c r="CH156" s="106">
        <v>0</v>
      </c>
      <c r="CI156" s="106">
        <v>0</v>
      </c>
      <c r="CJ156" s="106">
        <v>1</v>
      </c>
      <c r="CK156" s="106" t="s">
        <v>1457</v>
      </c>
      <c r="CL156" s="106">
        <v>0</v>
      </c>
    </row>
    <row r="157" spans="1:90">
      <c r="A157" t="s">
        <v>48</v>
      </c>
      <c r="B157" t="s">
        <v>64</v>
      </c>
      <c r="C157" t="s">
        <v>72</v>
      </c>
      <c r="D157" t="s">
        <v>128</v>
      </c>
      <c r="E157" s="106" t="s">
        <v>127</v>
      </c>
      <c r="F157" s="106" t="s">
        <v>1176</v>
      </c>
      <c r="G157" s="106" t="s">
        <v>1458</v>
      </c>
      <c r="H157" s="106">
        <v>0</v>
      </c>
      <c r="I157" s="106" t="s">
        <v>1176</v>
      </c>
      <c r="J157" s="106" t="s">
        <v>1176</v>
      </c>
      <c r="K157" s="106" t="s">
        <v>1179</v>
      </c>
      <c r="L157" s="106" t="s">
        <v>1176</v>
      </c>
      <c r="M157" s="106" t="s">
        <v>1176</v>
      </c>
      <c r="N157" s="106" t="s">
        <v>1176</v>
      </c>
      <c r="O157" s="106" t="s">
        <v>1179</v>
      </c>
      <c r="P157" s="106" t="s">
        <v>1176</v>
      </c>
      <c r="Q157" s="106">
        <v>0</v>
      </c>
      <c r="R157" s="106">
        <v>0</v>
      </c>
      <c r="S157" s="106">
        <v>42278</v>
      </c>
      <c r="T157" s="106">
        <v>0</v>
      </c>
      <c r="U157" s="106">
        <v>0</v>
      </c>
      <c r="V157" s="106">
        <v>0</v>
      </c>
      <c r="W157" s="106">
        <v>42278</v>
      </c>
      <c r="X157" s="106">
        <v>0</v>
      </c>
      <c r="Y157" s="106"/>
      <c r="Z157" s="106"/>
      <c r="AA157" s="106"/>
      <c r="AB157" s="106"/>
      <c r="AC157" s="106"/>
      <c r="AD157" s="106"/>
      <c r="AE157" s="106"/>
      <c r="AF157" s="106"/>
      <c r="AG157" s="106"/>
      <c r="AH157" s="106">
        <v>1</v>
      </c>
      <c r="AI157" s="106">
        <v>0</v>
      </c>
      <c r="AJ157" s="106">
        <v>1</v>
      </c>
      <c r="AK157" s="106">
        <v>0</v>
      </c>
      <c r="AL157" s="106">
        <v>0</v>
      </c>
      <c r="AM157" s="106">
        <v>0</v>
      </c>
      <c r="AN157" s="106">
        <v>0</v>
      </c>
      <c r="AO157" s="106" t="s">
        <v>1457</v>
      </c>
      <c r="AP157" s="106">
        <v>0</v>
      </c>
      <c r="AQ157" s="106">
        <v>1</v>
      </c>
      <c r="AR157" s="106">
        <v>0</v>
      </c>
      <c r="AS157" s="106">
        <v>0</v>
      </c>
      <c r="AT157" s="106">
        <v>1</v>
      </c>
      <c r="AU157" s="106" t="s">
        <v>1457</v>
      </c>
      <c r="AV157" s="106">
        <v>0</v>
      </c>
      <c r="AW157" s="106">
        <v>1</v>
      </c>
      <c r="AX157" s="106">
        <v>0</v>
      </c>
      <c r="AY157" s="106">
        <v>0</v>
      </c>
      <c r="AZ157" s="106">
        <v>1</v>
      </c>
      <c r="BA157" s="106" t="s">
        <v>1457</v>
      </c>
      <c r="BB157" s="106">
        <v>0</v>
      </c>
      <c r="BC157" s="106">
        <v>0</v>
      </c>
      <c r="BD157" s="106">
        <v>0</v>
      </c>
      <c r="BE157" s="106">
        <v>1</v>
      </c>
      <c r="BF157" s="106">
        <v>1</v>
      </c>
      <c r="BG157" s="106">
        <v>42278</v>
      </c>
      <c r="BH157" s="106">
        <v>1</v>
      </c>
      <c r="BI157" s="106">
        <v>1</v>
      </c>
      <c r="BJ157" s="106">
        <v>0</v>
      </c>
      <c r="BK157" s="106">
        <v>0</v>
      </c>
      <c r="BL157" s="106">
        <v>1</v>
      </c>
      <c r="BM157" s="106" t="s">
        <v>1457</v>
      </c>
      <c r="BN157" s="106">
        <v>0</v>
      </c>
      <c r="BO157" s="106">
        <v>1</v>
      </c>
      <c r="BP157" s="106">
        <v>0</v>
      </c>
      <c r="BQ157" s="106">
        <v>0</v>
      </c>
      <c r="BR157" s="106">
        <v>1</v>
      </c>
      <c r="BS157" s="106" t="s">
        <v>1457</v>
      </c>
      <c r="BT157" s="106">
        <v>0</v>
      </c>
      <c r="BU157" s="106">
        <v>1</v>
      </c>
      <c r="BV157" s="106">
        <v>0</v>
      </c>
      <c r="BW157" s="106">
        <v>0</v>
      </c>
      <c r="BX157" s="106">
        <v>1</v>
      </c>
      <c r="BY157" s="106" t="s">
        <v>1457</v>
      </c>
      <c r="BZ157" s="106">
        <v>0</v>
      </c>
      <c r="CA157" s="106">
        <v>0</v>
      </c>
      <c r="CB157" s="106">
        <v>0</v>
      </c>
      <c r="CC157" s="106">
        <v>1</v>
      </c>
      <c r="CD157" s="106">
        <v>1</v>
      </c>
      <c r="CE157" s="106">
        <v>42278</v>
      </c>
      <c r="CF157" s="106">
        <v>1</v>
      </c>
      <c r="CG157" s="106">
        <v>1</v>
      </c>
      <c r="CH157" s="106">
        <v>0</v>
      </c>
      <c r="CI157" s="106">
        <v>0</v>
      </c>
      <c r="CJ157" s="106">
        <v>1</v>
      </c>
      <c r="CK157" s="106" t="s">
        <v>1457</v>
      </c>
      <c r="CL157" s="106">
        <v>0</v>
      </c>
    </row>
    <row r="158" spans="1:90">
      <c r="A158" t="s">
        <v>48</v>
      </c>
      <c r="B158" t="s">
        <v>120</v>
      </c>
      <c r="C158" t="s">
        <v>119</v>
      </c>
      <c r="D158" t="s">
        <v>126</v>
      </c>
      <c r="E158" s="106" t="s">
        <v>125</v>
      </c>
      <c r="F158" s="106" t="s">
        <v>1176</v>
      </c>
      <c r="G158" s="106" t="s">
        <v>1458</v>
      </c>
      <c r="H158" s="106">
        <v>0</v>
      </c>
      <c r="I158" s="106" t="s">
        <v>1176</v>
      </c>
      <c r="J158" s="106" t="s">
        <v>1176</v>
      </c>
      <c r="K158" s="106" t="s">
        <v>1176</v>
      </c>
      <c r="L158" s="106" t="s">
        <v>1176</v>
      </c>
      <c r="M158" s="106" t="s">
        <v>1176</v>
      </c>
      <c r="N158" s="106" t="s">
        <v>1176</v>
      </c>
      <c r="O158" s="106" t="s">
        <v>1176</v>
      </c>
      <c r="P158" s="106" t="s">
        <v>1176</v>
      </c>
      <c r="Q158" s="106">
        <v>0</v>
      </c>
      <c r="R158" s="106">
        <v>0</v>
      </c>
      <c r="S158" s="106">
        <v>0</v>
      </c>
      <c r="T158" s="106">
        <v>0</v>
      </c>
      <c r="U158" s="106">
        <v>0</v>
      </c>
      <c r="V158" s="106">
        <v>0</v>
      </c>
      <c r="W158" s="106">
        <v>0</v>
      </c>
      <c r="X158" s="106">
        <v>0</v>
      </c>
      <c r="Y158" s="106"/>
      <c r="Z158" s="106"/>
      <c r="AA158" s="106"/>
      <c r="AB158" s="106"/>
      <c r="AC158" s="106"/>
      <c r="AD158" s="106"/>
      <c r="AE158" s="106"/>
      <c r="AF158" s="106"/>
      <c r="AG158" s="106"/>
      <c r="AH158" s="106">
        <v>1</v>
      </c>
      <c r="AI158" s="106">
        <v>0</v>
      </c>
      <c r="AJ158" s="106">
        <v>1</v>
      </c>
      <c r="AK158" s="106">
        <v>0</v>
      </c>
      <c r="AL158" s="106">
        <v>0</v>
      </c>
      <c r="AM158" s="106">
        <v>0</v>
      </c>
      <c r="AN158" s="106">
        <v>0</v>
      </c>
      <c r="AO158" s="106" t="s">
        <v>1457</v>
      </c>
      <c r="AP158" s="106">
        <v>0</v>
      </c>
      <c r="AQ158" s="106">
        <v>1</v>
      </c>
      <c r="AR158" s="106">
        <v>0</v>
      </c>
      <c r="AS158" s="106">
        <v>0</v>
      </c>
      <c r="AT158" s="106">
        <v>1</v>
      </c>
      <c r="AU158" s="106" t="s">
        <v>1457</v>
      </c>
      <c r="AV158" s="106">
        <v>0</v>
      </c>
      <c r="AW158" s="106">
        <v>1</v>
      </c>
      <c r="AX158" s="106">
        <v>0</v>
      </c>
      <c r="AY158" s="106">
        <v>0</v>
      </c>
      <c r="AZ158" s="106">
        <v>1</v>
      </c>
      <c r="BA158" s="106" t="s">
        <v>1457</v>
      </c>
      <c r="BB158" s="106">
        <v>0</v>
      </c>
      <c r="BC158" s="106">
        <v>1</v>
      </c>
      <c r="BD158" s="106">
        <v>0</v>
      </c>
      <c r="BE158" s="106">
        <v>0</v>
      </c>
      <c r="BF158" s="106">
        <v>1</v>
      </c>
      <c r="BG158" s="106" t="s">
        <v>1457</v>
      </c>
      <c r="BH158" s="106">
        <v>0</v>
      </c>
      <c r="BI158" s="106">
        <v>1</v>
      </c>
      <c r="BJ158" s="106">
        <v>0</v>
      </c>
      <c r="BK158" s="106">
        <v>0</v>
      </c>
      <c r="BL158" s="106">
        <v>1</v>
      </c>
      <c r="BM158" s="106" t="s">
        <v>1457</v>
      </c>
      <c r="BN158" s="106">
        <v>0</v>
      </c>
      <c r="BO158" s="106">
        <v>1</v>
      </c>
      <c r="BP158" s="106">
        <v>0</v>
      </c>
      <c r="BQ158" s="106">
        <v>0</v>
      </c>
      <c r="BR158" s="106">
        <v>1</v>
      </c>
      <c r="BS158" s="106" t="s">
        <v>1457</v>
      </c>
      <c r="BT158" s="106">
        <v>0</v>
      </c>
      <c r="BU158" s="106">
        <v>1</v>
      </c>
      <c r="BV158" s="106">
        <v>0</v>
      </c>
      <c r="BW158" s="106">
        <v>0</v>
      </c>
      <c r="BX158" s="106">
        <v>1</v>
      </c>
      <c r="BY158" s="106" t="s">
        <v>1457</v>
      </c>
      <c r="BZ158" s="106">
        <v>0</v>
      </c>
      <c r="CA158" s="106">
        <v>1</v>
      </c>
      <c r="CB158" s="106">
        <v>0</v>
      </c>
      <c r="CC158" s="106">
        <v>0</v>
      </c>
      <c r="CD158" s="106">
        <v>1</v>
      </c>
      <c r="CE158" s="106" t="s">
        <v>1457</v>
      </c>
      <c r="CF158" s="106">
        <v>0</v>
      </c>
      <c r="CG158" s="106">
        <v>1</v>
      </c>
      <c r="CH158" s="106">
        <v>0</v>
      </c>
      <c r="CI158" s="106">
        <v>0</v>
      </c>
      <c r="CJ158" s="106">
        <v>1</v>
      </c>
      <c r="CK158" s="106" t="s">
        <v>1457</v>
      </c>
      <c r="CL158" s="106">
        <v>0</v>
      </c>
    </row>
    <row r="159" spans="1:90">
      <c r="A159" t="s">
        <v>53</v>
      </c>
      <c r="B159" t="s">
        <v>52</v>
      </c>
      <c r="C159" t="s">
        <v>108</v>
      </c>
      <c r="D159" t="s">
        <v>124</v>
      </c>
      <c r="E159" s="106" t="s">
        <v>123</v>
      </c>
      <c r="F159" s="106" t="s">
        <v>1176</v>
      </c>
      <c r="G159" s="106" t="s">
        <v>1458</v>
      </c>
      <c r="H159" s="106">
        <v>0</v>
      </c>
      <c r="I159" s="106" t="s">
        <v>1176</v>
      </c>
      <c r="J159" s="106" t="s">
        <v>1176</v>
      </c>
      <c r="K159" s="106" t="s">
        <v>1176</v>
      </c>
      <c r="L159" s="106" t="s">
        <v>1179</v>
      </c>
      <c r="M159" s="106" t="s">
        <v>1176</v>
      </c>
      <c r="N159" s="106" t="s">
        <v>1179</v>
      </c>
      <c r="O159" s="106" t="s">
        <v>1176</v>
      </c>
      <c r="P159" s="106" t="s">
        <v>1176</v>
      </c>
      <c r="Q159" s="106">
        <v>0</v>
      </c>
      <c r="R159" s="106">
        <v>0</v>
      </c>
      <c r="S159" s="106">
        <v>0</v>
      </c>
      <c r="T159" s="106">
        <v>42460</v>
      </c>
      <c r="U159" s="106">
        <v>0</v>
      </c>
      <c r="V159" s="106">
        <v>42460</v>
      </c>
      <c r="W159" s="106">
        <v>0</v>
      </c>
      <c r="X159" s="106">
        <v>0</v>
      </c>
      <c r="Y159" s="106"/>
      <c r="Z159" s="106"/>
      <c r="AA159" s="106"/>
      <c r="AB159" s="106"/>
      <c r="AC159" s="106"/>
      <c r="AD159" s="106"/>
      <c r="AE159" s="106"/>
      <c r="AF159" s="106"/>
      <c r="AG159" s="106"/>
      <c r="AH159" s="106">
        <v>1</v>
      </c>
      <c r="AI159" s="106">
        <v>0</v>
      </c>
      <c r="AJ159" s="106">
        <v>1</v>
      </c>
      <c r="AK159" s="106">
        <v>0</v>
      </c>
      <c r="AL159" s="106">
        <v>0</v>
      </c>
      <c r="AM159" s="106">
        <v>0</v>
      </c>
      <c r="AN159" s="106">
        <v>0</v>
      </c>
      <c r="AO159" s="106" t="s">
        <v>1457</v>
      </c>
      <c r="AP159" s="106">
        <v>0</v>
      </c>
      <c r="AQ159" s="106">
        <v>1</v>
      </c>
      <c r="AR159" s="106">
        <v>0</v>
      </c>
      <c r="AS159" s="106">
        <v>0</v>
      </c>
      <c r="AT159" s="106">
        <v>1</v>
      </c>
      <c r="AU159" s="106" t="s">
        <v>1457</v>
      </c>
      <c r="AV159" s="106">
        <v>0</v>
      </c>
      <c r="AW159" s="106">
        <v>1</v>
      </c>
      <c r="AX159" s="106">
        <v>0</v>
      </c>
      <c r="AY159" s="106">
        <v>0</v>
      </c>
      <c r="AZ159" s="106">
        <v>1</v>
      </c>
      <c r="BA159" s="106" t="s">
        <v>1457</v>
      </c>
      <c r="BB159" s="106">
        <v>0</v>
      </c>
      <c r="BC159" s="106">
        <v>1</v>
      </c>
      <c r="BD159" s="106">
        <v>0</v>
      </c>
      <c r="BE159" s="106">
        <v>0</v>
      </c>
      <c r="BF159" s="106">
        <v>1</v>
      </c>
      <c r="BG159" s="106" t="s">
        <v>1457</v>
      </c>
      <c r="BH159" s="106">
        <v>0</v>
      </c>
      <c r="BI159" s="106">
        <v>0</v>
      </c>
      <c r="BJ159" s="106">
        <v>0</v>
      </c>
      <c r="BK159" s="106">
        <v>1</v>
      </c>
      <c r="BL159" s="106">
        <v>1</v>
      </c>
      <c r="BM159" s="106">
        <v>42460</v>
      </c>
      <c r="BN159" s="106">
        <v>1</v>
      </c>
      <c r="BO159" s="106">
        <v>1</v>
      </c>
      <c r="BP159" s="106">
        <v>0</v>
      </c>
      <c r="BQ159" s="106">
        <v>0</v>
      </c>
      <c r="BR159" s="106">
        <v>1</v>
      </c>
      <c r="BS159" s="106" t="s">
        <v>1457</v>
      </c>
      <c r="BT159" s="106">
        <v>0</v>
      </c>
      <c r="BU159" s="106">
        <v>0</v>
      </c>
      <c r="BV159" s="106">
        <v>0</v>
      </c>
      <c r="BW159" s="106">
        <v>1</v>
      </c>
      <c r="BX159" s="106">
        <v>1</v>
      </c>
      <c r="BY159" s="106">
        <v>42460</v>
      </c>
      <c r="BZ159" s="106">
        <v>1</v>
      </c>
      <c r="CA159" s="106">
        <v>1</v>
      </c>
      <c r="CB159" s="106">
        <v>0</v>
      </c>
      <c r="CC159" s="106">
        <v>0</v>
      </c>
      <c r="CD159" s="106">
        <v>1</v>
      </c>
      <c r="CE159" s="106" t="s">
        <v>1457</v>
      </c>
      <c r="CF159" s="106">
        <v>0</v>
      </c>
      <c r="CG159" s="106">
        <v>1</v>
      </c>
      <c r="CH159" s="106">
        <v>0</v>
      </c>
      <c r="CI159" s="106">
        <v>0</v>
      </c>
      <c r="CJ159" s="106">
        <v>1</v>
      </c>
      <c r="CK159" s="106" t="s">
        <v>1457</v>
      </c>
      <c r="CL159" s="106">
        <v>0</v>
      </c>
    </row>
    <row r="160" spans="1:90">
      <c r="A160" t="s">
        <v>53</v>
      </c>
      <c r="B160" t="s">
        <v>105</v>
      </c>
      <c r="C160" t="s">
        <v>104</v>
      </c>
      <c r="D160" t="s">
        <v>122</v>
      </c>
      <c r="E160" s="106" t="s">
        <v>121</v>
      </c>
      <c r="F160" s="106" t="s">
        <v>1176</v>
      </c>
      <c r="G160" s="106" t="s">
        <v>1458</v>
      </c>
      <c r="H160" s="106">
        <v>0</v>
      </c>
      <c r="I160" s="106" t="s">
        <v>1176</v>
      </c>
      <c r="J160" s="106" t="s">
        <v>1179</v>
      </c>
      <c r="K160" s="106" t="s">
        <v>1179</v>
      </c>
      <c r="L160" s="106" t="s">
        <v>1179</v>
      </c>
      <c r="M160" s="106" t="s">
        <v>1176</v>
      </c>
      <c r="N160" s="106" t="s">
        <v>1176</v>
      </c>
      <c r="O160" s="106" t="s">
        <v>1179</v>
      </c>
      <c r="P160" s="106" t="s">
        <v>1176</v>
      </c>
      <c r="Q160" s="106">
        <v>0</v>
      </c>
      <c r="R160" s="106">
        <v>42825</v>
      </c>
      <c r="S160" s="106">
        <v>42460</v>
      </c>
      <c r="T160" s="106">
        <v>43190</v>
      </c>
      <c r="U160" s="106">
        <v>0</v>
      </c>
      <c r="V160" s="106">
        <v>0</v>
      </c>
      <c r="W160" s="106">
        <v>42460</v>
      </c>
      <c r="X160" s="106">
        <v>0</v>
      </c>
      <c r="Y160" s="106"/>
      <c r="Z160" s="106"/>
      <c r="AA160" s="106"/>
      <c r="AB160" s="106"/>
      <c r="AC160" s="106"/>
      <c r="AD160" s="106"/>
      <c r="AE160" s="106"/>
      <c r="AF160" s="106"/>
      <c r="AG160" s="106"/>
      <c r="AH160" s="106">
        <v>1</v>
      </c>
      <c r="AI160" s="106">
        <v>0</v>
      </c>
      <c r="AJ160" s="106">
        <v>1</v>
      </c>
      <c r="AK160" s="106">
        <v>0</v>
      </c>
      <c r="AL160" s="106">
        <v>0</v>
      </c>
      <c r="AM160" s="106">
        <v>0</v>
      </c>
      <c r="AN160" s="106">
        <v>0</v>
      </c>
      <c r="AO160" s="106" t="s">
        <v>1457</v>
      </c>
      <c r="AP160" s="106">
        <v>0</v>
      </c>
      <c r="AQ160" s="106">
        <v>1</v>
      </c>
      <c r="AR160" s="106">
        <v>0</v>
      </c>
      <c r="AS160" s="106">
        <v>0</v>
      </c>
      <c r="AT160" s="106">
        <v>1</v>
      </c>
      <c r="AU160" s="106" t="s">
        <v>1457</v>
      </c>
      <c r="AV160" s="106">
        <v>0</v>
      </c>
      <c r="AW160" s="106">
        <v>0</v>
      </c>
      <c r="AX160" s="106">
        <v>0</v>
      </c>
      <c r="AY160" s="106">
        <v>1</v>
      </c>
      <c r="AZ160" s="106">
        <v>1</v>
      </c>
      <c r="BA160" s="106">
        <v>42825</v>
      </c>
      <c r="BB160" s="106">
        <v>1</v>
      </c>
      <c r="BC160" s="106">
        <v>0</v>
      </c>
      <c r="BD160" s="106">
        <v>0</v>
      </c>
      <c r="BE160" s="106">
        <v>1</v>
      </c>
      <c r="BF160" s="106">
        <v>1</v>
      </c>
      <c r="BG160" s="106">
        <v>42460</v>
      </c>
      <c r="BH160" s="106">
        <v>1</v>
      </c>
      <c r="BI160" s="106">
        <v>0</v>
      </c>
      <c r="BJ160" s="106">
        <v>0</v>
      </c>
      <c r="BK160" s="106">
        <v>1</v>
      </c>
      <c r="BL160" s="106">
        <v>1</v>
      </c>
      <c r="BM160" s="106">
        <v>43190</v>
      </c>
      <c r="BN160" s="106">
        <v>1</v>
      </c>
      <c r="BO160" s="106">
        <v>1</v>
      </c>
      <c r="BP160" s="106">
        <v>0</v>
      </c>
      <c r="BQ160" s="106">
        <v>0</v>
      </c>
      <c r="BR160" s="106">
        <v>1</v>
      </c>
      <c r="BS160" s="106" t="s">
        <v>1457</v>
      </c>
      <c r="BT160" s="106">
        <v>0</v>
      </c>
      <c r="BU160" s="106">
        <v>1</v>
      </c>
      <c r="BV160" s="106">
        <v>0</v>
      </c>
      <c r="BW160" s="106">
        <v>0</v>
      </c>
      <c r="BX160" s="106">
        <v>1</v>
      </c>
      <c r="BY160" s="106" t="s">
        <v>1457</v>
      </c>
      <c r="BZ160" s="106">
        <v>0</v>
      </c>
      <c r="CA160" s="106">
        <v>0</v>
      </c>
      <c r="CB160" s="106">
        <v>0</v>
      </c>
      <c r="CC160" s="106">
        <v>1</v>
      </c>
      <c r="CD160" s="106">
        <v>1</v>
      </c>
      <c r="CE160" s="106">
        <v>42460</v>
      </c>
      <c r="CF160" s="106">
        <v>1</v>
      </c>
      <c r="CG160" s="106">
        <v>1</v>
      </c>
      <c r="CH160" s="106">
        <v>0</v>
      </c>
      <c r="CI160" s="106">
        <v>0</v>
      </c>
      <c r="CJ160" s="106">
        <v>1</v>
      </c>
      <c r="CK160" s="106" t="s">
        <v>1457</v>
      </c>
      <c r="CL160" s="106">
        <v>0</v>
      </c>
    </row>
    <row r="161" spans="1:90">
      <c r="A161" t="s">
        <v>48</v>
      </c>
      <c r="B161" t="s">
        <v>120</v>
      </c>
      <c r="C161" t="s">
        <v>119</v>
      </c>
      <c r="D161" t="s">
        <v>118</v>
      </c>
      <c r="E161" s="106" t="s">
        <v>117</v>
      </c>
      <c r="F161" s="106" t="s">
        <v>1176</v>
      </c>
      <c r="G161" s="106" t="s">
        <v>1458</v>
      </c>
      <c r="H161" s="106">
        <v>0</v>
      </c>
      <c r="I161" s="106" t="s">
        <v>1176</v>
      </c>
      <c r="J161" s="106" t="s">
        <v>1176</v>
      </c>
      <c r="K161" s="106" t="s">
        <v>1176</v>
      </c>
      <c r="L161" s="106" t="s">
        <v>1176</v>
      </c>
      <c r="M161" s="106" t="s">
        <v>1179</v>
      </c>
      <c r="N161" s="106" t="s">
        <v>1179</v>
      </c>
      <c r="O161" s="106" t="s">
        <v>1176</v>
      </c>
      <c r="P161" s="106" t="s">
        <v>1176</v>
      </c>
      <c r="Q161" s="106">
        <v>0</v>
      </c>
      <c r="R161" s="106">
        <v>0</v>
      </c>
      <c r="S161" s="106">
        <v>0</v>
      </c>
      <c r="T161" s="106">
        <v>0</v>
      </c>
      <c r="U161" s="106">
        <v>42460</v>
      </c>
      <c r="V161" s="106">
        <v>42460</v>
      </c>
      <c r="W161" s="106">
        <v>0</v>
      </c>
      <c r="X161" s="106">
        <v>0</v>
      </c>
      <c r="Y161" s="106"/>
      <c r="Z161" s="106"/>
      <c r="AA161" s="106"/>
      <c r="AB161" s="106"/>
      <c r="AC161" s="106"/>
      <c r="AD161" s="106"/>
      <c r="AE161" s="106"/>
      <c r="AF161" s="106"/>
      <c r="AG161" s="106"/>
      <c r="AH161" s="106">
        <v>1</v>
      </c>
      <c r="AI161" s="106">
        <v>0</v>
      </c>
      <c r="AJ161" s="106">
        <v>1</v>
      </c>
      <c r="AK161" s="106">
        <v>0</v>
      </c>
      <c r="AL161" s="106">
        <v>0</v>
      </c>
      <c r="AM161" s="106">
        <v>0</v>
      </c>
      <c r="AN161" s="106">
        <v>0</v>
      </c>
      <c r="AO161" s="106" t="s">
        <v>1457</v>
      </c>
      <c r="AP161" s="106">
        <v>0</v>
      </c>
      <c r="AQ161" s="106">
        <v>1</v>
      </c>
      <c r="AR161" s="106">
        <v>0</v>
      </c>
      <c r="AS161" s="106">
        <v>0</v>
      </c>
      <c r="AT161" s="106">
        <v>1</v>
      </c>
      <c r="AU161" s="106" t="s">
        <v>1457</v>
      </c>
      <c r="AV161" s="106">
        <v>0</v>
      </c>
      <c r="AW161" s="106">
        <v>1</v>
      </c>
      <c r="AX161" s="106">
        <v>0</v>
      </c>
      <c r="AY161" s="106">
        <v>0</v>
      </c>
      <c r="AZ161" s="106">
        <v>1</v>
      </c>
      <c r="BA161" s="106" t="s">
        <v>1457</v>
      </c>
      <c r="BB161" s="106">
        <v>0</v>
      </c>
      <c r="BC161" s="106">
        <v>1</v>
      </c>
      <c r="BD161" s="106">
        <v>0</v>
      </c>
      <c r="BE161" s="106">
        <v>0</v>
      </c>
      <c r="BF161" s="106">
        <v>1</v>
      </c>
      <c r="BG161" s="106" t="s">
        <v>1457</v>
      </c>
      <c r="BH161" s="106">
        <v>0</v>
      </c>
      <c r="BI161" s="106">
        <v>1</v>
      </c>
      <c r="BJ161" s="106">
        <v>0</v>
      </c>
      <c r="BK161" s="106">
        <v>0</v>
      </c>
      <c r="BL161" s="106">
        <v>1</v>
      </c>
      <c r="BM161" s="106" t="s">
        <v>1457</v>
      </c>
      <c r="BN161" s="106">
        <v>0</v>
      </c>
      <c r="BO161" s="106">
        <v>0</v>
      </c>
      <c r="BP161" s="106">
        <v>0</v>
      </c>
      <c r="BQ161" s="106">
        <v>1</v>
      </c>
      <c r="BR161" s="106">
        <v>1</v>
      </c>
      <c r="BS161" s="106">
        <v>42460</v>
      </c>
      <c r="BT161" s="106">
        <v>1</v>
      </c>
      <c r="BU161" s="106">
        <v>0</v>
      </c>
      <c r="BV161" s="106">
        <v>0</v>
      </c>
      <c r="BW161" s="106">
        <v>1</v>
      </c>
      <c r="BX161" s="106">
        <v>1</v>
      </c>
      <c r="BY161" s="106">
        <v>42460</v>
      </c>
      <c r="BZ161" s="106">
        <v>1</v>
      </c>
      <c r="CA161" s="106">
        <v>1</v>
      </c>
      <c r="CB161" s="106">
        <v>0</v>
      </c>
      <c r="CC161" s="106">
        <v>0</v>
      </c>
      <c r="CD161" s="106">
        <v>1</v>
      </c>
      <c r="CE161" s="106" t="s">
        <v>1457</v>
      </c>
      <c r="CF161" s="106">
        <v>0</v>
      </c>
      <c r="CG161" s="106">
        <v>1</v>
      </c>
      <c r="CH161" s="106">
        <v>0</v>
      </c>
      <c r="CI161" s="106">
        <v>0</v>
      </c>
      <c r="CJ161" s="106">
        <v>1</v>
      </c>
      <c r="CK161" s="106" t="s">
        <v>1457</v>
      </c>
      <c r="CL161" s="106">
        <v>0</v>
      </c>
    </row>
    <row r="162" spans="1:90">
      <c r="A162" t="s">
        <v>60</v>
      </c>
      <c r="B162" t="s">
        <v>59</v>
      </c>
      <c r="C162" t="s">
        <v>80</v>
      </c>
      <c r="D162" t="s">
        <v>116</v>
      </c>
      <c r="E162" s="106" t="s">
        <v>115</v>
      </c>
      <c r="F162" s="106" t="s">
        <v>1177</v>
      </c>
      <c r="G162" s="106" t="s">
        <v>1176</v>
      </c>
      <c r="H162" s="106">
        <v>0</v>
      </c>
      <c r="I162" s="106" t="s">
        <v>1176</v>
      </c>
      <c r="J162" s="106" t="s">
        <v>1176</v>
      </c>
      <c r="K162" s="106" t="s">
        <v>1179</v>
      </c>
      <c r="L162" s="106" t="s">
        <v>1176</v>
      </c>
      <c r="M162" s="106" t="s">
        <v>1176</v>
      </c>
      <c r="N162" s="106" t="s">
        <v>1176</v>
      </c>
      <c r="O162" s="106" t="s">
        <v>1179</v>
      </c>
      <c r="P162" s="106" t="s">
        <v>1176</v>
      </c>
      <c r="Q162" s="106">
        <v>0</v>
      </c>
      <c r="R162" s="106">
        <v>0</v>
      </c>
      <c r="S162" s="106">
        <v>42461</v>
      </c>
      <c r="T162" s="106">
        <v>0</v>
      </c>
      <c r="U162" s="106">
        <v>0</v>
      </c>
      <c r="V162" s="106">
        <v>0</v>
      </c>
      <c r="W162" s="106">
        <v>42461</v>
      </c>
      <c r="X162" s="106">
        <v>0</v>
      </c>
      <c r="Y162" s="106"/>
      <c r="Z162" s="106"/>
      <c r="AA162" s="106"/>
      <c r="AB162" s="106"/>
      <c r="AC162" s="106"/>
      <c r="AD162" s="106"/>
      <c r="AE162" s="106"/>
      <c r="AF162" s="106"/>
      <c r="AG162" s="106"/>
      <c r="AH162" s="106">
        <v>0</v>
      </c>
      <c r="AI162" s="106">
        <v>1</v>
      </c>
      <c r="AJ162" s="106">
        <v>1</v>
      </c>
      <c r="AK162" s="106">
        <v>1</v>
      </c>
      <c r="AL162" s="106">
        <v>0</v>
      </c>
      <c r="AM162" s="106">
        <v>0</v>
      </c>
      <c r="AN162" s="106">
        <v>1</v>
      </c>
      <c r="AO162" s="106" t="s">
        <v>1457</v>
      </c>
      <c r="AP162" s="106">
        <v>0</v>
      </c>
      <c r="AQ162" s="106">
        <v>1</v>
      </c>
      <c r="AR162" s="106">
        <v>0</v>
      </c>
      <c r="AS162" s="106">
        <v>0</v>
      </c>
      <c r="AT162" s="106">
        <v>1</v>
      </c>
      <c r="AU162" s="106" t="s">
        <v>1457</v>
      </c>
      <c r="AV162" s="106">
        <v>0</v>
      </c>
      <c r="AW162" s="106">
        <v>1</v>
      </c>
      <c r="AX162" s="106">
        <v>0</v>
      </c>
      <c r="AY162" s="106">
        <v>0</v>
      </c>
      <c r="AZ162" s="106">
        <v>1</v>
      </c>
      <c r="BA162" s="106" t="s">
        <v>1457</v>
      </c>
      <c r="BB162" s="106">
        <v>0</v>
      </c>
      <c r="BC162" s="106">
        <v>0</v>
      </c>
      <c r="BD162" s="106">
        <v>0</v>
      </c>
      <c r="BE162" s="106">
        <v>1</v>
      </c>
      <c r="BF162" s="106">
        <v>1</v>
      </c>
      <c r="BG162" s="106">
        <v>42461</v>
      </c>
      <c r="BH162" s="106">
        <v>1</v>
      </c>
      <c r="BI162" s="106">
        <v>1</v>
      </c>
      <c r="BJ162" s="106">
        <v>0</v>
      </c>
      <c r="BK162" s="106">
        <v>0</v>
      </c>
      <c r="BL162" s="106">
        <v>1</v>
      </c>
      <c r="BM162" s="106" t="s">
        <v>1457</v>
      </c>
      <c r="BN162" s="106">
        <v>0</v>
      </c>
      <c r="BO162" s="106">
        <v>1</v>
      </c>
      <c r="BP162" s="106">
        <v>0</v>
      </c>
      <c r="BQ162" s="106">
        <v>0</v>
      </c>
      <c r="BR162" s="106">
        <v>1</v>
      </c>
      <c r="BS162" s="106" t="s">
        <v>1457</v>
      </c>
      <c r="BT162" s="106">
        <v>0</v>
      </c>
      <c r="BU162" s="106">
        <v>1</v>
      </c>
      <c r="BV162" s="106">
        <v>0</v>
      </c>
      <c r="BW162" s="106">
        <v>0</v>
      </c>
      <c r="BX162" s="106">
        <v>1</v>
      </c>
      <c r="BY162" s="106" t="s">
        <v>1457</v>
      </c>
      <c r="BZ162" s="106">
        <v>0</v>
      </c>
      <c r="CA162" s="106">
        <v>0</v>
      </c>
      <c r="CB162" s="106">
        <v>0</v>
      </c>
      <c r="CC162" s="106">
        <v>1</v>
      </c>
      <c r="CD162" s="106">
        <v>1</v>
      </c>
      <c r="CE162" s="106">
        <v>42461</v>
      </c>
      <c r="CF162" s="106">
        <v>1</v>
      </c>
      <c r="CG162" s="106">
        <v>1</v>
      </c>
      <c r="CH162" s="106">
        <v>0</v>
      </c>
      <c r="CI162" s="106">
        <v>0</v>
      </c>
      <c r="CJ162" s="106">
        <v>1</v>
      </c>
      <c r="CK162" s="106" t="s">
        <v>1457</v>
      </c>
      <c r="CL162" s="106">
        <v>0</v>
      </c>
    </row>
    <row r="163" spans="1:90">
      <c r="A163" t="s">
        <v>77</v>
      </c>
      <c r="B163" t="s">
        <v>76</v>
      </c>
      <c r="C163" t="s">
        <v>75</v>
      </c>
      <c r="D163" t="s">
        <v>114</v>
      </c>
      <c r="E163" s="106" t="s">
        <v>113</v>
      </c>
      <c r="F163" s="106" t="s">
        <v>1176</v>
      </c>
      <c r="G163" s="106" t="s">
        <v>1458</v>
      </c>
      <c r="H163" s="106">
        <v>0</v>
      </c>
      <c r="I163" s="106" t="s">
        <v>1176</v>
      </c>
      <c r="J163" s="106" t="s">
        <v>1176</v>
      </c>
      <c r="K163" s="106" t="s">
        <v>1176</v>
      </c>
      <c r="L163" s="106" t="s">
        <v>1176</v>
      </c>
      <c r="M163" s="106" t="s">
        <v>1176</v>
      </c>
      <c r="N163" s="106" t="s">
        <v>1176</v>
      </c>
      <c r="O163" s="106" t="s">
        <v>1179</v>
      </c>
      <c r="P163" s="106" t="s">
        <v>1176</v>
      </c>
      <c r="Q163" s="106">
        <v>0</v>
      </c>
      <c r="R163" s="106">
        <v>0</v>
      </c>
      <c r="S163" s="106">
        <v>0</v>
      </c>
      <c r="T163" s="106">
        <v>0</v>
      </c>
      <c r="U163" s="106">
        <v>0</v>
      </c>
      <c r="V163" s="106">
        <v>0</v>
      </c>
      <c r="W163" s="106">
        <v>42460</v>
      </c>
      <c r="X163" s="106">
        <v>0</v>
      </c>
      <c r="Y163" s="106"/>
      <c r="Z163" s="106"/>
      <c r="AA163" s="106"/>
      <c r="AB163" s="106"/>
      <c r="AC163" s="106"/>
      <c r="AD163" s="106"/>
      <c r="AE163" s="106"/>
      <c r="AF163" s="106"/>
      <c r="AG163" s="106"/>
      <c r="AH163" s="106">
        <v>1</v>
      </c>
      <c r="AI163" s="106">
        <v>0</v>
      </c>
      <c r="AJ163" s="106">
        <v>1</v>
      </c>
      <c r="AK163" s="106">
        <v>0</v>
      </c>
      <c r="AL163" s="106">
        <v>0</v>
      </c>
      <c r="AM163" s="106">
        <v>0</v>
      </c>
      <c r="AN163" s="106">
        <v>0</v>
      </c>
      <c r="AO163" s="106" t="s">
        <v>1457</v>
      </c>
      <c r="AP163" s="106">
        <v>0</v>
      </c>
      <c r="AQ163" s="106">
        <v>1</v>
      </c>
      <c r="AR163" s="106">
        <v>0</v>
      </c>
      <c r="AS163" s="106">
        <v>0</v>
      </c>
      <c r="AT163" s="106">
        <v>1</v>
      </c>
      <c r="AU163" s="106" t="s">
        <v>1457</v>
      </c>
      <c r="AV163" s="106">
        <v>0</v>
      </c>
      <c r="AW163" s="106">
        <v>1</v>
      </c>
      <c r="AX163" s="106">
        <v>0</v>
      </c>
      <c r="AY163" s="106">
        <v>0</v>
      </c>
      <c r="AZ163" s="106">
        <v>1</v>
      </c>
      <c r="BA163" s="106" t="s">
        <v>1457</v>
      </c>
      <c r="BB163" s="106">
        <v>0</v>
      </c>
      <c r="BC163" s="106">
        <v>1</v>
      </c>
      <c r="BD163" s="106">
        <v>0</v>
      </c>
      <c r="BE163" s="106">
        <v>0</v>
      </c>
      <c r="BF163" s="106">
        <v>1</v>
      </c>
      <c r="BG163" s="106" t="s">
        <v>1457</v>
      </c>
      <c r="BH163" s="106">
        <v>0</v>
      </c>
      <c r="BI163" s="106">
        <v>1</v>
      </c>
      <c r="BJ163" s="106">
        <v>0</v>
      </c>
      <c r="BK163" s="106">
        <v>0</v>
      </c>
      <c r="BL163" s="106">
        <v>1</v>
      </c>
      <c r="BM163" s="106" t="s">
        <v>1457</v>
      </c>
      <c r="BN163" s="106">
        <v>0</v>
      </c>
      <c r="BO163" s="106">
        <v>1</v>
      </c>
      <c r="BP163" s="106">
        <v>0</v>
      </c>
      <c r="BQ163" s="106">
        <v>0</v>
      </c>
      <c r="BR163" s="106">
        <v>1</v>
      </c>
      <c r="BS163" s="106" t="s">
        <v>1457</v>
      </c>
      <c r="BT163" s="106">
        <v>0</v>
      </c>
      <c r="BU163" s="106">
        <v>1</v>
      </c>
      <c r="BV163" s="106">
        <v>0</v>
      </c>
      <c r="BW163" s="106">
        <v>0</v>
      </c>
      <c r="BX163" s="106">
        <v>1</v>
      </c>
      <c r="BY163" s="106" t="s">
        <v>1457</v>
      </c>
      <c r="BZ163" s="106">
        <v>0</v>
      </c>
      <c r="CA163" s="106">
        <v>0</v>
      </c>
      <c r="CB163" s="106">
        <v>0</v>
      </c>
      <c r="CC163" s="106">
        <v>1</v>
      </c>
      <c r="CD163" s="106">
        <v>1</v>
      </c>
      <c r="CE163" s="106">
        <v>42460</v>
      </c>
      <c r="CF163" s="106">
        <v>1</v>
      </c>
      <c r="CG163" s="106">
        <v>1</v>
      </c>
      <c r="CH163" s="106">
        <v>0</v>
      </c>
      <c r="CI163" s="106">
        <v>0</v>
      </c>
      <c r="CJ163" s="106">
        <v>1</v>
      </c>
      <c r="CK163" s="106" t="s">
        <v>1457</v>
      </c>
      <c r="CL163" s="106">
        <v>0</v>
      </c>
    </row>
    <row r="164" spans="1:90">
      <c r="A164" t="s">
        <v>60</v>
      </c>
      <c r="B164" t="s">
        <v>69</v>
      </c>
      <c r="C164" t="s">
        <v>58</v>
      </c>
      <c r="D164" t="s">
        <v>112</v>
      </c>
      <c r="E164" s="106" t="s">
        <v>111</v>
      </c>
      <c r="F164" s="106" t="s">
        <v>1176</v>
      </c>
      <c r="G164" s="106" t="s">
        <v>1458</v>
      </c>
      <c r="H164" s="106">
        <v>0</v>
      </c>
      <c r="I164" s="106" t="s">
        <v>1176</v>
      </c>
      <c r="J164" s="106" t="s">
        <v>1176</v>
      </c>
      <c r="K164" s="106" t="s">
        <v>1176</v>
      </c>
      <c r="L164" s="106" t="s">
        <v>1176</v>
      </c>
      <c r="M164" s="106" t="s">
        <v>1176</v>
      </c>
      <c r="N164" s="106" t="s">
        <v>1176</v>
      </c>
      <c r="O164" s="106" t="s">
        <v>1176</v>
      </c>
      <c r="P164" s="106" t="s">
        <v>1176</v>
      </c>
      <c r="Q164" s="106">
        <v>0</v>
      </c>
      <c r="R164" s="106">
        <v>0</v>
      </c>
      <c r="S164" s="106">
        <v>0</v>
      </c>
      <c r="T164" s="106">
        <v>0</v>
      </c>
      <c r="U164" s="106">
        <v>0</v>
      </c>
      <c r="V164" s="106">
        <v>0</v>
      </c>
      <c r="W164" s="106">
        <v>0</v>
      </c>
      <c r="X164" s="106">
        <v>0</v>
      </c>
      <c r="Y164" s="106"/>
      <c r="Z164" s="106"/>
      <c r="AA164" s="106"/>
      <c r="AB164" s="106"/>
      <c r="AC164" s="106"/>
      <c r="AD164" s="106"/>
      <c r="AE164" s="106"/>
      <c r="AF164" s="106"/>
      <c r="AG164" s="106"/>
      <c r="AH164" s="106">
        <v>1</v>
      </c>
      <c r="AI164" s="106">
        <v>0</v>
      </c>
      <c r="AJ164" s="106">
        <v>1</v>
      </c>
      <c r="AK164" s="106">
        <v>0</v>
      </c>
      <c r="AL164" s="106">
        <v>0</v>
      </c>
      <c r="AM164" s="106">
        <v>0</v>
      </c>
      <c r="AN164" s="106">
        <v>0</v>
      </c>
      <c r="AO164" s="106" t="s">
        <v>1457</v>
      </c>
      <c r="AP164" s="106">
        <v>0</v>
      </c>
      <c r="AQ164" s="106">
        <v>1</v>
      </c>
      <c r="AR164" s="106">
        <v>0</v>
      </c>
      <c r="AS164" s="106">
        <v>0</v>
      </c>
      <c r="AT164" s="106">
        <v>1</v>
      </c>
      <c r="AU164" s="106" t="s">
        <v>1457</v>
      </c>
      <c r="AV164" s="106">
        <v>0</v>
      </c>
      <c r="AW164" s="106">
        <v>1</v>
      </c>
      <c r="AX164" s="106">
        <v>0</v>
      </c>
      <c r="AY164" s="106">
        <v>0</v>
      </c>
      <c r="AZ164" s="106">
        <v>1</v>
      </c>
      <c r="BA164" s="106" t="s">
        <v>1457</v>
      </c>
      <c r="BB164" s="106">
        <v>0</v>
      </c>
      <c r="BC164" s="106">
        <v>1</v>
      </c>
      <c r="BD164" s="106">
        <v>0</v>
      </c>
      <c r="BE164" s="106">
        <v>0</v>
      </c>
      <c r="BF164" s="106">
        <v>1</v>
      </c>
      <c r="BG164" s="106" t="s">
        <v>1457</v>
      </c>
      <c r="BH164" s="106">
        <v>0</v>
      </c>
      <c r="BI164" s="106">
        <v>1</v>
      </c>
      <c r="BJ164" s="106">
        <v>0</v>
      </c>
      <c r="BK164" s="106">
        <v>0</v>
      </c>
      <c r="BL164" s="106">
        <v>1</v>
      </c>
      <c r="BM164" s="106" t="s">
        <v>1457</v>
      </c>
      <c r="BN164" s="106">
        <v>0</v>
      </c>
      <c r="BO164" s="106">
        <v>1</v>
      </c>
      <c r="BP164" s="106">
        <v>0</v>
      </c>
      <c r="BQ164" s="106">
        <v>0</v>
      </c>
      <c r="BR164" s="106">
        <v>1</v>
      </c>
      <c r="BS164" s="106" t="s">
        <v>1457</v>
      </c>
      <c r="BT164" s="106">
        <v>0</v>
      </c>
      <c r="BU164" s="106">
        <v>1</v>
      </c>
      <c r="BV164" s="106">
        <v>0</v>
      </c>
      <c r="BW164" s="106">
        <v>0</v>
      </c>
      <c r="BX164" s="106">
        <v>1</v>
      </c>
      <c r="BY164" s="106" t="s">
        <v>1457</v>
      </c>
      <c r="BZ164" s="106">
        <v>0</v>
      </c>
      <c r="CA164" s="106">
        <v>1</v>
      </c>
      <c r="CB164" s="106">
        <v>0</v>
      </c>
      <c r="CC164" s="106">
        <v>0</v>
      </c>
      <c r="CD164" s="106">
        <v>1</v>
      </c>
      <c r="CE164" s="106" t="s">
        <v>1457</v>
      </c>
      <c r="CF164" s="106">
        <v>0</v>
      </c>
      <c r="CG164" s="106">
        <v>1</v>
      </c>
      <c r="CH164" s="106">
        <v>0</v>
      </c>
      <c r="CI164" s="106">
        <v>0</v>
      </c>
      <c r="CJ164" s="106">
        <v>1</v>
      </c>
      <c r="CK164" s="106" t="s">
        <v>1457</v>
      </c>
      <c r="CL164" s="106">
        <v>0</v>
      </c>
    </row>
    <row r="165" spans="1:90">
      <c r="A165" t="s">
        <v>48</v>
      </c>
      <c r="B165" t="s">
        <v>64</v>
      </c>
      <c r="C165" t="s">
        <v>72</v>
      </c>
      <c r="D165" t="s">
        <v>110</v>
      </c>
      <c r="E165" s="106" t="s">
        <v>109</v>
      </c>
      <c r="F165" s="106" t="s">
        <v>1176</v>
      </c>
      <c r="G165" s="106" t="s">
        <v>1458</v>
      </c>
      <c r="H165" s="106">
        <v>0</v>
      </c>
      <c r="I165" s="106" t="s">
        <v>1176</v>
      </c>
      <c r="J165" s="106" t="s">
        <v>1176</v>
      </c>
      <c r="K165" s="106" t="s">
        <v>1176</v>
      </c>
      <c r="L165" s="106" t="s">
        <v>1179</v>
      </c>
      <c r="M165" s="106" t="s">
        <v>1176</v>
      </c>
      <c r="N165" s="106" t="s">
        <v>1176</v>
      </c>
      <c r="O165" s="106" t="s">
        <v>1179</v>
      </c>
      <c r="P165" s="106" t="s">
        <v>1176</v>
      </c>
      <c r="Q165" s="106">
        <v>0</v>
      </c>
      <c r="R165" s="106">
        <v>0</v>
      </c>
      <c r="S165" s="106">
        <v>0</v>
      </c>
      <c r="T165" s="106">
        <v>42369</v>
      </c>
      <c r="U165" s="106">
        <v>0</v>
      </c>
      <c r="V165" s="106">
        <v>0</v>
      </c>
      <c r="W165" s="106">
        <v>42369</v>
      </c>
      <c r="X165" s="106">
        <v>0</v>
      </c>
      <c r="Y165" s="106"/>
      <c r="Z165" s="106"/>
      <c r="AA165" s="106"/>
      <c r="AB165" s="106"/>
      <c r="AC165" s="106"/>
      <c r="AD165" s="106"/>
      <c r="AE165" s="106"/>
      <c r="AF165" s="106"/>
      <c r="AG165" s="106"/>
      <c r="AH165" s="106">
        <v>1</v>
      </c>
      <c r="AI165" s="106">
        <v>0</v>
      </c>
      <c r="AJ165" s="106">
        <v>1</v>
      </c>
      <c r="AK165" s="106">
        <v>0</v>
      </c>
      <c r="AL165" s="106">
        <v>0</v>
      </c>
      <c r="AM165" s="106">
        <v>0</v>
      </c>
      <c r="AN165" s="106">
        <v>0</v>
      </c>
      <c r="AO165" s="106" t="s">
        <v>1457</v>
      </c>
      <c r="AP165" s="106">
        <v>0</v>
      </c>
      <c r="AQ165" s="106">
        <v>1</v>
      </c>
      <c r="AR165" s="106">
        <v>0</v>
      </c>
      <c r="AS165" s="106">
        <v>0</v>
      </c>
      <c r="AT165" s="106">
        <v>1</v>
      </c>
      <c r="AU165" s="106" t="s">
        <v>1457</v>
      </c>
      <c r="AV165" s="106">
        <v>0</v>
      </c>
      <c r="AW165" s="106">
        <v>1</v>
      </c>
      <c r="AX165" s="106">
        <v>0</v>
      </c>
      <c r="AY165" s="106">
        <v>0</v>
      </c>
      <c r="AZ165" s="106">
        <v>1</v>
      </c>
      <c r="BA165" s="106" t="s">
        <v>1457</v>
      </c>
      <c r="BB165" s="106">
        <v>0</v>
      </c>
      <c r="BC165" s="106">
        <v>1</v>
      </c>
      <c r="BD165" s="106">
        <v>0</v>
      </c>
      <c r="BE165" s="106">
        <v>0</v>
      </c>
      <c r="BF165" s="106">
        <v>1</v>
      </c>
      <c r="BG165" s="106" t="s">
        <v>1457</v>
      </c>
      <c r="BH165" s="106">
        <v>0</v>
      </c>
      <c r="BI165" s="106">
        <v>0</v>
      </c>
      <c r="BJ165" s="106">
        <v>0</v>
      </c>
      <c r="BK165" s="106">
        <v>1</v>
      </c>
      <c r="BL165" s="106">
        <v>1</v>
      </c>
      <c r="BM165" s="106">
        <v>42369</v>
      </c>
      <c r="BN165" s="106">
        <v>1</v>
      </c>
      <c r="BO165" s="106">
        <v>1</v>
      </c>
      <c r="BP165" s="106">
        <v>0</v>
      </c>
      <c r="BQ165" s="106">
        <v>0</v>
      </c>
      <c r="BR165" s="106">
        <v>1</v>
      </c>
      <c r="BS165" s="106" t="s">
        <v>1457</v>
      </c>
      <c r="BT165" s="106">
        <v>0</v>
      </c>
      <c r="BU165" s="106">
        <v>1</v>
      </c>
      <c r="BV165" s="106">
        <v>0</v>
      </c>
      <c r="BW165" s="106">
        <v>0</v>
      </c>
      <c r="BX165" s="106">
        <v>1</v>
      </c>
      <c r="BY165" s="106" t="s">
        <v>1457</v>
      </c>
      <c r="BZ165" s="106">
        <v>0</v>
      </c>
      <c r="CA165" s="106">
        <v>0</v>
      </c>
      <c r="CB165" s="106">
        <v>0</v>
      </c>
      <c r="CC165" s="106">
        <v>1</v>
      </c>
      <c r="CD165" s="106">
        <v>1</v>
      </c>
      <c r="CE165" s="106">
        <v>42369</v>
      </c>
      <c r="CF165" s="106">
        <v>1</v>
      </c>
      <c r="CG165" s="106">
        <v>1</v>
      </c>
      <c r="CH165" s="106">
        <v>0</v>
      </c>
      <c r="CI165" s="106">
        <v>0</v>
      </c>
      <c r="CJ165" s="106">
        <v>1</v>
      </c>
      <c r="CK165" s="106" t="s">
        <v>1457</v>
      </c>
      <c r="CL165" s="106">
        <v>0</v>
      </c>
    </row>
    <row r="166" spans="1:90">
      <c r="A166" t="s">
        <v>53</v>
      </c>
      <c r="B166" t="s">
        <v>52</v>
      </c>
      <c r="C166" t="s">
        <v>108</v>
      </c>
      <c r="D166" t="s">
        <v>107</v>
      </c>
      <c r="E166" s="106" t="s">
        <v>106</v>
      </c>
      <c r="F166" s="106" t="s">
        <v>1176</v>
      </c>
      <c r="G166" s="106" t="s">
        <v>1458</v>
      </c>
      <c r="H166" s="106">
        <v>0</v>
      </c>
      <c r="I166" s="106" t="s">
        <v>1176</v>
      </c>
      <c r="J166" s="106" t="s">
        <v>1176</v>
      </c>
      <c r="K166" s="106" t="s">
        <v>1179</v>
      </c>
      <c r="L166" s="106" t="s">
        <v>1176</v>
      </c>
      <c r="M166" s="106" t="s">
        <v>1176</v>
      </c>
      <c r="N166" s="106" t="s">
        <v>1176</v>
      </c>
      <c r="O166" s="106" t="s">
        <v>1176</v>
      </c>
      <c r="P166" s="106" t="s">
        <v>1176</v>
      </c>
      <c r="Q166" s="106">
        <v>0</v>
      </c>
      <c r="R166" s="106">
        <v>0</v>
      </c>
      <c r="S166" s="106">
        <v>42551</v>
      </c>
      <c r="T166" s="106">
        <v>0</v>
      </c>
      <c r="U166" s="106">
        <v>0</v>
      </c>
      <c r="V166" s="106">
        <v>0</v>
      </c>
      <c r="W166" s="106">
        <v>0</v>
      </c>
      <c r="X166" s="106">
        <v>0</v>
      </c>
      <c r="Y166" s="106"/>
      <c r="Z166" s="106"/>
      <c r="AA166" s="106"/>
      <c r="AB166" s="106"/>
      <c r="AC166" s="106"/>
      <c r="AD166" s="106"/>
      <c r="AE166" s="106"/>
      <c r="AF166" s="106"/>
      <c r="AG166" s="106"/>
      <c r="AH166" s="106">
        <v>1</v>
      </c>
      <c r="AI166" s="106">
        <v>0</v>
      </c>
      <c r="AJ166" s="106">
        <v>1</v>
      </c>
      <c r="AK166" s="106">
        <v>0</v>
      </c>
      <c r="AL166" s="106">
        <v>0</v>
      </c>
      <c r="AM166" s="106">
        <v>0</v>
      </c>
      <c r="AN166" s="106">
        <v>0</v>
      </c>
      <c r="AO166" s="106" t="s">
        <v>1457</v>
      </c>
      <c r="AP166" s="106">
        <v>0</v>
      </c>
      <c r="AQ166" s="106">
        <v>1</v>
      </c>
      <c r="AR166" s="106">
        <v>0</v>
      </c>
      <c r="AS166" s="106">
        <v>0</v>
      </c>
      <c r="AT166" s="106">
        <v>1</v>
      </c>
      <c r="AU166" s="106" t="s">
        <v>1457</v>
      </c>
      <c r="AV166" s="106">
        <v>0</v>
      </c>
      <c r="AW166" s="106">
        <v>1</v>
      </c>
      <c r="AX166" s="106">
        <v>0</v>
      </c>
      <c r="AY166" s="106">
        <v>0</v>
      </c>
      <c r="AZ166" s="106">
        <v>1</v>
      </c>
      <c r="BA166" s="106" t="s">
        <v>1457</v>
      </c>
      <c r="BB166" s="106">
        <v>0</v>
      </c>
      <c r="BC166" s="106">
        <v>0</v>
      </c>
      <c r="BD166" s="106">
        <v>0</v>
      </c>
      <c r="BE166" s="106">
        <v>1</v>
      </c>
      <c r="BF166" s="106">
        <v>1</v>
      </c>
      <c r="BG166" s="106">
        <v>42551</v>
      </c>
      <c r="BH166" s="106">
        <v>1</v>
      </c>
      <c r="BI166" s="106">
        <v>1</v>
      </c>
      <c r="BJ166" s="106">
        <v>0</v>
      </c>
      <c r="BK166" s="106">
        <v>0</v>
      </c>
      <c r="BL166" s="106">
        <v>1</v>
      </c>
      <c r="BM166" s="106" t="s">
        <v>1457</v>
      </c>
      <c r="BN166" s="106">
        <v>0</v>
      </c>
      <c r="BO166" s="106">
        <v>1</v>
      </c>
      <c r="BP166" s="106">
        <v>0</v>
      </c>
      <c r="BQ166" s="106">
        <v>0</v>
      </c>
      <c r="BR166" s="106">
        <v>1</v>
      </c>
      <c r="BS166" s="106" t="s">
        <v>1457</v>
      </c>
      <c r="BT166" s="106">
        <v>0</v>
      </c>
      <c r="BU166" s="106">
        <v>1</v>
      </c>
      <c r="BV166" s="106">
        <v>0</v>
      </c>
      <c r="BW166" s="106">
        <v>0</v>
      </c>
      <c r="BX166" s="106">
        <v>1</v>
      </c>
      <c r="BY166" s="106" t="s">
        <v>1457</v>
      </c>
      <c r="BZ166" s="106">
        <v>0</v>
      </c>
      <c r="CA166" s="106">
        <v>1</v>
      </c>
      <c r="CB166" s="106">
        <v>0</v>
      </c>
      <c r="CC166" s="106">
        <v>0</v>
      </c>
      <c r="CD166" s="106">
        <v>1</v>
      </c>
      <c r="CE166" s="106" t="s">
        <v>1457</v>
      </c>
      <c r="CF166" s="106">
        <v>0</v>
      </c>
      <c r="CG166" s="106">
        <v>1</v>
      </c>
      <c r="CH166" s="106">
        <v>0</v>
      </c>
      <c r="CI166" s="106">
        <v>0</v>
      </c>
      <c r="CJ166" s="106">
        <v>1</v>
      </c>
      <c r="CK166" s="106" t="s">
        <v>1457</v>
      </c>
      <c r="CL166" s="106">
        <v>0</v>
      </c>
    </row>
    <row r="167" spans="1:90">
      <c r="A167" t="s">
        <v>53</v>
      </c>
      <c r="B167" t="s">
        <v>105</v>
      </c>
      <c r="C167" t="s">
        <v>104</v>
      </c>
      <c r="D167" t="s">
        <v>103</v>
      </c>
      <c r="E167" s="106" t="s">
        <v>102</v>
      </c>
      <c r="F167" s="106" t="s">
        <v>1176</v>
      </c>
      <c r="G167" s="106" t="s">
        <v>1458</v>
      </c>
      <c r="H167" s="106">
        <v>0</v>
      </c>
      <c r="I167" s="106" t="s">
        <v>1176</v>
      </c>
      <c r="J167" s="106" t="s">
        <v>1176</v>
      </c>
      <c r="K167" s="106" t="s">
        <v>1176</v>
      </c>
      <c r="L167" s="106" t="s">
        <v>1179</v>
      </c>
      <c r="M167" s="106" t="s">
        <v>1176</v>
      </c>
      <c r="N167" s="106" t="s">
        <v>1176</v>
      </c>
      <c r="O167" s="106" t="s">
        <v>1179</v>
      </c>
      <c r="P167" s="106" t="s">
        <v>1176</v>
      </c>
      <c r="Q167" s="106">
        <v>0</v>
      </c>
      <c r="R167" s="106">
        <v>0</v>
      </c>
      <c r="S167" s="106">
        <v>0</v>
      </c>
      <c r="T167" s="106">
        <v>42461</v>
      </c>
      <c r="U167" s="106">
        <v>0</v>
      </c>
      <c r="V167" s="106">
        <v>0</v>
      </c>
      <c r="W167" s="106">
        <v>42826</v>
      </c>
      <c r="X167" s="106">
        <v>0</v>
      </c>
      <c r="Y167" s="106"/>
      <c r="Z167" s="106"/>
      <c r="AA167" s="106"/>
      <c r="AB167" s="106"/>
      <c r="AC167" s="106"/>
      <c r="AD167" s="106"/>
      <c r="AE167" s="106"/>
      <c r="AF167" s="106"/>
      <c r="AG167" s="106"/>
      <c r="AH167" s="106">
        <v>1</v>
      </c>
      <c r="AI167" s="106">
        <v>0</v>
      </c>
      <c r="AJ167" s="106">
        <v>1</v>
      </c>
      <c r="AK167" s="106">
        <v>0</v>
      </c>
      <c r="AL167" s="106">
        <v>0</v>
      </c>
      <c r="AM167" s="106">
        <v>0</v>
      </c>
      <c r="AN167" s="106">
        <v>0</v>
      </c>
      <c r="AO167" s="106" t="s">
        <v>1457</v>
      </c>
      <c r="AP167" s="106">
        <v>0</v>
      </c>
      <c r="AQ167" s="106">
        <v>1</v>
      </c>
      <c r="AR167" s="106">
        <v>0</v>
      </c>
      <c r="AS167" s="106">
        <v>0</v>
      </c>
      <c r="AT167" s="106">
        <v>1</v>
      </c>
      <c r="AU167" s="106" t="s">
        <v>1457</v>
      </c>
      <c r="AV167" s="106">
        <v>0</v>
      </c>
      <c r="AW167" s="106">
        <v>1</v>
      </c>
      <c r="AX167" s="106">
        <v>0</v>
      </c>
      <c r="AY167" s="106">
        <v>0</v>
      </c>
      <c r="AZ167" s="106">
        <v>1</v>
      </c>
      <c r="BA167" s="106" t="s">
        <v>1457</v>
      </c>
      <c r="BB167" s="106">
        <v>0</v>
      </c>
      <c r="BC167" s="106">
        <v>1</v>
      </c>
      <c r="BD167" s="106">
        <v>0</v>
      </c>
      <c r="BE167" s="106">
        <v>0</v>
      </c>
      <c r="BF167" s="106">
        <v>1</v>
      </c>
      <c r="BG167" s="106" t="s">
        <v>1457</v>
      </c>
      <c r="BH167" s="106">
        <v>0</v>
      </c>
      <c r="BI167" s="106">
        <v>0</v>
      </c>
      <c r="BJ167" s="106">
        <v>0</v>
      </c>
      <c r="BK167" s="106">
        <v>1</v>
      </c>
      <c r="BL167" s="106">
        <v>1</v>
      </c>
      <c r="BM167" s="106">
        <v>42461</v>
      </c>
      <c r="BN167" s="106">
        <v>1</v>
      </c>
      <c r="BO167" s="106">
        <v>1</v>
      </c>
      <c r="BP167" s="106">
        <v>0</v>
      </c>
      <c r="BQ167" s="106">
        <v>0</v>
      </c>
      <c r="BR167" s="106">
        <v>1</v>
      </c>
      <c r="BS167" s="106" t="s">
        <v>1457</v>
      </c>
      <c r="BT167" s="106">
        <v>0</v>
      </c>
      <c r="BU167" s="106">
        <v>1</v>
      </c>
      <c r="BV167" s="106">
        <v>0</v>
      </c>
      <c r="BW167" s="106">
        <v>0</v>
      </c>
      <c r="BX167" s="106">
        <v>1</v>
      </c>
      <c r="BY167" s="106" t="s">
        <v>1457</v>
      </c>
      <c r="BZ167" s="106">
        <v>0</v>
      </c>
      <c r="CA167" s="106">
        <v>0</v>
      </c>
      <c r="CB167" s="106">
        <v>0</v>
      </c>
      <c r="CC167" s="106">
        <v>1</v>
      </c>
      <c r="CD167" s="106">
        <v>1</v>
      </c>
      <c r="CE167" s="106">
        <v>42826</v>
      </c>
      <c r="CF167" s="106">
        <v>1</v>
      </c>
      <c r="CG167" s="106">
        <v>1</v>
      </c>
      <c r="CH167" s="106">
        <v>0</v>
      </c>
      <c r="CI167" s="106">
        <v>0</v>
      </c>
      <c r="CJ167" s="106">
        <v>1</v>
      </c>
      <c r="CK167" s="106" t="s">
        <v>1457</v>
      </c>
      <c r="CL167" s="106">
        <v>0</v>
      </c>
    </row>
    <row r="168" spans="1:90">
      <c r="A168" t="s">
        <v>60</v>
      </c>
      <c r="B168" t="s">
        <v>69</v>
      </c>
      <c r="C168" t="s">
        <v>101</v>
      </c>
      <c r="D168" t="s">
        <v>100</v>
      </c>
      <c r="E168" s="106" t="s">
        <v>99</v>
      </c>
      <c r="F168" s="106" t="s">
        <v>1177</v>
      </c>
      <c r="G168" s="106" t="s">
        <v>419</v>
      </c>
      <c r="H168" s="106">
        <v>0</v>
      </c>
      <c r="I168" s="106" t="s">
        <v>1176</v>
      </c>
      <c r="J168" s="106" t="s">
        <v>1176</v>
      </c>
      <c r="K168" s="106" t="s">
        <v>1179</v>
      </c>
      <c r="L168" s="106" t="s">
        <v>1176</v>
      </c>
      <c r="M168" s="106" t="s">
        <v>1176</v>
      </c>
      <c r="N168" s="106" t="s">
        <v>1176</v>
      </c>
      <c r="O168" s="106" t="s">
        <v>1176</v>
      </c>
      <c r="P168" s="106" t="s">
        <v>1176</v>
      </c>
      <c r="Q168" s="106">
        <v>0</v>
      </c>
      <c r="R168" s="106">
        <v>0</v>
      </c>
      <c r="S168" s="106">
        <v>42674</v>
      </c>
      <c r="T168" s="106">
        <v>0</v>
      </c>
      <c r="U168" s="106">
        <v>0</v>
      </c>
      <c r="V168" s="106">
        <v>0</v>
      </c>
      <c r="W168" s="106">
        <v>0</v>
      </c>
      <c r="X168" s="106">
        <v>0</v>
      </c>
      <c r="Y168" s="106"/>
      <c r="Z168" s="106"/>
      <c r="AA168" s="106"/>
      <c r="AB168" s="106"/>
      <c r="AC168" s="106"/>
      <c r="AD168" s="106"/>
      <c r="AE168" s="106"/>
      <c r="AF168" s="106"/>
      <c r="AG168" s="106"/>
      <c r="AH168" s="106">
        <v>0</v>
      </c>
      <c r="AI168" s="106">
        <v>1</v>
      </c>
      <c r="AJ168" s="106">
        <v>1</v>
      </c>
      <c r="AK168" s="106">
        <v>0</v>
      </c>
      <c r="AL168" s="106">
        <v>0</v>
      </c>
      <c r="AM168" s="106">
        <v>1</v>
      </c>
      <c r="AN168" s="106">
        <v>1</v>
      </c>
      <c r="AO168" s="106" t="s">
        <v>1457</v>
      </c>
      <c r="AP168" s="106">
        <v>0</v>
      </c>
      <c r="AQ168" s="106">
        <v>1</v>
      </c>
      <c r="AR168" s="106">
        <v>0</v>
      </c>
      <c r="AS168" s="106">
        <v>0</v>
      </c>
      <c r="AT168" s="106">
        <v>1</v>
      </c>
      <c r="AU168" s="106" t="s">
        <v>1457</v>
      </c>
      <c r="AV168" s="106">
        <v>0</v>
      </c>
      <c r="AW168" s="106">
        <v>1</v>
      </c>
      <c r="AX168" s="106">
        <v>0</v>
      </c>
      <c r="AY168" s="106">
        <v>0</v>
      </c>
      <c r="AZ168" s="106">
        <v>1</v>
      </c>
      <c r="BA168" s="106" t="s">
        <v>1457</v>
      </c>
      <c r="BB168" s="106">
        <v>0</v>
      </c>
      <c r="BC168" s="106">
        <v>0</v>
      </c>
      <c r="BD168" s="106">
        <v>0</v>
      </c>
      <c r="BE168" s="106">
        <v>1</v>
      </c>
      <c r="BF168" s="106">
        <v>1</v>
      </c>
      <c r="BG168" s="106">
        <v>42674</v>
      </c>
      <c r="BH168" s="106">
        <v>1</v>
      </c>
      <c r="BI168" s="106">
        <v>1</v>
      </c>
      <c r="BJ168" s="106">
        <v>0</v>
      </c>
      <c r="BK168" s="106">
        <v>0</v>
      </c>
      <c r="BL168" s="106">
        <v>1</v>
      </c>
      <c r="BM168" s="106" t="s">
        <v>1457</v>
      </c>
      <c r="BN168" s="106">
        <v>0</v>
      </c>
      <c r="BO168" s="106">
        <v>1</v>
      </c>
      <c r="BP168" s="106">
        <v>0</v>
      </c>
      <c r="BQ168" s="106">
        <v>0</v>
      </c>
      <c r="BR168" s="106">
        <v>1</v>
      </c>
      <c r="BS168" s="106" t="s">
        <v>1457</v>
      </c>
      <c r="BT168" s="106">
        <v>0</v>
      </c>
      <c r="BU168" s="106">
        <v>1</v>
      </c>
      <c r="BV168" s="106">
        <v>0</v>
      </c>
      <c r="BW168" s="106">
        <v>0</v>
      </c>
      <c r="BX168" s="106">
        <v>1</v>
      </c>
      <c r="BY168" s="106" t="s">
        <v>1457</v>
      </c>
      <c r="BZ168" s="106">
        <v>0</v>
      </c>
      <c r="CA168" s="106">
        <v>1</v>
      </c>
      <c r="CB168" s="106">
        <v>0</v>
      </c>
      <c r="CC168" s="106">
        <v>0</v>
      </c>
      <c r="CD168" s="106">
        <v>1</v>
      </c>
      <c r="CE168" s="106" t="s">
        <v>1457</v>
      </c>
      <c r="CF168" s="106">
        <v>0</v>
      </c>
      <c r="CG168" s="106">
        <v>1</v>
      </c>
      <c r="CH168" s="106">
        <v>0</v>
      </c>
      <c r="CI168" s="106">
        <v>0</v>
      </c>
      <c r="CJ168" s="106">
        <v>1</v>
      </c>
      <c r="CK168" s="106" t="s">
        <v>1457</v>
      </c>
      <c r="CL168" s="106">
        <v>0</v>
      </c>
    </row>
    <row r="169" spans="1:90">
      <c r="A169" t="s">
        <v>77</v>
      </c>
      <c r="B169" t="s">
        <v>76</v>
      </c>
      <c r="C169" t="s">
        <v>75</v>
      </c>
      <c r="D169" t="s">
        <v>98</v>
      </c>
      <c r="E169" s="106" t="s">
        <v>97</v>
      </c>
      <c r="F169" s="106" t="s">
        <v>1176</v>
      </c>
      <c r="G169" s="106" t="s">
        <v>1458</v>
      </c>
      <c r="H169" s="106">
        <v>0</v>
      </c>
      <c r="I169" s="106" t="s">
        <v>1176</v>
      </c>
      <c r="J169" s="106" t="s">
        <v>1176</v>
      </c>
      <c r="K169" s="106" t="s">
        <v>1176</v>
      </c>
      <c r="L169" s="106" t="s">
        <v>1176</v>
      </c>
      <c r="M169" s="106" t="s">
        <v>1176</v>
      </c>
      <c r="N169" s="106" t="s">
        <v>1176</v>
      </c>
      <c r="O169" s="106" t="s">
        <v>1176</v>
      </c>
      <c r="P169" s="106" t="s">
        <v>1176</v>
      </c>
      <c r="Q169" s="106">
        <v>0</v>
      </c>
      <c r="R169" s="106">
        <v>0</v>
      </c>
      <c r="S169" s="106">
        <v>0</v>
      </c>
      <c r="T169" s="106">
        <v>0</v>
      </c>
      <c r="U169" s="106">
        <v>0</v>
      </c>
      <c r="V169" s="106">
        <v>0</v>
      </c>
      <c r="W169" s="106">
        <v>0</v>
      </c>
      <c r="X169" s="106">
        <v>0</v>
      </c>
      <c r="Y169" s="106"/>
      <c r="Z169" s="106"/>
      <c r="AA169" s="106"/>
      <c r="AB169" s="106"/>
      <c r="AC169" s="106"/>
      <c r="AD169" s="106"/>
      <c r="AE169" s="106"/>
      <c r="AF169" s="106"/>
      <c r="AG169" s="106"/>
      <c r="AH169" s="106">
        <v>1</v>
      </c>
      <c r="AI169" s="106">
        <v>0</v>
      </c>
      <c r="AJ169" s="106">
        <v>1</v>
      </c>
      <c r="AK169" s="106">
        <v>0</v>
      </c>
      <c r="AL169" s="106">
        <v>0</v>
      </c>
      <c r="AM169" s="106">
        <v>0</v>
      </c>
      <c r="AN169" s="106">
        <v>0</v>
      </c>
      <c r="AO169" s="106" t="s">
        <v>1457</v>
      </c>
      <c r="AP169" s="106">
        <v>0</v>
      </c>
      <c r="AQ169" s="106">
        <v>1</v>
      </c>
      <c r="AR169" s="106">
        <v>0</v>
      </c>
      <c r="AS169" s="106">
        <v>0</v>
      </c>
      <c r="AT169" s="106">
        <v>1</v>
      </c>
      <c r="AU169" s="106" t="s">
        <v>1457</v>
      </c>
      <c r="AV169" s="106">
        <v>0</v>
      </c>
      <c r="AW169" s="106">
        <v>1</v>
      </c>
      <c r="AX169" s="106">
        <v>0</v>
      </c>
      <c r="AY169" s="106">
        <v>0</v>
      </c>
      <c r="AZ169" s="106">
        <v>1</v>
      </c>
      <c r="BA169" s="106" t="s">
        <v>1457</v>
      </c>
      <c r="BB169" s="106">
        <v>0</v>
      </c>
      <c r="BC169" s="106">
        <v>1</v>
      </c>
      <c r="BD169" s="106">
        <v>0</v>
      </c>
      <c r="BE169" s="106">
        <v>0</v>
      </c>
      <c r="BF169" s="106">
        <v>1</v>
      </c>
      <c r="BG169" s="106" t="s">
        <v>1457</v>
      </c>
      <c r="BH169" s="106">
        <v>0</v>
      </c>
      <c r="BI169" s="106">
        <v>1</v>
      </c>
      <c r="BJ169" s="106">
        <v>0</v>
      </c>
      <c r="BK169" s="106">
        <v>0</v>
      </c>
      <c r="BL169" s="106">
        <v>1</v>
      </c>
      <c r="BM169" s="106" t="s">
        <v>1457</v>
      </c>
      <c r="BN169" s="106">
        <v>0</v>
      </c>
      <c r="BO169" s="106">
        <v>1</v>
      </c>
      <c r="BP169" s="106">
        <v>0</v>
      </c>
      <c r="BQ169" s="106">
        <v>0</v>
      </c>
      <c r="BR169" s="106">
        <v>1</v>
      </c>
      <c r="BS169" s="106" t="s">
        <v>1457</v>
      </c>
      <c r="BT169" s="106">
        <v>0</v>
      </c>
      <c r="BU169" s="106">
        <v>1</v>
      </c>
      <c r="BV169" s="106">
        <v>0</v>
      </c>
      <c r="BW169" s="106">
        <v>0</v>
      </c>
      <c r="BX169" s="106">
        <v>1</v>
      </c>
      <c r="BY169" s="106" t="s">
        <v>1457</v>
      </c>
      <c r="BZ169" s="106">
        <v>0</v>
      </c>
      <c r="CA169" s="106">
        <v>1</v>
      </c>
      <c r="CB169" s="106">
        <v>0</v>
      </c>
      <c r="CC169" s="106">
        <v>0</v>
      </c>
      <c r="CD169" s="106">
        <v>1</v>
      </c>
      <c r="CE169" s="106" t="s">
        <v>1457</v>
      </c>
      <c r="CF169" s="106">
        <v>0</v>
      </c>
      <c r="CG169" s="106">
        <v>1</v>
      </c>
      <c r="CH169" s="106">
        <v>0</v>
      </c>
      <c r="CI169" s="106">
        <v>0</v>
      </c>
      <c r="CJ169" s="106">
        <v>1</v>
      </c>
      <c r="CK169" s="106" t="s">
        <v>1457</v>
      </c>
      <c r="CL169" s="106">
        <v>0</v>
      </c>
    </row>
    <row r="170" spans="1:90">
      <c r="A170" t="s">
        <v>48</v>
      </c>
      <c r="B170" t="s">
        <v>64</v>
      </c>
      <c r="C170" t="s">
        <v>72</v>
      </c>
      <c r="D170" t="s">
        <v>96</v>
      </c>
      <c r="E170" s="106" t="s">
        <v>95</v>
      </c>
      <c r="F170" s="106" t="s">
        <v>1176</v>
      </c>
      <c r="G170" s="106" t="s">
        <v>1458</v>
      </c>
      <c r="H170" s="106">
        <v>0</v>
      </c>
      <c r="I170" s="106" t="s">
        <v>1176</v>
      </c>
      <c r="J170" s="106" t="s">
        <v>1176</v>
      </c>
      <c r="K170" s="106" t="s">
        <v>1179</v>
      </c>
      <c r="L170" s="106" t="s">
        <v>1176</v>
      </c>
      <c r="M170" s="106" t="s">
        <v>1176</v>
      </c>
      <c r="N170" s="106" t="s">
        <v>1176</v>
      </c>
      <c r="O170" s="106" t="s">
        <v>1176</v>
      </c>
      <c r="P170" s="106" t="s">
        <v>1176</v>
      </c>
      <c r="Q170" s="106">
        <v>0</v>
      </c>
      <c r="R170" s="106">
        <v>0</v>
      </c>
      <c r="S170" s="106">
        <v>42400</v>
      </c>
      <c r="T170" s="106">
        <v>0</v>
      </c>
      <c r="U170" s="106">
        <v>0</v>
      </c>
      <c r="V170" s="106">
        <v>0</v>
      </c>
      <c r="W170" s="106">
        <v>0</v>
      </c>
      <c r="X170" s="106">
        <v>0</v>
      </c>
      <c r="Y170" s="106"/>
      <c r="Z170" s="106"/>
      <c r="AA170" s="106"/>
      <c r="AB170" s="106"/>
      <c r="AC170" s="106"/>
      <c r="AD170" s="106"/>
      <c r="AE170" s="106"/>
      <c r="AF170" s="106"/>
      <c r="AG170" s="106"/>
      <c r="AH170" s="106">
        <v>1</v>
      </c>
      <c r="AI170" s="106">
        <v>0</v>
      </c>
      <c r="AJ170" s="106">
        <v>1</v>
      </c>
      <c r="AK170" s="106">
        <v>0</v>
      </c>
      <c r="AL170" s="106">
        <v>0</v>
      </c>
      <c r="AM170" s="106">
        <v>0</v>
      </c>
      <c r="AN170" s="106">
        <v>0</v>
      </c>
      <c r="AO170" s="106" t="s">
        <v>1457</v>
      </c>
      <c r="AP170" s="106">
        <v>0</v>
      </c>
      <c r="AQ170" s="106">
        <v>1</v>
      </c>
      <c r="AR170" s="106">
        <v>0</v>
      </c>
      <c r="AS170" s="106">
        <v>0</v>
      </c>
      <c r="AT170" s="106">
        <v>1</v>
      </c>
      <c r="AU170" s="106" t="s">
        <v>1457</v>
      </c>
      <c r="AV170" s="106">
        <v>0</v>
      </c>
      <c r="AW170" s="106">
        <v>1</v>
      </c>
      <c r="AX170" s="106">
        <v>0</v>
      </c>
      <c r="AY170" s="106">
        <v>0</v>
      </c>
      <c r="AZ170" s="106">
        <v>1</v>
      </c>
      <c r="BA170" s="106" t="s">
        <v>1457</v>
      </c>
      <c r="BB170" s="106">
        <v>0</v>
      </c>
      <c r="BC170" s="106">
        <v>0</v>
      </c>
      <c r="BD170" s="106">
        <v>0</v>
      </c>
      <c r="BE170" s="106">
        <v>1</v>
      </c>
      <c r="BF170" s="106">
        <v>1</v>
      </c>
      <c r="BG170" s="106">
        <v>42400</v>
      </c>
      <c r="BH170" s="106">
        <v>1</v>
      </c>
      <c r="BI170" s="106">
        <v>1</v>
      </c>
      <c r="BJ170" s="106">
        <v>0</v>
      </c>
      <c r="BK170" s="106">
        <v>0</v>
      </c>
      <c r="BL170" s="106">
        <v>1</v>
      </c>
      <c r="BM170" s="106" t="s">
        <v>1457</v>
      </c>
      <c r="BN170" s="106">
        <v>0</v>
      </c>
      <c r="BO170" s="106">
        <v>1</v>
      </c>
      <c r="BP170" s="106">
        <v>0</v>
      </c>
      <c r="BQ170" s="106">
        <v>0</v>
      </c>
      <c r="BR170" s="106">
        <v>1</v>
      </c>
      <c r="BS170" s="106" t="s">
        <v>1457</v>
      </c>
      <c r="BT170" s="106">
        <v>0</v>
      </c>
      <c r="BU170" s="106">
        <v>1</v>
      </c>
      <c r="BV170" s="106">
        <v>0</v>
      </c>
      <c r="BW170" s="106">
        <v>0</v>
      </c>
      <c r="BX170" s="106">
        <v>1</v>
      </c>
      <c r="BY170" s="106" t="s">
        <v>1457</v>
      </c>
      <c r="BZ170" s="106">
        <v>0</v>
      </c>
      <c r="CA170" s="106">
        <v>1</v>
      </c>
      <c r="CB170" s="106">
        <v>0</v>
      </c>
      <c r="CC170" s="106">
        <v>0</v>
      </c>
      <c r="CD170" s="106">
        <v>1</v>
      </c>
      <c r="CE170" s="106" t="s">
        <v>1457</v>
      </c>
      <c r="CF170" s="106">
        <v>0</v>
      </c>
      <c r="CG170" s="106">
        <v>1</v>
      </c>
      <c r="CH170" s="106">
        <v>0</v>
      </c>
      <c r="CI170" s="106">
        <v>0</v>
      </c>
      <c r="CJ170" s="106">
        <v>1</v>
      </c>
      <c r="CK170" s="106" t="s">
        <v>1457</v>
      </c>
      <c r="CL170" s="106">
        <v>0</v>
      </c>
    </row>
    <row r="171" spans="1:90">
      <c r="A171" t="s">
        <v>48</v>
      </c>
      <c r="B171" t="s">
        <v>47</v>
      </c>
      <c r="C171" t="s">
        <v>46</v>
      </c>
      <c r="D171" t="s">
        <v>94</v>
      </c>
      <c r="E171" s="106" t="s">
        <v>93</v>
      </c>
      <c r="F171" s="106" t="s">
        <v>1176</v>
      </c>
      <c r="G171" s="106" t="s">
        <v>1458</v>
      </c>
      <c r="H171" s="106">
        <v>0</v>
      </c>
      <c r="I171" s="106" t="s">
        <v>1176</v>
      </c>
      <c r="J171" s="106" t="s">
        <v>1176</v>
      </c>
      <c r="K171" s="106" t="s">
        <v>1176</v>
      </c>
      <c r="L171" s="106" t="s">
        <v>1179</v>
      </c>
      <c r="M171" s="106" t="s">
        <v>1176</v>
      </c>
      <c r="N171" s="106" t="s">
        <v>1176</v>
      </c>
      <c r="O171" s="106" t="s">
        <v>1176</v>
      </c>
      <c r="P171" s="106" t="s">
        <v>1176</v>
      </c>
      <c r="Q171" s="106">
        <v>0</v>
      </c>
      <c r="R171" s="106">
        <v>0</v>
      </c>
      <c r="S171" s="106">
        <v>0</v>
      </c>
      <c r="T171" s="106">
        <v>42461</v>
      </c>
      <c r="U171" s="106">
        <v>0</v>
      </c>
      <c r="V171" s="106">
        <v>0</v>
      </c>
      <c r="W171" s="106">
        <v>0</v>
      </c>
      <c r="X171" s="106">
        <v>0</v>
      </c>
      <c r="Y171" s="106"/>
      <c r="Z171" s="106"/>
      <c r="AA171" s="106"/>
      <c r="AB171" s="106"/>
      <c r="AC171" s="106"/>
      <c r="AD171" s="106"/>
      <c r="AE171" s="106"/>
      <c r="AF171" s="106"/>
      <c r="AG171" s="106"/>
      <c r="AH171" s="106">
        <v>1</v>
      </c>
      <c r="AI171" s="106">
        <v>0</v>
      </c>
      <c r="AJ171" s="106">
        <v>1</v>
      </c>
      <c r="AK171" s="106">
        <v>0</v>
      </c>
      <c r="AL171" s="106">
        <v>0</v>
      </c>
      <c r="AM171" s="106">
        <v>0</v>
      </c>
      <c r="AN171" s="106">
        <v>0</v>
      </c>
      <c r="AO171" s="106" t="s">
        <v>1457</v>
      </c>
      <c r="AP171" s="106">
        <v>0</v>
      </c>
      <c r="AQ171" s="106">
        <v>1</v>
      </c>
      <c r="AR171" s="106">
        <v>0</v>
      </c>
      <c r="AS171" s="106">
        <v>0</v>
      </c>
      <c r="AT171" s="106">
        <v>1</v>
      </c>
      <c r="AU171" s="106" t="s">
        <v>1457</v>
      </c>
      <c r="AV171" s="106">
        <v>0</v>
      </c>
      <c r="AW171" s="106">
        <v>1</v>
      </c>
      <c r="AX171" s="106">
        <v>0</v>
      </c>
      <c r="AY171" s="106">
        <v>0</v>
      </c>
      <c r="AZ171" s="106">
        <v>1</v>
      </c>
      <c r="BA171" s="106" t="s">
        <v>1457</v>
      </c>
      <c r="BB171" s="106">
        <v>0</v>
      </c>
      <c r="BC171" s="106">
        <v>1</v>
      </c>
      <c r="BD171" s="106">
        <v>0</v>
      </c>
      <c r="BE171" s="106">
        <v>0</v>
      </c>
      <c r="BF171" s="106">
        <v>1</v>
      </c>
      <c r="BG171" s="106" t="s">
        <v>1457</v>
      </c>
      <c r="BH171" s="106">
        <v>0</v>
      </c>
      <c r="BI171" s="106">
        <v>0</v>
      </c>
      <c r="BJ171" s="106">
        <v>0</v>
      </c>
      <c r="BK171" s="106">
        <v>1</v>
      </c>
      <c r="BL171" s="106">
        <v>1</v>
      </c>
      <c r="BM171" s="106">
        <v>42461</v>
      </c>
      <c r="BN171" s="106">
        <v>1</v>
      </c>
      <c r="BO171" s="106">
        <v>1</v>
      </c>
      <c r="BP171" s="106">
        <v>0</v>
      </c>
      <c r="BQ171" s="106">
        <v>0</v>
      </c>
      <c r="BR171" s="106">
        <v>1</v>
      </c>
      <c r="BS171" s="106" t="s">
        <v>1457</v>
      </c>
      <c r="BT171" s="106">
        <v>0</v>
      </c>
      <c r="BU171" s="106">
        <v>1</v>
      </c>
      <c r="BV171" s="106">
        <v>0</v>
      </c>
      <c r="BW171" s="106">
        <v>0</v>
      </c>
      <c r="BX171" s="106">
        <v>1</v>
      </c>
      <c r="BY171" s="106" t="s">
        <v>1457</v>
      </c>
      <c r="BZ171" s="106">
        <v>0</v>
      </c>
      <c r="CA171" s="106">
        <v>1</v>
      </c>
      <c r="CB171" s="106">
        <v>0</v>
      </c>
      <c r="CC171" s="106">
        <v>0</v>
      </c>
      <c r="CD171" s="106">
        <v>1</v>
      </c>
      <c r="CE171" s="106" t="s">
        <v>1457</v>
      </c>
      <c r="CF171" s="106">
        <v>0</v>
      </c>
      <c r="CG171" s="106">
        <v>1</v>
      </c>
      <c r="CH171" s="106">
        <v>0</v>
      </c>
      <c r="CI171" s="106">
        <v>0</v>
      </c>
      <c r="CJ171" s="106">
        <v>1</v>
      </c>
      <c r="CK171" s="106" t="s">
        <v>1457</v>
      </c>
      <c r="CL171" s="106">
        <v>0</v>
      </c>
    </row>
    <row r="172" spans="1:90">
      <c r="A172" t="s">
        <v>53</v>
      </c>
      <c r="B172" t="s">
        <v>52</v>
      </c>
      <c r="C172" t="s">
        <v>51</v>
      </c>
      <c r="D172" t="s">
        <v>92</v>
      </c>
      <c r="E172" s="106" t="s">
        <v>91</v>
      </c>
      <c r="F172" s="106" t="s">
        <v>1176</v>
      </c>
      <c r="G172" s="106" t="s">
        <v>1458</v>
      </c>
      <c r="H172" s="106">
        <v>0</v>
      </c>
      <c r="I172" s="106" t="s">
        <v>1176</v>
      </c>
      <c r="J172" s="106" t="s">
        <v>1176</v>
      </c>
      <c r="K172" s="106" t="s">
        <v>1179</v>
      </c>
      <c r="L172" s="106" t="s">
        <v>1176</v>
      </c>
      <c r="M172" s="106" t="s">
        <v>1179</v>
      </c>
      <c r="N172" s="106" t="s">
        <v>1179</v>
      </c>
      <c r="O172" s="106" t="s">
        <v>1176</v>
      </c>
      <c r="P172" s="106" t="s">
        <v>1176</v>
      </c>
      <c r="Q172" s="106">
        <v>0</v>
      </c>
      <c r="R172" s="106">
        <v>0</v>
      </c>
      <c r="S172" s="106">
        <v>42461</v>
      </c>
      <c r="T172" s="106">
        <v>0</v>
      </c>
      <c r="U172" s="106">
        <v>42461</v>
      </c>
      <c r="V172" s="106">
        <v>42461</v>
      </c>
      <c r="W172" s="106">
        <v>0</v>
      </c>
      <c r="X172" s="106">
        <v>0</v>
      </c>
      <c r="Y172" s="106"/>
      <c r="Z172" s="106"/>
      <c r="AA172" s="106"/>
      <c r="AB172" s="106"/>
      <c r="AC172" s="106"/>
      <c r="AD172" s="106"/>
      <c r="AE172" s="106"/>
      <c r="AF172" s="106"/>
      <c r="AG172" s="106"/>
      <c r="AH172" s="106">
        <v>1</v>
      </c>
      <c r="AI172" s="106">
        <v>0</v>
      </c>
      <c r="AJ172" s="106">
        <v>1</v>
      </c>
      <c r="AK172" s="106">
        <v>0</v>
      </c>
      <c r="AL172" s="106">
        <v>0</v>
      </c>
      <c r="AM172" s="106">
        <v>0</v>
      </c>
      <c r="AN172" s="106">
        <v>0</v>
      </c>
      <c r="AO172" s="106" t="s">
        <v>1457</v>
      </c>
      <c r="AP172" s="106">
        <v>0</v>
      </c>
      <c r="AQ172" s="106">
        <v>1</v>
      </c>
      <c r="AR172" s="106">
        <v>0</v>
      </c>
      <c r="AS172" s="106">
        <v>0</v>
      </c>
      <c r="AT172" s="106">
        <v>1</v>
      </c>
      <c r="AU172" s="106" t="s">
        <v>1457</v>
      </c>
      <c r="AV172" s="106">
        <v>0</v>
      </c>
      <c r="AW172" s="106">
        <v>1</v>
      </c>
      <c r="AX172" s="106">
        <v>0</v>
      </c>
      <c r="AY172" s="106">
        <v>0</v>
      </c>
      <c r="AZ172" s="106">
        <v>1</v>
      </c>
      <c r="BA172" s="106" t="s">
        <v>1457</v>
      </c>
      <c r="BB172" s="106">
        <v>0</v>
      </c>
      <c r="BC172" s="106">
        <v>0</v>
      </c>
      <c r="BD172" s="106">
        <v>0</v>
      </c>
      <c r="BE172" s="106">
        <v>1</v>
      </c>
      <c r="BF172" s="106">
        <v>1</v>
      </c>
      <c r="BG172" s="106">
        <v>42461</v>
      </c>
      <c r="BH172" s="106">
        <v>1</v>
      </c>
      <c r="BI172" s="106">
        <v>1</v>
      </c>
      <c r="BJ172" s="106">
        <v>0</v>
      </c>
      <c r="BK172" s="106">
        <v>0</v>
      </c>
      <c r="BL172" s="106">
        <v>1</v>
      </c>
      <c r="BM172" s="106" t="s">
        <v>1457</v>
      </c>
      <c r="BN172" s="106">
        <v>0</v>
      </c>
      <c r="BO172" s="106">
        <v>0</v>
      </c>
      <c r="BP172" s="106">
        <v>0</v>
      </c>
      <c r="BQ172" s="106">
        <v>1</v>
      </c>
      <c r="BR172" s="106">
        <v>1</v>
      </c>
      <c r="BS172" s="106">
        <v>42461</v>
      </c>
      <c r="BT172" s="106">
        <v>1</v>
      </c>
      <c r="BU172" s="106">
        <v>0</v>
      </c>
      <c r="BV172" s="106">
        <v>0</v>
      </c>
      <c r="BW172" s="106">
        <v>1</v>
      </c>
      <c r="BX172" s="106">
        <v>1</v>
      </c>
      <c r="BY172" s="106">
        <v>42461</v>
      </c>
      <c r="BZ172" s="106">
        <v>1</v>
      </c>
      <c r="CA172" s="106">
        <v>1</v>
      </c>
      <c r="CB172" s="106">
        <v>0</v>
      </c>
      <c r="CC172" s="106">
        <v>0</v>
      </c>
      <c r="CD172" s="106">
        <v>1</v>
      </c>
      <c r="CE172" s="106" t="s">
        <v>1457</v>
      </c>
      <c r="CF172" s="106">
        <v>0</v>
      </c>
      <c r="CG172" s="106">
        <v>1</v>
      </c>
      <c r="CH172" s="106">
        <v>0</v>
      </c>
      <c r="CI172" s="106">
        <v>0</v>
      </c>
      <c r="CJ172" s="106">
        <v>1</v>
      </c>
      <c r="CK172" s="106" t="s">
        <v>1457</v>
      </c>
      <c r="CL172" s="106">
        <v>0</v>
      </c>
    </row>
    <row r="173" spans="1:90">
      <c r="A173" t="s">
        <v>77</v>
      </c>
      <c r="B173" t="s">
        <v>76</v>
      </c>
      <c r="C173" t="s">
        <v>75</v>
      </c>
      <c r="D173" t="s">
        <v>90</v>
      </c>
      <c r="E173" s="106" t="s">
        <v>89</v>
      </c>
      <c r="F173" s="106" t="s">
        <v>1176</v>
      </c>
      <c r="G173" s="106" t="s">
        <v>1458</v>
      </c>
      <c r="H173" s="106">
        <v>0</v>
      </c>
      <c r="I173" s="106" t="s">
        <v>1176</v>
      </c>
      <c r="J173" s="106" t="s">
        <v>1176</v>
      </c>
      <c r="K173" s="106" t="s">
        <v>1176</v>
      </c>
      <c r="L173" s="106" t="s">
        <v>1176</v>
      </c>
      <c r="M173" s="106" t="s">
        <v>1176</v>
      </c>
      <c r="N173" s="106" t="s">
        <v>1176</v>
      </c>
      <c r="O173" s="106" t="s">
        <v>1176</v>
      </c>
      <c r="P173" s="106" t="s">
        <v>1176</v>
      </c>
      <c r="Q173" s="106">
        <v>0</v>
      </c>
      <c r="R173" s="106">
        <v>0</v>
      </c>
      <c r="S173" s="106">
        <v>0</v>
      </c>
      <c r="T173" s="106">
        <v>0</v>
      </c>
      <c r="U173" s="106">
        <v>0</v>
      </c>
      <c r="V173" s="106">
        <v>0</v>
      </c>
      <c r="W173" s="106">
        <v>0</v>
      </c>
      <c r="X173" s="106">
        <v>0</v>
      </c>
      <c r="Y173" s="106"/>
      <c r="Z173" s="106"/>
      <c r="AA173" s="106"/>
      <c r="AB173" s="106"/>
      <c r="AC173" s="106"/>
      <c r="AD173" s="106"/>
      <c r="AE173" s="106"/>
      <c r="AF173" s="106"/>
      <c r="AG173" s="106"/>
      <c r="AH173" s="106">
        <v>1</v>
      </c>
      <c r="AI173" s="106">
        <v>0</v>
      </c>
      <c r="AJ173" s="106">
        <v>1</v>
      </c>
      <c r="AK173" s="106">
        <v>0</v>
      </c>
      <c r="AL173" s="106">
        <v>0</v>
      </c>
      <c r="AM173" s="106">
        <v>0</v>
      </c>
      <c r="AN173" s="106">
        <v>0</v>
      </c>
      <c r="AO173" s="106" t="s">
        <v>1457</v>
      </c>
      <c r="AP173" s="106">
        <v>0</v>
      </c>
      <c r="AQ173" s="106">
        <v>1</v>
      </c>
      <c r="AR173" s="106">
        <v>0</v>
      </c>
      <c r="AS173" s="106">
        <v>0</v>
      </c>
      <c r="AT173" s="106">
        <v>1</v>
      </c>
      <c r="AU173" s="106" t="s">
        <v>1457</v>
      </c>
      <c r="AV173" s="106">
        <v>0</v>
      </c>
      <c r="AW173" s="106">
        <v>1</v>
      </c>
      <c r="AX173" s="106">
        <v>0</v>
      </c>
      <c r="AY173" s="106">
        <v>0</v>
      </c>
      <c r="AZ173" s="106">
        <v>1</v>
      </c>
      <c r="BA173" s="106" t="s">
        <v>1457</v>
      </c>
      <c r="BB173" s="106">
        <v>0</v>
      </c>
      <c r="BC173" s="106">
        <v>1</v>
      </c>
      <c r="BD173" s="106">
        <v>0</v>
      </c>
      <c r="BE173" s="106">
        <v>0</v>
      </c>
      <c r="BF173" s="106">
        <v>1</v>
      </c>
      <c r="BG173" s="106" t="s">
        <v>1457</v>
      </c>
      <c r="BH173" s="106">
        <v>0</v>
      </c>
      <c r="BI173" s="106">
        <v>1</v>
      </c>
      <c r="BJ173" s="106">
        <v>0</v>
      </c>
      <c r="BK173" s="106">
        <v>0</v>
      </c>
      <c r="BL173" s="106">
        <v>1</v>
      </c>
      <c r="BM173" s="106" t="s">
        <v>1457</v>
      </c>
      <c r="BN173" s="106">
        <v>0</v>
      </c>
      <c r="BO173" s="106">
        <v>1</v>
      </c>
      <c r="BP173" s="106">
        <v>0</v>
      </c>
      <c r="BQ173" s="106">
        <v>0</v>
      </c>
      <c r="BR173" s="106">
        <v>1</v>
      </c>
      <c r="BS173" s="106" t="s">
        <v>1457</v>
      </c>
      <c r="BT173" s="106">
        <v>0</v>
      </c>
      <c r="BU173" s="106">
        <v>1</v>
      </c>
      <c r="BV173" s="106">
        <v>0</v>
      </c>
      <c r="BW173" s="106">
        <v>0</v>
      </c>
      <c r="BX173" s="106">
        <v>1</v>
      </c>
      <c r="BY173" s="106" t="s">
        <v>1457</v>
      </c>
      <c r="BZ173" s="106">
        <v>0</v>
      </c>
      <c r="CA173" s="106">
        <v>1</v>
      </c>
      <c r="CB173" s="106">
        <v>0</v>
      </c>
      <c r="CC173" s="106">
        <v>0</v>
      </c>
      <c r="CD173" s="106">
        <v>1</v>
      </c>
      <c r="CE173" s="106" t="s">
        <v>1457</v>
      </c>
      <c r="CF173" s="106">
        <v>0</v>
      </c>
      <c r="CG173" s="106">
        <v>1</v>
      </c>
      <c r="CH173" s="106">
        <v>0</v>
      </c>
      <c r="CI173" s="106">
        <v>0</v>
      </c>
      <c r="CJ173" s="106">
        <v>1</v>
      </c>
      <c r="CK173" s="106" t="s">
        <v>1457</v>
      </c>
      <c r="CL173" s="106">
        <v>0</v>
      </c>
    </row>
    <row r="174" spans="1:90">
      <c r="A174" t="s">
        <v>77</v>
      </c>
      <c r="B174" t="s">
        <v>76</v>
      </c>
      <c r="C174" t="s">
        <v>75</v>
      </c>
      <c r="D174" t="s">
        <v>88</v>
      </c>
      <c r="E174" s="106" t="s">
        <v>87</v>
      </c>
      <c r="F174" s="106" t="s">
        <v>1176</v>
      </c>
      <c r="G174" s="106" t="s">
        <v>1458</v>
      </c>
      <c r="H174" s="106">
        <v>0</v>
      </c>
      <c r="I174" s="106" t="s">
        <v>1176</v>
      </c>
      <c r="J174" s="106" t="s">
        <v>1176</v>
      </c>
      <c r="K174" s="106" t="s">
        <v>1176</v>
      </c>
      <c r="L174" s="106" t="s">
        <v>1176</v>
      </c>
      <c r="M174" s="106" t="s">
        <v>1176</v>
      </c>
      <c r="N174" s="106" t="s">
        <v>1176</v>
      </c>
      <c r="O174" s="106" t="s">
        <v>1176</v>
      </c>
      <c r="P174" s="106" t="s">
        <v>1176</v>
      </c>
      <c r="Q174" s="106">
        <v>0</v>
      </c>
      <c r="R174" s="106">
        <v>0</v>
      </c>
      <c r="S174" s="106">
        <v>0</v>
      </c>
      <c r="T174" s="106">
        <v>0</v>
      </c>
      <c r="U174" s="106">
        <v>0</v>
      </c>
      <c r="V174" s="106">
        <v>0</v>
      </c>
      <c r="W174" s="106">
        <v>0</v>
      </c>
      <c r="X174" s="106">
        <v>0</v>
      </c>
      <c r="Y174" s="106"/>
      <c r="Z174" s="106"/>
      <c r="AA174" s="106"/>
      <c r="AB174" s="106"/>
      <c r="AC174" s="106"/>
      <c r="AD174" s="106"/>
      <c r="AE174" s="106"/>
      <c r="AF174" s="106"/>
      <c r="AG174" s="106"/>
      <c r="AH174" s="106">
        <v>1</v>
      </c>
      <c r="AI174" s="106">
        <v>0</v>
      </c>
      <c r="AJ174" s="106">
        <v>1</v>
      </c>
      <c r="AK174" s="106">
        <v>0</v>
      </c>
      <c r="AL174" s="106">
        <v>0</v>
      </c>
      <c r="AM174" s="106">
        <v>0</v>
      </c>
      <c r="AN174" s="106">
        <v>0</v>
      </c>
      <c r="AO174" s="106" t="s">
        <v>1457</v>
      </c>
      <c r="AP174" s="106">
        <v>0</v>
      </c>
      <c r="AQ174" s="106">
        <v>1</v>
      </c>
      <c r="AR174" s="106">
        <v>0</v>
      </c>
      <c r="AS174" s="106">
        <v>0</v>
      </c>
      <c r="AT174" s="106">
        <v>1</v>
      </c>
      <c r="AU174" s="106" t="s">
        <v>1457</v>
      </c>
      <c r="AV174" s="106">
        <v>0</v>
      </c>
      <c r="AW174" s="106">
        <v>1</v>
      </c>
      <c r="AX174" s="106">
        <v>0</v>
      </c>
      <c r="AY174" s="106">
        <v>0</v>
      </c>
      <c r="AZ174" s="106">
        <v>1</v>
      </c>
      <c r="BA174" s="106" t="s">
        <v>1457</v>
      </c>
      <c r="BB174" s="106">
        <v>0</v>
      </c>
      <c r="BC174" s="106">
        <v>1</v>
      </c>
      <c r="BD174" s="106">
        <v>0</v>
      </c>
      <c r="BE174" s="106">
        <v>0</v>
      </c>
      <c r="BF174" s="106">
        <v>1</v>
      </c>
      <c r="BG174" s="106" t="s">
        <v>1457</v>
      </c>
      <c r="BH174" s="106">
        <v>0</v>
      </c>
      <c r="BI174" s="106">
        <v>1</v>
      </c>
      <c r="BJ174" s="106">
        <v>0</v>
      </c>
      <c r="BK174" s="106">
        <v>0</v>
      </c>
      <c r="BL174" s="106">
        <v>1</v>
      </c>
      <c r="BM174" s="106" t="s">
        <v>1457</v>
      </c>
      <c r="BN174" s="106">
        <v>0</v>
      </c>
      <c r="BO174" s="106">
        <v>1</v>
      </c>
      <c r="BP174" s="106">
        <v>0</v>
      </c>
      <c r="BQ174" s="106">
        <v>0</v>
      </c>
      <c r="BR174" s="106">
        <v>1</v>
      </c>
      <c r="BS174" s="106" t="s">
        <v>1457</v>
      </c>
      <c r="BT174" s="106">
        <v>0</v>
      </c>
      <c r="BU174" s="106">
        <v>1</v>
      </c>
      <c r="BV174" s="106">
        <v>0</v>
      </c>
      <c r="BW174" s="106">
        <v>0</v>
      </c>
      <c r="BX174" s="106">
        <v>1</v>
      </c>
      <c r="BY174" s="106" t="s">
        <v>1457</v>
      </c>
      <c r="BZ174" s="106">
        <v>0</v>
      </c>
      <c r="CA174" s="106">
        <v>1</v>
      </c>
      <c r="CB174" s="106">
        <v>0</v>
      </c>
      <c r="CC174" s="106">
        <v>0</v>
      </c>
      <c r="CD174" s="106">
        <v>1</v>
      </c>
      <c r="CE174" s="106" t="s">
        <v>1457</v>
      </c>
      <c r="CF174" s="106">
        <v>0</v>
      </c>
      <c r="CG174" s="106">
        <v>1</v>
      </c>
      <c r="CH174" s="106">
        <v>0</v>
      </c>
      <c r="CI174" s="106">
        <v>0</v>
      </c>
      <c r="CJ174" s="106">
        <v>1</v>
      </c>
      <c r="CK174" s="106" t="s">
        <v>1457</v>
      </c>
      <c r="CL174" s="106">
        <v>0</v>
      </c>
    </row>
    <row r="175" spans="1:90">
      <c r="A175" t="s">
        <v>48</v>
      </c>
      <c r="B175" t="s">
        <v>64</v>
      </c>
      <c r="C175" t="s">
        <v>63</v>
      </c>
      <c r="D175" t="s">
        <v>86</v>
      </c>
      <c r="E175" s="106" t="s">
        <v>85</v>
      </c>
      <c r="F175" s="106" t="s">
        <v>1176</v>
      </c>
      <c r="G175" s="106" t="s">
        <v>1458</v>
      </c>
      <c r="H175" s="106">
        <v>0</v>
      </c>
      <c r="I175" s="106" t="s">
        <v>1176</v>
      </c>
      <c r="J175" s="106" t="s">
        <v>1176</v>
      </c>
      <c r="K175" s="106" t="s">
        <v>1179</v>
      </c>
      <c r="L175" s="106" t="s">
        <v>1179</v>
      </c>
      <c r="M175" s="106" t="s">
        <v>1176</v>
      </c>
      <c r="N175" s="106" t="s">
        <v>1179</v>
      </c>
      <c r="O175" s="106" t="s">
        <v>1176</v>
      </c>
      <c r="P175" s="106" t="s">
        <v>1179</v>
      </c>
      <c r="Q175" s="106">
        <v>0</v>
      </c>
      <c r="R175" s="106">
        <v>0</v>
      </c>
      <c r="S175" s="106">
        <v>42522</v>
      </c>
      <c r="T175" s="106">
        <v>42522</v>
      </c>
      <c r="U175" s="106">
        <v>0</v>
      </c>
      <c r="V175" s="106">
        <v>42522</v>
      </c>
      <c r="W175" s="106">
        <v>0</v>
      </c>
      <c r="X175" s="106">
        <v>42522</v>
      </c>
      <c r="Y175" s="106"/>
      <c r="Z175" s="106"/>
      <c r="AA175" s="106"/>
      <c r="AB175" s="106"/>
      <c r="AC175" s="106"/>
      <c r="AD175" s="106"/>
      <c r="AE175" s="106"/>
      <c r="AF175" s="106"/>
      <c r="AG175" s="106"/>
      <c r="AH175" s="106">
        <v>1</v>
      </c>
      <c r="AI175" s="106">
        <v>0</v>
      </c>
      <c r="AJ175" s="106">
        <v>1</v>
      </c>
      <c r="AK175" s="106">
        <v>0</v>
      </c>
      <c r="AL175" s="106">
        <v>0</v>
      </c>
      <c r="AM175" s="106">
        <v>0</v>
      </c>
      <c r="AN175" s="106">
        <v>0</v>
      </c>
      <c r="AO175" s="106" t="s">
        <v>1457</v>
      </c>
      <c r="AP175" s="106">
        <v>0</v>
      </c>
      <c r="AQ175" s="106">
        <v>1</v>
      </c>
      <c r="AR175" s="106">
        <v>0</v>
      </c>
      <c r="AS175" s="106">
        <v>0</v>
      </c>
      <c r="AT175" s="106">
        <v>1</v>
      </c>
      <c r="AU175" s="106" t="s">
        <v>1457</v>
      </c>
      <c r="AV175" s="106">
        <v>0</v>
      </c>
      <c r="AW175" s="106">
        <v>1</v>
      </c>
      <c r="AX175" s="106">
        <v>0</v>
      </c>
      <c r="AY175" s="106">
        <v>0</v>
      </c>
      <c r="AZ175" s="106">
        <v>1</v>
      </c>
      <c r="BA175" s="106" t="s">
        <v>1457</v>
      </c>
      <c r="BB175" s="106">
        <v>0</v>
      </c>
      <c r="BC175" s="106">
        <v>0</v>
      </c>
      <c r="BD175" s="106">
        <v>0</v>
      </c>
      <c r="BE175" s="106">
        <v>1</v>
      </c>
      <c r="BF175" s="106">
        <v>1</v>
      </c>
      <c r="BG175" s="106">
        <v>42522</v>
      </c>
      <c r="BH175" s="106">
        <v>1</v>
      </c>
      <c r="BI175" s="106">
        <v>0</v>
      </c>
      <c r="BJ175" s="106">
        <v>0</v>
      </c>
      <c r="BK175" s="106">
        <v>1</v>
      </c>
      <c r="BL175" s="106">
        <v>1</v>
      </c>
      <c r="BM175" s="106">
        <v>42522</v>
      </c>
      <c r="BN175" s="106">
        <v>1</v>
      </c>
      <c r="BO175" s="106">
        <v>1</v>
      </c>
      <c r="BP175" s="106">
        <v>0</v>
      </c>
      <c r="BQ175" s="106">
        <v>0</v>
      </c>
      <c r="BR175" s="106">
        <v>1</v>
      </c>
      <c r="BS175" s="106" t="s">
        <v>1457</v>
      </c>
      <c r="BT175" s="106">
        <v>0</v>
      </c>
      <c r="BU175" s="106">
        <v>0</v>
      </c>
      <c r="BV175" s="106">
        <v>0</v>
      </c>
      <c r="BW175" s="106">
        <v>1</v>
      </c>
      <c r="BX175" s="106">
        <v>1</v>
      </c>
      <c r="BY175" s="106">
        <v>42522</v>
      </c>
      <c r="BZ175" s="106">
        <v>1</v>
      </c>
      <c r="CA175" s="106">
        <v>1</v>
      </c>
      <c r="CB175" s="106">
        <v>0</v>
      </c>
      <c r="CC175" s="106">
        <v>0</v>
      </c>
      <c r="CD175" s="106">
        <v>1</v>
      </c>
      <c r="CE175" s="106" t="s">
        <v>1457</v>
      </c>
      <c r="CF175" s="106">
        <v>0</v>
      </c>
      <c r="CG175" s="106">
        <v>0</v>
      </c>
      <c r="CH175" s="106">
        <v>0</v>
      </c>
      <c r="CI175" s="106">
        <v>1</v>
      </c>
      <c r="CJ175" s="106">
        <v>1</v>
      </c>
      <c r="CK175" s="106">
        <v>42522</v>
      </c>
      <c r="CL175" s="106">
        <v>1</v>
      </c>
    </row>
    <row r="176" spans="1:90">
      <c r="A176" t="s">
        <v>53</v>
      </c>
      <c r="B176" t="s">
        <v>52</v>
      </c>
      <c r="C176" t="s">
        <v>51</v>
      </c>
      <c r="D176" t="s">
        <v>84</v>
      </c>
      <c r="E176" s="106" t="s">
        <v>83</v>
      </c>
      <c r="F176" s="106" t="s">
        <v>1176</v>
      </c>
      <c r="G176" s="106" t="s">
        <v>1458</v>
      </c>
      <c r="H176" s="106">
        <v>0</v>
      </c>
      <c r="I176" s="106" t="s">
        <v>1176</v>
      </c>
      <c r="J176" s="106" t="s">
        <v>1179</v>
      </c>
      <c r="K176" s="106" t="s">
        <v>1179</v>
      </c>
      <c r="L176" s="106" t="s">
        <v>1179</v>
      </c>
      <c r="M176" s="106" t="s">
        <v>1176</v>
      </c>
      <c r="N176" s="106" t="s">
        <v>1176</v>
      </c>
      <c r="O176" s="106" t="s">
        <v>1179</v>
      </c>
      <c r="P176" s="106" t="s">
        <v>1179</v>
      </c>
      <c r="Q176" s="106">
        <v>0</v>
      </c>
      <c r="R176" s="106">
        <v>42614</v>
      </c>
      <c r="S176" s="106">
        <v>42614</v>
      </c>
      <c r="T176" s="106">
        <v>42614</v>
      </c>
      <c r="U176" s="106">
        <v>0</v>
      </c>
      <c r="V176" s="106">
        <v>0</v>
      </c>
      <c r="W176" s="106">
        <v>42614</v>
      </c>
      <c r="X176" s="106">
        <v>42461</v>
      </c>
      <c r="Y176" s="106"/>
      <c r="Z176" s="106"/>
      <c r="AA176" s="106"/>
      <c r="AB176" s="106"/>
      <c r="AC176" s="106"/>
      <c r="AD176" s="106"/>
      <c r="AE176" s="106"/>
      <c r="AF176" s="106"/>
      <c r="AG176" s="106"/>
      <c r="AH176" s="106">
        <v>1</v>
      </c>
      <c r="AI176" s="106">
        <v>0</v>
      </c>
      <c r="AJ176" s="106">
        <v>1</v>
      </c>
      <c r="AK176" s="106">
        <v>0</v>
      </c>
      <c r="AL176" s="106">
        <v>0</v>
      </c>
      <c r="AM176" s="106">
        <v>0</v>
      </c>
      <c r="AN176" s="106">
        <v>0</v>
      </c>
      <c r="AO176" s="106" t="s">
        <v>1457</v>
      </c>
      <c r="AP176" s="106">
        <v>0</v>
      </c>
      <c r="AQ176" s="106">
        <v>1</v>
      </c>
      <c r="AR176" s="106">
        <v>0</v>
      </c>
      <c r="AS176" s="106">
        <v>0</v>
      </c>
      <c r="AT176" s="106">
        <v>1</v>
      </c>
      <c r="AU176" s="106" t="s">
        <v>1457</v>
      </c>
      <c r="AV176" s="106">
        <v>0</v>
      </c>
      <c r="AW176" s="106">
        <v>0</v>
      </c>
      <c r="AX176" s="106">
        <v>0</v>
      </c>
      <c r="AY176" s="106">
        <v>1</v>
      </c>
      <c r="AZ176" s="106">
        <v>1</v>
      </c>
      <c r="BA176" s="106">
        <v>42614</v>
      </c>
      <c r="BB176" s="106">
        <v>1</v>
      </c>
      <c r="BC176" s="106">
        <v>0</v>
      </c>
      <c r="BD176" s="106">
        <v>0</v>
      </c>
      <c r="BE176" s="106">
        <v>1</v>
      </c>
      <c r="BF176" s="106">
        <v>1</v>
      </c>
      <c r="BG176" s="106">
        <v>42614</v>
      </c>
      <c r="BH176" s="106">
        <v>1</v>
      </c>
      <c r="BI176" s="106">
        <v>0</v>
      </c>
      <c r="BJ176" s="106">
        <v>0</v>
      </c>
      <c r="BK176" s="106">
        <v>1</v>
      </c>
      <c r="BL176" s="106">
        <v>1</v>
      </c>
      <c r="BM176" s="106">
        <v>42614</v>
      </c>
      <c r="BN176" s="106">
        <v>1</v>
      </c>
      <c r="BO176" s="106">
        <v>1</v>
      </c>
      <c r="BP176" s="106">
        <v>0</v>
      </c>
      <c r="BQ176" s="106">
        <v>0</v>
      </c>
      <c r="BR176" s="106">
        <v>1</v>
      </c>
      <c r="BS176" s="106" t="s">
        <v>1457</v>
      </c>
      <c r="BT176" s="106">
        <v>0</v>
      </c>
      <c r="BU176" s="106">
        <v>1</v>
      </c>
      <c r="BV176" s="106">
        <v>0</v>
      </c>
      <c r="BW176" s="106">
        <v>0</v>
      </c>
      <c r="BX176" s="106">
        <v>1</v>
      </c>
      <c r="BY176" s="106" t="s">
        <v>1457</v>
      </c>
      <c r="BZ176" s="106">
        <v>0</v>
      </c>
      <c r="CA176" s="106">
        <v>0</v>
      </c>
      <c r="CB176" s="106">
        <v>0</v>
      </c>
      <c r="CC176" s="106">
        <v>1</v>
      </c>
      <c r="CD176" s="106">
        <v>1</v>
      </c>
      <c r="CE176" s="106">
        <v>42614</v>
      </c>
      <c r="CF176" s="106">
        <v>1</v>
      </c>
      <c r="CG176" s="106">
        <v>0</v>
      </c>
      <c r="CH176" s="106">
        <v>0</v>
      </c>
      <c r="CI176" s="106">
        <v>1</v>
      </c>
      <c r="CJ176" s="106">
        <v>1</v>
      </c>
      <c r="CK176" s="106">
        <v>42461</v>
      </c>
      <c r="CL176" s="106">
        <v>1</v>
      </c>
    </row>
    <row r="177" spans="1:90">
      <c r="A177" t="s">
        <v>60</v>
      </c>
      <c r="B177" t="s">
        <v>59</v>
      </c>
      <c r="C177" t="s">
        <v>58</v>
      </c>
      <c r="D177" t="s">
        <v>82</v>
      </c>
      <c r="E177" s="106" t="s">
        <v>81</v>
      </c>
      <c r="F177" s="106" t="s">
        <v>1176</v>
      </c>
      <c r="G177" s="106" t="s">
        <v>1458</v>
      </c>
      <c r="H177" s="106">
        <v>0</v>
      </c>
      <c r="I177" s="106" t="s">
        <v>1176</v>
      </c>
      <c r="J177" s="106" t="s">
        <v>1176</v>
      </c>
      <c r="K177" s="106" t="s">
        <v>1179</v>
      </c>
      <c r="L177" s="106" t="s">
        <v>1176</v>
      </c>
      <c r="M177" s="106" t="s">
        <v>1176</v>
      </c>
      <c r="N177" s="106" t="s">
        <v>1179</v>
      </c>
      <c r="O177" s="106" t="s">
        <v>1176</v>
      </c>
      <c r="P177" s="106" t="s">
        <v>1176</v>
      </c>
      <c r="Q177" s="106">
        <v>0</v>
      </c>
      <c r="R177" s="106">
        <v>0</v>
      </c>
      <c r="S177" s="106">
        <v>42460</v>
      </c>
      <c r="T177" s="106">
        <v>0</v>
      </c>
      <c r="U177" s="106">
        <v>0</v>
      </c>
      <c r="V177" s="106">
        <v>42460</v>
      </c>
      <c r="W177" s="106">
        <v>0</v>
      </c>
      <c r="X177" s="106">
        <v>0</v>
      </c>
      <c r="Y177" s="106"/>
      <c r="Z177" s="106"/>
      <c r="AA177" s="106"/>
      <c r="AB177" s="106"/>
      <c r="AC177" s="106"/>
      <c r="AD177" s="106"/>
      <c r="AE177" s="106"/>
      <c r="AF177" s="106"/>
      <c r="AG177" s="106"/>
      <c r="AH177" s="106">
        <v>1</v>
      </c>
      <c r="AI177" s="106">
        <v>0</v>
      </c>
      <c r="AJ177" s="106">
        <v>1</v>
      </c>
      <c r="AK177" s="106">
        <v>0</v>
      </c>
      <c r="AL177" s="106">
        <v>0</v>
      </c>
      <c r="AM177" s="106">
        <v>0</v>
      </c>
      <c r="AN177" s="106">
        <v>0</v>
      </c>
      <c r="AO177" s="106" t="s">
        <v>1457</v>
      </c>
      <c r="AP177" s="106">
        <v>0</v>
      </c>
      <c r="AQ177" s="106">
        <v>1</v>
      </c>
      <c r="AR177" s="106">
        <v>0</v>
      </c>
      <c r="AS177" s="106">
        <v>0</v>
      </c>
      <c r="AT177" s="106">
        <v>1</v>
      </c>
      <c r="AU177" s="106" t="s">
        <v>1457</v>
      </c>
      <c r="AV177" s="106">
        <v>0</v>
      </c>
      <c r="AW177" s="106">
        <v>1</v>
      </c>
      <c r="AX177" s="106">
        <v>0</v>
      </c>
      <c r="AY177" s="106">
        <v>0</v>
      </c>
      <c r="AZ177" s="106">
        <v>1</v>
      </c>
      <c r="BA177" s="106" t="s">
        <v>1457</v>
      </c>
      <c r="BB177" s="106">
        <v>0</v>
      </c>
      <c r="BC177" s="106">
        <v>0</v>
      </c>
      <c r="BD177" s="106">
        <v>0</v>
      </c>
      <c r="BE177" s="106">
        <v>1</v>
      </c>
      <c r="BF177" s="106">
        <v>1</v>
      </c>
      <c r="BG177" s="106">
        <v>42460</v>
      </c>
      <c r="BH177" s="106">
        <v>1</v>
      </c>
      <c r="BI177" s="106">
        <v>1</v>
      </c>
      <c r="BJ177" s="106">
        <v>0</v>
      </c>
      <c r="BK177" s="106">
        <v>0</v>
      </c>
      <c r="BL177" s="106">
        <v>1</v>
      </c>
      <c r="BM177" s="106" t="s">
        <v>1457</v>
      </c>
      <c r="BN177" s="106">
        <v>0</v>
      </c>
      <c r="BO177" s="106">
        <v>1</v>
      </c>
      <c r="BP177" s="106">
        <v>0</v>
      </c>
      <c r="BQ177" s="106">
        <v>0</v>
      </c>
      <c r="BR177" s="106">
        <v>1</v>
      </c>
      <c r="BS177" s="106" t="s">
        <v>1457</v>
      </c>
      <c r="BT177" s="106">
        <v>0</v>
      </c>
      <c r="BU177" s="106">
        <v>0</v>
      </c>
      <c r="BV177" s="106">
        <v>0</v>
      </c>
      <c r="BW177" s="106">
        <v>1</v>
      </c>
      <c r="BX177" s="106">
        <v>1</v>
      </c>
      <c r="BY177" s="106">
        <v>42460</v>
      </c>
      <c r="BZ177" s="106">
        <v>1</v>
      </c>
      <c r="CA177" s="106">
        <v>1</v>
      </c>
      <c r="CB177" s="106">
        <v>0</v>
      </c>
      <c r="CC177" s="106">
        <v>0</v>
      </c>
      <c r="CD177" s="106">
        <v>1</v>
      </c>
      <c r="CE177" s="106" t="s">
        <v>1457</v>
      </c>
      <c r="CF177" s="106">
        <v>0</v>
      </c>
      <c r="CG177" s="106">
        <v>1</v>
      </c>
      <c r="CH177" s="106">
        <v>0</v>
      </c>
      <c r="CI177" s="106">
        <v>0</v>
      </c>
      <c r="CJ177" s="106">
        <v>1</v>
      </c>
      <c r="CK177" s="106" t="s">
        <v>1457</v>
      </c>
      <c r="CL177" s="106">
        <v>0</v>
      </c>
    </row>
    <row r="178" spans="1:90">
      <c r="A178" t="s">
        <v>60</v>
      </c>
      <c r="B178" t="s">
        <v>59</v>
      </c>
      <c r="C178" t="s">
        <v>80</v>
      </c>
      <c r="D178" t="s">
        <v>79</v>
      </c>
      <c r="E178" s="106" t="s">
        <v>78</v>
      </c>
      <c r="F178" s="106" t="s">
        <v>1176</v>
      </c>
      <c r="G178" s="106" t="s">
        <v>1458</v>
      </c>
      <c r="H178" s="106">
        <v>0</v>
      </c>
      <c r="I178" s="106" t="s">
        <v>1176</v>
      </c>
      <c r="J178" s="106" t="s">
        <v>1176</v>
      </c>
      <c r="K178" s="106" t="s">
        <v>1179</v>
      </c>
      <c r="L178" s="106" t="s">
        <v>1179</v>
      </c>
      <c r="M178" s="106" t="s">
        <v>1176</v>
      </c>
      <c r="N178" s="106" t="s">
        <v>1176</v>
      </c>
      <c r="O178" s="106" t="s">
        <v>1176</v>
      </c>
      <c r="P178" s="106" t="s">
        <v>1176</v>
      </c>
      <c r="Q178" s="106">
        <v>0</v>
      </c>
      <c r="R178" s="106">
        <v>0</v>
      </c>
      <c r="S178" s="106">
        <v>42460</v>
      </c>
      <c r="T178" s="106">
        <v>42400</v>
      </c>
      <c r="U178" s="106">
        <v>0</v>
      </c>
      <c r="V178" s="106">
        <v>0</v>
      </c>
      <c r="W178" s="106">
        <v>0</v>
      </c>
      <c r="X178" s="106">
        <v>0</v>
      </c>
      <c r="Y178" s="106"/>
      <c r="Z178" s="106"/>
      <c r="AA178" s="106"/>
      <c r="AB178" s="106"/>
      <c r="AC178" s="106"/>
      <c r="AD178" s="106"/>
      <c r="AE178" s="106"/>
      <c r="AF178" s="106"/>
      <c r="AG178" s="106"/>
      <c r="AH178" s="106">
        <v>1</v>
      </c>
      <c r="AI178" s="106">
        <v>0</v>
      </c>
      <c r="AJ178" s="106">
        <v>1</v>
      </c>
      <c r="AK178" s="106">
        <v>0</v>
      </c>
      <c r="AL178" s="106">
        <v>0</v>
      </c>
      <c r="AM178" s="106">
        <v>0</v>
      </c>
      <c r="AN178" s="106">
        <v>0</v>
      </c>
      <c r="AO178" s="106" t="s">
        <v>1457</v>
      </c>
      <c r="AP178" s="106">
        <v>0</v>
      </c>
      <c r="AQ178" s="106">
        <v>1</v>
      </c>
      <c r="AR178" s="106">
        <v>0</v>
      </c>
      <c r="AS178" s="106">
        <v>0</v>
      </c>
      <c r="AT178" s="106">
        <v>1</v>
      </c>
      <c r="AU178" s="106" t="s">
        <v>1457</v>
      </c>
      <c r="AV178" s="106">
        <v>0</v>
      </c>
      <c r="AW178" s="106">
        <v>1</v>
      </c>
      <c r="AX178" s="106">
        <v>0</v>
      </c>
      <c r="AY178" s="106">
        <v>0</v>
      </c>
      <c r="AZ178" s="106">
        <v>1</v>
      </c>
      <c r="BA178" s="106" t="s">
        <v>1457</v>
      </c>
      <c r="BB178" s="106">
        <v>0</v>
      </c>
      <c r="BC178" s="106">
        <v>0</v>
      </c>
      <c r="BD178" s="106">
        <v>0</v>
      </c>
      <c r="BE178" s="106">
        <v>1</v>
      </c>
      <c r="BF178" s="106">
        <v>1</v>
      </c>
      <c r="BG178" s="106">
        <v>42460</v>
      </c>
      <c r="BH178" s="106">
        <v>1</v>
      </c>
      <c r="BI178" s="106">
        <v>0</v>
      </c>
      <c r="BJ178" s="106">
        <v>0</v>
      </c>
      <c r="BK178" s="106">
        <v>1</v>
      </c>
      <c r="BL178" s="106">
        <v>1</v>
      </c>
      <c r="BM178" s="106">
        <v>42400</v>
      </c>
      <c r="BN178" s="106">
        <v>1</v>
      </c>
      <c r="BO178" s="106">
        <v>1</v>
      </c>
      <c r="BP178" s="106">
        <v>0</v>
      </c>
      <c r="BQ178" s="106">
        <v>0</v>
      </c>
      <c r="BR178" s="106">
        <v>1</v>
      </c>
      <c r="BS178" s="106" t="s">
        <v>1457</v>
      </c>
      <c r="BT178" s="106">
        <v>0</v>
      </c>
      <c r="BU178" s="106">
        <v>1</v>
      </c>
      <c r="BV178" s="106">
        <v>0</v>
      </c>
      <c r="BW178" s="106">
        <v>0</v>
      </c>
      <c r="BX178" s="106">
        <v>1</v>
      </c>
      <c r="BY178" s="106" t="s">
        <v>1457</v>
      </c>
      <c r="BZ178" s="106">
        <v>0</v>
      </c>
      <c r="CA178" s="106">
        <v>1</v>
      </c>
      <c r="CB178" s="106">
        <v>0</v>
      </c>
      <c r="CC178" s="106">
        <v>0</v>
      </c>
      <c r="CD178" s="106">
        <v>1</v>
      </c>
      <c r="CE178" s="106" t="s">
        <v>1457</v>
      </c>
      <c r="CF178" s="106">
        <v>0</v>
      </c>
      <c r="CG178" s="106">
        <v>1</v>
      </c>
      <c r="CH178" s="106">
        <v>0</v>
      </c>
      <c r="CI178" s="106">
        <v>0</v>
      </c>
      <c r="CJ178" s="106">
        <v>1</v>
      </c>
      <c r="CK178" s="106" t="s">
        <v>1457</v>
      </c>
      <c r="CL178" s="106">
        <v>0</v>
      </c>
    </row>
    <row r="179" spans="1:90">
      <c r="A179" t="s">
        <v>77</v>
      </c>
      <c r="B179" t="s">
        <v>76</v>
      </c>
      <c r="C179" t="s">
        <v>75</v>
      </c>
      <c r="D179" t="s">
        <v>74</v>
      </c>
      <c r="E179" s="106" t="s">
        <v>73</v>
      </c>
      <c r="F179" s="106" t="s">
        <v>1177</v>
      </c>
      <c r="G179" s="106" t="s">
        <v>1176</v>
      </c>
      <c r="H179" s="106">
        <v>0</v>
      </c>
      <c r="I179" s="106" t="s">
        <v>1176</v>
      </c>
      <c r="J179" s="106" t="s">
        <v>1176</v>
      </c>
      <c r="K179" s="106" t="s">
        <v>1179</v>
      </c>
      <c r="L179" s="106" t="s">
        <v>1179</v>
      </c>
      <c r="M179" s="106" t="s">
        <v>1176</v>
      </c>
      <c r="N179" s="106" t="s">
        <v>1176</v>
      </c>
      <c r="O179" s="106" t="s">
        <v>1179</v>
      </c>
      <c r="P179" s="106" t="s">
        <v>1176</v>
      </c>
      <c r="Q179" s="106">
        <v>0</v>
      </c>
      <c r="R179" s="106">
        <v>0</v>
      </c>
      <c r="S179" s="106">
        <v>42460</v>
      </c>
      <c r="T179" s="106">
        <v>42460</v>
      </c>
      <c r="U179" s="106">
        <v>0</v>
      </c>
      <c r="V179" s="106">
        <v>0</v>
      </c>
      <c r="W179" s="106">
        <v>42460</v>
      </c>
      <c r="X179" s="106">
        <v>0</v>
      </c>
      <c r="Y179" s="106"/>
      <c r="Z179" s="106"/>
      <c r="AA179" s="106"/>
      <c r="AB179" s="106"/>
      <c r="AC179" s="106"/>
      <c r="AD179" s="106"/>
      <c r="AE179" s="106"/>
      <c r="AF179" s="106"/>
      <c r="AG179" s="106"/>
      <c r="AH179" s="106">
        <v>0</v>
      </c>
      <c r="AI179" s="106">
        <v>1</v>
      </c>
      <c r="AJ179" s="106">
        <v>1</v>
      </c>
      <c r="AK179" s="106">
        <v>1</v>
      </c>
      <c r="AL179" s="106">
        <v>0</v>
      </c>
      <c r="AM179" s="106">
        <v>0</v>
      </c>
      <c r="AN179" s="106">
        <v>1</v>
      </c>
      <c r="AO179" s="106" t="s">
        <v>1457</v>
      </c>
      <c r="AP179" s="106">
        <v>0</v>
      </c>
      <c r="AQ179" s="106">
        <v>1</v>
      </c>
      <c r="AR179" s="106">
        <v>0</v>
      </c>
      <c r="AS179" s="106">
        <v>0</v>
      </c>
      <c r="AT179" s="106">
        <v>1</v>
      </c>
      <c r="AU179" s="106" t="s">
        <v>1457</v>
      </c>
      <c r="AV179" s="106">
        <v>0</v>
      </c>
      <c r="AW179" s="106">
        <v>1</v>
      </c>
      <c r="AX179" s="106">
        <v>0</v>
      </c>
      <c r="AY179" s="106">
        <v>0</v>
      </c>
      <c r="AZ179" s="106">
        <v>1</v>
      </c>
      <c r="BA179" s="106" t="s">
        <v>1457</v>
      </c>
      <c r="BB179" s="106">
        <v>0</v>
      </c>
      <c r="BC179" s="106">
        <v>0</v>
      </c>
      <c r="BD179" s="106">
        <v>0</v>
      </c>
      <c r="BE179" s="106">
        <v>1</v>
      </c>
      <c r="BF179" s="106">
        <v>1</v>
      </c>
      <c r="BG179" s="106">
        <v>42460</v>
      </c>
      <c r="BH179" s="106">
        <v>1</v>
      </c>
      <c r="BI179" s="106">
        <v>0</v>
      </c>
      <c r="BJ179" s="106">
        <v>0</v>
      </c>
      <c r="BK179" s="106">
        <v>1</v>
      </c>
      <c r="BL179" s="106">
        <v>1</v>
      </c>
      <c r="BM179" s="106">
        <v>42460</v>
      </c>
      <c r="BN179" s="106">
        <v>1</v>
      </c>
      <c r="BO179" s="106">
        <v>1</v>
      </c>
      <c r="BP179" s="106">
        <v>0</v>
      </c>
      <c r="BQ179" s="106">
        <v>0</v>
      </c>
      <c r="BR179" s="106">
        <v>1</v>
      </c>
      <c r="BS179" s="106" t="s">
        <v>1457</v>
      </c>
      <c r="BT179" s="106">
        <v>0</v>
      </c>
      <c r="BU179" s="106">
        <v>1</v>
      </c>
      <c r="BV179" s="106">
        <v>0</v>
      </c>
      <c r="BW179" s="106">
        <v>0</v>
      </c>
      <c r="BX179" s="106">
        <v>1</v>
      </c>
      <c r="BY179" s="106" t="s">
        <v>1457</v>
      </c>
      <c r="BZ179" s="106">
        <v>0</v>
      </c>
      <c r="CA179" s="106">
        <v>0</v>
      </c>
      <c r="CB179" s="106">
        <v>0</v>
      </c>
      <c r="CC179" s="106">
        <v>1</v>
      </c>
      <c r="CD179" s="106">
        <v>1</v>
      </c>
      <c r="CE179" s="106">
        <v>42460</v>
      </c>
      <c r="CF179" s="106">
        <v>1</v>
      </c>
      <c r="CG179" s="106">
        <v>1</v>
      </c>
      <c r="CH179" s="106">
        <v>0</v>
      </c>
      <c r="CI179" s="106">
        <v>0</v>
      </c>
      <c r="CJ179" s="106">
        <v>1</v>
      </c>
      <c r="CK179" s="106" t="s">
        <v>1457</v>
      </c>
      <c r="CL179" s="106">
        <v>0</v>
      </c>
    </row>
    <row r="180" spans="1:90">
      <c r="A180" t="s">
        <v>48</v>
      </c>
      <c r="B180" t="s">
        <v>64</v>
      </c>
      <c r="C180" t="s">
        <v>72</v>
      </c>
      <c r="D180" t="s">
        <v>71</v>
      </c>
      <c r="E180" s="106" t="s">
        <v>70</v>
      </c>
      <c r="F180" s="106" t="s">
        <v>1176</v>
      </c>
      <c r="G180" s="106" t="s">
        <v>1458</v>
      </c>
      <c r="H180" s="106">
        <v>0</v>
      </c>
      <c r="I180" s="106" t="s">
        <v>1176</v>
      </c>
      <c r="J180" s="106" t="s">
        <v>1176</v>
      </c>
      <c r="K180" s="106" t="s">
        <v>1176</v>
      </c>
      <c r="L180" s="106" t="s">
        <v>1176</v>
      </c>
      <c r="M180" s="106" t="s">
        <v>1176</v>
      </c>
      <c r="N180" s="106" t="s">
        <v>1176</v>
      </c>
      <c r="O180" s="106" t="s">
        <v>1176</v>
      </c>
      <c r="P180" s="106" t="s">
        <v>1176</v>
      </c>
      <c r="Q180" s="106">
        <v>0</v>
      </c>
      <c r="R180" s="106">
        <v>0</v>
      </c>
      <c r="S180" s="106">
        <v>0</v>
      </c>
      <c r="T180" s="106">
        <v>0</v>
      </c>
      <c r="U180" s="106">
        <v>0</v>
      </c>
      <c r="V180" s="106">
        <v>0</v>
      </c>
      <c r="W180" s="106">
        <v>0</v>
      </c>
      <c r="X180" s="106">
        <v>0</v>
      </c>
      <c r="Y180" s="106"/>
      <c r="Z180" s="106"/>
      <c r="AA180" s="106"/>
      <c r="AB180" s="106"/>
      <c r="AC180" s="106"/>
      <c r="AD180" s="106"/>
      <c r="AE180" s="106"/>
      <c r="AF180" s="106"/>
      <c r="AG180" s="106"/>
      <c r="AH180" s="106">
        <v>1</v>
      </c>
      <c r="AI180" s="106">
        <v>0</v>
      </c>
      <c r="AJ180" s="106">
        <v>1</v>
      </c>
      <c r="AK180" s="106">
        <v>0</v>
      </c>
      <c r="AL180" s="106">
        <v>0</v>
      </c>
      <c r="AM180" s="106">
        <v>0</v>
      </c>
      <c r="AN180" s="106">
        <v>0</v>
      </c>
      <c r="AO180" s="106" t="s">
        <v>1457</v>
      </c>
      <c r="AP180" s="106">
        <v>0</v>
      </c>
      <c r="AQ180" s="106">
        <v>1</v>
      </c>
      <c r="AR180" s="106">
        <v>0</v>
      </c>
      <c r="AS180" s="106">
        <v>0</v>
      </c>
      <c r="AT180" s="106">
        <v>1</v>
      </c>
      <c r="AU180" s="106" t="s">
        <v>1457</v>
      </c>
      <c r="AV180" s="106">
        <v>0</v>
      </c>
      <c r="AW180" s="106">
        <v>1</v>
      </c>
      <c r="AX180" s="106">
        <v>0</v>
      </c>
      <c r="AY180" s="106">
        <v>0</v>
      </c>
      <c r="AZ180" s="106">
        <v>1</v>
      </c>
      <c r="BA180" s="106" t="s">
        <v>1457</v>
      </c>
      <c r="BB180" s="106">
        <v>0</v>
      </c>
      <c r="BC180" s="106">
        <v>1</v>
      </c>
      <c r="BD180" s="106">
        <v>0</v>
      </c>
      <c r="BE180" s="106">
        <v>0</v>
      </c>
      <c r="BF180" s="106">
        <v>1</v>
      </c>
      <c r="BG180" s="106" t="s">
        <v>1457</v>
      </c>
      <c r="BH180" s="106">
        <v>0</v>
      </c>
      <c r="BI180" s="106">
        <v>1</v>
      </c>
      <c r="BJ180" s="106">
        <v>0</v>
      </c>
      <c r="BK180" s="106">
        <v>0</v>
      </c>
      <c r="BL180" s="106">
        <v>1</v>
      </c>
      <c r="BM180" s="106" t="s">
        <v>1457</v>
      </c>
      <c r="BN180" s="106">
        <v>0</v>
      </c>
      <c r="BO180" s="106">
        <v>1</v>
      </c>
      <c r="BP180" s="106">
        <v>0</v>
      </c>
      <c r="BQ180" s="106">
        <v>0</v>
      </c>
      <c r="BR180" s="106">
        <v>1</v>
      </c>
      <c r="BS180" s="106" t="s">
        <v>1457</v>
      </c>
      <c r="BT180" s="106">
        <v>0</v>
      </c>
      <c r="BU180" s="106">
        <v>1</v>
      </c>
      <c r="BV180" s="106">
        <v>0</v>
      </c>
      <c r="BW180" s="106">
        <v>0</v>
      </c>
      <c r="BX180" s="106">
        <v>1</v>
      </c>
      <c r="BY180" s="106" t="s">
        <v>1457</v>
      </c>
      <c r="BZ180" s="106">
        <v>0</v>
      </c>
      <c r="CA180" s="106">
        <v>1</v>
      </c>
      <c r="CB180" s="106">
        <v>0</v>
      </c>
      <c r="CC180" s="106">
        <v>0</v>
      </c>
      <c r="CD180" s="106">
        <v>1</v>
      </c>
      <c r="CE180" s="106" t="s">
        <v>1457</v>
      </c>
      <c r="CF180" s="106">
        <v>0</v>
      </c>
      <c r="CG180" s="106">
        <v>1</v>
      </c>
      <c r="CH180" s="106">
        <v>0</v>
      </c>
      <c r="CI180" s="106">
        <v>0</v>
      </c>
      <c r="CJ180" s="106">
        <v>1</v>
      </c>
      <c r="CK180" s="106" t="s">
        <v>1457</v>
      </c>
      <c r="CL180" s="106">
        <v>0</v>
      </c>
    </row>
    <row r="181" spans="1:90">
      <c r="A181" t="s">
        <v>60</v>
      </c>
      <c r="B181" t="s">
        <v>69</v>
      </c>
      <c r="C181" t="s">
        <v>58</v>
      </c>
      <c r="D181" t="s">
        <v>68</v>
      </c>
      <c r="E181" s="106" t="s">
        <v>67</v>
      </c>
      <c r="F181" s="106" t="s">
        <v>1176</v>
      </c>
      <c r="G181" s="106" t="s">
        <v>1458</v>
      </c>
      <c r="H181" s="106">
        <v>0</v>
      </c>
      <c r="I181" s="106" t="s">
        <v>1176</v>
      </c>
      <c r="J181" s="106" t="s">
        <v>1176</v>
      </c>
      <c r="K181" s="106" t="s">
        <v>1176</v>
      </c>
      <c r="L181" s="106" t="s">
        <v>1176</v>
      </c>
      <c r="M181" s="106" t="s">
        <v>1176</v>
      </c>
      <c r="N181" s="106" t="s">
        <v>1176</v>
      </c>
      <c r="O181" s="106" t="s">
        <v>1176</v>
      </c>
      <c r="P181" s="106" t="s">
        <v>1176</v>
      </c>
      <c r="Q181" s="106">
        <v>0</v>
      </c>
      <c r="R181" s="106">
        <v>0</v>
      </c>
      <c r="S181" s="106">
        <v>0</v>
      </c>
      <c r="T181" s="106">
        <v>0</v>
      </c>
      <c r="U181" s="106">
        <v>0</v>
      </c>
      <c r="V181" s="106">
        <v>0</v>
      </c>
      <c r="W181" s="106">
        <v>0</v>
      </c>
      <c r="X181" s="106">
        <v>0</v>
      </c>
      <c r="Y181" s="106"/>
      <c r="Z181" s="106"/>
      <c r="AA181" s="106"/>
      <c r="AB181" s="106"/>
      <c r="AC181" s="106"/>
      <c r="AD181" s="106"/>
      <c r="AE181" s="106"/>
      <c r="AF181" s="106"/>
      <c r="AG181" s="106"/>
      <c r="AH181" s="106">
        <v>1</v>
      </c>
      <c r="AI181" s="106">
        <v>0</v>
      </c>
      <c r="AJ181" s="106">
        <v>1</v>
      </c>
      <c r="AK181" s="106">
        <v>0</v>
      </c>
      <c r="AL181" s="106">
        <v>0</v>
      </c>
      <c r="AM181" s="106">
        <v>0</v>
      </c>
      <c r="AN181" s="106">
        <v>0</v>
      </c>
      <c r="AO181" s="106" t="s">
        <v>1457</v>
      </c>
      <c r="AP181" s="106">
        <v>0</v>
      </c>
      <c r="AQ181" s="106">
        <v>1</v>
      </c>
      <c r="AR181" s="106">
        <v>0</v>
      </c>
      <c r="AS181" s="106">
        <v>0</v>
      </c>
      <c r="AT181" s="106">
        <v>1</v>
      </c>
      <c r="AU181" s="106" t="s">
        <v>1457</v>
      </c>
      <c r="AV181" s="106">
        <v>0</v>
      </c>
      <c r="AW181" s="106">
        <v>1</v>
      </c>
      <c r="AX181" s="106">
        <v>0</v>
      </c>
      <c r="AY181" s="106">
        <v>0</v>
      </c>
      <c r="AZ181" s="106">
        <v>1</v>
      </c>
      <c r="BA181" s="106" t="s">
        <v>1457</v>
      </c>
      <c r="BB181" s="106">
        <v>0</v>
      </c>
      <c r="BC181" s="106">
        <v>1</v>
      </c>
      <c r="BD181" s="106">
        <v>0</v>
      </c>
      <c r="BE181" s="106">
        <v>0</v>
      </c>
      <c r="BF181" s="106">
        <v>1</v>
      </c>
      <c r="BG181" s="106" t="s">
        <v>1457</v>
      </c>
      <c r="BH181" s="106">
        <v>0</v>
      </c>
      <c r="BI181" s="106">
        <v>1</v>
      </c>
      <c r="BJ181" s="106">
        <v>0</v>
      </c>
      <c r="BK181" s="106">
        <v>0</v>
      </c>
      <c r="BL181" s="106">
        <v>1</v>
      </c>
      <c r="BM181" s="106" t="s">
        <v>1457</v>
      </c>
      <c r="BN181" s="106">
        <v>0</v>
      </c>
      <c r="BO181" s="106">
        <v>1</v>
      </c>
      <c r="BP181" s="106">
        <v>0</v>
      </c>
      <c r="BQ181" s="106">
        <v>0</v>
      </c>
      <c r="BR181" s="106">
        <v>1</v>
      </c>
      <c r="BS181" s="106" t="s">
        <v>1457</v>
      </c>
      <c r="BT181" s="106">
        <v>0</v>
      </c>
      <c r="BU181" s="106">
        <v>1</v>
      </c>
      <c r="BV181" s="106">
        <v>0</v>
      </c>
      <c r="BW181" s="106">
        <v>0</v>
      </c>
      <c r="BX181" s="106">
        <v>1</v>
      </c>
      <c r="BY181" s="106" t="s">
        <v>1457</v>
      </c>
      <c r="BZ181" s="106">
        <v>0</v>
      </c>
      <c r="CA181" s="106">
        <v>1</v>
      </c>
      <c r="CB181" s="106">
        <v>0</v>
      </c>
      <c r="CC181" s="106">
        <v>0</v>
      </c>
      <c r="CD181" s="106">
        <v>1</v>
      </c>
      <c r="CE181" s="106" t="s">
        <v>1457</v>
      </c>
      <c r="CF181" s="106">
        <v>0</v>
      </c>
      <c r="CG181" s="106">
        <v>1</v>
      </c>
      <c r="CH181" s="106">
        <v>0</v>
      </c>
      <c r="CI181" s="106">
        <v>0</v>
      </c>
      <c r="CJ181" s="106">
        <v>1</v>
      </c>
      <c r="CK181" s="106" t="s">
        <v>1457</v>
      </c>
      <c r="CL181" s="106">
        <v>0</v>
      </c>
    </row>
    <row r="182" spans="1:90">
      <c r="A182" t="s">
        <v>60</v>
      </c>
      <c r="B182" t="s">
        <v>59</v>
      </c>
      <c r="C182" t="s">
        <v>58</v>
      </c>
      <c r="D182" t="s">
        <v>66</v>
      </c>
      <c r="E182" s="106" t="s">
        <v>65</v>
      </c>
      <c r="F182" s="106" t="s">
        <v>1176</v>
      </c>
      <c r="G182" s="106" t="s">
        <v>1458</v>
      </c>
      <c r="H182" s="106">
        <v>0</v>
      </c>
      <c r="I182" s="106" t="s">
        <v>1176</v>
      </c>
      <c r="J182" s="106" t="s">
        <v>1176</v>
      </c>
      <c r="K182" s="106" t="s">
        <v>1176</v>
      </c>
      <c r="L182" s="106" t="s">
        <v>1179</v>
      </c>
      <c r="M182" s="106" t="s">
        <v>1176</v>
      </c>
      <c r="N182" s="106" t="s">
        <v>1176</v>
      </c>
      <c r="O182" s="106" t="s">
        <v>1179</v>
      </c>
      <c r="P182" s="106" t="s">
        <v>1176</v>
      </c>
      <c r="Q182" s="106">
        <v>0</v>
      </c>
      <c r="R182" s="106">
        <v>0</v>
      </c>
      <c r="S182" s="106">
        <v>0</v>
      </c>
      <c r="T182" s="106">
        <v>42460</v>
      </c>
      <c r="U182" s="106">
        <v>0</v>
      </c>
      <c r="V182" s="106">
        <v>0</v>
      </c>
      <c r="W182" s="106">
        <v>42460</v>
      </c>
      <c r="X182" s="106">
        <v>0</v>
      </c>
      <c r="Y182" s="106"/>
      <c r="Z182" s="106"/>
      <c r="AA182" s="106"/>
      <c r="AB182" s="106"/>
      <c r="AC182" s="106"/>
      <c r="AD182" s="106"/>
      <c r="AE182" s="106"/>
      <c r="AF182" s="106"/>
      <c r="AG182" s="106"/>
      <c r="AH182" s="106">
        <v>1</v>
      </c>
      <c r="AI182" s="106">
        <v>0</v>
      </c>
      <c r="AJ182" s="106">
        <v>1</v>
      </c>
      <c r="AK182" s="106">
        <v>0</v>
      </c>
      <c r="AL182" s="106">
        <v>0</v>
      </c>
      <c r="AM182" s="106">
        <v>0</v>
      </c>
      <c r="AN182" s="106">
        <v>0</v>
      </c>
      <c r="AO182" s="106" t="s">
        <v>1457</v>
      </c>
      <c r="AP182" s="106">
        <v>0</v>
      </c>
      <c r="AQ182" s="106">
        <v>1</v>
      </c>
      <c r="AR182" s="106">
        <v>0</v>
      </c>
      <c r="AS182" s="106">
        <v>0</v>
      </c>
      <c r="AT182" s="106">
        <v>1</v>
      </c>
      <c r="AU182" s="106" t="s">
        <v>1457</v>
      </c>
      <c r="AV182" s="106">
        <v>0</v>
      </c>
      <c r="AW182" s="106">
        <v>1</v>
      </c>
      <c r="AX182" s="106">
        <v>0</v>
      </c>
      <c r="AY182" s="106">
        <v>0</v>
      </c>
      <c r="AZ182" s="106">
        <v>1</v>
      </c>
      <c r="BA182" s="106" t="s">
        <v>1457</v>
      </c>
      <c r="BB182" s="106">
        <v>0</v>
      </c>
      <c r="BC182" s="106">
        <v>1</v>
      </c>
      <c r="BD182" s="106">
        <v>0</v>
      </c>
      <c r="BE182" s="106">
        <v>0</v>
      </c>
      <c r="BF182" s="106">
        <v>1</v>
      </c>
      <c r="BG182" s="106" t="s">
        <v>1457</v>
      </c>
      <c r="BH182" s="106">
        <v>0</v>
      </c>
      <c r="BI182" s="106">
        <v>0</v>
      </c>
      <c r="BJ182" s="106">
        <v>0</v>
      </c>
      <c r="BK182" s="106">
        <v>1</v>
      </c>
      <c r="BL182" s="106">
        <v>1</v>
      </c>
      <c r="BM182" s="106">
        <v>42460</v>
      </c>
      <c r="BN182" s="106">
        <v>1</v>
      </c>
      <c r="BO182" s="106">
        <v>1</v>
      </c>
      <c r="BP182" s="106">
        <v>0</v>
      </c>
      <c r="BQ182" s="106">
        <v>0</v>
      </c>
      <c r="BR182" s="106">
        <v>1</v>
      </c>
      <c r="BS182" s="106" t="s">
        <v>1457</v>
      </c>
      <c r="BT182" s="106">
        <v>0</v>
      </c>
      <c r="BU182" s="106">
        <v>1</v>
      </c>
      <c r="BV182" s="106">
        <v>0</v>
      </c>
      <c r="BW182" s="106">
        <v>0</v>
      </c>
      <c r="BX182" s="106">
        <v>1</v>
      </c>
      <c r="BY182" s="106" t="s">
        <v>1457</v>
      </c>
      <c r="BZ182" s="106">
        <v>0</v>
      </c>
      <c r="CA182" s="106">
        <v>0</v>
      </c>
      <c r="CB182" s="106">
        <v>0</v>
      </c>
      <c r="CC182" s="106">
        <v>1</v>
      </c>
      <c r="CD182" s="106">
        <v>1</v>
      </c>
      <c r="CE182" s="106">
        <v>42460</v>
      </c>
      <c r="CF182" s="106">
        <v>1</v>
      </c>
      <c r="CG182" s="106">
        <v>1</v>
      </c>
      <c r="CH182" s="106">
        <v>0</v>
      </c>
      <c r="CI182" s="106">
        <v>0</v>
      </c>
      <c r="CJ182" s="106">
        <v>1</v>
      </c>
      <c r="CK182" s="106" t="s">
        <v>1457</v>
      </c>
      <c r="CL182" s="106">
        <v>0</v>
      </c>
    </row>
    <row r="183" spans="1:90">
      <c r="A183" t="s">
        <v>48</v>
      </c>
      <c r="B183" t="s">
        <v>64</v>
      </c>
      <c r="C183" t="s">
        <v>63</v>
      </c>
      <c r="D183" t="s">
        <v>62</v>
      </c>
      <c r="E183" s="106" t="s">
        <v>61</v>
      </c>
      <c r="F183" s="106" t="s">
        <v>1176</v>
      </c>
      <c r="G183" s="106" t="s">
        <v>1458</v>
      </c>
      <c r="H183" s="106">
        <v>0</v>
      </c>
      <c r="I183" s="106" t="s">
        <v>1176</v>
      </c>
      <c r="J183" s="106" t="s">
        <v>1176</v>
      </c>
      <c r="K183" s="106" t="s">
        <v>1176</v>
      </c>
      <c r="L183" s="106" t="s">
        <v>1179</v>
      </c>
      <c r="M183" s="106" t="s">
        <v>1176</v>
      </c>
      <c r="N183" s="106" t="s">
        <v>1179</v>
      </c>
      <c r="O183" s="106" t="s">
        <v>1176</v>
      </c>
      <c r="P183" s="106" t="s">
        <v>1179</v>
      </c>
      <c r="Q183" s="106">
        <v>0</v>
      </c>
      <c r="R183" s="106">
        <v>0</v>
      </c>
      <c r="S183" s="106">
        <v>0</v>
      </c>
      <c r="T183" s="106">
        <v>42339</v>
      </c>
      <c r="U183" s="106">
        <v>0</v>
      </c>
      <c r="V183" s="106">
        <v>42339</v>
      </c>
      <c r="W183" s="106">
        <v>0</v>
      </c>
      <c r="X183" s="106">
        <v>42339</v>
      </c>
      <c r="Y183" s="106"/>
      <c r="Z183" s="106"/>
      <c r="AA183" s="106"/>
      <c r="AB183" s="106"/>
      <c r="AC183" s="106"/>
      <c r="AD183" s="106"/>
      <c r="AE183" s="106"/>
      <c r="AF183" s="106"/>
      <c r="AG183" s="106"/>
      <c r="AH183" s="106">
        <v>1</v>
      </c>
      <c r="AI183" s="106">
        <v>0</v>
      </c>
      <c r="AJ183" s="106">
        <v>1</v>
      </c>
      <c r="AK183" s="106">
        <v>0</v>
      </c>
      <c r="AL183" s="106">
        <v>0</v>
      </c>
      <c r="AM183" s="106">
        <v>0</v>
      </c>
      <c r="AN183" s="106">
        <v>0</v>
      </c>
      <c r="AO183" s="106" t="s">
        <v>1457</v>
      </c>
      <c r="AP183" s="106">
        <v>0</v>
      </c>
      <c r="AQ183" s="106">
        <v>1</v>
      </c>
      <c r="AR183" s="106">
        <v>0</v>
      </c>
      <c r="AS183" s="106">
        <v>0</v>
      </c>
      <c r="AT183" s="106">
        <v>1</v>
      </c>
      <c r="AU183" s="106" t="s">
        <v>1457</v>
      </c>
      <c r="AV183" s="106">
        <v>0</v>
      </c>
      <c r="AW183" s="106">
        <v>1</v>
      </c>
      <c r="AX183" s="106">
        <v>0</v>
      </c>
      <c r="AY183" s="106">
        <v>0</v>
      </c>
      <c r="AZ183" s="106">
        <v>1</v>
      </c>
      <c r="BA183" s="106" t="s">
        <v>1457</v>
      </c>
      <c r="BB183" s="106">
        <v>0</v>
      </c>
      <c r="BC183" s="106">
        <v>1</v>
      </c>
      <c r="BD183" s="106">
        <v>0</v>
      </c>
      <c r="BE183" s="106">
        <v>0</v>
      </c>
      <c r="BF183" s="106">
        <v>1</v>
      </c>
      <c r="BG183" s="106" t="s">
        <v>1457</v>
      </c>
      <c r="BH183" s="106">
        <v>0</v>
      </c>
      <c r="BI183" s="106">
        <v>0</v>
      </c>
      <c r="BJ183" s="106">
        <v>0</v>
      </c>
      <c r="BK183" s="106">
        <v>1</v>
      </c>
      <c r="BL183" s="106">
        <v>1</v>
      </c>
      <c r="BM183" s="106">
        <v>42339</v>
      </c>
      <c r="BN183" s="106">
        <v>1</v>
      </c>
      <c r="BO183" s="106">
        <v>1</v>
      </c>
      <c r="BP183" s="106">
        <v>0</v>
      </c>
      <c r="BQ183" s="106">
        <v>0</v>
      </c>
      <c r="BR183" s="106">
        <v>1</v>
      </c>
      <c r="BS183" s="106" t="s">
        <v>1457</v>
      </c>
      <c r="BT183" s="106">
        <v>0</v>
      </c>
      <c r="BU183" s="106">
        <v>0</v>
      </c>
      <c r="BV183" s="106">
        <v>0</v>
      </c>
      <c r="BW183" s="106">
        <v>1</v>
      </c>
      <c r="BX183" s="106">
        <v>1</v>
      </c>
      <c r="BY183" s="106">
        <v>42339</v>
      </c>
      <c r="BZ183" s="106">
        <v>1</v>
      </c>
      <c r="CA183" s="106">
        <v>1</v>
      </c>
      <c r="CB183" s="106">
        <v>0</v>
      </c>
      <c r="CC183" s="106">
        <v>0</v>
      </c>
      <c r="CD183" s="106">
        <v>1</v>
      </c>
      <c r="CE183" s="106" t="s">
        <v>1457</v>
      </c>
      <c r="CF183" s="106">
        <v>0</v>
      </c>
      <c r="CG183" s="106">
        <v>0</v>
      </c>
      <c r="CH183" s="106">
        <v>0</v>
      </c>
      <c r="CI183" s="106">
        <v>1</v>
      </c>
      <c r="CJ183" s="106">
        <v>1</v>
      </c>
      <c r="CK183" s="106">
        <v>42339</v>
      </c>
      <c r="CL183" s="106">
        <v>1</v>
      </c>
    </row>
    <row r="184" spans="1:90">
      <c r="A184" t="s">
        <v>60</v>
      </c>
      <c r="B184" t="s">
        <v>59</v>
      </c>
      <c r="C184" t="s">
        <v>58</v>
      </c>
      <c r="D184" t="s">
        <v>57</v>
      </c>
      <c r="E184" s="106" t="s">
        <v>56</v>
      </c>
      <c r="F184" s="106" t="s">
        <v>1176</v>
      </c>
      <c r="G184" s="106" t="s">
        <v>1458</v>
      </c>
      <c r="H184" s="106">
        <v>0</v>
      </c>
      <c r="I184" s="106" t="s">
        <v>1176</v>
      </c>
      <c r="J184" s="106" t="s">
        <v>1176</v>
      </c>
      <c r="K184" s="106" t="s">
        <v>1176</v>
      </c>
      <c r="L184" s="106" t="s">
        <v>1176</v>
      </c>
      <c r="M184" s="106" t="s">
        <v>1176</v>
      </c>
      <c r="N184" s="106" t="s">
        <v>1176</v>
      </c>
      <c r="O184" s="106" t="s">
        <v>1176</v>
      </c>
      <c r="P184" s="106" t="s">
        <v>1176</v>
      </c>
      <c r="Q184" s="106">
        <v>0</v>
      </c>
      <c r="R184" s="106">
        <v>0</v>
      </c>
      <c r="S184" s="106">
        <v>0</v>
      </c>
      <c r="T184" s="106">
        <v>0</v>
      </c>
      <c r="U184" s="106">
        <v>0</v>
      </c>
      <c r="V184" s="106">
        <v>0</v>
      </c>
      <c r="W184" s="106">
        <v>0</v>
      </c>
      <c r="X184" s="106">
        <v>0</v>
      </c>
      <c r="Y184" s="106"/>
      <c r="Z184" s="106"/>
      <c r="AA184" s="106"/>
      <c r="AB184" s="106"/>
      <c r="AC184" s="106"/>
      <c r="AD184" s="106"/>
      <c r="AE184" s="106"/>
      <c r="AF184" s="106"/>
      <c r="AG184" s="106"/>
      <c r="AH184" s="106">
        <v>1</v>
      </c>
      <c r="AI184" s="106">
        <v>0</v>
      </c>
      <c r="AJ184" s="106">
        <v>1</v>
      </c>
      <c r="AK184" s="106">
        <v>0</v>
      </c>
      <c r="AL184" s="106">
        <v>0</v>
      </c>
      <c r="AM184" s="106">
        <v>0</v>
      </c>
      <c r="AN184" s="106">
        <v>0</v>
      </c>
      <c r="AO184" s="106" t="s">
        <v>1457</v>
      </c>
      <c r="AP184" s="106">
        <v>0</v>
      </c>
      <c r="AQ184" s="106">
        <v>1</v>
      </c>
      <c r="AR184" s="106">
        <v>0</v>
      </c>
      <c r="AS184" s="106">
        <v>0</v>
      </c>
      <c r="AT184" s="106">
        <v>1</v>
      </c>
      <c r="AU184" s="106" t="s">
        <v>1457</v>
      </c>
      <c r="AV184" s="106">
        <v>0</v>
      </c>
      <c r="AW184" s="106">
        <v>1</v>
      </c>
      <c r="AX184" s="106">
        <v>0</v>
      </c>
      <c r="AY184" s="106">
        <v>0</v>
      </c>
      <c r="AZ184" s="106">
        <v>1</v>
      </c>
      <c r="BA184" s="106" t="s">
        <v>1457</v>
      </c>
      <c r="BB184" s="106">
        <v>0</v>
      </c>
      <c r="BC184" s="106">
        <v>1</v>
      </c>
      <c r="BD184" s="106">
        <v>0</v>
      </c>
      <c r="BE184" s="106">
        <v>0</v>
      </c>
      <c r="BF184" s="106">
        <v>1</v>
      </c>
      <c r="BG184" s="106" t="s">
        <v>1457</v>
      </c>
      <c r="BH184" s="106">
        <v>0</v>
      </c>
      <c r="BI184" s="106">
        <v>1</v>
      </c>
      <c r="BJ184" s="106">
        <v>0</v>
      </c>
      <c r="BK184" s="106">
        <v>0</v>
      </c>
      <c r="BL184" s="106">
        <v>1</v>
      </c>
      <c r="BM184" s="106" t="s">
        <v>1457</v>
      </c>
      <c r="BN184" s="106">
        <v>0</v>
      </c>
      <c r="BO184" s="106">
        <v>1</v>
      </c>
      <c r="BP184" s="106">
        <v>0</v>
      </c>
      <c r="BQ184" s="106">
        <v>0</v>
      </c>
      <c r="BR184" s="106">
        <v>1</v>
      </c>
      <c r="BS184" s="106" t="s">
        <v>1457</v>
      </c>
      <c r="BT184" s="106">
        <v>0</v>
      </c>
      <c r="BU184" s="106">
        <v>1</v>
      </c>
      <c r="BV184" s="106">
        <v>0</v>
      </c>
      <c r="BW184" s="106">
        <v>0</v>
      </c>
      <c r="BX184" s="106">
        <v>1</v>
      </c>
      <c r="BY184" s="106" t="s">
        <v>1457</v>
      </c>
      <c r="BZ184" s="106">
        <v>0</v>
      </c>
      <c r="CA184" s="106">
        <v>1</v>
      </c>
      <c r="CB184" s="106">
        <v>0</v>
      </c>
      <c r="CC184" s="106">
        <v>0</v>
      </c>
      <c r="CD184" s="106">
        <v>1</v>
      </c>
      <c r="CE184" s="106" t="s">
        <v>1457</v>
      </c>
      <c r="CF184" s="106">
        <v>0</v>
      </c>
      <c r="CG184" s="106">
        <v>1</v>
      </c>
      <c r="CH184" s="106">
        <v>0</v>
      </c>
      <c r="CI184" s="106">
        <v>0</v>
      </c>
      <c r="CJ184" s="106">
        <v>1</v>
      </c>
      <c r="CK184" s="106" t="s">
        <v>1457</v>
      </c>
      <c r="CL184" s="106">
        <v>0</v>
      </c>
    </row>
    <row r="185" spans="1:90">
      <c r="A185" t="s">
        <v>53</v>
      </c>
      <c r="B185" t="s">
        <v>52</v>
      </c>
      <c r="C185" t="s">
        <v>51</v>
      </c>
      <c r="D185" t="s">
        <v>55</v>
      </c>
      <c r="E185" s="106" t="s">
        <v>54</v>
      </c>
      <c r="F185" s="106" t="s">
        <v>1176</v>
      </c>
      <c r="G185" s="106" t="s">
        <v>1458</v>
      </c>
      <c r="H185" s="106">
        <v>0</v>
      </c>
      <c r="I185" s="106" t="s">
        <v>1176</v>
      </c>
      <c r="J185" s="106" t="s">
        <v>1176</v>
      </c>
      <c r="K185" s="106" t="s">
        <v>1179</v>
      </c>
      <c r="L185" s="106" t="s">
        <v>1179</v>
      </c>
      <c r="M185" s="106" t="s">
        <v>1176</v>
      </c>
      <c r="N185" s="106" t="s">
        <v>1179</v>
      </c>
      <c r="O185" s="106" t="s">
        <v>1179</v>
      </c>
      <c r="P185" s="106" t="s">
        <v>1176</v>
      </c>
      <c r="Q185" s="106">
        <v>0</v>
      </c>
      <c r="R185" s="106">
        <v>0</v>
      </c>
      <c r="S185" s="106">
        <v>42430</v>
      </c>
      <c r="T185" s="106">
        <v>42430</v>
      </c>
      <c r="U185" s="106">
        <v>0</v>
      </c>
      <c r="V185" s="106">
        <v>42370</v>
      </c>
      <c r="W185" s="106">
        <v>42370</v>
      </c>
      <c r="X185" s="106">
        <v>0</v>
      </c>
      <c r="Y185" s="106"/>
      <c r="Z185" s="106"/>
      <c r="AA185" s="106"/>
      <c r="AB185" s="106"/>
      <c r="AC185" s="106"/>
      <c r="AD185" s="106"/>
      <c r="AE185" s="106"/>
      <c r="AF185" s="106"/>
      <c r="AG185" s="106"/>
      <c r="AH185" s="106">
        <v>1</v>
      </c>
      <c r="AI185" s="106">
        <v>0</v>
      </c>
      <c r="AJ185" s="106">
        <v>1</v>
      </c>
      <c r="AK185" s="106">
        <v>0</v>
      </c>
      <c r="AL185" s="106">
        <v>0</v>
      </c>
      <c r="AM185" s="106">
        <v>0</v>
      </c>
      <c r="AN185" s="106">
        <v>0</v>
      </c>
      <c r="AO185" s="106" t="s">
        <v>1457</v>
      </c>
      <c r="AP185" s="106">
        <v>0</v>
      </c>
      <c r="AQ185" s="106">
        <v>1</v>
      </c>
      <c r="AR185" s="106">
        <v>0</v>
      </c>
      <c r="AS185" s="106">
        <v>0</v>
      </c>
      <c r="AT185" s="106">
        <v>1</v>
      </c>
      <c r="AU185" s="106" t="s">
        <v>1457</v>
      </c>
      <c r="AV185" s="106">
        <v>0</v>
      </c>
      <c r="AW185" s="106">
        <v>1</v>
      </c>
      <c r="AX185" s="106">
        <v>0</v>
      </c>
      <c r="AY185" s="106">
        <v>0</v>
      </c>
      <c r="AZ185" s="106">
        <v>1</v>
      </c>
      <c r="BA185" s="106" t="s">
        <v>1457</v>
      </c>
      <c r="BB185" s="106">
        <v>0</v>
      </c>
      <c r="BC185" s="106">
        <v>0</v>
      </c>
      <c r="BD185" s="106">
        <v>0</v>
      </c>
      <c r="BE185" s="106">
        <v>1</v>
      </c>
      <c r="BF185" s="106">
        <v>1</v>
      </c>
      <c r="BG185" s="106">
        <v>42430</v>
      </c>
      <c r="BH185" s="106">
        <v>1</v>
      </c>
      <c r="BI185" s="106">
        <v>0</v>
      </c>
      <c r="BJ185" s="106">
        <v>0</v>
      </c>
      <c r="BK185" s="106">
        <v>1</v>
      </c>
      <c r="BL185" s="106">
        <v>1</v>
      </c>
      <c r="BM185" s="106">
        <v>42430</v>
      </c>
      <c r="BN185" s="106">
        <v>1</v>
      </c>
      <c r="BO185" s="106">
        <v>1</v>
      </c>
      <c r="BP185" s="106">
        <v>0</v>
      </c>
      <c r="BQ185" s="106">
        <v>0</v>
      </c>
      <c r="BR185" s="106">
        <v>1</v>
      </c>
      <c r="BS185" s="106" t="s">
        <v>1457</v>
      </c>
      <c r="BT185" s="106">
        <v>0</v>
      </c>
      <c r="BU185" s="106">
        <v>0</v>
      </c>
      <c r="BV185" s="106">
        <v>0</v>
      </c>
      <c r="BW185" s="106">
        <v>1</v>
      </c>
      <c r="BX185" s="106">
        <v>1</v>
      </c>
      <c r="BY185" s="106">
        <v>42370</v>
      </c>
      <c r="BZ185" s="106">
        <v>1</v>
      </c>
      <c r="CA185" s="106">
        <v>0</v>
      </c>
      <c r="CB185" s="106">
        <v>0</v>
      </c>
      <c r="CC185" s="106">
        <v>1</v>
      </c>
      <c r="CD185" s="106">
        <v>1</v>
      </c>
      <c r="CE185" s="106">
        <v>42370</v>
      </c>
      <c r="CF185" s="106">
        <v>1</v>
      </c>
      <c r="CG185" s="106">
        <v>1</v>
      </c>
      <c r="CH185" s="106">
        <v>0</v>
      </c>
      <c r="CI185" s="106">
        <v>0</v>
      </c>
      <c r="CJ185" s="106">
        <v>1</v>
      </c>
      <c r="CK185" s="106" t="s">
        <v>1457</v>
      </c>
      <c r="CL185" s="106">
        <v>0</v>
      </c>
    </row>
    <row r="186" spans="1:90">
      <c r="A186" t="s">
        <v>53</v>
      </c>
      <c r="B186" t="s">
        <v>52</v>
      </c>
      <c r="C186" t="s">
        <v>51</v>
      </c>
      <c r="D186" t="s">
        <v>50</v>
      </c>
      <c r="E186" s="106" t="s">
        <v>49</v>
      </c>
      <c r="F186" s="106" t="s">
        <v>1176</v>
      </c>
      <c r="G186" s="106" t="s">
        <v>1458</v>
      </c>
      <c r="H186" s="106">
        <v>0</v>
      </c>
      <c r="I186" s="106" t="s">
        <v>1176</v>
      </c>
      <c r="J186" s="106" t="s">
        <v>1176</v>
      </c>
      <c r="K186" s="106" t="s">
        <v>1176</v>
      </c>
      <c r="L186" s="106" t="s">
        <v>1176</v>
      </c>
      <c r="M186" s="106" t="s">
        <v>1176</v>
      </c>
      <c r="N186" s="106" t="s">
        <v>1176</v>
      </c>
      <c r="O186" s="106" t="s">
        <v>1176</v>
      </c>
      <c r="P186" s="106" t="s">
        <v>1176</v>
      </c>
      <c r="Q186" s="106">
        <v>0</v>
      </c>
      <c r="R186" s="106">
        <v>0</v>
      </c>
      <c r="S186" s="106">
        <v>0</v>
      </c>
      <c r="T186" s="106">
        <v>0</v>
      </c>
      <c r="U186" s="106">
        <v>0</v>
      </c>
      <c r="V186" s="106">
        <v>0</v>
      </c>
      <c r="W186" s="106">
        <v>0</v>
      </c>
      <c r="X186" s="106">
        <v>0</v>
      </c>
      <c r="Y186" s="106"/>
      <c r="Z186" s="106"/>
      <c r="AA186" s="106"/>
      <c r="AB186" s="106"/>
      <c r="AC186" s="106"/>
      <c r="AD186" s="106"/>
      <c r="AE186" s="106"/>
      <c r="AF186" s="106"/>
      <c r="AG186" s="106"/>
      <c r="AH186" s="106">
        <v>1</v>
      </c>
      <c r="AI186" s="106">
        <v>0</v>
      </c>
      <c r="AJ186" s="106">
        <v>1</v>
      </c>
      <c r="AK186" s="106">
        <v>0</v>
      </c>
      <c r="AL186" s="106">
        <v>0</v>
      </c>
      <c r="AM186" s="106">
        <v>0</v>
      </c>
      <c r="AN186" s="106">
        <v>0</v>
      </c>
      <c r="AO186" s="106" t="s">
        <v>1457</v>
      </c>
      <c r="AP186" s="106">
        <v>0</v>
      </c>
      <c r="AQ186" s="106">
        <v>1</v>
      </c>
      <c r="AR186" s="106">
        <v>0</v>
      </c>
      <c r="AS186" s="106">
        <v>0</v>
      </c>
      <c r="AT186" s="106">
        <v>1</v>
      </c>
      <c r="AU186" s="106" t="s">
        <v>1457</v>
      </c>
      <c r="AV186" s="106">
        <v>0</v>
      </c>
      <c r="AW186" s="106">
        <v>1</v>
      </c>
      <c r="AX186" s="106">
        <v>0</v>
      </c>
      <c r="AY186" s="106">
        <v>0</v>
      </c>
      <c r="AZ186" s="106">
        <v>1</v>
      </c>
      <c r="BA186" s="106" t="s">
        <v>1457</v>
      </c>
      <c r="BB186" s="106">
        <v>0</v>
      </c>
      <c r="BC186" s="106">
        <v>1</v>
      </c>
      <c r="BD186" s="106">
        <v>0</v>
      </c>
      <c r="BE186" s="106">
        <v>0</v>
      </c>
      <c r="BF186" s="106">
        <v>1</v>
      </c>
      <c r="BG186" s="106" t="s">
        <v>1457</v>
      </c>
      <c r="BH186" s="106">
        <v>0</v>
      </c>
      <c r="BI186" s="106">
        <v>1</v>
      </c>
      <c r="BJ186" s="106">
        <v>0</v>
      </c>
      <c r="BK186" s="106">
        <v>0</v>
      </c>
      <c r="BL186" s="106">
        <v>1</v>
      </c>
      <c r="BM186" s="106" t="s">
        <v>1457</v>
      </c>
      <c r="BN186" s="106">
        <v>0</v>
      </c>
      <c r="BO186" s="106">
        <v>1</v>
      </c>
      <c r="BP186" s="106">
        <v>0</v>
      </c>
      <c r="BQ186" s="106">
        <v>0</v>
      </c>
      <c r="BR186" s="106">
        <v>1</v>
      </c>
      <c r="BS186" s="106" t="s">
        <v>1457</v>
      </c>
      <c r="BT186" s="106">
        <v>0</v>
      </c>
      <c r="BU186" s="106">
        <v>1</v>
      </c>
      <c r="BV186" s="106">
        <v>0</v>
      </c>
      <c r="BW186" s="106">
        <v>0</v>
      </c>
      <c r="BX186" s="106">
        <v>1</v>
      </c>
      <c r="BY186" s="106" t="s">
        <v>1457</v>
      </c>
      <c r="BZ186" s="106">
        <v>0</v>
      </c>
      <c r="CA186" s="106">
        <v>1</v>
      </c>
      <c r="CB186" s="106">
        <v>0</v>
      </c>
      <c r="CC186" s="106">
        <v>0</v>
      </c>
      <c r="CD186" s="106">
        <v>1</v>
      </c>
      <c r="CE186" s="106" t="s">
        <v>1457</v>
      </c>
      <c r="CF186" s="106">
        <v>0</v>
      </c>
      <c r="CG186" s="106">
        <v>1</v>
      </c>
      <c r="CH186" s="106">
        <v>0</v>
      </c>
      <c r="CI186" s="106">
        <v>0</v>
      </c>
      <c r="CJ186" s="106">
        <v>1</v>
      </c>
      <c r="CK186" s="106" t="s">
        <v>1457</v>
      </c>
      <c r="CL186" s="106">
        <v>0</v>
      </c>
    </row>
    <row r="187" spans="1:90">
      <c r="A187" t="s">
        <v>48</v>
      </c>
      <c r="B187" t="s">
        <v>47</v>
      </c>
      <c r="C187" t="s">
        <v>46</v>
      </c>
      <c r="D187" t="s">
        <v>45</v>
      </c>
      <c r="E187" s="106" t="s">
        <v>44</v>
      </c>
      <c r="F187" s="106" t="s">
        <v>1177</v>
      </c>
      <c r="G187" s="106" t="s">
        <v>1177</v>
      </c>
      <c r="H187" s="106">
        <v>42368</v>
      </c>
      <c r="I187" s="106" t="s">
        <v>1179</v>
      </c>
      <c r="J187" s="106" t="s">
        <v>1179</v>
      </c>
      <c r="K187" s="106" t="s">
        <v>1179</v>
      </c>
      <c r="L187" s="106" t="s">
        <v>1176</v>
      </c>
      <c r="M187" s="106" t="s">
        <v>1176</v>
      </c>
      <c r="N187" s="106" t="s">
        <v>1176</v>
      </c>
      <c r="O187" s="106" t="s">
        <v>1176</v>
      </c>
      <c r="P187" s="106" t="s">
        <v>1176</v>
      </c>
      <c r="Q187" s="106">
        <v>42338</v>
      </c>
      <c r="R187" s="106">
        <v>42338</v>
      </c>
      <c r="S187" s="106">
        <v>42460</v>
      </c>
      <c r="T187" s="106">
        <v>0</v>
      </c>
      <c r="U187" s="106">
        <v>0</v>
      </c>
      <c r="V187" s="106">
        <v>0</v>
      </c>
      <c r="W187" s="106">
        <v>0</v>
      </c>
      <c r="X187" s="106">
        <v>0</v>
      </c>
      <c r="Y187" s="106"/>
      <c r="Z187" s="106"/>
      <c r="AA187" s="106"/>
      <c r="AB187" s="106"/>
      <c r="AC187" s="106"/>
      <c r="AD187" s="106"/>
      <c r="AE187" s="106"/>
      <c r="AF187" s="106"/>
      <c r="AG187" s="106"/>
      <c r="AH187" s="106">
        <v>0</v>
      </c>
      <c r="AI187" s="106">
        <v>1</v>
      </c>
      <c r="AJ187" s="106">
        <v>1</v>
      </c>
      <c r="AK187" s="106">
        <v>0</v>
      </c>
      <c r="AL187" s="106">
        <v>1</v>
      </c>
      <c r="AM187" s="106">
        <v>0</v>
      </c>
      <c r="AN187" s="106">
        <v>1</v>
      </c>
      <c r="AO187" s="106">
        <v>42368</v>
      </c>
      <c r="AP187" s="106">
        <v>1</v>
      </c>
      <c r="AQ187" s="106">
        <v>0</v>
      </c>
      <c r="AR187" s="106">
        <v>0</v>
      </c>
      <c r="AS187" s="106">
        <v>1</v>
      </c>
      <c r="AT187" s="106">
        <v>1</v>
      </c>
      <c r="AU187" s="106">
        <v>42338</v>
      </c>
      <c r="AV187" s="106">
        <v>1</v>
      </c>
      <c r="AW187" s="106">
        <v>0</v>
      </c>
      <c r="AX187" s="106">
        <v>0</v>
      </c>
      <c r="AY187" s="106">
        <v>1</v>
      </c>
      <c r="AZ187" s="106">
        <v>1</v>
      </c>
      <c r="BA187" s="106">
        <v>42338</v>
      </c>
      <c r="BB187" s="106">
        <v>1</v>
      </c>
      <c r="BC187" s="106">
        <v>0</v>
      </c>
      <c r="BD187" s="106">
        <v>0</v>
      </c>
      <c r="BE187" s="106">
        <v>1</v>
      </c>
      <c r="BF187" s="106">
        <v>1</v>
      </c>
      <c r="BG187" s="106">
        <v>42460</v>
      </c>
      <c r="BH187" s="106">
        <v>1</v>
      </c>
      <c r="BI187" s="106">
        <v>1</v>
      </c>
      <c r="BJ187" s="106">
        <v>0</v>
      </c>
      <c r="BK187" s="106">
        <v>0</v>
      </c>
      <c r="BL187" s="106">
        <v>1</v>
      </c>
      <c r="BM187" s="106" t="s">
        <v>1457</v>
      </c>
      <c r="BN187" s="106">
        <v>0</v>
      </c>
      <c r="BO187" s="106">
        <v>1</v>
      </c>
      <c r="BP187" s="106">
        <v>0</v>
      </c>
      <c r="BQ187" s="106">
        <v>0</v>
      </c>
      <c r="BR187" s="106">
        <v>1</v>
      </c>
      <c r="BS187" s="106" t="s">
        <v>1457</v>
      </c>
      <c r="BT187" s="106">
        <v>0</v>
      </c>
      <c r="BU187" s="106">
        <v>1</v>
      </c>
      <c r="BV187" s="106">
        <v>0</v>
      </c>
      <c r="BW187" s="106">
        <v>0</v>
      </c>
      <c r="BX187" s="106">
        <v>1</v>
      </c>
      <c r="BY187" s="106" t="s">
        <v>1457</v>
      </c>
      <c r="BZ187" s="106">
        <v>0</v>
      </c>
      <c r="CA187" s="106">
        <v>1</v>
      </c>
      <c r="CB187" s="106">
        <v>0</v>
      </c>
      <c r="CC187" s="106">
        <v>0</v>
      </c>
      <c r="CD187" s="106">
        <v>1</v>
      </c>
      <c r="CE187" s="106" t="s">
        <v>1457</v>
      </c>
      <c r="CF187" s="106">
        <v>0</v>
      </c>
      <c r="CG187" s="106">
        <v>1</v>
      </c>
      <c r="CH187" s="106">
        <v>0</v>
      </c>
      <c r="CI187" s="106">
        <v>0</v>
      </c>
      <c r="CJ187" s="106">
        <v>1</v>
      </c>
      <c r="CK187" s="106" t="s">
        <v>1457</v>
      </c>
      <c r="CL187" s="106">
        <v>0</v>
      </c>
    </row>
  </sheetData>
  <conditionalFormatting sqref="AH8:CL10">
    <cfRule type="expression" dxfId="30" priority="1">
      <formula>AH$8="Total"</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6"/>
    <pageSetUpPr fitToPage="1"/>
  </sheetPr>
  <dimension ref="A1:U78"/>
  <sheetViews>
    <sheetView showGridLines="0" zoomScale="70" zoomScaleNormal="70" zoomScalePageLayoutView="40" workbookViewId="0">
      <selection sqref="A1:J3"/>
    </sheetView>
  </sheetViews>
  <sheetFormatPr defaultRowHeight="15"/>
  <cols>
    <col min="1" max="1" width="5.7109375" customWidth="1"/>
    <col min="2" max="2" width="104" customWidth="1"/>
    <col min="3" max="3" width="16.7109375" style="1" customWidth="1"/>
    <col min="4" max="10" width="16.7109375" customWidth="1"/>
    <col min="11" max="15" width="14.7109375" customWidth="1"/>
  </cols>
  <sheetData>
    <row r="1" spans="1:11" ht="9.9499999999999993" customHeight="1">
      <c r="A1" s="523" t="s">
        <v>0</v>
      </c>
      <c r="B1" s="523"/>
      <c r="C1" s="523"/>
      <c r="D1" s="523"/>
      <c r="E1" s="523"/>
      <c r="F1" s="523"/>
      <c r="G1" s="523"/>
      <c r="H1" s="523"/>
      <c r="I1" s="523"/>
      <c r="J1" s="523"/>
      <c r="K1" s="244"/>
    </row>
    <row r="2" spans="1:11" ht="9.9499999999999993" customHeight="1">
      <c r="A2" s="523"/>
      <c r="B2" s="523"/>
      <c r="C2" s="523"/>
      <c r="D2" s="523"/>
      <c r="E2" s="523"/>
      <c r="F2" s="523"/>
      <c r="G2" s="523"/>
      <c r="H2" s="523"/>
      <c r="I2" s="523"/>
      <c r="J2" s="523"/>
      <c r="K2" s="244"/>
    </row>
    <row r="3" spans="1:11" ht="9.9499999999999993" customHeight="1">
      <c r="A3" s="523"/>
      <c r="B3" s="523"/>
      <c r="C3" s="523"/>
      <c r="D3" s="523"/>
      <c r="E3" s="523"/>
      <c r="F3" s="523"/>
      <c r="G3" s="523"/>
      <c r="H3" s="523"/>
      <c r="I3" s="523"/>
      <c r="J3" s="523"/>
      <c r="K3" s="244"/>
    </row>
    <row r="4" spans="1:11" ht="15.75">
      <c r="A4" s="315"/>
      <c r="B4" s="526"/>
      <c r="C4" s="526"/>
      <c r="D4" s="526"/>
      <c r="E4" s="526"/>
      <c r="F4" s="526"/>
      <c r="G4" s="526"/>
      <c r="H4" s="526"/>
      <c r="I4" s="526"/>
      <c r="J4" s="526"/>
      <c r="K4" s="316"/>
    </row>
    <row r="5" spans="1:11" ht="9.9499999999999993" customHeight="1">
      <c r="A5" s="2"/>
      <c r="B5" s="2"/>
      <c r="C5" s="52"/>
      <c r="D5" s="2"/>
      <c r="E5" s="2"/>
      <c r="F5" s="2"/>
      <c r="G5" s="2"/>
      <c r="H5" s="2"/>
      <c r="I5" s="2"/>
      <c r="J5" s="2"/>
      <c r="K5" s="244"/>
    </row>
    <row r="6" spans="1:11" ht="15" customHeight="1">
      <c r="A6" s="2"/>
      <c r="B6" s="5" t="s">
        <v>1127</v>
      </c>
      <c r="C6" s="53" t="str">
        <f ca="1">'Org list'!D7</f>
        <v>E09000002</v>
      </c>
      <c r="D6" s="2"/>
      <c r="E6" s="54"/>
      <c r="F6" s="2"/>
      <c r="G6" s="480"/>
      <c r="H6" s="2"/>
      <c r="I6" s="97" t="s">
        <v>23</v>
      </c>
      <c r="J6" s="8" t="str">
        <f>Cover!B12</f>
        <v>Q2 2015/16</v>
      </c>
      <c r="K6" s="244"/>
    </row>
    <row r="7" spans="1:11" ht="9.9499999999999993" customHeight="1">
      <c r="A7" s="2"/>
      <c r="B7" s="2"/>
      <c r="C7" s="52"/>
      <c r="D7" s="2"/>
      <c r="E7" s="2"/>
      <c r="F7" s="2"/>
      <c r="G7" s="2"/>
      <c r="H7" s="2"/>
      <c r="I7" s="2"/>
      <c r="J7" s="2"/>
      <c r="K7" s="244"/>
    </row>
    <row r="9" spans="1:11" ht="15" customHeight="1">
      <c r="A9" s="5"/>
      <c r="B9" s="68" t="s">
        <v>27</v>
      </c>
      <c r="C9" s="69" t="str">
        <f ca="1">'Org list'!D6</f>
        <v>Barking and Dagenham</v>
      </c>
      <c r="D9" s="2"/>
      <c r="E9" s="2"/>
      <c r="F9" s="2"/>
      <c r="G9" s="2"/>
      <c r="H9" s="2"/>
      <c r="I9" s="2"/>
      <c r="J9" s="2"/>
      <c r="K9" s="244"/>
    </row>
    <row r="27" spans="2:10" ht="15.75" thickBot="1"/>
    <row r="28" spans="2:10" hidden="1">
      <c r="B28" t="str">
        <f ca="1">C6</f>
        <v>E09000002</v>
      </c>
    </row>
    <row r="29" spans="2:10" hidden="1">
      <c r="G29">
        <v>10</v>
      </c>
      <c r="H29">
        <v>11</v>
      </c>
      <c r="I29">
        <v>12</v>
      </c>
    </row>
    <row r="30" spans="2:10" ht="15.75" hidden="1" thickBot="1">
      <c r="C30" s="1">
        <v>2</v>
      </c>
      <c r="D30">
        <v>3</v>
      </c>
      <c r="E30">
        <v>4</v>
      </c>
      <c r="F30">
        <v>5</v>
      </c>
      <c r="G30">
        <v>6</v>
      </c>
      <c r="H30">
        <v>7</v>
      </c>
      <c r="I30">
        <v>8</v>
      </c>
      <c r="J30">
        <v>9</v>
      </c>
    </row>
    <row r="31" spans="2:10" ht="15.75" thickBot="1">
      <c r="B31" s="94" t="s">
        <v>805</v>
      </c>
      <c r="C31" s="300" t="s">
        <v>29</v>
      </c>
      <c r="D31" s="70" t="s">
        <v>30</v>
      </c>
      <c r="E31" s="70" t="s">
        <v>31</v>
      </c>
      <c r="F31" s="70" t="s">
        <v>32</v>
      </c>
      <c r="G31" s="70" t="s">
        <v>2</v>
      </c>
      <c r="H31" s="70" t="s">
        <v>33</v>
      </c>
      <c r="I31" s="70" t="s">
        <v>34</v>
      </c>
      <c r="J31" s="71" t="s">
        <v>35</v>
      </c>
    </row>
    <row r="32" spans="2:10">
      <c r="B32" s="302" t="s">
        <v>1124</v>
      </c>
      <c r="C32" s="301"/>
      <c r="D32" s="259"/>
      <c r="E32" s="259"/>
      <c r="F32" s="259"/>
      <c r="G32" s="72">
        <f ca="1">VLOOKUP($B28,'NEL &amp; P4P Backsheet'!$D$38:$P$187,'Summary - National Metric &amp; P4P'!G$29,0)</f>
        <v>4697.7594937919303</v>
      </c>
      <c r="H32" s="72">
        <f ca="1">VLOOKUP($B28,'NEL &amp; P4P Backsheet'!$D$38:$P$187,'Summary - National Metric &amp; P4P'!H$29,0)</f>
        <v>4981</v>
      </c>
      <c r="I32" s="72">
        <f ca="1">VLOOKUP($B28,'NEL &amp; P4P Backsheet'!$D$38:$P$187,'Summary - National Metric &amp; P4P'!I$29,0)</f>
        <v>5030</v>
      </c>
      <c r="J32" s="246"/>
    </row>
    <row r="33" spans="1:15">
      <c r="B33" s="435" t="s">
        <v>1414</v>
      </c>
      <c r="C33" s="417"/>
      <c r="D33" s="418"/>
      <c r="E33" s="418"/>
      <c r="F33" s="418"/>
      <c r="G33" s="429"/>
      <c r="H33" s="429" t="str">
        <f ca="1">IFERROR(IF(G32="","",IF(H32="","",IF(H32=G32,"n",IF(H32&gt;G32,"h","i")))),"")</f>
        <v>h</v>
      </c>
      <c r="I33" s="429" t="str">
        <f ca="1">IFERROR(IF(H32="","",IF(I32="","",IF(I32=H32,"n",IF(I32&gt;H32,"h","i")))),"")</f>
        <v>h</v>
      </c>
      <c r="J33" s="428" t="str">
        <f ca="1">IFERROR(IF(I32="","",IF(J32="","",IF(J32=I32,"n",IF(J32&gt;I32,"h","i")))),"")</f>
        <v/>
      </c>
    </row>
    <row r="34" spans="1:15">
      <c r="B34" s="439" t="s">
        <v>1125</v>
      </c>
      <c r="C34" s="419">
        <f ca="1">VLOOKUP($B28,'NEL &amp; P4P Backsheet'!$D$38:$P$187,'Summary - National Metric &amp; P4P'!C$30,0)</f>
        <v>4667.7298017287967</v>
      </c>
      <c r="D34" s="415">
        <f ca="1">VLOOKUP($B28,'NEL &amp; P4P Backsheet'!$D$38:$P$187,'Summary - National Metric &amp; P4P'!D$30,0)</f>
        <v>4772.1602562418921</v>
      </c>
      <c r="E34" s="415">
        <f ca="1">VLOOKUP($B28,'NEL &amp; P4P Backsheet'!$D$38:$P$187,'Summary - National Metric &amp; P4P'!E$30,0)</f>
        <v>4866.3983732147462</v>
      </c>
      <c r="F34" s="415">
        <f ca="1">VLOOKUP($B28,'NEL &amp; P4P Backsheet'!$D$38:$P$187,'Summary - National Metric &amp; P4P'!F$30,0)</f>
        <v>4759.474642346413</v>
      </c>
      <c r="G34" s="415">
        <f ca="1">VLOOKUP($B28,'NEL &amp; P4P Backsheet'!$D$38:$P$187,'Summary - National Metric &amp; P4P'!G$30,0)</f>
        <v>4551.0365566855771</v>
      </c>
      <c r="H34" s="415">
        <f ca="1">VLOOKUP($B28,'NEL &amp; P4P Backsheet'!$D$38:$P$187,'Summary - National Metric &amp; P4P'!H$30,0)</f>
        <v>4652.8562498358451</v>
      </c>
      <c r="I34" s="415">
        <f ca="1">VLOOKUP($B28,'NEL &amp; P4P Backsheet'!$D$38:$P$187,'Summary - National Metric &amp; P4P'!I$30,0)</f>
        <v>4744.7384138843772</v>
      </c>
      <c r="J34" s="416">
        <f ca="1">VLOOKUP($B28,'NEL &amp; P4P Backsheet'!$D$38:$P$187,'Summary - National Metric &amp; P4P'!J$30,0)</f>
        <v>4640.4877762877531</v>
      </c>
    </row>
    <row r="35" spans="1:15" ht="15.75" thickBot="1">
      <c r="B35" s="440" t="s">
        <v>1414</v>
      </c>
      <c r="C35" s="430"/>
      <c r="D35" s="431" t="str">
        <f ca="1">IFERROR(IF(C34="","",IF(D34="","",IF(D34=C34,"n",IF(D34&gt;C34,"h","i")))),"")</f>
        <v>h</v>
      </c>
      <c r="E35" s="431" t="str">
        <f t="shared" ref="E35:J35" ca="1" si="0">IFERROR(IF(D34="","",IF(E34="","",IF(E34=D34,"n",IF(E34&gt;D34,"h","i")))),"")</f>
        <v>h</v>
      </c>
      <c r="F35" s="431" t="str">
        <f t="shared" ca="1" si="0"/>
        <v>i</v>
      </c>
      <c r="G35" s="431" t="str">
        <f t="shared" ca="1" si="0"/>
        <v>i</v>
      </c>
      <c r="H35" s="431" t="str">
        <f t="shared" ca="1" si="0"/>
        <v>h</v>
      </c>
      <c r="I35" s="431" t="str">
        <f t="shared" ca="1" si="0"/>
        <v>h</v>
      </c>
      <c r="J35" s="432" t="str">
        <f t="shared" ca="1" si="0"/>
        <v>i</v>
      </c>
    </row>
    <row r="38" spans="1:15" s="75" customFormat="1" ht="15" customHeight="1">
      <c r="A38" s="73"/>
      <c r="B38" s="69" t="s">
        <v>36</v>
      </c>
      <c r="C38" s="74"/>
      <c r="D38" s="73" t="str">
        <f ca="1">C9</f>
        <v>Barking and Dagenham</v>
      </c>
      <c r="E38" s="73"/>
      <c r="F38" s="73"/>
      <c r="G38" s="73"/>
      <c r="H38" s="73"/>
      <c r="I38" s="73"/>
      <c r="J38" s="73"/>
      <c r="K38" s="73"/>
      <c r="L38"/>
      <c r="M38"/>
      <c r="N38"/>
      <c r="O38"/>
    </row>
    <row r="39" spans="1:15" ht="15.75" thickBot="1"/>
    <row r="40" spans="1:15" ht="15.75" thickBot="1">
      <c r="B40" s="309" t="s">
        <v>1123</v>
      </c>
      <c r="C40" s="303" t="s">
        <v>42</v>
      </c>
      <c r="D40" s="351" t="s">
        <v>39</v>
      </c>
      <c r="E40" s="357" t="s">
        <v>40</v>
      </c>
    </row>
    <row r="41" spans="1:15">
      <c r="B41" s="310" t="s">
        <v>1122</v>
      </c>
      <c r="C41" s="304">
        <f ca="1">VLOOKUP($B$28,'NEL &amp; P4P Backsheet'!$D$38:$BM$187,2,0)</f>
        <v>4667.7298017287967</v>
      </c>
      <c r="D41" s="352">
        <f ca="1">VLOOKUP($B$28,'NEL &amp; P4P Backsheet'!$D$38:$BM$187,3,0)</f>
        <v>4772.1602562418921</v>
      </c>
      <c r="E41" s="380">
        <f ca="1">VLOOKUP($B$28,'NEL &amp; P4P Backsheet'!$D$38:$BM$187,4,0)</f>
        <v>4866.3983732147462</v>
      </c>
    </row>
    <row r="42" spans="1:15">
      <c r="B42" s="435" t="s">
        <v>1414</v>
      </c>
      <c r="C42" s="429"/>
      <c r="D42" s="429" t="str">
        <f ca="1">IFERROR(IF(C41="","",IF(D41="","",IF(D41=C41,"n",IF(D41&gt;C41,"h","i")))),"")</f>
        <v>h</v>
      </c>
      <c r="E42" s="428" t="str">
        <f ca="1">IFERROR(IF(D41="","",IF(E41="","",IF(E41=D41,"n",IF(E41&gt;D41,"h","i")))),"")</f>
        <v>h</v>
      </c>
    </row>
    <row r="43" spans="1:15">
      <c r="B43" s="311" t="s">
        <v>1119</v>
      </c>
      <c r="C43" s="305">
        <f ca="1">VLOOKUP($B$28,'NEL &amp; P4P Backsheet'!$D$38:$BM$187,6,0)</f>
        <v>4551.0365566855771</v>
      </c>
      <c r="D43" s="353">
        <f ca="1">VLOOKUP($B$28,'NEL &amp; P4P Backsheet'!$D$38:$BM$187,7,0)</f>
        <v>4652.8562498358451</v>
      </c>
      <c r="E43" s="358">
        <f ca="1">VLOOKUP($B$28,'NEL &amp; P4P Backsheet'!$D$38:$BM$187,8,0)</f>
        <v>4744.7384138843772</v>
      </c>
    </row>
    <row r="44" spans="1:15">
      <c r="B44" s="435" t="s">
        <v>1414</v>
      </c>
      <c r="C44" s="429"/>
      <c r="D44" s="429" t="str">
        <f ca="1">IFERROR(IF(C43="","",IF(D43="","",IF(D43=C43,"n",IF(D43&gt;C43,"h","i")))),"")</f>
        <v>h</v>
      </c>
      <c r="E44" s="428" t="str">
        <f ca="1">IFERROR(IF(D43="","",IF(E43="","",IF(E43=D43,"n",IF(E43&gt;D43,"h","i")))),"")</f>
        <v>h</v>
      </c>
    </row>
    <row r="45" spans="1:15">
      <c r="B45" s="311" t="s">
        <v>1118</v>
      </c>
      <c r="C45" s="305">
        <f ca="1">VLOOKUP($B$28,'NEL &amp; P4P Backsheet'!$D$38:$BM$187,10,0)</f>
        <v>4697.7594937919303</v>
      </c>
      <c r="D45" s="353">
        <f ca="1">VLOOKUP($B$28,'NEL &amp; P4P Backsheet'!$D$38:$BM$187,11,0)</f>
        <v>4981</v>
      </c>
      <c r="E45" s="358">
        <f ca="1">VLOOKUP($B$28,'NEL &amp; P4P Backsheet'!$D$38:$BM$187,12,0)</f>
        <v>5030</v>
      </c>
    </row>
    <row r="46" spans="1:15">
      <c r="B46" s="435" t="s">
        <v>1414</v>
      </c>
      <c r="C46" s="433"/>
      <c r="D46" s="429" t="str">
        <f ca="1">IFERROR(IF(C45="","",IF(D45="","",IF(D45=C45,"n",IF(D45&gt;C45,"h","i")))),"")</f>
        <v>h</v>
      </c>
      <c r="E46" s="428" t="str">
        <f ca="1">IFERROR(IF(D45="","",IF(E45="","",IF(E45=D45,"n",IF(E45&gt;D45,"h","i")))),"")</f>
        <v>h</v>
      </c>
    </row>
    <row r="47" spans="1:15">
      <c r="B47" s="311" t="s">
        <v>1120</v>
      </c>
      <c r="C47" s="305">
        <f ca="1">VLOOKUP($B$28,'NEL &amp; P4P Backsheet'!$D$38:$BM$187,25,0)</f>
        <v>-30.029692063133552</v>
      </c>
      <c r="D47" s="353">
        <f ca="1">VLOOKUP($B$28,'NEL &amp; P4P Backsheet'!$D$38:$BM$187,26,0)</f>
        <v>-208.83974375810794</v>
      </c>
      <c r="E47" s="358">
        <f ca="1">VLOOKUP($B$28,'NEL &amp; P4P Backsheet'!$D$38:$BM$187,27,0)</f>
        <v>-163.60162678525376</v>
      </c>
    </row>
    <row r="48" spans="1:15">
      <c r="B48" s="311" t="s">
        <v>1114</v>
      </c>
      <c r="C48" s="306">
        <f ca="1">VLOOKUP($B$28,'NEL &amp; P4P Backsheet'!$D$38:$BM$187,62,0)</f>
        <v>1490</v>
      </c>
      <c r="D48" s="354">
        <f ca="1">VLOOKUP($B$28,'NEL &amp; P4P Backsheet'!$D$38:$BM$187,62,0)</f>
        <v>1490</v>
      </c>
      <c r="E48" s="456">
        <f ca="1">VLOOKUP($B$28,'NEL &amp; P4P Backsheet'!$D$38:$BM$187,62,0)</f>
        <v>1490</v>
      </c>
    </row>
    <row r="49" spans="1:15">
      <c r="B49" s="311" t="s">
        <v>1121</v>
      </c>
      <c r="C49" s="306">
        <f ca="1">VLOOKUP($B$28,'NEL &amp; P4P Backsheet'!$D$38:$BM$187,21,0)</f>
        <v>173872.93511439714</v>
      </c>
      <c r="D49" s="354">
        <f ca="1">VLOOKUP($B$28,'NEL &amp; P4P Backsheet'!$D$38:$BM$187,22,0)</f>
        <v>177762.96954501129</v>
      </c>
      <c r="E49" s="456">
        <f ca="1">VLOOKUP($B$28,'NEL &amp; P4P Backsheet'!$D$38:$BM$187,23,0)</f>
        <v>181273.33940224984</v>
      </c>
    </row>
    <row r="50" spans="1:15">
      <c r="B50" s="312" t="s">
        <v>403</v>
      </c>
      <c r="C50" s="307">
        <f ca="1">VLOOKUP($B$28,'NEL &amp; P4P Backsheet'!$D$38:$BM$187,29,0)</f>
        <v>0</v>
      </c>
      <c r="D50" s="355">
        <f ca="1">VLOOKUP($B$28,'NEL &amp; P4P Backsheet'!$D$38:$BM$187,30,0)</f>
        <v>0</v>
      </c>
      <c r="E50" s="456">
        <f ca="1">VLOOKUP($B$28,'NEL &amp; P4P Backsheet'!$D$38:$BM$187,31,0)</f>
        <v>0</v>
      </c>
    </row>
    <row r="51" spans="1:15" ht="15.75" thickBot="1">
      <c r="B51" s="83" t="s">
        <v>1115</v>
      </c>
      <c r="C51" s="308">
        <f ca="1">VLOOKUP($B$28,'NEL &amp; P4P Backsheet'!$D$38:$BM$187,44,0)</f>
        <v>0</v>
      </c>
      <c r="D51" s="356">
        <f ca="1">VLOOKUP($B$28,'NEL &amp; P4P Backsheet'!$D$38:$BM$187,45,0)</f>
        <v>0</v>
      </c>
      <c r="E51" s="457">
        <f ca="1">VLOOKUP($B$28,'NEL &amp; P4P Backsheet'!$D$38:$BM$187,46,0)</f>
        <v>0</v>
      </c>
    </row>
    <row r="53" spans="1:15" s="75" customFormat="1" ht="15" customHeight="1">
      <c r="A53" s="73"/>
      <c r="B53" s="69" t="s">
        <v>37</v>
      </c>
      <c r="C53" s="74"/>
      <c r="D53" s="73" t="str">
        <f ca="1">C9</f>
        <v>Barking and Dagenham</v>
      </c>
      <c r="E53" s="73"/>
      <c r="F53" s="73"/>
      <c r="G53" s="73"/>
      <c r="H53" s="73"/>
      <c r="I53" s="73"/>
      <c r="J53" s="73"/>
      <c r="K53" s="73"/>
      <c r="L53"/>
      <c r="M53"/>
      <c r="N53"/>
      <c r="O53"/>
    </row>
    <row r="54" spans="1:15" hidden="1">
      <c r="B54" t="str">
        <f ca="1">C6</f>
        <v>E09000002</v>
      </c>
      <c r="E54">
        <v>6</v>
      </c>
      <c r="F54">
        <v>7</v>
      </c>
      <c r="G54">
        <v>8</v>
      </c>
      <c r="H54">
        <v>9</v>
      </c>
    </row>
    <row r="55" spans="1:15" hidden="1">
      <c r="E55">
        <v>10</v>
      </c>
      <c r="F55">
        <v>11</v>
      </c>
      <c r="G55">
        <v>12</v>
      </c>
      <c r="H55">
        <v>13</v>
      </c>
    </row>
    <row r="56" spans="1:15" hidden="1">
      <c r="E56">
        <v>10</v>
      </c>
      <c r="F56">
        <v>11</v>
      </c>
      <c r="G56">
        <v>12</v>
      </c>
      <c r="H56">
        <v>13</v>
      </c>
    </row>
    <row r="57" spans="1:15" ht="15.75" thickBot="1"/>
    <row r="58" spans="1:15" ht="15.75" thickBot="1">
      <c r="B58" s="313" t="s">
        <v>28</v>
      </c>
      <c r="C58" s="529" t="s">
        <v>38</v>
      </c>
      <c r="D58" s="530"/>
      <c r="E58" s="297" t="s">
        <v>42</v>
      </c>
      <c r="F58" s="76" t="s">
        <v>39</v>
      </c>
      <c r="G58" s="76" t="s">
        <v>40</v>
      </c>
      <c r="H58" s="77" t="s">
        <v>41</v>
      </c>
    </row>
    <row r="59" spans="1:15">
      <c r="B59" s="540" t="s">
        <v>43</v>
      </c>
      <c r="C59" s="534" t="s">
        <v>1185</v>
      </c>
      <c r="D59" s="535"/>
      <c r="E59" s="441">
        <f ca="1">VLOOKUP($B54,'DTOC backsheet'!$D$32:$Q$181,'Summary - National Metric &amp; P4P'!E$54,0)</f>
        <v>338.71152691706561</v>
      </c>
      <c r="F59" s="442">
        <f ca="1">VLOOKUP($B54,'DTOC backsheet'!$D$32:$Q$181,'Summary - National Metric &amp; P4P'!F$54,0)</f>
        <v>357.29064020787513</v>
      </c>
      <c r="G59" s="442">
        <f ca="1">VLOOKUP($B54,'DTOC backsheet'!$D$32:$Q$181,'Summary - National Metric &amp; P4P'!G$54,0)</f>
        <v>478.05487659813696</v>
      </c>
      <c r="H59" s="443">
        <f ca="1">VLOOKUP($B54,'DTOC backsheet'!$D$32:$Q$181,'Summary - National Metric &amp; P4P'!H$54,0)</f>
        <v>360.14896532953816</v>
      </c>
    </row>
    <row r="60" spans="1:15" ht="47.1" customHeight="1">
      <c r="B60" s="541"/>
      <c r="C60" s="545" t="s">
        <v>1414</v>
      </c>
      <c r="D60" s="546"/>
      <c r="E60" s="434" t="str">
        <f>IFERROR(IF(D59="","",IF(E59="","",IF(E59=D59,"n",IF(E59&gt;D59,"h","i")))),"")</f>
        <v/>
      </c>
      <c r="F60" s="429" t="str">
        <f t="shared" ref="F60:H60" ca="1" si="1">IFERROR(IF(E59="","",IF(F59="","",IF(F59=E59,"n",IF(F59&gt;E59,"h","i")))),"")</f>
        <v>h</v>
      </c>
      <c r="G60" s="429" t="str">
        <f t="shared" ca="1" si="1"/>
        <v>h</v>
      </c>
      <c r="H60" s="428" t="str">
        <f t="shared" ca="1" si="1"/>
        <v>i</v>
      </c>
    </row>
    <row r="61" spans="1:15">
      <c r="B61" s="541"/>
      <c r="C61" s="536" t="s">
        <v>1186</v>
      </c>
      <c r="D61" s="537"/>
      <c r="E61" s="444">
        <f ca="1">VLOOKUP($B54,'DTOC backsheet'!$D$215:$Q$364,'Summary - National Metric &amp; P4P'!E$55,0)</f>
        <v>338.02479251957595</v>
      </c>
      <c r="F61" s="445">
        <f ca="1">VLOOKUP($B54,'DTOC backsheet'!$D$215:$Q$364,'Summary - National Metric &amp; P4P'!F$55,0)</f>
        <v>356.95979127067255</v>
      </c>
      <c r="G61" s="445">
        <f ca="1">VLOOKUP($B54,'DTOC backsheet'!$D$215:$Q$364,'Summary - National Metric &amp; P4P'!G$55,0)</f>
        <v>359.76497627083501</v>
      </c>
      <c r="H61" s="446">
        <f ca="1">VLOOKUP($B54,'DTOC backsheet'!$D$215:$Q$364,'Summary - National Metric &amp; P4P'!H$55,0)</f>
        <v>433.40108252509941</v>
      </c>
    </row>
    <row r="62" spans="1:15" ht="47.1" customHeight="1">
      <c r="B62" s="541"/>
      <c r="C62" s="545" t="s">
        <v>1414</v>
      </c>
      <c r="D62" s="546"/>
      <c r="E62" s="434" t="str">
        <f>IFERROR(IF(D61="","",IF(E61="","",IF(E61=D61,"n",IF(E61&gt;D61,"h","i")))),"")</f>
        <v/>
      </c>
      <c r="F62" s="429" t="str">
        <f t="shared" ref="F62:H62" ca="1" si="2">IFERROR(IF(E61="","",IF(F61="","",IF(F61=E61,"n",IF(F61&gt;E61,"h","i")))),"")</f>
        <v>h</v>
      </c>
      <c r="G62" s="429" t="str">
        <f t="shared" ca="1" si="2"/>
        <v>h</v>
      </c>
      <c r="H62" s="428" t="str">
        <f t="shared" ca="1" si="2"/>
        <v>h</v>
      </c>
    </row>
    <row r="63" spans="1:15">
      <c r="B63" s="541"/>
      <c r="C63" s="547" t="s">
        <v>1187</v>
      </c>
      <c r="D63" s="548"/>
      <c r="E63" s="444">
        <f ca="1">VLOOKUP($B54,'DTOC backsheet'!$D$32:$Q$181,'Summary - National Metric &amp; P4P'!E$56,0)</f>
        <v>314.8820162682357</v>
      </c>
      <c r="F63" s="445">
        <f ca="1">VLOOKUP($B54,'DTOC backsheet'!$D$32:$Q$181,'Summary - National Metric &amp; P4P'!F$56,0)</f>
        <v>474.07626502745512</v>
      </c>
      <c r="G63" s="445">
        <f ca="1">VLOOKUP($B54,'DTOC backsheet'!$D$32:$Q$181,'Summary - National Metric &amp; P4P'!G$56,0)</f>
        <v>592.59533128431883</v>
      </c>
      <c r="H63" s="446"/>
    </row>
    <row r="64" spans="1:15" ht="47.1" customHeight="1" thickBot="1">
      <c r="B64" s="542"/>
      <c r="C64" s="543" t="s">
        <v>1414</v>
      </c>
      <c r="D64" s="544"/>
      <c r="E64" s="430" t="str">
        <f>IFERROR(IF(D63="","",IF(E63="","",IF(E63=D63,"n",IF(E63&gt;D63,"h","i")))),"")</f>
        <v/>
      </c>
      <c r="F64" s="431" t="str">
        <f t="shared" ref="F64:H64" ca="1" si="3">IFERROR(IF(E63="","",IF(F63="","",IF(F63=E63,"n",IF(F63&gt;E63,"h","i")))),"")</f>
        <v>h</v>
      </c>
      <c r="G64" s="431" t="str">
        <f t="shared" ca="1" si="3"/>
        <v>h</v>
      </c>
      <c r="H64" s="432" t="str">
        <f t="shared" ca="1" si="3"/>
        <v/>
      </c>
    </row>
    <row r="65" spans="1:21">
      <c r="B65" s="363"/>
      <c r="C65" s="49"/>
      <c r="D65" s="49"/>
      <c r="E65" s="364"/>
      <c r="F65" s="364"/>
      <c r="G65" s="364"/>
      <c r="H65" s="364"/>
    </row>
    <row r="66" spans="1:21" s="75" customFormat="1" ht="15" customHeight="1">
      <c r="A66" s="73"/>
      <c r="B66" s="69" t="s">
        <v>1217</v>
      </c>
      <c r="C66" s="74"/>
      <c r="D66" s="73" t="str">
        <f ca="1">C9</f>
        <v>Barking and Dagenham</v>
      </c>
      <c r="E66" s="73"/>
      <c r="F66" s="73"/>
      <c r="G66" s="73"/>
      <c r="H66" s="73"/>
      <c r="I66" s="73"/>
      <c r="J66" s="73"/>
      <c r="K66" s="73"/>
      <c r="L66"/>
      <c r="M66"/>
      <c r="N66"/>
      <c r="O66"/>
    </row>
    <row r="67" spans="1:21" s="367" customFormat="1" ht="15" customHeight="1" thickBot="1">
      <c r="A67" s="369"/>
      <c r="B67" s="370"/>
      <c r="C67" s="371"/>
      <c r="D67" s="369"/>
      <c r="E67" s="372"/>
      <c r="F67" s="369"/>
      <c r="G67" s="369"/>
      <c r="H67" s="369"/>
      <c r="I67" s="369"/>
      <c r="J67" s="369"/>
      <c r="K67" s="369"/>
      <c r="L67" s="9"/>
      <c r="M67" s="9"/>
      <c r="N67" s="9"/>
      <c r="O67" s="9"/>
    </row>
    <row r="68" spans="1:21" s="367" customFormat="1" ht="15" hidden="1" customHeight="1">
      <c r="A68" s="369"/>
      <c r="B68" s="370"/>
      <c r="C68" s="371"/>
      <c r="D68" s="369"/>
      <c r="E68" s="372">
        <v>3</v>
      </c>
      <c r="F68" s="369"/>
      <c r="G68" s="369"/>
      <c r="H68" s="369"/>
      <c r="I68" s="369"/>
      <c r="J68" s="369"/>
      <c r="K68" s="369"/>
      <c r="L68" s="9"/>
      <c r="M68" s="9"/>
      <c r="N68" s="9"/>
      <c r="O68" s="9"/>
    </row>
    <row r="69" spans="1:21" s="367" customFormat="1" ht="15" hidden="1" customHeight="1">
      <c r="A69" s="369"/>
      <c r="B69" s="370"/>
      <c r="C69" s="371"/>
      <c r="D69" s="369"/>
      <c r="E69" s="372">
        <v>4</v>
      </c>
      <c r="F69" s="369"/>
      <c r="G69" s="369"/>
      <c r="H69" s="369"/>
      <c r="I69" s="369"/>
      <c r="J69" s="369"/>
      <c r="K69" s="369"/>
      <c r="L69" s="9"/>
      <c r="M69" s="9"/>
      <c r="N69" s="9"/>
      <c r="O69" s="9"/>
    </row>
    <row r="70" spans="1:21" ht="15.75" hidden="1" thickBot="1">
      <c r="B70" s="363"/>
      <c r="C70" s="49"/>
      <c r="D70" s="49"/>
      <c r="E70" s="373">
        <v>4</v>
      </c>
      <c r="F70" s="364"/>
      <c r="G70" s="364"/>
      <c r="H70" s="364"/>
    </row>
    <row r="71" spans="1:21" ht="15.75" thickBot="1">
      <c r="B71" s="313" t="s">
        <v>28</v>
      </c>
      <c r="C71" s="529" t="s">
        <v>1221</v>
      </c>
      <c r="D71" s="530"/>
      <c r="E71" s="313" t="s">
        <v>1222</v>
      </c>
      <c r="F71" s="364"/>
      <c r="G71" s="364"/>
      <c r="H71" s="364"/>
    </row>
    <row r="72" spans="1:21">
      <c r="B72" s="531" t="s">
        <v>1224</v>
      </c>
      <c r="C72" s="534" t="s">
        <v>1219</v>
      </c>
      <c r="D72" s="535"/>
      <c r="E72" s="436" t="e">
        <f ca="1">VLOOKUP($C$6,#REF!,$E68,0)</f>
        <v>#REF!</v>
      </c>
      <c r="F72" s="364"/>
      <c r="G72" s="364"/>
      <c r="H72" s="364"/>
    </row>
    <row r="73" spans="1:21">
      <c r="B73" s="532"/>
      <c r="C73" s="536" t="s">
        <v>1218</v>
      </c>
      <c r="D73" s="537"/>
      <c r="E73" s="437" t="e">
        <f ca="1">VLOOKUP($C$6,#REF!,$E69,0)</f>
        <v>#REF!</v>
      </c>
      <c r="F73" s="364"/>
      <c r="G73" s="364"/>
      <c r="H73" s="364"/>
    </row>
    <row r="74" spans="1:21" ht="15.75" thickBot="1">
      <c r="B74" s="533"/>
      <c r="C74" s="538" t="s">
        <v>1220</v>
      </c>
      <c r="D74" s="539"/>
      <c r="E74" s="438" t="e">
        <f ca="1">VLOOKUP($C$6,#REF!,$E70,0)</f>
        <v>#REF!</v>
      </c>
      <c r="F74" s="364"/>
      <c r="G74" s="364"/>
      <c r="H74" s="364"/>
    </row>
    <row r="75" spans="1:21">
      <c r="C75"/>
      <c r="F75" s="364"/>
      <c r="G75" s="364"/>
      <c r="H75" s="364"/>
    </row>
    <row r="76" spans="1:21" ht="15" customHeight="1">
      <c r="A76" s="245"/>
      <c r="B76" s="5" t="s">
        <v>21</v>
      </c>
      <c r="C76" s="245"/>
      <c r="D76" s="245"/>
      <c r="E76" s="245"/>
      <c r="F76" s="245"/>
      <c r="G76" s="245"/>
      <c r="H76" s="245"/>
      <c r="I76" s="245"/>
      <c r="J76" s="245"/>
      <c r="K76" s="245"/>
      <c r="T76" s="133"/>
      <c r="U76" s="132"/>
    </row>
    <row r="78" spans="1:21">
      <c r="B78" s="84" t="s">
        <v>1223</v>
      </c>
    </row>
  </sheetData>
  <mergeCells count="15">
    <mergeCell ref="A1:J3"/>
    <mergeCell ref="C58:D58"/>
    <mergeCell ref="B4:J4"/>
    <mergeCell ref="C59:D59"/>
    <mergeCell ref="B59:B64"/>
    <mergeCell ref="C64:D64"/>
    <mergeCell ref="C62:D62"/>
    <mergeCell ref="C60:D60"/>
    <mergeCell ref="C61:D61"/>
    <mergeCell ref="C63:D63"/>
    <mergeCell ref="C71:D71"/>
    <mergeCell ref="B72:B74"/>
    <mergeCell ref="C72:D72"/>
    <mergeCell ref="C73:D73"/>
    <mergeCell ref="C74:D74"/>
  </mergeCells>
  <conditionalFormatting sqref="G33:J33 C35:J35">
    <cfRule type="cellIs" dxfId="29" priority="43" operator="equal">
      <formula>"n"</formula>
    </cfRule>
    <cfRule type="cellIs" dxfId="28" priority="44" operator="equal">
      <formula>"i"</formula>
    </cfRule>
    <cfRule type="cellIs" dxfId="27" priority="45" operator="equal">
      <formula>"h"</formula>
    </cfRule>
  </conditionalFormatting>
  <conditionalFormatting sqref="C42">
    <cfRule type="cellIs" dxfId="26" priority="40" operator="equal">
      <formula>"n"</formula>
    </cfRule>
    <cfRule type="cellIs" dxfId="25" priority="41" operator="equal">
      <formula>"i"</formula>
    </cfRule>
    <cfRule type="cellIs" dxfId="24" priority="42" operator="equal">
      <formula>"h"</formula>
    </cfRule>
  </conditionalFormatting>
  <conditionalFormatting sqref="C44">
    <cfRule type="cellIs" dxfId="23" priority="37" operator="equal">
      <formula>"n"</formula>
    </cfRule>
    <cfRule type="cellIs" dxfId="22" priority="38" operator="equal">
      <formula>"i"</formula>
    </cfRule>
    <cfRule type="cellIs" dxfId="21" priority="39" operator="equal">
      <formula>"h"</formula>
    </cfRule>
  </conditionalFormatting>
  <conditionalFormatting sqref="D42:E42">
    <cfRule type="cellIs" dxfId="20" priority="16" operator="equal">
      <formula>"n"</formula>
    </cfRule>
    <cfRule type="cellIs" dxfId="19" priority="17" operator="equal">
      <formula>"i"</formula>
    </cfRule>
    <cfRule type="cellIs" dxfId="18" priority="18" operator="equal">
      <formula>"h"</formula>
    </cfRule>
  </conditionalFormatting>
  <conditionalFormatting sqref="D44:E44">
    <cfRule type="cellIs" dxfId="17" priority="13" operator="equal">
      <formula>"n"</formula>
    </cfRule>
    <cfRule type="cellIs" dxfId="16" priority="14" operator="equal">
      <formula>"i"</formula>
    </cfRule>
    <cfRule type="cellIs" dxfId="15" priority="15" operator="equal">
      <formula>"h"</formula>
    </cfRule>
  </conditionalFormatting>
  <conditionalFormatting sqref="D46:E46">
    <cfRule type="cellIs" dxfId="14" priority="10" operator="equal">
      <formula>"n"</formula>
    </cfRule>
    <cfRule type="cellIs" dxfId="13" priority="11" operator="equal">
      <formula>"i"</formula>
    </cfRule>
    <cfRule type="cellIs" dxfId="12" priority="12" operator="equal">
      <formula>"h"</formula>
    </cfRule>
  </conditionalFormatting>
  <conditionalFormatting sqref="E60:H60">
    <cfRule type="cellIs" dxfId="11" priority="7" operator="equal">
      <formula>"n"</formula>
    </cfRule>
    <cfRule type="cellIs" dxfId="10" priority="8" operator="equal">
      <formula>"i"</formula>
    </cfRule>
    <cfRule type="cellIs" dxfId="9" priority="9" operator="equal">
      <formula>"h"</formula>
    </cfRule>
  </conditionalFormatting>
  <conditionalFormatting sqref="E62:H62">
    <cfRule type="cellIs" dxfId="8" priority="4" operator="equal">
      <formula>"n"</formula>
    </cfRule>
    <cfRule type="cellIs" dxfId="7" priority="5" operator="equal">
      <formula>"i"</formula>
    </cfRule>
    <cfRule type="cellIs" dxfId="6" priority="6" operator="equal">
      <formula>"h"</formula>
    </cfRule>
  </conditionalFormatting>
  <conditionalFormatting sqref="E64:H64">
    <cfRule type="cellIs" dxfId="5" priority="1" operator="equal">
      <formula>"n"</formula>
    </cfRule>
    <cfRule type="cellIs" dxfId="4" priority="2" operator="equal">
      <formula>"i"</formula>
    </cfRule>
    <cfRule type="cellIs" dxfId="3" priority="3" operator="equal">
      <formula>"h"</formula>
    </cfRule>
  </conditionalFormatting>
  <pageMargins left="0.23622047244094491" right="0.23622047244094491" top="0.35433070866141736" bottom="0.35433070866141736" header="0.31496062992125984" footer="0.31496062992125984"/>
  <pageSetup paperSize="9" scale="50" orientation="landscape" r:id="rId1"/>
  <ignoredErrors>
    <ignoredError sqref="E73"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Drop Down 1">
              <controlPr defaultSize="0" autoLine="0" autoPict="0">
                <anchor moveWithCells="1" sizeWithCells="1">
                  <from>
                    <xdr:col>1</xdr:col>
                    <xdr:colOff>2981325</xdr:colOff>
                    <xdr:row>4</xdr:row>
                    <xdr:rowOff>19050</xdr:rowOff>
                  </from>
                  <to>
                    <xdr:col>4</xdr:col>
                    <xdr:colOff>57150</xdr:colOff>
                    <xdr:row>6</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pageSetUpPr fitToPage="1"/>
  </sheetPr>
  <dimension ref="A1:Y200"/>
  <sheetViews>
    <sheetView showGridLines="0" zoomScale="70" zoomScaleNormal="70" zoomScaleSheetLayoutView="40" zoomScalePageLayoutView="30" workbookViewId="0">
      <selection sqref="A1:V3"/>
    </sheetView>
  </sheetViews>
  <sheetFormatPr defaultRowHeight="15"/>
  <cols>
    <col min="1" max="1" width="5.7109375" style="3" customWidth="1"/>
    <col min="2" max="2" width="25.7109375" customWidth="1"/>
    <col min="3" max="3" width="56.7109375" bestFit="1" customWidth="1"/>
    <col min="4" max="4" width="18.7109375" bestFit="1" customWidth="1"/>
    <col min="5" max="11" width="18.7109375" customWidth="1"/>
    <col min="12" max="12" width="18.85546875" customWidth="1"/>
    <col min="13" max="17" width="18.7109375" customWidth="1"/>
    <col min="18" max="18" width="19.140625" customWidth="1"/>
    <col min="19" max="19" width="18.7109375" customWidth="1"/>
    <col min="20" max="20" width="18.7109375" style="4" hidden="1" customWidth="1"/>
    <col min="21" max="23" width="18.7109375" style="4" customWidth="1"/>
    <col min="24" max="24" width="9.140625" style="16" hidden="1" customWidth="1"/>
  </cols>
  <sheetData>
    <row r="1" spans="1:25" ht="9.9499999999999993" customHeight="1">
      <c r="A1" s="523" t="s">
        <v>389</v>
      </c>
      <c r="B1" s="523"/>
      <c r="C1" s="523"/>
      <c r="D1" s="523"/>
      <c r="E1" s="523"/>
      <c r="F1" s="523"/>
      <c r="G1" s="523"/>
      <c r="H1" s="523"/>
      <c r="I1" s="523"/>
      <c r="J1" s="523"/>
      <c r="K1" s="523"/>
      <c r="L1" s="523"/>
      <c r="M1" s="523"/>
      <c r="N1" s="523"/>
      <c r="O1" s="523"/>
      <c r="P1" s="523"/>
      <c r="Q1" s="523"/>
      <c r="R1" s="523"/>
      <c r="S1" s="523"/>
      <c r="T1" s="523"/>
      <c r="U1" s="523"/>
      <c r="V1" s="523"/>
      <c r="W1" s="335"/>
      <c r="X1" s="469"/>
      <c r="Y1" s="469"/>
    </row>
    <row r="2" spans="1:25" ht="9.9499999999999993" customHeight="1">
      <c r="A2" s="523"/>
      <c r="B2" s="523"/>
      <c r="C2" s="523"/>
      <c r="D2" s="523"/>
      <c r="E2" s="523"/>
      <c r="F2" s="523"/>
      <c r="G2" s="523"/>
      <c r="H2" s="523"/>
      <c r="I2" s="523"/>
      <c r="J2" s="523"/>
      <c r="K2" s="523"/>
      <c r="L2" s="523"/>
      <c r="M2" s="523"/>
      <c r="N2" s="523"/>
      <c r="O2" s="523"/>
      <c r="P2" s="523"/>
      <c r="Q2" s="523"/>
      <c r="R2" s="523"/>
      <c r="S2" s="523"/>
      <c r="T2" s="523"/>
      <c r="U2" s="523"/>
      <c r="V2" s="523"/>
      <c r="W2" s="335"/>
      <c r="X2" s="469"/>
      <c r="Y2" s="469"/>
    </row>
    <row r="3" spans="1:25" ht="9.9499999999999993" customHeight="1">
      <c r="A3" s="523"/>
      <c r="B3" s="523"/>
      <c r="C3" s="523"/>
      <c r="D3" s="523"/>
      <c r="E3" s="523"/>
      <c r="F3" s="523"/>
      <c r="G3" s="523"/>
      <c r="H3" s="523"/>
      <c r="I3" s="523"/>
      <c r="J3" s="523"/>
      <c r="K3" s="523"/>
      <c r="L3" s="523"/>
      <c r="M3" s="523"/>
      <c r="N3" s="523"/>
      <c r="O3" s="523"/>
      <c r="P3" s="523"/>
      <c r="Q3" s="523"/>
      <c r="R3" s="523"/>
      <c r="S3" s="523"/>
      <c r="T3" s="523"/>
      <c r="U3" s="523"/>
      <c r="V3" s="523"/>
      <c r="W3" s="335"/>
      <c r="X3" s="469"/>
      <c r="Y3" s="469"/>
    </row>
    <row r="4" spans="1:25" ht="15.75">
      <c r="A4" s="314"/>
      <c r="B4" s="526"/>
      <c r="C4" s="526"/>
      <c r="D4" s="526"/>
      <c r="E4" s="526"/>
      <c r="F4" s="526"/>
      <c r="G4" s="526"/>
      <c r="H4" s="526"/>
      <c r="I4" s="526"/>
      <c r="J4" s="526"/>
      <c r="K4" s="526"/>
      <c r="L4" s="526"/>
      <c r="M4" s="526"/>
      <c r="N4" s="526"/>
      <c r="O4" s="526"/>
      <c r="P4" s="526"/>
      <c r="Q4" s="526"/>
      <c r="R4" s="526"/>
      <c r="S4" s="526"/>
      <c r="T4" s="526"/>
      <c r="U4" s="526"/>
      <c r="V4" s="526"/>
      <c r="W4" s="336"/>
      <c r="X4" s="470"/>
      <c r="Y4" s="470"/>
    </row>
    <row r="5" spans="1:25" ht="9.9499999999999993" customHeight="1">
      <c r="A5" s="2"/>
      <c r="B5" s="2"/>
      <c r="C5" s="2"/>
      <c r="D5" s="260"/>
      <c r="E5" s="2"/>
      <c r="F5" s="2"/>
      <c r="G5" s="2"/>
      <c r="H5" s="2"/>
      <c r="I5" s="2"/>
      <c r="J5" s="2"/>
      <c r="K5" s="2"/>
      <c r="L5" s="2"/>
      <c r="M5" s="335"/>
      <c r="N5" s="2"/>
      <c r="O5" s="2"/>
      <c r="P5" s="335"/>
      <c r="Q5" s="79"/>
      <c r="R5" s="79"/>
      <c r="S5" s="92"/>
      <c r="T5" s="92"/>
      <c r="U5" s="2"/>
      <c r="V5" s="2"/>
      <c r="W5" s="335"/>
      <c r="X5" s="469"/>
      <c r="Y5" s="469"/>
    </row>
    <row r="6" spans="1:25" ht="15" customHeight="1">
      <c r="A6" s="2"/>
      <c r="B6" s="5" t="s">
        <v>1111</v>
      </c>
      <c r="C6" s="6"/>
      <c r="D6" s="6"/>
      <c r="E6" s="6"/>
      <c r="F6" s="6"/>
      <c r="G6" s="6"/>
      <c r="H6" s="2"/>
      <c r="I6" s="66" t="str">
        <f ca="1">'Org list'!J7</f>
        <v>HWB</v>
      </c>
      <c r="J6" s="2"/>
      <c r="K6" s="480"/>
      <c r="L6" s="2"/>
      <c r="M6" s="335"/>
      <c r="N6" s="2"/>
      <c r="O6" s="2"/>
      <c r="P6" s="335"/>
      <c r="Q6" s="79"/>
      <c r="R6" s="79"/>
      <c r="S6" s="2"/>
      <c r="T6" s="469"/>
      <c r="U6" s="469"/>
      <c r="V6" s="65" t="s">
        <v>1</v>
      </c>
      <c r="W6" s="8" t="str">
        <f>Cover!B12</f>
        <v>Q2 2015/16</v>
      </c>
      <c r="X6" s="469"/>
      <c r="Y6" s="469"/>
    </row>
    <row r="7" spans="1:25" ht="9.9499999999999993" customHeight="1">
      <c r="A7" s="2"/>
      <c r="B7" s="2"/>
      <c r="C7" s="2"/>
      <c r="D7" s="260"/>
      <c r="E7" s="2"/>
      <c r="F7" s="2"/>
      <c r="G7" s="2"/>
      <c r="H7" s="2"/>
      <c r="I7" s="2"/>
      <c r="J7" s="2"/>
      <c r="K7" s="2"/>
      <c r="L7" s="2"/>
      <c r="M7" s="335"/>
      <c r="N7" s="2"/>
      <c r="O7" s="2"/>
      <c r="P7" s="335"/>
      <c r="Q7" s="79"/>
      <c r="R7" s="79"/>
      <c r="S7" s="2"/>
      <c r="T7" s="2"/>
      <c r="U7" s="2"/>
      <c r="V7" s="2"/>
      <c r="W7" s="335"/>
      <c r="X7" s="469"/>
      <c r="Y7" s="469"/>
    </row>
    <row r="8" spans="1:25" ht="15" customHeight="1">
      <c r="X8" s="4"/>
      <c r="Y8" s="4"/>
    </row>
    <row r="9" spans="1:25" ht="15" customHeight="1">
      <c r="A9" s="2"/>
      <c r="B9" s="5" t="s">
        <v>26</v>
      </c>
      <c r="C9" s="5" t="str">
        <f ca="1">'Org list'!J6</f>
        <v>Health and Wellbeing Board</v>
      </c>
      <c r="D9" s="5"/>
      <c r="E9" s="2"/>
      <c r="F9" s="2"/>
      <c r="G9" s="2"/>
      <c r="H9" s="2"/>
      <c r="I9" s="2"/>
      <c r="J9" s="2"/>
      <c r="K9" s="2"/>
      <c r="L9" s="2"/>
      <c r="M9" s="335"/>
      <c r="N9" s="2"/>
      <c r="O9" s="2"/>
      <c r="P9" s="335"/>
      <c r="Q9" s="79"/>
      <c r="R9" s="79"/>
      <c r="S9" s="2"/>
      <c r="T9" s="2"/>
      <c r="U9" s="2"/>
      <c r="V9" s="2"/>
      <c r="W9" s="335"/>
      <c r="X9" s="469"/>
      <c r="Y9" s="469"/>
    </row>
    <row r="10" spans="1:25" s="13" customFormat="1" ht="16.5" hidden="1" customHeight="1">
      <c r="A10" s="10"/>
      <c r="B10" s="11"/>
      <c r="C10" s="11"/>
      <c r="D10" s="11"/>
      <c r="E10" s="10"/>
      <c r="F10" s="10"/>
      <c r="G10" s="10"/>
      <c r="H10" s="10"/>
      <c r="I10" s="10"/>
      <c r="J10" s="10"/>
      <c r="K10" s="10"/>
      <c r="L10" s="10"/>
      <c r="M10" s="10"/>
      <c r="N10" s="10"/>
      <c r="O10" s="10"/>
      <c r="P10" s="414"/>
      <c r="Q10" s="10"/>
      <c r="R10" s="10"/>
      <c r="S10" s="10"/>
      <c r="T10" s="12"/>
      <c r="U10" s="12"/>
      <c r="V10" s="12"/>
      <c r="W10" s="12"/>
      <c r="X10" s="131"/>
    </row>
    <row r="11" spans="1:25" hidden="1">
      <c r="D11">
        <v>61</v>
      </c>
      <c r="E11">
        <v>2</v>
      </c>
      <c r="F11">
        <v>3</v>
      </c>
      <c r="G11">
        <v>4</v>
      </c>
      <c r="H11">
        <v>5</v>
      </c>
      <c r="I11">
        <v>6</v>
      </c>
      <c r="J11">
        <v>7</v>
      </c>
      <c r="K11">
        <v>8</v>
      </c>
      <c r="L11">
        <v>9</v>
      </c>
      <c r="M11">
        <v>60</v>
      </c>
      <c r="N11">
        <v>10</v>
      </c>
      <c r="O11">
        <v>11</v>
      </c>
      <c r="P11">
        <v>56</v>
      </c>
      <c r="Q11">
        <v>25</v>
      </c>
      <c r="R11">
        <v>26</v>
      </c>
      <c r="S11">
        <v>27</v>
      </c>
      <c r="T11" s="91">
        <v>28</v>
      </c>
      <c r="U11" s="91">
        <v>40</v>
      </c>
      <c r="V11" s="91">
        <v>41</v>
      </c>
      <c r="W11" s="91">
        <v>42</v>
      </c>
    </row>
    <row r="12" spans="1:25" ht="15.75" thickBot="1">
      <c r="B12" s="17"/>
      <c r="C12" s="1"/>
      <c r="D12" s="1"/>
      <c r="E12" s="34"/>
      <c r="F12" s="1"/>
      <c r="G12" s="1"/>
      <c r="H12" s="1"/>
      <c r="I12" s="1"/>
      <c r="J12" s="1"/>
      <c r="K12" s="1"/>
      <c r="L12" s="1"/>
      <c r="M12" s="1"/>
      <c r="N12" s="1"/>
    </row>
    <row r="13" spans="1:25" ht="30" customHeight="1" thickBot="1">
      <c r="B13" s="1"/>
      <c r="C13" s="1"/>
      <c r="D13" s="553" t="s">
        <v>808</v>
      </c>
      <c r="E13" s="550" t="s">
        <v>804</v>
      </c>
      <c r="F13" s="551"/>
      <c r="G13" s="551"/>
      <c r="H13" s="552"/>
      <c r="I13" s="550" t="s">
        <v>803</v>
      </c>
      <c r="J13" s="551"/>
      <c r="K13" s="551"/>
      <c r="L13" s="551"/>
      <c r="M13" s="93" t="s">
        <v>391</v>
      </c>
      <c r="N13" s="550" t="s">
        <v>802</v>
      </c>
      <c r="O13" s="551"/>
      <c r="P13" s="552"/>
      <c r="Q13" s="550" t="s">
        <v>1116</v>
      </c>
      <c r="R13" s="551"/>
      <c r="S13" s="551"/>
      <c r="T13" s="551"/>
      <c r="U13" s="550" t="s">
        <v>1117</v>
      </c>
      <c r="V13" s="551"/>
      <c r="W13" s="552"/>
    </row>
    <row r="14" spans="1:25" ht="30" customHeight="1" thickBot="1">
      <c r="B14" s="96" t="s">
        <v>19</v>
      </c>
      <c r="C14" s="134" t="s">
        <v>20</v>
      </c>
      <c r="D14" s="554"/>
      <c r="E14" s="35" t="s">
        <v>398</v>
      </c>
      <c r="F14" s="63" t="s">
        <v>399</v>
      </c>
      <c r="G14" s="63" t="s">
        <v>400</v>
      </c>
      <c r="H14" s="36" t="s">
        <v>401</v>
      </c>
      <c r="I14" s="35" t="s">
        <v>393</v>
      </c>
      <c r="J14" s="63" t="s">
        <v>394</v>
      </c>
      <c r="K14" s="63" t="s">
        <v>395</v>
      </c>
      <c r="L14" s="340" t="s">
        <v>396</v>
      </c>
      <c r="M14" s="93" t="s">
        <v>794</v>
      </c>
      <c r="N14" s="35" t="s">
        <v>393</v>
      </c>
      <c r="O14" s="340" t="s">
        <v>394</v>
      </c>
      <c r="P14" s="36" t="s">
        <v>395</v>
      </c>
      <c r="Q14" s="35" t="s">
        <v>393</v>
      </c>
      <c r="R14" s="340" t="s">
        <v>394</v>
      </c>
      <c r="S14" s="340" t="s">
        <v>395</v>
      </c>
      <c r="T14" s="36" t="s">
        <v>396</v>
      </c>
      <c r="U14" s="35" t="s">
        <v>393</v>
      </c>
      <c r="V14" s="340" t="s">
        <v>394</v>
      </c>
      <c r="W14" s="36" t="s">
        <v>395</v>
      </c>
    </row>
    <row r="15" spans="1:25" ht="15" customHeight="1" thickBot="1">
      <c r="A15" s="3">
        <v>0</v>
      </c>
      <c r="B15" s="37" t="str">
        <f t="shared" ref="B15:B46" ca="1" si="0">IF($A15&gt;$X$45-1,"",INDIRECT("'Comms by AT'!D"&amp;$A15+$X$42))</f>
        <v>HWB</v>
      </c>
      <c r="C15" s="38" t="str">
        <f ca="1">IF(B15="","",VLOOKUP(B15,'Org list'!$J$9:$K$637,2,0))</f>
        <v>Health and Wellbeing Board</v>
      </c>
      <c r="D15" s="82" t="str">
        <f ca="1">IF(ISERROR(VLOOKUP($B15,'NEL &amp; P4P Backsheet'!$D$38:$BL$187,'Non-Elective Performance'!$D$11,0)),"",VLOOKUP($B15,'NEL &amp; P4P Backsheet'!$D$38:$BL$187,'Non-Elective Performance'!$D$11,0))</f>
        <v/>
      </c>
      <c r="E15" s="326">
        <f ca="1">IF(ISERROR(VLOOKUP($B15,'NEL &amp; P4P Backsheet'!$D$11:$BM$187,E$11,0)),"",VLOOKUP($B15,'NEL &amp; P4P Backsheet'!$D$11:$BM$187, E$11,0))</f>
        <v>1354178.7801800822</v>
      </c>
      <c r="F15" s="458">
        <f ca="1">IF(ISERROR(VLOOKUP($B15,'NEL &amp; P4P Backsheet'!$D$11:$BM$187,F$11,0)),"",VLOOKUP($B15,'NEL &amp; P4P Backsheet'!$D$11:$BM$187, F$11,0))</f>
        <v>1365642.4724592508</v>
      </c>
      <c r="G15" s="458">
        <f ca="1">IF(ISERROR(VLOOKUP($B15,'NEL &amp; P4P Backsheet'!$D$11:$BM$187,G$11,0)),"",VLOOKUP($B15,'NEL &amp; P4P Backsheet'!$D$11:$BM$187, G$11,0))</f>
        <v>1355343.9431727917</v>
      </c>
      <c r="H15" s="60">
        <f ca="1">IF(ISERROR(VLOOKUP($B15,'NEL &amp; P4P Backsheet'!$D$11:$BM$187,H$11,0)),"",VLOOKUP($B15,'NEL &amp; P4P Backsheet'!$D$11:$BM$187, H$11,0))</f>
        <v>1409102.7048718713</v>
      </c>
      <c r="I15" s="326">
        <f ca="1">IF(ISERROR(VLOOKUP($B15,'NEL &amp; P4P Backsheet'!$D$11:$BM$187,I$11,0)),"",VLOOKUP($B15,'NEL &amp; P4P Backsheet'!$D$11:$BM$187, I$11,0))</f>
        <v>1338516.3758187096</v>
      </c>
      <c r="J15" s="458">
        <f ca="1">IF(ISERROR(VLOOKUP($B15,'NEL &amp; P4P Backsheet'!$D$11:$BM$187,J$11,0)),"",VLOOKUP($B15,'NEL &amp; P4P Backsheet'!$D$11:$BM$187, J$11,0))</f>
        <v>1343795.367095696</v>
      </c>
      <c r="K15" s="458">
        <f ca="1">IF(ISERROR(VLOOKUP($B15,'NEL &amp; P4P Backsheet'!$D$11:$BM$187,K$11,0)),"",VLOOKUP($B15,'NEL &amp; P4P Backsheet'!$D$11:$BM$187, K$11,0))</f>
        <v>1328796.3809458436</v>
      </c>
      <c r="L15" s="60">
        <f ca="1">IF(ISERROR(VLOOKUP($B15,'NEL &amp; P4P Backsheet'!$D$11:$BM$187,L$11,0)),"",VLOOKUP($B15,'NEL &amp; P4P Backsheet'!$D$11:$BM$187, L$11,0))</f>
        <v>1371767.202213048</v>
      </c>
      <c r="M15" s="343">
        <f ca="1">IF(ISERROR(VLOOKUP($B15,'NEL &amp; P4P Backsheet'!$D$11:$BM$187,M$11,0)),"",VLOOKUP($B15,'NEL &amp; P4P Backsheet'!$D$11:$BM$187, M$11,0))</f>
        <v>1317404</v>
      </c>
      <c r="N15" s="326">
        <f ca="1">IF(ISERROR(VLOOKUP($B15,'NEL &amp; P4P Backsheet'!$D$11:$BM$187,N$11,0)),"",VLOOKUP($B15,'NEL &amp; P4P Backsheet'!$D$11:$BM$187, N$11,0))</f>
        <v>1354496.0424057043</v>
      </c>
      <c r="O15" s="458">
        <f ca="1">IF(ISERROR(VLOOKUP($B15,'NEL &amp; P4P Backsheet'!$D$11:$BM$187,O$11,0)),"",VLOOKUP($B15,'NEL &amp; P4P Backsheet'!$D$11:$BM$187, O$11,0))</f>
        <v>1365226.0043324586</v>
      </c>
      <c r="P15" s="60">
        <f ca="1">IF(ISERROR(VLOOKUP($B15,'NEL &amp; P4P Backsheet'!$D$11:$BM$187,P$11,0)),"",VLOOKUP($B15,'NEL &amp; P4P Backsheet'!$D$11:$BM$187, P$11,0))</f>
        <v>1366293.7233723414</v>
      </c>
      <c r="Q15" s="326">
        <f ca="1">IF(ISERROR(VLOOKUP($B15,'NEL &amp; P4P Backsheet'!$D$11:$BM$187,Q$11,0)),"",VLOOKUP($B15,'NEL &amp; P4P Backsheet'!$D$11:$BM$187, Q$11,0))</f>
        <v>-317.26222562199746</v>
      </c>
      <c r="R15" s="458">
        <f ca="1">IF(ISERROR(VLOOKUP($B15,'NEL &amp; P4P Backsheet'!$D$11:$BM$187,R$11,0)),"",VLOOKUP($B15,'NEL &amp; P4P Backsheet'!$D$11:$BM$187, R$11,0))</f>
        <v>416.46812679218328</v>
      </c>
      <c r="S15" s="60">
        <f ca="1">IF(ISERROR(VLOOKUP($B15,'NEL &amp; P4P Backsheet'!$D$11:$BM$187,S$11,0)),"",VLOOKUP($B15,'NEL &amp; P4P Backsheet'!$D$11:$BM$187, S$11,0))</f>
        <v>-10949.780199549692</v>
      </c>
      <c r="T15" s="61">
        <f ca="1">IF(ISERROR(VLOOKUP($B15,'NEL &amp; P4P Backsheet'!$D$11:$BM$187,T$11,0)),"",VLOOKUP($B15,'NEL &amp; P4P Backsheet'!$D$11:$BM$187, T$11,0))</f>
        <v>0</v>
      </c>
      <c r="U15" s="326">
        <f ca="1">IF(ISERROR(VLOOKUP($B15,'NEL &amp; P4P Backsheet'!$D$11:$BM$187,U$11,0)),"",VLOOKUP($B15,'NEL &amp; P4P Backsheet'!$D$11:$BM$187, U$11,0))</f>
        <v>-15979.666586994683</v>
      </c>
      <c r="V15" s="458">
        <f ca="1">IF(ISERROR(VLOOKUP($B15,'NEL &amp; P4P Backsheet'!$D$11:$BM$187,V$11,0)),"",VLOOKUP($B15,'NEL &amp; P4P Backsheet'!$D$11:$BM$187, V$11,0))</f>
        <v>-21430.637236762697</v>
      </c>
      <c r="W15" s="60">
        <f ca="1">IF(ISERROR(VLOOKUP($B15,'NEL &amp; P4P Backsheet'!$D$11:$BM$187,W$11,0)),"",VLOOKUP($B15,'NEL &amp; P4P Backsheet'!$D$11:$BM$187, W$11,0))</f>
        <v>-37497.342426497751</v>
      </c>
    </row>
    <row r="16" spans="1:25" ht="15" customHeight="1" thickBot="1">
      <c r="A16" s="3">
        <v>1</v>
      </c>
      <c r="B16" s="41" t="str">
        <f t="shared" ca="1" si="0"/>
        <v>Y54</v>
      </c>
      <c r="C16" s="42" t="str">
        <f ca="1">IF(B16="","",VLOOKUP(B16,'Org list'!$J$9:$K$637,2,0))</f>
        <v>North of England Commissioning Region</v>
      </c>
      <c r="D16" s="24" t="str">
        <f ca="1">IF(ISERROR(VLOOKUP($B16,'NEL &amp; P4P Backsheet'!$D$38:$BL$187,'Non-Elective Performance'!$D$11,0)),"",VLOOKUP($B16,'NEL &amp; P4P Backsheet'!$D$38:$BL$187,'Non-Elective Performance'!$D$11,0))</f>
        <v/>
      </c>
      <c r="E16" s="327">
        <f ca="1">IF(ISERROR(VLOOKUP($B16,'NEL &amp; P4P Backsheet'!$D$11:$BM$187,E$11,0)),"",VLOOKUP($B16,'NEL &amp; P4P Backsheet'!$D$11:$BM$187, E$11,0))</f>
        <v>434564.71190562838</v>
      </c>
      <c r="F16" s="459">
        <f ca="1">IF(ISERROR(VLOOKUP($B16,'NEL &amp; P4P Backsheet'!$D$11:$BM$187,F$11,0)),"",VLOOKUP($B16,'NEL &amp; P4P Backsheet'!$D$11:$BM$187, F$11,0))</f>
        <v>433800.59997904242</v>
      </c>
      <c r="G16" s="459">
        <f ca="1">IF(ISERROR(VLOOKUP($B16,'NEL &amp; P4P Backsheet'!$D$11:$BM$187,G$11,0)),"",VLOOKUP($B16,'NEL &amp; P4P Backsheet'!$D$11:$BM$187, G$11,0))</f>
        <v>429417.48142629664</v>
      </c>
      <c r="H16" s="57">
        <f ca="1">IF(ISERROR(VLOOKUP($B16,'NEL &amp; P4P Backsheet'!$D$11:$BM$187,H$11,0)),"",VLOOKUP($B16,'NEL &amp; P4P Backsheet'!$D$11:$BM$187, H$11,0))</f>
        <v>448221.43286974565</v>
      </c>
      <c r="I16" s="327">
        <f ca="1">IF(ISERROR(VLOOKUP($B16,'NEL &amp; P4P Backsheet'!$D$11:$BM$187,I$11,0)),"",VLOOKUP($B16,'NEL &amp; P4P Backsheet'!$D$11:$BM$187, I$11,0))</f>
        <v>426733.41054845956</v>
      </c>
      <c r="J16" s="459">
        <f ca="1">IF(ISERROR(VLOOKUP($B16,'NEL &amp; P4P Backsheet'!$D$11:$BM$187,J$11,0)),"",VLOOKUP($B16,'NEL &amp; P4P Backsheet'!$D$11:$BM$187, J$11,0))</f>
        <v>423677.59905364638</v>
      </c>
      <c r="K16" s="459">
        <f ca="1">IF(ISERROR(VLOOKUP($B16,'NEL &amp; P4P Backsheet'!$D$11:$BM$187,K$11,0)),"",VLOOKUP($B16,'NEL &amp; P4P Backsheet'!$D$11:$BM$187, K$11,0))</f>
        <v>417025.30025838112</v>
      </c>
      <c r="L16" s="57">
        <f ca="1">IF(ISERROR(VLOOKUP($B16,'NEL &amp; P4P Backsheet'!$D$11:$BM$187,L$11,0)),"",VLOOKUP($B16,'NEL &amp; P4P Backsheet'!$D$11:$BM$187, L$11,0))</f>
        <v>434961.37877852697</v>
      </c>
      <c r="M16" s="344">
        <f ca="1">IF(ISERROR(VLOOKUP($B16,'NEL &amp; P4P Backsheet'!$D$11:$BM$187,M$11,0)),"",VLOOKUP($B16,'NEL &amp; P4P Backsheet'!$D$11:$BM$187, M$11,0))</f>
        <v>424911</v>
      </c>
      <c r="N16" s="327">
        <f ca="1">IF(ISERROR(VLOOKUP($B16,'NEL &amp; P4P Backsheet'!$D$11:$BM$187,N$11,0)),"",VLOOKUP($B16,'NEL &amp; P4P Backsheet'!$D$11:$BM$187, N$11,0))</f>
        <v>434521</v>
      </c>
      <c r="O16" s="459">
        <f ca="1">IF(ISERROR(VLOOKUP($B16,'NEL &amp; P4P Backsheet'!$D$11:$BM$187,O$11,0)),"",VLOOKUP($B16,'NEL &amp; P4P Backsheet'!$D$11:$BM$187, O$11,0))</f>
        <v>430187.00433245872</v>
      </c>
      <c r="P16" s="57">
        <f ca="1">IF(ISERROR(VLOOKUP($B16,'NEL &amp; P4P Backsheet'!$D$11:$BM$187,P$11,0)),"",VLOOKUP($B16,'NEL &amp; P4P Backsheet'!$D$11:$BM$187, P$11,0))</f>
        <v>425915.83500000002</v>
      </c>
      <c r="Q16" s="327">
        <f ca="1">IF(ISERROR(VLOOKUP($B16,'NEL &amp; P4P Backsheet'!$D$11:$BM$187,Q$11,0)),"",VLOOKUP($B16,'NEL &amp; P4P Backsheet'!$D$11:$BM$187, Q$11,0))</f>
        <v>43.711905628381828</v>
      </c>
      <c r="R16" s="459">
        <f ca="1">IF(ISERROR(VLOOKUP($B16,'NEL &amp; P4P Backsheet'!$D$11:$BM$187,R$11,0)),"",VLOOKUP($B16,'NEL &amp; P4P Backsheet'!$D$11:$BM$187, R$11,0))</f>
        <v>3613.5956465836953</v>
      </c>
      <c r="S16" s="57">
        <f ca="1">IF(ISERROR(VLOOKUP($B16,'NEL &amp; P4P Backsheet'!$D$11:$BM$187,S$11,0)),"",VLOOKUP($B16,'NEL &amp; P4P Backsheet'!$D$11:$BM$187, S$11,0))</f>
        <v>3501.6464262966065</v>
      </c>
      <c r="T16" s="61">
        <f ca="1">IF(ISERROR(VLOOKUP($B16,'NEL &amp; P4P Backsheet'!$D$11:$BM$187,T$11,0)),"",VLOOKUP($B16,'NEL &amp; P4P Backsheet'!$D$11:$BM$187, T$11,0))</f>
        <v>0</v>
      </c>
      <c r="U16" s="327">
        <f ca="1">IF(ISERROR(VLOOKUP($B16,'NEL &amp; P4P Backsheet'!$D$11:$BM$187,U$11,0)),"",VLOOKUP($B16,'NEL &amp; P4P Backsheet'!$D$11:$BM$187, U$11,0))</f>
        <v>-7787.5894515404707</v>
      </c>
      <c r="V16" s="459">
        <f ca="1">IF(ISERROR(VLOOKUP($B16,'NEL &amp; P4P Backsheet'!$D$11:$BM$187,V$11,0)),"",VLOOKUP($B16,'NEL &amp; P4P Backsheet'!$D$11:$BM$187, V$11,0))</f>
        <v>-6509.4052788123554</v>
      </c>
      <c r="W16" s="57">
        <f ca="1">IF(ISERROR(VLOOKUP($B16,'NEL &amp; P4P Backsheet'!$D$11:$BM$187,W$11,0)),"",VLOOKUP($B16,'NEL &amp; P4P Backsheet'!$D$11:$BM$187, W$11,0))</f>
        <v>-8890.5347416189707</v>
      </c>
    </row>
    <row r="17" spans="1:23" ht="15" customHeight="1" thickBot="1">
      <c r="A17" s="3">
        <v>2</v>
      </c>
      <c r="B17" s="41" t="str">
        <f t="shared" ca="1" si="0"/>
        <v>Y55</v>
      </c>
      <c r="C17" s="42" t="str">
        <f ca="1">IF(B17="","",VLOOKUP(B17,'Org list'!$J$9:$K$637,2,0))</f>
        <v>Midlands and East of England Commissioning Region</v>
      </c>
      <c r="D17" s="24" t="str">
        <f ca="1">IF(ISERROR(VLOOKUP($B17,'NEL &amp; P4P Backsheet'!$D$38:$BL$187,'Non-Elective Performance'!$D$11,0)),"",VLOOKUP($B17,'NEL &amp; P4P Backsheet'!$D$38:$BL$187,'Non-Elective Performance'!$D$11,0))</f>
        <v/>
      </c>
      <c r="E17" s="327">
        <f ca="1">IF(ISERROR(VLOOKUP($B17,'NEL &amp; P4P Backsheet'!$D$11:$BM$187,E$11,0)),"",VLOOKUP($B17,'NEL &amp; P4P Backsheet'!$D$11:$BM$187, E$11,0))</f>
        <v>416172.3886255924</v>
      </c>
      <c r="F17" s="459">
        <f ca="1">IF(ISERROR(VLOOKUP($B17,'NEL &amp; P4P Backsheet'!$D$11:$BM$187,F$11,0)),"",VLOOKUP($B17,'NEL &amp; P4P Backsheet'!$D$11:$BM$187, F$11,0))</f>
        <v>425297.79567726323</v>
      </c>
      <c r="G17" s="459">
        <f ca="1">IF(ISERROR(VLOOKUP($B17,'NEL &amp; P4P Backsheet'!$D$11:$BM$187,G$11,0)),"",VLOOKUP($B17,'NEL &amp; P4P Backsheet'!$D$11:$BM$187, G$11,0))</f>
        <v>421860.7917794931</v>
      </c>
      <c r="H17" s="57">
        <f ca="1">IF(ISERROR(VLOOKUP($B17,'NEL &amp; P4P Backsheet'!$D$11:$BM$187,H$11,0)),"",VLOOKUP($B17,'NEL &amp; P4P Backsheet'!$D$11:$BM$187, H$11,0))</f>
        <v>436327.90523312788</v>
      </c>
      <c r="I17" s="327">
        <f ca="1">IF(ISERROR(VLOOKUP($B17,'NEL &amp; P4P Backsheet'!$D$11:$BM$187,I$11,0)),"",VLOOKUP($B17,'NEL &amp; P4P Backsheet'!$D$11:$BM$187, I$11,0))</f>
        <v>411794.93032736529</v>
      </c>
      <c r="J17" s="459">
        <f ca="1">IF(ISERROR(VLOOKUP($B17,'NEL &amp; P4P Backsheet'!$D$11:$BM$187,J$11,0)),"",VLOOKUP($B17,'NEL &amp; P4P Backsheet'!$D$11:$BM$187, J$11,0))</f>
        <v>418193.93736942066</v>
      </c>
      <c r="K17" s="459">
        <f ca="1">IF(ISERROR(VLOOKUP($B17,'NEL &amp; P4P Backsheet'!$D$11:$BM$187,K$11,0)),"",VLOOKUP($B17,'NEL &amp; P4P Backsheet'!$D$11:$BM$187, K$11,0))</f>
        <v>414581.03623443842</v>
      </c>
      <c r="L17" s="57">
        <f ca="1">IF(ISERROR(VLOOKUP($B17,'NEL &amp; P4P Backsheet'!$D$11:$BM$187,L$11,0)),"",VLOOKUP($B17,'NEL &amp; P4P Backsheet'!$D$11:$BM$187, L$11,0))</f>
        <v>423822.60531459912</v>
      </c>
      <c r="M17" s="344">
        <f ca="1">IF(ISERROR(VLOOKUP($B17,'NEL &amp; P4P Backsheet'!$D$11:$BM$187,M$11,0)),"",VLOOKUP($B17,'NEL &amp; P4P Backsheet'!$D$11:$BM$187, M$11,0))</f>
        <v>405876</v>
      </c>
      <c r="N17" s="327">
        <f ca="1">IF(ISERROR(VLOOKUP($B17,'NEL &amp; P4P Backsheet'!$D$11:$BM$187,N$11,0)),"",VLOOKUP($B17,'NEL &amp; P4P Backsheet'!$D$11:$BM$187, N$11,0))</f>
        <v>415489</v>
      </c>
      <c r="O17" s="459">
        <f ca="1">IF(ISERROR(VLOOKUP($B17,'NEL &amp; P4P Backsheet'!$D$11:$BM$187,O$11,0)),"",VLOOKUP($B17,'NEL &amp; P4P Backsheet'!$D$11:$BM$187, O$11,0))</f>
        <v>425822</v>
      </c>
      <c r="P17" s="57">
        <f ca="1">IF(ISERROR(VLOOKUP($B17,'NEL &amp; P4P Backsheet'!$D$11:$BM$187,P$11,0)),"",VLOOKUP($B17,'NEL &amp; P4P Backsheet'!$D$11:$BM$187, P$11,0))</f>
        <v>430285.8883723414</v>
      </c>
      <c r="Q17" s="327">
        <f ca="1">IF(ISERROR(VLOOKUP($B17,'NEL &amp; P4P Backsheet'!$D$11:$BM$187,Q$11,0)),"",VLOOKUP($B17,'NEL &amp; P4P Backsheet'!$D$11:$BM$187, Q$11,0))</f>
        <v>683.3886255924167</v>
      </c>
      <c r="R17" s="459">
        <f ca="1">IF(ISERROR(VLOOKUP($B17,'NEL &amp; P4P Backsheet'!$D$11:$BM$187,R$11,0)),"",VLOOKUP($B17,'NEL &amp; P4P Backsheet'!$D$11:$BM$187, R$11,0))</f>
        <v>-524.20432273677352</v>
      </c>
      <c r="S17" s="57">
        <f ca="1">IF(ISERROR(VLOOKUP($B17,'NEL &amp; P4P Backsheet'!$D$11:$BM$187,S$11,0)),"",VLOOKUP($B17,'NEL &amp; P4P Backsheet'!$D$11:$BM$187, S$11,0))</f>
        <v>-8425.0965928482874</v>
      </c>
      <c r="T17" s="61">
        <f ca="1">IF(ISERROR(VLOOKUP($B17,'NEL &amp; P4P Backsheet'!$D$11:$BM$187,T$11,0)),"",VLOOKUP($B17,'NEL &amp; P4P Backsheet'!$D$11:$BM$187, T$11,0))</f>
        <v>0</v>
      </c>
      <c r="U17" s="327">
        <f ca="1">IF(ISERROR(VLOOKUP($B17,'NEL &amp; P4P Backsheet'!$D$11:$BM$187,U$11,0)),"",VLOOKUP($B17,'NEL &amp; P4P Backsheet'!$D$11:$BM$187, U$11,0))</f>
        <v>-3694.0696726347142</v>
      </c>
      <c r="V17" s="459">
        <f ca="1">IF(ISERROR(VLOOKUP($B17,'NEL &amp; P4P Backsheet'!$D$11:$BM$187,V$11,0)),"",VLOOKUP($B17,'NEL &amp; P4P Backsheet'!$D$11:$BM$187, V$11,0))</f>
        <v>-7628.062630579323</v>
      </c>
      <c r="W17" s="57">
        <f ca="1">IF(ISERROR(VLOOKUP($B17,'NEL &amp; P4P Backsheet'!$D$11:$BM$187,W$11,0)),"",VLOOKUP($B17,'NEL &amp; P4P Backsheet'!$D$11:$BM$187, W$11,0))</f>
        <v>-15704.852137902972</v>
      </c>
    </row>
    <row r="18" spans="1:23" ht="15" customHeight="1" thickBot="1">
      <c r="A18" s="3">
        <v>3</v>
      </c>
      <c r="B18" s="41" t="str">
        <f t="shared" ca="1" si="0"/>
        <v>Y56</v>
      </c>
      <c r="C18" s="42" t="str">
        <f ca="1">IF(B18="","",VLOOKUP(B18,'Org list'!$J$9:$K$637,2,0))</f>
        <v>London Commissioning Region</v>
      </c>
      <c r="D18" s="24" t="str">
        <f ca="1">IF(ISERROR(VLOOKUP($B18,'NEL &amp; P4P Backsheet'!$D$38:$BL$187,'Non-Elective Performance'!$D$11,0)),"",VLOOKUP($B18,'NEL &amp; P4P Backsheet'!$D$38:$BL$187,'Non-Elective Performance'!$D$11,0))</f>
        <v/>
      </c>
      <c r="E18" s="327">
        <f ca="1">IF(ISERROR(VLOOKUP($B18,'NEL &amp; P4P Backsheet'!$D$11:$BM$187,E$11,0)),"",VLOOKUP($B18,'NEL &amp; P4P Backsheet'!$D$11:$BM$187, E$11,0))</f>
        <v>181778.27009029427</v>
      </c>
      <c r="F18" s="459">
        <f ca="1">IF(ISERROR(VLOOKUP($B18,'NEL &amp; P4P Backsheet'!$D$11:$BM$187,F$11,0)),"",VLOOKUP($B18,'NEL &amp; P4P Backsheet'!$D$11:$BM$187, F$11,0))</f>
        <v>183494.84302963183</v>
      </c>
      <c r="G18" s="459">
        <f ca="1">IF(ISERROR(VLOOKUP($B18,'NEL &amp; P4P Backsheet'!$D$11:$BM$187,G$11,0)),"",VLOOKUP($B18,'NEL &amp; P4P Backsheet'!$D$11:$BM$187, G$11,0))</f>
        <v>182277.07679246276</v>
      </c>
      <c r="H18" s="57">
        <f ca="1">IF(ISERROR(VLOOKUP($B18,'NEL &amp; P4P Backsheet'!$D$11:$BM$187,H$11,0)),"",VLOOKUP($B18,'NEL &amp; P4P Backsheet'!$D$11:$BM$187, H$11,0))</f>
        <v>189481.60009631352</v>
      </c>
      <c r="I18" s="327">
        <f ca="1">IF(ISERROR(VLOOKUP($B18,'NEL &amp; P4P Backsheet'!$D$11:$BM$187,I$11,0)),"",VLOOKUP($B18,'NEL &amp; P4P Backsheet'!$D$11:$BM$187, I$11,0))</f>
        <v>178297.58533626341</v>
      </c>
      <c r="J18" s="459">
        <f ca="1">IF(ISERROR(VLOOKUP($B18,'NEL &amp; P4P Backsheet'!$D$11:$BM$187,J$11,0)),"",VLOOKUP($B18,'NEL &amp; P4P Backsheet'!$D$11:$BM$187, J$11,0))</f>
        <v>181859.75855030527</v>
      </c>
      <c r="K18" s="459">
        <f ca="1">IF(ISERROR(VLOOKUP($B18,'NEL &amp; P4P Backsheet'!$D$11:$BM$187,K$11,0)),"",VLOOKUP($B18,'NEL &amp; P4P Backsheet'!$D$11:$BM$187, K$11,0))</f>
        <v>180809.48520984157</v>
      </c>
      <c r="L18" s="57">
        <f ca="1">IF(ISERROR(VLOOKUP($B18,'NEL &amp; P4P Backsheet'!$D$11:$BM$187,L$11,0)),"",VLOOKUP($B18,'NEL &amp; P4P Backsheet'!$D$11:$BM$187, L$11,0))</f>
        <v>186616.06802660684</v>
      </c>
      <c r="M18" s="344">
        <f ca="1">IF(ISERROR(VLOOKUP($B18,'NEL &amp; P4P Backsheet'!$D$11:$BM$187,M$11,0)),"",VLOOKUP($B18,'NEL &amp; P4P Backsheet'!$D$11:$BM$187, M$11,0))</f>
        <v>167765</v>
      </c>
      <c r="N18" s="327">
        <f ca="1">IF(ISERROR(VLOOKUP($B18,'NEL &amp; P4P Backsheet'!$D$11:$BM$187,N$11,0)),"",VLOOKUP($B18,'NEL &amp; P4P Backsheet'!$D$11:$BM$187, N$11,0))</f>
        <v>181281.1831427888</v>
      </c>
      <c r="O18" s="459">
        <f ca="1">IF(ISERROR(VLOOKUP($B18,'NEL &amp; P4P Backsheet'!$D$11:$BM$187,O$11,0)),"",VLOOKUP($B18,'NEL &amp; P4P Backsheet'!$D$11:$BM$187, O$11,0))</f>
        <v>183972</v>
      </c>
      <c r="P18" s="57">
        <f ca="1">IF(ISERROR(VLOOKUP($B18,'NEL &amp; P4P Backsheet'!$D$11:$BM$187,P$11,0)),"",VLOOKUP($B18,'NEL &amp; P4P Backsheet'!$D$11:$BM$187, P$11,0))</f>
        <v>182136</v>
      </c>
      <c r="Q18" s="327">
        <f ca="1">IF(ISERROR(VLOOKUP($B18,'NEL &amp; P4P Backsheet'!$D$11:$BM$187,Q$11,0)),"",VLOOKUP($B18,'NEL &amp; P4P Backsheet'!$D$11:$BM$187, Q$11,0))</f>
        <v>497.08694750549512</v>
      </c>
      <c r="R18" s="459">
        <f ca="1">IF(ISERROR(VLOOKUP($B18,'NEL &amp; P4P Backsheet'!$D$11:$BM$187,R$11,0)),"",VLOOKUP($B18,'NEL &amp; P4P Backsheet'!$D$11:$BM$187, R$11,0))</f>
        <v>-477.15697036817164</v>
      </c>
      <c r="S18" s="57">
        <f ca="1">IF(ISERROR(VLOOKUP($B18,'NEL &amp; P4P Backsheet'!$D$11:$BM$187,S$11,0)),"",VLOOKUP($B18,'NEL &amp; P4P Backsheet'!$D$11:$BM$187, S$11,0))</f>
        <v>141.07679246274347</v>
      </c>
      <c r="T18" s="61">
        <f ca="1">IF(ISERROR(VLOOKUP($B18,'NEL &amp; P4P Backsheet'!$D$11:$BM$187,T$11,0)),"",VLOOKUP($B18,'NEL &amp; P4P Backsheet'!$D$11:$BM$187, T$11,0))</f>
        <v>0</v>
      </c>
      <c r="U18" s="327">
        <f ca="1">IF(ISERROR(VLOOKUP($B18,'NEL &amp; P4P Backsheet'!$D$11:$BM$187,U$11,0)),"",VLOOKUP($B18,'NEL &amp; P4P Backsheet'!$D$11:$BM$187, U$11,0))</f>
        <v>-2983.5978065253694</v>
      </c>
      <c r="V18" s="459">
        <f ca="1">IF(ISERROR(VLOOKUP($B18,'NEL &amp; P4P Backsheet'!$D$11:$BM$187,V$11,0)),"",VLOOKUP($B18,'NEL &amp; P4P Backsheet'!$D$11:$BM$187, V$11,0))</f>
        <v>-2112.2414496947358</v>
      </c>
      <c r="W18" s="57">
        <f ca="1">IF(ISERROR(VLOOKUP($B18,'NEL &amp; P4P Backsheet'!$D$11:$BM$187,W$11,0)),"",VLOOKUP($B18,'NEL &amp; P4P Backsheet'!$D$11:$BM$187, W$11,0))</f>
        <v>-1326.5147901584141</v>
      </c>
    </row>
    <row r="19" spans="1:23" ht="15" customHeight="1" thickBot="1">
      <c r="A19" s="3">
        <v>4</v>
      </c>
      <c r="B19" s="41" t="str">
        <f t="shared" ca="1" si="0"/>
        <v>Y57</v>
      </c>
      <c r="C19" s="42" t="str">
        <f ca="1">IF(B19="","",VLOOKUP(B19,'Org list'!$J$9:$K$637,2,0))</f>
        <v>South of England Commissioning Region</v>
      </c>
      <c r="D19" s="24" t="str">
        <f ca="1">IF(ISERROR(VLOOKUP($B19,'NEL &amp; P4P Backsheet'!$D$38:$BL$187,'Non-Elective Performance'!$D$11,0)),"",VLOOKUP($B19,'NEL &amp; P4P Backsheet'!$D$38:$BL$187,'Non-Elective Performance'!$D$11,0))</f>
        <v/>
      </c>
      <c r="E19" s="327">
        <f ca="1">IF(ISERROR(VLOOKUP($B19,'NEL &amp; P4P Backsheet'!$D$11:$BM$187,E$11,0)),"",VLOOKUP($B19,'NEL &amp; P4P Backsheet'!$D$11:$BM$187, E$11,0))</f>
        <v>321663.40955856716</v>
      </c>
      <c r="F19" s="459">
        <f ca="1">IF(ISERROR(VLOOKUP($B19,'NEL &amp; P4P Backsheet'!$D$11:$BM$187,F$11,0)),"",VLOOKUP($B19,'NEL &amp; P4P Backsheet'!$D$11:$BM$187, F$11,0))</f>
        <v>323049.23377331346</v>
      </c>
      <c r="G19" s="459">
        <f ca="1">IF(ISERROR(VLOOKUP($B19,'NEL &amp; P4P Backsheet'!$D$11:$BM$187,G$11,0)),"",VLOOKUP($B19,'NEL &amp; P4P Backsheet'!$D$11:$BM$187, G$11,0))</f>
        <v>321788.59317453927</v>
      </c>
      <c r="H19" s="57">
        <f ca="1">IF(ISERROR(VLOOKUP($B19,'NEL &amp; P4P Backsheet'!$D$11:$BM$187,H$11,0)),"",VLOOKUP($B19,'NEL &amp; P4P Backsheet'!$D$11:$BM$187, H$11,0))</f>
        <v>335071.76667268405</v>
      </c>
      <c r="I19" s="327">
        <f ca="1">IF(ISERROR(VLOOKUP($B19,'NEL &amp; P4P Backsheet'!$D$11:$BM$187,I$11,0)),"",VLOOKUP($B19,'NEL &amp; P4P Backsheet'!$D$11:$BM$187, I$11,0))</f>
        <v>321690.44960662135</v>
      </c>
      <c r="J19" s="459">
        <f ca="1">IF(ISERROR(VLOOKUP($B19,'NEL &amp; P4P Backsheet'!$D$11:$BM$187,J$11,0)),"",VLOOKUP($B19,'NEL &amp; P4P Backsheet'!$D$11:$BM$187, J$11,0))</f>
        <v>320064.07212232368</v>
      </c>
      <c r="K19" s="459">
        <f ca="1">IF(ISERROR(VLOOKUP($B19,'NEL &amp; P4P Backsheet'!$D$11:$BM$187,K$11,0)),"",VLOOKUP($B19,'NEL &amp; P4P Backsheet'!$D$11:$BM$187, K$11,0))</f>
        <v>316380.55924318265</v>
      </c>
      <c r="L19" s="57">
        <f ca="1">IF(ISERROR(VLOOKUP($B19,'NEL &amp; P4P Backsheet'!$D$11:$BM$187,L$11,0)),"",VLOOKUP($B19,'NEL &amp; P4P Backsheet'!$D$11:$BM$187, L$11,0))</f>
        <v>326367.15009331511</v>
      </c>
      <c r="M19" s="344">
        <f ca="1">IF(ISERROR(VLOOKUP($B19,'NEL &amp; P4P Backsheet'!$D$11:$BM$187,M$11,0)),"",VLOOKUP($B19,'NEL &amp; P4P Backsheet'!$D$11:$BM$187, M$11,0))</f>
        <v>318852</v>
      </c>
      <c r="N19" s="327">
        <f ca="1">IF(ISERROR(VLOOKUP($B19,'NEL &amp; P4P Backsheet'!$D$11:$BM$187,N$11,0)),"",VLOOKUP($B19,'NEL &amp; P4P Backsheet'!$D$11:$BM$187, N$11,0))</f>
        <v>323204.85926291544</v>
      </c>
      <c r="O19" s="459">
        <f ca="1">IF(ISERROR(VLOOKUP($B19,'NEL &amp; P4P Backsheet'!$D$11:$BM$187,O$11,0)),"",VLOOKUP($B19,'NEL &amp; P4P Backsheet'!$D$11:$BM$187, O$11,0))</f>
        <v>325245</v>
      </c>
      <c r="P19" s="57">
        <f ca="1">IF(ISERROR(VLOOKUP($B19,'NEL &amp; P4P Backsheet'!$D$11:$BM$187,P$11,0)),"",VLOOKUP($B19,'NEL &amp; P4P Backsheet'!$D$11:$BM$187, P$11,0))</f>
        <v>327956</v>
      </c>
      <c r="Q19" s="327">
        <f ca="1">IF(ISERROR(VLOOKUP($B19,'NEL &amp; P4P Backsheet'!$D$11:$BM$187,Q$11,0)),"",VLOOKUP($B19,'NEL &amp; P4P Backsheet'!$D$11:$BM$187, Q$11,0))</f>
        <v>-1541.4497043482911</v>
      </c>
      <c r="R19" s="459">
        <f ca="1">IF(ISERROR(VLOOKUP($B19,'NEL &amp; P4P Backsheet'!$D$11:$BM$187,R$11,0)),"",VLOOKUP($B19,'NEL &amp; P4P Backsheet'!$D$11:$BM$187, R$11,0))</f>
        <v>-2195.7662266865668</v>
      </c>
      <c r="S19" s="57">
        <f ca="1">IF(ISERROR(VLOOKUP($B19,'NEL &amp; P4P Backsheet'!$D$11:$BM$187,S$11,0)),"",VLOOKUP($B19,'NEL &amp; P4P Backsheet'!$D$11:$BM$187, S$11,0))</f>
        <v>-6167.4068254607537</v>
      </c>
      <c r="T19" s="61">
        <f ca="1">IF(ISERROR(VLOOKUP($B19,'NEL &amp; P4P Backsheet'!$D$11:$BM$187,T$11,0)),"",VLOOKUP($B19,'NEL &amp; P4P Backsheet'!$D$11:$BM$187, T$11,0))</f>
        <v>0</v>
      </c>
      <c r="U19" s="327">
        <f ca="1">IF(ISERROR(VLOOKUP($B19,'NEL &amp; P4P Backsheet'!$D$11:$BM$187,U$11,0)),"",VLOOKUP($B19,'NEL &amp; P4P Backsheet'!$D$11:$BM$187, U$11,0))</f>
        <v>-1514.4096562941286</v>
      </c>
      <c r="V19" s="459">
        <f ca="1">IF(ISERROR(VLOOKUP($B19,'NEL &amp; P4P Backsheet'!$D$11:$BM$187,V$11,0)),"",VLOOKUP($B19,'NEL &amp; P4P Backsheet'!$D$11:$BM$187, V$11,0))</f>
        <v>-5180.9278776762858</v>
      </c>
      <c r="W19" s="57">
        <f ca="1">IF(ISERROR(VLOOKUP($B19,'NEL &amp; P4P Backsheet'!$D$11:$BM$187,W$11,0)),"",VLOOKUP($B19,'NEL &amp; P4P Backsheet'!$D$11:$BM$187, W$11,0))</f>
        <v>-11575.440756817399</v>
      </c>
    </row>
    <row r="20" spans="1:23" ht="15" customHeight="1" thickBot="1">
      <c r="A20" s="3">
        <v>5</v>
      </c>
      <c r="B20" s="41" t="str">
        <f t="shared" ca="1" si="0"/>
        <v>E12000001</v>
      </c>
      <c r="C20" s="42" t="str">
        <f ca="1">IF(B20="","",VLOOKUP(B20,'Org list'!$J$9:$K$637,2,0))</f>
        <v>North East GOR</v>
      </c>
      <c r="D20" s="24" t="str">
        <f ca="1">IF(ISERROR(VLOOKUP($B20,'NEL &amp; P4P Backsheet'!$D$38:$BL$187,'Non-Elective Performance'!$D$11,0)),"",VLOOKUP($B20,'NEL &amp; P4P Backsheet'!$D$38:$BL$187,'Non-Elective Performance'!$D$11,0))</f>
        <v/>
      </c>
      <c r="E20" s="327">
        <f ca="1">IF(ISERROR(VLOOKUP($B20,'NEL &amp; P4P Backsheet'!$D$11:$BM$187,E$11,0)),"",VLOOKUP($B20,'NEL &amp; P4P Backsheet'!$D$11:$BM$187, E$11,0))</f>
        <v>75997.461905628385</v>
      </c>
      <c r="F20" s="459">
        <f ca="1">IF(ISERROR(VLOOKUP($B20,'NEL &amp; P4P Backsheet'!$D$11:$BM$187,F$11,0)),"",VLOOKUP($B20,'NEL &amp; P4P Backsheet'!$D$11:$BM$187, F$11,0))</f>
        <v>75752.349979042425</v>
      </c>
      <c r="G20" s="459">
        <f ca="1">IF(ISERROR(VLOOKUP($B20,'NEL &amp; P4P Backsheet'!$D$11:$BM$187,G$11,0)),"",VLOOKUP($B20,'NEL &amp; P4P Backsheet'!$D$11:$BM$187, G$11,0))</f>
        <v>76254.23142629661</v>
      </c>
      <c r="H20" s="57">
        <f ca="1">IF(ISERROR(VLOOKUP($B20,'NEL &amp; P4P Backsheet'!$D$11:$BM$187,H$11,0)),"",VLOOKUP($B20,'NEL &amp; P4P Backsheet'!$D$11:$BM$187, H$11,0))</f>
        <v>78234.182869745622</v>
      </c>
      <c r="I20" s="327">
        <f ca="1">IF(ISERROR(VLOOKUP($B20,'NEL &amp; P4P Backsheet'!$D$11:$BM$187,I$11,0)),"",VLOOKUP($B20,'NEL &amp; P4P Backsheet'!$D$11:$BM$187, I$11,0))</f>
        <v>73939.808048459527</v>
      </c>
      <c r="J20" s="459">
        <f ca="1">IF(ISERROR(VLOOKUP($B20,'NEL &amp; P4P Backsheet'!$D$11:$BM$187,J$11,0)),"",VLOOKUP($B20,'NEL &amp; P4P Backsheet'!$D$11:$BM$187, J$11,0))</f>
        <v>73413.694479671161</v>
      </c>
      <c r="K20" s="459">
        <f ca="1">IF(ISERROR(VLOOKUP($B20,'NEL &amp; P4P Backsheet'!$D$11:$BM$187,K$11,0)),"",VLOOKUP($B20,'NEL &amp; P4P Backsheet'!$D$11:$BM$187, K$11,0))</f>
        <v>73804.712483507697</v>
      </c>
      <c r="L20" s="57">
        <f ca="1">IF(ISERROR(VLOOKUP($B20,'NEL &amp; P4P Backsheet'!$D$11:$BM$187,L$11,0)),"",VLOOKUP($B20,'NEL &amp; P4P Backsheet'!$D$11:$BM$187, L$11,0))</f>
        <v>75981.157383653248</v>
      </c>
      <c r="M20" s="344">
        <f ca="1">IF(ISERROR(VLOOKUP($B20,'NEL &amp; P4P Backsheet'!$D$11:$BM$187,M$11,0)),"",VLOOKUP($B20,'NEL &amp; P4P Backsheet'!$D$11:$BM$187, M$11,0))</f>
        <v>75110</v>
      </c>
      <c r="N20" s="327">
        <f ca="1">IF(ISERROR(VLOOKUP($B20,'NEL &amp; P4P Backsheet'!$D$11:$BM$187,N$11,0)),"",VLOOKUP($B20,'NEL &amp; P4P Backsheet'!$D$11:$BM$187, N$11,0))</f>
        <v>77965</v>
      </c>
      <c r="O20" s="459">
        <f ca="1">IF(ISERROR(VLOOKUP($B20,'NEL &amp; P4P Backsheet'!$D$11:$BM$187,O$11,0)),"",VLOOKUP($B20,'NEL &amp; P4P Backsheet'!$D$11:$BM$187, O$11,0))</f>
        <v>75454.110332458731</v>
      </c>
      <c r="P20" s="57">
        <f ca="1">IF(ISERROR(VLOOKUP($B20,'NEL &amp; P4P Backsheet'!$D$11:$BM$187,P$11,0)),"",VLOOKUP($B20,'NEL &amp; P4P Backsheet'!$D$11:$BM$187, P$11,0))</f>
        <v>73008</v>
      </c>
      <c r="Q20" s="327">
        <f ca="1">IF(ISERROR(VLOOKUP($B20,'NEL &amp; P4P Backsheet'!$D$11:$BM$187,Q$11,0)),"",VLOOKUP($B20,'NEL &amp; P4P Backsheet'!$D$11:$BM$187, Q$11,0))</f>
        <v>-1967.5380943716182</v>
      </c>
      <c r="R20" s="459">
        <f ca="1">IF(ISERROR(VLOOKUP($B20,'NEL &amp; P4P Backsheet'!$D$11:$BM$187,R$11,0)),"",VLOOKUP($B20,'NEL &amp; P4P Backsheet'!$D$11:$BM$187, R$11,0))</f>
        <v>298.23964658369505</v>
      </c>
      <c r="S20" s="57">
        <f ca="1">IF(ISERROR(VLOOKUP($B20,'NEL &amp; P4P Backsheet'!$D$11:$BM$187,S$11,0)),"",VLOOKUP($B20,'NEL &amp; P4P Backsheet'!$D$11:$BM$187, S$11,0))</f>
        <v>3246.2314262966056</v>
      </c>
      <c r="T20" s="61">
        <f ca="1">IF(ISERROR(VLOOKUP($B20,'NEL &amp; P4P Backsheet'!$D$11:$BM$187,T$11,0)),"",VLOOKUP($B20,'NEL &amp; P4P Backsheet'!$D$11:$BM$187, T$11,0))</f>
        <v>0</v>
      </c>
      <c r="U20" s="327">
        <f ca="1">IF(ISERROR(VLOOKUP($B20,'NEL &amp; P4P Backsheet'!$D$11:$BM$187,U$11,0)),"",VLOOKUP($B20,'NEL &amp; P4P Backsheet'!$D$11:$BM$187, U$11,0))</f>
        <v>-4025.1919515404707</v>
      </c>
      <c r="V20" s="459">
        <f ca="1">IF(ISERROR(VLOOKUP($B20,'NEL &amp; P4P Backsheet'!$D$11:$BM$187,V$11,0)),"",VLOOKUP($B20,'NEL &amp; P4P Backsheet'!$D$11:$BM$187, V$11,0))</f>
        <v>-2040.4158527875793</v>
      </c>
      <c r="W20" s="57">
        <f ca="1">IF(ISERROR(VLOOKUP($B20,'NEL &amp; P4P Backsheet'!$D$11:$BM$187,W$11,0)),"",VLOOKUP($B20,'NEL &amp; P4P Backsheet'!$D$11:$BM$187, W$11,0))</f>
        <v>796.71248350770566</v>
      </c>
    </row>
    <row r="21" spans="1:23" ht="15" customHeight="1" thickBot="1">
      <c r="A21" s="3">
        <v>6</v>
      </c>
      <c r="B21" s="41" t="str">
        <f t="shared" ca="1" si="0"/>
        <v>E12000002</v>
      </c>
      <c r="C21" s="42" t="str">
        <f ca="1">IF(B21="","",VLOOKUP(B21,'Org list'!$J$9:$K$637,2,0))</f>
        <v>North West GOR</v>
      </c>
      <c r="D21" s="24" t="str">
        <f ca="1">IF(ISERROR(VLOOKUP($B21,'NEL &amp; P4P Backsheet'!$D$38:$BL$187,'Non-Elective Performance'!$D$11,0)),"",VLOOKUP($B21,'NEL &amp; P4P Backsheet'!$D$38:$BL$187,'Non-Elective Performance'!$D$11,0))</f>
        <v/>
      </c>
      <c r="E21" s="327">
        <f ca="1">IF(ISERROR(VLOOKUP($B21,'NEL &amp; P4P Backsheet'!$D$11:$BM$187,E$11,0)),"",VLOOKUP($B21,'NEL &amp; P4P Backsheet'!$D$11:$BM$187, E$11,0))</f>
        <v>213637.25</v>
      </c>
      <c r="F21" s="459">
        <f ca="1">IF(ISERROR(VLOOKUP($B21,'NEL &amp; P4P Backsheet'!$D$11:$BM$187,F$11,0)),"",VLOOKUP($B21,'NEL &amp; P4P Backsheet'!$D$11:$BM$187, F$11,0))</f>
        <v>215298.25</v>
      </c>
      <c r="G21" s="459">
        <f ca="1">IF(ISERROR(VLOOKUP($B21,'NEL &amp; P4P Backsheet'!$D$11:$BM$187,G$11,0)),"",VLOOKUP($B21,'NEL &amp; P4P Backsheet'!$D$11:$BM$187, G$11,0))</f>
        <v>212383.25</v>
      </c>
      <c r="H21" s="57">
        <f ca="1">IF(ISERROR(VLOOKUP($B21,'NEL &amp; P4P Backsheet'!$D$11:$BM$187,H$11,0)),"",VLOOKUP($B21,'NEL &amp; P4P Backsheet'!$D$11:$BM$187, H$11,0))</f>
        <v>222752.25</v>
      </c>
      <c r="I21" s="327">
        <f ca="1">IF(ISERROR(VLOOKUP($B21,'NEL &amp; P4P Backsheet'!$D$11:$BM$187,I$11,0)),"",VLOOKUP($B21,'NEL &amp; P4P Backsheet'!$D$11:$BM$187, I$11,0))</f>
        <v>209747.60250000001</v>
      </c>
      <c r="J21" s="459">
        <f ca="1">IF(ISERROR(VLOOKUP($B21,'NEL &amp; P4P Backsheet'!$D$11:$BM$187,J$11,0)),"",VLOOKUP($B21,'NEL &amp; P4P Backsheet'!$D$11:$BM$187, J$11,0))</f>
        <v>211480.90457397525</v>
      </c>
      <c r="K21" s="459">
        <f ca="1">IF(ISERROR(VLOOKUP($B21,'NEL &amp; P4P Backsheet'!$D$11:$BM$187,K$11,0)),"",VLOOKUP($B21,'NEL &amp; P4P Backsheet'!$D$11:$BM$187, K$11,0))</f>
        <v>208473.58777487333</v>
      </c>
      <c r="L21" s="57">
        <f ca="1">IF(ISERROR(VLOOKUP($B21,'NEL &amp; P4P Backsheet'!$D$11:$BM$187,L$11,0)),"",VLOOKUP($B21,'NEL &amp; P4P Backsheet'!$D$11:$BM$187, L$11,0))</f>
        <v>218549.22139487366</v>
      </c>
      <c r="M21" s="344">
        <f ca="1">IF(ISERROR(VLOOKUP($B21,'NEL &amp; P4P Backsheet'!$D$11:$BM$187,M$11,0)),"",VLOOKUP($B21,'NEL &amp; P4P Backsheet'!$D$11:$BM$187, M$11,0))</f>
        <v>211417</v>
      </c>
      <c r="N21" s="327">
        <f ca="1">IF(ISERROR(VLOOKUP($B21,'NEL &amp; P4P Backsheet'!$D$11:$BM$187,N$11,0)),"",VLOOKUP($B21,'NEL &amp; P4P Backsheet'!$D$11:$BM$187, N$11,0))</f>
        <v>215286</v>
      </c>
      <c r="O21" s="459">
        <f ca="1">IF(ISERROR(VLOOKUP($B21,'NEL &amp; P4P Backsheet'!$D$11:$BM$187,O$11,0)),"",VLOOKUP($B21,'NEL &amp; P4P Backsheet'!$D$11:$BM$187, O$11,0))</f>
        <v>215590</v>
      </c>
      <c r="P21" s="57">
        <f ca="1">IF(ISERROR(VLOOKUP($B21,'NEL &amp; P4P Backsheet'!$D$11:$BM$187,P$11,0)),"",VLOOKUP($B21,'NEL &amp; P4P Backsheet'!$D$11:$BM$187, P$11,0))</f>
        <v>212198.83499999999</v>
      </c>
      <c r="Q21" s="327">
        <f ca="1">IF(ISERROR(VLOOKUP($B21,'NEL &amp; P4P Backsheet'!$D$11:$BM$187,Q$11,0)),"",VLOOKUP($B21,'NEL &amp; P4P Backsheet'!$D$11:$BM$187, Q$11,0))</f>
        <v>-1648.75</v>
      </c>
      <c r="R21" s="459">
        <f ca="1">IF(ISERROR(VLOOKUP($B21,'NEL &amp; P4P Backsheet'!$D$11:$BM$187,R$11,0)),"",VLOOKUP($B21,'NEL &amp; P4P Backsheet'!$D$11:$BM$187, R$11,0))</f>
        <v>-291.75</v>
      </c>
      <c r="S21" s="57">
        <f ca="1">IF(ISERROR(VLOOKUP($B21,'NEL &amp; P4P Backsheet'!$D$11:$BM$187,S$11,0)),"",VLOOKUP($B21,'NEL &amp; P4P Backsheet'!$D$11:$BM$187, S$11,0))</f>
        <v>184.41500000000087</v>
      </c>
      <c r="T21" s="61">
        <f ca="1">IF(ISERROR(VLOOKUP($B21,'NEL &amp; P4P Backsheet'!$D$11:$BM$187,T$11,0)),"",VLOOKUP($B21,'NEL &amp; P4P Backsheet'!$D$11:$BM$187, T$11,0))</f>
        <v>0</v>
      </c>
      <c r="U21" s="327">
        <f ca="1">IF(ISERROR(VLOOKUP($B21,'NEL &amp; P4P Backsheet'!$D$11:$BM$187,U$11,0)),"",VLOOKUP($B21,'NEL &amp; P4P Backsheet'!$D$11:$BM$187, U$11,0))</f>
        <v>-5538.3975</v>
      </c>
      <c r="V21" s="459">
        <f ca="1">IF(ISERROR(VLOOKUP($B21,'NEL &amp; P4P Backsheet'!$D$11:$BM$187,V$11,0)),"",VLOOKUP($B21,'NEL &amp; P4P Backsheet'!$D$11:$BM$187, V$11,0))</f>
        <v>-4109.0954260247763</v>
      </c>
      <c r="W21" s="57">
        <f ca="1">IF(ISERROR(VLOOKUP($B21,'NEL &amp; P4P Backsheet'!$D$11:$BM$187,W$11,0)),"",VLOOKUP($B21,'NEL &amp; P4P Backsheet'!$D$11:$BM$187, W$11,0))</f>
        <v>-3725.2472251266763</v>
      </c>
    </row>
    <row r="22" spans="1:23" ht="15" customHeight="1" thickBot="1">
      <c r="A22" s="3">
        <v>7</v>
      </c>
      <c r="B22" s="41" t="str">
        <f t="shared" ca="1" si="0"/>
        <v>E12000003</v>
      </c>
      <c r="C22" s="42" t="str">
        <f ca="1">IF(B22="","",VLOOKUP(B22,'Org list'!$J$9:$K$637,2,0))</f>
        <v>Yorkshire and The Humber GOR</v>
      </c>
      <c r="D22" s="24" t="str">
        <f ca="1">IF(ISERROR(VLOOKUP($B22,'NEL &amp; P4P Backsheet'!$D$38:$BL$187,'Non-Elective Performance'!$D$11,0)),"",VLOOKUP($B22,'NEL &amp; P4P Backsheet'!$D$38:$BL$187,'Non-Elective Performance'!$D$11,0))</f>
        <v/>
      </c>
      <c r="E22" s="327">
        <f ca="1">IF(ISERROR(VLOOKUP($B22,'NEL &amp; P4P Backsheet'!$D$11:$BM$187,E$11,0)),"",VLOOKUP($B22,'NEL &amp; P4P Backsheet'!$D$11:$BM$187, E$11,0))</f>
        <v>144930</v>
      </c>
      <c r="F22" s="459">
        <f ca="1">IF(ISERROR(VLOOKUP($B22,'NEL &amp; P4P Backsheet'!$D$11:$BM$187,F$11,0)),"",VLOOKUP($B22,'NEL &amp; P4P Backsheet'!$D$11:$BM$187, F$11,0))</f>
        <v>142750</v>
      </c>
      <c r="G22" s="459">
        <f ca="1">IF(ISERROR(VLOOKUP($B22,'NEL &amp; P4P Backsheet'!$D$11:$BM$187,G$11,0)),"",VLOOKUP($B22,'NEL &amp; P4P Backsheet'!$D$11:$BM$187, G$11,0))</f>
        <v>140780</v>
      </c>
      <c r="H22" s="57">
        <f ca="1">IF(ISERROR(VLOOKUP($B22,'NEL &amp; P4P Backsheet'!$D$11:$BM$187,H$11,0)),"",VLOOKUP($B22,'NEL &amp; P4P Backsheet'!$D$11:$BM$187, H$11,0))</f>
        <v>147235</v>
      </c>
      <c r="I22" s="327">
        <f ca="1">IF(ISERROR(VLOOKUP($B22,'NEL &amp; P4P Backsheet'!$D$11:$BM$187,I$11,0)),"",VLOOKUP($B22,'NEL &amp; P4P Backsheet'!$D$11:$BM$187, I$11,0))</f>
        <v>143046</v>
      </c>
      <c r="J22" s="459">
        <f ca="1">IF(ISERROR(VLOOKUP($B22,'NEL &amp; P4P Backsheet'!$D$11:$BM$187,J$11,0)),"",VLOOKUP($B22,'NEL &amp; P4P Backsheet'!$D$11:$BM$187, J$11,0))</f>
        <v>138783</v>
      </c>
      <c r="K22" s="459">
        <f ca="1">IF(ISERROR(VLOOKUP($B22,'NEL &amp; P4P Backsheet'!$D$11:$BM$187,K$11,0)),"",VLOOKUP($B22,'NEL &amp; P4P Backsheet'!$D$11:$BM$187, K$11,0))</f>
        <v>134747</v>
      </c>
      <c r="L22" s="57">
        <f ca="1">IF(ISERROR(VLOOKUP($B22,'NEL &amp; P4P Backsheet'!$D$11:$BM$187,L$11,0)),"",VLOOKUP($B22,'NEL &amp; P4P Backsheet'!$D$11:$BM$187, L$11,0))</f>
        <v>140431</v>
      </c>
      <c r="M22" s="344">
        <f ca="1">IF(ISERROR(VLOOKUP($B22,'NEL &amp; P4P Backsheet'!$D$11:$BM$187,M$11,0)),"",VLOOKUP($B22,'NEL &amp; P4P Backsheet'!$D$11:$BM$187, M$11,0))</f>
        <v>138384</v>
      </c>
      <c r="N22" s="327">
        <f ca="1">IF(ISERROR(VLOOKUP($B22,'NEL &amp; P4P Backsheet'!$D$11:$BM$187,N$11,0)),"",VLOOKUP($B22,'NEL &amp; P4P Backsheet'!$D$11:$BM$187, N$11,0))</f>
        <v>141270</v>
      </c>
      <c r="O22" s="459">
        <f ca="1">IF(ISERROR(VLOOKUP($B22,'NEL &amp; P4P Backsheet'!$D$11:$BM$187,O$11,0)),"",VLOOKUP($B22,'NEL &amp; P4P Backsheet'!$D$11:$BM$187, O$11,0))</f>
        <v>139142.894</v>
      </c>
      <c r="P22" s="57">
        <f ca="1">IF(ISERROR(VLOOKUP($B22,'NEL &amp; P4P Backsheet'!$D$11:$BM$187,P$11,0)),"",VLOOKUP($B22,'NEL &amp; P4P Backsheet'!$D$11:$BM$187, P$11,0))</f>
        <v>140709</v>
      </c>
      <c r="Q22" s="327">
        <f ca="1">IF(ISERROR(VLOOKUP($B22,'NEL &amp; P4P Backsheet'!$D$11:$BM$187,Q$11,0)),"",VLOOKUP($B22,'NEL &amp; P4P Backsheet'!$D$11:$BM$187, Q$11,0))</f>
        <v>3660</v>
      </c>
      <c r="R22" s="459">
        <f ca="1">IF(ISERROR(VLOOKUP($B22,'NEL &amp; P4P Backsheet'!$D$11:$BM$187,R$11,0)),"",VLOOKUP($B22,'NEL &amp; P4P Backsheet'!$D$11:$BM$187, R$11,0))</f>
        <v>3607.1059999999998</v>
      </c>
      <c r="S22" s="57">
        <f ca="1">IF(ISERROR(VLOOKUP($B22,'NEL &amp; P4P Backsheet'!$D$11:$BM$187,S$11,0)),"",VLOOKUP($B22,'NEL &amp; P4P Backsheet'!$D$11:$BM$187, S$11,0))</f>
        <v>71</v>
      </c>
      <c r="T22" s="61">
        <f ca="1">IF(ISERROR(VLOOKUP($B22,'NEL &amp; P4P Backsheet'!$D$11:$BM$187,T$11,0)),"",VLOOKUP($B22,'NEL &amp; P4P Backsheet'!$D$11:$BM$187, T$11,0))</f>
        <v>0</v>
      </c>
      <c r="U22" s="327">
        <f ca="1">IF(ISERROR(VLOOKUP($B22,'NEL &amp; P4P Backsheet'!$D$11:$BM$187,U$11,0)),"",VLOOKUP($B22,'NEL &amp; P4P Backsheet'!$D$11:$BM$187, U$11,0))</f>
        <v>1776</v>
      </c>
      <c r="V22" s="459">
        <f ca="1">IF(ISERROR(VLOOKUP($B22,'NEL &amp; P4P Backsheet'!$D$11:$BM$187,V$11,0)),"",VLOOKUP($B22,'NEL &amp; P4P Backsheet'!$D$11:$BM$187, V$11,0))</f>
        <v>-359.89400000000023</v>
      </c>
      <c r="W22" s="57">
        <f ca="1">IF(ISERROR(VLOOKUP($B22,'NEL &amp; P4P Backsheet'!$D$11:$BM$187,W$11,0)),"",VLOOKUP($B22,'NEL &amp; P4P Backsheet'!$D$11:$BM$187, W$11,0))</f>
        <v>-5962</v>
      </c>
    </row>
    <row r="23" spans="1:23" ht="15" customHeight="1" thickBot="1">
      <c r="A23" s="3">
        <v>8</v>
      </c>
      <c r="B23" s="41" t="str">
        <f t="shared" ca="1" si="0"/>
        <v>E12000004</v>
      </c>
      <c r="C23" s="42" t="str">
        <f ca="1">IF(B23="","",VLOOKUP(B23,'Org list'!$J$9:$K$637,2,0))</f>
        <v>East Midlands GOR</v>
      </c>
      <c r="D23" s="24" t="str">
        <f ca="1">IF(ISERROR(VLOOKUP($B23,'NEL &amp; P4P Backsheet'!$D$38:$BL$187,'Non-Elective Performance'!$D$11,0)),"",VLOOKUP($B23,'NEL &amp; P4P Backsheet'!$D$38:$BL$187,'Non-Elective Performance'!$D$11,0))</f>
        <v/>
      </c>
      <c r="E23" s="327">
        <f ca="1">IF(ISERROR(VLOOKUP($B23,'NEL &amp; P4P Backsheet'!$D$11:$BM$187,E$11,0)),"",VLOOKUP($B23,'NEL &amp; P4P Backsheet'!$D$11:$BM$187, E$11,0))</f>
        <v>115036.38862559242</v>
      </c>
      <c r="F23" s="459">
        <f ca="1">IF(ISERROR(VLOOKUP($B23,'NEL &amp; P4P Backsheet'!$D$11:$BM$187,F$11,0)),"",VLOOKUP($B23,'NEL &amp; P4P Backsheet'!$D$11:$BM$187, F$11,0))</f>
        <v>118759.79567726323</v>
      </c>
      <c r="G23" s="459">
        <f ca="1">IF(ISERROR(VLOOKUP($B23,'NEL &amp; P4P Backsheet'!$D$11:$BM$187,G$11,0)),"",VLOOKUP($B23,'NEL &amp; P4P Backsheet'!$D$11:$BM$187, G$11,0))</f>
        <v>118394.79177949311</v>
      </c>
      <c r="H23" s="57">
        <f ca="1">IF(ISERROR(VLOOKUP($B23,'NEL &amp; P4P Backsheet'!$D$11:$BM$187,H$11,0)),"",VLOOKUP($B23,'NEL &amp; P4P Backsheet'!$D$11:$BM$187, H$11,0))</f>
        <v>122662.90523312784</v>
      </c>
      <c r="I23" s="327">
        <f ca="1">IF(ISERROR(VLOOKUP($B23,'NEL &amp; P4P Backsheet'!$D$11:$BM$187,I$11,0)),"",VLOOKUP($B23,'NEL &amp; P4P Backsheet'!$D$11:$BM$187, I$11,0))</f>
        <v>116598.55514736529</v>
      </c>
      <c r="J23" s="459">
        <f ca="1">IF(ISERROR(VLOOKUP($B23,'NEL &amp; P4P Backsheet'!$D$11:$BM$187,J$11,0)),"",VLOOKUP($B23,'NEL &amp; P4P Backsheet'!$D$11:$BM$187, J$11,0))</f>
        <v>114612.13677713336</v>
      </c>
      <c r="K23" s="459">
        <f ca="1">IF(ISERROR(VLOOKUP($B23,'NEL &amp; P4P Backsheet'!$D$11:$BM$187,K$11,0)),"",VLOOKUP($B23,'NEL &amp; P4P Backsheet'!$D$11:$BM$187, K$11,0))</f>
        <v>115740.27338871665</v>
      </c>
      <c r="L23" s="57">
        <f ca="1">IF(ISERROR(VLOOKUP($B23,'NEL &amp; P4P Backsheet'!$D$11:$BM$187,L$11,0)),"",VLOOKUP($B23,'NEL &amp; P4P Backsheet'!$D$11:$BM$187, L$11,0))</f>
        <v>118874.19260179777</v>
      </c>
      <c r="M23" s="344">
        <f ca="1">IF(ISERROR(VLOOKUP($B23,'NEL &amp; P4P Backsheet'!$D$11:$BM$187,M$11,0)),"",VLOOKUP($B23,'NEL &amp; P4P Backsheet'!$D$11:$BM$187, M$11,0))</f>
        <v>115911</v>
      </c>
      <c r="N23" s="327">
        <f ca="1">IF(ISERROR(VLOOKUP($B23,'NEL &amp; P4P Backsheet'!$D$11:$BM$187,N$11,0)),"",VLOOKUP($B23,'NEL &amp; P4P Backsheet'!$D$11:$BM$187, N$11,0))</f>
        <v>117243</v>
      </c>
      <c r="O23" s="459">
        <f ca="1">IF(ISERROR(VLOOKUP($B23,'NEL &amp; P4P Backsheet'!$D$11:$BM$187,O$11,0)),"",VLOOKUP($B23,'NEL &amp; P4P Backsheet'!$D$11:$BM$187, O$11,0))</f>
        <v>120207</v>
      </c>
      <c r="P23" s="57">
        <f ca="1">IF(ISERROR(VLOOKUP($B23,'NEL &amp; P4P Backsheet'!$D$11:$BM$187,P$11,0)),"",VLOOKUP($B23,'NEL &amp; P4P Backsheet'!$D$11:$BM$187, P$11,0))</f>
        <v>119230</v>
      </c>
      <c r="Q23" s="327">
        <f ca="1">IF(ISERROR(VLOOKUP($B23,'NEL &amp; P4P Backsheet'!$D$11:$BM$187,Q$11,0)),"",VLOOKUP($B23,'NEL &amp; P4P Backsheet'!$D$11:$BM$187, Q$11,0))</f>
        <v>-2206.6113744075833</v>
      </c>
      <c r="R23" s="459">
        <f ca="1">IF(ISERROR(VLOOKUP($B23,'NEL &amp; P4P Backsheet'!$D$11:$BM$187,R$11,0)),"",VLOOKUP($B23,'NEL &amp; P4P Backsheet'!$D$11:$BM$187, R$11,0))</f>
        <v>-1447.2043227367735</v>
      </c>
      <c r="S23" s="57">
        <f ca="1">IF(ISERROR(VLOOKUP($B23,'NEL &amp; P4P Backsheet'!$D$11:$BM$187,S$11,0)),"",VLOOKUP($B23,'NEL &amp; P4P Backsheet'!$D$11:$BM$187, S$11,0))</f>
        <v>-835.20822050688844</v>
      </c>
      <c r="T23" s="61">
        <f ca="1">IF(ISERROR(VLOOKUP($B23,'NEL &amp; P4P Backsheet'!$D$11:$BM$187,T$11,0)),"",VLOOKUP($B23,'NEL &amp; P4P Backsheet'!$D$11:$BM$187, T$11,0))</f>
        <v>0</v>
      </c>
      <c r="U23" s="327">
        <f ca="1">IF(ISERROR(VLOOKUP($B23,'NEL &amp; P4P Backsheet'!$D$11:$BM$187,U$11,0)),"",VLOOKUP($B23,'NEL &amp; P4P Backsheet'!$D$11:$BM$187, U$11,0))</f>
        <v>-644.44485263471279</v>
      </c>
      <c r="V23" s="459">
        <f ca="1">IF(ISERROR(VLOOKUP($B23,'NEL &amp; P4P Backsheet'!$D$11:$BM$187,V$11,0)),"",VLOOKUP($B23,'NEL &amp; P4P Backsheet'!$D$11:$BM$187, V$11,0))</f>
        <v>-5594.8632228666293</v>
      </c>
      <c r="W23" s="57">
        <f ca="1">IF(ISERROR(VLOOKUP($B23,'NEL &amp; P4P Backsheet'!$D$11:$BM$187,W$11,0)),"",VLOOKUP($B23,'NEL &amp; P4P Backsheet'!$D$11:$BM$187, W$11,0))</f>
        <v>-3489.7266112833458</v>
      </c>
    </row>
    <row r="24" spans="1:23" ht="15" customHeight="1" thickBot="1">
      <c r="A24" s="3">
        <v>9</v>
      </c>
      <c r="B24" s="41" t="str">
        <f t="shared" ca="1" si="0"/>
        <v>E12000005</v>
      </c>
      <c r="C24" s="42" t="str">
        <f ca="1">IF(B24="","",VLOOKUP(B24,'Org list'!$J$9:$K$637,2,0))</f>
        <v>West Midlands GOR</v>
      </c>
      <c r="D24" s="24" t="str">
        <f ca="1">IF(ISERROR(VLOOKUP($B24,'NEL &amp; P4P Backsheet'!$D$38:$BL$187,'Non-Elective Performance'!$D$11,0)),"",VLOOKUP($B24,'NEL &amp; P4P Backsheet'!$D$38:$BL$187,'Non-Elective Performance'!$D$11,0))</f>
        <v/>
      </c>
      <c r="E24" s="327">
        <f ca="1">IF(ISERROR(VLOOKUP($B24,'NEL &amp; P4P Backsheet'!$D$11:$BM$187,E$11,0)),"",VLOOKUP($B24,'NEL &amp; P4P Backsheet'!$D$11:$BM$187, E$11,0))</f>
        <v>149658</v>
      </c>
      <c r="F24" s="459">
        <f ca="1">IF(ISERROR(VLOOKUP($B24,'NEL &amp; P4P Backsheet'!$D$11:$BM$187,F$11,0)),"",VLOOKUP($B24,'NEL &amp; P4P Backsheet'!$D$11:$BM$187, F$11,0))</f>
        <v>150759</v>
      </c>
      <c r="G24" s="459">
        <f ca="1">IF(ISERROR(VLOOKUP($B24,'NEL &amp; P4P Backsheet'!$D$11:$BM$187,G$11,0)),"",VLOOKUP($B24,'NEL &amp; P4P Backsheet'!$D$11:$BM$187, G$11,0))</f>
        <v>150557</v>
      </c>
      <c r="H24" s="57">
        <f ca="1">IF(ISERROR(VLOOKUP($B24,'NEL &amp; P4P Backsheet'!$D$11:$BM$187,H$11,0)),"",VLOOKUP($B24,'NEL &amp; P4P Backsheet'!$D$11:$BM$187, H$11,0))</f>
        <v>154731</v>
      </c>
      <c r="I24" s="327">
        <f ca="1">IF(ISERROR(VLOOKUP($B24,'NEL &amp; P4P Backsheet'!$D$11:$BM$187,I$11,0)),"",VLOOKUP($B24,'NEL &amp; P4P Backsheet'!$D$11:$BM$187, I$11,0))</f>
        <v>146750.29517999999</v>
      </c>
      <c r="J24" s="459">
        <f ca="1">IF(ISERROR(VLOOKUP($B24,'NEL &amp; P4P Backsheet'!$D$11:$BM$187,J$11,0)),"",VLOOKUP($B24,'NEL &amp; P4P Backsheet'!$D$11:$BM$187, J$11,0))</f>
        <v>147722.63394</v>
      </c>
      <c r="K24" s="459">
        <f ca="1">IF(ISERROR(VLOOKUP($B24,'NEL &amp; P4P Backsheet'!$D$11:$BM$187,K$11,0)),"",VLOOKUP($B24,'NEL &amp; P4P Backsheet'!$D$11:$BM$187, K$11,0))</f>
        <v>146417.34176000001</v>
      </c>
      <c r="L24" s="57">
        <f ca="1">IF(ISERROR(VLOOKUP($B24,'NEL &amp; P4P Backsheet'!$D$11:$BM$187,L$11,0)),"",VLOOKUP($B24,'NEL &amp; P4P Backsheet'!$D$11:$BM$187, L$11,0))</f>
        <v>146958.44261999999</v>
      </c>
      <c r="M24" s="344">
        <f ca="1">IF(ISERROR(VLOOKUP($B24,'NEL &amp; P4P Backsheet'!$D$11:$BM$187,M$11,0)),"",VLOOKUP($B24,'NEL &amp; P4P Backsheet'!$D$11:$BM$187, M$11,0))</f>
        <v>142790</v>
      </c>
      <c r="N24" s="327">
        <f ca="1">IF(ISERROR(VLOOKUP($B24,'NEL &amp; P4P Backsheet'!$D$11:$BM$187,N$11,0)),"",VLOOKUP($B24,'NEL &amp; P4P Backsheet'!$D$11:$BM$187, N$11,0))</f>
        <v>145482</v>
      </c>
      <c r="O24" s="459">
        <f ca="1">IF(ISERROR(VLOOKUP($B24,'NEL &amp; P4P Backsheet'!$D$11:$BM$187,O$11,0)),"",VLOOKUP($B24,'NEL &amp; P4P Backsheet'!$D$11:$BM$187, O$11,0))</f>
        <v>147897</v>
      </c>
      <c r="P24" s="57">
        <f ca="1">IF(ISERROR(VLOOKUP($B24,'NEL &amp; P4P Backsheet'!$D$11:$BM$187,P$11,0)),"",VLOOKUP($B24,'NEL &amp; P4P Backsheet'!$D$11:$BM$187, P$11,0))</f>
        <v>152901.8883723414</v>
      </c>
      <c r="Q24" s="327">
        <f ca="1">IF(ISERROR(VLOOKUP($B24,'NEL &amp; P4P Backsheet'!$D$11:$BM$187,Q$11,0)),"",VLOOKUP($B24,'NEL &amp; P4P Backsheet'!$D$11:$BM$187, Q$11,0))</f>
        <v>4176</v>
      </c>
      <c r="R24" s="459">
        <f ca="1">IF(ISERROR(VLOOKUP($B24,'NEL &amp; P4P Backsheet'!$D$11:$BM$187,R$11,0)),"",VLOOKUP($B24,'NEL &amp; P4P Backsheet'!$D$11:$BM$187, R$11,0))</f>
        <v>2862</v>
      </c>
      <c r="S24" s="57">
        <f ca="1">IF(ISERROR(VLOOKUP($B24,'NEL &amp; P4P Backsheet'!$D$11:$BM$187,S$11,0)),"",VLOOKUP($B24,'NEL &amp; P4P Backsheet'!$D$11:$BM$187, S$11,0))</f>
        <v>-2344.8883723414001</v>
      </c>
      <c r="T24" s="61">
        <f ca="1">IF(ISERROR(VLOOKUP($B24,'NEL &amp; P4P Backsheet'!$D$11:$BM$187,T$11,0)),"",VLOOKUP($B24,'NEL &amp; P4P Backsheet'!$D$11:$BM$187, T$11,0))</f>
        <v>0</v>
      </c>
      <c r="U24" s="327">
        <f ca="1">IF(ISERROR(VLOOKUP($B24,'NEL &amp; P4P Backsheet'!$D$11:$BM$187,U$11,0)),"",VLOOKUP($B24,'NEL &amp; P4P Backsheet'!$D$11:$BM$187, U$11,0))</f>
        <v>1268.2951799999983</v>
      </c>
      <c r="V24" s="459">
        <f ca="1">IF(ISERROR(VLOOKUP($B24,'NEL &amp; P4P Backsheet'!$D$11:$BM$187,V$11,0)),"",VLOOKUP($B24,'NEL &amp; P4P Backsheet'!$D$11:$BM$187, V$11,0))</f>
        <v>-174.36606000000302</v>
      </c>
      <c r="W24" s="57">
        <f ca="1">IF(ISERROR(VLOOKUP($B24,'NEL &amp; P4P Backsheet'!$D$11:$BM$187,W$11,0)),"",VLOOKUP($B24,'NEL &amp; P4P Backsheet'!$D$11:$BM$187, W$11,0))</f>
        <v>-6484.5466123414035</v>
      </c>
    </row>
    <row r="25" spans="1:23" ht="15" customHeight="1" thickBot="1">
      <c r="A25" s="3">
        <v>10</v>
      </c>
      <c r="B25" s="41" t="str">
        <f t="shared" ca="1" si="0"/>
        <v>E12000006</v>
      </c>
      <c r="C25" s="42" t="str">
        <f ca="1">IF(B25="","",VLOOKUP(B25,'Org list'!$J$9:$K$637,2,0))</f>
        <v>East of England GOR</v>
      </c>
      <c r="D25" s="24" t="str">
        <f ca="1">IF(ISERROR(VLOOKUP($B25,'NEL &amp; P4P Backsheet'!$D$38:$BL$187,'Non-Elective Performance'!$D$11,0)),"",VLOOKUP($B25,'NEL &amp; P4P Backsheet'!$D$38:$BL$187,'Non-Elective Performance'!$D$11,0))</f>
        <v/>
      </c>
      <c r="E25" s="327">
        <f ca="1">IF(ISERROR(VLOOKUP($B25,'NEL &amp; P4P Backsheet'!$D$11:$BM$187,E$11,0)),"",VLOOKUP($B25,'NEL &amp; P4P Backsheet'!$D$11:$BM$187, E$11,0))</f>
        <v>144867</v>
      </c>
      <c r="F25" s="459">
        <f ca="1">IF(ISERROR(VLOOKUP($B25,'NEL &amp; P4P Backsheet'!$D$11:$BM$187,F$11,0)),"",VLOOKUP($B25,'NEL &amp; P4P Backsheet'!$D$11:$BM$187, F$11,0))</f>
        <v>149104</v>
      </c>
      <c r="G25" s="459">
        <f ca="1">IF(ISERROR(VLOOKUP($B25,'NEL &amp; P4P Backsheet'!$D$11:$BM$187,G$11,0)),"",VLOOKUP($B25,'NEL &amp; P4P Backsheet'!$D$11:$BM$187, G$11,0))</f>
        <v>146790</v>
      </c>
      <c r="H25" s="57">
        <f ca="1">IF(ISERROR(VLOOKUP($B25,'NEL &amp; P4P Backsheet'!$D$11:$BM$187,H$11,0)),"",VLOOKUP($B25,'NEL &amp; P4P Backsheet'!$D$11:$BM$187, H$11,0))</f>
        <v>152572</v>
      </c>
      <c r="I25" s="327">
        <f ca="1">IF(ISERROR(VLOOKUP($B25,'NEL &amp; P4P Backsheet'!$D$11:$BM$187,I$11,0)),"",VLOOKUP($B25,'NEL &amp; P4P Backsheet'!$D$11:$BM$187, I$11,0))</f>
        <v>142048.07999999999</v>
      </c>
      <c r="J25" s="459">
        <f ca="1">IF(ISERROR(VLOOKUP($B25,'NEL &amp; P4P Backsheet'!$D$11:$BM$187,J$11,0)),"",VLOOKUP($B25,'NEL &amp; P4P Backsheet'!$D$11:$BM$187, J$11,0))</f>
        <v>149417.1666522873</v>
      </c>
      <c r="K25" s="459">
        <f ca="1">IF(ISERROR(VLOOKUP($B25,'NEL &amp; P4P Backsheet'!$D$11:$BM$187,K$11,0)),"",VLOOKUP($B25,'NEL &amp; P4P Backsheet'!$D$11:$BM$187, K$11,0))</f>
        <v>146533.42108572178</v>
      </c>
      <c r="L25" s="57">
        <f ca="1">IF(ISERROR(VLOOKUP($B25,'NEL &amp; P4P Backsheet'!$D$11:$BM$187,L$11,0)),"",VLOOKUP($B25,'NEL &amp; P4P Backsheet'!$D$11:$BM$187, L$11,0))</f>
        <v>151856.97009280135</v>
      </c>
      <c r="M25" s="344">
        <f ca="1">IF(ISERROR(VLOOKUP($B25,'NEL &amp; P4P Backsheet'!$D$11:$BM$187,M$11,0)),"",VLOOKUP($B25,'NEL &amp; P4P Backsheet'!$D$11:$BM$187, M$11,0))</f>
        <v>141002</v>
      </c>
      <c r="N25" s="327">
        <f ca="1">IF(ISERROR(VLOOKUP($B25,'NEL &amp; P4P Backsheet'!$D$11:$BM$187,N$11,0)),"",VLOOKUP($B25,'NEL &amp; P4P Backsheet'!$D$11:$BM$187, N$11,0))</f>
        <v>146533</v>
      </c>
      <c r="O25" s="459">
        <f ca="1">IF(ISERROR(VLOOKUP($B25,'NEL &amp; P4P Backsheet'!$D$11:$BM$187,O$11,0)),"",VLOOKUP($B25,'NEL &amp; P4P Backsheet'!$D$11:$BM$187, O$11,0))</f>
        <v>150966</v>
      </c>
      <c r="P25" s="57">
        <f ca="1">IF(ISERROR(VLOOKUP($B25,'NEL &amp; P4P Backsheet'!$D$11:$BM$187,P$11,0)),"",VLOOKUP($B25,'NEL &amp; P4P Backsheet'!$D$11:$BM$187, P$11,0))</f>
        <v>151382</v>
      </c>
      <c r="Q25" s="327">
        <f ca="1">IF(ISERROR(VLOOKUP($B25,'NEL &amp; P4P Backsheet'!$D$11:$BM$187,Q$11,0)),"",VLOOKUP($B25,'NEL &amp; P4P Backsheet'!$D$11:$BM$187, Q$11,0))</f>
        <v>-1666</v>
      </c>
      <c r="R25" s="459">
        <f ca="1">IF(ISERROR(VLOOKUP($B25,'NEL &amp; P4P Backsheet'!$D$11:$BM$187,R$11,0)),"",VLOOKUP($B25,'NEL &amp; P4P Backsheet'!$D$11:$BM$187, R$11,0))</f>
        <v>-1862</v>
      </c>
      <c r="S25" s="57">
        <f ca="1">IF(ISERROR(VLOOKUP($B25,'NEL &amp; P4P Backsheet'!$D$11:$BM$187,S$11,0)),"",VLOOKUP($B25,'NEL &amp; P4P Backsheet'!$D$11:$BM$187, S$11,0))</f>
        <v>-4592</v>
      </c>
      <c r="T25" s="61">
        <f ca="1">IF(ISERROR(VLOOKUP($B25,'NEL &amp; P4P Backsheet'!$D$11:$BM$187,T$11,0)),"",VLOOKUP($B25,'NEL &amp; P4P Backsheet'!$D$11:$BM$187, T$11,0))</f>
        <v>0</v>
      </c>
      <c r="U25" s="327">
        <f ca="1">IF(ISERROR(VLOOKUP($B25,'NEL &amp; P4P Backsheet'!$D$11:$BM$187,U$11,0)),"",VLOOKUP($B25,'NEL &amp; P4P Backsheet'!$D$11:$BM$187, U$11,0))</f>
        <v>-4484.92</v>
      </c>
      <c r="V25" s="459">
        <f ca="1">IF(ISERROR(VLOOKUP($B25,'NEL &amp; P4P Backsheet'!$D$11:$BM$187,V$11,0)),"",VLOOKUP($B25,'NEL &amp; P4P Backsheet'!$D$11:$BM$187, V$11,0))</f>
        <v>-1548.8333477126907</v>
      </c>
      <c r="W25" s="57">
        <f ca="1">IF(ISERROR(VLOOKUP($B25,'NEL &amp; P4P Backsheet'!$D$11:$BM$187,W$11,0)),"",VLOOKUP($B25,'NEL &amp; P4P Backsheet'!$D$11:$BM$187, W$11,0))</f>
        <v>-4848.5789142782223</v>
      </c>
    </row>
    <row r="26" spans="1:23" ht="15" customHeight="1" thickBot="1">
      <c r="A26" s="3">
        <v>11</v>
      </c>
      <c r="B26" s="41" t="str">
        <f t="shared" ca="1" si="0"/>
        <v>E12000007</v>
      </c>
      <c r="C26" s="42" t="str">
        <f ca="1">IF(B26="","",VLOOKUP(B26,'Org list'!$J$9:$K$637,2,0))</f>
        <v>London GOR</v>
      </c>
      <c r="D26" s="24" t="str">
        <f ca="1">IF(ISERROR(VLOOKUP($B26,'NEL &amp; P4P Backsheet'!$D$38:$BL$187,'Non-Elective Performance'!$D$11,0)),"",VLOOKUP($B26,'NEL &amp; P4P Backsheet'!$D$38:$BL$187,'Non-Elective Performance'!$D$11,0))</f>
        <v/>
      </c>
      <c r="E26" s="327">
        <f ca="1">IF(ISERROR(VLOOKUP($B26,'NEL &amp; P4P Backsheet'!$D$11:$BM$187,E$11,0)),"",VLOOKUP($B26,'NEL &amp; P4P Backsheet'!$D$11:$BM$187, E$11,0))</f>
        <v>181778.27009029427</v>
      </c>
      <c r="F26" s="459">
        <f ca="1">IF(ISERROR(VLOOKUP($B26,'NEL &amp; P4P Backsheet'!$D$11:$BM$187,F$11,0)),"",VLOOKUP($B26,'NEL &amp; P4P Backsheet'!$D$11:$BM$187, F$11,0))</f>
        <v>183494.84302963183</v>
      </c>
      <c r="G26" s="459">
        <f ca="1">IF(ISERROR(VLOOKUP($B26,'NEL &amp; P4P Backsheet'!$D$11:$BM$187,G$11,0)),"",VLOOKUP($B26,'NEL &amp; P4P Backsheet'!$D$11:$BM$187, G$11,0))</f>
        <v>182277.07679246276</v>
      </c>
      <c r="H26" s="57">
        <f ca="1">IF(ISERROR(VLOOKUP($B26,'NEL &amp; P4P Backsheet'!$D$11:$BM$187,H$11,0)),"",VLOOKUP($B26,'NEL &amp; P4P Backsheet'!$D$11:$BM$187, H$11,0))</f>
        <v>189481.60009631352</v>
      </c>
      <c r="I26" s="327">
        <f ca="1">IF(ISERROR(VLOOKUP($B26,'NEL &amp; P4P Backsheet'!$D$11:$BM$187,I$11,0)),"",VLOOKUP($B26,'NEL &amp; P4P Backsheet'!$D$11:$BM$187, I$11,0))</f>
        <v>178297.58533626341</v>
      </c>
      <c r="J26" s="459">
        <f ca="1">IF(ISERROR(VLOOKUP($B26,'NEL &amp; P4P Backsheet'!$D$11:$BM$187,J$11,0)),"",VLOOKUP($B26,'NEL &amp; P4P Backsheet'!$D$11:$BM$187, J$11,0))</f>
        <v>181859.75855030527</v>
      </c>
      <c r="K26" s="459">
        <f ca="1">IF(ISERROR(VLOOKUP($B26,'NEL &amp; P4P Backsheet'!$D$11:$BM$187,K$11,0)),"",VLOOKUP($B26,'NEL &amp; P4P Backsheet'!$D$11:$BM$187, K$11,0))</f>
        <v>180809.48520984157</v>
      </c>
      <c r="L26" s="57">
        <f ca="1">IF(ISERROR(VLOOKUP($B26,'NEL &amp; P4P Backsheet'!$D$11:$BM$187,L$11,0)),"",VLOOKUP($B26,'NEL &amp; P4P Backsheet'!$D$11:$BM$187, L$11,0))</f>
        <v>186616.06802660684</v>
      </c>
      <c r="M26" s="344">
        <f ca="1">IF(ISERROR(VLOOKUP($B26,'NEL &amp; P4P Backsheet'!$D$11:$BM$187,M$11,0)),"",VLOOKUP($B26,'NEL &amp; P4P Backsheet'!$D$11:$BM$187, M$11,0))</f>
        <v>167765</v>
      </c>
      <c r="N26" s="327">
        <f ca="1">IF(ISERROR(VLOOKUP($B26,'NEL &amp; P4P Backsheet'!$D$11:$BM$187,N$11,0)),"",VLOOKUP($B26,'NEL &amp; P4P Backsheet'!$D$11:$BM$187, N$11,0))</f>
        <v>181281.1831427888</v>
      </c>
      <c r="O26" s="459">
        <f ca="1">IF(ISERROR(VLOOKUP($B26,'NEL &amp; P4P Backsheet'!$D$11:$BM$187,O$11,0)),"",VLOOKUP($B26,'NEL &amp; P4P Backsheet'!$D$11:$BM$187, O$11,0))</f>
        <v>183972</v>
      </c>
      <c r="P26" s="57">
        <f ca="1">IF(ISERROR(VLOOKUP($B26,'NEL &amp; P4P Backsheet'!$D$11:$BM$187,P$11,0)),"",VLOOKUP($B26,'NEL &amp; P4P Backsheet'!$D$11:$BM$187, P$11,0))</f>
        <v>182136</v>
      </c>
      <c r="Q26" s="327">
        <f ca="1">IF(ISERROR(VLOOKUP($B26,'NEL &amp; P4P Backsheet'!$D$11:$BM$187,Q$11,0)),"",VLOOKUP($B26,'NEL &amp; P4P Backsheet'!$D$11:$BM$187, Q$11,0))</f>
        <v>497.08694750549512</v>
      </c>
      <c r="R26" s="459">
        <f ca="1">IF(ISERROR(VLOOKUP($B26,'NEL &amp; P4P Backsheet'!$D$11:$BM$187,R$11,0)),"",VLOOKUP($B26,'NEL &amp; P4P Backsheet'!$D$11:$BM$187, R$11,0))</f>
        <v>-477.15697036817164</v>
      </c>
      <c r="S26" s="57">
        <f ca="1">IF(ISERROR(VLOOKUP($B26,'NEL &amp; P4P Backsheet'!$D$11:$BM$187,S$11,0)),"",VLOOKUP($B26,'NEL &amp; P4P Backsheet'!$D$11:$BM$187, S$11,0))</f>
        <v>141.07679246274347</v>
      </c>
      <c r="T26" s="61">
        <f ca="1">IF(ISERROR(VLOOKUP($B26,'NEL &amp; P4P Backsheet'!$D$11:$BM$187,T$11,0)),"",VLOOKUP($B26,'NEL &amp; P4P Backsheet'!$D$11:$BM$187, T$11,0))</f>
        <v>0</v>
      </c>
      <c r="U26" s="327">
        <f ca="1">IF(ISERROR(VLOOKUP($B26,'NEL &amp; P4P Backsheet'!$D$11:$BM$187,U$11,0)),"",VLOOKUP($B26,'NEL &amp; P4P Backsheet'!$D$11:$BM$187, U$11,0))</f>
        <v>-2983.5978065253694</v>
      </c>
      <c r="V26" s="459">
        <f ca="1">IF(ISERROR(VLOOKUP($B26,'NEL &amp; P4P Backsheet'!$D$11:$BM$187,V$11,0)),"",VLOOKUP($B26,'NEL &amp; P4P Backsheet'!$D$11:$BM$187, V$11,0))</f>
        <v>-2112.2414496947358</v>
      </c>
      <c r="W26" s="57">
        <f ca="1">IF(ISERROR(VLOOKUP($B26,'NEL &amp; P4P Backsheet'!$D$11:$BM$187,W$11,0)),"",VLOOKUP($B26,'NEL &amp; P4P Backsheet'!$D$11:$BM$187, W$11,0))</f>
        <v>-1326.5147901584141</v>
      </c>
    </row>
    <row r="27" spans="1:23" ht="15" customHeight="1" thickBot="1">
      <c r="A27" s="3">
        <v>12</v>
      </c>
      <c r="B27" s="41" t="str">
        <f t="shared" ca="1" si="0"/>
        <v>E12000008</v>
      </c>
      <c r="C27" s="42" t="str">
        <f ca="1">IF(B27="","",VLOOKUP(B27,'Org list'!$J$9:$K$637,2,0))</f>
        <v>South East GOR</v>
      </c>
      <c r="D27" s="24" t="str">
        <f ca="1">IF(ISERROR(VLOOKUP($B27,'NEL &amp; P4P Backsheet'!$D$38:$BL$187,'Non-Elective Performance'!$D$11,0)),"",VLOOKUP($B27,'NEL &amp; P4P Backsheet'!$D$38:$BL$187,'Non-Elective Performance'!$D$11,0))</f>
        <v/>
      </c>
      <c r="E27" s="327">
        <f ca="1">IF(ISERROR(VLOOKUP($B27,'NEL &amp; P4P Backsheet'!$D$11:$BM$187,E$11,0)),"",VLOOKUP($B27,'NEL &amp; P4P Backsheet'!$D$11:$BM$187, E$11,0))</f>
        <v>200774.42307396399</v>
      </c>
      <c r="F27" s="459">
        <f ca="1">IF(ISERROR(VLOOKUP($B27,'NEL &amp; P4P Backsheet'!$D$11:$BM$187,F$11,0)),"",VLOOKUP($B27,'NEL &amp; P4P Backsheet'!$D$11:$BM$187, F$11,0))</f>
        <v>203948.37296364782</v>
      </c>
      <c r="G27" s="459">
        <f ca="1">IF(ISERROR(VLOOKUP($B27,'NEL &amp; P4P Backsheet'!$D$11:$BM$187,G$11,0)),"",VLOOKUP($B27,'NEL &amp; P4P Backsheet'!$D$11:$BM$187, G$11,0))</f>
        <v>202050.29915783391</v>
      </c>
      <c r="H27" s="57">
        <f ca="1">IF(ISERROR(VLOOKUP($B27,'NEL &amp; P4P Backsheet'!$D$11:$BM$187,H$11,0)),"",VLOOKUP($B27,'NEL &amp; P4P Backsheet'!$D$11:$BM$187, H$11,0))</f>
        <v>211433.62162612929</v>
      </c>
      <c r="I27" s="327">
        <f ca="1">IF(ISERROR(VLOOKUP($B27,'NEL &amp; P4P Backsheet'!$D$11:$BM$187,I$11,0)),"",VLOOKUP($B27,'NEL &amp; P4P Backsheet'!$D$11:$BM$187, I$11,0))</f>
        <v>201129.01620464522</v>
      </c>
      <c r="J27" s="459">
        <f ca="1">IF(ISERROR(VLOOKUP($B27,'NEL &amp; P4P Backsheet'!$D$11:$BM$187,J$11,0)),"",VLOOKUP($B27,'NEL &amp; P4P Backsheet'!$D$11:$BM$187, J$11,0))</f>
        <v>202333.56323564684</v>
      </c>
      <c r="K27" s="459">
        <f ca="1">IF(ISERROR(VLOOKUP($B27,'NEL &amp; P4P Backsheet'!$D$11:$BM$187,K$11,0)),"",VLOOKUP($B27,'NEL &amp; P4P Backsheet'!$D$11:$BM$187, K$11,0))</f>
        <v>200456.0693784625</v>
      </c>
      <c r="L27" s="57">
        <f ca="1">IF(ISERROR(VLOOKUP($B27,'NEL &amp; P4P Backsheet'!$D$11:$BM$187,L$11,0)),"",VLOOKUP($B27,'NEL &amp; P4P Backsheet'!$D$11:$BM$187, L$11,0))</f>
        <v>209718.75642073908</v>
      </c>
      <c r="M27" s="344">
        <f ca="1">IF(ISERROR(VLOOKUP($B27,'NEL &amp; P4P Backsheet'!$D$11:$BM$187,M$11,0)),"",VLOOKUP($B27,'NEL &amp; P4P Backsheet'!$D$11:$BM$187, M$11,0))</f>
        <v>198770</v>
      </c>
      <c r="N27" s="327">
        <f ca="1">IF(ISERROR(VLOOKUP($B27,'NEL &amp; P4P Backsheet'!$D$11:$BM$187,N$11,0)),"",VLOOKUP($B27,'NEL &amp; P4P Backsheet'!$D$11:$BM$187, N$11,0))</f>
        <v>199936.85926291544</v>
      </c>
      <c r="O27" s="459">
        <f ca="1">IF(ISERROR(VLOOKUP($B27,'NEL &amp; P4P Backsheet'!$D$11:$BM$187,O$11,0)),"",VLOOKUP($B27,'NEL &amp; P4P Backsheet'!$D$11:$BM$187, O$11,0))</f>
        <v>203866</v>
      </c>
      <c r="P27" s="57">
        <f ca="1">IF(ISERROR(VLOOKUP($B27,'NEL &amp; P4P Backsheet'!$D$11:$BM$187,P$11,0)),"",VLOOKUP($B27,'NEL &amp; P4P Backsheet'!$D$11:$BM$187, P$11,0))</f>
        <v>204885</v>
      </c>
      <c r="Q27" s="327">
        <f ca="1">IF(ISERROR(VLOOKUP($B27,'NEL &amp; P4P Backsheet'!$D$11:$BM$187,Q$11,0)),"",VLOOKUP($B27,'NEL &amp; P4P Backsheet'!$D$11:$BM$187, Q$11,0))</f>
        <v>837.56381104853426</v>
      </c>
      <c r="R27" s="459">
        <f ca="1">IF(ISERROR(VLOOKUP($B27,'NEL &amp; P4P Backsheet'!$D$11:$BM$187,R$11,0)),"",VLOOKUP($B27,'NEL &amp; P4P Backsheet'!$D$11:$BM$187, R$11,0))</f>
        <v>82.372963647840152</v>
      </c>
      <c r="S27" s="57">
        <f ca="1">IF(ISERROR(VLOOKUP($B27,'NEL &amp; P4P Backsheet'!$D$11:$BM$187,S$11,0)),"",VLOOKUP($B27,'NEL &amp; P4P Backsheet'!$D$11:$BM$187, S$11,0))</f>
        <v>-2834.7008421660939</v>
      </c>
      <c r="T27" s="61">
        <f ca="1">IF(ISERROR(VLOOKUP($B27,'NEL &amp; P4P Backsheet'!$D$11:$BM$187,T$11,0)),"",VLOOKUP($B27,'NEL &amp; P4P Backsheet'!$D$11:$BM$187, T$11,0))</f>
        <v>0</v>
      </c>
      <c r="U27" s="327">
        <f ca="1">IF(ISERROR(VLOOKUP($B27,'NEL &amp; P4P Backsheet'!$D$11:$BM$187,U$11,0)),"",VLOOKUP($B27,'NEL &amp; P4P Backsheet'!$D$11:$BM$187, U$11,0))</f>
        <v>1192.1569417297942</v>
      </c>
      <c r="V27" s="459">
        <f ca="1">IF(ISERROR(VLOOKUP($B27,'NEL &amp; P4P Backsheet'!$D$11:$BM$187,V$11,0)),"",VLOOKUP($B27,'NEL &amp; P4P Backsheet'!$D$11:$BM$187, V$11,0))</f>
        <v>-1532.4367643531759</v>
      </c>
      <c r="W27" s="57">
        <f ca="1">IF(ISERROR(VLOOKUP($B27,'NEL &amp; P4P Backsheet'!$D$11:$BM$187,W$11,0)),"",VLOOKUP($B27,'NEL &amp; P4P Backsheet'!$D$11:$BM$187, W$11,0))</f>
        <v>-4428.9306215374909</v>
      </c>
    </row>
    <row r="28" spans="1:23" ht="15" customHeight="1" thickBot="1">
      <c r="A28" s="3">
        <v>13</v>
      </c>
      <c r="B28" s="41" t="str">
        <f t="shared" ca="1" si="0"/>
        <v>E12000009</v>
      </c>
      <c r="C28" s="42" t="str">
        <f ca="1">IF(B28="","",VLOOKUP(B28,'Org list'!$J$9:$K$637,2,0))</f>
        <v>South West GOR</v>
      </c>
      <c r="D28" s="24" t="str">
        <f ca="1">IF(ISERROR(VLOOKUP($B28,'NEL &amp; P4P Backsheet'!$D$38:$BL$187,'Non-Elective Performance'!$D$11,0)),"",VLOOKUP($B28,'NEL &amp; P4P Backsheet'!$D$38:$BL$187,'Non-Elective Performance'!$D$11,0))</f>
        <v/>
      </c>
      <c r="E28" s="327">
        <f ca="1">IF(ISERROR(VLOOKUP($B28,'NEL &amp; P4P Backsheet'!$D$11:$BM$187,E$11,0)),"",VLOOKUP($B28,'NEL &amp; P4P Backsheet'!$D$11:$BM$187, E$11,0))</f>
        <v>127499.98648460317</v>
      </c>
      <c r="F28" s="459">
        <f ca="1">IF(ISERROR(VLOOKUP($B28,'NEL &amp; P4P Backsheet'!$D$11:$BM$187,F$11,0)),"",VLOOKUP($B28,'NEL &amp; P4P Backsheet'!$D$11:$BM$187, F$11,0))</f>
        <v>125775.8608096656</v>
      </c>
      <c r="G28" s="459">
        <f ca="1">IF(ISERROR(VLOOKUP($B28,'NEL &amp; P4P Backsheet'!$D$11:$BM$187,G$11,0)),"",VLOOKUP($B28,'NEL &amp; P4P Backsheet'!$D$11:$BM$187, G$11,0))</f>
        <v>125857.29401670533</v>
      </c>
      <c r="H28" s="57">
        <f ca="1">IF(ISERROR(VLOOKUP($B28,'NEL &amp; P4P Backsheet'!$D$11:$BM$187,H$11,0)),"",VLOOKUP($B28,'NEL &amp; P4P Backsheet'!$D$11:$BM$187, H$11,0))</f>
        <v>130000.1450465548</v>
      </c>
      <c r="I28" s="327">
        <f ca="1">IF(ISERROR(VLOOKUP($B28,'NEL &amp; P4P Backsheet'!$D$11:$BM$187,I$11,0)),"",VLOOKUP($B28,'NEL &amp; P4P Backsheet'!$D$11:$BM$187, I$11,0))</f>
        <v>126959.43340197607</v>
      </c>
      <c r="J28" s="459">
        <f ca="1">IF(ISERROR(VLOOKUP($B28,'NEL &amp; P4P Backsheet'!$D$11:$BM$187,J$11,0)),"",VLOOKUP($B28,'NEL &amp; P4P Backsheet'!$D$11:$BM$187, J$11,0))</f>
        <v>124172.50888667689</v>
      </c>
      <c r="K28" s="459">
        <f ca="1">IF(ISERROR(VLOOKUP($B28,'NEL &amp; P4P Backsheet'!$D$11:$BM$187,K$11,0)),"",VLOOKUP($B28,'NEL &amp; P4P Backsheet'!$D$11:$BM$187, K$11,0))</f>
        <v>121814.48986472009</v>
      </c>
      <c r="L28" s="57">
        <f ca="1">IF(ISERROR(VLOOKUP($B28,'NEL &amp; P4P Backsheet'!$D$11:$BM$187,L$11,0)),"",VLOOKUP($B28,'NEL &amp; P4P Backsheet'!$D$11:$BM$187, L$11,0))</f>
        <v>122781.39367257598</v>
      </c>
      <c r="M28" s="344">
        <f ca="1">IF(ISERROR(VLOOKUP($B28,'NEL &amp; P4P Backsheet'!$D$11:$BM$187,M$11,0)),"",VLOOKUP($B28,'NEL &amp; P4P Backsheet'!$D$11:$BM$187, M$11,0))</f>
        <v>126255</v>
      </c>
      <c r="N28" s="327">
        <f ca="1">IF(ISERROR(VLOOKUP($B28,'NEL &amp; P4P Backsheet'!$D$11:$BM$187,N$11,0)),"",VLOOKUP($B28,'NEL &amp; P4P Backsheet'!$D$11:$BM$187, N$11,0))</f>
        <v>129499</v>
      </c>
      <c r="O28" s="459">
        <f ca="1">IF(ISERROR(VLOOKUP($B28,'NEL &amp; P4P Backsheet'!$D$11:$BM$187,O$11,0)),"",VLOOKUP($B28,'NEL &amp; P4P Backsheet'!$D$11:$BM$187, O$11,0))</f>
        <v>128131</v>
      </c>
      <c r="P28" s="57">
        <f ca="1">IF(ISERROR(VLOOKUP($B28,'NEL &amp; P4P Backsheet'!$D$11:$BM$187,P$11,0)),"",VLOOKUP($B28,'NEL &amp; P4P Backsheet'!$D$11:$BM$187, P$11,0))</f>
        <v>129843</v>
      </c>
      <c r="Q28" s="327">
        <f ca="1">IF(ISERROR(VLOOKUP($B28,'NEL &amp; P4P Backsheet'!$D$11:$BM$187,Q$11,0)),"",VLOOKUP($B28,'NEL &amp; P4P Backsheet'!$D$11:$BM$187, Q$11,0))</f>
        <v>-1999.0135153968254</v>
      </c>
      <c r="R28" s="459">
        <f ca="1">IF(ISERROR(VLOOKUP($B28,'NEL &amp; P4P Backsheet'!$D$11:$BM$187,R$11,0)),"",VLOOKUP($B28,'NEL &amp; P4P Backsheet'!$D$11:$BM$187, R$11,0))</f>
        <v>-2355.139190334407</v>
      </c>
      <c r="S28" s="57">
        <f ca="1">IF(ISERROR(VLOOKUP($B28,'NEL &amp; P4P Backsheet'!$D$11:$BM$187,S$11,0)),"",VLOOKUP($B28,'NEL &amp; P4P Backsheet'!$D$11:$BM$187, S$11,0))</f>
        <v>-3985.7059832946597</v>
      </c>
      <c r="T28" s="61">
        <f ca="1">IF(ISERROR(VLOOKUP($B28,'NEL &amp; P4P Backsheet'!$D$11:$BM$187,T$11,0)),"",VLOOKUP($B28,'NEL &amp; P4P Backsheet'!$D$11:$BM$187, T$11,0))</f>
        <v>0</v>
      </c>
      <c r="U28" s="327">
        <f ca="1">IF(ISERROR(VLOOKUP($B28,'NEL &amp; P4P Backsheet'!$D$11:$BM$187,U$11,0)),"",VLOOKUP($B28,'NEL &amp; P4P Backsheet'!$D$11:$BM$187, U$11,0))</f>
        <v>-2539.5665980239228</v>
      </c>
      <c r="V28" s="459">
        <f ca="1">IF(ISERROR(VLOOKUP($B28,'NEL &amp; P4P Backsheet'!$D$11:$BM$187,V$11,0)),"",VLOOKUP($B28,'NEL &amp; P4P Backsheet'!$D$11:$BM$187, V$11,0))</f>
        <v>-3958.4911133231099</v>
      </c>
      <c r="W28" s="57">
        <f ca="1">IF(ISERROR(VLOOKUP($B28,'NEL &amp; P4P Backsheet'!$D$11:$BM$187,W$11,0)),"",VLOOKUP($B28,'NEL &amp; P4P Backsheet'!$D$11:$BM$187, W$11,0))</f>
        <v>-8028.5101352799074</v>
      </c>
    </row>
    <row r="29" spans="1:23" ht="15" customHeight="1" thickBot="1">
      <c r="A29" s="3">
        <v>14</v>
      </c>
      <c r="B29" s="41" t="str">
        <f t="shared" ca="1" si="0"/>
        <v>Q72</v>
      </c>
      <c r="C29" s="42" t="str">
        <f ca="1">IF(B29="","",VLOOKUP(B29,'Org list'!$J$9:$K$637,2,0))</f>
        <v>NHS England North (Yorkshire And Humber)</v>
      </c>
      <c r="D29" s="24" t="str">
        <f ca="1">IF(ISERROR(VLOOKUP($B29,'NEL &amp; P4P Backsheet'!$D$38:$BL$187,'Non-Elective Performance'!$D$11,0)),"",VLOOKUP($B29,'NEL &amp; P4P Backsheet'!$D$38:$BL$187,'Non-Elective Performance'!$D$11,0))</f>
        <v/>
      </c>
      <c r="E29" s="327">
        <f ca="1">IF(ISERROR(VLOOKUP($B29,'NEL &amp; P4P Backsheet'!$D$11:$BM$187,E$11,0)),"",VLOOKUP($B29,'NEL &amp; P4P Backsheet'!$D$11:$BM$187, E$11,0))</f>
        <v>144930</v>
      </c>
      <c r="F29" s="459">
        <f ca="1">IF(ISERROR(VLOOKUP($B29,'NEL &amp; P4P Backsheet'!$D$11:$BM$187,F$11,0)),"",VLOOKUP($B29,'NEL &amp; P4P Backsheet'!$D$11:$BM$187, F$11,0))</f>
        <v>142750</v>
      </c>
      <c r="G29" s="459">
        <f ca="1">IF(ISERROR(VLOOKUP($B29,'NEL &amp; P4P Backsheet'!$D$11:$BM$187,G$11,0)),"",VLOOKUP($B29,'NEL &amp; P4P Backsheet'!$D$11:$BM$187, G$11,0))</f>
        <v>140780</v>
      </c>
      <c r="H29" s="57">
        <f ca="1">IF(ISERROR(VLOOKUP($B29,'NEL &amp; P4P Backsheet'!$D$11:$BM$187,H$11,0)),"",VLOOKUP($B29,'NEL &amp; P4P Backsheet'!$D$11:$BM$187, H$11,0))</f>
        <v>147235</v>
      </c>
      <c r="I29" s="327">
        <f ca="1">IF(ISERROR(VLOOKUP($B29,'NEL &amp; P4P Backsheet'!$D$11:$BM$187,I$11,0)),"",VLOOKUP($B29,'NEL &amp; P4P Backsheet'!$D$11:$BM$187, I$11,0))</f>
        <v>143046</v>
      </c>
      <c r="J29" s="459">
        <f ca="1">IF(ISERROR(VLOOKUP($B29,'NEL &amp; P4P Backsheet'!$D$11:$BM$187,J$11,0)),"",VLOOKUP($B29,'NEL &amp; P4P Backsheet'!$D$11:$BM$187, J$11,0))</f>
        <v>138783</v>
      </c>
      <c r="K29" s="459">
        <f ca="1">IF(ISERROR(VLOOKUP($B29,'NEL &amp; P4P Backsheet'!$D$11:$BM$187,K$11,0)),"",VLOOKUP($B29,'NEL &amp; P4P Backsheet'!$D$11:$BM$187, K$11,0))</f>
        <v>134747</v>
      </c>
      <c r="L29" s="57">
        <f ca="1">IF(ISERROR(VLOOKUP($B29,'NEL &amp; P4P Backsheet'!$D$11:$BM$187,L$11,0)),"",VLOOKUP($B29,'NEL &amp; P4P Backsheet'!$D$11:$BM$187, L$11,0))</f>
        <v>140431</v>
      </c>
      <c r="M29" s="344">
        <f ca="1">IF(ISERROR(VLOOKUP($B29,'NEL &amp; P4P Backsheet'!$D$11:$BM$187,M$11,0)),"",VLOOKUP($B29,'NEL &amp; P4P Backsheet'!$D$11:$BM$187, M$11,0))</f>
        <v>138384</v>
      </c>
      <c r="N29" s="327">
        <f ca="1">IF(ISERROR(VLOOKUP($B29,'NEL &amp; P4P Backsheet'!$D$11:$BM$187,N$11,0)),"",VLOOKUP($B29,'NEL &amp; P4P Backsheet'!$D$11:$BM$187, N$11,0))</f>
        <v>141270</v>
      </c>
      <c r="O29" s="459">
        <f ca="1">IF(ISERROR(VLOOKUP($B29,'NEL &amp; P4P Backsheet'!$D$11:$BM$187,O$11,0)),"",VLOOKUP($B29,'NEL &amp; P4P Backsheet'!$D$11:$BM$187, O$11,0))</f>
        <v>139142.894</v>
      </c>
      <c r="P29" s="57">
        <f ca="1">IF(ISERROR(VLOOKUP($B29,'NEL &amp; P4P Backsheet'!$D$11:$BM$187,P$11,0)),"",VLOOKUP($B29,'NEL &amp; P4P Backsheet'!$D$11:$BM$187, P$11,0))</f>
        <v>140709</v>
      </c>
      <c r="Q29" s="327">
        <f ca="1">IF(ISERROR(VLOOKUP($B29,'NEL &amp; P4P Backsheet'!$D$11:$BM$187,Q$11,0)),"",VLOOKUP($B29,'NEL &amp; P4P Backsheet'!$D$11:$BM$187, Q$11,0))</f>
        <v>3660</v>
      </c>
      <c r="R29" s="459">
        <f ca="1">IF(ISERROR(VLOOKUP($B29,'NEL &amp; P4P Backsheet'!$D$11:$BM$187,R$11,0)),"",VLOOKUP($B29,'NEL &amp; P4P Backsheet'!$D$11:$BM$187, R$11,0))</f>
        <v>3607.1059999999998</v>
      </c>
      <c r="S29" s="57">
        <f ca="1">IF(ISERROR(VLOOKUP($B29,'NEL &amp; P4P Backsheet'!$D$11:$BM$187,S$11,0)),"",VLOOKUP($B29,'NEL &amp; P4P Backsheet'!$D$11:$BM$187, S$11,0))</f>
        <v>71</v>
      </c>
      <c r="T29" s="61">
        <f ca="1">IF(ISERROR(VLOOKUP($B29,'NEL &amp; P4P Backsheet'!$D$11:$BM$187,T$11,0)),"",VLOOKUP($B29,'NEL &amp; P4P Backsheet'!$D$11:$BM$187, T$11,0))</f>
        <v>0</v>
      </c>
      <c r="U29" s="327">
        <f ca="1">IF(ISERROR(VLOOKUP($B29,'NEL &amp; P4P Backsheet'!$D$11:$BM$187,U$11,0)),"",VLOOKUP($B29,'NEL &amp; P4P Backsheet'!$D$11:$BM$187, U$11,0))</f>
        <v>1776</v>
      </c>
      <c r="V29" s="459">
        <f ca="1">IF(ISERROR(VLOOKUP($B29,'NEL &amp; P4P Backsheet'!$D$11:$BM$187,V$11,0)),"",VLOOKUP($B29,'NEL &amp; P4P Backsheet'!$D$11:$BM$187, V$11,0))</f>
        <v>-359.89400000000023</v>
      </c>
      <c r="W29" s="57">
        <f ca="1">IF(ISERROR(VLOOKUP($B29,'NEL &amp; P4P Backsheet'!$D$11:$BM$187,W$11,0)),"",VLOOKUP($B29,'NEL &amp; P4P Backsheet'!$D$11:$BM$187, W$11,0))</f>
        <v>-5962</v>
      </c>
    </row>
    <row r="30" spans="1:23" ht="15" customHeight="1" thickBot="1">
      <c r="A30" s="3">
        <v>15</v>
      </c>
      <c r="B30" s="41" t="str">
        <f t="shared" ca="1" si="0"/>
        <v>Q73</v>
      </c>
      <c r="C30" s="42" t="str">
        <f ca="1">IF(B30="","",VLOOKUP(B30,'Org list'!$J$9:$K$637,2,0))</f>
        <v>NHS England North (Lancashire And Greater Manchester)</v>
      </c>
      <c r="D30" s="24" t="str">
        <f ca="1">IF(ISERROR(VLOOKUP($B30,'NEL &amp; P4P Backsheet'!$D$38:$BL$187,'Non-Elective Performance'!$D$11,0)),"",VLOOKUP($B30,'NEL &amp; P4P Backsheet'!$D$38:$BL$187,'Non-Elective Performance'!$D$11,0))</f>
        <v/>
      </c>
      <c r="E30" s="327">
        <f ca="1">IF(ISERROR(VLOOKUP($B30,'NEL &amp; P4P Backsheet'!$D$11:$BM$187,E$11,0)),"",VLOOKUP($B30,'NEL &amp; P4P Backsheet'!$D$11:$BM$187, E$11,0))</f>
        <v>125259.25</v>
      </c>
      <c r="F30" s="459">
        <f ca="1">IF(ISERROR(VLOOKUP($B30,'NEL &amp; P4P Backsheet'!$D$11:$BM$187,F$11,0)),"",VLOOKUP($B30,'NEL &amp; P4P Backsheet'!$D$11:$BM$187, F$11,0))</f>
        <v>124715.25</v>
      </c>
      <c r="G30" s="459">
        <f ca="1">IF(ISERROR(VLOOKUP($B30,'NEL &amp; P4P Backsheet'!$D$11:$BM$187,G$11,0)),"",VLOOKUP($B30,'NEL &amp; P4P Backsheet'!$D$11:$BM$187, G$11,0))</f>
        <v>122141.25</v>
      </c>
      <c r="H30" s="57">
        <f ca="1">IF(ISERROR(VLOOKUP($B30,'NEL &amp; P4P Backsheet'!$D$11:$BM$187,H$11,0)),"",VLOOKUP($B30,'NEL &amp; P4P Backsheet'!$D$11:$BM$187, H$11,0))</f>
        <v>129945.25</v>
      </c>
      <c r="I30" s="327">
        <f ca="1">IF(ISERROR(VLOOKUP($B30,'NEL &amp; P4P Backsheet'!$D$11:$BM$187,I$11,0)),"",VLOOKUP($B30,'NEL &amp; P4P Backsheet'!$D$11:$BM$187, I$11,0))</f>
        <v>121574.60249999999</v>
      </c>
      <c r="J30" s="459">
        <f ca="1">IF(ISERROR(VLOOKUP($B30,'NEL &amp; P4P Backsheet'!$D$11:$BM$187,J$11,0)),"",VLOOKUP($B30,'NEL &amp; P4P Backsheet'!$D$11:$BM$187, J$11,0))</f>
        <v>121183.90457397523</v>
      </c>
      <c r="K30" s="459">
        <f ca="1">IF(ISERROR(VLOOKUP($B30,'NEL &amp; P4P Backsheet'!$D$11:$BM$187,K$11,0)),"",VLOOKUP($B30,'NEL &amp; P4P Backsheet'!$D$11:$BM$187, K$11,0))</f>
        <v>118325.58777487332</v>
      </c>
      <c r="L30" s="57">
        <f ca="1">IF(ISERROR(VLOOKUP($B30,'NEL &amp; P4P Backsheet'!$D$11:$BM$187,L$11,0)),"",VLOOKUP($B30,'NEL &amp; P4P Backsheet'!$D$11:$BM$187, L$11,0))</f>
        <v>126104.22139487369</v>
      </c>
      <c r="M30" s="344">
        <f ca="1">IF(ISERROR(VLOOKUP($B30,'NEL &amp; P4P Backsheet'!$D$11:$BM$187,M$11,0)),"",VLOOKUP($B30,'NEL &amp; P4P Backsheet'!$D$11:$BM$187, M$11,0))</f>
        <v>121030</v>
      </c>
      <c r="N30" s="327">
        <f ca="1">IF(ISERROR(VLOOKUP($B30,'NEL &amp; P4P Backsheet'!$D$11:$BM$187,N$11,0)),"",VLOOKUP($B30,'NEL &amp; P4P Backsheet'!$D$11:$BM$187, N$11,0))</f>
        <v>125505</v>
      </c>
      <c r="O30" s="459">
        <f ca="1">IF(ISERROR(VLOOKUP($B30,'NEL &amp; P4P Backsheet'!$D$11:$BM$187,O$11,0)),"",VLOOKUP($B30,'NEL &amp; P4P Backsheet'!$D$11:$BM$187, O$11,0))</f>
        <v>125191</v>
      </c>
      <c r="P30" s="57">
        <f ca="1">IF(ISERROR(VLOOKUP($B30,'NEL &amp; P4P Backsheet'!$D$11:$BM$187,P$11,0)),"",VLOOKUP($B30,'NEL &amp; P4P Backsheet'!$D$11:$BM$187, P$11,0))</f>
        <v>122984</v>
      </c>
      <c r="Q30" s="327">
        <f ca="1">IF(ISERROR(VLOOKUP($B30,'NEL &amp; P4P Backsheet'!$D$11:$BM$187,Q$11,0)),"",VLOOKUP($B30,'NEL &amp; P4P Backsheet'!$D$11:$BM$187, Q$11,0))</f>
        <v>-245.75</v>
      </c>
      <c r="R30" s="459">
        <f ca="1">IF(ISERROR(VLOOKUP($B30,'NEL &amp; P4P Backsheet'!$D$11:$BM$187,R$11,0)),"",VLOOKUP($B30,'NEL &amp; P4P Backsheet'!$D$11:$BM$187, R$11,0))</f>
        <v>-475.75</v>
      </c>
      <c r="S30" s="57">
        <f ca="1">IF(ISERROR(VLOOKUP($B30,'NEL &amp; P4P Backsheet'!$D$11:$BM$187,S$11,0)),"",VLOOKUP($B30,'NEL &amp; P4P Backsheet'!$D$11:$BM$187, S$11,0))</f>
        <v>-842.75</v>
      </c>
      <c r="T30" s="61">
        <f ca="1">IF(ISERROR(VLOOKUP($B30,'NEL &amp; P4P Backsheet'!$D$11:$BM$187,T$11,0)),"",VLOOKUP($B30,'NEL &amp; P4P Backsheet'!$D$11:$BM$187, T$11,0))</f>
        <v>0</v>
      </c>
      <c r="U30" s="327">
        <f ca="1">IF(ISERROR(VLOOKUP($B30,'NEL &amp; P4P Backsheet'!$D$11:$BM$187,U$11,0)),"",VLOOKUP($B30,'NEL &amp; P4P Backsheet'!$D$11:$BM$187, U$11,0))</f>
        <v>-3930.3975</v>
      </c>
      <c r="V30" s="459">
        <f ca="1">IF(ISERROR(VLOOKUP($B30,'NEL &amp; P4P Backsheet'!$D$11:$BM$187,V$11,0)),"",VLOOKUP($B30,'NEL &amp; P4P Backsheet'!$D$11:$BM$187, V$11,0))</f>
        <v>-4007.0954260247763</v>
      </c>
      <c r="W30" s="57">
        <f ca="1">IF(ISERROR(VLOOKUP($B30,'NEL &amp; P4P Backsheet'!$D$11:$BM$187,W$11,0)),"",VLOOKUP($B30,'NEL &amp; P4P Backsheet'!$D$11:$BM$187, W$11,0))</f>
        <v>-4658.4122251266772</v>
      </c>
    </row>
    <row r="31" spans="1:23" ht="15" customHeight="1" thickBot="1">
      <c r="A31" s="3">
        <v>16</v>
      </c>
      <c r="B31" s="41" t="str">
        <f t="shared" ca="1" si="0"/>
        <v>Q74</v>
      </c>
      <c r="C31" s="42" t="str">
        <f ca="1">IF(B31="","",VLOOKUP(B31,'Org list'!$J$9:$K$637,2,0))</f>
        <v>NHS England North (Cumbria And North East)</v>
      </c>
      <c r="D31" s="24" t="str">
        <f ca="1">IF(ISERROR(VLOOKUP($B31,'NEL &amp; P4P Backsheet'!$D$38:$BL$187,'Non-Elective Performance'!$D$11,0)),"",VLOOKUP($B31,'NEL &amp; P4P Backsheet'!$D$38:$BL$187,'Non-Elective Performance'!$D$11,0))</f>
        <v/>
      </c>
      <c r="E31" s="327">
        <f ca="1">IF(ISERROR(VLOOKUP($B31,'NEL &amp; P4P Backsheet'!$D$11:$BM$187,E$11,0)),"",VLOOKUP($B31,'NEL &amp; P4P Backsheet'!$D$11:$BM$187, E$11,0))</f>
        <v>90442.461905628385</v>
      </c>
      <c r="F31" s="459">
        <f ca="1">IF(ISERROR(VLOOKUP($B31,'NEL &amp; P4P Backsheet'!$D$11:$BM$187,F$11,0)),"",VLOOKUP($B31,'NEL &amp; P4P Backsheet'!$D$11:$BM$187, F$11,0))</f>
        <v>89897.349979042425</v>
      </c>
      <c r="G31" s="459">
        <f ca="1">IF(ISERROR(VLOOKUP($B31,'NEL &amp; P4P Backsheet'!$D$11:$BM$187,G$11,0)),"",VLOOKUP($B31,'NEL &amp; P4P Backsheet'!$D$11:$BM$187, G$11,0))</f>
        <v>89911.23142629661</v>
      </c>
      <c r="H31" s="57">
        <f ca="1">IF(ISERROR(VLOOKUP($B31,'NEL &amp; P4P Backsheet'!$D$11:$BM$187,H$11,0)),"",VLOOKUP($B31,'NEL &amp; P4P Backsheet'!$D$11:$BM$187, H$11,0))</f>
        <v>92461.182869745622</v>
      </c>
      <c r="I31" s="327">
        <f ca="1">IF(ISERROR(VLOOKUP($B31,'NEL &amp; P4P Backsheet'!$D$11:$BM$187,I$11,0)),"",VLOOKUP($B31,'NEL &amp; P4P Backsheet'!$D$11:$BM$187, I$11,0))</f>
        <v>87954.808048459527</v>
      </c>
      <c r="J31" s="459">
        <f ca="1">IF(ISERROR(VLOOKUP($B31,'NEL &amp; P4P Backsheet'!$D$11:$BM$187,J$11,0)),"",VLOOKUP($B31,'NEL &amp; P4P Backsheet'!$D$11:$BM$187, J$11,0))</f>
        <v>87450.694479671161</v>
      </c>
      <c r="K31" s="459">
        <f ca="1">IF(ISERROR(VLOOKUP($B31,'NEL &amp; P4P Backsheet'!$D$11:$BM$187,K$11,0)),"",VLOOKUP($B31,'NEL &amp; P4P Backsheet'!$D$11:$BM$187, K$11,0))</f>
        <v>87283.712483507697</v>
      </c>
      <c r="L31" s="57">
        <f ca="1">IF(ISERROR(VLOOKUP($B31,'NEL &amp; P4P Backsheet'!$D$11:$BM$187,L$11,0)),"",VLOOKUP($B31,'NEL &amp; P4P Backsheet'!$D$11:$BM$187, L$11,0))</f>
        <v>89858.157383653248</v>
      </c>
      <c r="M31" s="344">
        <f ca="1">IF(ISERROR(VLOOKUP($B31,'NEL &amp; P4P Backsheet'!$D$11:$BM$187,M$11,0)),"",VLOOKUP($B31,'NEL &amp; P4P Backsheet'!$D$11:$BM$187, M$11,0))</f>
        <v>88648</v>
      </c>
      <c r="N31" s="327">
        <f ca="1">IF(ISERROR(VLOOKUP($B31,'NEL &amp; P4P Backsheet'!$D$11:$BM$187,N$11,0)),"",VLOOKUP($B31,'NEL &amp; P4P Backsheet'!$D$11:$BM$187, N$11,0))</f>
        <v>91717</v>
      </c>
      <c r="O31" s="459">
        <f ca="1">IF(ISERROR(VLOOKUP($B31,'NEL &amp; P4P Backsheet'!$D$11:$BM$187,O$11,0)),"",VLOOKUP($B31,'NEL &amp; P4P Backsheet'!$D$11:$BM$187, O$11,0))</f>
        <v>89243.110332458731</v>
      </c>
      <c r="P31" s="57">
        <f ca="1">IF(ISERROR(VLOOKUP($B31,'NEL &amp; P4P Backsheet'!$D$11:$BM$187,P$11,0)),"",VLOOKUP($B31,'NEL &amp; P4P Backsheet'!$D$11:$BM$187, P$11,0))</f>
        <v>86120</v>
      </c>
      <c r="Q31" s="327">
        <f ca="1">IF(ISERROR(VLOOKUP($B31,'NEL &amp; P4P Backsheet'!$D$11:$BM$187,Q$11,0)),"",VLOOKUP($B31,'NEL &amp; P4P Backsheet'!$D$11:$BM$187, Q$11,0))</f>
        <v>-1274.5380943716182</v>
      </c>
      <c r="R31" s="459">
        <f ca="1">IF(ISERROR(VLOOKUP($B31,'NEL &amp; P4P Backsheet'!$D$11:$BM$187,R$11,0)),"",VLOOKUP($B31,'NEL &amp; P4P Backsheet'!$D$11:$BM$187, R$11,0))</f>
        <v>654.23964658369505</v>
      </c>
      <c r="S31" s="57">
        <f ca="1">IF(ISERROR(VLOOKUP($B31,'NEL &amp; P4P Backsheet'!$D$11:$BM$187,S$11,0)),"",VLOOKUP($B31,'NEL &amp; P4P Backsheet'!$D$11:$BM$187, S$11,0))</f>
        <v>3791.2314262966056</v>
      </c>
      <c r="T31" s="61">
        <f ca="1">IF(ISERROR(VLOOKUP($B31,'NEL &amp; P4P Backsheet'!$D$11:$BM$187,T$11,0)),"",VLOOKUP($B31,'NEL &amp; P4P Backsheet'!$D$11:$BM$187, T$11,0))</f>
        <v>0</v>
      </c>
      <c r="U31" s="327">
        <f ca="1">IF(ISERROR(VLOOKUP($B31,'NEL &amp; P4P Backsheet'!$D$11:$BM$187,U$11,0)),"",VLOOKUP($B31,'NEL &amp; P4P Backsheet'!$D$11:$BM$187, U$11,0))</f>
        <v>-3762.1919515404707</v>
      </c>
      <c r="V31" s="459">
        <f ca="1">IF(ISERROR(VLOOKUP($B31,'NEL &amp; P4P Backsheet'!$D$11:$BM$187,V$11,0)),"",VLOOKUP($B31,'NEL &amp; P4P Backsheet'!$D$11:$BM$187, V$11,0))</f>
        <v>-1792.4158527875793</v>
      </c>
      <c r="W31" s="57">
        <f ca="1">IF(ISERROR(VLOOKUP($B31,'NEL &amp; P4P Backsheet'!$D$11:$BM$187,W$11,0)),"",VLOOKUP($B31,'NEL &amp; P4P Backsheet'!$D$11:$BM$187, W$11,0))</f>
        <v>1163.7124835077057</v>
      </c>
    </row>
    <row r="32" spans="1:23" ht="15" customHeight="1" thickBot="1">
      <c r="A32" s="3">
        <v>17</v>
      </c>
      <c r="B32" s="41" t="str">
        <f t="shared" ca="1" si="0"/>
        <v>Q75</v>
      </c>
      <c r="C32" s="42" t="str">
        <f ca="1">IF(B32="","",VLOOKUP(B32,'Org list'!$J$9:$K$637,2,0))</f>
        <v>NHS England North (Cheshire And Merseyside)</v>
      </c>
      <c r="D32" s="24" t="str">
        <f ca="1">IF(ISERROR(VLOOKUP($B32,'NEL &amp; P4P Backsheet'!$D$38:$BL$187,'Non-Elective Performance'!$D$11,0)),"",VLOOKUP($B32,'NEL &amp; P4P Backsheet'!$D$38:$BL$187,'Non-Elective Performance'!$D$11,0))</f>
        <v/>
      </c>
      <c r="E32" s="327">
        <f ca="1">IF(ISERROR(VLOOKUP($B32,'NEL &amp; P4P Backsheet'!$D$11:$BM$187,E$11,0)),"",VLOOKUP($B32,'NEL &amp; P4P Backsheet'!$D$11:$BM$187, E$11,0))</f>
        <v>73933</v>
      </c>
      <c r="F32" s="459">
        <f ca="1">IF(ISERROR(VLOOKUP($B32,'NEL &amp; P4P Backsheet'!$D$11:$BM$187,F$11,0)),"",VLOOKUP($B32,'NEL &amp; P4P Backsheet'!$D$11:$BM$187, F$11,0))</f>
        <v>76438</v>
      </c>
      <c r="G32" s="459">
        <f ca="1">IF(ISERROR(VLOOKUP($B32,'NEL &amp; P4P Backsheet'!$D$11:$BM$187,G$11,0)),"",VLOOKUP($B32,'NEL &amp; P4P Backsheet'!$D$11:$BM$187, G$11,0))</f>
        <v>76585</v>
      </c>
      <c r="H32" s="57">
        <f ca="1">IF(ISERROR(VLOOKUP($B32,'NEL &amp; P4P Backsheet'!$D$11:$BM$187,H$11,0)),"",VLOOKUP($B32,'NEL &amp; P4P Backsheet'!$D$11:$BM$187, H$11,0))</f>
        <v>78580</v>
      </c>
      <c r="I32" s="327">
        <f ca="1">IF(ISERROR(VLOOKUP($B32,'NEL &amp; P4P Backsheet'!$D$11:$BM$187,I$11,0)),"",VLOOKUP($B32,'NEL &amp; P4P Backsheet'!$D$11:$BM$187, I$11,0))</f>
        <v>74158</v>
      </c>
      <c r="J32" s="459">
        <f ca="1">IF(ISERROR(VLOOKUP($B32,'NEL &amp; P4P Backsheet'!$D$11:$BM$187,J$11,0)),"",VLOOKUP($B32,'NEL &amp; P4P Backsheet'!$D$11:$BM$187, J$11,0))</f>
        <v>76260</v>
      </c>
      <c r="K32" s="459">
        <f ca="1">IF(ISERROR(VLOOKUP($B32,'NEL &amp; P4P Backsheet'!$D$11:$BM$187,K$11,0)),"",VLOOKUP($B32,'NEL &amp; P4P Backsheet'!$D$11:$BM$187, K$11,0))</f>
        <v>76669</v>
      </c>
      <c r="L32" s="57">
        <f ca="1">IF(ISERROR(VLOOKUP($B32,'NEL &amp; P4P Backsheet'!$D$11:$BM$187,L$11,0)),"",VLOOKUP($B32,'NEL &amp; P4P Backsheet'!$D$11:$BM$187, L$11,0))</f>
        <v>78568</v>
      </c>
      <c r="M32" s="344">
        <f ca="1">IF(ISERROR(VLOOKUP($B32,'NEL &amp; P4P Backsheet'!$D$11:$BM$187,M$11,0)),"",VLOOKUP($B32,'NEL &amp; P4P Backsheet'!$D$11:$BM$187, M$11,0))</f>
        <v>76849</v>
      </c>
      <c r="N32" s="327">
        <f ca="1">IF(ISERROR(VLOOKUP($B32,'NEL &amp; P4P Backsheet'!$D$11:$BM$187,N$11,0)),"",VLOOKUP($B32,'NEL &amp; P4P Backsheet'!$D$11:$BM$187, N$11,0))</f>
        <v>76029</v>
      </c>
      <c r="O32" s="459">
        <f ca="1">IF(ISERROR(VLOOKUP($B32,'NEL &amp; P4P Backsheet'!$D$11:$BM$187,O$11,0)),"",VLOOKUP($B32,'NEL &amp; P4P Backsheet'!$D$11:$BM$187, O$11,0))</f>
        <v>76610</v>
      </c>
      <c r="P32" s="57">
        <f ca="1">IF(ISERROR(VLOOKUP($B32,'NEL &amp; P4P Backsheet'!$D$11:$BM$187,P$11,0)),"",VLOOKUP($B32,'NEL &amp; P4P Backsheet'!$D$11:$BM$187, P$11,0))</f>
        <v>76102.834999999992</v>
      </c>
      <c r="Q32" s="327">
        <f ca="1">IF(ISERROR(VLOOKUP($B32,'NEL &amp; P4P Backsheet'!$D$11:$BM$187,Q$11,0)),"",VLOOKUP($B32,'NEL &amp; P4P Backsheet'!$D$11:$BM$187, Q$11,0))</f>
        <v>-2096</v>
      </c>
      <c r="R32" s="459">
        <f ca="1">IF(ISERROR(VLOOKUP($B32,'NEL &amp; P4P Backsheet'!$D$11:$BM$187,R$11,0)),"",VLOOKUP($B32,'NEL &amp; P4P Backsheet'!$D$11:$BM$187, R$11,0))</f>
        <v>-172</v>
      </c>
      <c r="S32" s="57">
        <f ca="1">IF(ISERROR(VLOOKUP($B32,'NEL &amp; P4P Backsheet'!$D$11:$BM$187,S$11,0)),"",VLOOKUP($B32,'NEL &amp; P4P Backsheet'!$D$11:$BM$187, S$11,0))</f>
        <v>482.16500000000087</v>
      </c>
      <c r="T32" s="61">
        <f ca="1">IF(ISERROR(VLOOKUP($B32,'NEL &amp; P4P Backsheet'!$D$11:$BM$187,T$11,0)),"",VLOOKUP($B32,'NEL &amp; P4P Backsheet'!$D$11:$BM$187, T$11,0))</f>
        <v>0</v>
      </c>
      <c r="U32" s="327">
        <f ca="1">IF(ISERROR(VLOOKUP($B32,'NEL &amp; P4P Backsheet'!$D$11:$BM$187,U$11,0)),"",VLOOKUP($B32,'NEL &amp; P4P Backsheet'!$D$11:$BM$187, U$11,0))</f>
        <v>-1871</v>
      </c>
      <c r="V32" s="459">
        <f ca="1">IF(ISERROR(VLOOKUP($B32,'NEL &amp; P4P Backsheet'!$D$11:$BM$187,V$11,0)),"",VLOOKUP($B32,'NEL &amp; P4P Backsheet'!$D$11:$BM$187, V$11,0))</f>
        <v>-350</v>
      </c>
      <c r="W32" s="57">
        <f ca="1">IF(ISERROR(VLOOKUP($B32,'NEL &amp; P4P Backsheet'!$D$11:$BM$187,W$11,0)),"",VLOOKUP($B32,'NEL &amp; P4P Backsheet'!$D$11:$BM$187, W$11,0))</f>
        <v>566.16500000000087</v>
      </c>
    </row>
    <row r="33" spans="1:24" ht="15" customHeight="1" thickBot="1">
      <c r="A33" s="3">
        <v>18</v>
      </c>
      <c r="B33" s="41" t="str">
        <f t="shared" ca="1" si="0"/>
        <v>Q76</v>
      </c>
      <c r="C33" s="42" t="str">
        <f ca="1">IF(B33="","",VLOOKUP(B33,'Org list'!$J$9:$K$637,2,0))</f>
        <v>NHS England Midlands And East (North Midlands)</v>
      </c>
      <c r="D33" s="24" t="str">
        <f ca="1">IF(ISERROR(VLOOKUP($B33,'NEL &amp; P4P Backsheet'!$D$38:$BL$187,'Non-Elective Performance'!$D$11,0)),"",VLOOKUP($B33,'NEL &amp; P4P Backsheet'!$D$38:$BL$187,'Non-Elective Performance'!$D$11,0))</f>
        <v/>
      </c>
      <c r="E33" s="327">
        <f ca="1">IF(ISERROR(VLOOKUP($B33,'NEL &amp; P4P Backsheet'!$D$11:$BM$187,E$11,0)),"",VLOOKUP($B33,'NEL &amp; P4P Backsheet'!$D$11:$BM$187, E$11,0))</f>
        <v>99029</v>
      </c>
      <c r="F33" s="459">
        <f ca="1">IF(ISERROR(VLOOKUP($B33,'NEL &amp; P4P Backsheet'!$D$11:$BM$187,F$11,0)),"",VLOOKUP($B33,'NEL &amp; P4P Backsheet'!$D$11:$BM$187, F$11,0))</f>
        <v>100705.43548768977</v>
      </c>
      <c r="G33" s="459">
        <f ca="1">IF(ISERROR(VLOOKUP($B33,'NEL &amp; P4P Backsheet'!$D$11:$BM$187,G$11,0)),"",VLOOKUP($B33,'NEL &amp; P4P Backsheet'!$D$11:$BM$187, G$11,0))</f>
        <v>100609.13775105709</v>
      </c>
      <c r="H33" s="57">
        <f ca="1">IF(ISERROR(VLOOKUP($B33,'NEL &amp; P4P Backsheet'!$D$11:$BM$187,H$11,0)),"",VLOOKUP($B33,'NEL &amp; P4P Backsheet'!$D$11:$BM$187, H$11,0))</f>
        <v>103033.30807672974</v>
      </c>
      <c r="I33" s="327">
        <f ca="1">IF(ISERROR(VLOOKUP($B33,'NEL &amp; P4P Backsheet'!$D$11:$BM$187,I$11,0)),"",VLOOKUP($B33,'NEL &amp; P4P Backsheet'!$D$11:$BM$187, I$11,0))</f>
        <v>100686.5656979034</v>
      </c>
      <c r="J33" s="459">
        <f ca="1">IF(ISERROR(VLOOKUP($B33,'NEL &amp; P4P Backsheet'!$D$11:$BM$187,J$11,0)),"",VLOOKUP($B33,'NEL &amp; P4P Backsheet'!$D$11:$BM$187, J$11,0))</f>
        <v>99231.445259603133</v>
      </c>
      <c r="K33" s="459">
        <f ca="1">IF(ISERROR(VLOOKUP($B33,'NEL &amp; P4P Backsheet'!$D$11:$BM$187,K$11,0)),"",VLOOKUP($B33,'NEL &amp; P4P Backsheet'!$D$11:$BM$187, K$11,0))</f>
        <v>100112.00547875327</v>
      </c>
      <c r="L33" s="57">
        <f ca="1">IF(ISERROR(VLOOKUP($B33,'NEL &amp; P4P Backsheet'!$D$11:$BM$187,L$11,0)),"",VLOOKUP($B33,'NEL &amp; P4P Backsheet'!$D$11:$BM$187, L$11,0))</f>
        <v>98472.005478753272</v>
      </c>
      <c r="M33" s="344">
        <f ca="1">IF(ISERROR(VLOOKUP($B33,'NEL &amp; P4P Backsheet'!$D$11:$BM$187,M$11,0)),"",VLOOKUP($B33,'NEL &amp; P4P Backsheet'!$D$11:$BM$187, M$11,0))</f>
        <v>97092</v>
      </c>
      <c r="N33" s="327">
        <f ca="1">IF(ISERROR(VLOOKUP($B33,'NEL &amp; P4P Backsheet'!$D$11:$BM$187,N$11,0)),"",VLOOKUP($B33,'NEL &amp; P4P Backsheet'!$D$11:$BM$187, N$11,0))</f>
        <v>96900</v>
      </c>
      <c r="O33" s="459">
        <f ca="1">IF(ISERROR(VLOOKUP($B33,'NEL &amp; P4P Backsheet'!$D$11:$BM$187,O$11,0)),"",VLOOKUP($B33,'NEL &amp; P4P Backsheet'!$D$11:$BM$187, O$11,0))</f>
        <v>98516</v>
      </c>
      <c r="P33" s="57">
        <f ca="1">IF(ISERROR(VLOOKUP($B33,'NEL &amp; P4P Backsheet'!$D$11:$BM$187,P$11,0)),"",VLOOKUP($B33,'NEL &amp; P4P Backsheet'!$D$11:$BM$187, P$11,0))</f>
        <v>98901</v>
      </c>
      <c r="Q33" s="327">
        <f ca="1">IF(ISERROR(VLOOKUP($B33,'NEL &amp; P4P Backsheet'!$D$11:$BM$187,Q$11,0)),"",VLOOKUP($B33,'NEL &amp; P4P Backsheet'!$D$11:$BM$187, Q$11,0))</f>
        <v>2129</v>
      </c>
      <c r="R33" s="459">
        <f ca="1">IF(ISERROR(VLOOKUP($B33,'NEL &amp; P4P Backsheet'!$D$11:$BM$187,R$11,0)),"",VLOOKUP($B33,'NEL &amp; P4P Backsheet'!$D$11:$BM$187, R$11,0))</f>
        <v>2189.4354876897669</v>
      </c>
      <c r="S33" s="57">
        <f ca="1">IF(ISERROR(VLOOKUP($B33,'NEL &amp; P4P Backsheet'!$D$11:$BM$187,S$11,0)),"",VLOOKUP($B33,'NEL &amp; P4P Backsheet'!$D$11:$BM$187, S$11,0))</f>
        <v>1708.1377510570928</v>
      </c>
      <c r="T33" s="61">
        <f ca="1">IF(ISERROR(VLOOKUP($B33,'NEL &amp; P4P Backsheet'!$D$11:$BM$187,T$11,0)),"",VLOOKUP($B33,'NEL &amp; P4P Backsheet'!$D$11:$BM$187, T$11,0))</f>
        <v>0</v>
      </c>
      <c r="U33" s="327">
        <f ca="1">IF(ISERROR(VLOOKUP($B33,'NEL &amp; P4P Backsheet'!$D$11:$BM$187,U$11,0)),"",VLOOKUP($B33,'NEL &amp; P4P Backsheet'!$D$11:$BM$187, U$11,0))</f>
        <v>3786.5656979033993</v>
      </c>
      <c r="V33" s="459">
        <f ca="1">IF(ISERROR(VLOOKUP($B33,'NEL &amp; P4P Backsheet'!$D$11:$BM$187,V$11,0)),"",VLOOKUP($B33,'NEL &amp; P4P Backsheet'!$D$11:$BM$187, V$11,0))</f>
        <v>715.44525960313695</v>
      </c>
      <c r="W33" s="57">
        <f ca="1">IF(ISERROR(VLOOKUP($B33,'NEL &amp; P4P Backsheet'!$D$11:$BM$187,W$11,0)),"",VLOOKUP($B33,'NEL &amp; P4P Backsheet'!$D$11:$BM$187, W$11,0))</f>
        <v>1211.0054787532681</v>
      </c>
    </row>
    <row r="34" spans="1:24" ht="15" customHeight="1" thickBot="1">
      <c r="A34" s="3">
        <v>19</v>
      </c>
      <c r="B34" s="41" t="str">
        <f t="shared" ca="1" si="0"/>
        <v>Q77</v>
      </c>
      <c r="C34" s="42" t="str">
        <f ca="1">IF(B34="","",VLOOKUP(B34,'Org list'!$J$9:$K$637,2,0))</f>
        <v>NHS England Midlands And East (West Midlands)</v>
      </c>
      <c r="D34" s="24" t="str">
        <f ca="1">IF(ISERROR(VLOOKUP($B34,'NEL &amp; P4P Backsheet'!$D$38:$BL$187,'Non-Elective Performance'!$D$11,0)),"",VLOOKUP($B34,'NEL &amp; P4P Backsheet'!$D$38:$BL$187,'Non-Elective Performance'!$D$11,0))</f>
        <v/>
      </c>
      <c r="E34" s="327">
        <f ca="1">IF(ISERROR(VLOOKUP($B34,'NEL &amp; P4P Backsheet'!$D$11:$BM$187,E$11,0)),"",VLOOKUP($B34,'NEL &amp; P4P Backsheet'!$D$11:$BM$187, E$11,0))</f>
        <v>106855</v>
      </c>
      <c r="F34" s="459">
        <f ca="1">IF(ISERROR(VLOOKUP($B34,'NEL &amp; P4P Backsheet'!$D$11:$BM$187,F$11,0)),"",VLOOKUP($B34,'NEL &amp; P4P Backsheet'!$D$11:$BM$187, F$11,0))</f>
        <v>109419</v>
      </c>
      <c r="G34" s="459">
        <f ca="1">IF(ISERROR(VLOOKUP($B34,'NEL &amp; P4P Backsheet'!$D$11:$BM$187,G$11,0)),"",VLOOKUP($B34,'NEL &amp; P4P Backsheet'!$D$11:$BM$187, G$11,0))</f>
        <v>109090</v>
      </c>
      <c r="H34" s="57">
        <f ca="1">IF(ISERROR(VLOOKUP($B34,'NEL &amp; P4P Backsheet'!$D$11:$BM$187,H$11,0)),"",VLOOKUP($B34,'NEL &amp; P4P Backsheet'!$D$11:$BM$187, H$11,0))</f>
        <v>112286</v>
      </c>
      <c r="I34" s="327">
        <f ca="1">IF(ISERROR(VLOOKUP($B34,'NEL &amp; P4P Backsheet'!$D$11:$BM$187,I$11,0)),"",VLOOKUP($B34,'NEL &amp; P4P Backsheet'!$D$11:$BM$187, I$11,0))</f>
        <v>105005.29517999999</v>
      </c>
      <c r="J34" s="459">
        <f ca="1">IF(ISERROR(VLOOKUP($B34,'NEL &amp; P4P Backsheet'!$D$11:$BM$187,J$11,0)),"",VLOOKUP($B34,'NEL &amp; P4P Backsheet'!$D$11:$BM$187, J$11,0))</f>
        <v>106206.63394</v>
      </c>
      <c r="K34" s="459">
        <f ca="1">IF(ISERROR(VLOOKUP($B34,'NEL &amp; P4P Backsheet'!$D$11:$BM$187,K$11,0)),"",VLOOKUP($B34,'NEL &amp; P4P Backsheet'!$D$11:$BM$187, K$11,0))</f>
        <v>105143.34176000001</v>
      </c>
      <c r="L34" s="57">
        <f ca="1">IF(ISERROR(VLOOKUP($B34,'NEL &amp; P4P Backsheet'!$D$11:$BM$187,L$11,0)),"",VLOOKUP($B34,'NEL &amp; P4P Backsheet'!$D$11:$BM$187, L$11,0))</f>
        <v>107637.44262</v>
      </c>
      <c r="M34" s="344">
        <f ca="1">IF(ISERROR(VLOOKUP($B34,'NEL &amp; P4P Backsheet'!$D$11:$BM$187,M$11,0)),"",VLOOKUP($B34,'NEL &amp; P4P Backsheet'!$D$11:$BM$187, M$11,0))</f>
        <v>102617</v>
      </c>
      <c r="N34" s="327">
        <f ca="1">IF(ISERROR(VLOOKUP($B34,'NEL &amp; P4P Backsheet'!$D$11:$BM$187,N$11,0)),"",VLOOKUP($B34,'NEL &amp; P4P Backsheet'!$D$11:$BM$187, N$11,0))</f>
        <v>106570</v>
      </c>
      <c r="O34" s="459">
        <f ca="1">IF(ISERROR(VLOOKUP($B34,'NEL &amp; P4P Backsheet'!$D$11:$BM$187,O$11,0)),"",VLOOKUP($B34,'NEL &amp; P4P Backsheet'!$D$11:$BM$187, O$11,0))</f>
        <v>107641</v>
      </c>
      <c r="P34" s="57">
        <f ca="1">IF(ISERROR(VLOOKUP($B34,'NEL &amp; P4P Backsheet'!$D$11:$BM$187,P$11,0)),"",VLOOKUP($B34,'NEL &amp; P4P Backsheet'!$D$11:$BM$187, P$11,0))</f>
        <v>111236.8883723414</v>
      </c>
      <c r="Q34" s="327">
        <f ca="1">IF(ISERROR(VLOOKUP($B34,'NEL &amp; P4P Backsheet'!$D$11:$BM$187,Q$11,0)),"",VLOOKUP($B34,'NEL &amp; P4P Backsheet'!$D$11:$BM$187, Q$11,0))</f>
        <v>285</v>
      </c>
      <c r="R34" s="459">
        <f ca="1">IF(ISERROR(VLOOKUP($B34,'NEL &amp; P4P Backsheet'!$D$11:$BM$187,R$11,0)),"",VLOOKUP($B34,'NEL &amp; P4P Backsheet'!$D$11:$BM$187, R$11,0))</f>
        <v>1778</v>
      </c>
      <c r="S34" s="57">
        <f ca="1">IF(ISERROR(VLOOKUP($B34,'NEL &amp; P4P Backsheet'!$D$11:$BM$187,S$11,0)),"",VLOOKUP($B34,'NEL &amp; P4P Backsheet'!$D$11:$BM$187, S$11,0))</f>
        <v>-2146.8883723414001</v>
      </c>
      <c r="T34" s="61">
        <f ca="1">IF(ISERROR(VLOOKUP($B34,'NEL &amp; P4P Backsheet'!$D$11:$BM$187,T$11,0)),"",VLOOKUP($B34,'NEL &amp; P4P Backsheet'!$D$11:$BM$187, T$11,0))</f>
        <v>0</v>
      </c>
      <c r="U34" s="327">
        <f ca="1">IF(ISERROR(VLOOKUP($B34,'NEL &amp; P4P Backsheet'!$D$11:$BM$187,U$11,0)),"",VLOOKUP($B34,'NEL &amp; P4P Backsheet'!$D$11:$BM$187, U$11,0))</f>
        <v>-1564.7048200000017</v>
      </c>
      <c r="V34" s="459">
        <f ca="1">IF(ISERROR(VLOOKUP($B34,'NEL &amp; P4P Backsheet'!$D$11:$BM$187,V$11,0)),"",VLOOKUP($B34,'NEL &amp; P4P Backsheet'!$D$11:$BM$187, V$11,0))</f>
        <v>-1434.366060000003</v>
      </c>
      <c r="W34" s="57">
        <f ca="1">IF(ISERROR(VLOOKUP($B34,'NEL &amp; P4P Backsheet'!$D$11:$BM$187,W$11,0)),"",VLOOKUP($B34,'NEL &amp; P4P Backsheet'!$D$11:$BM$187, W$11,0))</f>
        <v>-6093.5466123414035</v>
      </c>
    </row>
    <row r="35" spans="1:24" ht="15" customHeight="1" thickBot="1">
      <c r="A35" s="3">
        <v>20</v>
      </c>
      <c r="B35" s="41" t="str">
        <f t="shared" ca="1" si="0"/>
        <v>Q78</v>
      </c>
      <c r="C35" s="42" t="str">
        <f ca="1">IF(B35="","",VLOOKUP(B35,'Org list'!$J$9:$K$637,2,0))</f>
        <v>NHS England Midlands And East (Central Midlands)</v>
      </c>
      <c r="D35" s="24" t="str">
        <f ca="1">IF(ISERROR(VLOOKUP($B35,'NEL &amp; P4P Backsheet'!$D$38:$BL$187,'Non-Elective Performance'!$D$11,0)),"",VLOOKUP($B35,'NEL &amp; P4P Backsheet'!$D$38:$BL$187,'Non-Elective Performance'!$D$11,0))</f>
        <v/>
      </c>
      <c r="E35" s="327">
        <f ca="1">IF(ISERROR(VLOOKUP($B35,'NEL &amp; P4P Backsheet'!$D$11:$BM$187,E$11,0)),"",VLOOKUP($B35,'NEL &amp; P4P Backsheet'!$D$11:$BM$187, E$11,0))</f>
        <v>107233.38862559242</v>
      </c>
      <c r="F35" s="459">
        <f ca="1">IF(ISERROR(VLOOKUP($B35,'NEL &amp; P4P Backsheet'!$D$11:$BM$187,F$11,0)),"",VLOOKUP($B35,'NEL &amp; P4P Backsheet'!$D$11:$BM$187, F$11,0))</f>
        <v>109977.36018957346</v>
      </c>
      <c r="G35" s="459">
        <f ca="1">IF(ISERROR(VLOOKUP($B35,'NEL &amp; P4P Backsheet'!$D$11:$BM$187,G$11,0)),"",VLOOKUP($B35,'NEL &amp; P4P Backsheet'!$D$11:$BM$187, G$11,0))</f>
        <v>108435.65402843602</v>
      </c>
      <c r="H35" s="57">
        <f ca="1">IF(ISERROR(VLOOKUP($B35,'NEL &amp; P4P Backsheet'!$D$11:$BM$187,H$11,0)),"",VLOOKUP($B35,'NEL &amp; P4P Backsheet'!$D$11:$BM$187, H$11,0))</f>
        <v>113538.5971563981</v>
      </c>
      <c r="I35" s="327">
        <f ca="1">IF(ISERROR(VLOOKUP($B35,'NEL &amp; P4P Backsheet'!$D$11:$BM$187,I$11,0)),"",VLOOKUP($B35,'NEL &amp; P4P Backsheet'!$D$11:$BM$187, I$11,0))</f>
        <v>105209.98944946189</v>
      </c>
      <c r="J35" s="459">
        <f ca="1">IF(ISERROR(VLOOKUP($B35,'NEL &amp; P4P Backsheet'!$D$11:$BM$187,J$11,0)),"",VLOOKUP($B35,'NEL &amp; P4P Backsheet'!$D$11:$BM$187, J$11,0))</f>
        <v>106202.76651753022</v>
      </c>
      <c r="K35" s="459">
        <f ca="1">IF(ISERROR(VLOOKUP($B35,'NEL &amp; P4P Backsheet'!$D$11:$BM$187,K$11,0)),"",VLOOKUP($B35,'NEL &amp; P4P Backsheet'!$D$11:$BM$187, K$11,0))</f>
        <v>104907.46790996338</v>
      </c>
      <c r="L35" s="57">
        <f ca="1">IF(ISERROR(VLOOKUP($B35,'NEL &amp; P4P Backsheet'!$D$11:$BM$187,L$11,0)),"",VLOOKUP($B35,'NEL &amp; P4P Backsheet'!$D$11:$BM$187, L$11,0))</f>
        <v>109688.9371230445</v>
      </c>
      <c r="M35" s="344">
        <f ca="1">IF(ISERROR(VLOOKUP($B35,'NEL &amp; P4P Backsheet'!$D$11:$BM$187,M$11,0)),"",VLOOKUP($B35,'NEL &amp; P4P Backsheet'!$D$11:$BM$187, M$11,0))</f>
        <v>101808</v>
      </c>
      <c r="N35" s="327">
        <f ca="1">IF(ISERROR(VLOOKUP($B35,'NEL &amp; P4P Backsheet'!$D$11:$BM$187,N$11,0)),"",VLOOKUP($B35,'NEL &amp; P4P Backsheet'!$D$11:$BM$187, N$11,0))</f>
        <v>108651</v>
      </c>
      <c r="O35" s="459">
        <f ca="1">IF(ISERROR(VLOOKUP($B35,'NEL &amp; P4P Backsheet'!$D$11:$BM$187,O$11,0)),"",VLOOKUP($B35,'NEL &amp; P4P Backsheet'!$D$11:$BM$187, O$11,0))</f>
        <v>113683</v>
      </c>
      <c r="P35" s="57">
        <f ca="1">IF(ISERROR(VLOOKUP($B35,'NEL &amp; P4P Backsheet'!$D$11:$BM$187,P$11,0)),"",VLOOKUP($B35,'NEL &amp; P4P Backsheet'!$D$11:$BM$187, P$11,0))</f>
        <v>113318</v>
      </c>
      <c r="Q35" s="327">
        <f ca="1">IF(ISERROR(VLOOKUP($B35,'NEL &amp; P4P Backsheet'!$D$11:$BM$187,Q$11,0)),"",VLOOKUP($B35,'NEL &amp; P4P Backsheet'!$D$11:$BM$187, Q$11,0))</f>
        <v>-1417.6113744075833</v>
      </c>
      <c r="R35" s="459">
        <f ca="1">IF(ISERROR(VLOOKUP($B35,'NEL &amp; P4P Backsheet'!$D$11:$BM$187,R$11,0)),"",VLOOKUP($B35,'NEL &amp; P4P Backsheet'!$D$11:$BM$187, R$11,0))</f>
        <v>-3705.6398104265404</v>
      </c>
      <c r="S35" s="57">
        <f ca="1">IF(ISERROR(VLOOKUP($B35,'NEL &amp; P4P Backsheet'!$D$11:$BM$187,S$11,0)),"",VLOOKUP($B35,'NEL &amp; P4P Backsheet'!$D$11:$BM$187, S$11,0))</f>
        <v>-4882.345971563981</v>
      </c>
      <c r="T35" s="61">
        <f ca="1">IF(ISERROR(VLOOKUP($B35,'NEL &amp; P4P Backsheet'!$D$11:$BM$187,T$11,0)),"",VLOOKUP($B35,'NEL &amp; P4P Backsheet'!$D$11:$BM$187, T$11,0))</f>
        <v>0</v>
      </c>
      <c r="U35" s="327">
        <f ca="1">IF(ISERROR(VLOOKUP($B35,'NEL &amp; P4P Backsheet'!$D$11:$BM$187,U$11,0)),"",VLOOKUP($B35,'NEL &amp; P4P Backsheet'!$D$11:$BM$187, U$11,0))</f>
        <v>-3441.0105505381121</v>
      </c>
      <c r="V35" s="459">
        <f ca="1">IF(ISERROR(VLOOKUP($B35,'NEL &amp; P4P Backsheet'!$D$11:$BM$187,V$11,0)),"",VLOOKUP($B35,'NEL &amp; P4P Backsheet'!$D$11:$BM$187, V$11,0))</f>
        <v>-7480.2334824697655</v>
      </c>
      <c r="W35" s="57">
        <f ca="1">IF(ISERROR(VLOOKUP($B35,'NEL &amp; P4P Backsheet'!$D$11:$BM$187,W$11,0)),"",VLOOKUP($B35,'NEL &amp; P4P Backsheet'!$D$11:$BM$187, W$11,0))</f>
        <v>-8410.5320900366132</v>
      </c>
    </row>
    <row r="36" spans="1:24" ht="15" customHeight="1" thickBot="1">
      <c r="A36" s="3">
        <v>21</v>
      </c>
      <c r="B36" s="41" t="str">
        <f t="shared" ca="1" si="0"/>
        <v>Q79</v>
      </c>
      <c r="C36" s="42" t="str">
        <f ca="1">IF(B36="","",VLOOKUP(B36,'Org list'!$J$9:$K$637,2,0))</f>
        <v>NHS England Midlands And East (East)</v>
      </c>
      <c r="D36" s="24" t="str">
        <f ca="1">IF(ISERROR(VLOOKUP($B36,'NEL &amp; P4P Backsheet'!$D$38:$BL$187,'Non-Elective Performance'!$D$11,0)),"",VLOOKUP($B36,'NEL &amp; P4P Backsheet'!$D$38:$BL$187,'Non-Elective Performance'!$D$11,0))</f>
        <v/>
      </c>
      <c r="E36" s="327">
        <f ca="1">IF(ISERROR(VLOOKUP($B36,'NEL &amp; P4P Backsheet'!$D$11:$BM$187,E$11,0)),"",VLOOKUP($B36,'NEL &amp; P4P Backsheet'!$D$11:$BM$187, E$11,0))</f>
        <v>103055</v>
      </c>
      <c r="F36" s="459">
        <f ca="1">IF(ISERROR(VLOOKUP($B36,'NEL &amp; P4P Backsheet'!$D$11:$BM$187,F$11,0)),"",VLOOKUP($B36,'NEL &amp; P4P Backsheet'!$D$11:$BM$187, F$11,0))</f>
        <v>105196</v>
      </c>
      <c r="G36" s="459">
        <f ca="1">IF(ISERROR(VLOOKUP($B36,'NEL &amp; P4P Backsheet'!$D$11:$BM$187,G$11,0)),"",VLOOKUP($B36,'NEL &amp; P4P Backsheet'!$D$11:$BM$187, G$11,0))</f>
        <v>103726</v>
      </c>
      <c r="H36" s="57">
        <f ca="1">IF(ISERROR(VLOOKUP($B36,'NEL &amp; P4P Backsheet'!$D$11:$BM$187,H$11,0)),"",VLOOKUP($B36,'NEL &amp; P4P Backsheet'!$D$11:$BM$187, H$11,0))</f>
        <v>107470</v>
      </c>
      <c r="I36" s="327">
        <f ca="1">IF(ISERROR(VLOOKUP($B36,'NEL &amp; P4P Backsheet'!$D$11:$BM$187,I$11,0)),"",VLOOKUP($B36,'NEL &amp; P4P Backsheet'!$D$11:$BM$187, I$11,0))</f>
        <v>100893.08</v>
      </c>
      <c r="J36" s="459">
        <f ca="1">IF(ISERROR(VLOOKUP($B36,'NEL &amp; P4P Backsheet'!$D$11:$BM$187,J$11,0)),"",VLOOKUP($B36,'NEL &amp; P4P Backsheet'!$D$11:$BM$187, J$11,0))</f>
        <v>106553.09165228732</v>
      </c>
      <c r="K36" s="459">
        <f ca="1">IF(ISERROR(VLOOKUP($B36,'NEL &amp; P4P Backsheet'!$D$11:$BM$187,K$11,0)),"",VLOOKUP($B36,'NEL &amp; P4P Backsheet'!$D$11:$BM$187, K$11,0))</f>
        <v>104418.22108572177</v>
      </c>
      <c r="L36" s="57">
        <f ca="1">IF(ISERROR(VLOOKUP($B36,'NEL &amp; P4P Backsheet'!$D$11:$BM$187,L$11,0)),"",VLOOKUP($B36,'NEL &amp; P4P Backsheet'!$D$11:$BM$187, L$11,0))</f>
        <v>108024.22009280133</v>
      </c>
      <c r="M36" s="344">
        <f ca="1">IF(ISERROR(VLOOKUP($B36,'NEL &amp; P4P Backsheet'!$D$11:$BM$187,M$11,0)),"",VLOOKUP($B36,'NEL &amp; P4P Backsheet'!$D$11:$BM$187, M$11,0))</f>
        <v>104359</v>
      </c>
      <c r="N36" s="327">
        <f ca="1">IF(ISERROR(VLOOKUP($B36,'NEL &amp; P4P Backsheet'!$D$11:$BM$187,N$11,0)),"",VLOOKUP($B36,'NEL &amp; P4P Backsheet'!$D$11:$BM$187, N$11,0))</f>
        <v>103368</v>
      </c>
      <c r="O36" s="459">
        <f ca="1">IF(ISERROR(VLOOKUP($B36,'NEL &amp; P4P Backsheet'!$D$11:$BM$187,O$11,0)),"",VLOOKUP($B36,'NEL &amp; P4P Backsheet'!$D$11:$BM$187, O$11,0))</f>
        <v>105982</v>
      </c>
      <c r="P36" s="57">
        <f ca="1">IF(ISERROR(VLOOKUP($B36,'NEL &amp; P4P Backsheet'!$D$11:$BM$187,P$11,0)),"",VLOOKUP($B36,'NEL &amp; P4P Backsheet'!$D$11:$BM$187, P$11,0))</f>
        <v>106830</v>
      </c>
      <c r="Q36" s="327">
        <f ca="1">IF(ISERROR(VLOOKUP($B36,'NEL &amp; P4P Backsheet'!$D$11:$BM$187,Q$11,0)),"",VLOOKUP($B36,'NEL &amp; P4P Backsheet'!$D$11:$BM$187, Q$11,0))</f>
        <v>-313</v>
      </c>
      <c r="R36" s="459">
        <f ca="1">IF(ISERROR(VLOOKUP($B36,'NEL &amp; P4P Backsheet'!$D$11:$BM$187,R$11,0)),"",VLOOKUP($B36,'NEL &amp; P4P Backsheet'!$D$11:$BM$187, R$11,0))</f>
        <v>-786</v>
      </c>
      <c r="S36" s="57">
        <f ca="1">IF(ISERROR(VLOOKUP($B36,'NEL &amp; P4P Backsheet'!$D$11:$BM$187,S$11,0)),"",VLOOKUP($B36,'NEL &amp; P4P Backsheet'!$D$11:$BM$187, S$11,0))</f>
        <v>-3104</v>
      </c>
      <c r="T36" s="61">
        <f ca="1">IF(ISERROR(VLOOKUP($B36,'NEL &amp; P4P Backsheet'!$D$11:$BM$187,T$11,0)),"",VLOOKUP($B36,'NEL &amp; P4P Backsheet'!$D$11:$BM$187, T$11,0))</f>
        <v>0</v>
      </c>
      <c r="U36" s="327">
        <f ca="1">IF(ISERROR(VLOOKUP($B36,'NEL &amp; P4P Backsheet'!$D$11:$BM$187,U$11,0)),"",VLOOKUP($B36,'NEL &amp; P4P Backsheet'!$D$11:$BM$187, U$11,0))</f>
        <v>-2474.92</v>
      </c>
      <c r="V36" s="459">
        <f ca="1">IF(ISERROR(VLOOKUP($B36,'NEL &amp; P4P Backsheet'!$D$11:$BM$187,V$11,0)),"",VLOOKUP($B36,'NEL &amp; P4P Backsheet'!$D$11:$BM$187, V$11,0))</f>
        <v>571.09165228730853</v>
      </c>
      <c r="W36" s="57">
        <f ca="1">IF(ISERROR(VLOOKUP($B36,'NEL &amp; P4P Backsheet'!$D$11:$BM$187,W$11,0)),"",VLOOKUP($B36,'NEL &amp; P4P Backsheet'!$D$11:$BM$187, W$11,0))</f>
        <v>-2411.7789142782231</v>
      </c>
    </row>
    <row r="37" spans="1:24" ht="15" customHeight="1" thickBot="1">
      <c r="A37" s="3">
        <v>22</v>
      </c>
      <c r="B37" s="41" t="str">
        <f t="shared" ca="1" si="0"/>
        <v>Q80</v>
      </c>
      <c r="C37" s="42" t="str">
        <f ca="1">IF(B37="","",VLOOKUP(B37,'Org list'!$J$9:$K$637,2,0))</f>
        <v>NHS England South (South West)</v>
      </c>
      <c r="D37" s="24" t="str">
        <f ca="1">IF(ISERROR(VLOOKUP($B37,'NEL &amp; P4P Backsheet'!$D$38:$BL$187,'Non-Elective Performance'!$D$11,0)),"",VLOOKUP($B37,'NEL &amp; P4P Backsheet'!$D$38:$BL$187,'Non-Elective Performance'!$D$11,0))</f>
        <v/>
      </c>
      <c r="E37" s="327">
        <f ca="1">IF(ISERROR(VLOOKUP($B37,'NEL &amp; P4P Backsheet'!$D$11:$BM$187,E$11,0)),"",VLOOKUP($B37,'NEL &amp; P4P Backsheet'!$D$11:$BM$187, E$11,0))</f>
        <v>72416</v>
      </c>
      <c r="F37" s="459">
        <f ca="1">IF(ISERROR(VLOOKUP($B37,'NEL &amp; P4P Backsheet'!$D$11:$BM$187,F$11,0)),"",VLOOKUP($B37,'NEL &amp; P4P Backsheet'!$D$11:$BM$187, F$11,0))</f>
        <v>71946</v>
      </c>
      <c r="G37" s="459">
        <f ca="1">IF(ISERROR(VLOOKUP($B37,'NEL &amp; P4P Backsheet'!$D$11:$BM$187,G$11,0)),"",VLOOKUP($B37,'NEL &amp; P4P Backsheet'!$D$11:$BM$187, G$11,0))</f>
        <v>71966</v>
      </c>
      <c r="H37" s="57">
        <f ca="1">IF(ISERROR(VLOOKUP($B37,'NEL &amp; P4P Backsheet'!$D$11:$BM$187,H$11,0)),"",VLOOKUP($B37,'NEL &amp; P4P Backsheet'!$D$11:$BM$187, H$11,0))</f>
        <v>74453</v>
      </c>
      <c r="I37" s="327">
        <f ca="1">IF(ISERROR(VLOOKUP($B37,'NEL &amp; P4P Backsheet'!$D$11:$BM$187,I$11,0)),"",VLOOKUP($B37,'NEL &amp; P4P Backsheet'!$D$11:$BM$187, I$11,0))</f>
        <v>71360.885000000009</v>
      </c>
      <c r="J37" s="459">
        <f ca="1">IF(ISERROR(VLOOKUP($B37,'NEL &amp; P4P Backsheet'!$D$11:$BM$187,J$11,0)),"",VLOOKUP($B37,'NEL &amp; P4P Backsheet'!$D$11:$BM$187, J$11,0))</f>
        <v>69865</v>
      </c>
      <c r="K37" s="459">
        <f ca="1">IF(ISERROR(VLOOKUP($B37,'NEL &amp; P4P Backsheet'!$D$11:$BM$187,K$11,0)),"",VLOOKUP($B37,'NEL &amp; P4P Backsheet'!$D$11:$BM$187, K$11,0))</f>
        <v>69182</v>
      </c>
      <c r="L37" s="57">
        <f ca="1">IF(ISERROR(VLOOKUP($B37,'NEL &amp; P4P Backsheet'!$D$11:$BM$187,L$11,0)),"",VLOOKUP($B37,'NEL &amp; P4P Backsheet'!$D$11:$BM$187, L$11,0))</f>
        <v>70974</v>
      </c>
      <c r="M37" s="344">
        <f ca="1">IF(ISERROR(VLOOKUP($B37,'NEL &amp; P4P Backsheet'!$D$11:$BM$187,M$11,0)),"",VLOOKUP($B37,'NEL &amp; P4P Backsheet'!$D$11:$BM$187, M$11,0))</f>
        <v>76135</v>
      </c>
      <c r="N37" s="327">
        <f ca="1">IF(ISERROR(VLOOKUP($B37,'NEL &amp; P4P Backsheet'!$D$11:$BM$187,N$11,0)),"",VLOOKUP($B37,'NEL &amp; P4P Backsheet'!$D$11:$BM$187, N$11,0))</f>
        <v>73916</v>
      </c>
      <c r="O37" s="459">
        <f ca="1">IF(ISERROR(VLOOKUP($B37,'NEL &amp; P4P Backsheet'!$D$11:$BM$187,O$11,0)),"",VLOOKUP($B37,'NEL &amp; P4P Backsheet'!$D$11:$BM$187, O$11,0))</f>
        <v>72215</v>
      </c>
      <c r="P37" s="57">
        <f ca="1">IF(ISERROR(VLOOKUP($B37,'NEL &amp; P4P Backsheet'!$D$11:$BM$187,P$11,0)),"",VLOOKUP($B37,'NEL &amp; P4P Backsheet'!$D$11:$BM$187, P$11,0))</f>
        <v>73210</v>
      </c>
      <c r="Q37" s="327">
        <f ca="1">IF(ISERROR(VLOOKUP($B37,'NEL &amp; P4P Backsheet'!$D$11:$BM$187,Q$11,0)),"",VLOOKUP($B37,'NEL &amp; P4P Backsheet'!$D$11:$BM$187, Q$11,0))</f>
        <v>-1500</v>
      </c>
      <c r="R37" s="459">
        <f ca="1">IF(ISERROR(VLOOKUP($B37,'NEL &amp; P4P Backsheet'!$D$11:$BM$187,R$11,0)),"",VLOOKUP($B37,'NEL &amp; P4P Backsheet'!$D$11:$BM$187, R$11,0))</f>
        <v>-269</v>
      </c>
      <c r="S37" s="57">
        <f ca="1">IF(ISERROR(VLOOKUP($B37,'NEL &amp; P4P Backsheet'!$D$11:$BM$187,S$11,0)),"",VLOOKUP($B37,'NEL &amp; P4P Backsheet'!$D$11:$BM$187, S$11,0))</f>
        <v>-1244</v>
      </c>
      <c r="T37" s="61">
        <f ca="1">IF(ISERROR(VLOOKUP($B37,'NEL &amp; P4P Backsheet'!$D$11:$BM$187,T$11,0)),"",VLOOKUP($B37,'NEL &amp; P4P Backsheet'!$D$11:$BM$187, T$11,0))</f>
        <v>0</v>
      </c>
      <c r="U37" s="327">
        <f ca="1">IF(ISERROR(VLOOKUP($B37,'NEL &amp; P4P Backsheet'!$D$11:$BM$187,U$11,0)),"",VLOOKUP($B37,'NEL &amp; P4P Backsheet'!$D$11:$BM$187, U$11,0))</f>
        <v>-2555.1149999999998</v>
      </c>
      <c r="V37" s="459">
        <f ca="1">IF(ISERROR(VLOOKUP($B37,'NEL &amp; P4P Backsheet'!$D$11:$BM$187,V$11,0)),"",VLOOKUP($B37,'NEL &amp; P4P Backsheet'!$D$11:$BM$187, V$11,0))</f>
        <v>-2350</v>
      </c>
      <c r="W37" s="57">
        <f ca="1">IF(ISERROR(VLOOKUP($B37,'NEL &amp; P4P Backsheet'!$D$11:$BM$187,W$11,0)),"",VLOOKUP($B37,'NEL &amp; P4P Backsheet'!$D$11:$BM$187, W$11,0))</f>
        <v>-4028</v>
      </c>
    </row>
    <row r="38" spans="1:24" ht="15" customHeight="1" thickBot="1">
      <c r="A38" s="3">
        <v>23</v>
      </c>
      <c r="B38" s="41" t="str">
        <f t="shared" ca="1" si="0"/>
        <v>Q81</v>
      </c>
      <c r="C38" s="42" t="str">
        <f ca="1">IF(B38="","",VLOOKUP(B38,'Org list'!$J$9:$K$637,2,0))</f>
        <v>NHS England South (South East)</v>
      </c>
      <c r="D38" s="24" t="str">
        <f ca="1">IF(ISERROR(VLOOKUP($B38,'NEL &amp; P4P Backsheet'!$D$38:$BL$187,'Non-Elective Performance'!$D$11,0)),"",VLOOKUP($B38,'NEL &amp; P4P Backsheet'!$D$38:$BL$187,'Non-Elective Performance'!$D$11,0))</f>
        <v/>
      </c>
      <c r="E38" s="327">
        <f ca="1">IF(ISERROR(VLOOKUP($B38,'NEL &amp; P4P Backsheet'!$D$11:$BM$187,E$11,0)),"",VLOOKUP($B38,'NEL &amp; P4P Backsheet'!$D$11:$BM$187, E$11,0))</f>
        <v>106432.90937980033</v>
      </c>
      <c r="F38" s="459">
        <f ca="1">IF(ISERROR(VLOOKUP($B38,'NEL &amp; P4P Backsheet'!$D$11:$BM$187,F$11,0)),"",VLOOKUP($B38,'NEL &amp; P4P Backsheet'!$D$11:$BM$187, F$11,0))</f>
        <v>108145</v>
      </c>
      <c r="G38" s="459">
        <f ca="1">IF(ISERROR(VLOOKUP($B38,'NEL &amp; P4P Backsheet'!$D$11:$BM$187,G$11,0)),"",VLOOKUP($B38,'NEL &amp; P4P Backsheet'!$D$11:$BM$187, G$11,0))</f>
        <v>107295</v>
      </c>
      <c r="H38" s="57">
        <f ca="1">IF(ISERROR(VLOOKUP($B38,'NEL &amp; P4P Backsheet'!$D$11:$BM$187,H$11,0)),"",VLOOKUP($B38,'NEL &amp; P4P Backsheet'!$D$11:$BM$187, H$11,0))</f>
        <v>112309.29941488797</v>
      </c>
      <c r="I38" s="327">
        <f ca="1">IF(ISERROR(VLOOKUP($B38,'NEL &amp; P4P Backsheet'!$D$11:$BM$187,I$11,0)),"",VLOOKUP($B38,'NEL &amp; P4P Backsheet'!$D$11:$BM$187, I$11,0))</f>
        <v>105761.83528600233</v>
      </c>
      <c r="J38" s="459">
        <f ca="1">IF(ISERROR(VLOOKUP($B38,'NEL &amp; P4P Backsheet'!$D$11:$BM$187,J$11,0)),"",VLOOKUP($B38,'NEL &amp; P4P Backsheet'!$D$11:$BM$187, J$11,0))</f>
        <v>106035.80922300162</v>
      </c>
      <c r="K38" s="459">
        <f ca="1">IF(ISERROR(VLOOKUP($B38,'NEL &amp; P4P Backsheet'!$D$11:$BM$187,K$11,0)),"",VLOOKUP($B38,'NEL &amp; P4P Backsheet'!$D$11:$BM$187, K$11,0))</f>
        <v>105200.31536581731</v>
      </c>
      <c r="L38" s="57">
        <f ca="1">IF(ISERROR(VLOOKUP($B38,'NEL &amp; P4P Backsheet'!$D$11:$BM$187,L$11,0)),"",VLOOKUP($B38,'NEL &amp; P4P Backsheet'!$D$11:$BM$187, L$11,0))</f>
        <v>110163.7564207391</v>
      </c>
      <c r="M38" s="344">
        <f ca="1">IF(ISERROR(VLOOKUP($B38,'NEL &amp; P4P Backsheet'!$D$11:$BM$187,M$11,0)),"",VLOOKUP($B38,'NEL &amp; P4P Backsheet'!$D$11:$BM$187, M$11,0))</f>
        <v>104011</v>
      </c>
      <c r="N38" s="327">
        <f ca="1">IF(ISERROR(VLOOKUP($B38,'NEL &amp; P4P Backsheet'!$D$11:$BM$187,N$11,0)),"",VLOOKUP($B38,'NEL &amp; P4P Backsheet'!$D$11:$BM$187, N$11,0))</f>
        <v>106363.67834427254</v>
      </c>
      <c r="O38" s="459">
        <f ca="1">IF(ISERROR(VLOOKUP($B38,'NEL &amp; P4P Backsheet'!$D$11:$BM$187,O$11,0)),"",VLOOKUP($B38,'NEL &amp; P4P Backsheet'!$D$11:$BM$187, O$11,0))</f>
        <v>107968</v>
      </c>
      <c r="P38" s="57">
        <f ca="1">IF(ISERROR(VLOOKUP($B38,'NEL &amp; P4P Backsheet'!$D$11:$BM$187,P$11,0)),"",VLOOKUP($B38,'NEL &amp; P4P Backsheet'!$D$11:$BM$187, P$11,0))</f>
        <v>108575</v>
      </c>
      <c r="Q38" s="327">
        <f ca="1">IF(ISERROR(VLOOKUP($B38,'NEL &amp; P4P Backsheet'!$D$11:$BM$187,Q$11,0)),"",VLOOKUP($B38,'NEL &amp; P4P Backsheet'!$D$11:$BM$187, Q$11,0))</f>
        <v>69.231035527798667</v>
      </c>
      <c r="R38" s="459">
        <f ca="1">IF(ISERROR(VLOOKUP($B38,'NEL &amp; P4P Backsheet'!$D$11:$BM$187,R$11,0)),"",VLOOKUP($B38,'NEL &amp; P4P Backsheet'!$D$11:$BM$187, R$11,0))</f>
        <v>177</v>
      </c>
      <c r="S38" s="57">
        <f ca="1">IF(ISERROR(VLOOKUP($B38,'NEL &amp; P4P Backsheet'!$D$11:$BM$187,S$11,0)),"",VLOOKUP($B38,'NEL &amp; P4P Backsheet'!$D$11:$BM$187, S$11,0))</f>
        <v>-1280</v>
      </c>
      <c r="T38" s="61">
        <f ca="1">IF(ISERROR(VLOOKUP($B38,'NEL &amp; P4P Backsheet'!$D$11:$BM$187,T$11,0)),"",VLOOKUP($B38,'NEL &amp; P4P Backsheet'!$D$11:$BM$187, T$11,0))</f>
        <v>0</v>
      </c>
      <c r="U38" s="327">
        <f ca="1">IF(ISERROR(VLOOKUP($B38,'NEL &amp; P4P Backsheet'!$D$11:$BM$187,U$11,0)),"",VLOOKUP($B38,'NEL &amp; P4P Backsheet'!$D$11:$BM$187, U$11,0))</f>
        <v>-601.8430582702058</v>
      </c>
      <c r="V38" s="459">
        <f ca="1">IF(ISERROR(VLOOKUP($B38,'NEL &amp; P4P Backsheet'!$D$11:$BM$187,V$11,0)),"",VLOOKUP($B38,'NEL &amp; P4P Backsheet'!$D$11:$BM$187, V$11,0))</f>
        <v>-1932.1907769983745</v>
      </c>
      <c r="W38" s="57">
        <f ca="1">IF(ISERROR(VLOOKUP($B38,'NEL &amp; P4P Backsheet'!$D$11:$BM$187,W$11,0)),"",VLOOKUP($B38,'NEL &amp; P4P Backsheet'!$D$11:$BM$187, W$11,0))</f>
        <v>-3374.6846341826895</v>
      </c>
    </row>
    <row r="39" spans="1:24" ht="15" customHeight="1" thickBot="1">
      <c r="A39" s="3">
        <v>24</v>
      </c>
      <c r="B39" s="41" t="str">
        <f t="shared" ca="1" si="0"/>
        <v>Q82</v>
      </c>
      <c r="C39" s="42" t="str">
        <f ca="1">IF(B39="","",VLOOKUP(B39,'Org list'!$J$9:$K$637,2,0))</f>
        <v>NHS England South (South Central)</v>
      </c>
      <c r="D39" s="24" t="str">
        <f ca="1">IF(ISERROR(VLOOKUP($B39,'NEL &amp; P4P Backsheet'!$D$38:$BL$187,'Non-Elective Performance'!$D$11,0)),"",VLOOKUP($B39,'NEL &amp; P4P Backsheet'!$D$38:$BL$187,'Non-Elective Performance'!$D$11,0))</f>
        <v/>
      </c>
      <c r="E39" s="327">
        <f ca="1">IF(ISERROR(VLOOKUP($B39,'NEL &amp; P4P Backsheet'!$D$11:$BM$187,E$11,0)),"",VLOOKUP($B39,'NEL &amp; P4P Backsheet'!$D$11:$BM$187, E$11,0))</f>
        <v>76446.50017876683</v>
      </c>
      <c r="F39" s="459">
        <f ca="1">IF(ISERROR(VLOOKUP($B39,'NEL &amp; P4P Backsheet'!$D$11:$BM$187,F$11,0)),"",VLOOKUP($B39,'NEL &amp; P4P Backsheet'!$D$11:$BM$187, F$11,0))</f>
        <v>78407.233773313434</v>
      </c>
      <c r="G39" s="459">
        <f ca="1">IF(ISERROR(VLOOKUP($B39,'NEL &amp; P4P Backsheet'!$D$11:$BM$187,G$11,0)),"",VLOOKUP($B39,'NEL &amp; P4P Backsheet'!$D$11:$BM$187, G$11,0))</f>
        <v>77765.593174539245</v>
      </c>
      <c r="H39" s="57">
        <f ca="1">IF(ISERROR(VLOOKUP($B39,'NEL &amp; P4P Backsheet'!$D$11:$BM$187,H$11,0)),"",VLOOKUP($B39,'NEL &amp; P4P Backsheet'!$D$11:$BM$187, H$11,0))</f>
        <v>81361.467257796132</v>
      </c>
      <c r="I39" s="327">
        <f ca="1">IF(ISERROR(VLOOKUP($B39,'NEL &amp; P4P Backsheet'!$D$11:$BM$187,I$11,0)),"",VLOOKUP($B39,'NEL &amp; P4P Backsheet'!$D$11:$BM$187, I$11,0))</f>
        <v>77001.729320618993</v>
      </c>
      <c r="J39" s="459">
        <f ca="1">IF(ISERROR(VLOOKUP($B39,'NEL &amp; P4P Backsheet'!$D$11:$BM$187,J$11,0)),"",VLOOKUP($B39,'NEL &amp; P4P Backsheet'!$D$11:$BM$187, J$11,0))</f>
        <v>78101.262899322086</v>
      </c>
      <c r="K39" s="459">
        <f ca="1">IF(ISERROR(VLOOKUP($B39,'NEL &amp; P4P Backsheet'!$D$11:$BM$187,K$11,0)),"",VLOOKUP($B39,'NEL &amp; P4P Backsheet'!$D$11:$BM$187, K$11,0))</f>
        <v>77022.243877365283</v>
      </c>
      <c r="L39" s="57">
        <f ca="1">IF(ISERROR(VLOOKUP($B39,'NEL &amp; P4P Backsheet'!$D$11:$BM$187,L$11,0)),"",VLOOKUP($B39,'NEL &amp; P4P Backsheet'!$D$11:$BM$187, L$11,0))</f>
        <v>79842.393672575985</v>
      </c>
      <c r="M39" s="344">
        <f ca="1">IF(ISERROR(VLOOKUP($B39,'NEL &amp; P4P Backsheet'!$D$11:$BM$187,M$11,0)),"",VLOOKUP($B39,'NEL &amp; P4P Backsheet'!$D$11:$BM$187, M$11,0))</f>
        <v>76388</v>
      </c>
      <c r="N39" s="327">
        <f ca="1">IF(ISERROR(VLOOKUP($B39,'NEL &amp; P4P Backsheet'!$D$11:$BM$187,N$11,0)),"",VLOOKUP($B39,'NEL &amp; P4P Backsheet'!$D$11:$BM$187, N$11,0))</f>
        <v>77672.180918642916</v>
      </c>
      <c r="O39" s="459">
        <f ca="1">IF(ISERROR(VLOOKUP($B39,'NEL &amp; P4P Backsheet'!$D$11:$BM$187,O$11,0)),"",VLOOKUP($B39,'NEL &amp; P4P Backsheet'!$D$11:$BM$187, O$11,0))</f>
        <v>80229</v>
      </c>
      <c r="P39" s="57">
        <f ca="1">IF(ISERROR(VLOOKUP($B39,'NEL &amp; P4P Backsheet'!$D$11:$BM$187,P$11,0)),"",VLOOKUP($B39,'NEL &amp; P4P Backsheet'!$D$11:$BM$187, P$11,0))</f>
        <v>80502</v>
      </c>
      <c r="Q39" s="327">
        <f ca="1">IF(ISERROR(VLOOKUP($B39,'NEL &amp; P4P Backsheet'!$D$11:$BM$187,Q$11,0)),"",VLOOKUP($B39,'NEL &amp; P4P Backsheet'!$D$11:$BM$187, Q$11,0))</f>
        <v>-1225.6807398760898</v>
      </c>
      <c r="R39" s="459">
        <f ca="1">IF(ISERROR(VLOOKUP($B39,'NEL &amp; P4P Backsheet'!$D$11:$BM$187,R$11,0)),"",VLOOKUP($B39,'NEL &amp; P4P Backsheet'!$D$11:$BM$187, R$11,0))</f>
        <v>-1821.7662266865668</v>
      </c>
      <c r="S39" s="57">
        <f ca="1">IF(ISERROR(VLOOKUP($B39,'NEL &amp; P4P Backsheet'!$D$11:$BM$187,S$11,0)),"",VLOOKUP($B39,'NEL &amp; P4P Backsheet'!$D$11:$BM$187, S$11,0))</f>
        <v>-2736.4068254607532</v>
      </c>
      <c r="T39" s="61">
        <f ca="1">IF(ISERROR(VLOOKUP($B39,'NEL &amp; P4P Backsheet'!$D$11:$BM$187,T$11,0)),"",VLOOKUP($B39,'NEL &amp; P4P Backsheet'!$D$11:$BM$187, T$11,0))</f>
        <v>0</v>
      </c>
      <c r="U39" s="327">
        <f ca="1">IF(ISERROR(VLOOKUP($B39,'NEL &amp; P4P Backsheet'!$D$11:$BM$187,U$11,0)),"",VLOOKUP($B39,'NEL &amp; P4P Backsheet'!$D$11:$BM$187, U$11,0))</f>
        <v>-670.451598023923</v>
      </c>
      <c r="V39" s="459">
        <f ca="1">IF(ISERROR(VLOOKUP($B39,'NEL &amp; P4P Backsheet'!$D$11:$BM$187,V$11,0)),"",VLOOKUP($B39,'NEL &amp; P4P Backsheet'!$D$11:$BM$187, V$11,0))</f>
        <v>-2127.7371006779113</v>
      </c>
      <c r="W39" s="57">
        <f ca="1">IF(ISERROR(VLOOKUP($B39,'NEL &amp; P4P Backsheet'!$D$11:$BM$187,W$11,0)),"",VLOOKUP($B39,'NEL &amp; P4P Backsheet'!$D$11:$BM$187, W$11,0))</f>
        <v>-3479.7561226347088</v>
      </c>
    </row>
    <row r="40" spans="1:24" ht="15" customHeight="1" thickBot="1">
      <c r="A40" s="3">
        <v>25</v>
      </c>
      <c r="B40" s="41" t="str">
        <f t="shared" ca="1" si="0"/>
        <v>Q70</v>
      </c>
      <c r="C40" s="42" t="str">
        <f ca="1">IF(B40="","",VLOOKUP(B40,'Org list'!$J$9:$K$637,2,0))</f>
        <v>NHS England South (Wessex)</v>
      </c>
      <c r="D40" s="24" t="str">
        <f ca="1">IF(ISERROR(VLOOKUP($B40,'NEL &amp; P4P Backsheet'!$D$38:$BL$187,'Non-Elective Performance'!$D$11,0)),"",VLOOKUP($B40,'NEL &amp; P4P Backsheet'!$D$38:$BL$187,'Non-Elective Performance'!$D$11,0))</f>
        <v/>
      </c>
      <c r="E40" s="327">
        <f ca="1">IF(ISERROR(VLOOKUP($B40,'NEL &amp; P4P Backsheet'!$D$11:$BM$187,E$11,0)),"",VLOOKUP($B40,'NEL &amp; P4P Backsheet'!$D$11:$BM$187, E$11,0))</f>
        <v>66368</v>
      </c>
      <c r="F40" s="459">
        <f ca="1">IF(ISERROR(VLOOKUP($B40,'NEL &amp; P4P Backsheet'!$D$11:$BM$187,F$11,0)),"",VLOOKUP($B40,'NEL &amp; P4P Backsheet'!$D$11:$BM$187, F$11,0))</f>
        <v>64551</v>
      </c>
      <c r="G40" s="459">
        <f ca="1">IF(ISERROR(VLOOKUP($B40,'NEL &amp; P4P Backsheet'!$D$11:$BM$187,G$11,0)),"",VLOOKUP($B40,'NEL &amp; P4P Backsheet'!$D$11:$BM$187, G$11,0))</f>
        <v>64762</v>
      </c>
      <c r="H40" s="57">
        <f ca="1">IF(ISERROR(VLOOKUP($B40,'NEL &amp; P4P Backsheet'!$D$11:$BM$187,H$11,0)),"",VLOOKUP($B40,'NEL &amp; P4P Backsheet'!$D$11:$BM$187, H$11,0))</f>
        <v>66948</v>
      </c>
      <c r="I40" s="327">
        <f ca="1">IF(ISERROR(VLOOKUP($B40,'NEL &amp; P4P Backsheet'!$D$11:$BM$187,I$11,0)),"",VLOOKUP($B40,'NEL &amp; P4P Backsheet'!$D$11:$BM$187, I$11,0))</f>
        <v>67566</v>
      </c>
      <c r="J40" s="459">
        <f ca="1">IF(ISERROR(VLOOKUP($B40,'NEL &amp; P4P Backsheet'!$D$11:$BM$187,J$11,0)),"",VLOOKUP($B40,'NEL &amp; P4P Backsheet'!$D$11:$BM$187, J$11,0))</f>
        <v>66062</v>
      </c>
      <c r="K40" s="459">
        <f ca="1">IF(ISERROR(VLOOKUP($B40,'NEL &amp; P4P Backsheet'!$D$11:$BM$187,K$11,0)),"",VLOOKUP($B40,'NEL &amp; P4P Backsheet'!$D$11:$BM$187, K$11,0))</f>
        <v>64976</v>
      </c>
      <c r="L40" s="57">
        <f ca="1">IF(ISERROR(VLOOKUP($B40,'NEL &amp; P4P Backsheet'!$D$11:$BM$187,L$11,0)),"",VLOOKUP($B40,'NEL &amp; P4P Backsheet'!$D$11:$BM$187, L$11,0))</f>
        <v>65387</v>
      </c>
      <c r="M40" s="344">
        <f ca="1">IF(ISERROR(VLOOKUP($B40,'NEL &amp; P4P Backsheet'!$D$11:$BM$187,M$11,0)),"",VLOOKUP($B40,'NEL &amp; P4P Backsheet'!$D$11:$BM$187, M$11,0))</f>
        <v>62318</v>
      </c>
      <c r="N40" s="327">
        <f ca="1">IF(ISERROR(VLOOKUP($B40,'NEL &amp; P4P Backsheet'!$D$11:$BM$187,N$11,0)),"",VLOOKUP($B40,'NEL &amp; P4P Backsheet'!$D$11:$BM$187, N$11,0))</f>
        <v>65253</v>
      </c>
      <c r="O40" s="459">
        <f ca="1">IF(ISERROR(VLOOKUP($B40,'NEL &amp; P4P Backsheet'!$D$11:$BM$187,O$11,0)),"",VLOOKUP($B40,'NEL &amp; P4P Backsheet'!$D$11:$BM$187, O$11,0))</f>
        <v>64833</v>
      </c>
      <c r="P40" s="57">
        <f ca="1">IF(ISERROR(VLOOKUP($B40,'NEL &amp; P4P Backsheet'!$D$11:$BM$187,P$11,0)),"",VLOOKUP($B40,'NEL &amp; P4P Backsheet'!$D$11:$BM$187, P$11,0))</f>
        <v>65669</v>
      </c>
      <c r="Q40" s="327">
        <f ca="1">IF(ISERROR(VLOOKUP($B40,'NEL &amp; P4P Backsheet'!$D$11:$BM$187,Q$11,0)),"",VLOOKUP($B40,'NEL &amp; P4P Backsheet'!$D$11:$BM$187, Q$11,0))</f>
        <v>1115</v>
      </c>
      <c r="R40" s="459">
        <f ca="1">IF(ISERROR(VLOOKUP($B40,'NEL &amp; P4P Backsheet'!$D$11:$BM$187,R$11,0)),"",VLOOKUP($B40,'NEL &amp; P4P Backsheet'!$D$11:$BM$187, R$11,0))</f>
        <v>-282</v>
      </c>
      <c r="S40" s="57">
        <f ca="1">IF(ISERROR(VLOOKUP($B40,'NEL &amp; P4P Backsheet'!$D$11:$BM$187,S$11,0)),"",VLOOKUP($B40,'NEL &amp; P4P Backsheet'!$D$11:$BM$187, S$11,0))</f>
        <v>-907</v>
      </c>
      <c r="T40" s="61">
        <f ca="1">IF(ISERROR(VLOOKUP($B40,'NEL &amp; P4P Backsheet'!$D$11:$BM$187,T$11,0)),"",VLOOKUP($B40,'NEL &amp; P4P Backsheet'!$D$11:$BM$187, T$11,0))</f>
        <v>0</v>
      </c>
      <c r="U40" s="327">
        <f ca="1">IF(ISERROR(VLOOKUP($B40,'NEL &amp; P4P Backsheet'!$D$11:$BM$187,U$11,0)),"",VLOOKUP($B40,'NEL &amp; P4P Backsheet'!$D$11:$BM$187, U$11,0))</f>
        <v>2313</v>
      </c>
      <c r="V40" s="459">
        <f ca="1">IF(ISERROR(VLOOKUP($B40,'NEL &amp; P4P Backsheet'!$D$11:$BM$187,V$11,0)),"",VLOOKUP($B40,'NEL &amp; P4P Backsheet'!$D$11:$BM$187, V$11,0))</f>
        <v>1229</v>
      </c>
      <c r="W40" s="57">
        <f ca="1">IF(ISERROR(VLOOKUP($B40,'NEL &amp; P4P Backsheet'!$D$11:$BM$187,W$11,0)),"",VLOOKUP($B40,'NEL &amp; P4P Backsheet'!$D$11:$BM$187, W$11,0))</f>
        <v>-693</v>
      </c>
    </row>
    <row r="41" spans="1:24" ht="15" customHeight="1" thickBot="1">
      <c r="A41" s="3">
        <v>26</v>
      </c>
      <c r="B41" s="41" t="str">
        <f t="shared" ca="1" si="0"/>
        <v>Q71</v>
      </c>
      <c r="C41" s="42" t="str">
        <f ca="1">IF(B41="","",VLOOKUP(B41,'Org list'!$J$9:$K$637,2,0))</f>
        <v>NHS England London</v>
      </c>
      <c r="D41" s="24" t="str">
        <f ca="1">IF(ISERROR(VLOOKUP($B41,'NEL &amp; P4P Backsheet'!$D$38:$BL$187,'Non-Elective Performance'!$D$11,0)),"",VLOOKUP($B41,'NEL &amp; P4P Backsheet'!$D$38:$BL$187,'Non-Elective Performance'!$D$11,0))</f>
        <v/>
      </c>
      <c r="E41" s="327">
        <f ca="1">IF(ISERROR(VLOOKUP($B41,'NEL &amp; P4P Backsheet'!$D$11:$BM$187,E$11,0)),"",VLOOKUP($B41,'NEL &amp; P4P Backsheet'!$D$11:$BM$187, E$11,0))</f>
        <v>181778.27009029427</v>
      </c>
      <c r="F41" s="459">
        <f ca="1">IF(ISERROR(VLOOKUP($B41,'NEL &amp; P4P Backsheet'!$D$11:$BM$187,F$11,0)),"",VLOOKUP($B41,'NEL &amp; P4P Backsheet'!$D$11:$BM$187, F$11,0))</f>
        <v>183494.84302963183</v>
      </c>
      <c r="G41" s="459">
        <f ca="1">IF(ISERROR(VLOOKUP($B41,'NEL &amp; P4P Backsheet'!$D$11:$BM$187,G$11,0)),"",VLOOKUP($B41,'NEL &amp; P4P Backsheet'!$D$11:$BM$187, G$11,0))</f>
        <v>182277.07679246276</v>
      </c>
      <c r="H41" s="57">
        <f ca="1">IF(ISERROR(VLOOKUP($B41,'NEL &amp; P4P Backsheet'!$D$11:$BM$187,H$11,0)),"",VLOOKUP($B41,'NEL &amp; P4P Backsheet'!$D$11:$BM$187, H$11,0))</f>
        <v>189481.60009631352</v>
      </c>
      <c r="I41" s="327">
        <f ca="1">IF(ISERROR(VLOOKUP($B41,'NEL &amp; P4P Backsheet'!$D$11:$BM$187,I$11,0)),"",VLOOKUP($B41,'NEL &amp; P4P Backsheet'!$D$11:$BM$187, I$11,0))</f>
        <v>178297.58533626341</v>
      </c>
      <c r="J41" s="459">
        <f ca="1">IF(ISERROR(VLOOKUP($B41,'NEL &amp; P4P Backsheet'!$D$11:$BM$187,J$11,0)),"",VLOOKUP($B41,'NEL &amp; P4P Backsheet'!$D$11:$BM$187, J$11,0))</f>
        <v>181859.75855030527</v>
      </c>
      <c r="K41" s="459">
        <f ca="1">IF(ISERROR(VLOOKUP($B41,'NEL &amp; P4P Backsheet'!$D$11:$BM$187,K$11,0)),"",VLOOKUP($B41,'NEL &amp; P4P Backsheet'!$D$11:$BM$187, K$11,0))</f>
        <v>180809.48520984157</v>
      </c>
      <c r="L41" s="57">
        <f ca="1">IF(ISERROR(VLOOKUP($B41,'NEL &amp; P4P Backsheet'!$D$11:$BM$187,L$11,0)),"",VLOOKUP($B41,'NEL &amp; P4P Backsheet'!$D$11:$BM$187, L$11,0))</f>
        <v>186616.06802660684</v>
      </c>
      <c r="M41" s="344">
        <f ca="1">IF(ISERROR(VLOOKUP($B41,'NEL &amp; P4P Backsheet'!$D$11:$BM$187,M$11,0)),"",VLOOKUP($B41,'NEL &amp; P4P Backsheet'!$D$11:$BM$187, M$11,0))</f>
        <v>167765</v>
      </c>
      <c r="N41" s="327">
        <f ca="1">IF(ISERROR(VLOOKUP($B41,'NEL &amp; P4P Backsheet'!$D$11:$BM$187,N$11,0)),"",VLOOKUP($B41,'NEL &amp; P4P Backsheet'!$D$11:$BM$187, N$11,0))</f>
        <v>181281.1831427888</v>
      </c>
      <c r="O41" s="459">
        <f ca="1">IF(ISERROR(VLOOKUP($B41,'NEL &amp; P4P Backsheet'!$D$11:$BM$187,O$11,0)),"",VLOOKUP($B41,'NEL &amp; P4P Backsheet'!$D$11:$BM$187, O$11,0))</f>
        <v>183972</v>
      </c>
      <c r="P41" s="57">
        <f ca="1">IF(ISERROR(VLOOKUP($B41,'NEL &amp; P4P Backsheet'!$D$11:$BM$187,P$11,0)),"",VLOOKUP($B41,'NEL &amp; P4P Backsheet'!$D$11:$BM$187, P$11,0))</f>
        <v>182136</v>
      </c>
      <c r="Q41" s="327">
        <f ca="1">IF(ISERROR(VLOOKUP($B41,'NEL &amp; P4P Backsheet'!$D$11:$BM$187,Q$11,0)),"",VLOOKUP($B41,'NEL &amp; P4P Backsheet'!$D$11:$BM$187, Q$11,0))</f>
        <v>497.08694750549512</v>
      </c>
      <c r="R41" s="459">
        <f ca="1">IF(ISERROR(VLOOKUP($B41,'NEL &amp; P4P Backsheet'!$D$11:$BM$187,R$11,0)),"",VLOOKUP($B41,'NEL &amp; P4P Backsheet'!$D$11:$BM$187, R$11,0))</f>
        <v>-477.15697036817164</v>
      </c>
      <c r="S41" s="57">
        <f ca="1">IF(ISERROR(VLOOKUP($B41,'NEL &amp; P4P Backsheet'!$D$11:$BM$187,S$11,0)),"",VLOOKUP($B41,'NEL &amp; P4P Backsheet'!$D$11:$BM$187, S$11,0))</f>
        <v>141.07679246274347</v>
      </c>
      <c r="T41" s="61">
        <f ca="1">IF(ISERROR(VLOOKUP($B41,'NEL &amp; P4P Backsheet'!$D$11:$BM$187,T$11,0)),"",VLOOKUP($B41,'NEL &amp; P4P Backsheet'!$D$11:$BM$187, T$11,0))</f>
        <v>0</v>
      </c>
      <c r="U41" s="327">
        <f ca="1">IF(ISERROR(VLOOKUP($B41,'NEL &amp; P4P Backsheet'!$D$11:$BM$187,U$11,0)),"",VLOOKUP($B41,'NEL &amp; P4P Backsheet'!$D$11:$BM$187, U$11,0))</f>
        <v>-2983.5978065253694</v>
      </c>
      <c r="V41" s="459">
        <f ca="1">IF(ISERROR(VLOOKUP($B41,'NEL &amp; P4P Backsheet'!$D$11:$BM$187,V$11,0)),"",VLOOKUP($B41,'NEL &amp; P4P Backsheet'!$D$11:$BM$187, V$11,0))</f>
        <v>-2112.2414496947358</v>
      </c>
      <c r="W41" s="57">
        <f ca="1">IF(ISERROR(VLOOKUP($B41,'NEL &amp; P4P Backsheet'!$D$11:$BM$187,W$11,0)),"",VLOOKUP($B41,'NEL &amp; P4P Backsheet'!$D$11:$BM$187, W$11,0))</f>
        <v>-1326.5147901584141</v>
      </c>
    </row>
    <row r="42" spans="1:24" ht="15" customHeight="1" thickBot="1">
      <c r="A42" s="3">
        <v>27</v>
      </c>
      <c r="B42" s="145" t="str">
        <f t="shared" ca="1" si="0"/>
        <v>E09000002</v>
      </c>
      <c r="C42" s="151" t="str">
        <f ca="1">IF(B42="","",VLOOKUP(B42,'Org list'!$J$9:$K$637,2,0))</f>
        <v>Barking and Dagenham</v>
      </c>
      <c r="D42" s="23" t="str">
        <f ca="1">IF(ISERROR(VLOOKUP($B42,'NEL &amp; P4P Backsheet'!$D$38:$BL$187,'Non-Elective Performance'!$D$11,0)),"",VLOOKUP($B42,'NEL &amp; P4P Backsheet'!$D$38:$BL$187,'Non-Elective Performance'!$D$11,0))</f>
        <v>SUS</v>
      </c>
      <c r="E42" s="327">
        <f ca="1">IF(ISERROR(VLOOKUP($B42,'NEL &amp; P4P Backsheet'!$D$11:$BM$187,E$11,0)),"",VLOOKUP($B42,'NEL &amp; P4P Backsheet'!$D$11:$BM$187, E$11,0))</f>
        <v>4667.7298017287967</v>
      </c>
      <c r="F42" s="459">
        <f ca="1">IF(ISERROR(VLOOKUP($B42,'NEL &amp; P4P Backsheet'!$D$11:$BM$187,F$11,0)),"",VLOOKUP($B42,'NEL &amp; P4P Backsheet'!$D$11:$BM$187, F$11,0))</f>
        <v>4772.1602562418921</v>
      </c>
      <c r="G42" s="459">
        <f ca="1">IF(ISERROR(VLOOKUP($B42,'NEL &amp; P4P Backsheet'!$D$11:$BM$187,G$11,0)),"",VLOOKUP($B42,'NEL &amp; P4P Backsheet'!$D$11:$BM$187, G$11,0))</f>
        <v>4866.3983732147462</v>
      </c>
      <c r="H42" s="57">
        <f ca="1">IF(ISERROR(VLOOKUP($B42,'NEL &amp; P4P Backsheet'!$D$11:$BM$187,H$11,0)),"",VLOOKUP($B42,'NEL &amp; P4P Backsheet'!$D$11:$BM$187, H$11,0))</f>
        <v>4759.474642346413</v>
      </c>
      <c r="I42" s="327">
        <f ca="1">IF(ISERROR(VLOOKUP($B42,'NEL &amp; P4P Backsheet'!$D$11:$BM$187,I$11,0)),"",VLOOKUP($B42,'NEL &amp; P4P Backsheet'!$D$11:$BM$187, I$11,0))</f>
        <v>4551.0365566855771</v>
      </c>
      <c r="J42" s="459">
        <f ca="1">IF(ISERROR(VLOOKUP($B42,'NEL &amp; P4P Backsheet'!$D$11:$BM$187,J$11,0)),"",VLOOKUP($B42,'NEL &amp; P4P Backsheet'!$D$11:$BM$187, J$11,0))</f>
        <v>4652.8562498358451</v>
      </c>
      <c r="K42" s="459">
        <f ca="1">IF(ISERROR(VLOOKUP($B42,'NEL &amp; P4P Backsheet'!$D$11:$BM$187,K$11,0)),"",VLOOKUP($B42,'NEL &amp; P4P Backsheet'!$D$11:$BM$187, K$11,0))</f>
        <v>4744.7384138843772</v>
      </c>
      <c r="L42" s="57">
        <f ca="1">IF(ISERROR(VLOOKUP($B42,'NEL &amp; P4P Backsheet'!$D$11:$BM$187,L$11,0)),"",VLOOKUP($B42,'NEL &amp; P4P Backsheet'!$D$11:$BM$187, L$11,0))</f>
        <v>4640.4877762877531</v>
      </c>
      <c r="M42" s="344">
        <f ca="1">IF(ISERROR(VLOOKUP($B42,'NEL &amp; P4P Backsheet'!$D$11:$BM$187,M$11,0)),"",VLOOKUP($B42,'NEL &amp; P4P Backsheet'!$D$11:$BM$187, M$11,0))</f>
        <v>4580</v>
      </c>
      <c r="N42" s="327">
        <f ca="1">IF(ISERROR(VLOOKUP($B42,'NEL &amp; P4P Backsheet'!$D$11:$BM$187,N$11,0)),"",VLOOKUP($B42,'NEL &amp; P4P Backsheet'!$D$11:$BM$187, N$11,0))</f>
        <v>4697.7594937919303</v>
      </c>
      <c r="O42" s="459">
        <f ca="1">IF(ISERROR(VLOOKUP($B42,'NEL &amp; P4P Backsheet'!$D$11:$BM$187,O$11,0)),"",VLOOKUP($B42,'NEL &amp; P4P Backsheet'!$D$11:$BM$187, O$11,0))</f>
        <v>4981</v>
      </c>
      <c r="P42" s="57">
        <f ca="1">IF(ISERROR(VLOOKUP($B42,'NEL &amp; P4P Backsheet'!$D$11:$BM$187,P$11,0)),"",VLOOKUP($B42,'NEL &amp; P4P Backsheet'!$D$11:$BM$187, P$11,0))</f>
        <v>5030</v>
      </c>
      <c r="Q42" s="327">
        <f ca="1">IF(ISERROR(VLOOKUP($B42,'NEL &amp; P4P Backsheet'!$D$11:$BM$187,Q$11,0)),"",VLOOKUP($B42,'NEL &amp; P4P Backsheet'!$D$11:$BM$187, Q$11,0))</f>
        <v>-30.029692063133552</v>
      </c>
      <c r="R42" s="459">
        <f ca="1">IF(ISERROR(VLOOKUP($B42,'NEL &amp; P4P Backsheet'!$D$11:$BM$187,R$11,0)),"",VLOOKUP($B42,'NEL &amp; P4P Backsheet'!$D$11:$BM$187, R$11,0))</f>
        <v>-208.83974375810794</v>
      </c>
      <c r="S42" s="57">
        <f ca="1">IF(ISERROR(VLOOKUP($B42,'NEL &amp; P4P Backsheet'!$D$11:$BM$187,S$11,0)),"",VLOOKUP($B42,'NEL &amp; P4P Backsheet'!$D$11:$BM$187, S$11,0))</f>
        <v>-163.60162678525376</v>
      </c>
      <c r="T42" s="61">
        <f ca="1">IF(ISERROR(VLOOKUP($B42,'NEL &amp; P4P Backsheet'!$D$11:$BM$187,T$11,0)),"",VLOOKUP($B42,'NEL &amp; P4P Backsheet'!$D$11:$BM$187, T$11,0))</f>
        <v>0</v>
      </c>
      <c r="U42" s="327">
        <f ca="1">IF(ISERROR(VLOOKUP($B42,'NEL &amp; P4P Backsheet'!$D$11:$BM$187,U$11,0)),"",VLOOKUP($B42,'NEL &amp; P4P Backsheet'!$D$11:$BM$187, U$11,0))</f>
        <v>-146.72293710635313</v>
      </c>
      <c r="V42" s="459">
        <f ca="1">IF(ISERROR(VLOOKUP($B42,'NEL &amp; P4P Backsheet'!$D$11:$BM$187,V$11,0)),"",VLOOKUP($B42,'NEL &amp; P4P Backsheet'!$D$11:$BM$187, V$11,0))</f>
        <v>-328.14375016415488</v>
      </c>
      <c r="W42" s="57">
        <f ca="1">IF(ISERROR(VLOOKUP($B42,'NEL &amp; P4P Backsheet'!$D$11:$BM$187,W$11,0)),"",VLOOKUP($B42,'NEL &amp; P4P Backsheet'!$D$11:$BM$187, W$11,0))</f>
        <v>-285.26158611562278</v>
      </c>
      <c r="X42" s="16">
        <f ca="1">MATCH(I6, 'Comms by AT'!$B:$B, 0)</f>
        <v>4</v>
      </c>
    </row>
    <row r="43" spans="1:24" ht="15" customHeight="1" thickBot="1">
      <c r="A43" s="3">
        <v>28</v>
      </c>
      <c r="B43" s="41" t="str">
        <f t="shared" ca="1" si="0"/>
        <v>E09000003</v>
      </c>
      <c r="C43" s="42" t="str">
        <f ca="1">IF(B43="","",VLOOKUP(B43,'Org list'!$J$9:$K$637,2,0))</f>
        <v>Barnet</v>
      </c>
      <c r="D43" s="24" t="str">
        <f ca="1">IF(ISERROR(VLOOKUP($B43,'NEL &amp; P4P Backsheet'!$D$38:$BL$187,'Non-Elective Performance'!$D$11,0)),"",VLOOKUP($B43,'NEL &amp; P4P Backsheet'!$D$38:$BL$187,'Non-Elective Performance'!$D$11,0))</f>
        <v>SUS</v>
      </c>
      <c r="E43" s="327">
        <f ca="1">IF(ISERROR(VLOOKUP($B43,'NEL &amp; P4P Backsheet'!$D$11:$BM$187,E$11,0)),"",VLOOKUP($B43,'NEL &amp; P4P Backsheet'!$D$11:$BM$187, E$11,0))</f>
        <v>7371</v>
      </c>
      <c r="F43" s="459">
        <f ca="1">IF(ISERROR(VLOOKUP($B43,'NEL &amp; P4P Backsheet'!$D$11:$BM$187,F$11,0)),"",VLOOKUP($B43,'NEL &amp; P4P Backsheet'!$D$11:$BM$187, F$11,0))</f>
        <v>7590</v>
      </c>
      <c r="G43" s="459">
        <f ca="1">IF(ISERROR(VLOOKUP($B43,'NEL &amp; P4P Backsheet'!$D$11:$BM$187,G$11,0)),"",VLOOKUP($B43,'NEL &amp; P4P Backsheet'!$D$11:$BM$187, G$11,0))</f>
        <v>7407</v>
      </c>
      <c r="H43" s="57">
        <f ca="1">IF(ISERROR(VLOOKUP($B43,'NEL &amp; P4P Backsheet'!$D$11:$BM$187,H$11,0)),"",VLOOKUP($B43,'NEL &amp; P4P Backsheet'!$D$11:$BM$187, H$11,0))</f>
        <v>7637</v>
      </c>
      <c r="I43" s="327">
        <f ca="1">IF(ISERROR(VLOOKUP($B43,'NEL &amp; P4P Backsheet'!$D$11:$BM$187,I$11,0)),"",VLOOKUP($B43,'NEL &amp; P4P Backsheet'!$D$11:$BM$187, I$11,0))</f>
        <v>7227</v>
      </c>
      <c r="J43" s="459">
        <f ca="1">IF(ISERROR(VLOOKUP($B43,'NEL &amp; P4P Backsheet'!$D$11:$BM$187,J$11,0)),"",VLOOKUP($B43,'NEL &amp; P4P Backsheet'!$D$11:$BM$187, J$11,0))</f>
        <v>7442</v>
      </c>
      <c r="K43" s="459">
        <f ca="1">IF(ISERROR(VLOOKUP($B43,'NEL &amp; P4P Backsheet'!$D$11:$BM$187,K$11,0)),"",VLOOKUP($B43,'NEL &amp; P4P Backsheet'!$D$11:$BM$187, K$11,0))</f>
        <v>7262</v>
      </c>
      <c r="L43" s="57">
        <f ca="1">IF(ISERROR(VLOOKUP($B43,'NEL &amp; P4P Backsheet'!$D$11:$BM$187,L$11,0)),"",VLOOKUP($B43,'NEL &amp; P4P Backsheet'!$D$11:$BM$187, L$11,0))</f>
        <v>7488</v>
      </c>
      <c r="M43" s="344">
        <f ca="1">IF(ISERROR(VLOOKUP($B43,'NEL &amp; P4P Backsheet'!$D$11:$BM$187,M$11,0)),"",VLOOKUP($B43,'NEL &amp; P4P Backsheet'!$D$11:$BM$187, M$11,0))</f>
        <v>7597</v>
      </c>
      <c r="N43" s="327">
        <f ca="1">IF(ISERROR(VLOOKUP($B43,'NEL &amp; P4P Backsheet'!$D$11:$BM$187,N$11,0)),"",VLOOKUP($B43,'NEL &amp; P4P Backsheet'!$D$11:$BM$187, N$11,0))</f>
        <v>7372</v>
      </c>
      <c r="O43" s="459">
        <f ca="1">IF(ISERROR(VLOOKUP($B43,'NEL &amp; P4P Backsheet'!$D$11:$BM$187,O$11,0)),"",VLOOKUP($B43,'NEL &amp; P4P Backsheet'!$D$11:$BM$187, O$11,0))</f>
        <v>7836</v>
      </c>
      <c r="P43" s="57">
        <f ca="1">IF(ISERROR(VLOOKUP($B43,'NEL &amp; P4P Backsheet'!$D$11:$BM$187,P$11,0)),"",VLOOKUP($B43,'NEL &amp; P4P Backsheet'!$D$11:$BM$187, P$11,0))</f>
        <v>7584</v>
      </c>
      <c r="Q43" s="327">
        <f ca="1">IF(ISERROR(VLOOKUP($B43,'NEL &amp; P4P Backsheet'!$D$11:$BM$187,Q$11,0)),"",VLOOKUP($B43,'NEL &amp; P4P Backsheet'!$D$11:$BM$187, Q$11,0))</f>
        <v>-1</v>
      </c>
      <c r="R43" s="459">
        <f ca="1">IF(ISERROR(VLOOKUP($B43,'NEL &amp; P4P Backsheet'!$D$11:$BM$187,R$11,0)),"",VLOOKUP($B43,'NEL &amp; P4P Backsheet'!$D$11:$BM$187, R$11,0))</f>
        <v>-246</v>
      </c>
      <c r="S43" s="57">
        <f ca="1">IF(ISERROR(VLOOKUP($B43,'NEL &amp; P4P Backsheet'!$D$11:$BM$187,S$11,0)),"",VLOOKUP($B43,'NEL &amp; P4P Backsheet'!$D$11:$BM$187, S$11,0))</f>
        <v>-177</v>
      </c>
      <c r="T43" s="61">
        <f ca="1">IF(ISERROR(VLOOKUP($B43,'NEL &amp; P4P Backsheet'!$D$11:$BM$187,T$11,0)),"",VLOOKUP($B43,'NEL &amp; P4P Backsheet'!$D$11:$BM$187, T$11,0))</f>
        <v>0</v>
      </c>
      <c r="U43" s="327">
        <f ca="1">IF(ISERROR(VLOOKUP($B43,'NEL &amp; P4P Backsheet'!$D$11:$BM$187,U$11,0)),"",VLOOKUP($B43,'NEL &amp; P4P Backsheet'!$D$11:$BM$187, U$11,0))</f>
        <v>-145</v>
      </c>
      <c r="V43" s="459">
        <f ca="1">IF(ISERROR(VLOOKUP($B43,'NEL &amp; P4P Backsheet'!$D$11:$BM$187,V$11,0)),"",VLOOKUP($B43,'NEL &amp; P4P Backsheet'!$D$11:$BM$187, V$11,0))</f>
        <v>-394</v>
      </c>
      <c r="W43" s="57">
        <f ca="1">IF(ISERROR(VLOOKUP($B43,'NEL &amp; P4P Backsheet'!$D$11:$BM$187,W$11,0)),"",VLOOKUP($B43,'NEL &amp; P4P Backsheet'!$D$11:$BM$187, W$11,0))</f>
        <v>-322</v>
      </c>
    </row>
    <row r="44" spans="1:24" ht="15.75" thickBot="1">
      <c r="A44" s="3">
        <v>29</v>
      </c>
      <c r="B44" s="41" t="str">
        <f t="shared" ca="1" si="0"/>
        <v>E08000016</v>
      </c>
      <c r="C44" s="42" t="str">
        <f ca="1">IF(B44="","",VLOOKUP(B44,'Org list'!$J$9:$K$637,2,0))</f>
        <v>Barnsley</v>
      </c>
      <c r="D44" s="24" t="str">
        <f ca="1">IF(ISERROR(VLOOKUP($B44,'NEL &amp; P4P Backsheet'!$D$38:$BL$187,'Non-Elective Performance'!$D$11,0)),"",VLOOKUP($B44,'NEL &amp; P4P Backsheet'!$D$38:$BL$187,'Non-Elective Performance'!$D$11,0))</f>
        <v>SUS</v>
      </c>
      <c r="E44" s="327">
        <f ca="1">IF(ISERROR(VLOOKUP($B44,'NEL &amp; P4P Backsheet'!$D$11:$BM$187,E$11,0)),"",VLOOKUP($B44,'NEL &amp; P4P Backsheet'!$D$11:$BM$187, E$11,0))</f>
        <v>7750</v>
      </c>
      <c r="F44" s="459">
        <f ca="1">IF(ISERROR(VLOOKUP($B44,'NEL &amp; P4P Backsheet'!$D$11:$BM$187,F$11,0)),"",VLOOKUP($B44,'NEL &amp; P4P Backsheet'!$D$11:$BM$187, F$11,0))</f>
        <v>7762</v>
      </c>
      <c r="G44" s="459">
        <f ca="1">IF(ISERROR(VLOOKUP($B44,'NEL &amp; P4P Backsheet'!$D$11:$BM$187,G$11,0)),"",VLOOKUP($B44,'NEL &amp; P4P Backsheet'!$D$11:$BM$187, G$11,0))</f>
        <v>7481</v>
      </c>
      <c r="H44" s="57">
        <f ca="1">IF(ISERROR(VLOOKUP($B44,'NEL &amp; P4P Backsheet'!$D$11:$BM$187,H$11,0)),"",VLOOKUP($B44,'NEL &amp; P4P Backsheet'!$D$11:$BM$187, H$11,0))</f>
        <v>7823</v>
      </c>
      <c r="I44" s="327">
        <f ca="1">IF(ISERROR(VLOOKUP($B44,'NEL &amp; P4P Backsheet'!$D$11:$BM$187,I$11,0)),"",VLOOKUP($B44,'NEL &amp; P4P Backsheet'!$D$11:$BM$187, I$11,0))</f>
        <v>7622</v>
      </c>
      <c r="J44" s="459">
        <f ca="1">IF(ISERROR(VLOOKUP($B44,'NEL &amp; P4P Backsheet'!$D$11:$BM$187,J$11,0)),"",VLOOKUP($B44,'NEL &amp; P4P Backsheet'!$D$11:$BM$187, J$11,0))</f>
        <v>7704</v>
      </c>
      <c r="K44" s="459">
        <f ca="1">IF(ISERROR(VLOOKUP($B44,'NEL &amp; P4P Backsheet'!$D$11:$BM$187,K$11,0)),"",VLOOKUP($B44,'NEL &amp; P4P Backsheet'!$D$11:$BM$187, K$11,0))</f>
        <v>7128</v>
      </c>
      <c r="L44" s="57">
        <f ca="1">IF(ISERROR(VLOOKUP($B44,'NEL &amp; P4P Backsheet'!$D$11:$BM$187,L$11,0)),"",VLOOKUP($B44,'NEL &amp; P4P Backsheet'!$D$11:$BM$187, L$11,0))</f>
        <v>7470</v>
      </c>
      <c r="M44" s="344">
        <f ca="1">IF(ISERROR(VLOOKUP($B44,'NEL &amp; P4P Backsheet'!$D$11:$BM$187,M$11,0)),"",VLOOKUP($B44,'NEL &amp; P4P Backsheet'!$D$11:$BM$187, M$11,0))</f>
        <v>7388</v>
      </c>
      <c r="N44" s="327">
        <f ca="1">IF(ISERROR(VLOOKUP($B44,'NEL &amp; P4P Backsheet'!$D$11:$BM$187,N$11,0)),"",VLOOKUP($B44,'NEL &amp; P4P Backsheet'!$D$11:$BM$187, N$11,0))</f>
        <v>7864</v>
      </c>
      <c r="O44" s="459">
        <f ca="1">IF(ISERROR(VLOOKUP($B44,'NEL &amp; P4P Backsheet'!$D$11:$BM$187,O$11,0)),"",VLOOKUP($B44,'NEL &amp; P4P Backsheet'!$D$11:$BM$187, O$11,0))</f>
        <v>8149</v>
      </c>
      <c r="P44" s="57">
        <f ca="1">IF(ISERROR(VLOOKUP($B44,'NEL &amp; P4P Backsheet'!$D$11:$BM$187,P$11,0)),"",VLOOKUP($B44,'NEL &amp; P4P Backsheet'!$D$11:$BM$187, P$11,0))</f>
        <v>8142</v>
      </c>
      <c r="Q44" s="327">
        <f ca="1">IF(ISERROR(VLOOKUP($B44,'NEL &amp; P4P Backsheet'!$D$11:$BM$187,Q$11,0)),"",VLOOKUP($B44,'NEL &amp; P4P Backsheet'!$D$11:$BM$187, Q$11,0))</f>
        <v>-114</v>
      </c>
      <c r="R44" s="459">
        <f ca="1">IF(ISERROR(VLOOKUP($B44,'NEL &amp; P4P Backsheet'!$D$11:$BM$187,R$11,0)),"",VLOOKUP($B44,'NEL &amp; P4P Backsheet'!$D$11:$BM$187, R$11,0))</f>
        <v>-387</v>
      </c>
      <c r="S44" s="57">
        <f ca="1">IF(ISERROR(VLOOKUP($B44,'NEL &amp; P4P Backsheet'!$D$11:$BM$187,S$11,0)),"",VLOOKUP($B44,'NEL &amp; P4P Backsheet'!$D$11:$BM$187, S$11,0))</f>
        <v>-661</v>
      </c>
      <c r="T44" s="61">
        <f ca="1">IF(ISERROR(VLOOKUP($B44,'NEL &amp; P4P Backsheet'!$D$11:$BM$187,T$11,0)),"",VLOOKUP($B44,'NEL &amp; P4P Backsheet'!$D$11:$BM$187, T$11,0))</f>
        <v>0</v>
      </c>
      <c r="U44" s="327">
        <f ca="1">IF(ISERROR(VLOOKUP($B44,'NEL &amp; P4P Backsheet'!$D$11:$BM$187,U$11,0)),"",VLOOKUP($B44,'NEL &amp; P4P Backsheet'!$D$11:$BM$187, U$11,0))</f>
        <v>-242</v>
      </c>
      <c r="V44" s="459">
        <f ca="1">IF(ISERROR(VLOOKUP($B44,'NEL &amp; P4P Backsheet'!$D$11:$BM$187,V$11,0)),"",VLOOKUP($B44,'NEL &amp; P4P Backsheet'!$D$11:$BM$187, V$11,0))</f>
        <v>-445</v>
      </c>
      <c r="W44" s="57">
        <f ca="1">IF(ISERROR(VLOOKUP($B44,'NEL &amp; P4P Backsheet'!$D$11:$BM$187,W$11,0)),"",VLOOKUP($B44,'NEL &amp; P4P Backsheet'!$D$11:$BM$187, W$11,0))</f>
        <v>-1014</v>
      </c>
    </row>
    <row r="45" spans="1:24" ht="15.75" thickBot="1">
      <c r="A45" s="3">
        <v>30</v>
      </c>
      <c r="B45" s="41" t="str">
        <f t="shared" ca="1" si="0"/>
        <v>E06000022</v>
      </c>
      <c r="C45" s="42" t="str">
        <f ca="1">IF(B45="","",VLOOKUP(B45,'Org list'!$J$9:$K$637,2,0))</f>
        <v>Bath and North East Somerset</v>
      </c>
      <c r="D45" s="24" t="str">
        <f ca="1">IF(ISERROR(VLOOKUP($B45,'NEL &amp; P4P Backsheet'!$D$38:$BL$187,'Non-Elective Performance'!$D$11,0)),"",VLOOKUP($B45,'NEL &amp; P4P Backsheet'!$D$38:$BL$187,'Non-Elective Performance'!$D$11,0))</f>
        <v>SUS</v>
      </c>
      <c r="E45" s="327">
        <f ca="1">IF(ISERROR(VLOOKUP($B45,'NEL &amp; P4P Backsheet'!$D$11:$BM$187,E$11,0)),"",VLOOKUP($B45,'NEL &amp; P4P Backsheet'!$D$11:$BM$187, E$11,0))</f>
        <v>3549.9864846031746</v>
      </c>
      <c r="F45" s="459">
        <f ca="1">IF(ISERROR(VLOOKUP($B45,'NEL &amp; P4P Backsheet'!$D$11:$BM$187,F$11,0)),"",VLOOKUP($B45,'NEL &amp; P4P Backsheet'!$D$11:$BM$187, F$11,0))</f>
        <v>3525.860809665593</v>
      </c>
      <c r="G45" s="459">
        <f ca="1">IF(ISERROR(VLOOKUP($B45,'NEL &amp; P4P Backsheet'!$D$11:$BM$187,G$11,0)),"",VLOOKUP($B45,'NEL &amp; P4P Backsheet'!$D$11:$BM$187, G$11,0))</f>
        <v>3480.2940167053407</v>
      </c>
      <c r="H45" s="57">
        <f ca="1">IF(ISERROR(VLOOKUP($B45,'NEL &amp; P4P Backsheet'!$D$11:$BM$187,H$11,0)),"",VLOOKUP($B45,'NEL &amp; P4P Backsheet'!$D$11:$BM$187, H$11,0))</f>
        <v>3932.1450465547955</v>
      </c>
      <c r="I45" s="327">
        <f ca="1">IF(ISERROR(VLOOKUP($B45,'NEL &amp; P4P Backsheet'!$D$11:$BM$187,I$11,0)),"",VLOOKUP($B45,'NEL &amp; P4P Backsheet'!$D$11:$BM$187, I$11,0))</f>
        <v>3714.548401976077</v>
      </c>
      <c r="J45" s="459">
        <f ca="1">IF(ISERROR(VLOOKUP($B45,'NEL &amp; P4P Backsheet'!$D$11:$BM$187,J$11,0)),"",VLOOKUP($B45,'NEL &amp; P4P Backsheet'!$D$11:$BM$187, J$11,0))</f>
        <v>3548.5088866768901</v>
      </c>
      <c r="K45" s="459">
        <f ca="1">IF(ISERROR(VLOOKUP($B45,'NEL &amp; P4P Backsheet'!$D$11:$BM$187,K$11,0)),"",VLOOKUP($B45,'NEL &amp; P4P Backsheet'!$D$11:$BM$187, K$11,0))</f>
        <v>3500.4898647200926</v>
      </c>
      <c r="L45" s="57">
        <f ca="1">IF(ISERROR(VLOOKUP($B45,'NEL &amp; P4P Backsheet'!$D$11:$BM$187,L$11,0)),"",VLOOKUP($B45,'NEL &amp; P4P Backsheet'!$D$11:$BM$187, L$11,0))</f>
        <v>3965.3936725759845</v>
      </c>
      <c r="M45" s="344">
        <f ca="1">IF(ISERROR(VLOOKUP($B45,'NEL &amp; P4P Backsheet'!$D$11:$BM$187,M$11,0)),"",VLOOKUP($B45,'NEL &amp; P4P Backsheet'!$D$11:$BM$187, M$11,0))</f>
        <v>3740</v>
      </c>
      <c r="N45" s="327">
        <f ca="1">IF(ISERROR(VLOOKUP($B45,'NEL &amp; P4P Backsheet'!$D$11:$BM$187,N$11,0)),"",VLOOKUP($B45,'NEL &amp; P4P Backsheet'!$D$11:$BM$187, N$11,0))</f>
        <v>3631</v>
      </c>
      <c r="O45" s="459">
        <f ca="1">IF(ISERROR(VLOOKUP($B45,'NEL &amp; P4P Backsheet'!$D$11:$BM$187,O$11,0)),"",VLOOKUP($B45,'NEL &amp; P4P Backsheet'!$D$11:$BM$187, O$11,0))</f>
        <v>3792</v>
      </c>
      <c r="P45" s="57">
        <f ca="1">IF(ISERROR(VLOOKUP($B45,'NEL &amp; P4P Backsheet'!$D$11:$BM$187,P$11,0)),"",VLOOKUP($B45,'NEL &amp; P4P Backsheet'!$D$11:$BM$187, P$11,0))</f>
        <v>3792</v>
      </c>
      <c r="Q45" s="327">
        <f ca="1">IF(ISERROR(VLOOKUP($B45,'NEL &amp; P4P Backsheet'!$D$11:$BM$187,Q$11,0)),"",VLOOKUP($B45,'NEL &amp; P4P Backsheet'!$D$11:$BM$187, Q$11,0))</f>
        <v>-81.013515396825369</v>
      </c>
      <c r="R45" s="459">
        <f ca="1">IF(ISERROR(VLOOKUP($B45,'NEL &amp; P4P Backsheet'!$D$11:$BM$187,R$11,0)),"",VLOOKUP($B45,'NEL &amp; P4P Backsheet'!$D$11:$BM$187, R$11,0))</f>
        <v>-266.13919033440698</v>
      </c>
      <c r="S45" s="57">
        <f ca="1">IF(ISERROR(VLOOKUP($B45,'NEL &amp; P4P Backsheet'!$D$11:$BM$187,S$11,0)),"",VLOOKUP($B45,'NEL &amp; P4P Backsheet'!$D$11:$BM$187, S$11,0))</f>
        <v>-311.70598329465929</v>
      </c>
      <c r="T45" s="61">
        <f ca="1">IF(ISERROR(VLOOKUP($B45,'NEL &amp; P4P Backsheet'!$D$11:$BM$187,T$11,0)),"",VLOOKUP($B45,'NEL &amp; P4P Backsheet'!$D$11:$BM$187, T$11,0))</f>
        <v>0</v>
      </c>
      <c r="U45" s="327">
        <f ca="1">IF(ISERROR(VLOOKUP($B45,'NEL &amp; P4P Backsheet'!$D$11:$BM$187,U$11,0)),"",VLOOKUP($B45,'NEL &amp; P4P Backsheet'!$D$11:$BM$187, U$11,0))</f>
        <v>83.548401976077002</v>
      </c>
      <c r="V45" s="459">
        <f ca="1">IF(ISERROR(VLOOKUP($B45,'NEL &amp; P4P Backsheet'!$D$11:$BM$187,V$11,0)),"",VLOOKUP($B45,'NEL &amp; P4P Backsheet'!$D$11:$BM$187, V$11,0))</f>
        <v>-243.49111332310986</v>
      </c>
      <c r="W45" s="57">
        <f ca="1">IF(ISERROR(VLOOKUP($B45,'NEL &amp; P4P Backsheet'!$D$11:$BM$187,W$11,0)),"",VLOOKUP($B45,'NEL &amp; P4P Backsheet'!$D$11:$BM$187, W$11,0))</f>
        <v>-291.51013527990744</v>
      </c>
      <c r="X45" s="16">
        <f ca="1">COUNTIF('Comms by AT'!$C:$C, $I$6)</f>
        <v>177</v>
      </c>
    </row>
    <row r="46" spans="1:24" ht="15.75" thickBot="1">
      <c r="A46" s="3">
        <v>31</v>
      </c>
      <c r="B46" s="41" t="str">
        <f t="shared" ca="1" si="0"/>
        <v>E06000055</v>
      </c>
      <c r="C46" s="42" t="str">
        <f ca="1">IF(B46="","",VLOOKUP(B46,'Org list'!$J$9:$K$637,2,0))</f>
        <v>Bedford</v>
      </c>
      <c r="D46" s="24" t="str">
        <f ca="1">IF(ISERROR(VLOOKUP($B46,'NEL &amp; P4P Backsheet'!$D$38:$BL$187,'Non-Elective Performance'!$D$11,0)),"",VLOOKUP($B46,'NEL &amp; P4P Backsheet'!$D$38:$BL$187,'Non-Elective Performance'!$D$11,0))</f>
        <v>MAR</v>
      </c>
      <c r="E46" s="327">
        <f ca="1">IF(ISERROR(VLOOKUP($B46,'NEL &amp; P4P Backsheet'!$D$11:$BM$187,E$11,0)),"",VLOOKUP($B46,'NEL &amp; P4P Backsheet'!$D$11:$BM$187, E$11,0))</f>
        <v>3449</v>
      </c>
      <c r="F46" s="459">
        <f ca="1">IF(ISERROR(VLOOKUP($B46,'NEL &amp; P4P Backsheet'!$D$11:$BM$187,F$11,0)),"",VLOOKUP($B46,'NEL &amp; P4P Backsheet'!$D$11:$BM$187, F$11,0))</f>
        <v>3618</v>
      </c>
      <c r="G46" s="459">
        <f ca="1">IF(ISERROR(VLOOKUP($B46,'NEL &amp; P4P Backsheet'!$D$11:$BM$187,G$11,0)),"",VLOOKUP($B46,'NEL &amp; P4P Backsheet'!$D$11:$BM$187, G$11,0))</f>
        <v>3558</v>
      </c>
      <c r="H46" s="57">
        <f ca="1">IF(ISERROR(VLOOKUP($B46,'NEL &amp; P4P Backsheet'!$D$11:$BM$187,H$11,0)),"",VLOOKUP($B46,'NEL &amp; P4P Backsheet'!$D$11:$BM$187, H$11,0))</f>
        <v>3958</v>
      </c>
      <c r="I46" s="327">
        <f ca="1">IF(ISERROR(VLOOKUP($B46,'NEL &amp; P4P Backsheet'!$D$11:$BM$187,I$11,0)),"",VLOOKUP($B46,'NEL &amp; P4P Backsheet'!$D$11:$BM$187, I$11,0))</f>
        <v>3415</v>
      </c>
      <c r="J46" s="459">
        <f ca="1">IF(ISERROR(VLOOKUP($B46,'NEL &amp; P4P Backsheet'!$D$11:$BM$187,J$11,0)),"",VLOOKUP($B46,'NEL &amp; P4P Backsheet'!$D$11:$BM$187, J$11,0))</f>
        <v>3582</v>
      </c>
      <c r="K46" s="459">
        <f ca="1">IF(ISERROR(VLOOKUP($B46,'NEL &amp; P4P Backsheet'!$D$11:$BM$187,K$11,0)),"",VLOOKUP($B46,'NEL &amp; P4P Backsheet'!$D$11:$BM$187, K$11,0))</f>
        <v>3522</v>
      </c>
      <c r="L46" s="57">
        <f ca="1">IF(ISERROR(VLOOKUP($B46,'NEL &amp; P4P Backsheet'!$D$11:$BM$187,L$11,0)),"",VLOOKUP($B46,'NEL &amp; P4P Backsheet'!$D$11:$BM$187, L$11,0))</f>
        <v>3918</v>
      </c>
      <c r="M46" s="344">
        <f ca="1">IF(ISERROR(VLOOKUP($B46,'NEL &amp; P4P Backsheet'!$D$11:$BM$187,M$11,0)),"",VLOOKUP($B46,'NEL &amp; P4P Backsheet'!$D$11:$BM$187, M$11,0))</f>
        <v>3799</v>
      </c>
      <c r="N46" s="327">
        <f ca="1">IF(ISERROR(VLOOKUP($B46,'NEL &amp; P4P Backsheet'!$D$11:$BM$187,N$11,0)),"",VLOOKUP($B46,'NEL &amp; P4P Backsheet'!$D$11:$BM$187, N$11,0))</f>
        <v>3837</v>
      </c>
      <c r="O46" s="459">
        <f ca="1">IF(ISERROR(VLOOKUP($B46,'NEL &amp; P4P Backsheet'!$D$11:$BM$187,O$11,0)),"",VLOOKUP($B46,'NEL &amp; P4P Backsheet'!$D$11:$BM$187, O$11,0))</f>
        <v>3968</v>
      </c>
      <c r="P46" s="57">
        <f ca="1">IF(ISERROR(VLOOKUP($B46,'NEL &amp; P4P Backsheet'!$D$11:$BM$187,P$11,0)),"",VLOOKUP($B46,'NEL &amp; P4P Backsheet'!$D$11:$BM$187, P$11,0))</f>
        <v>3976</v>
      </c>
      <c r="Q46" s="327">
        <f ca="1">IF(ISERROR(VLOOKUP($B46,'NEL &amp; P4P Backsheet'!$D$11:$BM$187,Q$11,0)),"",VLOOKUP($B46,'NEL &amp; P4P Backsheet'!$D$11:$BM$187, Q$11,0))</f>
        <v>-388</v>
      </c>
      <c r="R46" s="459">
        <f ca="1">IF(ISERROR(VLOOKUP($B46,'NEL &amp; P4P Backsheet'!$D$11:$BM$187,R$11,0)),"",VLOOKUP($B46,'NEL &amp; P4P Backsheet'!$D$11:$BM$187, R$11,0))</f>
        <v>-350</v>
      </c>
      <c r="S46" s="57">
        <f ca="1">IF(ISERROR(VLOOKUP($B46,'NEL &amp; P4P Backsheet'!$D$11:$BM$187,S$11,0)),"",VLOOKUP($B46,'NEL &amp; P4P Backsheet'!$D$11:$BM$187, S$11,0))</f>
        <v>-418</v>
      </c>
      <c r="T46" s="61">
        <f ca="1">IF(ISERROR(VLOOKUP($B46,'NEL &amp; P4P Backsheet'!$D$11:$BM$187,T$11,0)),"",VLOOKUP($B46,'NEL &amp; P4P Backsheet'!$D$11:$BM$187, T$11,0))</f>
        <v>0</v>
      </c>
      <c r="U46" s="327">
        <f ca="1">IF(ISERROR(VLOOKUP($B46,'NEL &amp; P4P Backsheet'!$D$11:$BM$187,U$11,0)),"",VLOOKUP($B46,'NEL &amp; P4P Backsheet'!$D$11:$BM$187, U$11,0))</f>
        <v>-422</v>
      </c>
      <c r="V46" s="459">
        <f ca="1">IF(ISERROR(VLOOKUP($B46,'NEL &amp; P4P Backsheet'!$D$11:$BM$187,V$11,0)),"",VLOOKUP($B46,'NEL &amp; P4P Backsheet'!$D$11:$BM$187, V$11,0))</f>
        <v>-386</v>
      </c>
      <c r="W46" s="57">
        <f ca="1">IF(ISERROR(VLOOKUP($B46,'NEL &amp; P4P Backsheet'!$D$11:$BM$187,W$11,0)),"",VLOOKUP($B46,'NEL &amp; P4P Backsheet'!$D$11:$BM$187, W$11,0))</f>
        <v>-454</v>
      </c>
    </row>
    <row r="47" spans="1:24" ht="15.75" thickBot="1">
      <c r="A47" s="3">
        <v>32</v>
      </c>
      <c r="B47" s="41" t="str">
        <f t="shared" ref="B47:B78" ca="1" si="1">IF($A47&gt;$X$45-1,"",INDIRECT("'Comms by AT'!D"&amp;$A47+$X$42))</f>
        <v>E09000004</v>
      </c>
      <c r="C47" s="42" t="str">
        <f ca="1">IF(B47="","",VLOOKUP(B47,'Org list'!$J$9:$K$637,2,0))</f>
        <v>Bexley</v>
      </c>
      <c r="D47" s="24" t="str">
        <f ca="1">IF(ISERROR(VLOOKUP($B47,'NEL &amp; P4P Backsheet'!$D$38:$BL$187,'Non-Elective Performance'!$D$11,0)),"",VLOOKUP($B47,'NEL &amp; P4P Backsheet'!$D$38:$BL$187,'Non-Elective Performance'!$D$11,0))</f>
        <v>SUS</v>
      </c>
      <c r="E47" s="327">
        <f ca="1">IF(ISERROR(VLOOKUP($B47,'NEL &amp; P4P Backsheet'!$D$11:$BM$187,E$11,0)),"",VLOOKUP($B47,'NEL &amp; P4P Backsheet'!$D$11:$BM$187, E$11,0))</f>
        <v>4813.66</v>
      </c>
      <c r="F47" s="459">
        <f ca="1">IF(ISERROR(VLOOKUP($B47,'NEL &amp; P4P Backsheet'!$D$11:$BM$187,F$11,0)),"",VLOOKUP($B47,'NEL &amp; P4P Backsheet'!$D$11:$BM$187, F$11,0))</f>
        <v>5076.26</v>
      </c>
      <c r="G47" s="459">
        <f ca="1">IF(ISERROR(VLOOKUP($B47,'NEL &amp; P4P Backsheet'!$D$11:$BM$187,G$11,0)),"",VLOOKUP($B47,'NEL &amp; P4P Backsheet'!$D$11:$BM$187, G$11,0))</f>
        <v>5524.7</v>
      </c>
      <c r="H47" s="57">
        <f ca="1">IF(ISERROR(VLOOKUP($B47,'NEL &amp; P4P Backsheet'!$D$11:$BM$187,H$11,0)),"",VLOOKUP($B47,'NEL &amp; P4P Backsheet'!$D$11:$BM$187, H$11,0))</f>
        <v>5683</v>
      </c>
      <c r="I47" s="327">
        <f ca="1">IF(ISERROR(VLOOKUP($B47,'NEL &amp; P4P Backsheet'!$D$11:$BM$187,I$11,0)),"",VLOOKUP($B47,'NEL &amp; P4P Backsheet'!$D$11:$BM$187, I$11,0))</f>
        <v>4766</v>
      </c>
      <c r="J47" s="459">
        <f ca="1">IF(ISERROR(VLOOKUP($B47,'NEL &amp; P4P Backsheet'!$D$11:$BM$187,J$11,0)),"",VLOOKUP($B47,'NEL &amp; P4P Backsheet'!$D$11:$BM$187, J$11,0))</f>
        <v>5026</v>
      </c>
      <c r="K47" s="459">
        <f ca="1">IF(ISERROR(VLOOKUP($B47,'NEL &amp; P4P Backsheet'!$D$11:$BM$187,K$11,0)),"",VLOOKUP($B47,'NEL &amp; P4P Backsheet'!$D$11:$BM$187, K$11,0))</f>
        <v>5470</v>
      </c>
      <c r="L47" s="57">
        <f ca="1">IF(ISERROR(VLOOKUP($B47,'NEL &amp; P4P Backsheet'!$D$11:$BM$187,L$11,0)),"",VLOOKUP($B47,'NEL &amp; P4P Backsheet'!$D$11:$BM$187, L$11,0))</f>
        <v>5637</v>
      </c>
      <c r="M47" s="344">
        <f ca="1">IF(ISERROR(VLOOKUP($B47,'NEL &amp; P4P Backsheet'!$D$11:$BM$187,M$11,0)),"",VLOOKUP($B47,'NEL &amp; P4P Backsheet'!$D$11:$BM$187, M$11,0))</f>
        <v>4889</v>
      </c>
      <c r="N47" s="327">
        <f ca="1">IF(ISERROR(VLOOKUP($B47,'NEL &amp; P4P Backsheet'!$D$11:$BM$187,N$11,0)),"",VLOOKUP($B47,'NEL &amp; P4P Backsheet'!$D$11:$BM$187, N$11,0))</f>
        <v>4766</v>
      </c>
      <c r="O47" s="459">
        <f ca="1">IF(ISERROR(VLOOKUP($B47,'NEL &amp; P4P Backsheet'!$D$11:$BM$187,O$11,0)),"",VLOOKUP($B47,'NEL &amp; P4P Backsheet'!$D$11:$BM$187, O$11,0))</f>
        <v>5002</v>
      </c>
      <c r="P47" s="57">
        <f ca="1">IF(ISERROR(VLOOKUP($B47,'NEL &amp; P4P Backsheet'!$D$11:$BM$187,P$11,0)),"",VLOOKUP($B47,'NEL &amp; P4P Backsheet'!$D$11:$BM$187, P$11,0))</f>
        <v>5015</v>
      </c>
      <c r="Q47" s="327">
        <f ca="1">IF(ISERROR(VLOOKUP($B47,'NEL &amp; P4P Backsheet'!$D$11:$BM$187,Q$11,0)),"",VLOOKUP($B47,'NEL &amp; P4P Backsheet'!$D$11:$BM$187, Q$11,0))</f>
        <v>47.659999999999854</v>
      </c>
      <c r="R47" s="459">
        <f ca="1">IF(ISERROR(VLOOKUP($B47,'NEL &amp; P4P Backsheet'!$D$11:$BM$187,R$11,0)),"",VLOOKUP($B47,'NEL &amp; P4P Backsheet'!$D$11:$BM$187, R$11,0))</f>
        <v>74.260000000000218</v>
      </c>
      <c r="S47" s="57">
        <f ca="1">IF(ISERROR(VLOOKUP($B47,'NEL &amp; P4P Backsheet'!$D$11:$BM$187,S$11,0)),"",VLOOKUP($B47,'NEL &amp; P4P Backsheet'!$D$11:$BM$187, S$11,0))</f>
        <v>509.69999999999982</v>
      </c>
      <c r="T47" s="61">
        <f ca="1">IF(ISERROR(VLOOKUP($B47,'NEL &amp; P4P Backsheet'!$D$11:$BM$187,T$11,0)),"",VLOOKUP($B47,'NEL &amp; P4P Backsheet'!$D$11:$BM$187, T$11,0))</f>
        <v>0</v>
      </c>
      <c r="U47" s="327">
        <f ca="1">IF(ISERROR(VLOOKUP($B47,'NEL &amp; P4P Backsheet'!$D$11:$BM$187,U$11,0)),"",VLOOKUP($B47,'NEL &amp; P4P Backsheet'!$D$11:$BM$187, U$11,0))</f>
        <v>0</v>
      </c>
      <c r="V47" s="459">
        <f ca="1">IF(ISERROR(VLOOKUP($B47,'NEL &amp; P4P Backsheet'!$D$11:$BM$187,V$11,0)),"",VLOOKUP($B47,'NEL &amp; P4P Backsheet'!$D$11:$BM$187, V$11,0))</f>
        <v>24</v>
      </c>
      <c r="W47" s="57">
        <f ca="1">IF(ISERROR(VLOOKUP($B47,'NEL &amp; P4P Backsheet'!$D$11:$BM$187,W$11,0)),"",VLOOKUP($B47,'NEL &amp; P4P Backsheet'!$D$11:$BM$187, W$11,0))</f>
        <v>455</v>
      </c>
    </row>
    <row r="48" spans="1:24" ht="15.75" thickBot="1">
      <c r="A48" s="3">
        <v>33</v>
      </c>
      <c r="B48" s="41" t="str">
        <f t="shared" ca="1" si="1"/>
        <v>E08000025</v>
      </c>
      <c r="C48" s="42" t="str">
        <f ca="1">IF(B48="","",VLOOKUP(B48,'Org list'!$J$9:$K$637,2,0))</f>
        <v>Birmingham</v>
      </c>
      <c r="D48" s="24" t="str">
        <f ca="1">IF(ISERROR(VLOOKUP($B48,'NEL &amp; P4P Backsheet'!$D$38:$BL$187,'Non-Elective Performance'!$D$11,0)),"",VLOOKUP($B48,'NEL &amp; P4P Backsheet'!$D$38:$BL$187,'Non-Elective Performance'!$D$11,0))</f>
        <v>SUS</v>
      </c>
      <c r="E48" s="327">
        <f ca="1">IF(ISERROR(VLOOKUP($B48,'NEL &amp; P4P Backsheet'!$D$11:$BM$187,E$11,0)),"",VLOOKUP($B48,'NEL &amp; P4P Backsheet'!$D$11:$BM$187, E$11,0))</f>
        <v>30046</v>
      </c>
      <c r="F48" s="459">
        <f ca="1">IF(ISERROR(VLOOKUP($B48,'NEL &amp; P4P Backsheet'!$D$11:$BM$187,F$11,0)),"",VLOOKUP($B48,'NEL &amp; P4P Backsheet'!$D$11:$BM$187, F$11,0))</f>
        <v>31066</v>
      </c>
      <c r="G48" s="459">
        <f ca="1">IF(ISERROR(VLOOKUP($B48,'NEL &amp; P4P Backsheet'!$D$11:$BM$187,G$11,0)),"",VLOOKUP($B48,'NEL &amp; P4P Backsheet'!$D$11:$BM$187, G$11,0))</f>
        <v>31091</v>
      </c>
      <c r="H48" s="57">
        <f ca="1">IF(ISERROR(VLOOKUP($B48,'NEL &amp; P4P Backsheet'!$D$11:$BM$187,H$11,0)),"",VLOOKUP($B48,'NEL &amp; P4P Backsheet'!$D$11:$BM$187, H$11,0))</f>
        <v>30529</v>
      </c>
      <c r="I48" s="327">
        <f ca="1">IF(ISERROR(VLOOKUP($B48,'NEL &amp; P4P Backsheet'!$D$11:$BM$187,I$11,0)),"",VLOOKUP($B48,'NEL &amp; P4P Backsheet'!$D$11:$BM$187, I$11,0))</f>
        <v>28994.39</v>
      </c>
      <c r="J48" s="459">
        <f ca="1">IF(ISERROR(VLOOKUP($B48,'NEL &amp; P4P Backsheet'!$D$11:$BM$187,J$11,0)),"",VLOOKUP($B48,'NEL &amp; P4P Backsheet'!$D$11:$BM$187, J$11,0))</f>
        <v>29978.69</v>
      </c>
      <c r="K48" s="459">
        <f ca="1">IF(ISERROR(VLOOKUP($B48,'NEL &amp; P4P Backsheet'!$D$11:$BM$187,K$11,0)),"",VLOOKUP($B48,'NEL &amp; P4P Backsheet'!$D$11:$BM$187, K$11,0))</f>
        <v>30002.814999999999</v>
      </c>
      <c r="L48" s="57">
        <f ca="1">IF(ISERROR(VLOOKUP($B48,'NEL &amp; P4P Backsheet'!$D$11:$BM$187,L$11,0)),"",VLOOKUP($B48,'NEL &amp; P4P Backsheet'!$D$11:$BM$187, L$11,0))</f>
        <v>29460.485000000001</v>
      </c>
      <c r="M48" s="344">
        <f ca="1">IF(ISERROR(VLOOKUP($B48,'NEL &amp; P4P Backsheet'!$D$11:$BM$187,M$11,0)),"",VLOOKUP($B48,'NEL &amp; P4P Backsheet'!$D$11:$BM$187, M$11,0))</f>
        <v>28994</v>
      </c>
      <c r="N48" s="327">
        <f ca="1">IF(ISERROR(VLOOKUP($B48,'NEL &amp; P4P Backsheet'!$D$11:$BM$187,N$11,0)),"",VLOOKUP($B48,'NEL &amp; P4P Backsheet'!$D$11:$BM$187, N$11,0))</f>
        <v>30039</v>
      </c>
      <c r="O48" s="459">
        <f ca="1">IF(ISERROR(VLOOKUP($B48,'NEL &amp; P4P Backsheet'!$D$11:$BM$187,O$11,0)),"",VLOOKUP($B48,'NEL &amp; P4P Backsheet'!$D$11:$BM$187, O$11,0))</f>
        <v>31136</v>
      </c>
      <c r="P48" s="57">
        <f ca="1">IF(ISERROR(VLOOKUP($B48,'NEL &amp; P4P Backsheet'!$D$11:$BM$187,P$11,0)),"",VLOOKUP($B48,'NEL &amp; P4P Backsheet'!$D$11:$BM$187, P$11,0))</f>
        <v>32597</v>
      </c>
      <c r="Q48" s="327">
        <f ca="1">IF(ISERROR(VLOOKUP($B48,'NEL &amp; P4P Backsheet'!$D$11:$BM$187,Q$11,0)),"",VLOOKUP($B48,'NEL &amp; P4P Backsheet'!$D$11:$BM$187, Q$11,0))</f>
        <v>7</v>
      </c>
      <c r="R48" s="459">
        <f ca="1">IF(ISERROR(VLOOKUP($B48,'NEL &amp; P4P Backsheet'!$D$11:$BM$187,R$11,0)),"",VLOOKUP($B48,'NEL &amp; P4P Backsheet'!$D$11:$BM$187, R$11,0))</f>
        <v>-70</v>
      </c>
      <c r="S48" s="57">
        <f ca="1">IF(ISERROR(VLOOKUP($B48,'NEL &amp; P4P Backsheet'!$D$11:$BM$187,S$11,0)),"",VLOOKUP($B48,'NEL &amp; P4P Backsheet'!$D$11:$BM$187, S$11,0))</f>
        <v>-1506</v>
      </c>
      <c r="T48" s="61">
        <f ca="1">IF(ISERROR(VLOOKUP($B48,'NEL &amp; P4P Backsheet'!$D$11:$BM$187,T$11,0)),"",VLOOKUP($B48,'NEL &amp; P4P Backsheet'!$D$11:$BM$187, T$11,0))</f>
        <v>0</v>
      </c>
      <c r="U48" s="327">
        <f ca="1">IF(ISERROR(VLOOKUP($B48,'NEL &amp; P4P Backsheet'!$D$11:$BM$187,U$11,0)),"",VLOOKUP($B48,'NEL &amp; P4P Backsheet'!$D$11:$BM$187, U$11,0))</f>
        <v>-1044.6100000000006</v>
      </c>
      <c r="V48" s="459">
        <f ca="1">IF(ISERROR(VLOOKUP($B48,'NEL &amp; P4P Backsheet'!$D$11:$BM$187,V$11,0)),"",VLOOKUP($B48,'NEL &amp; P4P Backsheet'!$D$11:$BM$187, V$11,0))</f>
        <v>-1157.3100000000013</v>
      </c>
      <c r="W48" s="57">
        <f ca="1">IF(ISERROR(VLOOKUP($B48,'NEL &amp; P4P Backsheet'!$D$11:$BM$187,W$11,0)),"",VLOOKUP($B48,'NEL &amp; P4P Backsheet'!$D$11:$BM$187, W$11,0))</f>
        <v>-2594.1850000000013</v>
      </c>
    </row>
    <row r="49" spans="1:24" ht="15.75" thickBot="1">
      <c r="A49" s="3">
        <v>34</v>
      </c>
      <c r="B49" s="41" t="str">
        <f t="shared" ca="1" si="1"/>
        <v>E06000008</v>
      </c>
      <c r="C49" s="42" t="str">
        <f ca="1">IF(B49="","",VLOOKUP(B49,'Org list'!$J$9:$K$637,2,0))</f>
        <v>Blackburn with Darwen</v>
      </c>
      <c r="D49" s="24" t="str">
        <f ca="1">IF(ISERROR(VLOOKUP($B49,'NEL &amp; P4P Backsheet'!$D$38:$BL$187,'Non-Elective Performance'!$D$11,0)),"",VLOOKUP($B49,'NEL &amp; P4P Backsheet'!$D$38:$BL$187,'Non-Elective Performance'!$D$11,0))</f>
        <v>MAR</v>
      </c>
      <c r="E49" s="327">
        <f ca="1">IF(ISERROR(VLOOKUP($B49,'NEL &amp; P4P Backsheet'!$D$11:$BM$187,E$11,0)),"",VLOOKUP($B49,'NEL &amp; P4P Backsheet'!$D$11:$BM$187, E$11,0))</f>
        <v>4919</v>
      </c>
      <c r="F49" s="459">
        <f ca="1">IF(ISERROR(VLOOKUP($B49,'NEL &amp; P4P Backsheet'!$D$11:$BM$187,F$11,0)),"",VLOOKUP($B49,'NEL &amp; P4P Backsheet'!$D$11:$BM$187, F$11,0))</f>
        <v>4757</v>
      </c>
      <c r="G49" s="459">
        <f ca="1">IF(ISERROR(VLOOKUP($B49,'NEL &amp; P4P Backsheet'!$D$11:$BM$187,G$11,0)),"",VLOOKUP($B49,'NEL &amp; P4P Backsheet'!$D$11:$BM$187, G$11,0))</f>
        <v>4565</v>
      </c>
      <c r="H49" s="57">
        <f ca="1">IF(ISERROR(VLOOKUP($B49,'NEL &amp; P4P Backsheet'!$D$11:$BM$187,H$11,0)),"",VLOOKUP($B49,'NEL &amp; P4P Backsheet'!$D$11:$BM$187, H$11,0))</f>
        <v>5027</v>
      </c>
      <c r="I49" s="327">
        <f ca="1">IF(ISERROR(VLOOKUP($B49,'NEL &amp; P4P Backsheet'!$D$11:$BM$187,I$11,0)),"",VLOOKUP($B49,'NEL &amp; P4P Backsheet'!$D$11:$BM$187, I$11,0))</f>
        <v>4919</v>
      </c>
      <c r="J49" s="459">
        <f ca="1">IF(ISERROR(VLOOKUP($B49,'NEL &amp; P4P Backsheet'!$D$11:$BM$187,J$11,0)),"",VLOOKUP($B49,'NEL &amp; P4P Backsheet'!$D$11:$BM$187, J$11,0))</f>
        <v>4582</v>
      </c>
      <c r="K49" s="459">
        <f ca="1">IF(ISERROR(VLOOKUP($B49,'NEL &amp; P4P Backsheet'!$D$11:$BM$187,K$11,0)),"",VLOOKUP($B49,'NEL &amp; P4P Backsheet'!$D$11:$BM$187, K$11,0))</f>
        <v>4484</v>
      </c>
      <c r="L49" s="57">
        <f ca="1">IF(ISERROR(VLOOKUP($B49,'NEL &amp; P4P Backsheet'!$D$11:$BM$187,L$11,0)),"",VLOOKUP($B49,'NEL &amp; P4P Backsheet'!$D$11:$BM$187, L$11,0))</f>
        <v>4857</v>
      </c>
      <c r="M49" s="344">
        <f ca="1">IF(ISERROR(VLOOKUP($B49,'NEL &amp; P4P Backsheet'!$D$11:$BM$187,M$11,0)),"",VLOOKUP($B49,'NEL &amp; P4P Backsheet'!$D$11:$BM$187, M$11,0))</f>
        <v>4644</v>
      </c>
      <c r="N49" s="327">
        <f ca="1">IF(ISERROR(VLOOKUP($B49,'NEL &amp; P4P Backsheet'!$D$11:$BM$187,N$11,0)),"",VLOOKUP($B49,'NEL &amp; P4P Backsheet'!$D$11:$BM$187, N$11,0))</f>
        <v>4644</v>
      </c>
      <c r="O49" s="459">
        <f ca="1">IF(ISERROR(VLOOKUP($B49,'NEL &amp; P4P Backsheet'!$D$11:$BM$187,O$11,0)),"",VLOOKUP($B49,'NEL &amp; P4P Backsheet'!$D$11:$BM$187, O$11,0))</f>
        <v>4671</v>
      </c>
      <c r="P49" s="57">
        <f ca="1">IF(ISERROR(VLOOKUP($B49,'NEL &amp; P4P Backsheet'!$D$11:$BM$187,P$11,0)),"",VLOOKUP($B49,'NEL &amp; P4P Backsheet'!$D$11:$BM$187, P$11,0))</f>
        <v>4710</v>
      </c>
      <c r="Q49" s="327">
        <f ca="1">IF(ISERROR(VLOOKUP($B49,'NEL &amp; P4P Backsheet'!$D$11:$BM$187,Q$11,0)),"",VLOOKUP($B49,'NEL &amp; P4P Backsheet'!$D$11:$BM$187, Q$11,0))</f>
        <v>275</v>
      </c>
      <c r="R49" s="459">
        <f ca="1">IF(ISERROR(VLOOKUP($B49,'NEL &amp; P4P Backsheet'!$D$11:$BM$187,R$11,0)),"",VLOOKUP($B49,'NEL &amp; P4P Backsheet'!$D$11:$BM$187, R$11,0))</f>
        <v>86</v>
      </c>
      <c r="S49" s="57">
        <f ca="1">IF(ISERROR(VLOOKUP($B49,'NEL &amp; P4P Backsheet'!$D$11:$BM$187,S$11,0)),"",VLOOKUP($B49,'NEL &amp; P4P Backsheet'!$D$11:$BM$187, S$11,0))</f>
        <v>-145</v>
      </c>
      <c r="T49" s="61">
        <f ca="1">IF(ISERROR(VLOOKUP($B49,'NEL &amp; P4P Backsheet'!$D$11:$BM$187,T$11,0)),"",VLOOKUP($B49,'NEL &amp; P4P Backsheet'!$D$11:$BM$187, T$11,0))</f>
        <v>0</v>
      </c>
      <c r="U49" s="327">
        <f ca="1">IF(ISERROR(VLOOKUP($B49,'NEL &amp; P4P Backsheet'!$D$11:$BM$187,U$11,0)),"",VLOOKUP($B49,'NEL &amp; P4P Backsheet'!$D$11:$BM$187, U$11,0))</f>
        <v>275</v>
      </c>
      <c r="V49" s="459">
        <f ca="1">IF(ISERROR(VLOOKUP($B49,'NEL &amp; P4P Backsheet'!$D$11:$BM$187,V$11,0)),"",VLOOKUP($B49,'NEL &amp; P4P Backsheet'!$D$11:$BM$187, V$11,0))</f>
        <v>-89</v>
      </c>
      <c r="W49" s="57">
        <f ca="1">IF(ISERROR(VLOOKUP($B49,'NEL &amp; P4P Backsheet'!$D$11:$BM$187,W$11,0)),"",VLOOKUP($B49,'NEL &amp; P4P Backsheet'!$D$11:$BM$187, W$11,0))</f>
        <v>-226</v>
      </c>
    </row>
    <row r="50" spans="1:24" ht="15.75" thickBot="1">
      <c r="A50" s="3">
        <v>35</v>
      </c>
      <c r="B50" s="41" t="str">
        <f t="shared" ca="1" si="1"/>
        <v>E06000009</v>
      </c>
      <c r="C50" s="42" t="str">
        <f ca="1">IF(B50="","",VLOOKUP(B50,'Org list'!$J$9:$K$637,2,0))</f>
        <v>Blackpool</v>
      </c>
      <c r="D50" s="24" t="str">
        <f ca="1">IF(ISERROR(VLOOKUP($B50,'NEL &amp; P4P Backsheet'!$D$38:$BL$187,'Non-Elective Performance'!$D$11,0)),"",VLOOKUP($B50,'NEL &amp; P4P Backsheet'!$D$38:$BL$187,'Non-Elective Performance'!$D$11,0))</f>
        <v>SUS</v>
      </c>
      <c r="E50" s="327">
        <f ca="1">IF(ISERROR(VLOOKUP($B50,'NEL &amp; P4P Backsheet'!$D$11:$BM$187,E$11,0)),"",VLOOKUP($B50,'NEL &amp; P4P Backsheet'!$D$11:$BM$187, E$11,0))</f>
        <v>4851</v>
      </c>
      <c r="F50" s="459">
        <f ca="1">IF(ISERROR(VLOOKUP($B50,'NEL &amp; P4P Backsheet'!$D$11:$BM$187,F$11,0)),"",VLOOKUP($B50,'NEL &amp; P4P Backsheet'!$D$11:$BM$187, F$11,0))</f>
        <v>5101</v>
      </c>
      <c r="G50" s="459">
        <f ca="1">IF(ISERROR(VLOOKUP($B50,'NEL &amp; P4P Backsheet'!$D$11:$BM$187,G$11,0)),"",VLOOKUP($B50,'NEL &amp; P4P Backsheet'!$D$11:$BM$187, G$11,0))</f>
        <v>4853</v>
      </c>
      <c r="H50" s="57">
        <f ca="1">IF(ISERROR(VLOOKUP($B50,'NEL &amp; P4P Backsheet'!$D$11:$BM$187,H$11,0)),"",VLOOKUP($B50,'NEL &amp; P4P Backsheet'!$D$11:$BM$187, H$11,0))</f>
        <v>5129</v>
      </c>
      <c r="I50" s="327">
        <f ca="1">IF(ISERROR(VLOOKUP($B50,'NEL &amp; P4P Backsheet'!$D$11:$BM$187,I$11,0)),"",VLOOKUP($B50,'NEL &amp; P4P Backsheet'!$D$11:$BM$187, I$11,0))</f>
        <v>4848</v>
      </c>
      <c r="J50" s="459">
        <f ca="1">IF(ISERROR(VLOOKUP($B50,'NEL &amp; P4P Backsheet'!$D$11:$BM$187,J$11,0)),"",VLOOKUP($B50,'NEL &amp; P4P Backsheet'!$D$11:$BM$187, J$11,0))</f>
        <v>4870</v>
      </c>
      <c r="K50" s="459">
        <f ca="1">IF(ISERROR(VLOOKUP($B50,'NEL &amp; P4P Backsheet'!$D$11:$BM$187,K$11,0)),"",VLOOKUP($B50,'NEL &amp; P4P Backsheet'!$D$11:$BM$187, K$11,0))</f>
        <v>4672</v>
      </c>
      <c r="L50" s="57">
        <f ca="1">IF(ISERROR(VLOOKUP($B50,'NEL &amp; P4P Backsheet'!$D$11:$BM$187,L$11,0)),"",VLOOKUP($B50,'NEL &amp; P4P Backsheet'!$D$11:$BM$187, L$11,0))</f>
        <v>4855</v>
      </c>
      <c r="M50" s="344">
        <f ca="1">IF(ISERROR(VLOOKUP($B50,'NEL &amp; P4P Backsheet'!$D$11:$BM$187,M$11,0)),"",VLOOKUP($B50,'NEL &amp; P4P Backsheet'!$D$11:$BM$187, M$11,0))</f>
        <v>4698</v>
      </c>
      <c r="N50" s="327">
        <f ca="1">IF(ISERROR(VLOOKUP($B50,'NEL &amp; P4P Backsheet'!$D$11:$BM$187,N$11,0)),"",VLOOKUP($B50,'NEL &amp; P4P Backsheet'!$D$11:$BM$187, N$11,0))</f>
        <v>5046</v>
      </c>
      <c r="O50" s="459">
        <f ca="1">IF(ISERROR(VLOOKUP($B50,'NEL &amp; P4P Backsheet'!$D$11:$BM$187,O$11,0)),"",VLOOKUP($B50,'NEL &amp; P4P Backsheet'!$D$11:$BM$187, O$11,0))</f>
        <v>5136</v>
      </c>
      <c r="P50" s="57">
        <f ca="1">IF(ISERROR(VLOOKUP($B50,'NEL &amp; P4P Backsheet'!$D$11:$BM$187,P$11,0)),"",VLOOKUP($B50,'NEL &amp; P4P Backsheet'!$D$11:$BM$187, P$11,0))</f>
        <v>4959</v>
      </c>
      <c r="Q50" s="327">
        <f ca="1">IF(ISERROR(VLOOKUP($B50,'NEL &amp; P4P Backsheet'!$D$11:$BM$187,Q$11,0)),"",VLOOKUP($B50,'NEL &amp; P4P Backsheet'!$D$11:$BM$187, Q$11,0))</f>
        <v>-195</v>
      </c>
      <c r="R50" s="459">
        <f ca="1">IF(ISERROR(VLOOKUP($B50,'NEL &amp; P4P Backsheet'!$D$11:$BM$187,R$11,0)),"",VLOOKUP($B50,'NEL &amp; P4P Backsheet'!$D$11:$BM$187, R$11,0))</f>
        <v>-35</v>
      </c>
      <c r="S50" s="57">
        <f ca="1">IF(ISERROR(VLOOKUP($B50,'NEL &amp; P4P Backsheet'!$D$11:$BM$187,S$11,0)),"",VLOOKUP($B50,'NEL &amp; P4P Backsheet'!$D$11:$BM$187, S$11,0))</f>
        <v>-106</v>
      </c>
      <c r="T50" s="61">
        <f ca="1">IF(ISERROR(VLOOKUP($B50,'NEL &amp; P4P Backsheet'!$D$11:$BM$187,T$11,0)),"",VLOOKUP($B50,'NEL &amp; P4P Backsheet'!$D$11:$BM$187, T$11,0))</f>
        <v>0</v>
      </c>
      <c r="U50" s="327">
        <f ca="1">IF(ISERROR(VLOOKUP($B50,'NEL &amp; P4P Backsheet'!$D$11:$BM$187,U$11,0)),"",VLOOKUP($B50,'NEL &amp; P4P Backsheet'!$D$11:$BM$187, U$11,0))</f>
        <v>-198</v>
      </c>
      <c r="V50" s="459">
        <f ca="1">IF(ISERROR(VLOOKUP($B50,'NEL &amp; P4P Backsheet'!$D$11:$BM$187,V$11,0)),"",VLOOKUP($B50,'NEL &amp; P4P Backsheet'!$D$11:$BM$187, V$11,0))</f>
        <v>-266</v>
      </c>
      <c r="W50" s="57">
        <f ca="1">IF(ISERROR(VLOOKUP($B50,'NEL &amp; P4P Backsheet'!$D$11:$BM$187,W$11,0)),"",VLOOKUP($B50,'NEL &amp; P4P Backsheet'!$D$11:$BM$187, W$11,0))</f>
        <v>-287</v>
      </c>
    </row>
    <row r="51" spans="1:24" ht="15.75" thickBot="1">
      <c r="A51" s="3">
        <v>36</v>
      </c>
      <c r="B51" s="41" t="str">
        <f t="shared" ca="1" si="1"/>
        <v>E08000001</v>
      </c>
      <c r="C51" s="42" t="str">
        <f ca="1">IF(B51="","",VLOOKUP(B51,'Org list'!$J$9:$K$637,2,0))</f>
        <v>Bolton</v>
      </c>
      <c r="D51" s="24" t="str">
        <f ca="1">IF(ISERROR(VLOOKUP($B51,'NEL &amp; P4P Backsheet'!$D$38:$BL$187,'Non-Elective Performance'!$D$11,0)),"",VLOOKUP($B51,'NEL &amp; P4P Backsheet'!$D$38:$BL$187,'Non-Elective Performance'!$D$11,0))</f>
        <v>MAR</v>
      </c>
      <c r="E51" s="327">
        <f ca="1">IF(ISERROR(VLOOKUP($B51,'NEL &amp; P4P Backsheet'!$D$11:$BM$187,E$11,0)),"",VLOOKUP($B51,'NEL &amp; P4P Backsheet'!$D$11:$BM$187, E$11,0))</f>
        <v>8338</v>
      </c>
      <c r="F51" s="459">
        <f ca="1">IF(ISERROR(VLOOKUP($B51,'NEL &amp; P4P Backsheet'!$D$11:$BM$187,F$11,0)),"",VLOOKUP($B51,'NEL &amp; P4P Backsheet'!$D$11:$BM$187, F$11,0))</f>
        <v>8610</v>
      </c>
      <c r="G51" s="459">
        <f ca="1">IF(ISERROR(VLOOKUP($B51,'NEL &amp; P4P Backsheet'!$D$11:$BM$187,G$11,0)),"",VLOOKUP($B51,'NEL &amp; P4P Backsheet'!$D$11:$BM$187, G$11,0))</f>
        <v>8310</v>
      </c>
      <c r="H51" s="57">
        <f ca="1">IF(ISERROR(VLOOKUP($B51,'NEL &amp; P4P Backsheet'!$D$11:$BM$187,H$11,0)),"",VLOOKUP($B51,'NEL &amp; P4P Backsheet'!$D$11:$BM$187, H$11,0))</f>
        <v>8983</v>
      </c>
      <c r="I51" s="327">
        <f ca="1">IF(ISERROR(VLOOKUP($B51,'NEL &amp; P4P Backsheet'!$D$11:$BM$187,I$11,0)),"",VLOOKUP($B51,'NEL &amp; P4P Backsheet'!$D$11:$BM$187, I$11,0))</f>
        <v>8020</v>
      </c>
      <c r="J51" s="459">
        <f ca="1">IF(ISERROR(VLOOKUP($B51,'NEL &amp; P4P Backsheet'!$D$11:$BM$187,J$11,0)),"",VLOOKUP($B51,'NEL &amp; P4P Backsheet'!$D$11:$BM$187, J$11,0))</f>
        <v>8315</v>
      </c>
      <c r="K51" s="459">
        <f ca="1">IF(ISERROR(VLOOKUP($B51,'NEL &amp; P4P Backsheet'!$D$11:$BM$187,K$11,0)),"",VLOOKUP($B51,'NEL &amp; P4P Backsheet'!$D$11:$BM$187, K$11,0))</f>
        <v>8018</v>
      </c>
      <c r="L51" s="57">
        <f ca="1">IF(ISERROR(VLOOKUP($B51,'NEL &amp; P4P Backsheet'!$D$11:$BM$187,L$11,0)),"",VLOOKUP($B51,'NEL &amp; P4P Backsheet'!$D$11:$BM$187, L$11,0))</f>
        <v>8689</v>
      </c>
      <c r="M51" s="344">
        <f ca="1">IF(ISERROR(VLOOKUP($B51,'NEL &amp; P4P Backsheet'!$D$11:$BM$187,M$11,0)),"",VLOOKUP($B51,'NEL &amp; P4P Backsheet'!$D$11:$BM$187, M$11,0))</f>
        <v>7740</v>
      </c>
      <c r="N51" s="327">
        <f ca="1">IF(ISERROR(VLOOKUP($B51,'NEL &amp; P4P Backsheet'!$D$11:$BM$187,N$11,0)),"",VLOOKUP($B51,'NEL &amp; P4P Backsheet'!$D$11:$BM$187, N$11,0))</f>
        <v>8437</v>
      </c>
      <c r="O51" s="459">
        <f ca="1">IF(ISERROR(VLOOKUP($B51,'NEL &amp; P4P Backsheet'!$D$11:$BM$187,O$11,0)),"",VLOOKUP($B51,'NEL &amp; P4P Backsheet'!$D$11:$BM$187, O$11,0))</f>
        <v>8436</v>
      </c>
      <c r="P51" s="57">
        <f ca="1">IF(ISERROR(VLOOKUP($B51,'NEL &amp; P4P Backsheet'!$D$11:$BM$187,P$11,0)),"",VLOOKUP($B51,'NEL &amp; P4P Backsheet'!$D$11:$BM$187, P$11,0))</f>
        <v>8441</v>
      </c>
      <c r="Q51" s="327">
        <f ca="1">IF(ISERROR(VLOOKUP($B51,'NEL &amp; P4P Backsheet'!$D$11:$BM$187,Q$11,0)),"",VLOOKUP($B51,'NEL &amp; P4P Backsheet'!$D$11:$BM$187, Q$11,0))</f>
        <v>-99</v>
      </c>
      <c r="R51" s="459">
        <f ca="1">IF(ISERROR(VLOOKUP($B51,'NEL &amp; P4P Backsheet'!$D$11:$BM$187,R$11,0)),"",VLOOKUP($B51,'NEL &amp; P4P Backsheet'!$D$11:$BM$187, R$11,0))</f>
        <v>174</v>
      </c>
      <c r="S51" s="57">
        <f ca="1">IF(ISERROR(VLOOKUP($B51,'NEL &amp; P4P Backsheet'!$D$11:$BM$187,S$11,0)),"",VLOOKUP($B51,'NEL &amp; P4P Backsheet'!$D$11:$BM$187, S$11,0))</f>
        <v>-131</v>
      </c>
      <c r="T51" s="61">
        <f ca="1">IF(ISERROR(VLOOKUP($B51,'NEL &amp; P4P Backsheet'!$D$11:$BM$187,T$11,0)),"",VLOOKUP($B51,'NEL &amp; P4P Backsheet'!$D$11:$BM$187, T$11,0))</f>
        <v>0</v>
      </c>
      <c r="U51" s="327">
        <f ca="1">IF(ISERROR(VLOOKUP($B51,'NEL &amp; P4P Backsheet'!$D$11:$BM$187,U$11,0)),"",VLOOKUP($B51,'NEL &amp; P4P Backsheet'!$D$11:$BM$187, U$11,0))</f>
        <v>-417</v>
      </c>
      <c r="V51" s="459">
        <f ca="1">IF(ISERROR(VLOOKUP($B51,'NEL &amp; P4P Backsheet'!$D$11:$BM$187,V$11,0)),"",VLOOKUP($B51,'NEL &amp; P4P Backsheet'!$D$11:$BM$187, V$11,0))</f>
        <v>-121</v>
      </c>
      <c r="W51" s="57">
        <f ca="1">IF(ISERROR(VLOOKUP($B51,'NEL &amp; P4P Backsheet'!$D$11:$BM$187,W$11,0)),"",VLOOKUP($B51,'NEL &amp; P4P Backsheet'!$D$11:$BM$187, W$11,0))</f>
        <v>-423</v>
      </c>
    </row>
    <row r="52" spans="1:24" ht="15.75" thickBot="1">
      <c r="A52" s="3">
        <v>37</v>
      </c>
      <c r="B52" s="41" t="str">
        <f t="shared" ca="1" si="1"/>
        <v>E06000028 &amp; E06000029</v>
      </c>
      <c r="C52" s="42" t="str">
        <f ca="1">IF(B52="","",VLOOKUP(B52,'Org list'!$J$9:$K$637,2,0))</f>
        <v>Bournemouth &amp; Poole</v>
      </c>
      <c r="D52" s="24" t="str">
        <f ca="1">IF(ISERROR(VLOOKUP($B52,'NEL &amp; P4P Backsheet'!$D$38:$BL$187,'Non-Elective Performance'!$D$11,0)),"",VLOOKUP($B52,'NEL &amp; P4P Backsheet'!$D$38:$BL$187,'Non-Elective Performance'!$D$11,0))</f>
        <v>MAR</v>
      </c>
      <c r="E52" s="327">
        <f ca="1">IF(ISERROR(VLOOKUP($B52,'NEL &amp; P4P Backsheet'!$D$11:$BM$187,E$11,0)),"",VLOOKUP($B52,'NEL &amp; P4P Backsheet'!$D$11:$BM$187, E$11,0))</f>
        <v>9627</v>
      </c>
      <c r="F52" s="459">
        <f ca="1">IF(ISERROR(VLOOKUP($B52,'NEL &amp; P4P Backsheet'!$D$11:$BM$187,F$11,0)),"",VLOOKUP($B52,'NEL &amp; P4P Backsheet'!$D$11:$BM$187, F$11,0))</f>
        <v>8765</v>
      </c>
      <c r="G52" s="459">
        <f ca="1">IF(ISERROR(VLOOKUP($B52,'NEL &amp; P4P Backsheet'!$D$11:$BM$187,G$11,0)),"",VLOOKUP($B52,'NEL &amp; P4P Backsheet'!$D$11:$BM$187, G$11,0))</f>
        <v>8908</v>
      </c>
      <c r="H52" s="57">
        <f ca="1">IF(ISERROR(VLOOKUP($B52,'NEL &amp; P4P Backsheet'!$D$11:$BM$187,H$11,0)),"",VLOOKUP($B52,'NEL &amp; P4P Backsheet'!$D$11:$BM$187, H$11,0))</f>
        <v>9228</v>
      </c>
      <c r="I52" s="327">
        <f ca="1">IF(ISERROR(VLOOKUP($B52,'NEL &amp; P4P Backsheet'!$D$11:$BM$187,I$11,0)),"",VLOOKUP($B52,'NEL &amp; P4P Backsheet'!$D$11:$BM$187, I$11,0))</f>
        <v>9844</v>
      </c>
      <c r="J52" s="459">
        <f ca="1">IF(ISERROR(VLOOKUP($B52,'NEL &amp; P4P Backsheet'!$D$11:$BM$187,J$11,0)),"",VLOOKUP($B52,'NEL &amp; P4P Backsheet'!$D$11:$BM$187, J$11,0))</f>
        <v>9196</v>
      </c>
      <c r="K52" s="459">
        <f ca="1">IF(ISERROR(VLOOKUP($B52,'NEL &amp; P4P Backsheet'!$D$11:$BM$187,K$11,0)),"",VLOOKUP($B52,'NEL &amp; P4P Backsheet'!$D$11:$BM$187, K$11,0))</f>
        <v>8737</v>
      </c>
      <c r="L52" s="57">
        <f ca="1">IF(ISERROR(VLOOKUP($B52,'NEL &amp; P4P Backsheet'!$D$11:$BM$187,L$11,0)),"",VLOOKUP($B52,'NEL &amp; P4P Backsheet'!$D$11:$BM$187, L$11,0))</f>
        <v>8167</v>
      </c>
      <c r="M52" s="344">
        <f ca="1">IF(ISERROR(VLOOKUP($B52,'NEL &amp; P4P Backsheet'!$D$11:$BM$187,M$11,0)),"",VLOOKUP($B52,'NEL &amp; P4P Backsheet'!$D$11:$BM$187, M$11,0))</f>
        <v>7723</v>
      </c>
      <c r="N52" s="327">
        <f ca="1">IF(ISERROR(VLOOKUP($B52,'NEL &amp; P4P Backsheet'!$D$11:$BM$187,N$11,0)),"",VLOOKUP($B52,'NEL &amp; P4P Backsheet'!$D$11:$BM$187, N$11,0))</f>
        <v>9845</v>
      </c>
      <c r="O52" s="459">
        <f ca="1">IF(ISERROR(VLOOKUP($B52,'NEL &amp; P4P Backsheet'!$D$11:$BM$187,O$11,0)),"",VLOOKUP($B52,'NEL &amp; P4P Backsheet'!$D$11:$BM$187, O$11,0))</f>
        <v>9781</v>
      </c>
      <c r="P52" s="57">
        <f ca="1">IF(ISERROR(VLOOKUP($B52,'NEL &amp; P4P Backsheet'!$D$11:$BM$187,P$11,0)),"",VLOOKUP($B52,'NEL &amp; P4P Backsheet'!$D$11:$BM$187, P$11,0))</f>
        <v>9966</v>
      </c>
      <c r="Q52" s="327">
        <f ca="1">IF(ISERROR(VLOOKUP($B52,'NEL &amp; P4P Backsheet'!$D$11:$BM$187,Q$11,0)),"",VLOOKUP($B52,'NEL &amp; P4P Backsheet'!$D$11:$BM$187, Q$11,0))</f>
        <v>-218</v>
      </c>
      <c r="R52" s="459">
        <f ca="1">IF(ISERROR(VLOOKUP($B52,'NEL &amp; P4P Backsheet'!$D$11:$BM$187,R$11,0)),"",VLOOKUP($B52,'NEL &amp; P4P Backsheet'!$D$11:$BM$187, R$11,0))</f>
        <v>-1016</v>
      </c>
      <c r="S52" s="57">
        <f ca="1">IF(ISERROR(VLOOKUP($B52,'NEL &amp; P4P Backsheet'!$D$11:$BM$187,S$11,0)),"",VLOOKUP($B52,'NEL &amp; P4P Backsheet'!$D$11:$BM$187, S$11,0))</f>
        <v>-1058</v>
      </c>
      <c r="T52" s="61">
        <f ca="1">IF(ISERROR(VLOOKUP($B52,'NEL &amp; P4P Backsheet'!$D$11:$BM$187,T$11,0)),"",VLOOKUP($B52,'NEL &amp; P4P Backsheet'!$D$11:$BM$187, T$11,0))</f>
        <v>0</v>
      </c>
      <c r="U52" s="327">
        <f ca="1">IF(ISERROR(VLOOKUP($B52,'NEL &amp; P4P Backsheet'!$D$11:$BM$187,U$11,0)),"",VLOOKUP($B52,'NEL &amp; P4P Backsheet'!$D$11:$BM$187, U$11,0))</f>
        <v>-1</v>
      </c>
      <c r="V52" s="459">
        <f ca="1">IF(ISERROR(VLOOKUP($B52,'NEL &amp; P4P Backsheet'!$D$11:$BM$187,V$11,0)),"",VLOOKUP($B52,'NEL &amp; P4P Backsheet'!$D$11:$BM$187, V$11,0))</f>
        <v>-585</v>
      </c>
      <c r="W52" s="57">
        <f ca="1">IF(ISERROR(VLOOKUP($B52,'NEL &amp; P4P Backsheet'!$D$11:$BM$187,W$11,0)),"",VLOOKUP($B52,'NEL &amp; P4P Backsheet'!$D$11:$BM$187, W$11,0))</f>
        <v>-1229</v>
      </c>
    </row>
    <row r="53" spans="1:24" ht="15.75" thickBot="1">
      <c r="A53" s="3">
        <v>38</v>
      </c>
      <c r="B53" s="41" t="str">
        <f t="shared" ca="1" si="1"/>
        <v>E06000036</v>
      </c>
      <c r="C53" s="42" t="str">
        <f ca="1">IF(B53="","",VLOOKUP(B53,'Org list'!$J$9:$K$637,2,0))</f>
        <v>Bracknell Forest</v>
      </c>
      <c r="D53" s="24" t="str">
        <f ca="1">IF(ISERROR(VLOOKUP($B53,'NEL &amp; P4P Backsheet'!$D$38:$BL$187,'Non-Elective Performance'!$D$11,0)),"",VLOOKUP($B53,'NEL &amp; P4P Backsheet'!$D$38:$BL$187,'Non-Elective Performance'!$D$11,0))</f>
        <v>MAR</v>
      </c>
      <c r="E53" s="327">
        <f ca="1">IF(ISERROR(VLOOKUP($B53,'NEL &amp; P4P Backsheet'!$D$11:$BM$187,E$11,0)),"",VLOOKUP($B53,'NEL &amp; P4P Backsheet'!$D$11:$BM$187, E$11,0))</f>
        <v>2147</v>
      </c>
      <c r="F53" s="459">
        <f ca="1">IF(ISERROR(VLOOKUP($B53,'NEL &amp; P4P Backsheet'!$D$11:$BM$187,F$11,0)),"",VLOOKUP($B53,'NEL &amp; P4P Backsheet'!$D$11:$BM$187, F$11,0))</f>
        <v>2158</v>
      </c>
      <c r="G53" s="459">
        <f ca="1">IF(ISERROR(VLOOKUP($B53,'NEL &amp; P4P Backsheet'!$D$11:$BM$187,G$11,0)),"",VLOOKUP($B53,'NEL &amp; P4P Backsheet'!$D$11:$BM$187, G$11,0))</f>
        <v>2222</v>
      </c>
      <c r="H53" s="57">
        <f ca="1">IF(ISERROR(VLOOKUP($B53,'NEL &amp; P4P Backsheet'!$D$11:$BM$187,H$11,0)),"",VLOOKUP($B53,'NEL &amp; P4P Backsheet'!$D$11:$BM$187, H$11,0))</f>
        <v>2298</v>
      </c>
      <c r="I53" s="327">
        <f ca="1">IF(ISERROR(VLOOKUP($B53,'NEL &amp; P4P Backsheet'!$D$11:$BM$187,I$11,0)),"",VLOOKUP($B53,'NEL &amp; P4P Backsheet'!$D$11:$BM$187, I$11,0))</f>
        <v>2068</v>
      </c>
      <c r="J53" s="459">
        <f ca="1">IF(ISERROR(VLOOKUP($B53,'NEL &amp; P4P Backsheet'!$D$11:$BM$187,J$11,0)),"",VLOOKUP($B53,'NEL &amp; P4P Backsheet'!$D$11:$BM$187, J$11,0))</f>
        <v>2097</v>
      </c>
      <c r="K53" s="459">
        <f ca="1">IF(ISERROR(VLOOKUP($B53,'NEL &amp; P4P Backsheet'!$D$11:$BM$187,K$11,0)),"",VLOOKUP($B53,'NEL &amp; P4P Backsheet'!$D$11:$BM$187, K$11,0))</f>
        <v>2149</v>
      </c>
      <c r="L53" s="57">
        <f ca="1">IF(ISERROR(VLOOKUP($B53,'NEL &amp; P4P Backsheet'!$D$11:$BM$187,L$11,0)),"",VLOOKUP($B53,'NEL &amp; P4P Backsheet'!$D$11:$BM$187, L$11,0))</f>
        <v>2221</v>
      </c>
      <c r="M53" s="344">
        <f ca="1">IF(ISERROR(VLOOKUP($B53,'NEL &amp; P4P Backsheet'!$D$11:$BM$187,M$11,0)),"",VLOOKUP($B53,'NEL &amp; P4P Backsheet'!$D$11:$BM$187, M$11,0))</f>
        <v>1996</v>
      </c>
      <c r="N53" s="327">
        <f ca="1">IF(ISERROR(VLOOKUP($B53,'NEL &amp; P4P Backsheet'!$D$11:$BM$187,N$11,0)),"",VLOOKUP($B53,'NEL &amp; P4P Backsheet'!$D$11:$BM$187, N$11,0))</f>
        <v>2199</v>
      </c>
      <c r="O53" s="459">
        <f ca="1">IF(ISERROR(VLOOKUP($B53,'NEL &amp; P4P Backsheet'!$D$11:$BM$187,O$11,0)),"",VLOOKUP($B53,'NEL &amp; P4P Backsheet'!$D$11:$BM$187, O$11,0))</f>
        <v>2345</v>
      </c>
      <c r="P53" s="57">
        <f ca="1">IF(ISERROR(VLOOKUP($B53,'NEL &amp; P4P Backsheet'!$D$11:$BM$187,P$11,0)),"",VLOOKUP($B53,'NEL &amp; P4P Backsheet'!$D$11:$BM$187, P$11,0))</f>
        <v>2332</v>
      </c>
      <c r="Q53" s="327">
        <f ca="1">IF(ISERROR(VLOOKUP($B53,'NEL &amp; P4P Backsheet'!$D$11:$BM$187,Q$11,0)),"",VLOOKUP($B53,'NEL &amp; P4P Backsheet'!$D$11:$BM$187, Q$11,0))</f>
        <v>-52</v>
      </c>
      <c r="R53" s="459">
        <f ca="1">IF(ISERROR(VLOOKUP($B53,'NEL &amp; P4P Backsheet'!$D$11:$BM$187,R$11,0)),"",VLOOKUP($B53,'NEL &amp; P4P Backsheet'!$D$11:$BM$187, R$11,0))</f>
        <v>-187</v>
      </c>
      <c r="S53" s="57">
        <f ca="1">IF(ISERROR(VLOOKUP($B53,'NEL &amp; P4P Backsheet'!$D$11:$BM$187,S$11,0)),"",VLOOKUP($B53,'NEL &amp; P4P Backsheet'!$D$11:$BM$187, S$11,0))</f>
        <v>-110</v>
      </c>
      <c r="T53" s="61">
        <f ca="1">IF(ISERROR(VLOOKUP($B53,'NEL &amp; P4P Backsheet'!$D$11:$BM$187,T$11,0)),"",VLOOKUP($B53,'NEL &amp; P4P Backsheet'!$D$11:$BM$187, T$11,0))</f>
        <v>0</v>
      </c>
      <c r="U53" s="327">
        <f ca="1">IF(ISERROR(VLOOKUP($B53,'NEL &amp; P4P Backsheet'!$D$11:$BM$187,U$11,0)),"",VLOOKUP($B53,'NEL &amp; P4P Backsheet'!$D$11:$BM$187, U$11,0))</f>
        <v>-131</v>
      </c>
      <c r="V53" s="459">
        <f ca="1">IF(ISERROR(VLOOKUP($B53,'NEL &amp; P4P Backsheet'!$D$11:$BM$187,V$11,0)),"",VLOOKUP($B53,'NEL &amp; P4P Backsheet'!$D$11:$BM$187, V$11,0))</f>
        <v>-248</v>
      </c>
      <c r="W53" s="57">
        <f ca="1">IF(ISERROR(VLOOKUP($B53,'NEL &amp; P4P Backsheet'!$D$11:$BM$187,W$11,0)),"",VLOOKUP($B53,'NEL &amp; P4P Backsheet'!$D$11:$BM$187, W$11,0))</f>
        <v>-183</v>
      </c>
    </row>
    <row r="54" spans="1:24" ht="15.75" thickBot="1">
      <c r="A54" s="3">
        <v>39</v>
      </c>
      <c r="B54" s="41" t="str">
        <f t="shared" ca="1" si="1"/>
        <v>E08000032</v>
      </c>
      <c r="C54" s="42" t="str">
        <f ca="1">IF(B54="","",VLOOKUP(B54,'Org list'!$J$9:$K$637,2,0))</f>
        <v>Bradford</v>
      </c>
      <c r="D54" s="24" t="str">
        <f ca="1">IF(ISERROR(VLOOKUP($B54,'NEL &amp; P4P Backsheet'!$D$38:$BL$187,'Non-Elective Performance'!$D$11,0)),"",VLOOKUP($B54,'NEL &amp; P4P Backsheet'!$D$38:$BL$187,'Non-Elective Performance'!$D$11,0))</f>
        <v>MAR</v>
      </c>
      <c r="E54" s="327">
        <f ca="1">IF(ISERROR(VLOOKUP($B54,'NEL &amp; P4P Backsheet'!$D$11:$BM$187,E$11,0)),"",VLOOKUP($B54,'NEL &amp; P4P Backsheet'!$D$11:$BM$187, E$11,0))</f>
        <v>15802</v>
      </c>
      <c r="F54" s="459">
        <f ca="1">IF(ISERROR(VLOOKUP($B54,'NEL &amp; P4P Backsheet'!$D$11:$BM$187,F$11,0)),"",VLOOKUP($B54,'NEL &amp; P4P Backsheet'!$D$11:$BM$187, F$11,0))</f>
        <v>15693</v>
      </c>
      <c r="G54" s="459">
        <f ca="1">IF(ISERROR(VLOOKUP($B54,'NEL &amp; P4P Backsheet'!$D$11:$BM$187,G$11,0)),"",VLOOKUP($B54,'NEL &amp; P4P Backsheet'!$D$11:$BM$187, G$11,0))</f>
        <v>15325</v>
      </c>
      <c r="H54" s="57">
        <f ca="1">IF(ISERROR(VLOOKUP($B54,'NEL &amp; P4P Backsheet'!$D$11:$BM$187,H$11,0)),"",VLOOKUP($B54,'NEL &amp; P4P Backsheet'!$D$11:$BM$187, H$11,0))</f>
        <v>15415</v>
      </c>
      <c r="I54" s="327">
        <f ca="1">IF(ISERROR(VLOOKUP($B54,'NEL &amp; P4P Backsheet'!$D$11:$BM$187,I$11,0)),"",VLOOKUP($B54,'NEL &amp; P4P Backsheet'!$D$11:$BM$187, I$11,0))</f>
        <v>15762</v>
      </c>
      <c r="J54" s="459">
        <f ca="1">IF(ISERROR(VLOOKUP($B54,'NEL &amp; P4P Backsheet'!$D$11:$BM$187,J$11,0)),"",VLOOKUP($B54,'NEL &amp; P4P Backsheet'!$D$11:$BM$187, J$11,0))</f>
        <v>15264</v>
      </c>
      <c r="K54" s="459">
        <f ca="1">IF(ISERROR(VLOOKUP($B54,'NEL &amp; P4P Backsheet'!$D$11:$BM$187,K$11,0)),"",VLOOKUP($B54,'NEL &amp; P4P Backsheet'!$D$11:$BM$187, K$11,0))</f>
        <v>14884</v>
      </c>
      <c r="L54" s="57">
        <f ca="1">IF(ISERROR(VLOOKUP($B54,'NEL &amp; P4P Backsheet'!$D$11:$BM$187,L$11,0)),"",VLOOKUP($B54,'NEL &amp; P4P Backsheet'!$D$11:$BM$187, L$11,0))</f>
        <v>14962</v>
      </c>
      <c r="M54" s="344">
        <f ca="1">IF(ISERROR(VLOOKUP($B54,'NEL &amp; P4P Backsheet'!$D$11:$BM$187,M$11,0)),"",VLOOKUP($B54,'NEL &amp; P4P Backsheet'!$D$11:$BM$187, M$11,0))</f>
        <v>14400</v>
      </c>
      <c r="N54" s="327">
        <f ca="1">IF(ISERROR(VLOOKUP($B54,'NEL &amp; P4P Backsheet'!$D$11:$BM$187,N$11,0)),"",VLOOKUP($B54,'NEL &amp; P4P Backsheet'!$D$11:$BM$187, N$11,0))</f>
        <v>14173</v>
      </c>
      <c r="O54" s="459">
        <f ca="1">IF(ISERROR(VLOOKUP($B54,'NEL &amp; P4P Backsheet'!$D$11:$BM$187,O$11,0)),"",VLOOKUP($B54,'NEL &amp; P4P Backsheet'!$D$11:$BM$187, O$11,0))</f>
        <v>14115</v>
      </c>
      <c r="P54" s="57">
        <f ca="1">IF(ISERROR(VLOOKUP($B54,'NEL &amp; P4P Backsheet'!$D$11:$BM$187,P$11,0)),"",VLOOKUP($B54,'NEL &amp; P4P Backsheet'!$D$11:$BM$187, P$11,0))</f>
        <v>14271</v>
      </c>
      <c r="Q54" s="327">
        <f ca="1">IF(ISERROR(VLOOKUP($B54,'NEL &amp; P4P Backsheet'!$D$11:$BM$187,Q$11,0)),"",VLOOKUP($B54,'NEL &amp; P4P Backsheet'!$D$11:$BM$187, Q$11,0))</f>
        <v>1629</v>
      </c>
      <c r="R54" s="459">
        <f ca="1">IF(ISERROR(VLOOKUP($B54,'NEL &amp; P4P Backsheet'!$D$11:$BM$187,R$11,0)),"",VLOOKUP($B54,'NEL &amp; P4P Backsheet'!$D$11:$BM$187, R$11,0))</f>
        <v>1578</v>
      </c>
      <c r="S54" s="57">
        <f ca="1">IF(ISERROR(VLOOKUP($B54,'NEL &amp; P4P Backsheet'!$D$11:$BM$187,S$11,0)),"",VLOOKUP($B54,'NEL &amp; P4P Backsheet'!$D$11:$BM$187, S$11,0))</f>
        <v>1054</v>
      </c>
      <c r="T54" s="61">
        <f ca="1">IF(ISERROR(VLOOKUP($B54,'NEL &amp; P4P Backsheet'!$D$11:$BM$187,T$11,0)),"",VLOOKUP($B54,'NEL &amp; P4P Backsheet'!$D$11:$BM$187, T$11,0))</f>
        <v>0</v>
      </c>
      <c r="U54" s="327">
        <f ca="1">IF(ISERROR(VLOOKUP($B54,'NEL &amp; P4P Backsheet'!$D$11:$BM$187,U$11,0)),"",VLOOKUP($B54,'NEL &amp; P4P Backsheet'!$D$11:$BM$187, U$11,0))</f>
        <v>1589</v>
      </c>
      <c r="V54" s="459">
        <f ca="1">IF(ISERROR(VLOOKUP($B54,'NEL &amp; P4P Backsheet'!$D$11:$BM$187,V$11,0)),"",VLOOKUP($B54,'NEL &amp; P4P Backsheet'!$D$11:$BM$187, V$11,0))</f>
        <v>1149</v>
      </c>
      <c r="W54" s="57">
        <f ca="1">IF(ISERROR(VLOOKUP($B54,'NEL &amp; P4P Backsheet'!$D$11:$BM$187,W$11,0)),"",VLOOKUP($B54,'NEL &amp; P4P Backsheet'!$D$11:$BM$187, W$11,0))</f>
        <v>613</v>
      </c>
    </row>
    <row r="55" spans="1:24" ht="15.75" thickBot="1">
      <c r="A55" s="3">
        <v>40</v>
      </c>
      <c r="B55" s="41" t="str">
        <f t="shared" ca="1" si="1"/>
        <v>E09000005</v>
      </c>
      <c r="C55" s="42" t="str">
        <f ca="1">IF(B55="","",VLOOKUP(B55,'Org list'!$J$9:$K$637,2,0))</f>
        <v>Brent</v>
      </c>
      <c r="D55" s="24" t="str">
        <f ca="1">IF(ISERROR(VLOOKUP($B55,'NEL &amp; P4P Backsheet'!$D$38:$BL$187,'Non-Elective Performance'!$D$11,0)),"",VLOOKUP($B55,'NEL &amp; P4P Backsheet'!$D$38:$BL$187,'Non-Elective Performance'!$D$11,0))</f>
        <v>SUS</v>
      </c>
      <c r="E55" s="327">
        <f ca="1">IF(ISERROR(VLOOKUP($B55,'NEL &amp; P4P Backsheet'!$D$11:$BM$187,E$11,0)),"",VLOOKUP($B55,'NEL &amp; P4P Backsheet'!$D$11:$BM$187, E$11,0))</f>
        <v>7022</v>
      </c>
      <c r="F55" s="459">
        <f ca="1">IF(ISERROR(VLOOKUP($B55,'NEL &amp; P4P Backsheet'!$D$11:$BM$187,F$11,0)),"",VLOOKUP($B55,'NEL &amp; P4P Backsheet'!$D$11:$BM$187, F$11,0))</f>
        <v>6875</v>
      </c>
      <c r="G55" s="459">
        <f ca="1">IF(ISERROR(VLOOKUP($B55,'NEL &amp; P4P Backsheet'!$D$11:$BM$187,G$11,0)),"",VLOOKUP($B55,'NEL &amp; P4P Backsheet'!$D$11:$BM$187, G$11,0))</f>
        <v>6744</v>
      </c>
      <c r="H55" s="57">
        <f ca="1">IF(ISERROR(VLOOKUP($B55,'NEL &amp; P4P Backsheet'!$D$11:$BM$187,H$11,0)),"",VLOOKUP($B55,'NEL &amp; P4P Backsheet'!$D$11:$BM$187, H$11,0))</f>
        <v>6867</v>
      </c>
      <c r="I55" s="327">
        <f ca="1">IF(ISERROR(VLOOKUP($B55,'NEL &amp; P4P Backsheet'!$D$11:$BM$187,I$11,0)),"",VLOOKUP($B55,'NEL &amp; P4P Backsheet'!$D$11:$BM$187, I$11,0))</f>
        <v>6775</v>
      </c>
      <c r="J55" s="459">
        <f ca="1">IF(ISERROR(VLOOKUP($B55,'NEL &amp; P4P Backsheet'!$D$11:$BM$187,J$11,0)),"",VLOOKUP($B55,'NEL &amp; P4P Backsheet'!$D$11:$BM$187, J$11,0))</f>
        <v>7150</v>
      </c>
      <c r="K55" s="459">
        <f ca="1">IF(ISERROR(VLOOKUP($B55,'NEL &amp; P4P Backsheet'!$D$11:$BM$187,K$11,0)),"",VLOOKUP($B55,'NEL &amp; P4P Backsheet'!$D$11:$BM$187, K$11,0))</f>
        <v>7013.76</v>
      </c>
      <c r="L55" s="57">
        <f ca="1">IF(ISERROR(VLOOKUP($B55,'NEL &amp; P4P Backsheet'!$D$11:$BM$187,L$11,0)),"",VLOOKUP($B55,'NEL &amp; P4P Backsheet'!$D$11:$BM$187, L$11,0))</f>
        <v>7141.68</v>
      </c>
      <c r="M55" s="344">
        <f ca="1">IF(ISERROR(VLOOKUP($B55,'NEL &amp; P4P Backsheet'!$D$11:$BM$187,M$11,0)),"",VLOOKUP($B55,'NEL &amp; P4P Backsheet'!$D$11:$BM$187, M$11,0))</f>
        <v>7046</v>
      </c>
      <c r="N55" s="327">
        <f ca="1">IF(ISERROR(VLOOKUP($B55,'NEL &amp; P4P Backsheet'!$D$11:$BM$187,N$11,0)),"",VLOOKUP($B55,'NEL &amp; P4P Backsheet'!$D$11:$BM$187, N$11,0))</f>
        <v>6775</v>
      </c>
      <c r="O55" s="459">
        <f ca="1">IF(ISERROR(VLOOKUP($B55,'NEL &amp; P4P Backsheet'!$D$11:$BM$187,O$11,0)),"",VLOOKUP($B55,'NEL &amp; P4P Backsheet'!$D$11:$BM$187, O$11,0))</f>
        <v>7074</v>
      </c>
      <c r="P55" s="57">
        <f ca="1">IF(ISERROR(VLOOKUP($B55,'NEL &amp; P4P Backsheet'!$D$11:$BM$187,P$11,0)),"",VLOOKUP($B55,'NEL &amp; P4P Backsheet'!$D$11:$BM$187, P$11,0))</f>
        <v>6694</v>
      </c>
      <c r="Q55" s="327">
        <f ca="1">IF(ISERROR(VLOOKUP($B55,'NEL &amp; P4P Backsheet'!$D$11:$BM$187,Q$11,0)),"",VLOOKUP($B55,'NEL &amp; P4P Backsheet'!$D$11:$BM$187, Q$11,0))</f>
        <v>247</v>
      </c>
      <c r="R55" s="459">
        <f ca="1">IF(ISERROR(VLOOKUP($B55,'NEL &amp; P4P Backsheet'!$D$11:$BM$187,R$11,0)),"",VLOOKUP($B55,'NEL &amp; P4P Backsheet'!$D$11:$BM$187, R$11,0))</f>
        <v>-199</v>
      </c>
      <c r="S55" s="57">
        <f ca="1">IF(ISERROR(VLOOKUP($B55,'NEL &amp; P4P Backsheet'!$D$11:$BM$187,S$11,0)),"",VLOOKUP($B55,'NEL &amp; P4P Backsheet'!$D$11:$BM$187, S$11,0))</f>
        <v>50</v>
      </c>
      <c r="T55" s="61">
        <f ca="1">IF(ISERROR(VLOOKUP($B55,'NEL &amp; P4P Backsheet'!$D$11:$BM$187,T$11,0)),"",VLOOKUP($B55,'NEL &amp; P4P Backsheet'!$D$11:$BM$187, T$11,0))</f>
        <v>0</v>
      </c>
      <c r="U55" s="327">
        <f ca="1">IF(ISERROR(VLOOKUP($B55,'NEL &amp; P4P Backsheet'!$D$11:$BM$187,U$11,0)),"",VLOOKUP($B55,'NEL &amp; P4P Backsheet'!$D$11:$BM$187, U$11,0))</f>
        <v>0</v>
      </c>
      <c r="V55" s="459">
        <f ca="1">IF(ISERROR(VLOOKUP($B55,'NEL &amp; P4P Backsheet'!$D$11:$BM$187,V$11,0)),"",VLOOKUP($B55,'NEL &amp; P4P Backsheet'!$D$11:$BM$187, V$11,0))</f>
        <v>76</v>
      </c>
      <c r="W55" s="57">
        <f ca="1">IF(ISERROR(VLOOKUP($B55,'NEL &amp; P4P Backsheet'!$D$11:$BM$187,W$11,0)),"",VLOOKUP($B55,'NEL &amp; P4P Backsheet'!$D$11:$BM$187, W$11,0))</f>
        <v>319.76000000000022</v>
      </c>
    </row>
    <row r="56" spans="1:24" ht="15.75" thickBot="1">
      <c r="A56" s="3">
        <v>41</v>
      </c>
      <c r="B56" s="41" t="str">
        <f t="shared" ca="1" si="1"/>
        <v>E06000043</v>
      </c>
      <c r="C56" s="42" t="str">
        <f ca="1">IF(B56="","",VLOOKUP(B56,'Org list'!$J$9:$K$637,2,0))</f>
        <v>Brighton and Hove</v>
      </c>
      <c r="D56" s="24" t="str">
        <f ca="1">IF(ISERROR(VLOOKUP($B56,'NEL &amp; P4P Backsheet'!$D$38:$BL$187,'Non-Elective Performance'!$D$11,0)),"",VLOOKUP($B56,'NEL &amp; P4P Backsheet'!$D$38:$BL$187,'Non-Elective Performance'!$D$11,0))</f>
        <v>MAR</v>
      </c>
      <c r="E56" s="327">
        <f ca="1">IF(ISERROR(VLOOKUP($B56,'NEL &amp; P4P Backsheet'!$D$11:$BM$187,E$11,0)),"",VLOOKUP($B56,'NEL &amp; P4P Backsheet'!$D$11:$BM$187, E$11,0))</f>
        <v>6091</v>
      </c>
      <c r="F56" s="459">
        <f ca="1">IF(ISERROR(VLOOKUP($B56,'NEL &amp; P4P Backsheet'!$D$11:$BM$187,F$11,0)),"",VLOOKUP($B56,'NEL &amp; P4P Backsheet'!$D$11:$BM$187, F$11,0))</f>
        <v>6652</v>
      </c>
      <c r="G56" s="459">
        <f ca="1">IF(ISERROR(VLOOKUP($B56,'NEL &amp; P4P Backsheet'!$D$11:$BM$187,G$11,0)),"",VLOOKUP($B56,'NEL &amp; P4P Backsheet'!$D$11:$BM$187, G$11,0))</f>
        <v>6399</v>
      </c>
      <c r="H56" s="57">
        <f ca="1">IF(ISERROR(VLOOKUP($B56,'NEL &amp; P4P Backsheet'!$D$11:$BM$187,H$11,0)),"",VLOOKUP($B56,'NEL &amp; P4P Backsheet'!$D$11:$BM$187, H$11,0))</f>
        <v>6468</v>
      </c>
      <c r="I56" s="327">
        <f ca="1">IF(ISERROR(VLOOKUP($B56,'NEL &amp; P4P Backsheet'!$D$11:$BM$187,I$11,0)),"",VLOOKUP($B56,'NEL &amp; P4P Backsheet'!$D$11:$BM$187, I$11,0))</f>
        <v>5978.5</v>
      </c>
      <c r="J56" s="459">
        <f ca="1">IF(ISERROR(VLOOKUP($B56,'NEL &amp; P4P Backsheet'!$D$11:$BM$187,J$11,0)),"",VLOOKUP($B56,'NEL &amp; P4P Backsheet'!$D$11:$BM$187, J$11,0))</f>
        <v>6526.4999999999991</v>
      </c>
      <c r="K56" s="459">
        <f ca="1">IF(ISERROR(VLOOKUP($B56,'NEL &amp; P4P Backsheet'!$D$11:$BM$187,K$11,0)),"",VLOOKUP($B56,'NEL &amp; P4P Backsheet'!$D$11:$BM$187, K$11,0))</f>
        <v>6267</v>
      </c>
      <c r="L56" s="57">
        <f ca="1">IF(ISERROR(VLOOKUP($B56,'NEL &amp; P4P Backsheet'!$D$11:$BM$187,L$11,0)),"",VLOOKUP($B56,'NEL &amp; P4P Backsheet'!$D$11:$BM$187, L$11,0))</f>
        <v>6369.5</v>
      </c>
      <c r="M56" s="344">
        <f ca="1">IF(ISERROR(VLOOKUP($B56,'NEL &amp; P4P Backsheet'!$D$11:$BM$187,M$11,0)),"",VLOOKUP($B56,'NEL &amp; P4P Backsheet'!$D$11:$BM$187, M$11,0))</f>
        <v>5879</v>
      </c>
      <c r="N56" s="327">
        <f ca="1">IF(ISERROR(VLOOKUP($B56,'NEL &amp; P4P Backsheet'!$D$11:$BM$187,N$11,0)),"",VLOOKUP($B56,'NEL &amp; P4P Backsheet'!$D$11:$BM$187, N$11,0))</f>
        <v>5987</v>
      </c>
      <c r="O56" s="459">
        <f ca="1">IF(ISERROR(VLOOKUP($B56,'NEL &amp; P4P Backsheet'!$D$11:$BM$187,O$11,0)),"",VLOOKUP($B56,'NEL &amp; P4P Backsheet'!$D$11:$BM$187, O$11,0))</f>
        <v>5894</v>
      </c>
      <c r="P56" s="57">
        <f ca="1">IF(ISERROR(VLOOKUP($B56,'NEL &amp; P4P Backsheet'!$D$11:$BM$187,P$11,0)),"",VLOOKUP($B56,'NEL &amp; P4P Backsheet'!$D$11:$BM$187, P$11,0))</f>
        <v>6379</v>
      </c>
      <c r="Q56" s="327">
        <f ca="1">IF(ISERROR(VLOOKUP($B56,'NEL &amp; P4P Backsheet'!$D$11:$BM$187,Q$11,0)),"",VLOOKUP($B56,'NEL &amp; P4P Backsheet'!$D$11:$BM$187, Q$11,0))</f>
        <v>104</v>
      </c>
      <c r="R56" s="459">
        <f ca="1">IF(ISERROR(VLOOKUP($B56,'NEL &amp; P4P Backsheet'!$D$11:$BM$187,R$11,0)),"",VLOOKUP($B56,'NEL &amp; P4P Backsheet'!$D$11:$BM$187, R$11,0))</f>
        <v>758</v>
      </c>
      <c r="S56" s="57">
        <f ca="1">IF(ISERROR(VLOOKUP($B56,'NEL &amp; P4P Backsheet'!$D$11:$BM$187,S$11,0)),"",VLOOKUP($B56,'NEL &amp; P4P Backsheet'!$D$11:$BM$187, S$11,0))</f>
        <v>20</v>
      </c>
      <c r="T56" s="61">
        <f ca="1">IF(ISERROR(VLOOKUP($B56,'NEL &amp; P4P Backsheet'!$D$11:$BM$187,T$11,0)),"",VLOOKUP($B56,'NEL &amp; P4P Backsheet'!$D$11:$BM$187, T$11,0))</f>
        <v>0</v>
      </c>
      <c r="U56" s="327">
        <f ca="1">IF(ISERROR(VLOOKUP($B56,'NEL &amp; P4P Backsheet'!$D$11:$BM$187,U$11,0)),"",VLOOKUP($B56,'NEL &amp; P4P Backsheet'!$D$11:$BM$187, U$11,0))</f>
        <v>-8.5</v>
      </c>
      <c r="V56" s="459">
        <f ca="1">IF(ISERROR(VLOOKUP($B56,'NEL &amp; P4P Backsheet'!$D$11:$BM$187,V$11,0)),"",VLOOKUP($B56,'NEL &amp; P4P Backsheet'!$D$11:$BM$187, V$11,0))</f>
        <v>632.49999999999909</v>
      </c>
      <c r="W56" s="57">
        <f ca="1">IF(ISERROR(VLOOKUP($B56,'NEL &amp; P4P Backsheet'!$D$11:$BM$187,W$11,0)),"",VLOOKUP($B56,'NEL &amp; P4P Backsheet'!$D$11:$BM$187, W$11,0))</f>
        <v>-112</v>
      </c>
    </row>
    <row r="57" spans="1:24" ht="15.75" thickBot="1">
      <c r="A57" s="3">
        <v>42</v>
      </c>
      <c r="B57" s="41" t="str">
        <f t="shared" ca="1" si="1"/>
        <v>E06000023</v>
      </c>
      <c r="C57" s="42" t="str">
        <f ca="1">IF(B57="","",VLOOKUP(B57,'Org list'!$J$9:$K$637,2,0))</f>
        <v>Bristol, City of</v>
      </c>
      <c r="D57" s="24" t="str">
        <f ca="1">IF(ISERROR(VLOOKUP($B57,'NEL &amp; P4P Backsheet'!$D$38:$BL$187,'Non-Elective Performance'!$D$11,0)),"",VLOOKUP($B57,'NEL &amp; P4P Backsheet'!$D$38:$BL$187,'Non-Elective Performance'!$D$11,0))</f>
        <v>SUS</v>
      </c>
      <c r="E57" s="327">
        <f ca="1">IF(ISERROR(VLOOKUP($B57,'NEL &amp; P4P Backsheet'!$D$11:$BM$187,E$11,0)),"",VLOOKUP($B57,'NEL &amp; P4P Backsheet'!$D$11:$BM$187, E$11,0))</f>
        <v>3703</v>
      </c>
      <c r="F57" s="459">
        <f ca="1">IF(ISERROR(VLOOKUP($B57,'NEL &amp; P4P Backsheet'!$D$11:$BM$187,F$11,0)),"",VLOOKUP($B57,'NEL &amp; P4P Backsheet'!$D$11:$BM$187, F$11,0))</f>
        <v>3608</v>
      </c>
      <c r="G57" s="459">
        <f ca="1">IF(ISERROR(VLOOKUP($B57,'NEL &amp; P4P Backsheet'!$D$11:$BM$187,G$11,0)),"",VLOOKUP($B57,'NEL &amp; P4P Backsheet'!$D$11:$BM$187, G$11,0))</f>
        <v>3598</v>
      </c>
      <c r="H57" s="57">
        <f ca="1">IF(ISERROR(VLOOKUP($B57,'NEL &amp; P4P Backsheet'!$D$11:$BM$187,H$11,0)),"",VLOOKUP($B57,'NEL &amp; P4P Backsheet'!$D$11:$BM$187, H$11,0))</f>
        <v>3763</v>
      </c>
      <c r="I57" s="327">
        <f ca="1">IF(ISERROR(VLOOKUP($B57,'NEL &amp; P4P Backsheet'!$D$11:$BM$187,I$11,0)),"",VLOOKUP($B57,'NEL &amp; P4P Backsheet'!$D$11:$BM$187, I$11,0))</f>
        <v>3976</v>
      </c>
      <c r="J57" s="459">
        <f ca="1">IF(ISERROR(VLOOKUP($B57,'NEL &amp; P4P Backsheet'!$D$11:$BM$187,J$11,0)),"",VLOOKUP($B57,'NEL &amp; P4P Backsheet'!$D$11:$BM$187, J$11,0))</f>
        <v>3301</v>
      </c>
      <c r="K57" s="459">
        <f ca="1">IF(ISERROR(VLOOKUP($B57,'NEL &amp; P4P Backsheet'!$D$11:$BM$187,K$11,0)),"",VLOOKUP($B57,'NEL &amp; P4P Backsheet'!$D$11:$BM$187, K$11,0))</f>
        <v>3292</v>
      </c>
      <c r="L57" s="57">
        <f ca="1">IF(ISERROR(VLOOKUP($B57,'NEL &amp; P4P Backsheet'!$D$11:$BM$187,L$11,0)),"",VLOOKUP($B57,'NEL &amp; P4P Backsheet'!$D$11:$BM$187, L$11,0))</f>
        <v>3443</v>
      </c>
      <c r="M57" s="344">
        <f ca="1">IF(ISERROR(VLOOKUP($B57,'NEL &amp; P4P Backsheet'!$D$11:$BM$187,M$11,0)),"",VLOOKUP($B57,'NEL &amp; P4P Backsheet'!$D$11:$BM$187, M$11,0))</f>
        <v>9661</v>
      </c>
      <c r="N57" s="327">
        <f ca="1">IF(ISERROR(VLOOKUP($B57,'NEL &amp; P4P Backsheet'!$D$11:$BM$187,N$11,0)),"",VLOOKUP($B57,'NEL &amp; P4P Backsheet'!$D$11:$BM$187, N$11,0))</f>
        <v>3763</v>
      </c>
      <c r="O57" s="459">
        <f ca="1">IF(ISERROR(VLOOKUP($B57,'NEL &amp; P4P Backsheet'!$D$11:$BM$187,O$11,0)),"",VLOOKUP($B57,'NEL &amp; P4P Backsheet'!$D$11:$BM$187, O$11,0))</f>
        <v>4004</v>
      </c>
      <c r="P57" s="57">
        <f ca="1">IF(ISERROR(VLOOKUP($B57,'NEL &amp; P4P Backsheet'!$D$11:$BM$187,P$11,0)),"",VLOOKUP($B57,'NEL &amp; P4P Backsheet'!$D$11:$BM$187, P$11,0))</f>
        <v>3728</v>
      </c>
      <c r="Q57" s="327">
        <f ca="1">IF(ISERROR(VLOOKUP($B57,'NEL &amp; P4P Backsheet'!$D$11:$BM$187,Q$11,0)),"",VLOOKUP($B57,'NEL &amp; P4P Backsheet'!$D$11:$BM$187, Q$11,0))</f>
        <v>-60</v>
      </c>
      <c r="R57" s="459">
        <f ca="1">IF(ISERROR(VLOOKUP($B57,'NEL &amp; P4P Backsheet'!$D$11:$BM$187,R$11,0)),"",VLOOKUP($B57,'NEL &amp; P4P Backsheet'!$D$11:$BM$187, R$11,0))</f>
        <v>-396</v>
      </c>
      <c r="S57" s="57">
        <f ca="1">IF(ISERROR(VLOOKUP($B57,'NEL &amp; P4P Backsheet'!$D$11:$BM$187,S$11,0)),"",VLOOKUP($B57,'NEL &amp; P4P Backsheet'!$D$11:$BM$187, S$11,0))</f>
        <v>-130</v>
      </c>
      <c r="T57" s="61">
        <f ca="1">IF(ISERROR(VLOOKUP($B57,'NEL &amp; P4P Backsheet'!$D$11:$BM$187,T$11,0)),"",VLOOKUP($B57,'NEL &amp; P4P Backsheet'!$D$11:$BM$187, T$11,0))</f>
        <v>0</v>
      </c>
      <c r="U57" s="327">
        <f ca="1">IF(ISERROR(VLOOKUP($B57,'NEL &amp; P4P Backsheet'!$D$11:$BM$187,U$11,0)),"",VLOOKUP($B57,'NEL &amp; P4P Backsheet'!$D$11:$BM$187, U$11,0))</f>
        <v>213</v>
      </c>
      <c r="V57" s="459">
        <f ca="1">IF(ISERROR(VLOOKUP($B57,'NEL &amp; P4P Backsheet'!$D$11:$BM$187,V$11,0)),"",VLOOKUP($B57,'NEL &amp; P4P Backsheet'!$D$11:$BM$187, V$11,0))</f>
        <v>-703</v>
      </c>
      <c r="W57" s="57">
        <f ca="1">IF(ISERROR(VLOOKUP($B57,'NEL &amp; P4P Backsheet'!$D$11:$BM$187,W$11,0)),"",VLOOKUP($B57,'NEL &amp; P4P Backsheet'!$D$11:$BM$187, W$11,0))</f>
        <v>-436</v>
      </c>
    </row>
    <row r="58" spans="1:24" ht="15.75" thickBot="1">
      <c r="A58" s="3">
        <v>43</v>
      </c>
      <c r="B58" s="41" t="str">
        <f t="shared" ca="1" si="1"/>
        <v>E09000006</v>
      </c>
      <c r="C58" s="42" t="str">
        <f ca="1">IF(B58="","",VLOOKUP(B58,'Org list'!$J$9:$K$637,2,0))</f>
        <v>Bromley</v>
      </c>
      <c r="D58" s="24" t="str">
        <f ca="1">IF(ISERROR(VLOOKUP($B58,'NEL &amp; P4P Backsheet'!$D$38:$BL$187,'Non-Elective Performance'!$D$11,0)),"",VLOOKUP($B58,'NEL &amp; P4P Backsheet'!$D$38:$BL$187,'Non-Elective Performance'!$D$11,0))</f>
        <v>MAR</v>
      </c>
      <c r="E58" s="327">
        <f ca="1">IF(ISERROR(VLOOKUP($B58,'NEL &amp; P4P Backsheet'!$D$11:$BM$187,E$11,0)),"",VLOOKUP($B58,'NEL &amp; P4P Backsheet'!$D$11:$BM$187, E$11,0))</f>
        <v>7278.5506999999998</v>
      </c>
      <c r="F58" s="459">
        <f ca="1">IF(ISERROR(VLOOKUP($B58,'NEL &amp; P4P Backsheet'!$D$11:$BM$187,F$11,0)),"",VLOOKUP($B58,'NEL &amp; P4P Backsheet'!$D$11:$BM$187, F$11,0))</f>
        <v>7310.3303999999998</v>
      </c>
      <c r="G58" s="459">
        <f ca="1">IF(ISERROR(VLOOKUP($B58,'NEL &amp; P4P Backsheet'!$D$11:$BM$187,G$11,0)),"",VLOOKUP($B58,'NEL &amp; P4P Backsheet'!$D$11:$BM$187, G$11,0))</f>
        <v>7071.9825000000001</v>
      </c>
      <c r="H58" s="57">
        <f ca="1">IF(ISERROR(VLOOKUP($B58,'NEL &amp; P4P Backsheet'!$D$11:$BM$187,H$11,0)),"",VLOOKUP($B58,'NEL &amp; P4P Backsheet'!$D$11:$BM$187, H$11,0))</f>
        <v>7640.0451000000003</v>
      </c>
      <c r="I58" s="327">
        <f ca="1">IF(ISERROR(VLOOKUP($B58,'NEL &amp; P4P Backsheet'!$D$11:$BM$187,I$11,0)),"",VLOOKUP($B58,'NEL &amp; P4P Backsheet'!$D$11:$BM$187, I$11,0))</f>
        <v>7113.0506999999998</v>
      </c>
      <c r="J58" s="459">
        <f ca="1">IF(ISERROR(VLOOKUP($B58,'NEL &amp; P4P Backsheet'!$D$11:$BM$187,J$11,0)),"",VLOOKUP($B58,'NEL &amp; P4P Backsheet'!$D$11:$BM$187, J$11,0))</f>
        <v>7144.8303999999998</v>
      </c>
      <c r="K58" s="459">
        <f ca="1">IF(ISERROR(VLOOKUP($B58,'NEL &amp; P4P Backsheet'!$D$11:$BM$187,K$11,0)),"",VLOOKUP($B58,'NEL &amp; P4P Backsheet'!$D$11:$BM$187, K$11,0))</f>
        <v>6906.4825000000001</v>
      </c>
      <c r="L58" s="57">
        <f ca="1">IF(ISERROR(VLOOKUP($B58,'NEL &amp; P4P Backsheet'!$D$11:$BM$187,L$11,0)),"",VLOOKUP($B58,'NEL &amp; P4P Backsheet'!$D$11:$BM$187, L$11,0))</f>
        <v>7474.5451000000003</v>
      </c>
      <c r="M58" s="344">
        <f ca="1">IF(ISERROR(VLOOKUP($B58,'NEL &amp; P4P Backsheet'!$D$11:$BM$187,M$11,0)),"",VLOOKUP($B58,'NEL &amp; P4P Backsheet'!$D$11:$BM$187, M$11,0))</f>
        <v>8129</v>
      </c>
      <c r="N58" s="327">
        <f ca="1">IF(ISERROR(VLOOKUP($B58,'NEL &amp; P4P Backsheet'!$D$11:$BM$187,N$11,0)),"",VLOOKUP($B58,'NEL &amp; P4P Backsheet'!$D$11:$BM$187, N$11,0))</f>
        <v>7358</v>
      </c>
      <c r="O58" s="459">
        <f ca="1">IF(ISERROR(VLOOKUP($B58,'NEL &amp; P4P Backsheet'!$D$11:$BM$187,O$11,0)),"",VLOOKUP($B58,'NEL &amp; P4P Backsheet'!$D$11:$BM$187, O$11,0))</f>
        <v>7806</v>
      </c>
      <c r="P58" s="57">
        <f ca="1">IF(ISERROR(VLOOKUP($B58,'NEL &amp; P4P Backsheet'!$D$11:$BM$187,P$11,0)),"",VLOOKUP($B58,'NEL &amp; P4P Backsheet'!$D$11:$BM$187, P$11,0))</f>
        <v>8451</v>
      </c>
      <c r="Q58" s="327">
        <f ca="1">IF(ISERROR(VLOOKUP($B58,'NEL &amp; P4P Backsheet'!$D$11:$BM$187,Q$11,0)),"",VLOOKUP($B58,'NEL &amp; P4P Backsheet'!$D$11:$BM$187, Q$11,0))</f>
        <v>-79.449300000000221</v>
      </c>
      <c r="R58" s="459">
        <f ca="1">IF(ISERROR(VLOOKUP($B58,'NEL &amp; P4P Backsheet'!$D$11:$BM$187,R$11,0)),"",VLOOKUP($B58,'NEL &amp; P4P Backsheet'!$D$11:$BM$187, R$11,0))</f>
        <v>-495.66960000000017</v>
      </c>
      <c r="S58" s="57">
        <f ca="1">IF(ISERROR(VLOOKUP($B58,'NEL &amp; P4P Backsheet'!$D$11:$BM$187,S$11,0)),"",VLOOKUP($B58,'NEL &amp; P4P Backsheet'!$D$11:$BM$187, S$11,0))</f>
        <v>-1379.0174999999999</v>
      </c>
      <c r="T58" s="61">
        <f ca="1">IF(ISERROR(VLOOKUP($B58,'NEL &amp; P4P Backsheet'!$D$11:$BM$187,T$11,0)),"",VLOOKUP($B58,'NEL &amp; P4P Backsheet'!$D$11:$BM$187, T$11,0))</f>
        <v>0</v>
      </c>
      <c r="U58" s="327">
        <f ca="1">IF(ISERROR(VLOOKUP($B58,'NEL &amp; P4P Backsheet'!$D$11:$BM$187,U$11,0)),"",VLOOKUP($B58,'NEL &amp; P4P Backsheet'!$D$11:$BM$187, U$11,0))</f>
        <v>-244.94930000000022</v>
      </c>
      <c r="V58" s="459">
        <f ca="1">IF(ISERROR(VLOOKUP($B58,'NEL &amp; P4P Backsheet'!$D$11:$BM$187,V$11,0)),"",VLOOKUP($B58,'NEL &amp; P4P Backsheet'!$D$11:$BM$187, V$11,0))</f>
        <v>-661.16960000000017</v>
      </c>
      <c r="W58" s="57">
        <f ca="1">IF(ISERROR(VLOOKUP($B58,'NEL &amp; P4P Backsheet'!$D$11:$BM$187,W$11,0)),"",VLOOKUP($B58,'NEL &amp; P4P Backsheet'!$D$11:$BM$187, W$11,0))</f>
        <v>-1544.5174999999999</v>
      </c>
    </row>
    <row r="59" spans="1:24" ht="15.75" thickBot="1">
      <c r="A59" s="3">
        <v>44</v>
      </c>
      <c r="B59" s="41" t="str">
        <f t="shared" ca="1" si="1"/>
        <v>E10000002</v>
      </c>
      <c r="C59" s="42" t="str">
        <f ca="1">IF(B59="","",VLOOKUP(B59,'Org list'!$J$9:$K$637,2,0))</f>
        <v>Buckinghamshire</v>
      </c>
      <c r="D59" s="24" t="str">
        <f ca="1">IF(ISERROR(VLOOKUP($B59,'NEL &amp; P4P Backsheet'!$D$38:$BL$187,'Non-Elective Performance'!$D$11,0)),"",VLOOKUP($B59,'NEL &amp; P4P Backsheet'!$D$38:$BL$187,'Non-Elective Performance'!$D$11,0))</f>
        <v>SUS</v>
      </c>
      <c r="E59" s="327">
        <f ca="1">IF(ISERROR(VLOOKUP($B59,'NEL &amp; P4P Backsheet'!$D$11:$BM$187,E$11,0)),"",VLOOKUP($B59,'NEL &amp; P4P Backsheet'!$D$11:$BM$187, E$11,0))</f>
        <v>12417</v>
      </c>
      <c r="F59" s="459">
        <f ca="1">IF(ISERROR(VLOOKUP($B59,'NEL &amp; P4P Backsheet'!$D$11:$BM$187,F$11,0)),"",VLOOKUP($B59,'NEL &amp; P4P Backsheet'!$D$11:$BM$187, F$11,0))</f>
        <v>12417</v>
      </c>
      <c r="G59" s="459">
        <f ca="1">IF(ISERROR(VLOOKUP($B59,'NEL &amp; P4P Backsheet'!$D$11:$BM$187,G$11,0)),"",VLOOKUP($B59,'NEL &amp; P4P Backsheet'!$D$11:$BM$187, G$11,0))</f>
        <v>12511</v>
      </c>
      <c r="H59" s="57">
        <f ca="1">IF(ISERROR(VLOOKUP($B59,'NEL &amp; P4P Backsheet'!$D$11:$BM$187,H$11,0)),"",VLOOKUP($B59,'NEL &amp; P4P Backsheet'!$D$11:$BM$187, H$11,0))</f>
        <v>13658</v>
      </c>
      <c r="I59" s="327">
        <f ca="1">IF(ISERROR(VLOOKUP($B59,'NEL &amp; P4P Backsheet'!$D$11:$BM$187,I$11,0)),"",VLOOKUP($B59,'NEL &amp; P4P Backsheet'!$D$11:$BM$187, I$11,0))</f>
        <v>12675</v>
      </c>
      <c r="J59" s="459">
        <f ca="1">IF(ISERROR(VLOOKUP($B59,'NEL &amp; P4P Backsheet'!$D$11:$BM$187,J$11,0)),"",VLOOKUP($B59,'NEL &amp; P4P Backsheet'!$D$11:$BM$187, J$11,0))</f>
        <v>12984</v>
      </c>
      <c r="K59" s="459">
        <f ca="1">IF(ISERROR(VLOOKUP($B59,'NEL &amp; P4P Backsheet'!$D$11:$BM$187,K$11,0)),"",VLOOKUP($B59,'NEL &amp; P4P Backsheet'!$D$11:$BM$187, K$11,0))</f>
        <v>13082</v>
      </c>
      <c r="L59" s="57">
        <f ca="1">IF(ISERROR(VLOOKUP($B59,'NEL &amp; P4P Backsheet'!$D$11:$BM$187,L$11,0)),"",VLOOKUP($B59,'NEL &amp; P4P Backsheet'!$D$11:$BM$187, L$11,0))</f>
        <v>14295</v>
      </c>
      <c r="M59" s="344">
        <f ca="1">IF(ISERROR(VLOOKUP($B59,'NEL &amp; P4P Backsheet'!$D$11:$BM$187,M$11,0)),"",VLOOKUP($B59,'NEL &amp; P4P Backsheet'!$D$11:$BM$187, M$11,0))</f>
        <v>12545</v>
      </c>
      <c r="N59" s="327">
        <f ca="1">IF(ISERROR(VLOOKUP($B59,'NEL &amp; P4P Backsheet'!$D$11:$BM$187,N$11,0)),"",VLOOKUP($B59,'NEL &amp; P4P Backsheet'!$D$11:$BM$187, N$11,0))</f>
        <v>12545</v>
      </c>
      <c r="O59" s="459">
        <f ca="1">IF(ISERROR(VLOOKUP($B59,'NEL &amp; P4P Backsheet'!$D$11:$BM$187,O$11,0)),"",VLOOKUP($B59,'NEL &amp; P4P Backsheet'!$D$11:$BM$187, O$11,0))</f>
        <v>13477</v>
      </c>
      <c r="P59" s="57">
        <f ca="1">IF(ISERROR(VLOOKUP($B59,'NEL &amp; P4P Backsheet'!$D$11:$BM$187,P$11,0)),"",VLOOKUP($B59,'NEL &amp; P4P Backsheet'!$D$11:$BM$187, P$11,0))</f>
        <v>13173</v>
      </c>
      <c r="Q59" s="327">
        <f ca="1">IF(ISERROR(VLOOKUP($B59,'NEL &amp; P4P Backsheet'!$D$11:$BM$187,Q$11,0)),"",VLOOKUP($B59,'NEL &amp; P4P Backsheet'!$D$11:$BM$187, Q$11,0))</f>
        <v>-128</v>
      </c>
      <c r="R59" s="459">
        <f ca="1">IF(ISERROR(VLOOKUP($B59,'NEL &amp; P4P Backsheet'!$D$11:$BM$187,R$11,0)),"",VLOOKUP($B59,'NEL &amp; P4P Backsheet'!$D$11:$BM$187, R$11,0))</f>
        <v>-1060</v>
      </c>
      <c r="S59" s="57">
        <f ca="1">IF(ISERROR(VLOOKUP($B59,'NEL &amp; P4P Backsheet'!$D$11:$BM$187,S$11,0)),"",VLOOKUP($B59,'NEL &amp; P4P Backsheet'!$D$11:$BM$187, S$11,0))</f>
        <v>-662</v>
      </c>
      <c r="T59" s="61">
        <f ca="1">IF(ISERROR(VLOOKUP($B59,'NEL &amp; P4P Backsheet'!$D$11:$BM$187,T$11,0)),"",VLOOKUP($B59,'NEL &amp; P4P Backsheet'!$D$11:$BM$187, T$11,0))</f>
        <v>0</v>
      </c>
      <c r="U59" s="327">
        <f ca="1">IF(ISERROR(VLOOKUP($B59,'NEL &amp; P4P Backsheet'!$D$11:$BM$187,U$11,0)),"",VLOOKUP($B59,'NEL &amp; P4P Backsheet'!$D$11:$BM$187, U$11,0))</f>
        <v>130</v>
      </c>
      <c r="V59" s="459">
        <f ca="1">IF(ISERROR(VLOOKUP($B59,'NEL &amp; P4P Backsheet'!$D$11:$BM$187,V$11,0)),"",VLOOKUP($B59,'NEL &amp; P4P Backsheet'!$D$11:$BM$187, V$11,0))</f>
        <v>-493</v>
      </c>
      <c r="W59" s="57">
        <f ca="1">IF(ISERROR(VLOOKUP($B59,'NEL &amp; P4P Backsheet'!$D$11:$BM$187,W$11,0)),"",VLOOKUP($B59,'NEL &amp; P4P Backsheet'!$D$11:$BM$187, W$11,0))</f>
        <v>-91</v>
      </c>
    </row>
    <row r="60" spans="1:24" ht="15.75" thickBot="1">
      <c r="A60" s="3">
        <v>45</v>
      </c>
      <c r="B60" s="41" t="str">
        <f t="shared" ca="1" si="1"/>
        <v>E08000002</v>
      </c>
      <c r="C60" s="42" t="str">
        <f ca="1">IF(B60="","",VLOOKUP(B60,'Org list'!$J$9:$K$637,2,0))</f>
        <v>Bury</v>
      </c>
      <c r="D60" s="24" t="str">
        <f ca="1">IF(ISERROR(VLOOKUP($B60,'NEL &amp; P4P Backsheet'!$D$38:$BL$187,'Non-Elective Performance'!$D$11,0)),"",VLOOKUP($B60,'NEL &amp; P4P Backsheet'!$D$38:$BL$187,'Non-Elective Performance'!$D$11,0))</f>
        <v>MAR</v>
      </c>
      <c r="E60" s="327">
        <f ca="1">IF(ISERROR(VLOOKUP($B60,'NEL &amp; P4P Backsheet'!$D$11:$BM$187,E$11,0)),"",VLOOKUP($B60,'NEL &amp; P4P Backsheet'!$D$11:$BM$187, E$11,0))</f>
        <v>4792.25</v>
      </c>
      <c r="F60" s="459">
        <f ca="1">IF(ISERROR(VLOOKUP($B60,'NEL &amp; P4P Backsheet'!$D$11:$BM$187,F$11,0)),"",VLOOKUP($B60,'NEL &amp; P4P Backsheet'!$D$11:$BM$187, F$11,0))</f>
        <v>4869.25</v>
      </c>
      <c r="G60" s="459">
        <f ca="1">IF(ISERROR(VLOOKUP($B60,'NEL &amp; P4P Backsheet'!$D$11:$BM$187,G$11,0)),"",VLOOKUP($B60,'NEL &amp; P4P Backsheet'!$D$11:$BM$187, G$11,0))</f>
        <v>4722.25</v>
      </c>
      <c r="H60" s="57">
        <f ca="1">IF(ISERROR(VLOOKUP($B60,'NEL &amp; P4P Backsheet'!$D$11:$BM$187,H$11,0)),"",VLOOKUP($B60,'NEL &amp; P4P Backsheet'!$D$11:$BM$187, H$11,0))</f>
        <v>4810.25</v>
      </c>
      <c r="I60" s="327">
        <f ca="1">IF(ISERROR(VLOOKUP($B60,'NEL &amp; P4P Backsheet'!$D$11:$BM$187,I$11,0)),"",VLOOKUP($B60,'NEL &amp; P4P Backsheet'!$D$11:$BM$187, I$11,0))</f>
        <v>4552.6374999999998</v>
      </c>
      <c r="J60" s="459">
        <f ca="1">IF(ISERROR(VLOOKUP($B60,'NEL &amp; P4P Backsheet'!$D$11:$BM$187,J$11,0)),"",VLOOKUP($B60,'NEL &amp; P4P Backsheet'!$D$11:$BM$187, J$11,0))</f>
        <v>4625.7874999999995</v>
      </c>
      <c r="K60" s="459">
        <f ca="1">IF(ISERROR(VLOOKUP($B60,'NEL &amp; P4P Backsheet'!$D$11:$BM$187,K$11,0)),"",VLOOKUP($B60,'NEL &amp; P4P Backsheet'!$D$11:$BM$187, K$11,0))</f>
        <v>4486.1374999999998</v>
      </c>
      <c r="L60" s="57">
        <f ca="1">IF(ISERROR(VLOOKUP($B60,'NEL &amp; P4P Backsheet'!$D$11:$BM$187,L$11,0)),"",VLOOKUP($B60,'NEL &amp; P4P Backsheet'!$D$11:$BM$187, L$11,0))</f>
        <v>4569.7375000000002</v>
      </c>
      <c r="M60" s="344">
        <f ca="1">IF(ISERROR(VLOOKUP($B60,'NEL &amp; P4P Backsheet'!$D$11:$BM$187,M$11,0)),"",VLOOKUP($B60,'NEL &amp; P4P Backsheet'!$D$11:$BM$187, M$11,0))</f>
        <v>4319</v>
      </c>
      <c r="N60" s="327">
        <f ca="1">IF(ISERROR(VLOOKUP($B60,'NEL &amp; P4P Backsheet'!$D$11:$BM$187,N$11,0)),"",VLOOKUP($B60,'NEL &amp; P4P Backsheet'!$D$11:$BM$187, N$11,0))</f>
        <v>4864</v>
      </c>
      <c r="O60" s="459">
        <f ca="1">IF(ISERROR(VLOOKUP($B60,'NEL &amp; P4P Backsheet'!$D$11:$BM$187,O$11,0)),"",VLOOKUP($B60,'NEL &amp; P4P Backsheet'!$D$11:$BM$187, O$11,0))</f>
        <v>4787</v>
      </c>
      <c r="P60" s="57">
        <f ca="1">IF(ISERROR(VLOOKUP($B60,'NEL &amp; P4P Backsheet'!$D$11:$BM$187,P$11,0)),"",VLOOKUP($B60,'NEL &amp; P4P Backsheet'!$D$11:$BM$187, P$11,0))</f>
        <v>4667</v>
      </c>
      <c r="Q60" s="327">
        <f ca="1">IF(ISERROR(VLOOKUP($B60,'NEL &amp; P4P Backsheet'!$D$11:$BM$187,Q$11,0)),"",VLOOKUP($B60,'NEL &amp; P4P Backsheet'!$D$11:$BM$187, Q$11,0))</f>
        <v>-71.75</v>
      </c>
      <c r="R60" s="459">
        <f ca="1">IF(ISERROR(VLOOKUP($B60,'NEL &amp; P4P Backsheet'!$D$11:$BM$187,R$11,0)),"",VLOOKUP($B60,'NEL &amp; P4P Backsheet'!$D$11:$BM$187, R$11,0))</f>
        <v>82.25</v>
      </c>
      <c r="S60" s="57">
        <f ca="1">IF(ISERROR(VLOOKUP($B60,'NEL &amp; P4P Backsheet'!$D$11:$BM$187,S$11,0)),"",VLOOKUP($B60,'NEL &amp; P4P Backsheet'!$D$11:$BM$187, S$11,0))</f>
        <v>55.25</v>
      </c>
      <c r="T60" s="61">
        <f ca="1">IF(ISERROR(VLOOKUP($B60,'NEL &amp; P4P Backsheet'!$D$11:$BM$187,T$11,0)),"",VLOOKUP($B60,'NEL &amp; P4P Backsheet'!$D$11:$BM$187, T$11,0))</f>
        <v>0</v>
      </c>
      <c r="U60" s="327">
        <f ca="1">IF(ISERROR(VLOOKUP($B60,'NEL &amp; P4P Backsheet'!$D$11:$BM$187,U$11,0)),"",VLOOKUP($B60,'NEL &amp; P4P Backsheet'!$D$11:$BM$187, U$11,0))</f>
        <v>-311.36250000000018</v>
      </c>
      <c r="V60" s="459">
        <f ca="1">IF(ISERROR(VLOOKUP($B60,'NEL &amp; P4P Backsheet'!$D$11:$BM$187,V$11,0)),"",VLOOKUP($B60,'NEL &amp; P4P Backsheet'!$D$11:$BM$187, V$11,0))</f>
        <v>-161.21250000000055</v>
      </c>
      <c r="W60" s="57">
        <f ca="1">IF(ISERROR(VLOOKUP($B60,'NEL &amp; P4P Backsheet'!$D$11:$BM$187,W$11,0)),"",VLOOKUP($B60,'NEL &amp; P4P Backsheet'!$D$11:$BM$187, W$11,0))</f>
        <v>-180.86250000000018</v>
      </c>
    </row>
    <row r="61" spans="1:24" ht="15.75" thickBot="1">
      <c r="A61" s="3">
        <v>46</v>
      </c>
      <c r="B61" s="41" t="str">
        <f t="shared" ca="1" si="1"/>
        <v>E08000033</v>
      </c>
      <c r="C61" s="42" t="str">
        <f ca="1">IF(B61="","",VLOOKUP(B61,'Org list'!$J$9:$K$637,2,0))</f>
        <v>Calderdale</v>
      </c>
      <c r="D61" s="24" t="str">
        <f ca="1">IF(ISERROR(VLOOKUP($B61,'NEL &amp; P4P Backsheet'!$D$38:$BL$187,'Non-Elective Performance'!$D$11,0)),"",VLOOKUP($B61,'NEL &amp; P4P Backsheet'!$D$38:$BL$187,'Non-Elective Performance'!$D$11,0))</f>
        <v>SUS</v>
      </c>
      <c r="E61" s="327">
        <f ca="1">IF(ISERROR(VLOOKUP($B61,'NEL &amp; P4P Backsheet'!$D$11:$BM$187,E$11,0)),"",VLOOKUP($B61,'NEL &amp; P4P Backsheet'!$D$11:$BM$187, E$11,0))</f>
        <v>6024</v>
      </c>
      <c r="F61" s="459">
        <f ca="1">IF(ISERROR(VLOOKUP($B61,'NEL &amp; P4P Backsheet'!$D$11:$BM$187,F$11,0)),"",VLOOKUP($B61,'NEL &amp; P4P Backsheet'!$D$11:$BM$187, F$11,0))</f>
        <v>6112</v>
      </c>
      <c r="G61" s="459">
        <f ca="1">IF(ISERROR(VLOOKUP($B61,'NEL &amp; P4P Backsheet'!$D$11:$BM$187,G$11,0)),"",VLOOKUP($B61,'NEL &amp; P4P Backsheet'!$D$11:$BM$187, G$11,0))</f>
        <v>5850</v>
      </c>
      <c r="H61" s="57">
        <f ca="1">IF(ISERROR(VLOOKUP($B61,'NEL &amp; P4P Backsheet'!$D$11:$BM$187,H$11,0)),"",VLOOKUP($B61,'NEL &amp; P4P Backsheet'!$D$11:$BM$187, H$11,0))</f>
        <v>6542</v>
      </c>
      <c r="I61" s="327">
        <f ca="1">IF(ISERROR(VLOOKUP($B61,'NEL &amp; P4P Backsheet'!$D$11:$BM$187,I$11,0)),"",VLOOKUP($B61,'NEL &amp; P4P Backsheet'!$D$11:$BM$187, I$11,0))</f>
        <v>5815</v>
      </c>
      <c r="J61" s="459">
        <f ca="1">IF(ISERROR(VLOOKUP($B61,'NEL &amp; P4P Backsheet'!$D$11:$BM$187,J$11,0)),"",VLOOKUP($B61,'NEL &amp; P4P Backsheet'!$D$11:$BM$187, J$11,0))</f>
        <v>5898</v>
      </c>
      <c r="K61" s="459">
        <f ca="1">IF(ISERROR(VLOOKUP($B61,'NEL &amp; P4P Backsheet'!$D$11:$BM$187,K$11,0)),"",VLOOKUP($B61,'NEL &amp; P4P Backsheet'!$D$11:$BM$187, K$11,0))</f>
        <v>5644</v>
      </c>
      <c r="L61" s="57">
        <f ca="1">IF(ISERROR(VLOOKUP($B61,'NEL &amp; P4P Backsheet'!$D$11:$BM$187,L$11,0)),"",VLOOKUP($B61,'NEL &amp; P4P Backsheet'!$D$11:$BM$187, L$11,0))</f>
        <v>6312</v>
      </c>
      <c r="M61" s="344">
        <f ca="1">IF(ISERROR(VLOOKUP($B61,'NEL &amp; P4P Backsheet'!$D$11:$BM$187,M$11,0)),"",VLOOKUP($B61,'NEL &amp; P4P Backsheet'!$D$11:$BM$187, M$11,0))</f>
        <v>5822</v>
      </c>
      <c r="N61" s="327">
        <f ca="1">IF(ISERROR(VLOOKUP($B61,'NEL &amp; P4P Backsheet'!$D$11:$BM$187,N$11,0)),"",VLOOKUP($B61,'NEL &amp; P4P Backsheet'!$D$11:$BM$187, N$11,0))</f>
        <v>5806</v>
      </c>
      <c r="O61" s="459">
        <f ca="1">IF(ISERROR(VLOOKUP($B61,'NEL &amp; P4P Backsheet'!$D$11:$BM$187,O$11,0)),"",VLOOKUP($B61,'NEL &amp; P4P Backsheet'!$D$11:$BM$187, O$11,0))</f>
        <v>5464</v>
      </c>
      <c r="P61" s="57">
        <f ca="1">IF(ISERROR(VLOOKUP($B61,'NEL &amp; P4P Backsheet'!$D$11:$BM$187,P$11,0)),"",VLOOKUP($B61,'NEL &amp; P4P Backsheet'!$D$11:$BM$187, P$11,0))</f>
        <v>5316</v>
      </c>
      <c r="Q61" s="327">
        <f ca="1">IF(ISERROR(VLOOKUP($B61,'NEL &amp; P4P Backsheet'!$D$11:$BM$187,Q$11,0)),"",VLOOKUP($B61,'NEL &amp; P4P Backsheet'!$D$11:$BM$187, Q$11,0))</f>
        <v>218</v>
      </c>
      <c r="R61" s="459">
        <f ca="1">IF(ISERROR(VLOOKUP($B61,'NEL &amp; P4P Backsheet'!$D$11:$BM$187,R$11,0)),"",VLOOKUP($B61,'NEL &amp; P4P Backsheet'!$D$11:$BM$187, R$11,0))</f>
        <v>648</v>
      </c>
      <c r="S61" s="57">
        <f ca="1">IF(ISERROR(VLOOKUP($B61,'NEL &amp; P4P Backsheet'!$D$11:$BM$187,S$11,0)),"",VLOOKUP($B61,'NEL &amp; P4P Backsheet'!$D$11:$BM$187, S$11,0))</f>
        <v>534</v>
      </c>
      <c r="T61" s="61">
        <f ca="1">IF(ISERROR(VLOOKUP($B61,'NEL &amp; P4P Backsheet'!$D$11:$BM$187,T$11,0)),"",VLOOKUP($B61,'NEL &amp; P4P Backsheet'!$D$11:$BM$187, T$11,0))</f>
        <v>0</v>
      </c>
      <c r="U61" s="327">
        <f ca="1">IF(ISERROR(VLOOKUP($B61,'NEL &amp; P4P Backsheet'!$D$11:$BM$187,U$11,0)),"",VLOOKUP($B61,'NEL &amp; P4P Backsheet'!$D$11:$BM$187, U$11,0))</f>
        <v>9</v>
      </c>
      <c r="V61" s="459">
        <f ca="1">IF(ISERROR(VLOOKUP($B61,'NEL &amp; P4P Backsheet'!$D$11:$BM$187,V$11,0)),"",VLOOKUP($B61,'NEL &amp; P4P Backsheet'!$D$11:$BM$187, V$11,0))</f>
        <v>434</v>
      </c>
      <c r="W61" s="57">
        <f ca="1">IF(ISERROR(VLOOKUP($B61,'NEL &amp; P4P Backsheet'!$D$11:$BM$187,W$11,0)),"",VLOOKUP($B61,'NEL &amp; P4P Backsheet'!$D$11:$BM$187, W$11,0))</f>
        <v>328</v>
      </c>
    </row>
    <row r="62" spans="1:24" ht="15.75" thickBot="1">
      <c r="A62" s="3">
        <v>47</v>
      </c>
      <c r="B62" s="41" t="str">
        <f t="shared" ca="1" si="1"/>
        <v>E10000003</v>
      </c>
      <c r="C62" s="42" t="str">
        <f ca="1">IF(B62="","",VLOOKUP(B62,'Org list'!$J$9:$K$637,2,0))</f>
        <v>Cambridgeshire</v>
      </c>
      <c r="D62" s="24" t="str">
        <f ca="1">IF(ISERROR(VLOOKUP($B62,'NEL &amp; P4P Backsheet'!$D$38:$BL$187,'Non-Elective Performance'!$D$11,0)),"",VLOOKUP($B62,'NEL &amp; P4P Backsheet'!$D$38:$BL$187,'Non-Elective Performance'!$D$11,0))</f>
        <v>MAR</v>
      </c>
      <c r="E62" s="327">
        <f ca="1">IF(ISERROR(VLOOKUP($B62,'NEL &amp; P4P Backsheet'!$D$11:$BM$187,E$11,0)),"",VLOOKUP($B62,'NEL &amp; P4P Backsheet'!$D$11:$BM$187, E$11,0))</f>
        <v>13791</v>
      </c>
      <c r="F62" s="459">
        <f ca="1">IF(ISERROR(VLOOKUP($B62,'NEL &amp; P4P Backsheet'!$D$11:$BM$187,F$11,0)),"",VLOOKUP($B62,'NEL &amp; P4P Backsheet'!$D$11:$BM$187, F$11,0))</f>
        <v>14323</v>
      </c>
      <c r="G62" s="459">
        <f ca="1">IF(ISERROR(VLOOKUP($B62,'NEL &amp; P4P Backsheet'!$D$11:$BM$187,G$11,0)),"",VLOOKUP($B62,'NEL &amp; P4P Backsheet'!$D$11:$BM$187, G$11,0))</f>
        <v>14055</v>
      </c>
      <c r="H62" s="57">
        <f ca="1">IF(ISERROR(VLOOKUP($B62,'NEL &amp; P4P Backsheet'!$D$11:$BM$187,H$11,0)),"",VLOOKUP($B62,'NEL &amp; P4P Backsheet'!$D$11:$BM$187, H$11,0))</f>
        <v>14735</v>
      </c>
      <c r="I62" s="327">
        <f ca="1">IF(ISERROR(VLOOKUP($B62,'NEL &amp; P4P Backsheet'!$D$11:$BM$187,I$11,0)),"",VLOOKUP($B62,'NEL &amp; P4P Backsheet'!$D$11:$BM$187, I$11,0))</f>
        <v>13791</v>
      </c>
      <c r="J62" s="459">
        <f ca="1">IF(ISERROR(VLOOKUP($B62,'NEL &amp; P4P Backsheet'!$D$11:$BM$187,J$11,0)),"",VLOOKUP($B62,'NEL &amp; P4P Backsheet'!$D$11:$BM$187, J$11,0))</f>
        <v>14158</v>
      </c>
      <c r="K62" s="459">
        <f ca="1">IF(ISERROR(VLOOKUP($B62,'NEL &amp; P4P Backsheet'!$D$11:$BM$187,K$11,0)),"",VLOOKUP($B62,'NEL &amp; P4P Backsheet'!$D$11:$BM$187, K$11,0))</f>
        <v>13857</v>
      </c>
      <c r="L62" s="57">
        <f ca="1">IF(ISERROR(VLOOKUP($B62,'NEL &amp; P4P Backsheet'!$D$11:$BM$187,L$11,0)),"",VLOOKUP($B62,'NEL &amp; P4P Backsheet'!$D$11:$BM$187, L$11,0))</f>
        <v>14504</v>
      </c>
      <c r="M62" s="344">
        <f ca="1">IF(ISERROR(VLOOKUP($B62,'NEL &amp; P4P Backsheet'!$D$11:$BM$187,M$11,0)),"",VLOOKUP($B62,'NEL &amp; P4P Backsheet'!$D$11:$BM$187, M$11,0))</f>
        <v>13629</v>
      </c>
      <c r="N62" s="327">
        <f ca="1">IF(ISERROR(VLOOKUP($B62,'NEL &amp; P4P Backsheet'!$D$11:$BM$187,N$11,0)),"",VLOOKUP($B62,'NEL &amp; P4P Backsheet'!$D$11:$BM$187, N$11,0))</f>
        <v>13765</v>
      </c>
      <c r="O62" s="459">
        <f ca="1">IF(ISERROR(VLOOKUP($B62,'NEL &amp; P4P Backsheet'!$D$11:$BM$187,O$11,0)),"",VLOOKUP($B62,'NEL &amp; P4P Backsheet'!$D$11:$BM$187, O$11,0))</f>
        <v>14751</v>
      </c>
      <c r="P62" s="57">
        <f ca="1">IF(ISERROR(VLOOKUP($B62,'NEL &amp; P4P Backsheet'!$D$11:$BM$187,P$11,0)),"",VLOOKUP($B62,'NEL &amp; P4P Backsheet'!$D$11:$BM$187, P$11,0))</f>
        <v>15048</v>
      </c>
      <c r="Q62" s="327">
        <f ca="1">IF(ISERROR(VLOOKUP($B62,'NEL &amp; P4P Backsheet'!$D$11:$BM$187,Q$11,0)),"",VLOOKUP($B62,'NEL &amp; P4P Backsheet'!$D$11:$BM$187, Q$11,0))</f>
        <v>26</v>
      </c>
      <c r="R62" s="459">
        <f ca="1">IF(ISERROR(VLOOKUP($B62,'NEL &amp; P4P Backsheet'!$D$11:$BM$187,R$11,0)),"",VLOOKUP($B62,'NEL &amp; P4P Backsheet'!$D$11:$BM$187, R$11,0))</f>
        <v>-428</v>
      </c>
      <c r="S62" s="57">
        <f ca="1">IF(ISERROR(VLOOKUP($B62,'NEL &amp; P4P Backsheet'!$D$11:$BM$187,S$11,0)),"",VLOOKUP($B62,'NEL &amp; P4P Backsheet'!$D$11:$BM$187, S$11,0))</f>
        <v>-993</v>
      </c>
      <c r="T62" s="61">
        <f ca="1">IF(ISERROR(VLOOKUP($B62,'NEL &amp; P4P Backsheet'!$D$11:$BM$187,T$11,0)),"",VLOOKUP($B62,'NEL &amp; P4P Backsheet'!$D$11:$BM$187, T$11,0))</f>
        <v>0</v>
      </c>
      <c r="U62" s="327">
        <f ca="1">IF(ISERROR(VLOOKUP($B62,'NEL &amp; P4P Backsheet'!$D$11:$BM$187,U$11,0)),"",VLOOKUP($B62,'NEL &amp; P4P Backsheet'!$D$11:$BM$187, U$11,0))</f>
        <v>26</v>
      </c>
      <c r="V62" s="459">
        <f ca="1">IF(ISERROR(VLOOKUP($B62,'NEL &amp; P4P Backsheet'!$D$11:$BM$187,V$11,0)),"",VLOOKUP($B62,'NEL &amp; P4P Backsheet'!$D$11:$BM$187, V$11,0))</f>
        <v>-593</v>
      </c>
      <c r="W62" s="57">
        <f ca="1">IF(ISERROR(VLOOKUP($B62,'NEL &amp; P4P Backsheet'!$D$11:$BM$187,W$11,0)),"",VLOOKUP($B62,'NEL &amp; P4P Backsheet'!$D$11:$BM$187, W$11,0))</f>
        <v>-1191</v>
      </c>
      <c r="X62" s="4"/>
    </row>
    <row r="63" spans="1:24" ht="15.75" thickBot="1">
      <c r="A63" s="3">
        <v>48</v>
      </c>
      <c r="B63" s="41" t="str">
        <f t="shared" ca="1" si="1"/>
        <v>E09000007</v>
      </c>
      <c r="C63" s="42" t="str">
        <f ca="1">IF(B63="","",VLOOKUP(B63,'Org list'!$J$9:$K$637,2,0))</f>
        <v>Camden</v>
      </c>
      <c r="D63" s="24" t="str">
        <f ca="1">IF(ISERROR(VLOOKUP($B63,'NEL &amp; P4P Backsheet'!$D$38:$BL$187,'Non-Elective Performance'!$D$11,0)),"",VLOOKUP($B63,'NEL &amp; P4P Backsheet'!$D$38:$BL$187,'Non-Elective Performance'!$D$11,0))</f>
        <v>MAR</v>
      </c>
      <c r="E63" s="327">
        <f ca="1">IF(ISERROR(VLOOKUP($B63,'NEL &amp; P4P Backsheet'!$D$11:$BM$187,E$11,0)),"",VLOOKUP($B63,'NEL &amp; P4P Backsheet'!$D$11:$BM$187, E$11,0))</f>
        <v>4167</v>
      </c>
      <c r="F63" s="459">
        <f ca="1">IF(ISERROR(VLOOKUP($B63,'NEL &amp; P4P Backsheet'!$D$11:$BM$187,F$11,0)),"",VLOOKUP($B63,'NEL &amp; P4P Backsheet'!$D$11:$BM$187, F$11,0))</f>
        <v>4168</v>
      </c>
      <c r="G63" s="459">
        <f ca="1">IF(ISERROR(VLOOKUP($B63,'NEL &amp; P4P Backsheet'!$D$11:$BM$187,G$11,0)),"",VLOOKUP($B63,'NEL &amp; P4P Backsheet'!$D$11:$BM$187, G$11,0))</f>
        <v>4349</v>
      </c>
      <c r="H63" s="57">
        <f ca="1">IF(ISERROR(VLOOKUP($B63,'NEL &amp; P4P Backsheet'!$D$11:$BM$187,H$11,0)),"",VLOOKUP($B63,'NEL &amp; P4P Backsheet'!$D$11:$BM$187, H$11,0))</f>
        <v>4562</v>
      </c>
      <c r="I63" s="327">
        <f ca="1">IF(ISERROR(VLOOKUP($B63,'NEL &amp; P4P Backsheet'!$D$11:$BM$187,I$11,0)),"",VLOOKUP($B63,'NEL &amp; P4P Backsheet'!$D$11:$BM$187, I$11,0))</f>
        <v>4029</v>
      </c>
      <c r="J63" s="459">
        <f ca="1">IF(ISERROR(VLOOKUP($B63,'NEL &amp; P4P Backsheet'!$D$11:$BM$187,J$11,0)),"",VLOOKUP($B63,'NEL &amp; P4P Backsheet'!$D$11:$BM$187, J$11,0))</f>
        <v>4015</v>
      </c>
      <c r="K63" s="459">
        <f ca="1">IF(ISERROR(VLOOKUP($B63,'NEL &amp; P4P Backsheet'!$D$11:$BM$187,K$11,0)),"",VLOOKUP($B63,'NEL &amp; P4P Backsheet'!$D$11:$BM$187, K$11,0))</f>
        <v>4194</v>
      </c>
      <c r="L63" s="57">
        <f ca="1">IF(ISERROR(VLOOKUP($B63,'NEL &amp; P4P Backsheet'!$D$11:$BM$187,L$11,0)),"",VLOOKUP($B63,'NEL &amp; P4P Backsheet'!$D$11:$BM$187, L$11,0))</f>
        <v>4405</v>
      </c>
      <c r="M63" s="344">
        <f ca="1">IF(ISERROR(VLOOKUP($B63,'NEL &amp; P4P Backsheet'!$D$11:$BM$187,M$11,0)),"",VLOOKUP($B63,'NEL &amp; P4P Backsheet'!$D$11:$BM$187, M$11,0))</f>
        <v>4441</v>
      </c>
      <c r="N63" s="327">
        <f ca="1">IF(ISERROR(VLOOKUP($B63,'NEL &amp; P4P Backsheet'!$D$11:$BM$187,N$11,0)),"",VLOOKUP($B63,'NEL &amp; P4P Backsheet'!$D$11:$BM$187, N$11,0))</f>
        <v>4602</v>
      </c>
      <c r="O63" s="459">
        <f ca="1">IF(ISERROR(VLOOKUP($B63,'NEL &amp; P4P Backsheet'!$D$11:$BM$187,O$11,0)),"",VLOOKUP($B63,'NEL &amp; P4P Backsheet'!$D$11:$BM$187, O$11,0))</f>
        <v>4695</v>
      </c>
      <c r="P63" s="57">
        <f ca="1">IF(ISERROR(VLOOKUP($B63,'NEL &amp; P4P Backsheet'!$D$11:$BM$187,P$11,0)),"",VLOOKUP($B63,'NEL &amp; P4P Backsheet'!$D$11:$BM$187, P$11,0))</f>
        <v>4595</v>
      </c>
      <c r="Q63" s="327">
        <f ca="1">IF(ISERROR(VLOOKUP($B63,'NEL &amp; P4P Backsheet'!$D$11:$BM$187,Q$11,0)),"",VLOOKUP($B63,'NEL &amp; P4P Backsheet'!$D$11:$BM$187, Q$11,0))</f>
        <v>-435</v>
      </c>
      <c r="R63" s="459">
        <f ca="1">IF(ISERROR(VLOOKUP($B63,'NEL &amp; P4P Backsheet'!$D$11:$BM$187,R$11,0)),"",VLOOKUP($B63,'NEL &amp; P4P Backsheet'!$D$11:$BM$187, R$11,0))</f>
        <v>-527</v>
      </c>
      <c r="S63" s="57">
        <f ca="1">IF(ISERROR(VLOOKUP($B63,'NEL &amp; P4P Backsheet'!$D$11:$BM$187,S$11,0)),"",VLOOKUP($B63,'NEL &amp; P4P Backsheet'!$D$11:$BM$187, S$11,0))</f>
        <v>-246</v>
      </c>
      <c r="T63" s="61">
        <f ca="1">IF(ISERROR(VLOOKUP($B63,'NEL &amp; P4P Backsheet'!$D$11:$BM$187,T$11,0)),"",VLOOKUP($B63,'NEL &amp; P4P Backsheet'!$D$11:$BM$187, T$11,0))</f>
        <v>0</v>
      </c>
      <c r="U63" s="327">
        <f ca="1">IF(ISERROR(VLOOKUP($B63,'NEL &amp; P4P Backsheet'!$D$11:$BM$187,U$11,0)),"",VLOOKUP($B63,'NEL &amp; P4P Backsheet'!$D$11:$BM$187, U$11,0))</f>
        <v>-573</v>
      </c>
      <c r="V63" s="459">
        <f ca="1">IF(ISERROR(VLOOKUP($B63,'NEL &amp; P4P Backsheet'!$D$11:$BM$187,V$11,0)),"",VLOOKUP($B63,'NEL &amp; P4P Backsheet'!$D$11:$BM$187, V$11,0))</f>
        <v>-680</v>
      </c>
      <c r="W63" s="57">
        <f ca="1">IF(ISERROR(VLOOKUP($B63,'NEL &amp; P4P Backsheet'!$D$11:$BM$187,W$11,0)),"",VLOOKUP($B63,'NEL &amp; P4P Backsheet'!$D$11:$BM$187, W$11,0))</f>
        <v>-401</v>
      </c>
      <c r="X63" s="4"/>
    </row>
    <row r="64" spans="1:24" ht="15.75" thickBot="1">
      <c r="A64" s="3">
        <v>49</v>
      </c>
      <c r="B64" s="41" t="str">
        <f t="shared" ca="1" si="1"/>
        <v>E06000056</v>
      </c>
      <c r="C64" s="42" t="str">
        <f ca="1">IF(B64="","",VLOOKUP(B64,'Org list'!$J$9:$K$637,2,0))</f>
        <v>Central Bedfordshire</v>
      </c>
      <c r="D64" s="24" t="str">
        <f ca="1">IF(ISERROR(VLOOKUP($B64,'NEL &amp; P4P Backsheet'!$D$38:$BL$187,'Non-Elective Performance'!$D$11,0)),"",VLOOKUP($B64,'NEL &amp; P4P Backsheet'!$D$38:$BL$187,'Non-Elective Performance'!$D$11,0))</f>
        <v>MAR</v>
      </c>
      <c r="E64" s="327">
        <f ca="1">IF(ISERROR(VLOOKUP($B64,'NEL &amp; P4P Backsheet'!$D$11:$BM$187,E$11,0)),"",VLOOKUP($B64,'NEL &amp; P4P Backsheet'!$D$11:$BM$187, E$11,0))</f>
        <v>5434</v>
      </c>
      <c r="F64" s="459">
        <f ca="1">IF(ISERROR(VLOOKUP($B64,'NEL &amp; P4P Backsheet'!$D$11:$BM$187,F$11,0)),"",VLOOKUP($B64,'NEL &amp; P4P Backsheet'!$D$11:$BM$187, F$11,0))</f>
        <v>5708</v>
      </c>
      <c r="G64" s="459">
        <f ca="1">IF(ISERROR(VLOOKUP($B64,'NEL &amp; P4P Backsheet'!$D$11:$BM$187,G$11,0)),"",VLOOKUP($B64,'NEL &amp; P4P Backsheet'!$D$11:$BM$187, G$11,0))</f>
        <v>5615</v>
      </c>
      <c r="H64" s="57">
        <f ca="1">IF(ISERROR(VLOOKUP($B64,'NEL &amp; P4P Backsheet'!$D$11:$BM$187,H$11,0)),"",VLOOKUP($B64,'NEL &amp; P4P Backsheet'!$D$11:$BM$187, H$11,0))</f>
        <v>6232</v>
      </c>
      <c r="I64" s="327">
        <f ca="1">IF(ISERROR(VLOOKUP($B64,'NEL &amp; P4P Backsheet'!$D$11:$BM$187,I$11,0)),"",VLOOKUP($B64,'NEL &amp; P4P Backsheet'!$D$11:$BM$187, I$11,0))</f>
        <v>5434</v>
      </c>
      <c r="J64" s="459">
        <f ca="1">IF(ISERROR(VLOOKUP($B64,'NEL &amp; P4P Backsheet'!$D$11:$BM$187,J$11,0)),"",VLOOKUP($B64,'NEL &amp; P4P Backsheet'!$D$11:$BM$187, J$11,0))</f>
        <v>5600</v>
      </c>
      <c r="K64" s="459">
        <f ca="1">IF(ISERROR(VLOOKUP($B64,'NEL &amp; P4P Backsheet'!$D$11:$BM$187,K$11,0)),"",VLOOKUP($B64,'NEL &amp; P4P Backsheet'!$D$11:$BM$187, K$11,0))</f>
        <v>5635</v>
      </c>
      <c r="L64" s="57">
        <f ca="1">IF(ISERROR(VLOOKUP($B64,'NEL &amp; P4P Backsheet'!$D$11:$BM$187,L$11,0)),"",VLOOKUP($B64,'NEL &amp; P4P Backsheet'!$D$11:$BM$187, L$11,0))</f>
        <v>5966</v>
      </c>
      <c r="M64" s="344">
        <f ca="1">IF(ISERROR(VLOOKUP($B64,'NEL &amp; P4P Backsheet'!$D$11:$BM$187,M$11,0)),"",VLOOKUP($B64,'NEL &amp; P4P Backsheet'!$D$11:$BM$187, M$11,0))</f>
        <v>6041</v>
      </c>
      <c r="N64" s="327">
        <f ca="1">IF(ISERROR(VLOOKUP($B64,'NEL &amp; P4P Backsheet'!$D$11:$BM$187,N$11,0)),"",VLOOKUP($B64,'NEL &amp; P4P Backsheet'!$D$11:$BM$187, N$11,0))</f>
        <v>6041</v>
      </c>
      <c r="O64" s="459">
        <f ca="1">IF(ISERROR(VLOOKUP($B64,'NEL &amp; P4P Backsheet'!$D$11:$BM$187,O$11,0)),"",VLOOKUP($B64,'NEL &amp; P4P Backsheet'!$D$11:$BM$187, O$11,0))</f>
        <v>6241</v>
      </c>
      <c r="P64" s="57">
        <f ca="1">IF(ISERROR(VLOOKUP($B64,'NEL &amp; P4P Backsheet'!$D$11:$BM$187,P$11,0)),"",VLOOKUP($B64,'NEL &amp; P4P Backsheet'!$D$11:$BM$187, P$11,0))</f>
        <v>6239</v>
      </c>
      <c r="Q64" s="327">
        <f ca="1">IF(ISERROR(VLOOKUP($B64,'NEL &amp; P4P Backsheet'!$D$11:$BM$187,Q$11,0)),"",VLOOKUP($B64,'NEL &amp; P4P Backsheet'!$D$11:$BM$187, Q$11,0))</f>
        <v>-607</v>
      </c>
      <c r="R64" s="459">
        <f ca="1">IF(ISERROR(VLOOKUP($B64,'NEL &amp; P4P Backsheet'!$D$11:$BM$187,R$11,0)),"",VLOOKUP($B64,'NEL &amp; P4P Backsheet'!$D$11:$BM$187, R$11,0))</f>
        <v>-533</v>
      </c>
      <c r="S64" s="57">
        <f ca="1">IF(ISERROR(VLOOKUP($B64,'NEL &amp; P4P Backsheet'!$D$11:$BM$187,S$11,0)),"",VLOOKUP($B64,'NEL &amp; P4P Backsheet'!$D$11:$BM$187, S$11,0))</f>
        <v>-624</v>
      </c>
      <c r="T64" s="61">
        <f ca="1">IF(ISERROR(VLOOKUP($B64,'NEL &amp; P4P Backsheet'!$D$11:$BM$187,T$11,0)),"",VLOOKUP($B64,'NEL &amp; P4P Backsheet'!$D$11:$BM$187, T$11,0))</f>
        <v>0</v>
      </c>
      <c r="U64" s="327">
        <f ca="1">IF(ISERROR(VLOOKUP($B64,'NEL &amp; P4P Backsheet'!$D$11:$BM$187,U$11,0)),"",VLOOKUP($B64,'NEL &amp; P4P Backsheet'!$D$11:$BM$187, U$11,0))</f>
        <v>-607</v>
      </c>
      <c r="V64" s="459">
        <f ca="1">IF(ISERROR(VLOOKUP($B64,'NEL &amp; P4P Backsheet'!$D$11:$BM$187,V$11,0)),"",VLOOKUP($B64,'NEL &amp; P4P Backsheet'!$D$11:$BM$187, V$11,0))</f>
        <v>-641</v>
      </c>
      <c r="W64" s="57">
        <f ca="1">IF(ISERROR(VLOOKUP($B64,'NEL &amp; P4P Backsheet'!$D$11:$BM$187,W$11,0)),"",VLOOKUP($B64,'NEL &amp; P4P Backsheet'!$D$11:$BM$187, W$11,0))</f>
        <v>-604</v>
      </c>
      <c r="X64" s="4"/>
    </row>
    <row r="65" spans="1:24" ht="15.75" thickBot="1">
      <c r="A65" s="3">
        <v>50</v>
      </c>
      <c r="B65" s="41" t="str">
        <f t="shared" ca="1" si="1"/>
        <v>E06000049</v>
      </c>
      <c r="C65" s="42" t="str">
        <f ca="1">IF(B65="","",VLOOKUP(B65,'Org list'!$J$9:$K$637,2,0))</f>
        <v>Cheshire East</v>
      </c>
      <c r="D65" s="24" t="str">
        <f ca="1">IF(ISERROR(VLOOKUP($B65,'NEL &amp; P4P Backsheet'!$D$38:$BL$187,'Non-Elective Performance'!$D$11,0)),"",VLOOKUP($B65,'NEL &amp; P4P Backsheet'!$D$38:$BL$187,'Non-Elective Performance'!$D$11,0))</f>
        <v>MAR</v>
      </c>
      <c r="E65" s="327">
        <f ca="1">IF(ISERROR(VLOOKUP($B65,'NEL &amp; P4P Backsheet'!$D$11:$BM$187,E$11,0)),"",VLOOKUP($B65,'NEL &amp; P4P Backsheet'!$D$11:$BM$187, E$11,0))</f>
        <v>10327</v>
      </c>
      <c r="F65" s="459">
        <f ca="1">IF(ISERROR(VLOOKUP($B65,'NEL &amp; P4P Backsheet'!$D$11:$BM$187,F$11,0)),"",VLOOKUP($B65,'NEL &amp; P4P Backsheet'!$D$11:$BM$187, F$11,0))</f>
        <v>10226</v>
      </c>
      <c r="G65" s="459">
        <f ca="1">IF(ISERROR(VLOOKUP($B65,'NEL &amp; P4P Backsheet'!$D$11:$BM$187,G$11,0)),"",VLOOKUP($B65,'NEL &amp; P4P Backsheet'!$D$11:$BM$187, G$11,0))</f>
        <v>10142</v>
      </c>
      <c r="H65" s="57">
        <f ca="1">IF(ISERROR(VLOOKUP($B65,'NEL &amp; P4P Backsheet'!$D$11:$BM$187,H$11,0)),"",VLOOKUP($B65,'NEL &amp; P4P Backsheet'!$D$11:$BM$187, H$11,0))</f>
        <v>10985</v>
      </c>
      <c r="I65" s="327">
        <f ca="1">IF(ISERROR(VLOOKUP($B65,'NEL &amp; P4P Backsheet'!$D$11:$BM$187,I$11,0)),"",VLOOKUP($B65,'NEL &amp; P4P Backsheet'!$D$11:$BM$187, I$11,0))</f>
        <v>9965</v>
      </c>
      <c r="J65" s="459">
        <f ca="1">IF(ISERROR(VLOOKUP($B65,'NEL &amp; P4P Backsheet'!$D$11:$BM$187,J$11,0)),"",VLOOKUP($B65,'NEL &amp; P4P Backsheet'!$D$11:$BM$187, J$11,0))</f>
        <v>9868</v>
      </c>
      <c r="K65" s="459">
        <f ca="1">IF(ISERROR(VLOOKUP($B65,'NEL &amp; P4P Backsheet'!$D$11:$BM$187,K$11,0)),"",VLOOKUP($B65,'NEL &amp; P4P Backsheet'!$D$11:$BM$187, K$11,0))</f>
        <v>9787</v>
      </c>
      <c r="L65" s="57">
        <f ca="1">IF(ISERROR(VLOOKUP($B65,'NEL &amp; P4P Backsheet'!$D$11:$BM$187,L$11,0)),"",VLOOKUP($B65,'NEL &amp; P4P Backsheet'!$D$11:$BM$187, L$11,0))</f>
        <v>10600</v>
      </c>
      <c r="M65" s="344">
        <f ca="1">IF(ISERROR(VLOOKUP($B65,'NEL &amp; P4P Backsheet'!$D$11:$BM$187,M$11,0)),"",VLOOKUP($B65,'NEL &amp; P4P Backsheet'!$D$11:$BM$187, M$11,0))</f>
        <v>9853</v>
      </c>
      <c r="N65" s="327">
        <f ca="1">IF(ISERROR(VLOOKUP($B65,'NEL &amp; P4P Backsheet'!$D$11:$BM$187,N$11,0)),"",VLOOKUP($B65,'NEL &amp; P4P Backsheet'!$D$11:$BM$187, N$11,0))</f>
        <v>10303</v>
      </c>
      <c r="O65" s="459">
        <f ca="1">IF(ISERROR(VLOOKUP($B65,'NEL &amp; P4P Backsheet'!$D$11:$BM$187,O$11,0)),"",VLOOKUP($B65,'NEL &amp; P4P Backsheet'!$D$11:$BM$187, O$11,0))</f>
        <v>10105</v>
      </c>
      <c r="P65" s="57">
        <f ca="1">IF(ISERROR(VLOOKUP($B65,'NEL &amp; P4P Backsheet'!$D$11:$BM$187,P$11,0)),"",VLOOKUP($B65,'NEL &amp; P4P Backsheet'!$D$11:$BM$187, P$11,0))</f>
        <v>10644</v>
      </c>
      <c r="Q65" s="327">
        <f ca="1">IF(ISERROR(VLOOKUP($B65,'NEL &amp; P4P Backsheet'!$D$11:$BM$187,Q$11,0)),"",VLOOKUP($B65,'NEL &amp; P4P Backsheet'!$D$11:$BM$187, Q$11,0))</f>
        <v>24</v>
      </c>
      <c r="R65" s="459">
        <f ca="1">IF(ISERROR(VLOOKUP($B65,'NEL &amp; P4P Backsheet'!$D$11:$BM$187,R$11,0)),"",VLOOKUP($B65,'NEL &amp; P4P Backsheet'!$D$11:$BM$187, R$11,0))</f>
        <v>121</v>
      </c>
      <c r="S65" s="57">
        <f ca="1">IF(ISERROR(VLOOKUP($B65,'NEL &amp; P4P Backsheet'!$D$11:$BM$187,S$11,0)),"",VLOOKUP($B65,'NEL &amp; P4P Backsheet'!$D$11:$BM$187, S$11,0))</f>
        <v>-502</v>
      </c>
      <c r="T65" s="61">
        <f ca="1">IF(ISERROR(VLOOKUP($B65,'NEL &amp; P4P Backsheet'!$D$11:$BM$187,T$11,0)),"",VLOOKUP($B65,'NEL &amp; P4P Backsheet'!$D$11:$BM$187, T$11,0))</f>
        <v>0</v>
      </c>
      <c r="U65" s="327">
        <f ca="1">IF(ISERROR(VLOOKUP($B65,'NEL &amp; P4P Backsheet'!$D$11:$BM$187,U$11,0)),"",VLOOKUP($B65,'NEL &amp; P4P Backsheet'!$D$11:$BM$187, U$11,0))</f>
        <v>-338</v>
      </c>
      <c r="V65" s="459">
        <f ca="1">IF(ISERROR(VLOOKUP($B65,'NEL &amp; P4P Backsheet'!$D$11:$BM$187,V$11,0)),"",VLOOKUP($B65,'NEL &amp; P4P Backsheet'!$D$11:$BM$187, V$11,0))</f>
        <v>-237</v>
      </c>
      <c r="W65" s="57">
        <f ca="1">IF(ISERROR(VLOOKUP($B65,'NEL &amp; P4P Backsheet'!$D$11:$BM$187,W$11,0)),"",VLOOKUP($B65,'NEL &amp; P4P Backsheet'!$D$11:$BM$187, W$11,0))</f>
        <v>-857</v>
      </c>
      <c r="X65" s="4"/>
    </row>
    <row r="66" spans="1:24" ht="15.75" thickBot="1">
      <c r="A66" s="3">
        <v>51</v>
      </c>
      <c r="B66" s="41" t="str">
        <f t="shared" ca="1" si="1"/>
        <v>E06000050</v>
      </c>
      <c r="C66" s="42" t="str">
        <f ca="1">IF(B66="","",VLOOKUP(B66,'Org list'!$J$9:$K$637,2,0))</f>
        <v>Cheshire West and Chester</v>
      </c>
      <c r="D66" s="24" t="str">
        <f ca="1">IF(ISERROR(VLOOKUP($B66,'NEL &amp; P4P Backsheet'!$D$38:$BL$187,'Non-Elective Performance'!$D$11,0)),"",VLOOKUP($B66,'NEL &amp; P4P Backsheet'!$D$38:$BL$187,'Non-Elective Performance'!$D$11,0))</f>
        <v>MAR</v>
      </c>
      <c r="E66" s="327">
        <f ca="1">IF(ISERROR(VLOOKUP($B66,'NEL &amp; P4P Backsheet'!$D$11:$BM$187,E$11,0)),"",VLOOKUP($B66,'NEL &amp; P4P Backsheet'!$D$11:$BM$187, E$11,0))</f>
        <v>8141</v>
      </c>
      <c r="F66" s="459">
        <f ca="1">IF(ISERROR(VLOOKUP($B66,'NEL &amp; P4P Backsheet'!$D$11:$BM$187,F$11,0)),"",VLOOKUP($B66,'NEL &amp; P4P Backsheet'!$D$11:$BM$187, F$11,0))</f>
        <v>9325</v>
      </c>
      <c r="G66" s="459">
        <f ca="1">IF(ISERROR(VLOOKUP($B66,'NEL &amp; P4P Backsheet'!$D$11:$BM$187,G$11,0)),"",VLOOKUP($B66,'NEL &amp; P4P Backsheet'!$D$11:$BM$187, G$11,0))</f>
        <v>9335</v>
      </c>
      <c r="H66" s="57">
        <f ca="1">IF(ISERROR(VLOOKUP($B66,'NEL &amp; P4P Backsheet'!$D$11:$BM$187,H$11,0)),"",VLOOKUP($B66,'NEL &amp; P4P Backsheet'!$D$11:$BM$187, H$11,0))</f>
        <v>9565</v>
      </c>
      <c r="I66" s="327">
        <f ca="1">IF(ISERROR(VLOOKUP($B66,'NEL &amp; P4P Backsheet'!$D$11:$BM$187,I$11,0)),"",VLOOKUP($B66,'NEL &amp; P4P Backsheet'!$D$11:$BM$187, I$11,0))</f>
        <v>7803</v>
      </c>
      <c r="J66" s="459">
        <f ca="1">IF(ISERROR(VLOOKUP($B66,'NEL &amp; P4P Backsheet'!$D$11:$BM$187,J$11,0)),"",VLOOKUP($B66,'NEL &amp; P4P Backsheet'!$D$11:$BM$187, J$11,0))</f>
        <v>9021</v>
      </c>
      <c r="K66" s="459">
        <f ca="1">IF(ISERROR(VLOOKUP($B66,'NEL &amp; P4P Backsheet'!$D$11:$BM$187,K$11,0)),"",VLOOKUP($B66,'NEL &amp; P4P Backsheet'!$D$11:$BM$187, K$11,0))</f>
        <v>9023</v>
      </c>
      <c r="L66" s="57">
        <f ca="1">IF(ISERROR(VLOOKUP($B66,'NEL &amp; P4P Backsheet'!$D$11:$BM$187,L$11,0)),"",VLOOKUP($B66,'NEL &amp; P4P Backsheet'!$D$11:$BM$187, L$11,0))</f>
        <v>9246</v>
      </c>
      <c r="M66" s="344">
        <f ca="1">IF(ISERROR(VLOOKUP($B66,'NEL &amp; P4P Backsheet'!$D$11:$BM$187,M$11,0)),"",VLOOKUP($B66,'NEL &amp; P4P Backsheet'!$D$11:$BM$187, M$11,0))</f>
        <v>9163</v>
      </c>
      <c r="N66" s="327">
        <f ca="1">IF(ISERROR(VLOOKUP($B66,'NEL &amp; P4P Backsheet'!$D$11:$BM$187,N$11,0)),"",VLOOKUP($B66,'NEL &amp; P4P Backsheet'!$D$11:$BM$187, N$11,0))</f>
        <v>9495</v>
      </c>
      <c r="O66" s="459">
        <f ca="1">IF(ISERROR(VLOOKUP($B66,'NEL &amp; P4P Backsheet'!$D$11:$BM$187,O$11,0)),"",VLOOKUP($B66,'NEL &amp; P4P Backsheet'!$D$11:$BM$187, O$11,0))</f>
        <v>9694</v>
      </c>
      <c r="P66" s="57">
        <f ca="1">IF(ISERROR(VLOOKUP($B66,'NEL &amp; P4P Backsheet'!$D$11:$BM$187,P$11,0)),"",VLOOKUP($B66,'NEL &amp; P4P Backsheet'!$D$11:$BM$187, P$11,0))</f>
        <v>9360</v>
      </c>
      <c r="Q66" s="327">
        <f ca="1">IF(ISERROR(VLOOKUP($B66,'NEL &amp; P4P Backsheet'!$D$11:$BM$187,Q$11,0)),"",VLOOKUP($B66,'NEL &amp; P4P Backsheet'!$D$11:$BM$187, Q$11,0))</f>
        <v>-1354</v>
      </c>
      <c r="R66" s="459">
        <f ca="1">IF(ISERROR(VLOOKUP($B66,'NEL &amp; P4P Backsheet'!$D$11:$BM$187,R$11,0)),"",VLOOKUP($B66,'NEL &amp; P4P Backsheet'!$D$11:$BM$187, R$11,0))</f>
        <v>-369</v>
      </c>
      <c r="S66" s="57">
        <f ca="1">IF(ISERROR(VLOOKUP($B66,'NEL &amp; P4P Backsheet'!$D$11:$BM$187,S$11,0)),"",VLOOKUP($B66,'NEL &amp; P4P Backsheet'!$D$11:$BM$187, S$11,0))</f>
        <v>-25</v>
      </c>
      <c r="T66" s="61">
        <f ca="1">IF(ISERROR(VLOOKUP($B66,'NEL &amp; P4P Backsheet'!$D$11:$BM$187,T$11,0)),"",VLOOKUP($B66,'NEL &amp; P4P Backsheet'!$D$11:$BM$187, T$11,0))</f>
        <v>0</v>
      </c>
      <c r="U66" s="327">
        <f ca="1">IF(ISERROR(VLOOKUP($B66,'NEL &amp; P4P Backsheet'!$D$11:$BM$187,U$11,0)),"",VLOOKUP($B66,'NEL &amp; P4P Backsheet'!$D$11:$BM$187, U$11,0))</f>
        <v>-1692</v>
      </c>
      <c r="V66" s="459">
        <f ca="1">IF(ISERROR(VLOOKUP($B66,'NEL &amp; P4P Backsheet'!$D$11:$BM$187,V$11,0)),"",VLOOKUP($B66,'NEL &amp; P4P Backsheet'!$D$11:$BM$187, V$11,0))</f>
        <v>-673</v>
      </c>
      <c r="W66" s="57">
        <f ca="1">IF(ISERROR(VLOOKUP($B66,'NEL &amp; P4P Backsheet'!$D$11:$BM$187,W$11,0)),"",VLOOKUP($B66,'NEL &amp; P4P Backsheet'!$D$11:$BM$187, W$11,0))</f>
        <v>-337</v>
      </c>
    </row>
    <row r="67" spans="1:24" ht="15.75" thickBot="1">
      <c r="A67" s="3">
        <v>52</v>
      </c>
      <c r="B67" s="41" t="str">
        <f t="shared" ca="1" si="1"/>
        <v>E09000001</v>
      </c>
      <c r="C67" s="42" t="str">
        <f ca="1">IF(B67="","",VLOOKUP(B67,'Org list'!$J$9:$K$637,2,0))</f>
        <v>City of London</v>
      </c>
      <c r="D67" s="24" t="str">
        <f ca="1">IF(ISERROR(VLOOKUP($B67,'NEL &amp; P4P Backsheet'!$D$38:$BL$187,'Non-Elective Performance'!$D$11,0)),"",VLOOKUP($B67,'NEL &amp; P4P Backsheet'!$D$38:$BL$187,'Non-Elective Performance'!$D$11,0))</f>
        <v>SUS</v>
      </c>
      <c r="E67" s="327">
        <f ca="1">IF(ISERROR(VLOOKUP($B67,'NEL &amp; P4P Backsheet'!$D$11:$BM$187,E$11,0)),"",VLOOKUP($B67,'NEL &amp; P4P Backsheet'!$D$11:$BM$187, E$11,0))</f>
        <v>138</v>
      </c>
      <c r="F67" s="459">
        <f ca="1">IF(ISERROR(VLOOKUP($B67,'NEL &amp; P4P Backsheet'!$D$11:$BM$187,F$11,0)),"",VLOOKUP($B67,'NEL &amp; P4P Backsheet'!$D$11:$BM$187, F$11,0))</f>
        <v>139</v>
      </c>
      <c r="G67" s="459">
        <f ca="1">IF(ISERROR(VLOOKUP($B67,'NEL &amp; P4P Backsheet'!$D$11:$BM$187,G$11,0)),"",VLOOKUP($B67,'NEL &amp; P4P Backsheet'!$D$11:$BM$187, G$11,0))</f>
        <v>140</v>
      </c>
      <c r="H67" s="57">
        <f ca="1">IF(ISERROR(VLOOKUP($B67,'NEL &amp; P4P Backsheet'!$D$11:$BM$187,H$11,0)),"",VLOOKUP($B67,'NEL &amp; P4P Backsheet'!$D$11:$BM$187, H$11,0))</f>
        <v>145</v>
      </c>
      <c r="I67" s="327">
        <f ca="1">IF(ISERROR(VLOOKUP($B67,'NEL &amp; P4P Backsheet'!$D$11:$BM$187,I$11,0)),"",VLOOKUP($B67,'NEL &amp; P4P Backsheet'!$D$11:$BM$187, I$11,0))</f>
        <v>132.23268969298172</v>
      </c>
      <c r="J67" s="459">
        <f ca="1">IF(ISERROR(VLOOKUP($B67,'NEL &amp; P4P Backsheet'!$D$11:$BM$187,J$11,0)),"",VLOOKUP($B67,'NEL &amp; P4P Backsheet'!$D$11:$BM$187, J$11,0))</f>
        <v>144.26486239154536</v>
      </c>
      <c r="K67" s="459">
        <f ca="1">IF(ISERROR(VLOOKUP($B67,'NEL &amp; P4P Backsheet'!$D$11:$BM$187,K$11,0)),"",VLOOKUP($B67,'NEL &amp; P4P Backsheet'!$D$11:$BM$187, K$11,0))</f>
        <v>134</v>
      </c>
      <c r="L67" s="57">
        <f ca="1">IF(ISERROR(VLOOKUP($B67,'NEL &amp; P4P Backsheet'!$D$11:$BM$187,L$11,0)),"",VLOOKUP($B67,'NEL &amp; P4P Backsheet'!$D$11:$BM$187, L$11,0))</f>
        <v>140.19470414855405</v>
      </c>
      <c r="M67" s="344">
        <f ca="1">IF(ISERROR(VLOOKUP($B67,'NEL &amp; P4P Backsheet'!$D$11:$BM$187,M$11,0)),"",VLOOKUP($B67,'NEL &amp; P4P Backsheet'!$D$11:$BM$187, M$11,0))</f>
        <v>144</v>
      </c>
      <c r="N67" s="327">
        <f ca="1">IF(ISERROR(VLOOKUP($B67,'NEL &amp; P4P Backsheet'!$D$11:$BM$187,N$11,0)),"",VLOOKUP($B67,'NEL &amp; P4P Backsheet'!$D$11:$BM$187, N$11,0))</f>
        <v>144</v>
      </c>
      <c r="O67" s="459">
        <f ca="1">IF(ISERROR(VLOOKUP($B67,'NEL &amp; P4P Backsheet'!$D$11:$BM$187,O$11,0)),"",VLOOKUP($B67,'NEL &amp; P4P Backsheet'!$D$11:$BM$187, O$11,0))</f>
        <v>107</v>
      </c>
      <c r="P67" s="57">
        <f ca="1">IF(ISERROR(VLOOKUP($B67,'NEL &amp; P4P Backsheet'!$D$11:$BM$187,P$11,0)),"",VLOOKUP($B67,'NEL &amp; P4P Backsheet'!$D$11:$BM$187, P$11,0))</f>
        <v>163</v>
      </c>
      <c r="Q67" s="327">
        <f ca="1">IF(ISERROR(VLOOKUP($B67,'NEL &amp; P4P Backsheet'!$D$11:$BM$187,Q$11,0)),"",VLOOKUP($B67,'NEL &amp; P4P Backsheet'!$D$11:$BM$187, Q$11,0))</f>
        <v>-6</v>
      </c>
      <c r="R67" s="459">
        <f ca="1">IF(ISERROR(VLOOKUP($B67,'NEL &amp; P4P Backsheet'!$D$11:$BM$187,R$11,0)),"",VLOOKUP($B67,'NEL &amp; P4P Backsheet'!$D$11:$BM$187, R$11,0))</f>
        <v>32</v>
      </c>
      <c r="S67" s="57">
        <f ca="1">IF(ISERROR(VLOOKUP($B67,'NEL &amp; P4P Backsheet'!$D$11:$BM$187,S$11,0)),"",VLOOKUP($B67,'NEL &amp; P4P Backsheet'!$D$11:$BM$187, S$11,0))</f>
        <v>-23</v>
      </c>
      <c r="T67" s="61">
        <f ca="1">IF(ISERROR(VLOOKUP($B67,'NEL &amp; P4P Backsheet'!$D$11:$BM$187,T$11,0)),"",VLOOKUP($B67,'NEL &amp; P4P Backsheet'!$D$11:$BM$187, T$11,0))</f>
        <v>0</v>
      </c>
      <c r="U67" s="327">
        <f ca="1">IF(ISERROR(VLOOKUP($B67,'NEL &amp; P4P Backsheet'!$D$11:$BM$187,U$11,0)),"",VLOOKUP($B67,'NEL &amp; P4P Backsheet'!$D$11:$BM$187, U$11,0))</f>
        <v>-11.767310307018278</v>
      </c>
      <c r="V67" s="459">
        <f ca="1">IF(ISERROR(VLOOKUP($B67,'NEL &amp; P4P Backsheet'!$D$11:$BM$187,V$11,0)),"",VLOOKUP($B67,'NEL &amp; P4P Backsheet'!$D$11:$BM$187, V$11,0))</f>
        <v>37.264862391545364</v>
      </c>
      <c r="W67" s="57">
        <f ca="1">IF(ISERROR(VLOOKUP($B67,'NEL &amp; P4P Backsheet'!$D$11:$BM$187,W$11,0)),"",VLOOKUP($B67,'NEL &amp; P4P Backsheet'!$D$11:$BM$187, W$11,0))</f>
        <v>-29</v>
      </c>
    </row>
    <row r="68" spans="1:24" ht="15.75" thickBot="1">
      <c r="A68" s="3">
        <v>53</v>
      </c>
      <c r="B68" s="41" t="str">
        <f t="shared" ca="1" si="1"/>
        <v>E06000052</v>
      </c>
      <c r="C68" s="42" t="str">
        <f ca="1">IF(B68="","",VLOOKUP(B68,'Org list'!$J$9:$K$637,2,0))</f>
        <v>Cornwall &amp; Scilly</v>
      </c>
      <c r="D68" s="24" t="str">
        <f ca="1">IF(ISERROR(VLOOKUP($B68,'NEL &amp; P4P Backsheet'!$D$38:$BL$187,'Non-Elective Performance'!$D$11,0)),"",VLOOKUP($B68,'NEL &amp; P4P Backsheet'!$D$38:$BL$187,'Non-Elective Performance'!$D$11,0))</f>
        <v>MAR</v>
      </c>
      <c r="E68" s="327">
        <f ca="1">IF(ISERROR(VLOOKUP($B68,'NEL &amp; P4P Backsheet'!$D$11:$BM$187,E$11,0)),"",VLOOKUP($B68,'NEL &amp; P4P Backsheet'!$D$11:$BM$187, E$11,0))</f>
        <v>13289</v>
      </c>
      <c r="F68" s="459">
        <f ca="1">IF(ISERROR(VLOOKUP($B68,'NEL &amp; P4P Backsheet'!$D$11:$BM$187,F$11,0)),"",VLOOKUP($B68,'NEL &amp; P4P Backsheet'!$D$11:$BM$187, F$11,0))</f>
        <v>13107</v>
      </c>
      <c r="G68" s="459">
        <f ca="1">IF(ISERROR(VLOOKUP($B68,'NEL &amp; P4P Backsheet'!$D$11:$BM$187,G$11,0)),"",VLOOKUP($B68,'NEL &amp; P4P Backsheet'!$D$11:$BM$187, G$11,0))</f>
        <v>12506</v>
      </c>
      <c r="H68" s="57">
        <f ca="1">IF(ISERROR(VLOOKUP($B68,'NEL &amp; P4P Backsheet'!$D$11:$BM$187,H$11,0)),"",VLOOKUP($B68,'NEL &amp; P4P Backsheet'!$D$11:$BM$187, H$11,0))</f>
        <v>13779</v>
      </c>
      <c r="I68" s="327">
        <f ca="1">IF(ISERROR(VLOOKUP($B68,'NEL &amp; P4P Backsheet'!$D$11:$BM$187,I$11,0)),"",VLOOKUP($B68,'NEL &amp; P4P Backsheet'!$D$11:$BM$187, I$11,0))</f>
        <v>12823.885</v>
      </c>
      <c r="J68" s="459">
        <f ca="1">IF(ISERROR(VLOOKUP($B68,'NEL &amp; P4P Backsheet'!$D$11:$BM$187,J$11,0)),"",VLOOKUP($B68,'NEL &amp; P4P Backsheet'!$D$11:$BM$187, J$11,0))</f>
        <v>12648</v>
      </c>
      <c r="K68" s="459">
        <f ca="1">IF(ISERROR(VLOOKUP($B68,'NEL &amp; P4P Backsheet'!$D$11:$BM$187,K$11,0)),"",VLOOKUP($B68,'NEL &amp; P4P Backsheet'!$D$11:$BM$187, K$11,0))</f>
        <v>12068</v>
      </c>
      <c r="L68" s="57">
        <f ca="1">IF(ISERROR(VLOOKUP($B68,'NEL &amp; P4P Backsheet'!$D$11:$BM$187,L$11,0)),"",VLOOKUP($B68,'NEL &amp; P4P Backsheet'!$D$11:$BM$187, L$11,0))</f>
        <v>13299</v>
      </c>
      <c r="M68" s="344">
        <f ca="1">IF(ISERROR(VLOOKUP($B68,'NEL &amp; P4P Backsheet'!$D$11:$BM$187,M$11,0)),"",VLOOKUP($B68,'NEL &amp; P4P Backsheet'!$D$11:$BM$187, M$11,0))</f>
        <v>13482</v>
      </c>
      <c r="N68" s="327">
        <f ca="1">IF(ISERROR(VLOOKUP($B68,'NEL &amp; P4P Backsheet'!$D$11:$BM$187,N$11,0)),"",VLOOKUP($B68,'NEL &amp; P4P Backsheet'!$D$11:$BM$187, N$11,0))</f>
        <v>13482</v>
      </c>
      <c r="O68" s="459">
        <f ca="1">IF(ISERROR(VLOOKUP($B68,'NEL &amp; P4P Backsheet'!$D$11:$BM$187,O$11,0)),"",VLOOKUP($B68,'NEL &amp; P4P Backsheet'!$D$11:$BM$187, O$11,0))</f>
        <v>13028</v>
      </c>
      <c r="P68" s="57">
        <f ca="1">IF(ISERROR(VLOOKUP($B68,'NEL &amp; P4P Backsheet'!$D$11:$BM$187,P$11,0)),"",VLOOKUP($B68,'NEL &amp; P4P Backsheet'!$D$11:$BM$187, P$11,0))</f>
        <v>13154</v>
      </c>
      <c r="Q68" s="327">
        <f ca="1">IF(ISERROR(VLOOKUP($B68,'NEL &amp; P4P Backsheet'!$D$11:$BM$187,Q$11,0)),"",VLOOKUP($B68,'NEL &amp; P4P Backsheet'!$D$11:$BM$187, Q$11,0))</f>
        <v>-193</v>
      </c>
      <c r="R68" s="459">
        <f ca="1">IF(ISERROR(VLOOKUP($B68,'NEL &amp; P4P Backsheet'!$D$11:$BM$187,R$11,0)),"",VLOOKUP($B68,'NEL &amp; P4P Backsheet'!$D$11:$BM$187, R$11,0))</f>
        <v>79</v>
      </c>
      <c r="S68" s="57">
        <f ca="1">IF(ISERROR(VLOOKUP($B68,'NEL &amp; P4P Backsheet'!$D$11:$BM$187,S$11,0)),"",VLOOKUP($B68,'NEL &amp; P4P Backsheet'!$D$11:$BM$187, S$11,0))</f>
        <v>-648</v>
      </c>
      <c r="T68" s="61">
        <f ca="1">IF(ISERROR(VLOOKUP($B68,'NEL &amp; P4P Backsheet'!$D$11:$BM$187,T$11,0)),"",VLOOKUP($B68,'NEL &amp; P4P Backsheet'!$D$11:$BM$187, T$11,0))</f>
        <v>0</v>
      </c>
      <c r="U68" s="327">
        <f ca="1">IF(ISERROR(VLOOKUP($B68,'NEL &amp; P4P Backsheet'!$D$11:$BM$187,U$11,0)),"",VLOOKUP($B68,'NEL &amp; P4P Backsheet'!$D$11:$BM$187, U$11,0))</f>
        <v>-658.11499999999978</v>
      </c>
      <c r="V68" s="459">
        <f ca="1">IF(ISERROR(VLOOKUP($B68,'NEL &amp; P4P Backsheet'!$D$11:$BM$187,V$11,0)),"",VLOOKUP($B68,'NEL &amp; P4P Backsheet'!$D$11:$BM$187, V$11,0))</f>
        <v>-380</v>
      </c>
      <c r="W68" s="57">
        <f ca="1">IF(ISERROR(VLOOKUP($B68,'NEL &amp; P4P Backsheet'!$D$11:$BM$187,W$11,0)),"",VLOOKUP($B68,'NEL &amp; P4P Backsheet'!$D$11:$BM$187, W$11,0))</f>
        <v>-1086</v>
      </c>
    </row>
    <row r="69" spans="1:24" ht="15.75" thickBot="1">
      <c r="A69" s="3">
        <v>54</v>
      </c>
      <c r="B69" s="41" t="str">
        <f t="shared" ca="1" si="1"/>
        <v>E06000047</v>
      </c>
      <c r="C69" s="42" t="str">
        <f ca="1">IF(B69="","",VLOOKUP(B69,'Org list'!$J$9:$K$637,2,0))</f>
        <v>County Durham</v>
      </c>
      <c r="D69" s="24" t="str">
        <f ca="1">IF(ISERROR(VLOOKUP($B69,'NEL &amp; P4P Backsheet'!$D$38:$BL$187,'Non-Elective Performance'!$D$11,0)),"",VLOOKUP($B69,'NEL &amp; P4P Backsheet'!$D$38:$BL$187,'Non-Elective Performance'!$D$11,0))</f>
        <v>MAR</v>
      </c>
      <c r="E69" s="327">
        <f ca="1">IF(ISERROR(VLOOKUP($B69,'NEL &amp; P4P Backsheet'!$D$11:$BM$187,E$11,0)),"",VLOOKUP($B69,'NEL &amp; P4P Backsheet'!$D$11:$BM$187, E$11,0))</f>
        <v>15434</v>
      </c>
      <c r="F69" s="459">
        <f ca="1">IF(ISERROR(VLOOKUP($B69,'NEL &amp; P4P Backsheet'!$D$11:$BM$187,F$11,0)),"",VLOOKUP($B69,'NEL &amp; P4P Backsheet'!$D$11:$BM$187, F$11,0))</f>
        <v>15557</v>
      </c>
      <c r="G69" s="459">
        <f ca="1">IF(ISERROR(VLOOKUP($B69,'NEL &amp; P4P Backsheet'!$D$11:$BM$187,G$11,0)),"",VLOOKUP($B69,'NEL &amp; P4P Backsheet'!$D$11:$BM$187, G$11,0))</f>
        <v>16178</v>
      </c>
      <c r="H69" s="57">
        <f ca="1">IF(ISERROR(VLOOKUP($B69,'NEL &amp; P4P Backsheet'!$D$11:$BM$187,H$11,0)),"",VLOOKUP($B69,'NEL &amp; P4P Backsheet'!$D$11:$BM$187, H$11,0))</f>
        <v>16262</v>
      </c>
      <c r="I69" s="327">
        <f ca="1">IF(ISERROR(VLOOKUP($B69,'NEL &amp; P4P Backsheet'!$D$11:$BM$187,I$11,0)),"",VLOOKUP($B69,'NEL &amp; P4P Backsheet'!$D$11:$BM$187, I$11,0))</f>
        <v>14893.81</v>
      </c>
      <c r="J69" s="459">
        <f ca="1">IF(ISERROR(VLOOKUP($B69,'NEL &amp; P4P Backsheet'!$D$11:$BM$187,J$11,0)),"",VLOOKUP($B69,'NEL &amp; P4P Backsheet'!$D$11:$BM$187, J$11,0))</f>
        <v>15012.504999999999</v>
      </c>
      <c r="K69" s="459">
        <f ca="1">IF(ISERROR(VLOOKUP($B69,'NEL &amp; P4P Backsheet'!$D$11:$BM$187,K$11,0)),"",VLOOKUP($B69,'NEL &amp; P4P Backsheet'!$D$11:$BM$187, K$11,0))</f>
        <v>15611.769999999999</v>
      </c>
      <c r="L69" s="57">
        <f ca="1">IF(ISERROR(VLOOKUP($B69,'NEL &amp; P4P Backsheet'!$D$11:$BM$187,L$11,0)),"",VLOOKUP($B69,'NEL &amp; P4P Backsheet'!$D$11:$BM$187, L$11,0))</f>
        <v>15692.83</v>
      </c>
      <c r="M69" s="344">
        <f ca="1">IF(ISERROR(VLOOKUP($B69,'NEL &amp; P4P Backsheet'!$D$11:$BM$187,M$11,0)),"",VLOOKUP($B69,'NEL &amp; P4P Backsheet'!$D$11:$BM$187, M$11,0))</f>
        <v>15103</v>
      </c>
      <c r="N69" s="327">
        <f ca="1">IF(ISERROR(VLOOKUP($B69,'NEL &amp; P4P Backsheet'!$D$11:$BM$187,N$11,0)),"",VLOOKUP($B69,'NEL &amp; P4P Backsheet'!$D$11:$BM$187, N$11,0))</f>
        <v>15651</v>
      </c>
      <c r="O69" s="459">
        <f ca="1">IF(ISERROR(VLOOKUP($B69,'NEL &amp; P4P Backsheet'!$D$11:$BM$187,O$11,0)),"",VLOOKUP($B69,'NEL &amp; P4P Backsheet'!$D$11:$BM$187, O$11,0))</f>
        <v>15529</v>
      </c>
      <c r="P69" s="57">
        <f ca="1">IF(ISERROR(VLOOKUP($B69,'NEL &amp; P4P Backsheet'!$D$11:$BM$187,P$11,0)),"",VLOOKUP($B69,'NEL &amp; P4P Backsheet'!$D$11:$BM$187, P$11,0))</f>
        <v>15203</v>
      </c>
      <c r="Q69" s="327">
        <f ca="1">IF(ISERROR(VLOOKUP($B69,'NEL &amp; P4P Backsheet'!$D$11:$BM$187,Q$11,0)),"",VLOOKUP($B69,'NEL &amp; P4P Backsheet'!$D$11:$BM$187, Q$11,0))</f>
        <v>-217</v>
      </c>
      <c r="R69" s="459">
        <f ca="1">IF(ISERROR(VLOOKUP($B69,'NEL &amp; P4P Backsheet'!$D$11:$BM$187,R$11,0)),"",VLOOKUP($B69,'NEL &amp; P4P Backsheet'!$D$11:$BM$187, R$11,0))</f>
        <v>28</v>
      </c>
      <c r="S69" s="57">
        <f ca="1">IF(ISERROR(VLOOKUP($B69,'NEL &amp; P4P Backsheet'!$D$11:$BM$187,S$11,0)),"",VLOOKUP($B69,'NEL &amp; P4P Backsheet'!$D$11:$BM$187, S$11,0))</f>
        <v>975</v>
      </c>
      <c r="T69" s="61">
        <f ca="1">IF(ISERROR(VLOOKUP($B69,'NEL &amp; P4P Backsheet'!$D$11:$BM$187,T$11,0)),"",VLOOKUP($B69,'NEL &amp; P4P Backsheet'!$D$11:$BM$187, T$11,0))</f>
        <v>0</v>
      </c>
      <c r="U69" s="327">
        <f ca="1">IF(ISERROR(VLOOKUP($B69,'NEL &amp; P4P Backsheet'!$D$11:$BM$187,U$11,0)),"",VLOOKUP($B69,'NEL &amp; P4P Backsheet'!$D$11:$BM$187, U$11,0))</f>
        <v>-757.19000000000051</v>
      </c>
      <c r="V69" s="459">
        <f ca="1">IF(ISERROR(VLOOKUP($B69,'NEL &amp; P4P Backsheet'!$D$11:$BM$187,V$11,0)),"",VLOOKUP($B69,'NEL &amp; P4P Backsheet'!$D$11:$BM$187, V$11,0))</f>
        <v>-516.4950000000008</v>
      </c>
      <c r="W69" s="57">
        <f ca="1">IF(ISERROR(VLOOKUP($B69,'NEL &amp; P4P Backsheet'!$D$11:$BM$187,W$11,0)),"",VLOOKUP($B69,'NEL &amp; P4P Backsheet'!$D$11:$BM$187, W$11,0))</f>
        <v>408.76999999999862</v>
      </c>
    </row>
    <row r="70" spans="1:24" ht="15.75" thickBot="1">
      <c r="A70" s="3">
        <v>55</v>
      </c>
      <c r="B70" s="41" t="str">
        <f t="shared" ca="1" si="1"/>
        <v>E08000026</v>
      </c>
      <c r="C70" s="42" t="str">
        <f ca="1">IF(B70="","",VLOOKUP(B70,'Org list'!$J$9:$K$637,2,0))</f>
        <v>Coventry</v>
      </c>
      <c r="D70" s="24" t="str">
        <f ca="1">IF(ISERROR(VLOOKUP($B70,'NEL &amp; P4P Backsheet'!$D$38:$BL$187,'Non-Elective Performance'!$D$11,0)),"",VLOOKUP($B70,'NEL &amp; P4P Backsheet'!$D$38:$BL$187,'Non-Elective Performance'!$D$11,0))</f>
        <v>MAR</v>
      </c>
      <c r="E70" s="327">
        <f ca="1">IF(ISERROR(VLOOKUP($B70,'NEL &amp; P4P Backsheet'!$D$11:$BM$187,E$11,0)),"",VLOOKUP($B70,'NEL &amp; P4P Backsheet'!$D$11:$BM$187, E$11,0))</f>
        <v>8145</v>
      </c>
      <c r="F70" s="459">
        <f ca="1">IF(ISERROR(VLOOKUP($B70,'NEL &amp; P4P Backsheet'!$D$11:$BM$187,F$11,0)),"",VLOOKUP($B70,'NEL &amp; P4P Backsheet'!$D$11:$BM$187, F$11,0))</f>
        <v>8496</v>
      </c>
      <c r="G70" s="459">
        <f ca="1">IF(ISERROR(VLOOKUP($B70,'NEL &amp; P4P Backsheet'!$D$11:$BM$187,G$11,0)),"",VLOOKUP($B70,'NEL &amp; P4P Backsheet'!$D$11:$BM$187, G$11,0))</f>
        <v>8589</v>
      </c>
      <c r="H70" s="57">
        <f ca="1">IF(ISERROR(VLOOKUP($B70,'NEL &amp; P4P Backsheet'!$D$11:$BM$187,H$11,0)),"",VLOOKUP($B70,'NEL &amp; P4P Backsheet'!$D$11:$BM$187, H$11,0))</f>
        <v>8589</v>
      </c>
      <c r="I70" s="327">
        <f ca="1">IF(ISERROR(VLOOKUP($B70,'NEL &amp; P4P Backsheet'!$D$11:$BM$187,I$11,0)),"",VLOOKUP($B70,'NEL &amp; P4P Backsheet'!$D$11:$BM$187, I$11,0))</f>
        <v>8292</v>
      </c>
      <c r="J70" s="459">
        <f ca="1">IF(ISERROR(VLOOKUP($B70,'NEL &amp; P4P Backsheet'!$D$11:$BM$187,J$11,0)),"",VLOOKUP($B70,'NEL &amp; P4P Backsheet'!$D$11:$BM$187, J$11,0))</f>
        <v>8454.56</v>
      </c>
      <c r="K70" s="459">
        <f ca="1">IF(ISERROR(VLOOKUP($B70,'NEL &amp; P4P Backsheet'!$D$11:$BM$187,K$11,0)),"",VLOOKUP($B70,'NEL &amp; P4P Backsheet'!$D$11:$BM$187, K$11,0))</f>
        <v>7813.4889999999996</v>
      </c>
      <c r="L70" s="57">
        <f ca="1">IF(ISERROR(VLOOKUP($B70,'NEL &amp; P4P Backsheet'!$D$11:$BM$187,L$11,0)),"",VLOOKUP($B70,'NEL &amp; P4P Backsheet'!$D$11:$BM$187, L$11,0))</f>
        <v>8150.4750000000004</v>
      </c>
      <c r="M70" s="344">
        <f ca="1">IF(ISERROR(VLOOKUP($B70,'NEL &amp; P4P Backsheet'!$D$11:$BM$187,M$11,0)),"",VLOOKUP($B70,'NEL &amp; P4P Backsheet'!$D$11:$BM$187, M$11,0))</f>
        <v>7391</v>
      </c>
      <c r="N70" s="327">
        <f ca="1">IF(ISERROR(VLOOKUP($B70,'NEL &amp; P4P Backsheet'!$D$11:$BM$187,N$11,0)),"",VLOOKUP($B70,'NEL &amp; P4P Backsheet'!$D$11:$BM$187, N$11,0))</f>
        <v>7413</v>
      </c>
      <c r="O70" s="459">
        <f ca="1">IF(ISERROR(VLOOKUP($B70,'NEL &amp; P4P Backsheet'!$D$11:$BM$187,O$11,0)),"",VLOOKUP($B70,'NEL &amp; P4P Backsheet'!$D$11:$BM$187, O$11,0))</f>
        <v>7567</v>
      </c>
      <c r="P70" s="57">
        <f ca="1">IF(ISERROR(VLOOKUP($B70,'NEL &amp; P4P Backsheet'!$D$11:$BM$187,P$11,0)),"",VLOOKUP($B70,'NEL &amp; P4P Backsheet'!$D$11:$BM$187, P$11,0))</f>
        <v>8862</v>
      </c>
      <c r="Q70" s="327">
        <f ca="1">IF(ISERROR(VLOOKUP($B70,'NEL &amp; P4P Backsheet'!$D$11:$BM$187,Q$11,0)),"",VLOOKUP($B70,'NEL &amp; P4P Backsheet'!$D$11:$BM$187, Q$11,0))</f>
        <v>732</v>
      </c>
      <c r="R70" s="459">
        <f ca="1">IF(ISERROR(VLOOKUP($B70,'NEL &amp; P4P Backsheet'!$D$11:$BM$187,R$11,0)),"",VLOOKUP($B70,'NEL &amp; P4P Backsheet'!$D$11:$BM$187, R$11,0))</f>
        <v>929</v>
      </c>
      <c r="S70" s="57">
        <f ca="1">IF(ISERROR(VLOOKUP($B70,'NEL &amp; P4P Backsheet'!$D$11:$BM$187,S$11,0)),"",VLOOKUP($B70,'NEL &amp; P4P Backsheet'!$D$11:$BM$187, S$11,0))</f>
        <v>-273</v>
      </c>
      <c r="T70" s="61">
        <f ca="1">IF(ISERROR(VLOOKUP($B70,'NEL &amp; P4P Backsheet'!$D$11:$BM$187,T$11,0)),"",VLOOKUP($B70,'NEL &amp; P4P Backsheet'!$D$11:$BM$187, T$11,0))</f>
        <v>0</v>
      </c>
      <c r="U70" s="327">
        <f ca="1">IF(ISERROR(VLOOKUP($B70,'NEL &amp; P4P Backsheet'!$D$11:$BM$187,U$11,0)),"",VLOOKUP($B70,'NEL &amp; P4P Backsheet'!$D$11:$BM$187, U$11,0))</f>
        <v>879</v>
      </c>
      <c r="V70" s="459">
        <f ca="1">IF(ISERROR(VLOOKUP($B70,'NEL &amp; P4P Backsheet'!$D$11:$BM$187,V$11,0)),"",VLOOKUP($B70,'NEL &amp; P4P Backsheet'!$D$11:$BM$187, V$11,0))</f>
        <v>887.55999999999949</v>
      </c>
      <c r="W70" s="57">
        <f ca="1">IF(ISERROR(VLOOKUP($B70,'NEL &amp; P4P Backsheet'!$D$11:$BM$187,W$11,0)),"",VLOOKUP($B70,'NEL &amp; P4P Backsheet'!$D$11:$BM$187, W$11,0))</f>
        <v>-1048.5110000000004</v>
      </c>
    </row>
    <row r="71" spans="1:24" ht="15.75" thickBot="1">
      <c r="A71" s="3">
        <v>56</v>
      </c>
      <c r="B71" s="41" t="str">
        <f t="shared" ca="1" si="1"/>
        <v>E09000008</v>
      </c>
      <c r="C71" s="42" t="str">
        <f ca="1">IF(B71="","",VLOOKUP(B71,'Org list'!$J$9:$K$637,2,0))</f>
        <v>Croydon</v>
      </c>
      <c r="D71" s="24" t="str">
        <f ca="1">IF(ISERROR(VLOOKUP($B71,'NEL &amp; P4P Backsheet'!$D$38:$BL$187,'Non-Elective Performance'!$D$11,0)),"",VLOOKUP($B71,'NEL &amp; P4P Backsheet'!$D$38:$BL$187,'Non-Elective Performance'!$D$11,0))</f>
        <v>SUS</v>
      </c>
      <c r="E71" s="327">
        <f ca="1">IF(ISERROR(VLOOKUP($B71,'NEL &amp; P4P Backsheet'!$D$11:$BM$187,E$11,0)),"",VLOOKUP($B71,'NEL &amp; P4P Backsheet'!$D$11:$BM$187, E$11,0))</f>
        <v>9094.59</v>
      </c>
      <c r="F71" s="459">
        <f ca="1">IF(ISERROR(VLOOKUP($B71,'NEL &amp; P4P Backsheet'!$D$11:$BM$187,F$11,0)),"",VLOOKUP($B71,'NEL &amp; P4P Backsheet'!$D$11:$BM$187, F$11,0))</f>
        <v>9331.5669999999991</v>
      </c>
      <c r="G71" s="459">
        <f ca="1">IF(ISERROR(VLOOKUP($B71,'NEL &amp; P4P Backsheet'!$D$11:$BM$187,G$11,0)),"",VLOOKUP($B71,'NEL &amp; P4P Backsheet'!$D$11:$BM$187, G$11,0))</f>
        <v>9106.94</v>
      </c>
      <c r="H71" s="57">
        <f ca="1">IF(ISERROR(VLOOKUP($B71,'NEL &amp; P4P Backsheet'!$D$11:$BM$187,H$11,0)),"",VLOOKUP($B71,'NEL &amp; P4P Backsheet'!$D$11:$BM$187, H$11,0))</f>
        <v>10038.539000000001</v>
      </c>
      <c r="I71" s="327">
        <f ca="1">IF(ISERROR(VLOOKUP($B71,'NEL &amp; P4P Backsheet'!$D$11:$BM$187,I$11,0)),"",VLOOKUP($B71,'NEL &amp; P4P Backsheet'!$D$11:$BM$187, I$11,0))</f>
        <v>8935.4346750000004</v>
      </c>
      <c r="J71" s="459">
        <f ca="1">IF(ISERROR(VLOOKUP($B71,'NEL &amp; P4P Backsheet'!$D$11:$BM$187,J$11,0)),"",VLOOKUP($B71,'NEL &amp; P4P Backsheet'!$D$11:$BM$187, J$11,0))</f>
        <v>9168.2645775000001</v>
      </c>
      <c r="K71" s="459">
        <f ca="1">IF(ISERROR(VLOOKUP($B71,'NEL &amp; P4P Backsheet'!$D$11:$BM$187,K$11,0)),"",VLOOKUP($B71,'NEL &amp; P4P Backsheet'!$D$11:$BM$187, K$11,0))</f>
        <v>8947.56855</v>
      </c>
      <c r="L71" s="57">
        <f ca="1">IF(ISERROR(VLOOKUP($B71,'NEL &amp; P4P Backsheet'!$D$11:$BM$187,L$11,0)),"",VLOOKUP($B71,'NEL &amp; P4P Backsheet'!$D$11:$BM$187, L$11,0))</f>
        <v>9862.8645675000007</v>
      </c>
      <c r="M71" s="344">
        <f ca="1">IF(ISERROR(VLOOKUP($B71,'NEL &amp; P4P Backsheet'!$D$11:$BM$187,M$11,0)),"",VLOOKUP($B71,'NEL &amp; P4P Backsheet'!$D$11:$BM$187, M$11,0))</f>
        <v>9128</v>
      </c>
      <c r="N71" s="327">
        <f ca="1">IF(ISERROR(VLOOKUP($B71,'NEL &amp; P4P Backsheet'!$D$11:$BM$187,N$11,0)),"",VLOOKUP($B71,'NEL &amp; P4P Backsheet'!$D$11:$BM$187, N$11,0))</f>
        <v>9291</v>
      </c>
      <c r="O71" s="459">
        <f ca="1">IF(ISERROR(VLOOKUP($B71,'NEL &amp; P4P Backsheet'!$D$11:$BM$187,O$11,0)),"",VLOOKUP($B71,'NEL &amp; P4P Backsheet'!$D$11:$BM$187, O$11,0))</f>
        <v>9462</v>
      </c>
      <c r="P71" s="57">
        <f ca="1">IF(ISERROR(VLOOKUP($B71,'NEL &amp; P4P Backsheet'!$D$11:$BM$187,P$11,0)),"",VLOOKUP($B71,'NEL &amp; P4P Backsheet'!$D$11:$BM$187, P$11,0))</f>
        <v>9440</v>
      </c>
      <c r="Q71" s="327">
        <f ca="1">IF(ISERROR(VLOOKUP($B71,'NEL &amp; P4P Backsheet'!$D$11:$BM$187,Q$11,0)),"",VLOOKUP($B71,'NEL &amp; P4P Backsheet'!$D$11:$BM$187, Q$11,0))</f>
        <v>-196.40999999999985</v>
      </c>
      <c r="R71" s="459">
        <f ca="1">IF(ISERROR(VLOOKUP($B71,'NEL &amp; P4P Backsheet'!$D$11:$BM$187,R$11,0)),"",VLOOKUP($B71,'NEL &amp; P4P Backsheet'!$D$11:$BM$187, R$11,0))</f>
        <v>-130.4330000000009</v>
      </c>
      <c r="S71" s="57">
        <f ca="1">IF(ISERROR(VLOOKUP($B71,'NEL &amp; P4P Backsheet'!$D$11:$BM$187,S$11,0)),"",VLOOKUP($B71,'NEL &amp; P4P Backsheet'!$D$11:$BM$187, S$11,0))</f>
        <v>-333.05999999999949</v>
      </c>
      <c r="T71" s="61">
        <f ca="1">IF(ISERROR(VLOOKUP($B71,'NEL &amp; P4P Backsheet'!$D$11:$BM$187,T$11,0)),"",VLOOKUP($B71,'NEL &amp; P4P Backsheet'!$D$11:$BM$187, T$11,0))</f>
        <v>0</v>
      </c>
      <c r="U71" s="327">
        <f ca="1">IF(ISERROR(VLOOKUP($B71,'NEL &amp; P4P Backsheet'!$D$11:$BM$187,U$11,0)),"",VLOOKUP($B71,'NEL &amp; P4P Backsheet'!$D$11:$BM$187, U$11,0))</f>
        <v>-355.56532499999958</v>
      </c>
      <c r="V71" s="459">
        <f ca="1">IF(ISERROR(VLOOKUP($B71,'NEL &amp; P4P Backsheet'!$D$11:$BM$187,V$11,0)),"",VLOOKUP($B71,'NEL &amp; P4P Backsheet'!$D$11:$BM$187, V$11,0))</f>
        <v>-293.73542249999991</v>
      </c>
      <c r="W71" s="57">
        <f ca="1">IF(ISERROR(VLOOKUP($B71,'NEL &amp; P4P Backsheet'!$D$11:$BM$187,W$11,0)),"",VLOOKUP($B71,'NEL &amp; P4P Backsheet'!$D$11:$BM$187, W$11,0))</f>
        <v>-492.43145000000004</v>
      </c>
    </row>
    <row r="72" spans="1:24" ht="15.75" thickBot="1">
      <c r="A72" s="3">
        <v>57</v>
      </c>
      <c r="B72" s="41" t="str">
        <f t="shared" ca="1" si="1"/>
        <v>E10000006</v>
      </c>
      <c r="C72" s="42" t="str">
        <f ca="1">IF(B72="","",VLOOKUP(B72,'Org list'!$J$9:$K$637,2,0))</f>
        <v>Cumbria</v>
      </c>
      <c r="D72" s="24" t="str">
        <f ca="1">IF(ISERROR(VLOOKUP($B72,'NEL &amp; P4P Backsheet'!$D$38:$BL$187,'Non-Elective Performance'!$D$11,0)),"",VLOOKUP($B72,'NEL &amp; P4P Backsheet'!$D$38:$BL$187,'Non-Elective Performance'!$D$11,0))</f>
        <v>MAR</v>
      </c>
      <c r="E72" s="327">
        <f ca="1">IF(ISERROR(VLOOKUP($B72,'NEL &amp; P4P Backsheet'!$D$11:$BM$187,E$11,0)),"",VLOOKUP($B72,'NEL &amp; P4P Backsheet'!$D$11:$BM$187, E$11,0))</f>
        <v>14445</v>
      </c>
      <c r="F72" s="459">
        <f ca="1">IF(ISERROR(VLOOKUP($B72,'NEL &amp; P4P Backsheet'!$D$11:$BM$187,F$11,0)),"",VLOOKUP($B72,'NEL &amp; P4P Backsheet'!$D$11:$BM$187, F$11,0))</f>
        <v>14145</v>
      </c>
      <c r="G72" s="459">
        <f ca="1">IF(ISERROR(VLOOKUP($B72,'NEL &amp; P4P Backsheet'!$D$11:$BM$187,G$11,0)),"",VLOOKUP($B72,'NEL &amp; P4P Backsheet'!$D$11:$BM$187, G$11,0))</f>
        <v>13657</v>
      </c>
      <c r="H72" s="57">
        <f ca="1">IF(ISERROR(VLOOKUP($B72,'NEL &amp; P4P Backsheet'!$D$11:$BM$187,H$11,0)),"",VLOOKUP($B72,'NEL &amp; P4P Backsheet'!$D$11:$BM$187, H$11,0))</f>
        <v>14227</v>
      </c>
      <c r="I72" s="327">
        <f ca="1">IF(ISERROR(VLOOKUP($B72,'NEL &amp; P4P Backsheet'!$D$11:$BM$187,I$11,0)),"",VLOOKUP($B72,'NEL &amp; P4P Backsheet'!$D$11:$BM$187, I$11,0))</f>
        <v>14015</v>
      </c>
      <c r="J72" s="459">
        <f ca="1">IF(ISERROR(VLOOKUP($B72,'NEL &amp; P4P Backsheet'!$D$11:$BM$187,J$11,0)),"",VLOOKUP($B72,'NEL &amp; P4P Backsheet'!$D$11:$BM$187, J$11,0))</f>
        <v>14037</v>
      </c>
      <c r="K72" s="459">
        <f ca="1">IF(ISERROR(VLOOKUP($B72,'NEL &amp; P4P Backsheet'!$D$11:$BM$187,K$11,0)),"",VLOOKUP($B72,'NEL &amp; P4P Backsheet'!$D$11:$BM$187, K$11,0))</f>
        <v>13479</v>
      </c>
      <c r="L72" s="57">
        <f ca="1">IF(ISERROR(VLOOKUP($B72,'NEL &amp; P4P Backsheet'!$D$11:$BM$187,L$11,0)),"",VLOOKUP($B72,'NEL &amp; P4P Backsheet'!$D$11:$BM$187, L$11,0))</f>
        <v>13877</v>
      </c>
      <c r="M72" s="344">
        <f ca="1">IF(ISERROR(VLOOKUP($B72,'NEL &amp; P4P Backsheet'!$D$11:$BM$187,M$11,0)),"",VLOOKUP($B72,'NEL &amp; P4P Backsheet'!$D$11:$BM$187, M$11,0))</f>
        <v>13538</v>
      </c>
      <c r="N72" s="327">
        <f ca="1">IF(ISERROR(VLOOKUP($B72,'NEL &amp; P4P Backsheet'!$D$11:$BM$187,N$11,0)),"",VLOOKUP($B72,'NEL &amp; P4P Backsheet'!$D$11:$BM$187, N$11,0))</f>
        <v>13752</v>
      </c>
      <c r="O72" s="459">
        <f ca="1">IF(ISERROR(VLOOKUP($B72,'NEL &amp; P4P Backsheet'!$D$11:$BM$187,O$11,0)),"",VLOOKUP($B72,'NEL &amp; P4P Backsheet'!$D$11:$BM$187, O$11,0))</f>
        <v>13789</v>
      </c>
      <c r="P72" s="57">
        <f ca="1">IF(ISERROR(VLOOKUP($B72,'NEL &amp; P4P Backsheet'!$D$11:$BM$187,P$11,0)),"",VLOOKUP($B72,'NEL &amp; P4P Backsheet'!$D$11:$BM$187, P$11,0))</f>
        <v>13112</v>
      </c>
      <c r="Q72" s="327">
        <f ca="1">IF(ISERROR(VLOOKUP($B72,'NEL &amp; P4P Backsheet'!$D$11:$BM$187,Q$11,0)),"",VLOOKUP($B72,'NEL &amp; P4P Backsheet'!$D$11:$BM$187, Q$11,0))</f>
        <v>693</v>
      </c>
      <c r="R72" s="459">
        <f ca="1">IF(ISERROR(VLOOKUP($B72,'NEL &amp; P4P Backsheet'!$D$11:$BM$187,R$11,0)),"",VLOOKUP($B72,'NEL &amp; P4P Backsheet'!$D$11:$BM$187, R$11,0))</f>
        <v>356</v>
      </c>
      <c r="S72" s="57">
        <f ca="1">IF(ISERROR(VLOOKUP($B72,'NEL &amp; P4P Backsheet'!$D$11:$BM$187,S$11,0)),"",VLOOKUP($B72,'NEL &amp; P4P Backsheet'!$D$11:$BM$187, S$11,0))</f>
        <v>545</v>
      </c>
      <c r="T72" s="61">
        <f ca="1">IF(ISERROR(VLOOKUP($B72,'NEL &amp; P4P Backsheet'!$D$11:$BM$187,T$11,0)),"",VLOOKUP($B72,'NEL &amp; P4P Backsheet'!$D$11:$BM$187, T$11,0))</f>
        <v>0</v>
      </c>
      <c r="U72" s="327">
        <f ca="1">IF(ISERROR(VLOOKUP($B72,'NEL &amp; P4P Backsheet'!$D$11:$BM$187,U$11,0)),"",VLOOKUP($B72,'NEL &amp; P4P Backsheet'!$D$11:$BM$187, U$11,0))</f>
        <v>263</v>
      </c>
      <c r="V72" s="459">
        <f ca="1">IF(ISERROR(VLOOKUP($B72,'NEL &amp; P4P Backsheet'!$D$11:$BM$187,V$11,0)),"",VLOOKUP($B72,'NEL &amp; P4P Backsheet'!$D$11:$BM$187, V$11,0))</f>
        <v>248</v>
      </c>
      <c r="W72" s="57">
        <f ca="1">IF(ISERROR(VLOOKUP($B72,'NEL &amp; P4P Backsheet'!$D$11:$BM$187,W$11,0)),"",VLOOKUP($B72,'NEL &amp; P4P Backsheet'!$D$11:$BM$187, W$11,0))</f>
        <v>367</v>
      </c>
    </row>
    <row r="73" spans="1:24" ht="15.75" thickBot="1">
      <c r="A73" s="3">
        <v>58</v>
      </c>
      <c r="B73" s="41" t="str">
        <f t="shared" ca="1" si="1"/>
        <v>E06000005</v>
      </c>
      <c r="C73" s="42" t="str">
        <f ca="1">IF(B73="","",VLOOKUP(B73,'Org list'!$J$9:$K$637,2,0))</f>
        <v>Darlington</v>
      </c>
      <c r="D73" s="24" t="str">
        <f ca="1">IF(ISERROR(VLOOKUP($B73,'NEL &amp; P4P Backsheet'!$D$38:$BL$187,'Non-Elective Performance'!$D$11,0)),"",VLOOKUP($B73,'NEL &amp; P4P Backsheet'!$D$38:$BL$187,'Non-Elective Performance'!$D$11,0))</f>
        <v>MAR</v>
      </c>
      <c r="E73" s="327">
        <f ca="1">IF(ISERROR(VLOOKUP($B73,'NEL &amp; P4P Backsheet'!$D$11:$BM$187,E$11,0)),"",VLOOKUP($B73,'NEL &amp; P4P Backsheet'!$D$11:$BM$187, E$11,0))</f>
        <v>3313</v>
      </c>
      <c r="F73" s="459">
        <f ca="1">IF(ISERROR(VLOOKUP($B73,'NEL &amp; P4P Backsheet'!$D$11:$BM$187,F$11,0)),"",VLOOKUP($B73,'NEL &amp; P4P Backsheet'!$D$11:$BM$187, F$11,0))</f>
        <v>3373</v>
      </c>
      <c r="G73" s="459">
        <f ca="1">IF(ISERROR(VLOOKUP($B73,'NEL &amp; P4P Backsheet'!$D$11:$BM$187,G$11,0)),"",VLOOKUP($B73,'NEL &amp; P4P Backsheet'!$D$11:$BM$187, G$11,0))</f>
        <v>3247</v>
      </c>
      <c r="H73" s="57">
        <f ca="1">IF(ISERROR(VLOOKUP($B73,'NEL &amp; P4P Backsheet'!$D$11:$BM$187,H$11,0)),"",VLOOKUP($B73,'NEL &amp; P4P Backsheet'!$D$11:$BM$187, H$11,0))</f>
        <v>3393</v>
      </c>
      <c r="I73" s="327">
        <f ca="1">IF(ISERROR(VLOOKUP($B73,'NEL &amp; P4P Backsheet'!$D$11:$BM$187,I$11,0)),"",VLOOKUP($B73,'NEL &amp; P4P Backsheet'!$D$11:$BM$187, I$11,0))</f>
        <v>3197</v>
      </c>
      <c r="J73" s="459">
        <f ca="1">IF(ISERROR(VLOOKUP($B73,'NEL &amp; P4P Backsheet'!$D$11:$BM$187,J$11,0)),"",VLOOKUP($B73,'NEL &amp; P4P Backsheet'!$D$11:$BM$187, J$11,0))</f>
        <v>3254</v>
      </c>
      <c r="K73" s="459">
        <f ca="1">IF(ISERROR(VLOOKUP($B73,'NEL &amp; P4P Backsheet'!$D$11:$BM$187,K$11,0)),"",VLOOKUP($B73,'NEL &amp; P4P Backsheet'!$D$11:$BM$187, K$11,0))</f>
        <v>3133</v>
      </c>
      <c r="L73" s="57">
        <f ca="1">IF(ISERROR(VLOOKUP($B73,'NEL &amp; P4P Backsheet'!$D$11:$BM$187,L$11,0)),"",VLOOKUP($B73,'NEL &amp; P4P Backsheet'!$D$11:$BM$187, L$11,0))</f>
        <v>3274</v>
      </c>
      <c r="M73" s="344">
        <f ca="1">IF(ISERROR(VLOOKUP($B73,'NEL &amp; P4P Backsheet'!$D$11:$BM$187,M$11,0)),"",VLOOKUP($B73,'NEL &amp; P4P Backsheet'!$D$11:$BM$187, M$11,0))</f>
        <v>3051</v>
      </c>
      <c r="N73" s="327">
        <f ca="1">IF(ISERROR(VLOOKUP($B73,'NEL &amp; P4P Backsheet'!$D$11:$BM$187,N$11,0)),"",VLOOKUP($B73,'NEL &amp; P4P Backsheet'!$D$11:$BM$187, N$11,0))</f>
        <v>3261</v>
      </c>
      <c r="O73" s="459">
        <f ca="1">IF(ISERROR(VLOOKUP($B73,'NEL &amp; P4P Backsheet'!$D$11:$BM$187,O$11,0)),"",VLOOKUP($B73,'NEL &amp; P4P Backsheet'!$D$11:$BM$187, O$11,0))</f>
        <v>3207</v>
      </c>
      <c r="P73" s="57">
        <f ca="1">IF(ISERROR(VLOOKUP($B73,'NEL &amp; P4P Backsheet'!$D$11:$BM$187,P$11,0)),"",VLOOKUP($B73,'NEL &amp; P4P Backsheet'!$D$11:$BM$187, P$11,0))</f>
        <v>3138</v>
      </c>
      <c r="Q73" s="327">
        <f ca="1">IF(ISERROR(VLOOKUP($B73,'NEL &amp; P4P Backsheet'!$D$11:$BM$187,Q$11,0)),"",VLOOKUP($B73,'NEL &amp; P4P Backsheet'!$D$11:$BM$187, Q$11,0))</f>
        <v>52</v>
      </c>
      <c r="R73" s="459">
        <f ca="1">IF(ISERROR(VLOOKUP($B73,'NEL &amp; P4P Backsheet'!$D$11:$BM$187,R$11,0)),"",VLOOKUP($B73,'NEL &amp; P4P Backsheet'!$D$11:$BM$187, R$11,0))</f>
        <v>166</v>
      </c>
      <c r="S73" s="57">
        <f ca="1">IF(ISERROR(VLOOKUP($B73,'NEL &amp; P4P Backsheet'!$D$11:$BM$187,S$11,0)),"",VLOOKUP($B73,'NEL &amp; P4P Backsheet'!$D$11:$BM$187, S$11,0))</f>
        <v>109</v>
      </c>
      <c r="T73" s="61">
        <f ca="1">IF(ISERROR(VLOOKUP($B73,'NEL &amp; P4P Backsheet'!$D$11:$BM$187,T$11,0)),"",VLOOKUP($B73,'NEL &amp; P4P Backsheet'!$D$11:$BM$187, T$11,0))</f>
        <v>0</v>
      </c>
      <c r="U73" s="327">
        <f ca="1">IF(ISERROR(VLOOKUP($B73,'NEL &amp; P4P Backsheet'!$D$11:$BM$187,U$11,0)),"",VLOOKUP($B73,'NEL &amp; P4P Backsheet'!$D$11:$BM$187, U$11,0))</f>
        <v>-64</v>
      </c>
      <c r="V73" s="459">
        <f ca="1">IF(ISERROR(VLOOKUP($B73,'NEL &amp; P4P Backsheet'!$D$11:$BM$187,V$11,0)),"",VLOOKUP($B73,'NEL &amp; P4P Backsheet'!$D$11:$BM$187, V$11,0))</f>
        <v>47</v>
      </c>
      <c r="W73" s="57">
        <f ca="1">IF(ISERROR(VLOOKUP($B73,'NEL &amp; P4P Backsheet'!$D$11:$BM$187,W$11,0)),"",VLOOKUP($B73,'NEL &amp; P4P Backsheet'!$D$11:$BM$187, W$11,0))</f>
        <v>-5</v>
      </c>
    </row>
    <row r="74" spans="1:24" ht="15.75" thickBot="1">
      <c r="A74" s="3">
        <v>59</v>
      </c>
      <c r="B74" s="41" t="str">
        <f t="shared" ca="1" si="1"/>
        <v>E06000015</v>
      </c>
      <c r="C74" s="42" t="str">
        <f ca="1">IF(B74="","",VLOOKUP(B74,'Org list'!$J$9:$K$637,2,0))</f>
        <v>Derby</v>
      </c>
      <c r="D74" s="24" t="str">
        <f ca="1">IF(ISERROR(VLOOKUP($B74,'NEL &amp; P4P Backsheet'!$D$38:$BL$187,'Non-Elective Performance'!$D$11,0)),"",VLOOKUP($B74,'NEL &amp; P4P Backsheet'!$D$38:$BL$187,'Non-Elective Performance'!$D$11,0))</f>
        <v>MAR</v>
      </c>
      <c r="E74" s="327">
        <f ca="1">IF(ISERROR(VLOOKUP($B74,'NEL &amp; P4P Backsheet'!$D$11:$BM$187,E$11,0)),"",VLOOKUP($B74,'NEL &amp; P4P Backsheet'!$D$11:$BM$187, E$11,0))</f>
        <v>7099</v>
      </c>
      <c r="F74" s="459">
        <f ca="1">IF(ISERROR(VLOOKUP($B74,'NEL &amp; P4P Backsheet'!$D$11:$BM$187,F$11,0)),"",VLOOKUP($B74,'NEL &amp; P4P Backsheet'!$D$11:$BM$187, F$11,0))</f>
        <v>6959</v>
      </c>
      <c r="G74" s="459">
        <f ca="1">IF(ISERROR(VLOOKUP($B74,'NEL &amp; P4P Backsheet'!$D$11:$BM$187,G$11,0)),"",VLOOKUP($B74,'NEL &amp; P4P Backsheet'!$D$11:$BM$187, G$11,0))</f>
        <v>6930</v>
      </c>
      <c r="H74" s="57">
        <f ca="1">IF(ISERROR(VLOOKUP($B74,'NEL &amp; P4P Backsheet'!$D$11:$BM$187,H$11,0)),"",VLOOKUP($B74,'NEL &amp; P4P Backsheet'!$D$11:$BM$187, H$11,0))</f>
        <v>7236</v>
      </c>
      <c r="I74" s="327">
        <f ca="1">IF(ISERROR(VLOOKUP($B74,'NEL &amp; P4P Backsheet'!$D$11:$BM$187,I$11,0)),"",VLOOKUP($B74,'NEL &amp; P4P Backsheet'!$D$11:$BM$187, I$11,0))</f>
        <v>7080</v>
      </c>
      <c r="J74" s="459">
        <f ca="1">IF(ISERROR(VLOOKUP($B74,'NEL &amp; P4P Backsheet'!$D$11:$BM$187,J$11,0)),"",VLOOKUP($B74,'NEL &amp; P4P Backsheet'!$D$11:$BM$187, J$11,0))</f>
        <v>6536</v>
      </c>
      <c r="K74" s="459">
        <f ca="1">IF(ISERROR(VLOOKUP($B74,'NEL &amp; P4P Backsheet'!$D$11:$BM$187,K$11,0)),"",VLOOKUP($B74,'NEL &amp; P4P Backsheet'!$D$11:$BM$187, K$11,0))</f>
        <v>6808</v>
      </c>
      <c r="L74" s="57">
        <f ca="1">IF(ISERROR(VLOOKUP($B74,'NEL &amp; P4P Backsheet'!$D$11:$BM$187,L$11,0)),"",VLOOKUP($B74,'NEL &amp; P4P Backsheet'!$D$11:$BM$187, L$11,0))</f>
        <v>6808</v>
      </c>
      <c r="M74" s="344">
        <f ca="1">IF(ISERROR(VLOOKUP($B74,'NEL &amp; P4P Backsheet'!$D$11:$BM$187,M$11,0)),"",VLOOKUP($B74,'NEL &amp; P4P Backsheet'!$D$11:$BM$187, M$11,0))</f>
        <v>6776</v>
      </c>
      <c r="N74" s="327">
        <f ca="1">IF(ISERROR(VLOOKUP($B74,'NEL &amp; P4P Backsheet'!$D$11:$BM$187,N$11,0)),"",VLOOKUP($B74,'NEL &amp; P4P Backsheet'!$D$11:$BM$187, N$11,0))</f>
        <v>7005</v>
      </c>
      <c r="O74" s="459">
        <f ca="1">IF(ISERROR(VLOOKUP($B74,'NEL &amp; P4P Backsheet'!$D$11:$BM$187,O$11,0)),"",VLOOKUP($B74,'NEL &amp; P4P Backsheet'!$D$11:$BM$187, O$11,0))</f>
        <v>7080</v>
      </c>
      <c r="P74" s="57">
        <f ca="1">IF(ISERROR(VLOOKUP($B74,'NEL &amp; P4P Backsheet'!$D$11:$BM$187,P$11,0)),"",VLOOKUP($B74,'NEL &amp; P4P Backsheet'!$D$11:$BM$187, P$11,0))</f>
        <v>6835</v>
      </c>
      <c r="Q74" s="327">
        <f ca="1">IF(ISERROR(VLOOKUP($B74,'NEL &amp; P4P Backsheet'!$D$11:$BM$187,Q$11,0)),"",VLOOKUP($B74,'NEL &amp; P4P Backsheet'!$D$11:$BM$187, Q$11,0))</f>
        <v>94</v>
      </c>
      <c r="R74" s="459">
        <f ca="1">IF(ISERROR(VLOOKUP($B74,'NEL &amp; P4P Backsheet'!$D$11:$BM$187,R$11,0)),"",VLOOKUP($B74,'NEL &amp; P4P Backsheet'!$D$11:$BM$187, R$11,0))</f>
        <v>-121</v>
      </c>
      <c r="S74" s="57">
        <f ca="1">IF(ISERROR(VLOOKUP($B74,'NEL &amp; P4P Backsheet'!$D$11:$BM$187,S$11,0)),"",VLOOKUP($B74,'NEL &amp; P4P Backsheet'!$D$11:$BM$187, S$11,0))</f>
        <v>95</v>
      </c>
      <c r="T74" s="61">
        <f ca="1">IF(ISERROR(VLOOKUP($B74,'NEL &amp; P4P Backsheet'!$D$11:$BM$187,T$11,0)),"",VLOOKUP($B74,'NEL &amp; P4P Backsheet'!$D$11:$BM$187, T$11,0))</f>
        <v>0</v>
      </c>
      <c r="U74" s="327">
        <f ca="1">IF(ISERROR(VLOOKUP($B74,'NEL &amp; P4P Backsheet'!$D$11:$BM$187,U$11,0)),"",VLOOKUP($B74,'NEL &amp; P4P Backsheet'!$D$11:$BM$187, U$11,0))</f>
        <v>75</v>
      </c>
      <c r="V74" s="459">
        <f ca="1">IF(ISERROR(VLOOKUP($B74,'NEL &amp; P4P Backsheet'!$D$11:$BM$187,V$11,0)),"",VLOOKUP($B74,'NEL &amp; P4P Backsheet'!$D$11:$BM$187, V$11,0))</f>
        <v>-544</v>
      </c>
      <c r="W74" s="57">
        <f ca="1">IF(ISERROR(VLOOKUP($B74,'NEL &amp; P4P Backsheet'!$D$11:$BM$187,W$11,0)),"",VLOOKUP($B74,'NEL &amp; P4P Backsheet'!$D$11:$BM$187, W$11,0))</f>
        <v>-27</v>
      </c>
    </row>
    <row r="75" spans="1:24" ht="15.75" thickBot="1">
      <c r="A75" s="3">
        <v>60</v>
      </c>
      <c r="B75" s="41" t="str">
        <f t="shared" ca="1" si="1"/>
        <v>E10000007</v>
      </c>
      <c r="C75" s="42" t="str">
        <f ca="1">IF(B75="","",VLOOKUP(B75,'Org list'!$J$9:$K$637,2,0))</f>
        <v>Derbyshire</v>
      </c>
      <c r="D75" s="24" t="str">
        <f ca="1">IF(ISERROR(VLOOKUP($B75,'NEL &amp; P4P Backsheet'!$D$38:$BL$187,'Non-Elective Performance'!$D$11,0)),"",VLOOKUP($B75,'NEL &amp; P4P Backsheet'!$D$38:$BL$187,'Non-Elective Performance'!$D$11,0))</f>
        <v>MAR</v>
      </c>
      <c r="E75" s="327">
        <f ca="1">IF(ISERROR(VLOOKUP($B75,'NEL &amp; P4P Backsheet'!$D$11:$BM$187,E$11,0)),"",VLOOKUP($B75,'NEL &amp; P4P Backsheet'!$D$11:$BM$187, E$11,0))</f>
        <v>23620</v>
      </c>
      <c r="F75" s="459">
        <f ca="1">IF(ISERROR(VLOOKUP($B75,'NEL &amp; P4P Backsheet'!$D$11:$BM$187,F$11,0)),"",VLOOKUP($B75,'NEL &amp; P4P Backsheet'!$D$11:$BM$187, F$11,0))</f>
        <v>23685.435487689767</v>
      </c>
      <c r="G75" s="459">
        <f ca="1">IF(ISERROR(VLOOKUP($B75,'NEL &amp; P4P Backsheet'!$D$11:$BM$187,G$11,0)),"",VLOOKUP($B75,'NEL &amp; P4P Backsheet'!$D$11:$BM$187, G$11,0))</f>
        <v>23606.137751057093</v>
      </c>
      <c r="H75" s="57">
        <f ca="1">IF(ISERROR(VLOOKUP($B75,'NEL &amp; P4P Backsheet'!$D$11:$BM$187,H$11,0)),"",VLOOKUP($B75,'NEL &amp; P4P Backsheet'!$D$11:$BM$187, H$11,0))</f>
        <v>24311.308076729736</v>
      </c>
      <c r="I75" s="327">
        <f ca="1">IF(ISERROR(VLOOKUP($B75,'NEL &amp; P4P Backsheet'!$D$11:$BM$187,I$11,0)),"",VLOOKUP($B75,'NEL &amp; P4P Backsheet'!$D$11:$BM$187, I$11,0))</f>
        <v>23908.565697903399</v>
      </c>
      <c r="J75" s="459">
        <f ca="1">IF(ISERROR(VLOOKUP($B75,'NEL &amp; P4P Backsheet'!$D$11:$BM$187,J$11,0)),"",VLOOKUP($B75,'NEL &amp; P4P Backsheet'!$D$11:$BM$187, J$11,0))</f>
        <v>22069.445259603137</v>
      </c>
      <c r="K75" s="459">
        <f ca="1">IF(ISERROR(VLOOKUP($B75,'NEL &amp; P4P Backsheet'!$D$11:$BM$187,K$11,0)),"",VLOOKUP($B75,'NEL &amp; P4P Backsheet'!$D$11:$BM$187, K$11,0))</f>
        <v>22989.005478753268</v>
      </c>
      <c r="L75" s="57">
        <f ca="1">IF(ISERROR(VLOOKUP($B75,'NEL &amp; P4P Backsheet'!$D$11:$BM$187,L$11,0)),"",VLOOKUP($B75,'NEL &amp; P4P Backsheet'!$D$11:$BM$187, L$11,0))</f>
        <v>22989.005478753268</v>
      </c>
      <c r="M75" s="344">
        <f ca="1">IF(ISERROR(VLOOKUP($B75,'NEL &amp; P4P Backsheet'!$D$11:$BM$187,M$11,0)),"",VLOOKUP($B75,'NEL &amp; P4P Backsheet'!$D$11:$BM$187, M$11,0))</f>
        <v>22215</v>
      </c>
      <c r="N75" s="327">
        <f ca="1">IF(ISERROR(VLOOKUP($B75,'NEL &amp; P4P Backsheet'!$D$11:$BM$187,N$11,0)),"",VLOOKUP($B75,'NEL &amp; P4P Backsheet'!$D$11:$BM$187, N$11,0))</f>
        <v>22840</v>
      </c>
      <c r="O75" s="459">
        <f ca="1">IF(ISERROR(VLOOKUP($B75,'NEL &amp; P4P Backsheet'!$D$11:$BM$187,O$11,0)),"",VLOOKUP($B75,'NEL &amp; P4P Backsheet'!$D$11:$BM$187, O$11,0))</f>
        <v>22838</v>
      </c>
      <c r="P75" s="57">
        <f ca="1">IF(ISERROR(VLOOKUP($B75,'NEL &amp; P4P Backsheet'!$D$11:$BM$187,P$11,0)),"",VLOOKUP($B75,'NEL &amp; P4P Backsheet'!$D$11:$BM$187, P$11,0))</f>
        <v>22143</v>
      </c>
      <c r="Q75" s="327">
        <f ca="1">IF(ISERROR(VLOOKUP($B75,'NEL &amp; P4P Backsheet'!$D$11:$BM$187,Q$11,0)),"",VLOOKUP($B75,'NEL &amp; P4P Backsheet'!$D$11:$BM$187, Q$11,0))</f>
        <v>780</v>
      </c>
      <c r="R75" s="459">
        <f ca="1">IF(ISERROR(VLOOKUP($B75,'NEL &amp; P4P Backsheet'!$D$11:$BM$187,R$11,0)),"",VLOOKUP($B75,'NEL &amp; P4P Backsheet'!$D$11:$BM$187, R$11,0))</f>
        <v>847.43548768976689</v>
      </c>
      <c r="S75" s="57">
        <f ca="1">IF(ISERROR(VLOOKUP($B75,'NEL &amp; P4P Backsheet'!$D$11:$BM$187,S$11,0)),"",VLOOKUP($B75,'NEL &amp; P4P Backsheet'!$D$11:$BM$187, S$11,0))</f>
        <v>1463.1377510570928</v>
      </c>
      <c r="T75" s="61">
        <f ca="1">IF(ISERROR(VLOOKUP($B75,'NEL &amp; P4P Backsheet'!$D$11:$BM$187,T$11,0)),"",VLOOKUP($B75,'NEL &amp; P4P Backsheet'!$D$11:$BM$187, T$11,0))</f>
        <v>0</v>
      </c>
      <c r="U75" s="327">
        <f ca="1">IF(ISERROR(VLOOKUP($B75,'NEL &amp; P4P Backsheet'!$D$11:$BM$187,U$11,0)),"",VLOOKUP($B75,'NEL &amp; P4P Backsheet'!$D$11:$BM$187, U$11,0))</f>
        <v>1068.5656979033993</v>
      </c>
      <c r="V75" s="459">
        <f ca="1">IF(ISERROR(VLOOKUP($B75,'NEL &amp; P4P Backsheet'!$D$11:$BM$187,V$11,0)),"",VLOOKUP($B75,'NEL &amp; P4P Backsheet'!$D$11:$BM$187, V$11,0))</f>
        <v>-768.55474039686305</v>
      </c>
      <c r="W75" s="57">
        <f ca="1">IF(ISERROR(VLOOKUP($B75,'NEL &amp; P4P Backsheet'!$D$11:$BM$187,W$11,0)),"",VLOOKUP($B75,'NEL &amp; P4P Backsheet'!$D$11:$BM$187, W$11,0))</f>
        <v>846.00547875326811</v>
      </c>
    </row>
    <row r="76" spans="1:24" ht="15.75" thickBot="1">
      <c r="A76" s="3">
        <v>61</v>
      </c>
      <c r="B76" s="41" t="str">
        <f t="shared" ca="1" si="1"/>
        <v>E10000008</v>
      </c>
      <c r="C76" s="42" t="str">
        <f ca="1">IF(B76="","",VLOOKUP(B76,'Org list'!$J$9:$K$637,2,0))</f>
        <v>Devon</v>
      </c>
      <c r="D76" s="24" t="str">
        <f ca="1">IF(ISERROR(VLOOKUP($B76,'NEL &amp; P4P Backsheet'!$D$38:$BL$187,'Non-Elective Performance'!$D$11,0)),"",VLOOKUP($B76,'NEL &amp; P4P Backsheet'!$D$38:$BL$187,'Non-Elective Performance'!$D$11,0))</f>
        <v>MAR</v>
      </c>
      <c r="E76" s="327">
        <f ca="1">IF(ISERROR(VLOOKUP($B76,'NEL &amp; P4P Backsheet'!$D$11:$BM$187,E$11,0)),"",VLOOKUP($B76,'NEL &amp; P4P Backsheet'!$D$11:$BM$187, E$11,0))</f>
        <v>19971</v>
      </c>
      <c r="F76" s="459">
        <f ca="1">IF(ISERROR(VLOOKUP($B76,'NEL &amp; P4P Backsheet'!$D$11:$BM$187,F$11,0)),"",VLOOKUP($B76,'NEL &amp; P4P Backsheet'!$D$11:$BM$187, F$11,0))</f>
        <v>19764</v>
      </c>
      <c r="G76" s="459">
        <f ca="1">IF(ISERROR(VLOOKUP($B76,'NEL &amp; P4P Backsheet'!$D$11:$BM$187,G$11,0)),"",VLOOKUP($B76,'NEL &amp; P4P Backsheet'!$D$11:$BM$187, G$11,0))</f>
        <v>20240</v>
      </c>
      <c r="H76" s="57">
        <f ca="1">IF(ISERROR(VLOOKUP($B76,'NEL &amp; P4P Backsheet'!$D$11:$BM$187,H$11,0)),"",VLOOKUP($B76,'NEL &amp; P4P Backsheet'!$D$11:$BM$187, H$11,0))</f>
        <v>20913</v>
      </c>
      <c r="I76" s="327">
        <f ca="1">IF(ISERROR(VLOOKUP($B76,'NEL &amp; P4P Backsheet'!$D$11:$BM$187,I$11,0)),"",VLOOKUP($B76,'NEL &amp; P4P Backsheet'!$D$11:$BM$187, I$11,0))</f>
        <v>18925</v>
      </c>
      <c r="J76" s="459">
        <f ca="1">IF(ISERROR(VLOOKUP($B76,'NEL &amp; P4P Backsheet'!$D$11:$BM$187,J$11,0)),"",VLOOKUP($B76,'NEL &amp; P4P Backsheet'!$D$11:$BM$187, J$11,0))</f>
        <v>18666</v>
      </c>
      <c r="K76" s="459">
        <f ca="1">IF(ISERROR(VLOOKUP($B76,'NEL &amp; P4P Backsheet'!$D$11:$BM$187,K$11,0)),"",VLOOKUP($B76,'NEL &amp; P4P Backsheet'!$D$11:$BM$187, K$11,0))</f>
        <v>19128</v>
      </c>
      <c r="L76" s="57">
        <f ca="1">IF(ISERROR(VLOOKUP($B76,'NEL &amp; P4P Backsheet'!$D$11:$BM$187,L$11,0)),"",VLOOKUP($B76,'NEL &amp; P4P Backsheet'!$D$11:$BM$187, L$11,0))</f>
        <v>19377</v>
      </c>
      <c r="M76" s="344">
        <f ca="1">IF(ISERROR(VLOOKUP($B76,'NEL &amp; P4P Backsheet'!$D$11:$BM$187,M$11,0)),"",VLOOKUP($B76,'NEL &amp; P4P Backsheet'!$D$11:$BM$187, M$11,0))</f>
        <v>19266</v>
      </c>
      <c r="N76" s="327">
        <f ca="1">IF(ISERROR(VLOOKUP($B76,'NEL &amp; P4P Backsheet'!$D$11:$BM$187,N$11,0)),"",VLOOKUP($B76,'NEL &amp; P4P Backsheet'!$D$11:$BM$187, N$11,0))</f>
        <v>20812</v>
      </c>
      <c r="O76" s="459">
        <f ca="1">IF(ISERROR(VLOOKUP($B76,'NEL &amp; P4P Backsheet'!$D$11:$BM$187,O$11,0)),"",VLOOKUP($B76,'NEL &amp; P4P Backsheet'!$D$11:$BM$187, O$11,0))</f>
        <v>19987</v>
      </c>
      <c r="P76" s="57">
        <f ca="1">IF(ISERROR(VLOOKUP($B76,'NEL &amp; P4P Backsheet'!$D$11:$BM$187,P$11,0)),"",VLOOKUP($B76,'NEL &amp; P4P Backsheet'!$D$11:$BM$187, P$11,0))</f>
        <v>20268</v>
      </c>
      <c r="Q76" s="327">
        <f ca="1">IF(ISERROR(VLOOKUP($B76,'NEL &amp; P4P Backsheet'!$D$11:$BM$187,Q$11,0)),"",VLOOKUP($B76,'NEL &amp; P4P Backsheet'!$D$11:$BM$187, Q$11,0))</f>
        <v>-841</v>
      </c>
      <c r="R76" s="459">
        <f ca="1">IF(ISERROR(VLOOKUP($B76,'NEL &amp; P4P Backsheet'!$D$11:$BM$187,R$11,0)),"",VLOOKUP($B76,'NEL &amp; P4P Backsheet'!$D$11:$BM$187, R$11,0))</f>
        <v>-223</v>
      </c>
      <c r="S76" s="57">
        <f ca="1">IF(ISERROR(VLOOKUP($B76,'NEL &amp; P4P Backsheet'!$D$11:$BM$187,S$11,0)),"",VLOOKUP($B76,'NEL &amp; P4P Backsheet'!$D$11:$BM$187, S$11,0))</f>
        <v>-28</v>
      </c>
      <c r="T76" s="61">
        <f ca="1">IF(ISERROR(VLOOKUP($B76,'NEL &amp; P4P Backsheet'!$D$11:$BM$187,T$11,0)),"",VLOOKUP($B76,'NEL &amp; P4P Backsheet'!$D$11:$BM$187, T$11,0))</f>
        <v>0</v>
      </c>
      <c r="U76" s="327">
        <f ca="1">IF(ISERROR(VLOOKUP($B76,'NEL &amp; P4P Backsheet'!$D$11:$BM$187,U$11,0)),"",VLOOKUP($B76,'NEL &amp; P4P Backsheet'!$D$11:$BM$187, U$11,0))</f>
        <v>-1887</v>
      </c>
      <c r="V76" s="459">
        <f ca="1">IF(ISERROR(VLOOKUP($B76,'NEL &amp; P4P Backsheet'!$D$11:$BM$187,V$11,0)),"",VLOOKUP($B76,'NEL &amp; P4P Backsheet'!$D$11:$BM$187, V$11,0))</f>
        <v>-1321</v>
      </c>
      <c r="W76" s="57">
        <f ca="1">IF(ISERROR(VLOOKUP($B76,'NEL &amp; P4P Backsheet'!$D$11:$BM$187,W$11,0)),"",VLOOKUP($B76,'NEL &amp; P4P Backsheet'!$D$11:$BM$187, W$11,0))</f>
        <v>-1140</v>
      </c>
    </row>
    <row r="77" spans="1:24" ht="15.75" thickBot="1">
      <c r="A77" s="3">
        <v>62</v>
      </c>
      <c r="B77" s="41" t="str">
        <f t="shared" ca="1" si="1"/>
        <v>E08000017</v>
      </c>
      <c r="C77" s="42" t="str">
        <f ca="1">IF(B77="","",VLOOKUP(B77,'Org list'!$J$9:$K$637,2,0))</f>
        <v>Doncaster</v>
      </c>
      <c r="D77" s="24" t="str">
        <f ca="1">IF(ISERROR(VLOOKUP($B77,'NEL &amp; P4P Backsheet'!$D$38:$BL$187,'Non-Elective Performance'!$D$11,0)),"",VLOOKUP($B77,'NEL &amp; P4P Backsheet'!$D$38:$BL$187,'Non-Elective Performance'!$D$11,0))</f>
        <v>SUS</v>
      </c>
      <c r="E77" s="327">
        <f ca="1">IF(ISERROR(VLOOKUP($B77,'NEL &amp; P4P Backsheet'!$D$11:$BM$187,E$11,0)),"",VLOOKUP($B77,'NEL &amp; P4P Backsheet'!$D$11:$BM$187, E$11,0))</f>
        <v>9509</v>
      </c>
      <c r="F77" s="459">
        <f ca="1">IF(ISERROR(VLOOKUP($B77,'NEL &amp; P4P Backsheet'!$D$11:$BM$187,F$11,0)),"",VLOOKUP($B77,'NEL &amp; P4P Backsheet'!$D$11:$BM$187, F$11,0))</f>
        <v>9349</v>
      </c>
      <c r="G77" s="459">
        <f ca="1">IF(ISERROR(VLOOKUP($B77,'NEL &amp; P4P Backsheet'!$D$11:$BM$187,G$11,0)),"",VLOOKUP($B77,'NEL &amp; P4P Backsheet'!$D$11:$BM$187, G$11,0))</f>
        <v>9160</v>
      </c>
      <c r="H77" s="57">
        <f ca="1">IF(ISERROR(VLOOKUP($B77,'NEL &amp; P4P Backsheet'!$D$11:$BM$187,H$11,0)),"",VLOOKUP($B77,'NEL &amp; P4P Backsheet'!$D$11:$BM$187, H$11,0))</f>
        <v>9825</v>
      </c>
      <c r="I77" s="327">
        <f ca="1">IF(ISERROR(VLOOKUP($B77,'NEL &amp; P4P Backsheet'!$D$11:$BM$187,I$11,0)),"",VLOOKUP($B77,'NEL &amp; P4P Backsheet'!$D$11:$BM$187, I$11,0))</f>
        <v>9176</v>
      </c>
      <c r="J77" s="459">
        <f ca="1">IF(ISERROR(VLOOKUP($B77,'NEL &amp; P4P Backsheet'!$D$11:$BM$187,J$11,0)),"",VLOOKUP($B77,'NEL &amp; P4P Backsheet'!$D$11:$BM$187, J$11,0))</f>
        <v>9022</v>
      </c>
      <c r="K77" s="459">
        <f ca="1">IF(ISERROR(VLOOKUP($B77,'NEL &amp; P4P Backsheet'!$D$11:$BM$187,K$11,0)),"",VLOOKUP($B77,'NEL &amp; P4P Backsheet'!$D$11:$BM$187, K$11,0))</f>
        <v>8839</v>
      </c>
      <c r="L77" s="57">
        <f ca="1">IF(ISERROR(VLOOKUP($B77,'NEL &amp; P4P Backsheet'!$D$11:$BM$187,L$11,0)),"",VLOOKUP($B77,'NEL &amp; P4P Backsheet'!$D$11:$BM$187, L$11,0))</f>
        <v>9481</v>
      </c>
      <c r="M77" s="344">
        <f ca="1">IF(ISERROR(VLOOKUP($B77,'NEL &amp; P4P Backsheet'!$D$11:$BM$187,M$11,0)),"",VLOOKUP($B77,'NEL &amp; P4P Backsheet'!$D$11:$BM$187, M$11,0))</f>
        <v>9154</v>
      </c>
      <c r="N77" s="327">
        <f ca="1">IF(ISERROR(VLOOKUP($B77,'NEL &amp; P4P Backsheet'!$D$11:$BM$187,N$11,0)),"",VLOOKUP($B77,'NEL &amp; P4P Backsheet'!$D$11:$BM$187, N$11,0))</f>
        <v>9486</v>
      </c>
      <c r="O77" s="459">
        <f ca="1">IF(ISERROR(VLOOKUP($B77,'NEL &amp; P4P Backsheet'!$D$11:$BM$187,O$11,0)),"",VLOOKUP($B77,'NEL &amp; P4P Backsheet'!$D$11:$BM$187, O$11,0))</f>
        <v>9149</v>
      </c>
      <c r="P77" s="57">
        <f ca="1">IF(ISERROR(VLOOKUP($B77,'NEL &amp; P4P Backsheet'!$D$11:$BM$187,P$11,0)),"",VLOOKUP($B77,'NEL &amp; P4P Backsheet'!$D$11:$BM$187, P$11,0))</f>
        <v>9067</v>
      </c>
      <c r="Q77" s="327">
        <f ca="1">IF(ISERROR(VLOOKUP($B77,'NEL &amp; P4P Backsheet'!$D$11:$BM$187,Q$11,0)),"",VLOOKUP($B77,'NEL &amp; P4P Backsheet'!$D$11:$BM$187, Q$11,0))</f>
        <v>23</v>
      </c>
      <c r="R77" s="459">
        <f ca="1">IF(ISERROR(VLOOKUP($B77,'NEL &amp; P4P Backsheet'!$D$11:$BM$187,R$11,0)),"",VLOOKUP($B77,'NEL &amp; P4P Backsheet'!$D$11:$BM$187, R$11,0))</f>
        <v>200</v>
      </c>
      <c r="S77" s="57">
        <f ca="1">IF(ISERROR(VLOOKUP($B77,'NEL &amp; P4P Backsheet'!$D$11:$BM$187,S$11,0)),"",VLOOKUP($B77,'NEL &amp; P4P Backsheet'!$D$11:$BM$187, S$11,0))</f>
        <v>93</v>
      </c>
      <c r="T77" s="61">
        <f ca="1">IF(ISERROR(VLOOKUP($B77,'NEL &amp; P4P Backsheet'!$D$11:$BM$187,T$11,0)),"",VLOOKUP($B77,'NEL &amp; P4P Backsheet'!$D$11:$BM$187, T$11,0))</f>
        <v>0</v>
      </c>
      <c r="U77" s="327">
        <f ca="1">IF(ISERROR(VLOOKUP($B77,'NEL &amp; P4P Backsheet'!$D$11:$BM$187,U$11,0)),"",VLOOKUP($B77,'NEL &amp; P4P Backsheet'!$D$11:$BM$187, U$11,0))</f>
        <v>-310</v>
      </c>
      <c r="V77" s="459">
        <f ca="1">IF(ISERROR(VLOOKUP($B77,'NEL &amp; P4P Backsheet'!$D$11:$BM$187,V$11,0)),"",VLOOKUP($B77,'NEL &amp; P4P Backsheet'!$D$11:$BM$187, V$11,0))</f>
        <v>-127</v>
      </c>
      <c r="W77" s="57">
        <f ca="1">IF(ISERROR(VLOOKUP($B77,'NEL &amp; P4P Backsheet'!$D$11:$BM$187,W$11,0)),"",VLOOKUP($B77,'NEL &amp; P4P Backsheet'!$D$11:$BM$187, W$11,0))</f>
        <v>-228</v>
      </c>
    </row>
    <row r="78" spans="1:24" ht="15.75" thickBot="1">
      <c r="A78" s="3">
        <v>63</v>
      </c>
      <c r="B78" s="41" t="str">
        <f t="shared" ca="1" si="1"/>
        <v>E10000009</v>
      </c>
      <c r="C78" s="42" t="str">
        <f ca="1">IF(B78="","",VLOOKUP(B78,'Org list'!$J$9:$K$637,2,0))</f>
        <v>Dorset</v>
      </c>
      <c r="D78" s="24" t="str">
        <f ca="1">IF(ISERROR(VLOOKUP($B78,'NEL &amp; P4P Backsheet'!$D$38:$BL$187,'Non-Elective Performance'!$D$11,0)),"",VLOOKUP($B78,'NEL &amp; P4P Backsheet'!$D$38:$BL$187,'Non-Elective Performance'!$D$11,0))</f>
        <v>MAR</v>
      </c>
      <c r="E78" s="327">
        <f ca="1">IF(ISERROR(VLOOKUP($B78,'NEL &amp; P4P Backsheet'!$D$11:$BM$187,E$11,0)),"",VLOOKUP($B78,'NEL &amp; P4P Backsheet'!$D$11:$BM$187, E$11,0))</f>
        <v>11594</v>
      </c>
      <c r="F78" s="459">
        <f ca="1">IF(ISERROR(VLOOKUP($B78,'NEL &amp; P4P Backsheet'!$D$11:$BM$187,F$11,0)),"",VLOOKUP($B78,'NEL &amp; P4P Backsheet'!$D$11:$BM$187, F$11,0))</f>
        <v>10595</v>
      </c>
      <c r="G78" s="459">
        <f ca="1">IF(ISERROR(VLOOKUP($B78,'NEL &amp; P4P Backsheet'!$D$11:$BM$187,G$11,0)),"",VLOOKUP($B78,'NEL &amp; P4P Backsheet'!$D$11:$BM$187, G$11,0))</f>
        <v>10763</v>
      </c>
      <c r="H78" s="57">
        <f ca="1">IF(ISERROR(VLOOKUP($B78,'NEL &amp; P4P Backsheet'!$D$11:$BM$187,H$11,0)),"",VLOOKUP($B78,'NEL &amp; P4P Backsheet'!$D$11:$BM$187, H$11,0))</f>
        <v>11152</v>
      </c>
      <c r="I78" s="327">
        <f ca="1">IF(ISERROR(VLOOKUP($B78,'NEL &amp; P4P Backsheet'!$D$11:$BM$187,I$11,0)),"",VLOOKUP($B78,'NEL &amp; P4P Backsheet'!$D$11:$BM$187, I$11,0))</f>
        <v>11833</v>
      </c>
      <c r="J78" s="459">
        <f ca="1">IF(ISERROR(VLOOKUP($B78,'NEL &amp; P4P Backsheet'!$D$11:$BM$187,J$11,0)),"",VLOOKUP($B78,'NEL &amp; P4P Backsheet'!$D$11:$BM$187, J$11,0))</f>
        <v>11044</v>
      </c>
      <c r="K78" s="459">
        <f ca="1">IF(ISERROR(VLOOKUP($B78,'NEL &amp; P4P Backsheet'!$D$11:$BM$187,K$11,0)),"",VLOOKUP($B78,'NEL &amp; P4P Backsheet'!$D$11:$BM$187, K$11,0))</f>
        <v>10602</v>
      </c>
      <c r="L78" s="57">
        <f ca="1">IF(ISERROR(VLOOKUP($B78,'NEL &amp; P4P Backsheet'!$D$11:$BM$187,L$11,0)),"",VLOOKUP($B78,'NEL &amp; P4P Backsheet'!$D$11:$BM$187, L$11,0))</f>
        <v>9911</v>
      </c>
      <c r="M78" s="344">
        <f ca="1">IF(ISERROR(VLOOKUP($B78,'NEL &amp; P4P Backsheet'!$D$11:$BM$187,M$11,0)),"",VLOOKUP($B78,'NEL &amp; P4P Backsheet'!$D$11:$BM$187, M$11,0))</f>
        <v>9370</v>
      </c>
      <c r="N78" s="327">
        <f ca="1">IF(ISERROR(VLOOKUP($B78,'NEL &amp; P4P Backsheet'!$D$11:$BM$187,N$11,0)),"",VLOOKUP($B78,'NEL &amp; P4P Backsheet'!$D$11:$BM$187, N$11,0))</f>
        <v>11827</v>
      </c>
      <c r="O78" s="459">
        <f ca="1">IF(ISERROR(VLOOKUP($B78,'NEL &amp; P4P Backsheet'!$D$11:$BM$187,O$11,0)),"",VLOOKUP($B78,'NEL &amp; P4P Backsheet'!$D$11:$BM$187, O$11,0))</f>
        <v>11771</v>
      </c>
      <c r="P78" s="57">
        <f ca="1">IF(ISERROR(VLOOKUP($B78,'NEL &amp; P4P Backsheet'!$D$11:$BM$187,P$11,0)),"",VLOOKUP($B78,'NEL &amp; P4P Backsheet'!$D$11:$BM$187, P$11,0))</f>
        <v>11981</v>
      </c>
      <c r="Q78" s="327">
        <f ca="1">IF(ISERROR(VLOOKUP($B78,'NEL &amp; P4P Backsheet'!$D$11:$BM$187,Q$11,0)),"",VLOOKUP($B78,'NEL &amp; P4P Backsheet'!$D$11:$BM$187, Q$11,0))</f>
        <v>-233</v>
      </c>
      <c r="R78" s="459">
        <f ca="1">IF(ISERROR(VLOOKUP($B78,'NEL &amp; P4P Backsheet'!$D$11:$BM$187,R$11,0)),"",VLOOKUP($B78,'NEL &amp; P4P Backsheet'!$D$11:$BM$187, R$11,0))</f>
        <v>-1176</v>
      </c>
      <c r="S78" s="57">
        <f ca="1">IF(ISERROR(VLOOKUP($B78,'NEL &amp; P4P Backsheet'!$D$11:$BM$187,S$11,0)),"",VLOOKUP($B78,'NEL &amp; P4P Backsheet'!$D$11:$BM$187, S$11,0))</f>
        <v>-1218</v>
      </c>
      <c r="T78" s="61">
        <f ca="1">IF(ISERROR(VLOOKUP($B78,'NEL &amp; P4P Backsheet'!$D$11:$BM$187,T$11,0)),"",VLOOKUP($B78,'NEL &amp; P4P Backsheet'!$D$11:$BM$187, T$11,0))</f>
        <v>0</v>
      </c>
      <c r="U78" s="327">
        <f ca="1">IF(ISERROR(VLOOKUP($B78,'NEL &amp; P4P Backsheet'!$D$11:$BM$187,U$11,0)),"",VLOOKUP($B78,'NEL &amp; P4P Backsheet'!$D$11:$BM$187, U$11,0))</f>
        <v>6</v>
      </c>
      <c r="V78" s="459">
        <f ca="1">IF(ISERROR(VLOOKUP($B78,'NEL &amp; P4P Backsheet'!$D$11:$BM$187,V$11,0)),"",VLOOKUP($B78,'NEL &amp; P4P Backsheet'!$D$11:$BM$187, V$11,0))</f>
        <v>-727</v>
      </c>
      <c r="W78" s="57">
        <f ca="1">IF(ISERROR(VLOOKUP($B78,'NEL &amp; P4P Backsheet'!$D$11:$BM$187,W$11,0)),"",VLOOKUP($B78,'NEL &amp; P4P Backsheet'!$D$11:$BM$187, W$11,0))</f>
        <v>-1379</v>
      </c>
    </row>
    <row r="79" spans="1:24" ht="15.75" thickBot="1">
      <c r="A79" s="3">
        <v>64</v>
      </c>
      <c r="B79" s="41" t="str">
        <f t="shared" ref="B79:B110" ca="1" si="2">IF($A79&gt;$X$45-1,"",INDIRECT("'Comms by AT'!D"&amp;$A79+$X$42))</f>
        <v>E08000027</v>
      </c>
      <c r="C79" s="42" t="str">
        <f ca="1">IF(B79="","",VLOOKUP(B79,'Org list'!$J$9:$K$637,2,0))</f>
        <v>Dudley</v>
      </c>
      <c r="D79" s="24" t="str">
        <f ca="1">IF(ISERROR(VLOOKUP($B79,'NEL &amp; P4P Backsheet'!$D$38:$BL$187,'Non-Elective Performance'!$D$11,0)),"",VLOOKUP($B79,'NEL &amp; P4P Backsheet'!$D$38:$BL$187,'Non-Elective Performance'!$D$11,0))</f>
        <v>MAR</v>
      </c>
      <c r="E79" s="327">
        <f ca="1">IF(ISERROR(VLOOKUP($B79,'NEL &amp; P4P Backsheet'!$D$11:$BM$187,E$11,0)),"",VLOOKUP($B79,'NEL &amp; P4P Backsheet'!$D$11:$BM$187, E$11,0))</f>
        <v>9879</v>
      </c>
      <c r="F79" s="459">
        <f ca="1">IF(ISERROR(VLOOKUP($B79,'NEL &amp; P4P Backsheet'!$D$11:$BM$187,F$11,0)),"",VLOOKUP($B79,'NEL &amp; P4P Backsheet'!$D$11:$BM$187, F$11,0))</f>
        <v>9815</v>
      </c>
      <c r="G79" s="459">
        <f ca="1">IF(ISERROR(VLOOKUP($B79,'NEL &amp; P4P Backsheet'!$D$11:$BM$187,G$11,0)),"",VLOOKUP($B79,'NEL &amp; P4P Backsheet'!$D$11:$BM$187, G$11,0))</f>
        <v>10113</v>
      </c>
      <c r="H79" s="57">
        <f ca="1">IF(ISERROR(VLOOKUP($B79,'NEL &amp; P4P Backsheet'!$D$11:$BM$187,H$11,0)),"",VLOOKUP($B79,'NEL &amp; P4P Backsheet'!$D$11:$BM$187, H$11,0))</f>
        <v>10518</v>
      </c>
      <c r="I79" s="327">
        <f ca="1">IF(ISERROR(VLOOKUP($B79,'NEL &amp; P4P Backsheet'!$D$11:$BM$187,I$11,0)),"",VLOOKUP($B79,'NEL &amp; P4P Backsheet'!$D$11:$BM$187, I$11,0))</f>
        <v>9484</v>
      </c>
      <c r="J79" s="459">
        <f ca="1">IF(ISERROR(VLOOKUP($B79,'NEL &amp; P4P Backsheet'!$D$11:$BM$187,J$11,0)),"",VLOOKUP($B79,'NEL &amp; P4P Backsheet'!$D$11:$BM$187, J$11,0))</f>
        <v>9422</v>
      </c>
      <c r="K79" s="459">
        <f ca="1">IF(ISERROR(VLOOKUP($B79,'NEL &amp; P4P Backsheet'!$D$11:$BM$187,K$11,0)),"",VLOOKUP($B79,'NEL &amp; P4P Backsheet'!$D$11:$BM$187, K$11,0))</f>
        <v>9708</v>
      </c>
      <c r="L79" s="57">
        <f ca="1">IF(ISERROR(VLOOKUP($B79,'NEL &amp; P4P Backsheet'!$D$11:$BM$187,L$11,0)),"",VLOOKUP($B79,'NEL &amp; P4P Backsheet'!$D$11:$BM$187, L$11,0))</f>
        <v>10097</v>
      </c>
      <c r="M79" s="344">
        <f ca="1">IF(ISERROR(VLOOKUP($B79,'NEL &amp; P4P Backsheet'!$D$11:$BM$187,M$11,0)),"",VLOOKUP($B79,'NEL &amp; P4P Backsheet'!$D$11:$BM$187, M$11,0))</f>
        <v>8239</v>
      </c>
      <c r="N79" s="327">
        <f ca="1">IF(ISERROR(VLOOKUP($B79,'NEL &amp; P4P Backsheet'!$D$11:$BM$187,N$11,0)),"",VLOOKUP($B79,'NEL &amp; P4P Backsheet'!$D$11:$BM$187, N$11,0))</f>
        <v>9838</v>
      </c>
      <c r="O79" s="459">
        <f ca="1">IF(ISERROR(VLOOKUP($B79,'NEL &amp; P4P Backsheet'!$D$11:$BM$187,O$11,0)),"",VLOOKUP($B79,'NEL &amp; P4P Backsheet'!$D$11:$BM$187, O$11,0))</f>
        <v>10107</v>
      </c>
      <c r="P79" s="57">
        <f ca="1">IF(ISERROR(VLOOKUP($B79,'NEL &amp; P4P Backsheet'!$D$11:$BM$187,P$11,0)),"",VLOOKUP($B79,'NEL &amp; P4P Backsheet'!$D$11:$BM$187, P$11,0))</f>
        <v>9753</v>
      </c>
      <c r="Q79" s="327">
        <f ca="1">IF(ISERROR(VLOOKUP($B79,'NEL &amp; P4P Backsheet'!$D$11:$BM$187,Q$11,0)),"",VLOOKUP($B79,'NEL &amp; P4P Backsheet'!$D$11:$BM$187, Q$11,0))</f>
        <v>41</v>
      </c>
      <c r="R79" s="459">
        <f ca="1">IF(ISERROR(VLOOKUP($B79,'NEL &amp; P4P Backsheet'!$D$11:$BM$187,R$11,0)),"",VLOOKUP($B79,'NEL &amp; P4P Backsheet'!$D$11:$BM$187, R$11,0))</f>
        <v>-292</v>
      </c>
      <c r="S79" s="57">
        <f ca="1">IF(ISERROR(VLOOKUP($B79,'NEL &amp; P4P Backsheet'!$D$11:$BM$187,S$11,0)),"",VLOOKUP($B79,'NEL &amp; P4P Backsheet'!$D$11:$BM$187, S$11,0))</f>
        <v>360</v>
      </c>
      <c r="T79" s="61">
        <f ca="1">IF(ISERROR(VLOOKUP($B79,'NEL &amp; P4P Backsheet'!$D$11:$BM$187,T$11,0)),"",VLOOKUP($B79,'NEL &amp; P4P Backsheet'!$D$11:$BM$187, T$11,0))</f>
        <v>0</v>
      </c>
      <c r="U79" s="327">
        <f ca="1">IF(ISERROR(VLOOKUP($B79,'NEL &amp; P4P Backsheet'!$D$11:$BM$187,U$11,0)),"",VLOOKUP($B79,'NEL &amp; P4P Backsheet'!$D$11:$BM$187, U$11,0))</f>
        <v>-354</v>
      </c>
      <c r="V79" s="459">
        <f ca="1">IF(ISERROR(VLOOKUP($B79,'NEL &amp; P4P Backsheet'!$D$11:$BM$187,V$11,0)),"",VLOOKUP($B79,'NEL &amp; P4P Backsheet'!$D$11:$BM$187, V$11,0))</f>
        <v>-685</v>
      </c>
      <c r="W79" s="57">
        <f ca="1">IF(ISERROR(VLOOKUP($B79,'NEL &amp; P4P Backsheet'!$D$11:$BM$187,W$11,0)),"",VLOOKUP($B79,'NEL &amp; P4P Backsheet'!$D$11:$BM$187, W$11,0))</f>
        <v>-45</v>
      </c>
    </row>
    <row r="80" spans="1:24" ht="15.75" thickBot="1">
      <c r="A80" s="3">
        <v>65</v>
      </c>
      <c r="B80" s="41" t="str">
        <f t="shared" ca="1" si="2"/>
        <v>E09000009</v>
      </c>
      <c r="C80" s="42" t="str">
        <f ca="1">IF(B80="","",VLOOKUP(B80,'Org list'!$J$9:$K$637,2,0))</f>
        <v>Ealing</v>
      </c>
      <c r="D80" s="24" t="str">
        <f ca="1">IF(ISERROR(VLOOKUP($B80,'NEL &amp; P4P Backsheet'!$D$38:$BL$187,'Non-Elective Performance'!$D$11,0)),"",VLOOKUP($B80,'NEL &amp; P4P Backsheet'!$D$38:$BL$187,'Non-Elective Performance'!$D$11,0))</f>
        <v>SUS</v>
      </c>
      <c r="E80" s="327">
        <f ca="1">IF(ISERROR(VLOOKUP($B80,'NEL &amp; P4P Backsheet'!$D$11:$BM$187,E$11,0)),"",VLOOKUP($B80,'NEL &amp; P4P Backsheet'!$D$11:$BM$187, E$11,0))</f>
        <v>8194</v>
      </c>
      <c r="F80" s="459">
        <f ca="1">IF(ISERROR(VLOOKUP($B80,'NEL &amp; P4P Backsheet'!$D$11:$BM$187,F$11,0)),"",VLOOKUP($B80,'NEL &amp; P4P Backsheet'!$D$11:$BM$187, F$11,0))</f>
        <v>7529</v>
      </c>
      <c r="G80" s="459">
        <f ca="1">IF(ISERROR(VLOOKUP($B80,'NEL &amp; P4P Backsheet'!$D$11:$BM$187,G$11,0)),"",VLOOKUP($B80,'NEL &amp; P4P Backsheet'!$D$11:$BM$187, G$11,0))</f>
        <v>7608</v>
      </c>
      <c r="H80" s="57">
        <f ca="1">IF(ISERROR(VLOOKUP($B80,'NEL &amp; P4P Backsheet'!$D$11:$BM$187,H$11,0)),"",VLOOKUP($B80,'NEL &amp; P4P Backsheet'!$D$11:$BM$187, H$11,0))</f>
        <v>7604</v>
      </c>
      <c r="I80" s="327">
        <f ca="1">IF(ISERROR(VLOOKUP($B80,'NEL &amp; P4P Backsheet'!$D$11:$BM$187,I$11,0)),"",VLOOKUP($B80,'NEL &amp; P4P Backsheet'!$D$11:$BM$187, I$11,0))</f>
        <v>7453</v>
      </c>
      <c r="J80" s="459">
        <f ca="1">IF(ISERROR(VLOOKUP($B80,'NEL &amp; P4P Backsheet'!$D$11:$BM$187,J$11,0)),"",VLOOKUP($B80,'NEL &amp; P4P Backsheet'!$D$11:$BM$187, J$11,0))</f>
        <v>7734</v>
      </c>
      <c r="K80" s="459">
        <f ca="1">IF(ISERROR(VLOOKUP($B80,'NEL &amp; P4P Backsheet'!$D$11:$BM$187,K$11,0)),"",VLOOKUP($B80,'NEL &amp; P4P Backsheet'!$D$11:$BM$187, K$11,0))</f>
        <v>7818</v>
      </c>
      <c r="L80" s="57">
        <f ca="1">IF(ISERROR(VLOOKUP($B80,'NEL &amp; P4P Backsheet'!$D$11:$BM$187,L$11,0)),"",VLOOKUP($B80,'NEL &amp; P4P Backsheet'!$D$11:$BM$187, L$11,0))</f>
        <v>7777</v>
      </c>
      <c r="M80" s="344">
        <f ca="1">IF(ISERROR(VLOOKUP($B80,'NEL &amp; P4P Backsheet'!$D$11:$BM$187,M$11,0)),"",VLOOKUP($B80,'NEL &amp; P4P Backsheet'!$D$11:$BM$187, M$11,0))</f>
        <v>7581</v>
      </c>
      <c r="N80" s="327">
        <f ca="1">IF(ISERROR(VLOOKUP($B80,'NEL &amp; P4P Backsheet'!$D$11:$BM$187,N$11,0)),"",VLOOKUP($B80,'NEL &amp; P4P Backsheet'!$D$11:$BM$187, N$11,0))</f>
        <v>7043</v>
      </c>
      <c r="O80" s="459">
        <f ca="1">IF(ISERROR(VLOOKUP($B80,'NEL &amp; P4P Backsheet'!$D$11:$BM$187,O$11,0)),"",VLOOKUP($B80,'NEL &amp; P4P Backsheet'!$D$11:$BM$187, O$11,0))</f>
        <v>7602</v>
      </c>
      <c r="P80" s="57">
        <f ca="1">IF(ISERROR(VLOOKUP($B80,'NEL &amp; P4P Backsheet'!$D$11:$BM$187,P$11,0)),"",VLOOKUP($B80,'NEL &amp; P4P Backsheet'!$D$11:$BM$187, P$11,0))</f>
        <v>7670</v>
      </c>
      <c r="Q80" s="327">
        <f ca="1">IF(ISERROR(VLOOKUP($B80,'NEL &amp; P4P Backsheet'!$D$11:$BM$187,Q$11,0)),"",VLOOKUP($B80,'NEL &amp; P4P Backsheet'!$D$11:$BM$187, Q$11,0))</f>
        <v>1151</v>
      </c>
      <c r="R80" s="459">
        <f ca="1">IF(ISERROR(VLOOKUP($B80,'NEL &amp; P4P Backsheet'!$D$11:$BM$187,R$11,0)),"",VLOOKUP($B80,'NEL &amp; P4P Backsheet'!$D$11:$BM$187, R$11,0))</f>
        <v>-73</v>
      </c>
      <c r="S80" s="57">
        <f ca="1">IF(ISERROR(VLOOKUP($B80,'NEL &amp; P4P Backsheet'!$D$11:$BM$187,S$11,0)),"",VLOOKUP($B80,'NEL &amp; P4P Backsheet'!$D$11:$BM$187, S$11,0))</f>
        <v>-62</v>
      </c>
      <c r="T80" s="61">
        <f ca="1">IF(ISERROR(VLOOKUP($B80,'NEL &amp; P4P Backsheet'!$D$11:$BM$187,T$11,0)),"",VLOOKUP($B80,'NEL &amp; P4P Backsheet'!$D$11:$BM$187, T$11,0))</f>
        <v>0</v>
      </c>
      <c r="U80" s="327">
        <f ca="1">IF(ISERROR(VLOOKUP($B80,'NEL &amp; P4P Backsheet'!$D$11:$BM$187,U$11,0)),"",VLOOKUP($B80,'NEL &amp; P4P Backsheet'!$D$11:$BM$187, U$11,0))</f>
        <v>410</v>
      </c>
      <c r="V80" s="459">
        <f ca="1">IF(ISERROR(VLOOKUP($B80,'NEL &amp; P4P Backsheet'!$D$11:$BM$187,V$11,0)),"",VLOOKUP($B80,'NEL &amp; P4P Backsheet'!$D$11:$BM$187, V$11,0))</f>
        <v>132</v>
      </c>
      <c r="W80" s="57">
        <f ca="1">IF(ISERROR(VLOOKUP($B80,'NEL &amp; P4P Backsheet'!$D$11:$BM$187,W$11,0)),"",VLOOKUP($B80,'NEL &amp; P4P Backsheet'!$D$11:$BM$187, W$11,0))</f>
        <v>148</v>
      </c>
    </row>
    <row r="81" spans="1:23" ht="15.75" thickBot="1">
      <c r="A81" s="3">
        <v>66</v>
      </c>
      <c r="B81" s="41" t="str">
        <f t="shared" ca="1" si="2"/>
        <v>E06000011</v>
      </c>
      <c r="C81" s="42" t="str">
        <f ca="1">IF(B81="","",VLOOKUP(B81,'Org list'!$J$9:$K$637,2,0))</f>
        <v>East Riding of Yorkshire</v>
      </c>
      <c r="D81" s="24" t="str">
        <f ca="1">IF(ISERROR(VLOOKUP($B81,'NEL &amp; P4P Backsheet'!$D$38:$BL$187,'Non-Elective Performance'!$D$11,0)),"",VLOOKUP($B81,'NEL &amp; P4P Backsheet'!$D$38:$BL$187,'Non-Elective Performance'!$D$11,0))</f>
        <v>SUS</v>
      </c>
      <c r="E81" s="327">
        <f ca="1">IF(ISERROR(VLOOKUP($B81,'NEL &amp; P4P Backsheet'!$D$11:$BM$187,E$11,0)),"",VLOOKUP($B81,'NEL &amp; P4P Backsheet'!$D$11:$BM$187, E$11,0))</f>
        <v>7673</v>
      </c>
      <c r="F81" s="459">
        <f ca="1">IF(ISERROR(VLOOKUP($B81,'NEL &amp; P4P Backsheet'!$D$11:$BM$187,F$11,0)),"",VLOOKUP($B81,'NEL &amp; P4P Backsheet'!$D$11:$BM$187, F$11,0))</f>
        <v>7538</v>
      </c>
      <c r="G81" s="459">
        <f ca="1">IF(ISERROR(VLOOKUP($B81,'NEL &amp; P4P Backsheet'!$D$11:$BM$187,G$11,0)),"",VLOOKUP($B81,'NEL &amp; P4P Backsheet'!$D$11:$BM$187, G$11,0))</f>
        <v>7455</v>
      </c>
      <c r="H81" s="57">
        <f ca="1">IF(ISERROR(VLOOKUP($B81,'NEL &amp; P4P Backsheet'!$D$11:$BM$187,H$11,0)),"",VLOOKUP($B81,'NEL &amp; P4P Backsheet'!$D$11:$BM$187, H$11,0))</f>
        <v>7909</v>
      </c>
      <c r="I81" s="327">
        <f ca="1">IF(ISERROR(VLOOKUP($B81,'NEL &amp; P4P Backsheet'!$D$11:$BM$187,I$11,0)),"",VLOOKUP($B81,'NEL &amp; P4P Backsheet'!$D$11:$BM$187, I$11,0))</f>
        <v>7634</v>
      </c>
      <c r="J81" s="459">
        <f ca="1">IF(ISERROR(VLOOKUP($B81,'NEL &amp; P4P Backsheet'!$D$11:$BM$187,J$11,0)),"",VLOOKUP($B81,'NEL &amp; P4P Backsheet'!$D$11:$BM$187, J$11,0))</f>
        <v>7526</v>
      </c>
      <c r="K81" s="459">
        <f ca="1">IF(ISERROR(VLOOKUP($B81,'NEL &amp; P4P Backsheet'!$D$11:$BM$187,K$11,0)),"",VLOOKUP($B81,'NEL &amp; P4P Backsheet'!$D$11:$BM$187, K$11,0))</f>
        <v>7442</v>
      </c>
      <c r="L81" s="57">
        <f ca="1">IF(ISERROR(VLOOKUP($B81,'NEL &amp; P4P Backsheet'!$D$11:$BM$187,L$11,0)),"",VLOOKUP($B81,'NEL &amp; P4P Backsheet'!$D$11:$BM$187, L$11,0))</f>
        <v>7896</v>
      </c>
      <c r="M81" s="344">
        <f ca="1">IF(ISERROR(VLOOKUP($B81,'NEL &amp; P4P Backsheet'!$D$11:$BM$187,M$11,0)),"",VLOOKUP($B81,'NEL &amp; P4P Backsheet'!$D$11:$BM$187, M$11,0))</f>
        <v>8345</v>
      </c>
      <c r="N81" s="327">
        <f ca="1">IF(ISERROR(VLOOKUP($B81,'NEL &amp; P4P Backsheet'!$D$11:$BM$187,N$11,0)),"",VLOOKUP($B81,'NEL &amp; P4P Backsheet'!$D$11:$BM$187, N$11,0))</f>
        <v>8063</v>
      </c>
      <c r="O81" s="459">
        <f ca="1">IF(ISERROR(VLOOKUP($B81,'NEL &amp; P4P Backsheet'!$D$11:$BM$187,O$11,0)),"",VLOOKUP($B81,'NEL &amp; P4P Backsheet'!$D$11:$BM$187, O$11,0))</f>
        <v>6809</v>
      </c>
      <c r="P81" s="57">
        <f ca="1">IF(ISERROR(VLOOKUP($B81,'NEL &amp; P4P Backsheet'!$D$11:$BM$187,P$11,0)),"",VLOOKUP($B81,'NEL &amp; P4P Backsheet'!$D$11:$BM$187, P$11,0))</f>
        <v>7326</v>
      </c>
      <c r="Q81" s="327">
        <f ca="1">IF(ISERROR(VLOOKUP($B81,'NEL &amp; P4P Backsheet'!$D$11:$BM$187,Q$11,0)),"",VLOOKUP($B81,'NEL &amp; P4P Backsheet'!$D$11:$BM$187, Q$11,0))</f>
        <v>-390</v>
      </c>
      <c r="R81" s="459">
        <f ca="1">IF(ISERROR(VLOOKUP($B81,'NEL &amp; P4P Backsheet'!$D$11:$BM$187,R$11,0)),"",VLOOKUP($B81,'NEL &amp; P4P Backsheet'!$D$11:$BM$187, R$11,0))</f>
        <v>729</v>
      </c>
      <c r="S81" s="57">
        <f ca="1">IF(ISERROR(VLOOKUP($B81,'NEL &amp; P4P Backsheet'!$D$11:$BM$187,S$11,0)),"",VLOOKUP($B81,'NEL &amp; P4P Backsheet'!$D$11:$BM$187, S$11,0))</f>
        <v>129</v>
      </c>
      <c r="T81" s="61">
        <f ca="1">IF(ISERROR(VLOOKUP($B81,'NEL &amp; P4P Backsheet'!$D$11:$BM$187,T$11,0)),"",VLOOKUP($B81,'NEL &amp; P4P Backsheet'!$D$11:$BM$187, T$11,0))</f>
        <v>0</v>
      </c>
      <c r="U81" s="327">
        <f ca="1">IF(ISERROR(VLOOKUP($B81,'NEL &amp; P4P Backsheet'!$D$11:$BM$187,U$11,0)),"",VLOOKUP($B81,'NEL &amp; P4P Backsheet'!$D$11:$BM$187, U$11,0))</f>
        <v>-429</v>
      </c>
      <c r="V81" s="459">
        <f ca="1">IF(ISERROR(VLOOKUP($B81,'NEL &amp; P4P Backsheet'!$D$11:$BM$187,V$11,0)),"",VLOOKUP($B81,'NEL &amp; P4P Backsheet'!$D$11:$BM$187, V$11,0))</f>
        <v>717</v>
      </c>
      <c r="W81" s="57">
        <f ca="1">IF(ISERROR(VLOOKUP($B81,'NEL &amp; P4P Backsheet'!$D$11:$BM$187,W$11,0)),"",VLOOKUP($B81,'NEL &amp; P4P Backsheet'!$D$11:$BM$187, W$11,0))</f>
        <v>116</v>
      </c>
    </row>
    <row r="82" spans="1:23" ht="15.75" thickBot="1">
      <c r="A82" s="3">
        <v>67</v>
      </c>
      <c r="B82" s="41" t="str">
        <f t="shared" ca="1" si="2"/>
        <v>E10000011</v>
      </c>
      <c r="C82" s="42" t="str">
        <f ca="1">IF(B82="","",VLOOKUP(B82,'Org list'!$J$9:$K$637,2,0))</f>
        <v>East Sussex</v>
      </c>
      <c r="D82" s="24" t="str">
        <f ca="1">IF(ISERROR(VLOOKUP($B82,'NEL &amp; P4P Backsheet'!$D$38:$BL$187,'Non-Elective Performance'!$D$11,0)),"",VLOOKUP($B82,'NEL &amp; P4P Backsheet'!$D$38:$BL$187,'Non-Elective Performance'!$D$11,0))</f>
        <v>SUS</v>
      </c>
      <c r="E82" s="327">
        <f ca="1">IF(ISERROR(VLOOKUP($B82,'NEL &amp; P4P Backsheet'!$D$11:$BM$187,E$11,0)),"",VLOOKUP($B82,'NEL &amp; P4P Backsheet'!$D$11:$BM$187, E$11,0))</f>
        <v>12357</v>
      </c>
      <c r="F82" s="459">
        <f ca="1">IF(ISERROR(VLOOKUP($B82,'NEL &amp; P4P Backsheet'!$D$11:$BM$187,F$11,0)),"",VLOOKUP($B82,'NEL &amp; P4P Backsheet'!$D$11:$BM$187, F$11,0))</f>
        <v>12950</v>
      </c>
      <c r="G82" s="459">
        <f ca="1">IF(ISERROR(VLOOKUP($B82,'NEL &amp; P4P Backsheet'!$D$11:$BM$187,G$11,0)),"",VLOOKUP($B82,'NEL &amp; P4P Backsheet'!$D$11:$BM$187, G$11,0))</f>
        <v>12922</v>
      </c>
      <c r="H82" s="57">
        <f ca="1">IF(ISERROR(VLOOKUP($B82,'NEL &amp; P4P Backsheet'!$D$11:$BM$187,H$11,0)),"",VLOOKUP($B82,'NEL &amp; P4P Backsheet'!$D$11:$BM$187, H$11,0))</f>
        <v>13325</v>
      </c>
      <c r="I82" s="327">
        <f ca="1">IF(ISERROR(VLOOKUP($B82,'NEL &amp; P4P Backsheet'!$D$11:$BM$187,I$11,0)),"",VLOOKUP($B82,'NEL &amp; P4P Backsheet'!$D$11:$BM$187, I$11,0))</f>
        <v>12357</v>
      </c>
      <c r="J82" s="459">
        <f ca="1">IF(ISERROR(VLOOKUP($B82,'NEL &amp; P4P Backsheet'!$D$11:$BM$187,J$11,0)),"",VLOOKUP($B82,'NEL &amp; P4P Backsheet'!$D$11:$BM$187, J$11,0))</f>
        <v>12354</v>
      </c>
      <c r="K82" s="459">
        <f ca="1">IF(ISERROR(VLOOKUP($B82,'NEL &amp; P4P Backsheet'!$D$11:$BM$187,K$11,0)),"",VLOOKUP($B82,'NEL &amp; P4P Backsheet'!$D$11:$BM$187, K$11,0))</f>
        <v>12327</v>
      </c>
      <c r="L82" s="57">
        <f ca="1">IF(ISERROR(VLOOKUP($B82,'NEL &amp; P4P Backsheet'!$D$11:$BM$187,L$11,0)),"",VLOOKUP($B82,'NEL &amp; P4P Backsheet'!$D$11:$BM$187, L$11,0))</f>
        <v>12711</v>
      </c>
      <c r="M82" s="344">
        <f ca="1">IF(ISERROR(VLOOKUP($B82,'NEL &amp; P4P Backsheet'!$D$11:$BM$187,M$11,0)),"",VLOOKUP($B82,'NEL &amp; P4P Backsheet'!$D$11:$BM$187, M$11,0))</f>
        <v>12602</v>
      </c>
      <c r="N82" s="327">
        <f ca="1">IF(ISERROR(VLOOKUP($B82,'NEL &amp; P4P Backsheet'!$D$11:$BM$187,N$11,0)),"",VLOOKUP($B82,'NEL &amp; P4P Backsheet'!$D$11:$BM$187, N$11,0))</f>
        <v>12464</v>
      </c>
      <c r="O82" s="459">
        <f ca="1">IF(ISERROR(VLOOKUP($B82,'NEL &amp; P4P Backsheet'!$D$11:$BM$187,O$11,0)),"",VLOOKUP($B82,'NEL &amp; P4P Backsheet'!$D$11:$BM$187, O$11,0))</f>
        <v>12242</v>
      </c>
      <c r="P82" s="57">
        <f ca="1">IF(ISERROR(VLOOKUP($B82,'NEL &amp; P4P Backsheet'!$D$11:$BM$187,P$11,0)),"",VLOOKUP($B82,'NEL &amp; P4P Backsheet'!$D$11:$BM$187, P$11,0))</f>
        <v>12669</v>
      </c>
      <c r="Q82" s="327">
        <f ca="1">IF(ISERROR(VLOOKUP($B82,'NEL &amp; P4P Backsheet'!$D$11:$BM$187,Q$11,0)),"",VLOOKUP($B82,'NEL &amp; P4P Backsheet'!$D$11:$BM$187, Q$11,0))</f>
        <v>-107</v>
      </c>
      <c r="R82" s="459">
        <f ca="1">IF(ISERROR(VLOOKUP($B82,'NEL &amp; P4P Backsheet'!$D$11:$BM$187,R$11,0)),"",VLOOKUP($B82,'NEL &amp; P4P Backsheet'!$D$11:$BM$187, R$11,0))</f>
        <v>708</v>
      </c>
      <c r="S82" s="57">
        <f ca="1">IF(ISERROR(VLOOKUP($B82,'NEL &amp; P4P Backsheet'!$D$11:$BM$187,S$11,0)),"",VLOOKUP($B82,'NEL &amp; P4P Backsheet'!$D$11:$BM$187, S$11,0))</f>
        <v>253</v>
      </c>
      <c r="T82" s="61">
        <f ca="1">IF(ISERROR(VLOOKUP($B82,'NEL &amp; P4P Backsheet'!$D$11:$BM$187,T$11,0)),"",VLOOKUP($B82,'NEL &amp; P4P Backsheet'!$D$11:$BM$187, T$11,0))</f>
        <v>0</v>
      </c>
      <c r="U82" s="327">
        <f ca="1">IF(ISERROR(VLOOKUP($B82,'NEL &amp; P4P Backsheet'!$D$11:$BM$187,U$11,0)),"",VLOOKUP($B82,'NEL &amp; P4P Backsheet'!$D$11:$BM$187, U$11,0))</f>
        <v>-107</v>
      </c>
      <c r="V82" s="459">
        <f ca="1">IF(ISERROR(VLOOKUP($B82,'NEL &amp; P4P Backsheet'!$D$11:$BM$187,V$11,0)),"",VLOOKUP($B82,'NEL &amp; P4P Backsheet'!$D$11:$BM$187, V$11,0))</f>
        <v>112</v>
      </c>
      <c r="W82" s="57">
        <f ca="1">IF(ISERROR(VLOOKUP($B82,'NEL &amp; P4P Backsheet'!$D$11:$BM$187,W$11,0)),"",VLOOKUP($B82,'NEL &amp; P4P Backsheet'!$D$11:$BM$187, W$11,0))</f>
        <v>-342</v>
      </c>
    </row>
    <row r="83" spans="1:23" ht="15.75" thickBot="1">
      <c r="A83" s="3">
        <v>68</v>
      </c>
      <c r="B83" s="41" t="str">
        <f t="shared" ca="1" si="2"/>
        <v>E09000010</v>
      </c>
      <c r="C83" s="42" t="str">
        <f ca="1">IF(B83="","",VLOOKUP(B83,'Org list'!$J$9:$K$637,2,0))</f>
        <v>Enfield</v>
      </c>
      <c r="D83" s="24" t="str">
        <f ca="1">IF(ISERROR(VLOOKUP($B83,'NEL &amp; P4P Backsheet'!$D$38:$BL$187,'Non-Elective Performance'!$D$11,0)),"",VLOOKUP($B83,'NEL &amp; P4P Backsheet'!$D$38:$BL$187,'Non-Elective Performance'!$D$11,0))</f>
        <v>MAR</v>
      </c>
      <c r="E83" s="327">
        <f ca="1">IF(ISERROR(VLOOKUP($B83,'NEL &amp; P4P Backsheet'!$D$11:$BM$187,E$11,0)),"",VLOOKUP($B83,'NEL &amp; P4P Backsheet'!$D$11:$BM$187, E$11,0))</f>
        <v>7258</v>
      </c>
      <c r="F83" s="459">
        <f ca="1">IF(ISERROR(VLOOKUP($B83,'NEL &amp; P4P Backsheet'!$D$11:$BM$187,F$11,0)),"",VLOOKUP($B83,'NEL &amp; P4P Backsheet'!$D$11:$BM$187, F$11,0))</f>
        <v>7122</v>
      </c>
      <c r="G83" s="459">
        <f ca="1">IF(ISERROR(VLOOKUP($B83,'NEL &amp; P4P Backsheet'!$D$11:$BM$187,G$11,0)),"",VLOOKUP($B83,'NEL &amp; P4P Backsheet'!$D$11:$BM$187, G$11,0))</f>
        <v>7377</v>
      </c>
      <c r="H83" s="57">
        <f ca="1">IF(ISERROR(VLOOKUP($B83,'NEL &amp; P4P Backsheet'!$D$11:$BM$187,H$11,0)),"",VLOOKUP($B83,'NEL &amp; P4P Backsheet'!$D$11:$BM$187, H$11,0))</f>
        <v>7751</v>
      </c>
      <c r="I83" s="327">
        <f ca="1">IF(ISERROR(VLOOKUP($B83,'NEL &amp; P4P Backsheet'!$D$11:$BM$187,I$11,0)),"",VLOOKUP($B83,'NEL &amp; P4P Backsheet'!$D$11:$BM$187, I$11,0))</f>
        <v>6970</v>
      </c>
      <c r="J83" s="459">
        <f ca="1">IF(ISERROR(VLOOKUP($B83,'NEL &amp; P4P Backsheet'!$D$11:$BM$187,J$11,0)),"",VLOOKUP($B83,'NEL &amp; P4P Backsheet'!$D$11:$BM$187, J$11,0))</f>
        <v>6874</v>
      </c>
      <c r="K83" s="459">
        <f ca="1">IF(ISERROR(VLOOKUP($B83,'NEL &amp; P4P Backsheet'!$D$11:$BM$187,K$11,0)),"",VLOOKUP($B83,'NEL &amp; P4P Backsheet'!$D$11:$BM$187, K$11,0))</f>
        <v>7133</v>
      </c>
      <c r="L83" s="57">
        <f ca="1">IF(ISERROR(VLOOKUP($B83,'NEL &amp; P4P Backsheet'!$D$11:$BM$187,L$11,0)),"",VLOOKUP($B83,'NEL &amp; P4P Backsheet'!$D$11:$BM$187, L$11,0))</f>
        <v>7498</v>
      </c>
      <c r="M83" s="344">
        <f ca="1">IF(ISERROR(VLOOKUP($B83,'NEL &amp; P4P Backsheet'!$D$11:$BM$187,M$11,0)),"",VLOOKUP($B83,'NEL &amp; P4P Backsheet'!$D$11:$BM$187, M$11,0))</f>
        <v>6726</v>
      </c>
      <c r="N83" s="327">
        <f ca="1">IF(ISERROR(VLOOKUP($B83,'NEL &amp; P4P Backsheet'!$D$11:$BM$187,N$11,0)),"",VLOOKUP($B83,'NEL &amp; P4P Backsheet'!$D$11:$BM$187, N$11,0))</f>
        <v>7128</v>
      </c>
      <c r="O83" s="459">
        <f ca="1">IF(ISERROR(VLOOKUP($B83,'NEL &amp; P4P Backsheet'!$D$11:$BM$187,O$11,0)),"",VLOOKUP($B83,'NEL &amp; P4P Backsheet'!$D$11:$BM$187, O$11,0))</f>
        <v>7695</v>
      </c>
      <c r="P83" s="57">
        <f ca="1">IF(ISERROR(VLOOKUP($B83,'NEL &amp; P4P Backsheet'!$D$11:$BM$187,P$11,0)),"",VLOOKUP($B83,'NEL &amp; P4P Backsheet'!$D$11:$BM$187, P$11,0))</f>
        <v>7765</v>
      </c>
      <c r="Q83" s="327">
        <f ca="1">IF(ISERROR(VLOOKUP($B83,'NEL &amp; P4P Backsheet'!$D$11:$BM$187,Q$11,0)),"",VLOOKUP($B83,'NEL &amp; P4P Backsheet'!$D$11:$BM$187, Q$11,0))</f>
        <v>130</v>
      </c>
      <c r="R83" s="459">
        <f ca="1">IF(ISERROR(VLOOKUP($B83,'NEL &amp; P4P Backsheet'!$D$11:$BM$187,R$11,0)),"",VLOOKUP($B83,'NEL &amp; P4P Backsheet'!$D$11:$BM$187, R$11,0))</f>
        <v>-573</v>
      </c>
      <c r="S83" s="57">
        <f ca="1">IF(ISERROR(VLOOKUP($B83,'NEL &amp; P4P Backsheet'!$D$11:$BM$187,S$11,0)),"",VLOOKUP($B83,'NEL &amp; P4P Backsheet'!$D$11:$BM$187, S$11,0))</f>
        <v>-388</v>
      </c>
      <c r="T83" s="61">
        <f ca="1">IF(ISERROR(VLOOKUP($B83,'NEL &amp; P4P Backsheet'!$D$11:$BM$187,T$11,0)),"",VLOOKUP($B83,'NEL &amp; P4P Backsheet'!$D$11:$BM$187, T$11,0))</f>
        <v>0</v>
      </c>
      <c r="U83" s="327">
        <f ca="1">IF(ISERROR(VLOOKUP($B83,'NEL &amp; P4P Backsheet'!$D$11:$BM$187,U$11,0)),"",VLOOKUP($B83,'NEL &amp; P4P Backsheet'!$D$11:$BM$187, U$11,0))</f>
        <v>-158</v>
      </c>
      <c r="V83" s="459">
        <f ca="1">IF(ISERROR(VLOOKUP($B83,'NEL &amp; P4P Backsheet'!$D$11:$BM$187,V$11,0)),"",VLOOKUP($B83,'NEL &amp; P4P Backsheet'!$D$11:$BM$187, V$11,0))</f>
        <v>-821</v>
      </c>
      <c r="W83" s="57">
        <f ca="1">IF(ISERROR(VLOOKUP($B83,'NEL &amp; P4P Backsheet'!$D$11:$BM$187,W$11,0)),"",VLOOKUP($B83,'NEL &amp; P4P Backsheet'!$D$11:$BM$187, W$11,0))</f>
        <v>-632</v>
      </c>
    </row>
    <row r="84" spans="1:23" ht="15.75" thickBot="1">
      <c r="A84" s="3">
        <v>69</v>
      </c>
      <c r="B84" s="41" t="str">
        <f t="shared" ca="1" si="2"/>
        <v>E10000012</v>
      </c>
      <c r="C84" s="42" t="str">
        <f ca="1">IF(B84="","",VLOOKUP(B84,'Org list'!$J$9:$K$637,2,0))</f>
        <v>Essex</v>
      </c>
      <c r="D84" s="24" t="str">
        <f ca="1">IF(ISERROR(VLOOKUP($B84,'NEL &amp; P4P Backsheet'!$D$38:$BL$187,'Non-Elective Performance'!$D$11,0)),"",VLOOKUP($B84,'NEL &amp; P4P Backsheet'!$D$38:$BL$187,'Non-Elective Performance'!$D$11,0))</f>
        <v>MAR</v>
      </c>
      <c r="E84" s="327">
        <f ca="1">IF(ISERROR(VLOOKUP($B84,'NEL &amp; P4P Backsheet'!$D$11:$BM$187,E$11,0)),"",VLOOKUP($B84,'NEL &amp; P4P Backsheet'!$D$11:$BM$187, E$11,0))</f>
        <v>35187</v>
      </c>
      <c r="F84" s="459">
        <f ca="1">IF(ISERROR(VLOOKUP($B84,'NEL &amp; P4P Backsheet'!$D$11:$BM$187,F$11,0)),"",VLOOKUP($B84,'NEL &amp; P4P Backsheet'!$D$11:$BM$187, F$11,0))</f>
        <v>35825</v>
      </c>
      <c r="G84" s="459">
        <f ca="1">IF(ISERROR(VLOOKUP($B84,'NEL &amp; P4P Backsheet'!$D$11:$BM$187,G$11,0)),"",VLOOKUP($B84,'NEL &amp; P4P Backsheet'!$D$11:$BM$187, G$11,0))</f>
        <v>35567</v>
      </c>
      <c r="H84" s="57">
        <f ca="1">IF(ISERROR(VLOOKUP($B84,'NEL &amp; P4P Backsheet'!$D$11:$BM$187,H$11,0)),"",VLOOKUP($B84,'NEL &amp; P4P Backsheet'!$D$11:$BM$187, H$11,0))</f>
        <v>36547</v>
      </c>
      <c r="I84" s="327">
        <f ca="1">IF(ISERROR(VLOOKUP($B84,'NEL &amp; P4P Backsheet'!$D$11:$BM$187,I$11,0)),"",VLOOKUP($B84,'NEL &amp; P4P Backsheet'!$D$11:$BM$187, I$11,0))</f>
        <v>34579</v>
      </c>
      <c r="J84" s="459">
        <f ca="1">IF(ISERROR(VLOOKUP($B84,'NEL &amp; P4P Backsheet'!$D$11:$BM$187,J$11,0)),"",VLOOKUP($B84,'NEL &amp; P4P Backsheet'!$D$11:$BM$187, J$11,0))</f>
        <v>38678.591652287309</v>
      </c>
      <c r="K84" s="459">
        <f ca="1">IF(ISERROR(VLOOKUP($B84,'NEL &amp; P4P Backsheet'!$D$11:$BM$187,K$11,0)),"",VLOOKUP($B84,'NEL &amp; P4P Backsheet'!$D$11:$BM$187, K$11,0))</f>
        <v>38574.906085721777</v>
      </c>
      <c r="L84" s="57">
        <f ca="1">IF(ISERROR(VLOOKUP($B84,'NEL &amp; P4P Backsheet'!$D$11:$BM$187,L$11,0)),"",VLOOKUP($B84,'NEL &amp; P4P Backsheet'!$D$11:$BM$187, L$11,0))</f>
        <v>39590.395092801344</v>
      </c>
      <c r="M84" s="344">
        <f ca="1">IF(ISERROR(VLOOKUP($B84,'NEL &amp; P4P Backsheet'!$D$11:$BM$187,M$11,0)),"",VLOOKUP($B84,'NEL &amp; P4P Backsheet'!$D$11:$BM$187, M$11,0))</f>
        <v>35730</v>
      </c>
      <c r="N84" s="327">
        <f ca="1">IF(ISERROR(VLOOKUP($B84,'NEL &amp; P4P Backsheet'!$D$11:$BM$187,N$11,0)),"",VLOOKUP($B84,'NEL &amp; P4P Backsheet'!$D$11:$BM$187, N$11,0))</f>
        <v>34579</v>
      </c>
      <c r="O84" s="459">
        <f ca="1">IF(ISERROR(VLOOKUP($B84,'NEL &amp; P4P Backsheet'!$D$11:$BM$187,O$11,0)),"",VLOOKUP($B84,'NEL &amp; P4P Backsheet'!$D$11:$BM$187, O$11,0))</f>
        <v>36603</v>
      </c>
      <c r="P84" s="57">
        <f ca="1">IF(ISERROR(VLOOKUP($B84,'NEL &amp; P4P Backsheet'!$D$11:$BM$187,P$11,0)),"",VLOOKUP($B84,'NEL &amp; P4P Backsheet'!$D$11:$BM$187, P$11,0))</f>
        <v>36169</v>
      </c>
      <c r="Q84" s="327">
        <f ca="1">IF(ISERROR(VLOOKUP($B84,'NEL &amp; P4P Backsheet'!$D$11:$BM$187,Q$11,0)),"",VLOOKUP($B84,'NEL &amp; P4P Backsheet'!$D$11:$BM$187, Q$11,0))</f>
        <v>608</v>
      </c>
      <c r="R84" s="459">
        <f ca="1">IF(ISERROR(VLOOKUP($B84,'NEL &amp; P4P Backsheet'!$D$11:$BM$187,R$11,0)),"",VLOOKUP($B84,'NEL &amp; P4P Backsheet'!$D$11:$BM$187, R$11,0))</f>
        <v>-778</v>
      </c>
      <c r="S84" s="57">
        <f ca="1">IF(ISERROR(VLOOKUP($B84,'NEL &amp; P4P Backsheet'!$D$11:$BM$187,S$11,0)),"",VLOOKUP($B84,'NEL &amp; P4P Backsheet'!$D$11:$BM$187, S$11,0))</f>
        <v>-602</v>
      </c>
      <c r="T84" s="61">
        <f ca="1">IF(ISERROR(VLOOKUP($B84,'NEL &amp; P4P Backsheet'!$D$11:$BM$187,T$11,0)),"",VLOOKUP($B84,'NEL &amp; P4P Backsheet'!$D$11:$BM$187, T$11,0))</f>
        <v>0</v>
      </c>
      <c r="U84" s="327">
        <f ca="1">IF(ISERROR(VLOOKUP($B84,'NEL &amp; P4P Backsheet'!$D$11:$BM$187,U$11,0)),"",VLOOKUP($B84,'NEL &amp; P4P Backsheet'!$D$11:$BM$187, U$11,0))</f>
        <v>0</v>
      </c>
      <c r="V84" s="459">
        <f ca="1">IF(ISERROR(VLOOKUP($B84,'NEL &amp; P4P Backsheet'!$D$11:$BM$187,V$11,0)),"",VLOOKUP($B84,'NEL &amp; P4P Backsheet'!$D$11:$BM$187, V$11,0))</f>
        <v>2075.5916522873085</v>
      </c>
      <c r="W84" s="57">
        <f ca="1">IF(ISERROR(VLOOKUP($B84,'NEL &amp; P4P Backsheet'!$D$11:$BM$187,W$11,0)),"",VLOOKUP($B84,'NEL &amp; P4P Backsheet'!$D$11:$BM$187, W$11,0))</f>
        <v>2405.9060857217773</v>
      </c>
    </row>
    <row r="85" spans="1:23" ht="15.75" thickBot="1">
      <c r="A85" s="3">
        <v>70</v>
      </c>
      <c r="B85" s="41" t="str">
        <f t="shared" ca="1" si="2"/>
        <v>E08000037</v>
      </c>
      <c r="C85" s="42" t="str">
        <f ca="1">IF(B85="","",VLOOKUP(B85,'Org list'!$J$9:$K$637,2,0))</f>
        <v>Gateshead</v>
      </c>
      <c r="D85" s="24" t="str">
        <f ca="1">IF(ISERROR(VLOOKUP($B85,'NEL &amp; P4P Backsheet'!$D$38:$BL$187,'Non-Elective Performance'!$D$11,0)),"",VLOOKUP($B85,'NEL &amp; P4P Backsheet'!$D$38:$BL$187,'Non-Elective Performance'!$D$11,0))</f>
        <v>MAR</v>
      </c>
      <c r="E85" s="327">
        <f ca="1">IF(ISERROR(VLOOKUP($B85,'NEL &amp; P4P Backsheet'!$D$11:$BM$187,E$11,0)),"",VLOOKUP($B85,'NEL &amp; P4P Backsheet'!$D$11:$BM$187, E$11,0))</f>
        <v>6584.4619056283818</v>
      </c>
      <c r="F85" s="459">
        <f ca="1">IF(ISERROR(VLOOKUP($B85,'NEL &amp; P4P Backsheet'!$D$11:$BM$187,F$11,0)),"",VLOOKUP($B85,'NEL &amp; P4P Backsheet'!$D$11:$BM$187, F$11,0))</f>
        <v>6396.3499790424312</v>
      </c>
      <c r="G85" s="459">
        <f ca="1">IF(ISERROR(VLOOKUP($B85,'NEL &amp; P4P Backsheet'!$D$11:$BM$187,G$11,0)),"",VLOOKUP($B85,'NEL &amp; P4P Backsheet'!$D$11:$BM$187, G$11,0))</f>
        <v>6571.2314262966056</v>
      </c>
      <c r="H85" s="57">
        <f ca="1">IF(ISERROR(VLOOKUP($B85,'NEL &amp; P4P Backsheet'!$D$11:$BM$187,H$11,0)),"",VLOOKUP($B85,'NEL &amp; P4P Backsheet'!$D$11:$BM$187, H$11,0))</f>
        <v>6935.1828697456185</v>
      </c>
      <c r="I85" s="327">
        <f ca="1">IF(ISERROR(VLOOKUP($B85,'NEL &amp; P4P Backsheet'!$D$11:$BM$187,I$11,0)),"",VLOOKUP($B85,'NEL &amp; P4P Backsheet'!$D$11:$BM$187, I$11,0))</f>
        <v>6386.9280484595301</v>
      </c>
      <c r="J85" s="459">
        <f ca="1">IF(ISERROR(VLOOKUP($B85,'NEL &amp; P4P Backsheet'!$D$11:$BM$187,J$11,0)),"",VLOOKUP($B85,'NEL &amp; P4P Backsheet'!$D$11:$BM$187, J$11,0))</f>
        <v>6204.4594796711581</v>
      </c>
      <c r="K85" s="459">
        <f ca="1">IF(ISERROR(VLOOKUP($B85,'NEL &amp; P4P Backsheet'!$D$11:$BM$187,K$11,0)),"",VLOOKUP($B85,'NEL &amp; P4P Backsheet'!$D$11:$BM$187, K$11,0))</f>
        <v>6374.0944835077071</v>
      </c>
      <c r="L85" s="57">
        <f ca="1">IF(ISERROR(VLOOKUP($B85,'NEL &amp; P4P Backsheet'!$D$11:$BM$187,L$11,0)),"",VLOOKUP($B85,'NEL &amp; P4P Backsheet'!$D$11:$BM$187, L$11,0))</f>
        <v>6727.12738365325</v>
      </c>
      <c r="M85" s="344">
        <f ca="1">IF(ISERROR(VLOOKUP($B85,'NEL &amp; P4P Backsheet'!$D$11:$BM$187,M$11,0)),"",VLOOKUP($B85,'NEL &amp; P4P Backsheet'!$D$11:$BM$187, M$11,0))</f>
        <v>6716</v>
      </c>
      <c r="N85" s="327">
        <f ca="1">IF(ISERROR(VLOOKUP($B85,'NEL &amp; P4P Backsheet'!$D$11:$BM$187,N$11,0)),"",VLOOKUP($B85,'NEL &amp; P4P Backsheet'!$D$11:$BM$187, N$11,0))</f>
        <v>6924</v>
      </c>
      <c r="O85" s="459">
        <f ca="1">IF(ISERROR(VLOOKUP($B85,'NEL &amp; P4P Backsheet'!$D$11:$BM$187,O$11,0)),"",VLOOKUP($B85,'NEL &amp; P4P Backsheet'!$D$11:$BM$187, O$11,0))</f>
        <v>6773</v>
      </c>
      <c r="P85" s="57">
        <f ca="1">IF(ISERROR(VLOOKUP($B85,'NEL &amp; P4P Backsheet'!$D$11:$BM$187,P$11,0)),"",VLOOKUP($B85,'NEL &amp; P4P Backsheet'!$D$11:$BM$187, P$11,0))</f>
        <v>6211</v>
      </c>
      <c r="Q85" s="327">
        <f ca="1">IF(ISERROR(VLOOKUP($B85,'NEL &amp; P4P Backsheet'!$D$11:$BM$187,Q$11,0)),"",VLOOKUP($B85,'NEL &amp; P4P Backsheet'!$D$11:$BM$187, Q$11,0))</f>
        <v>-339.53809437161817</v>
      </c>
      <c r="R85" s="459">
        <f ca="1">IF(ISERROR(VLOOKUP($B85,'NEL &amp; P4P Backsheet'!$D$11:$BM$187,R$11,0)),"",VLOOKUP($B85,'NEL &amp; P4P Backsheet'!$D$11:$BM$187, R$11,0))</f>
        <v>-376.65002095756881</v>
      </c>
      <c r="S85" s="57">
        <f ca="1">IF(ISERROR(VLOOKUP($B85,'NEL &amp; P4P Backsheet'!$D$11:$BM$187,S$11,0)),"",VLOOKUP($B85,'NEL &amp; P4P Backsheet'!$D$11:$BM$187, S$11,0))</f>
        <v>360.2314262966056</v>
      </c>
      <c r="T85" s="61">
        <f ca="1">IF(ISERROR(VLOOKUP($B85,'NEL &amp; P4P Backsheet'!$D$11:$BM$187,T$11,0)),"",VLOOKUP($B85,'NEL &amp; P4P Backsheet'!$D$11:$BM$187, T$11,0))</f>
        <v>0</v>
      </c>
      <c r="U85" s="327">
        <f ca="1">IF(ISERROR(VLOOKUP($B85,'NEL &amp; P4P Backsheet'!$D$11:$BM$187,U$11,0)),"",VLOOKUP($B85,'NEL &amp; P4P Backsheet'!$D$11:$BM$187, U$11,0))</f>
        <v>-537.07195154046985</v>
      </c>
      <c r="V85" s="459">
        <f ca="1">IF(ISERROR(VLOOKUP($B85,'NEL &amp; P4P Backsheet'!$D$11:$BM$187,V$11,0)),"",VLOOKUP($B85,'NEL &amp; P4P Backsheet'!$D$11:$BM$187, V$11,0))</f>
        <v>-568.54052032884192</v>
      </c>
      <c r="W85" s="57">
        <f ca="1">IF(ISERROR(VLOOKUP($B85,'NEL &amp; P4P Backsheet'!$D$11:$BM$187,W$11,0)),"",VLOOKUP($B85,'NEL &amp; P4P Backsheet'!$D$11:$BM$187, W$11,0))</f>
        <v>163.09448350770708</v>
      </c>
    </row>
    <row r="86" spans="1:23" ht="15.75" thickBot="1">
      <c r="A86" s="3">
        <v>71</v>
      </c>
      <c r="B86" s="41" t="str">
        <f t="shared" ca="1" si="2"/>
        <v>E10000013</v>
      </c>
      <c r="C86" s="42" t="str">
        <f ca="1">IF(B86="","",VLOOKUP(B86,'Org list'!$J$9:$K$637,2,0))</f>
        <v>Gloucestershire</v>
      </c>
      <c r="D86" s="24" t="str">
        <f ca="1">IF(ISERROR(VLOOKUP($B86,'NEL &amp; P4P Backsheet'!$D$38:$BL$187,'Non-Elective Performance'!$D$11,0)),"",VLOOKUP($B86,'NEL &amp; P4P Backsheet'!$D$38:$BL$187,'Non-Elective Performance'!$D$11,0))</f>
        <v>Other</v>
      </c>
      <c r="E86" s="327">
        <f ca="1">IF(ISERROR(VLOOKUP($B86,'NEL &amp; P4P Backsheet'!$D$11:$BM$187,E$11,0)),"",VLOOKUP($B86,'NEL &amp; P4P Backsheet'!$D$11:$BM$187, E$11,0))</f>
        <v>14527</v>
      </c>
      <c r="F86" s="459">
        <f ca="1">IF(ISERROR(VLOOKUP($B86,'NEL &amp; P4P Backsheet'!$D$11:$BM$187,F$11,0)),"",VLOOKUP($B86,'NEL &amp; P4P Backsheet'!$D$11:$BM$187, F$11,0))</f>
        <v>14530</v>
      </c>
      <c r="G86" s="459">
        <f ca="1">IF(ISERROR(VLOOKUP($B86,'NEL &amp; P4P Backsheet'!$D$11:$BM$187,G$11,0)),"",VLOOKUP($B86,'NEL &amp; P4P Backsheet'!$D$11:$BM$187, G$11,0))</f>
        <v>13980</v>
      </c>
      <c r="H86" s="57">
        <f ca="1">IF(ISERROR(VLOOKUP($B86,'NEL &amp; P4P Backsheet'!$D$11:$BM$187,H$11,0)),"",VLOOKUP($B86,'NEL &amp; P4P Backsheet'!$D$11:$BM$187, H$11,0))</f>
        <v>14617</v>
      </c>
      <c r="I86" s="327">
        <f ca="1">IF(ISERROR(VLOOKUP($B86,'NEL &amp; P4P Backsheet'!$D$11:$BM$187,I$11,0)),"",VLOOKUP($B86,'NEL &amp; P4P Backsheet'!$D$11:$BM$187, I$11,0))</f>
        <v>14612</v>
      </c>
      <c r="J86" s="459">
        <f ca="1">IF(ISERROR(VLOOKUP($B86,'NEL &amp; P4P Backsheet'!$D$11:$BM$187,J$11,0)),"",VLOOKUP($B86,'NEL &amp; P4P Backsheet'!$D$11:$BM$187, J$11,0))</f>
        <v>14165</v>
      </c>
      <c r="K86" s="459">
        <f ca="1">IF(ISERROR(VLOOKUP($B86,'NEL &amp; P4P Backsheet'!$D$11:$BM$187,K$11,0)),"",VLOOKUP($B86,'NEL &amp; P4P Backsheet'!$D$11:$BM$187, K$11,0))</f>
        <v>13609</v>
      </c>
      <c r="L86" s="57">
        <f ca="1">IF(ISERROR(VLOOKUP($B86,'NEL &amp; P4P Backsheet'!$D$11:$BM$187,L$11,0)),"",VLOOKUP($B86,'NEL &amp; P4P Backsheet'!$D$11:$BM$187, L$11,0))</f>
        <v>14228</v>
      </c>
      <c r="M86" s="344">
        <f ca="1">IF(ISERROR(VLOOKUP($B86,'NEL &amp; P4P Backsheet'!$D$11:$BM$187,M$11,0)),"",VLOOKUP($B86,'NEL &amp; P4P Backsheet'!$D$11:$BM$187, M$11,0))</f>
        <v>14461</v>
      </c>
      <c r="N86" s="327">
        <f ca="1">IF(ISERROR(VLOOKUP($B86,'NEL &amp; P4P Backsheet'!$D$11:$BM$187,N$11,0)),"",VLOOKUP($B86,'NEL &amp; P4P Backsheet'!$D$11:$BM$187, N$11,0))</f>
        <v>14461</v>
      </c>
      <c r="O86" s="459">
        <f ca="1">IF(ISERROR(VLOOKUP($B86,'NEL &amp; P4P Backsheet'!$D$11:$BM$187,O$11,0)),"",VLOOKUP($B86,'NEL &amp; P4P Backsheet'!$D$11:$BM$187, O$11,0))</f>
        <v>14273</v>
      </c>
      <c r="P86" s="57">
        <f ca="1">IF(ISERROR(VLOOKUP($B86,'NEL &amp; P4P Backsheet'!$D$11:$BM$187,P$11,0)),"",VLOOKUP($B86,'NEL &amp; P4P Backsheet'!$D$11:$BM$187, P$11,0))</f>
        <v>14777</v>
      </c>
      <c r="Q86" s="327">
        <f ca="1">IF(ISERROR(VLOOKUP($B86,'NEL &amp; P4P Backsheet'!$D$11:$BM$187,Q$11,0)),"",VLOOKUP($B86,'NEL &amp; P4P Backsheet'!$D$11:$BM$187, Q$11,0))</f>
        <v>66</v>
      </c>
      <c r="R86" s="459">
        <f ca="1">IF(ISERROR(VLOOKUP($B86,'NEL &amp; P4P Backsheet'!$D$11:$BM$187,R$11,0)),"",VLOOKUP($B86,'NEL &amp; P4P Backsheet'!$D$11:$BM$187, R$11,0))</f>
        <v>257</v>
      </c>
      <c r="S86" s="57">
        <f ca="1">IF(ISERROR(VLOOKUP($B86,'NEL &amp; P4P Backsheet'!$D$11:$BM$187,S$11,0)),"",VLOOKUP($B86,'NEL &amp; P4P Backsheet'!$D$11:$BM$187, S$11,0))</f>
        <v>-797</v>
      </c>
      <c r="T86" s="61">
        <f ca="1">IF(ISERROR(VLOOKUP($B86,'NEL &amp; P4P Backsheet'!$D$11:$BM$187,T$11,0)),"",VLOOKUP($B86,'NEL &amp; P4P Backsheet'!$D$11:$BM$187, T$11,0))</f>
        <v>0</v>
      </c>
      <c r="U86" s="327">
        <f ca="1">IF(ISERROR(VLOOKUP($B86,'NEL &amp; P4P Backsheet'!$D$11:$BM$187,U$11,0)),"",VLOOKUP($B86,'NEL &amp; P4P Backsheet'!$D$11:$BM$187, U$11,0))</f>
        <v>151</v>
      </c>
      <c r="V86" s="459">
        <f ca="1">IF(ISERROR(VLOOKUP($B86,'NEL &amp; P4P Backsheet'!$D$11:$BM$187,V$11,0)),"",VLOOKUP($B86,'NEL &amp; P4P Backsheet'!$D$11:$BM$187, V$11,0))</f>
        <v>-108</v>
      </c>
      <c r="W86" s="57">
        <f ca="1">IF(ISERROR(VLOOKUP($B86,'NEL &amp; P4P Backsheet'!$D$11:$BM$187,W$11,0)),"",VLOOKUP($B86,'NEL &amp; P4P Backsheet'!$D$11:$BM$187, W$11,0))</f>
        <v>-1168</v>
      </c>
    </row>
    <row r="87" spans="1:23" ht="15.75" thickBot="1">
      <c r="A87" s="3">
        <v>72</v>
      </c>
      <c r="B87" s="41" t="str">
        <f t="shared" ca="1" si="2"/>
        <v>E09000011</v>
      </c>
      <c r="C87" s="42" t="str">
        <f ca="1">IF(B87="","",VLOOKUP(B87,'Org list'!$J$9:$K$637,2,0))</f>
        <v>Greenwich</v>
      </c>
      <c r="D87" s="24" t="str">
        <f ca="1">IF(ISERROR(VLOOKUP($B87,'NEL &amp; P4P Backsheet'!$D$38:$BL$187,'Non-Elective Performance'!$D$11,0)),"",VLOOKUP($B87,'NEL &amp; P4P Backsheet'!$D$38:$BL$187,'Non-Elective Performance'!$D$11,0))</f>
        <v>SUS</v>
      </c>
      <c r="E87" s="327">
        <f ca="1">IF(ISERROR(VLOOKUP($B87,'NEL &amp; P4P Backsheet'!$D$11:$BM$187,E$11,0)),"",VLOOKUP($B87,'NEL &amp; P4P Backsheet'!$D$11:$BM$187, E$11,0))</f>
        <v>8308</v>
      </c>
      <c r="F87" s="459">
        <f ca="1">IF(ISERROR(VLOOKUP($B87,'NEL &amp; P4P Backsheet'!$D$11:$BM$187,F$11,0)),"",VLOOKUP($B87,'NEL &amp; P4P Backsheet'!$D$11:$BM$187, F$11,0))</f>
        <v>8173</v>
      </c>
      <c r="G87" s="459">
        <f ca="1">IF(ISERROR(VLOOKUP($B87,'NEL &amp; P4P Backsheet'!$D$11:$BM$187,G$11,0)),"",VLOOKUP($B87,'NEL &amp; P4P Backsheet'!$D$11:$BM$187, G$11,0))</f>
        <v>7947</v>
      </c>
      <c r="H87" s="57">
        <f ca="1">IF(ISERROR(VLOOKUP($B87,'NEL &amp; P4P Backsheet'!$D$11:$BM$187,H$11,0)),"",VLOOKUP($B87,'NEL &amp; P4P Backsheet'!$D$11:$BM$187, H$11,0))</f>
        <v>8752</v>
      </c>
      <c r="I87" s="327">
        <f ca="1">IF(ISERROR(VLOOKUP($B87,'NEL &amp; P4P Backsheet'!$D$11:$BM$187,I$11,0)),"",VLOOKUP($B87,'NEL &amp; P4P Backsheet'!$D$11:$BM$187, I$11,0))</f>
        <v>8607.5</v>
      </c>
      <c r="J87" s="459">
        <f ca="1">IF(ISERROR(VLOOKUP($B87,'NEL &amp; P4P Backsheet'!$D$11:$BM$187,J$11,0)),"",VLOOKUP($B87,'NEL &amp; P4P Backsheet'!$D$11:$BM$187, J$11,0))</f>
        <v>8467.6</v>
      </c>
      <c r="K87" s="459">
        <f ca="1">IF(ISERROR(VLOOKUP($B87,'NEL &amp; P4P Backsheet'!$D$11:$BM$187,K$11,0)),"",VLOOKUP($B87,'NEL &amp; P4P Backsheet'!$D$11:$BM$187, K$11,0))</f>
        <v>8233.5</v>
      </c>
      <c r="L87" s="57">
        <f ca="1">IF(ISERROR(VLOOKUP($B87,'NEL &amp; P4P Backsheet'!$D$11:$BM$187,L$11,0)),"",VLOOKUP($B87,'NEL &amp; P4P Backsheet'!$D$11:$BM$187, L$11,0))</f>
        <v>9067.5</v>
      </c>
      <c r="M87" s="344">
        <f ca="1">IF(ISERROR(VLOOKUP($B87,'NEL &amp; P4P Backsheet'!$D$11:$BM$187,M$11,0)),"",VLOOKUP($B87,'NEL &amp; P4P Backsheet'!$D$11:$BM$187, M$11,0))</f>
        <v>5170</v>
      </c>
      <c r="N87" s="327">
        <f ca="1">IF(ISERROR(VLOOKUP($B87,'NEL &amp; P4P Backsheet'!$D$11:$BM$187,N$11,0)),"",VLOOKUP($B87,'NEL &amp; P4P Backsheet'!$D$11:$BM$187, N$11,0))</f>
        <v>8226</v>
      </c>
      <c r="O87" s="459">
        <f ca="1">IF(ISERROR(VLOOKUP($B87,'NEL &amp; P4P Backsheet'!$D$11:$BM$187,O$11,0)),"",VLOOKUP($B87,'NEL &amp; P4P Backsheet'!$D$11:$BM$187, O$11,0))</f>
        <v>8623</v>
      </c>
      <c r="P87" s="57">
        <f ca="1">IF(ISERROR(VLOOKUP($B87,'NEL &amp; P4P Backsheet'!$D$11:$BM$187,P$11,0)),"",VLOOKUP($B87,'NEL &amp; P4P Backsheet'!$D$11:$BM$187, P$11,0))</f>
        <v>7915</v>
      </c>
      <c r="Q87" s="327">
        <f ca="1">IF(ISERROR(VLOOKUP($B87,'NEL &amp; P4P Backsheet'!$D$11:$BM$187,Q$11,0)),"",VLOOKUP($B87,'NEL &amp; P4P Backsheet'!$D$11:$BM$187, Q$11,0))</f>
        <v>82</v>
      </c>
      <c r="R87" s="459">
        <f ca="1">IF(ISERROR(VLOOKUP($B87,'NEL &amp; P4P Backsheet'!$D$11:$BM$187,R$11,0)),"",VLOOKUP($B87,'NEL &amp; P4P Backsheet'!$D$11:$BM$187, R$11,0))</f>
        <v>-450</v>
      </c>
      <c r="S87" s="57">
        <f ca="1">IF(ISERROR(VLOOKUP($B87,'NEL &amp; P4P Backsheet'!$D$11:$BM$187,S$11,0)),"",VLOOKUP($B87,'NEL &amp; P4P Backsheet'!$D$11:$BM$187, S$11,0))</f>
        <v>32</v>
      </c>
      <c r="T87" s="61">
        <f ca="1">IF(ISERROR(VLOOKUP($B87,'NEL &amp; P4P Backsheet'!$D$11:$BM$187,T$11,0)),"",VLOOKUP($B87,'NEL &amp; P4P Backsheet'!$D$11:$BM$187, T$11,0))</f>
        <v>0</v>
      </c>
      <c r="U87" s="327">
        <f ca="1">IF(ISERROR(VLOOKUP($B87,'NEL &amp; P4P Backsheet'!$D$11:$BM$187,U$11,0)),"",VLOOKUP($B87,'NEL &amp; P4P Backsheet'!$D$11:$BM$187, U$11,0))</f>
        <v>381.5</v>
      </c>
      <c r="V87" s="459">
        <f ca="1">IF(ISERROR(VLOOKUP($B87,'NEL &amp; P4P Backsheet'!$D$11:$BM$187,V$11,0)),"",VLOOKUP($B87,'NEL &amp; P4P Backsheet'!$D$11:$BM$187, V$11,0))</f>
        <v>-155.39999999999964</v>
      </c>
      <c r="W87" s="57">
        <f ca="1">IF(ISERROR(VLOOKUP($B87,'NEL &amp; P4P Backsheet'!$D$11:$BM$187,W$11,0)),"",VLOOKUP($B87,'NEL &amp; P4P Backsheet'!$D$11:$BM$187, W$11,0))</f>
        <v>318.5</v>
      </c>
    </row>
    <row r="88" spans="1:23" ht="15.75" thickBot="1">
      <c r="A88" s="3">
        <v>73</v>
      </c>
      <c r="B88" s="41" t="str">
        <f t="shared" ca="1" si="2"/>
        <v>E09000012</v>
      </c>
      <c r="C88" s="42" t="str">
        <f ca="1">IF(B88="","",VLOOKUP(B88,'Org list'!$J$9:$K$637,2,0))</f>
        <v>Hackney</v>
      </c>
      <c r="D88" s="24" t="str">
        <f ca="1">IF(ISERROR(VLOOKUP($B88,'NEL &amp; P4P Backsheet'!$D$38:$BL$187,'Non-Elective Performance'!$D$11,0)),"",VLOOKUP($B88,'NEL &amp; P4P Backsheet'!$D$38:$BL$187,'Non-Elective Performance'!$D$11,0))</f>
        <v>SUS</v>
      </c>
      <c r="E88" s="327">
        <f ca="1">IF(ISERROR(VLOOKUP($B88,'NEL &amp; P4P Backsheet'!$D$11:$BM$187,E$11,0)),"",VLOOKUP($B88,'NEL &amp; P4P Backsheet'!$D$11:$BM$187, E$11,0))</f>
        <v>5361</v>
      </c>
      <c r="F88" s="459">
        <f ca="1">IF(ISERROR(VLOOKUP($B88,'NEL &amp; P4P Backsheet'!$D$11:$BM$187,F$11,0)),"",VLOOKUP($B88,'NEL &amp; P4P Backsheet'!$D$11:$BM$187, F$11,0))</f>
        <v>5130</v>
      </c>
      <c r="G88" s="459">
        <f ca="1">IF(ISERROR(VLOOKUP($B88,'NEL &amp; P4P Backsheet'!$D$11:$BM$187,G$11,0)),"",VLOOKUP($B88,'NEL &amp; P4P Backsheet'!$D$11:$BM$187, G$11,0))</f>
        <v>5235</v>
      </c>
      <c r="H88" s="57">
        <f ca="1">IF(ISERROR(VLOOKUP($B88,'NEL &amp; P4P Backsheet'!$D$11:$BM$187,H$11,0)),"",VLOOKUP($B88,'NEL &amp; P4P Backsheet'!$D$11:$BM$187, H$11,0))</f>
        <v>4972</v>
      </c>
      <c r="I88" s="327">
        <f ca="1">IF(ISERROR(VLOOKUP($B88,'NEL &amp; P4P Backsheet'!$D$11:$BM$187,I$11,0)),"",VLOOKUP($B88,'NEL &amp; P4P Backsheet'!$D$11:$BM$187, I$11,0))</f>
        <v>5009</v>
      </c>
      <c r="J88" s="459">
        <f ca="1">IF(ISERROR(VLOOKUP($B88,'NEL &amp; P4P Backsheet'!$D$11:$BM$187,J$11,0)),"",VLOOKUP($B88,'NEL &amp; P4P Backsheet'!$D$11:$BM$187, J$11,0))</f>
        <v>5255</v>
      </c>
      <c r="K88" s="459">
        <f ca="1">IF(ISERROR(VLOOKUP($B88,'NEL &amp; P4P Backsheet'!$D$11:$BM$187,K$11,0)),"",VLOOKUP($B88,'NEL &amp; P4P Backsheet'!$D$11:$BM$187, K$11,0))</f>
        <v>5017</v>
      </c>
      <c r="L88" s="57">
        <f ca="1">IF(ISERROR(VLOOKUP($B88,'NEL &amp; P4P Backsheet'!$D$11:$BM$187,L$11,0)),"",VLOOKUP($B88,'NEL &amp; P4P Backsheet'!$D$11:$BM$187, L$11,0))</f>
        <v>5013</v>
      </c>
      <c r="M88" s="344">
        <f ca="1">IF(ISERROR(VLOOKUP($B88,'NEL &amp; P4P Backsheet'!$D$11:$BM$187,M$11,0)),"",VLOOKUP($B88,'NEL &amp; P4P Backsheet'!$D$11:$BM$187, M$11,0))</f>
        <v>5578</v>
      </c>
      <c r="N88" s="327">
        <f ca="1">IF(ISERROR(VLOOKUP($B88,'NEL &amp; P4P Backsheet'!$D$11:$BM$187,N$11,0)),"",VLOOKUP($B88,'NEL &amp; P4P Backsheet'!$D$11:$BM$187, N$11,0))</f>
        <v>5009</v>
      </c>
      <c r="O88" s="459">
        <f ca="1">IF(ISERROR(VLOOKUP($B88,'NEL &amp; P4P Backsheet'!$D$11:$BM$187,O$11,0)),"",VLOOKUP($B88,'NEL &amp; P4P Backsheet'!$D$11:$BM$187, O$11,0))</f>
        <v>5026</v>
      </c>
      <c r="P88" s="57">
        <f ca="1">IF(ISERROR(VLOOKUP($B88,'NEL &amp; P4P Backsheet'!$D$11:$BM$187,P$11,0)),"",VLOOKUP($B88,'NEL &amp; P4P Backsheet'!$D$11:$BM$187, P$11,0))</f>
        <v>4299</v>
      </c>
      <c r="Q88" s="327">
        <f ca="1">IF(ISERROR(VLOOKUP($B88,'NEL &amp; P4P Backsheet'!$D$11:$BM$187,Q$11,0)),"",VLOOKUP($B88,'NEL &amp; P4P Backsheet'!$D$11:$BM$187, Q$11,0))</f>
        <v>352</v>
      </c>
      <c r="R88" s="459">
        <f ca="1">IF(ISERROR(VLOOKUP($B88,'NEL &amp; P4P Backsheet'!$D$11:$BM$187,R$11,0)),"",VLOOKUP($B88,'NEL &amp; P4P Backsheet'!$D$11:$BM$187, R$11,0))</f>
        <v>104</v>
      </c>
      <c r="S88" s="57">
        <f ca="1">IF(ISERROR(VLOOKUP($B88,'NEL &amp; P4P Backsheet'!$D$11:$BM$187,S$11,0)),"",VLOOKUP($B88,'NEL &amp; P4P Backsheet'!$D$11:$BM$187, S$11,0))</f>
        <v>936</v>
      </c>
      <c r="T88" s="61">
        <f ca="1">IF(ISERROR(VLOOKUP($B88,'NEL &amp; P4P Backsheet'!$D$11:$BM$187,T$11,0)),"",VLOOKUP($B88,'NEL &amp; P4P Backsheet'!$D$11:$BM$187, T$11,0))</f>
        <v>0</v>
      </c>
      <c r="U88" s="327">
        <f ca="1">IF(ISERROR(VLOOKUP($B88,'NEL &amp; P4P Backsheet'!$D$11:$BM$187,U$11,0)),"",VLOOKUP($B88,'NEL &amp; P4P Backsheet'!$D$11:$BM$187, U$11,0))</f>
        <v>0</v>
      </c>
      <c r="V88" s="459">
        <f ca="1">IF(ISERROR(VLOOKUP($B88,'NEL &amp; P4P Backsheet'!$D$11:$BM$187,V$11,0)),"",VLOOKUP($B88,'NEL &amp; P4P Backsheet'!$D$11:$BM$187, V$11,0))</f>
        <v>229</v>
      </c>
      <c r="W88" s="57">
        <f ca="1">IF(ISERROR(VLOOKUP($B88,'NEL &amp; P4P Backsheet'!$D$11:$BM$187,W$11,0)),"",VLOOKUP($B88,'NEL &amp; P4P Backsheet'!$D$11:$BM$187, W$11,0))</f>
        <v>718</v>
      </c>
    </row>
    <row r="89" spans="1:23" ht="15.75" thickBot="1">
      <c r="A89" s="3">
        <v>74</v>
      </c>
      <c r="B89" s="41" t="str">
        <f t="shared" ca="1" si="2"/>
        <v>E06000006</v>
      </c>
      <c r="C89" s="42" t="str">
        <f ca="1">IF(B89="","",VLOOKUP(B89,'Org list'!$J$9:$K$637,2,0))</f>
        <v>Halton</v>
      </c>
      <c r="D89" s="24" t="str">
        <f ca="1">IF(ISERROR(VLOOKUP($B89,'NEL &amp; P4P Backsheet'!$D$38:$BL$187,'Non-Elective Performance'!$D$11,0)),"",VLOOKUP($B89,'NEL &amp; P4P Backsheet'!$D$38:$BL$187,'Non-Elective Performance'!$D$11,0))</f>
        <v>MAR</v>
      </c>
      <c r="E89" s="327">
        <f ca="1">IF(ISERROR(VLOOKUP($B89,'NEL &amp; P4P Backsheet'!$D$11:$BM$187,E$11,0)),"",VLOOKUP($B89,'NEL &amp; P4P Backsheet'!$D$11:$BM$187, E$11,0))</f>
        <v>4477</v>
      </c>
      <c r="F89" s="459">
        <f ca="1">IF(ISERROR(VLOOKUP($B89,'NEL &amp; P4P Backsheet'!$D$11:$BM$187,F$11,0)),"",VLOOKUP($B89,'NEL &amp; P4P Backsheet'!$D$11:$BM$187, F$11,0))</f>
        <v>4439</v>
      </c>
      <c r="G89" s="459">
        <f ca="1">IF(ISERROR(VLOOKUP($B89,'NEL &amp; P4P Backsheet'!$D$11:$BM$187,G$11,0)),"",VLOOKUP($B89,'NEL &amp; P4P Backsheet'!$D$11:$BM$187, G$11,0))</f>
        <v>4440</v>
      </c>
      <c r="H89" s="57">
        <f ca="1">IF(ISERROR(VLOOKUP($B89,'NEL &amp; P4P Backsheet'!$D$11:$BM$187,H$11,0)),"",VLOOKUP($B89,'NEL &amp; P4P Backsheet'!$D$11:$BM$187, H$11,0))</f>
        <v>4618</v>
      </c>
      <c r="I89" s="327">
        <f ca="1">IF(ISERROR(VLOOKUP($B89,'NEL &amp; P4P Backsheet'!$D$11:$BM$187,I$11,0)),"",VLOOKUP($B89,'NEL &amp; P4P Backsheet'!$D$11:$BM$187, I$11,0))</f>
        <v>4548</v>
      </c>
      <c r="J89" s="459">
        <f ca="1">IF(ISERROR(VLOOKUP($B89,'NEL &amp; P4P Backsheet'!$D$11:$BM$187,J$11,0)),"",VLOOKUP($B89,'NEL &amp; P4P Backsheet'!$D$11:$BM$187, J$11,0))</f>
        <v>4292</v>
      </c>
      <c r="K89" s="459">
        <f ca="1">IF(ISERROR(VLOOKUP($B89,'NEL &amp; P4P Backsheet'!$D$11:$BM$187,K$11,0)),"",VLOOKUP($B89,'NEL &amp; P4P Backsheet'!$D$11:$BM$187, K$11,0))</f>
        <v>4293</v>
      </c>
      <c r="L89" s="57">
        <f ca="1">IF(ISERROR(VLOOKUP($B89,'NEL &amp; P4P Backsheet'!$D$11:$BM$187,L$11,0)),"",VLOOKUP($B89,'NEL &amp; P4P Backsheet'!$D$11:$BM$187, L$11,0))</f>
        <v>4466</v>
      </c>
      <c r="M89" s="344">
        <f ca="1">IF(ISERROR(VLOOKUP($B89,'NEL &amp; P4P Backsheet'!$D$11:$BM$187,M$11,0)),"",VLOOKUP($B89,'NEL &amp; P4P Backsheet'!$D$11:$BM$187, M$11,0))</f>
        <v>4389</v>
      </c>
      <c r="N89" s="327">
        <f ca="1">IF(ISERROR(VLOOKUP($B89,'NEL &amp; P4P Backsheet'!$D$11:$BM$187,N$11,0)),"",VLOOKUP($B89,'NEL &amp; P4P Backsheet'!$D$11:$BM$187, N$11,0))</f>
        <v>4548</v>
      </c>
      <c r="O89" s="459">
        <f ca="1">IF(ISERROR(VLOOKUP($B89,'NEL &amp; P4P Backsheet'!$D$11:$BM$187,O$11,0)),"",VLOOKUP($B89,'NEL &amp; P4P Backsheet'!$D$11:$BM$187, O$11,0))</f>
        <v>4128</v>
      </c>
      <c r="P89" s="57">
        <f ca="1">IF(ISERROR(VLOOKUP($B89,'NEL &amp; P4P Backsheet'!$D$11:$BM$187,P$11,0)),"",VLOOKUP($B89,'NEL &amp; P4P Backsheet'!$D$11:$BM$187, P$11,0))</f>
        <v>4139</v>
      </c>
      <c r="Q89" s="327">
        <f ca="1">IF(ISERROR(VLOOKUP($B89,'NEL &amp; P4P Backsheet'!$D$11:$BM$187,Q$11,0)),"",VLOOKUP($B89,'NEL &amp; P4P Backsheet'!$D$11:$BM$187, Q$11,0))</f>
        <v>-71</v>
      </c>
      <c r="R89" s="459">
        <f ca="1">IF(ISERROR(VLOOKUP($B89,'NEL &amp; P4P Backsheet'!$D$11:$BM$187,R$11,0)),"",VLOOKUP($B89,'NEL &amp; P4P Backsheet'!$D$11:$BM$187, R$11,0))</f>
        <v>311</v>
      </c>
      <c r="S89" s="57">
        <f ca="1">IF(ISERROR(VLOOKUP($B89,'NEL &amp; P4P Backsheet'!$D$11:$BM$187,S$11,0)),"",VLOOKUP($B89,'NEL &amp; P4P Backsheet'!$D$11:$BM$187, S$11,0))</f>
        <v>301</v>
      </c>
      <c r="T89" s="61">
        <f ca="1">IF(ISERROR(VLOOKUP($B89,'NEL &amp; P4P Backsheet'!$D$11:$BM$187,T$11,0)),"",VLOOKUP($B89,'NEL &amp; P4P Backsheet'!$D$11:$BM$187, T$11,0))</f>
        <v>0</v>
      </c>
      <c r="U89" s="327">
        <f ca="1">IF(ISERROR(VLOOKUP($B89,'NEL &amp; P4P Backsheet'!$D$11:$BM$187,U$11,0)),"",VLOOKUP($B89,'NEL &amp; P4P Backsheet'!$D$11:$BM$187, U$11,0))</f>
        <v>0</v>
      </c>
      <c r="V89" s="459">
        <f ca="1">IF(ISERROR(VLOOKUP($B89,'NEL &amp; P4P Backsheet'!$D$11:$BM$187,V$11,0)),"",VLOOKUP($B89,'NEL &amp; P4P Backsheet'!$D$11:$BM$187, V$11,0))</f>
        <v>164</v>
      </c>
      <c r="W89" s="57">
        <f ca="1">IF(ISERROR(VLOOKUP($B89,'NEL &amp; P4P Backsheet'!$D$11:$BM$187,W$11,0)),"",VLOOKUP($B89,'NEL &amp; P4P Backsheet'!$D$11:$BM$187, W$11,0))</f>
        <v>154</v>
      </c>
    </row>
    <row r="90" spans="1:23" ht="15.75" thickBot="1">
      <c r="A90" s="3">
        <v>75</v>
      </c>
      <c r="B90" s="41" t="str">
        <f t="shared" ca="1" si="2"/>
        <v>E09000013</v>
      </c>
      <c r="C90" s="42" t="str">
        <f ca="1">IF(B90="","",VLOOKUP(B90,'Org list'!$J$9:$K$637,2,0))</f>
        <v>Hammersmith and Fulham</v>
      </c>
      <c r="D90" s="24" t="str">
        <f ca="1">IF(ISERROR(VLOOKUP($B90,'NEL &amp; P4P Backsheet'!$D$38:$BL$187,'Non-Elective Performance'!$D$11,0)),"",VLOOKUP($B90,'NEL &amp; P4P Backsheet'!$D$38:$BL$187,'Non-Elective Performance'!$D$11,0))</f>
        <v>SUS</v>
      </c>
      <c r="E90" s="327">
        <f ca="1">IF(ISERROR(VLOOKUP($B90,'NEL &amp; P4P Backsheet'!$D$11:$BM$187,E$11,0)),"",VLOOKUP($B90,'NEL &amp; P4P Backsheet'!$D$11:$BM$187, E$11,0))</f>
        <v>3965</v>
      </c>
      <c r="F90" s="459">
        <f ca="1">IF(ISERROR(VLOOKUP($B90,'NEL &amp; P4P Backsheet'!$D$11:$BM$187,F$11,0)),"",VLOOKUP($B90,'NEL &amp; P4P Backsheet'!$D$11:$BM$187, F$11,0))</f>
        <v>3977</v>
      </c>
      <c r="G90" s="459">
        <f ca="1">IF(ISERROR(VLOOKUP($B90,'NEL &amp; P4P Backsheet'!$D$11:$BM$187,G$11,0)),"",VLOOKUP($B90,'NEL &amp; P4P Backsheet'!$D$11:$BM$187, G$11,0))</f>
        <v>4020</v>
      </c>
      <c r="H90" s="57">
        <f ca="1">IF(ISERROR(VLOOKUP($B90,'NEL &amp; P4P Backsheet'!$D$11:$BM$187,H$11,0)),"",VLOOKUP($B90,'NEL &amp; P4P Backsheet'!$D$11:$BM$187, H$11,0))</f>
        <v>4019</v>
      </c>
      <c r="I90" s="327">
        <f ca="1">IF(ISERROR(VLOOKUP($B90,'NEL &amp; P4P Backsheet'!$D$11:$BM$187,I$11,0)),"",VLOOKUP($B90,'NEL &amp; P4P Backsheet'!$D$11:$BM$187, I$11,0))</f>
        <v>3934</v>
      </c>
      <c r="J90" s="459">
        <f ca="1">IF(ISERROR(VLOOKUP($B90,'NEL &amp; P4P Backsheet'!$D$11:$BM$187,J$11,0)),"",VLOOKUP($B90,'NEL &amp; P4P Backsheet'!$D$11:$BM$187, J$11,0))</f>
        <v>4098</v>
      </c>
      <c r="K90" s="459">
        <f ca="1">IF(ISERROR(VLOOKUP($B90,'NEL &amp; P4P Backsheet'!$D$11:$BM$187,K$11,0)),"",VLOOKUP($B90,'NEL &amp; P4P Backsheet'!$D$11:$BM$187, K$11,0))</f>
        <v>4138</v>
      </c>
      <c r="L90" s="57">
        <f ca="1">IF(ISERROR(VLOOKUP($B90,'NEL &amp; P4P Backsheet'!$D$11:$BM$187,L$11,0)),"",VLOOKUP($B90,'NEL &amp; P4P Backsheet'!$D$11:$BM$187, L$11,0))</f>
        <v>4103</v>
      </c>
      <c r="M90" s="344">
        <f ca="1">IF(ISERROR(VLOOKUP($B90,'NEL &amp; P4P Backsheet'!$D$11:$BM$187,M$11,0)),"",VLOOKUP($B90,'NEL &amp; P4P Backsheet'!$D$11:$BM$187, M$11,0))</f>
        <v>3488</v>
      </c>
      <c r="N90" s="327">
        <f ca="1">IF(ISERROR(VLOOKUP($B90,'NEL &amp; P4P Backsheet'!$D$11:$BM$187,N$11,0)),"",VLOOKUP($B90,'NEL &amp; P4P Backsheet'!$D$11:$BM$187, N$11,0))</f>
        <v>4205</v>
      </c>
      <c r="O90" s="459">
        <f ca="1">IF(ISERROR(VLOOKUP($B90,'NEL &amp; P4P Backsheet'!$D$11:$BM$187,O$11,0)),"",VLOOKUP($B90,'NEL &amp; P4P Backsheet'!$D$11:$BM$187, O$11,0))</f>
        <v>3691</v>
      </c>
      <c r="P90" s="57">
        <f ca="1">IF(ISERROR(VLOOKUP($B90,'NEL &amp; P4P Backsheet'!$D$11:$BM$187,P$11,0)),"",VLOOKUP($B90,'NEL &amp; P4P Backsheet'!$D$11:$BM$187, P$11,0))</f>
        <v>3854</v>
      </c>
      <c r="Q90" s="327">
        <f ca="1">IF(ISERROR(VLOOKUP($B90,'NEL &amp; P4P Backsheet'!$D$11:$BM$187,Q$11,0)),"",VLOOKUP($B90,'NEL &amp; P4P Backsheet'!$D$11:$BM$187, Q$11,0))</f>
        <v>-240</v>
      </c>
      <c r="R90" s="459">
        <f ca="1">IF(ISERROR(VLOOKUP($B90,'NEL &amp; P4P Backsheet'!$D$11:$BM$187,R$11,0)),"",VLOOKUP($B90,'NEL &amp; P4P Backsheet'!$D$11:$BM$187, R$11,0))</f>
        <v>286</v>
      </c>
      <c r="S90" s="57">
        <f ca="1">IF(ISERROR(VLOOKUP($B90,'NEL &amp; P4P Backsheet'!$D$11:$BM$187,S$11,0)),"",VLOOKUP($B90,'NEL &amp; P4P Backsheet'!$D$11:$BM$187, S$11,0))</f>
        <v>166</v>
      </c>
      <c r="T90" s="61">
        <f ca="1">IF(ISERROR(VLOOKUP($B90,'NEL &amp; P4P Backsheet'!$D$11:$BM$187,T$11,0)),"",VLOOKUP($B90,'NEL &amp; P4P Backsheet'!$D$11:$BM$187, T$11,0))</f>
        <v>0</v>
      </c>
      <c r="U90" s="327">
        <f ca="1">IF(ISERROR(VLOOKUP($B90,'NEL &amp; P4P Backsheet'!$D$11:$BM$187,U$11,0)),"",VLOOKUP($B90,'NEL &amp; P4P Backsheet'!$D$11:$BM$187, U$11,0))</f>
        <v>-271</v>
      </c>
      <c r="V90" s="459">
        <f ca="1">IF(ISERROR(VLOOKUP($B90,'NEL &amp; P4P Backsheet'!$D$11:$BM$187,V$11,0)),"",VLOOKUP($B90,'NEL &amp; P4P Backsheet'!$D$11:$BM$187, V$11,0))</f>
        <v>407</v>
      </c>
      <c r="W90" s="57">
        <f ca="1">IF(ISERROR(VLOOKUP($B90,'NEL &amp; P4P Backsheet'!$D$11:$BM$187,W$11,0)),"",VLOOKUP($B90,'NEL &amp; P4P Backsheet'!$D$11:$BM$187, W$11,0))</f>
        <v>284</v>
      </c>
    </row>
    <row r="91" spans="1:23" ht="15.75" thickBot="1">
      <c r="A91" s="3">
        <v>76</v>
      </c>
      <c r="B91" s="41" t="str">
        <f t="shared" ca="1" si="2"/>
        <v>E10000014</v>
      </c>
      <c r="C91" s="42" t="str">
        <f ca="1">IF(B91="","",VLOOKUP(B91,'Org list'!$J$9:$K$637,2,0))</f>
        <v>Hampshire</v>
      </c>
      <c r="D91" s="24" t="str">
        <f ca="1">IF(ISERROR(VLOOKUP($B91,'NEL &amp; P4P Backsheet'!$D$38:$BL$187,'Non-Elective Performance'!$D$11,0)),"",VLOOKUP($B91,'NEL &amp; P4P Backsheet'!$D$38:$BL$187,'Non-Elective Performance'!$D$11,0))</f>
        <v>SUS</v>
      </c>
      <c r="E91" s="327">
        <f ca="1">IF(ISERROR(VLOOKUP($B91,'NEL &amp; P4P Backsheet'!$D$11:$BM$187,E$11,0)),"",VLOOKUP($B91,'NEL &amp; P4P Backsheet'!$D$11:$BM$187, E$11,0))</f>
        <v>30669</v>
      </c>
      <c r="F91" s="459">
        <f ca="1">IF(ISERROR(VLOOKUP($B91,'NEL &amp; P4P Backsheet'!$D$11:$BM$187,F$11,0)),"",VLOOKUP($B91,'NEL &amp; P4P Backsheet'!$D$11:$BM$187, F$11,0))</f>
        <v>30414</v>
      </c>
      <c r="G91" s="459">
        <f ca="1">IF(ISERROR(VLOOKUP($B91,'NEL &amp; P4P Backsheet'!$D$11:$BM$187,G$11,0)),"",VLOOKUP($B91,'NEL &amp; P4P Backsheet'!$D$11:$BM$187, G$11,0))</f>
        <v>30274</v>
      </c>
      <c r="H91" s="57">
        <f ca="1">IF(ISERROR(VLOOKUP($B91,'NEL &amp; P4P Backsheet'!$D$11:$BM$187,H$11,0)),"",VLOOKUP($B91,'NEL &amp; P4P Backsheet'!$D$11:$BM$187, H$11,0))</f>
        <v>31316</v>
      </c>
      <c r="I91" s="327">
        <f ca="1">IF(ISERROR(VLOOKUP($B91,'NEL &amp; P4P Backsheet'!$D$11:$BM$187,I$11,0)),"",VLOOKUP($B91,'NEL &amp; P4P Backsheet'!$D$11:$BM$187, I$11,0))</f>
        <v>31128</v>
      </c>
      <c r="J91" s="459">
        <f ca="1">IF(ISERROR(VLOOKUP($B91,'NEL &amp; P4P Backsheet'!$D$11:$BM$187,J$11,0)),"",VLOOKUP($B91,'NEL &amp; P4P Backsheet'!$D$11:$BM$187, J$11,0))</f>
        <v>31107</v>
      </c>
      <c r="K91" s="459">
        <f ca="1">IF(ISERROR(VLOOKUP($B91,'NEL &amp; P4P Backsheet'!$D$11:$BM$187,K$11,0)),"",VLOOKUP($B91,'NEL &amp; P4P Backsheet'!$D$11:$BM$187, K$11,0))</f>
        <v>30990</v>
      </c>
      <c r="L91" s="57">
        <f ca="1">IF(ISERROR(VLOOKUP($B91,'NEL &amp; P4P Backsheet'!$D$11:$BM$187,L$11,0)),"",VLOOKUP($B91,'NEL &amp; P4P Backsheet'!$D$11:$BM$187, L$11,0))</f>
        <v>31914</v>
      </c>
      <c r="M91" s="344">
        <f ca="1">IF(ISERROR(VLOOKUP($B91,'NEL &amp; P4P Backsheet'!$D$11:$BM$187,M$11,0)),"",VLOOKUP($B91,'NEL &amp; P4P Backsheet'!$D$11:$BM$187, M$11,0))</f>
        <v>30314</v>
      </c>
      <c r="N91" s="327">
        <f ca="1">IF(ISERROR(VLOOKUP($B91,'NEL &amp; P4P Backsheet'!$D$11:$BM$187,N$11,0)),"",VLOOKUP($B91,'NEL &amp; P4P Backsheet'!$D$11:$BM$187, N$11,0))</f>
        <v>29171</v>
      </c>
      <c r="O91" s="459">
        <f ca="1">IF(ISERROR(VLOOKUP($B91,'NEL &amp; P4P Backsheet'!$D$11:$BM$187,O$11,0)),"",VLOOKUP($B91,'NEL &amp; P4P Backsheet'!$D$11:$BM$187, O$11,0))</f>
        <v>28760</v>
      </c>
      <c r="P91" s="57">
        <f ca="1">IF(ISERROR(VLOOKUP($B91,'NEL &amp; P4P Backsheet'!$D$11:$BM$187,P$11,0)),"",VLOOKUP($B91,'NEL &amp; P4P Backsheet'!$D$11:$BM$187, P$11,0))</f>
        <v>29253</v>
      </c>
      <c r="Q91" s="327">
        <f ca="1">IF(ISERROR(VLOOKUP($B91,'NEL &amp; P4P Backsheet'!$D$11:$BM$187,Q$11,0)),"",VLOOKUP($B91,'NEL &amp; P4P Backsheet'!$D$11:$BM$187, Q$11,0))</f>
        <v>1498</v>
      </c>
      <c r="R91" s="459">
        <f ca="1">IF(ISERROR(VLOOKUP($B91,'NEL &amp; P4P Backsheet'!$D$11:$BM$187,R$11,0)),"",VLOOKUP($B91,'NEL &amp; P4P Backsheet'!$D$11:$BM$187, R$11,0))</f>
        <v>1654</v>
      </c>
      <c r="S91" s="57">
        <f ca="1">IF(ISERROR(VLOOKUP($B91,'NEL &amp; P4P Backsheet'!$D$11:$BM$187,S$11,0)),"",VLOOKUP($B91,'NEL &amp; P4P Backsheet'!$D$11:$BM$187, S$11,0))</f>
        <v>1021</v>
      </c>
      <c r="T91" s="61">
        <f ca="1">IF(ISERROR(VLOOKUP($B91,'NEL &amp; P4P Backsheet'!$D$11:$BM$187,T$11,0)),"",VLOOKUP($B91,'NEL &amp; P4P Backsheet'!$D$11:$BM$187, T$11,0))</f>
        <v>0</v>
      </c>
      <c r="U91" s="327">
        <f ca="1">IF(ISERROR(VLOOKUP($B91,'NEL &amp; P4P Backsheet'!$D$11:$BM$187,U$11,0)),"",VLOOKUP($B91,'NEL &amp; P4P Backsheet'!$D$11:$BM$187, U$11,0))</f>
        <v>1957</v>
      </c>
      <c r="V91" s="459">
        <f ca="1">IF(ISERROR(VLOOKUP($B91,'NEL &amp; P4P Backsheet'!$D$11:$BM$187,V$11,0)),"",VLOOKUP($B91,'NEL &amp; P4P Backsheet'!$D$11:$BM$187, V$11,0))</f>
        <v>2347</v>
      </c>
      <c r="W91" s="57">
        <f ca="1">IF(ISERROR(VLOOKUP($B91,'NEL &amp; P4P Backsheet'!$D$11:$BM$187,W$11,0)),"",VLOOKUP($B91,'NEL &amp; P4P Backsheet'!$D$11:$BM$187, W$11,0))</f>
        <v>1737</v>
      </c>
    </row>
    <row r="92" spans="1:23" ht="15.75" thickBot="1">
      <c r="A92" s="3">
        <v>77</v>
      </c>
      <c r="B92" s="41" t="str">
        <f t="shared" ca="1" si="2"/>
        <v>E09000014</v>
      </c>
      <c r="C92" s="42" t="str">
        <f ca="1">IF(B92="","",VLOOKUP(B92,'Org list'!$J$9:$K$637,2,0))</f>
        <v>Haringey</v>
      </c>
      <c r="D92" s="24" t="str">
        <f ca="1">IF(ISERROR(VLOOKUP($B92,'NEL &amp; P4P Backsheet'!$D$38:$BL$187,'Non-Elective Performance'!$D$11,0)),"",VLOOKUP($B92,'NEL &amp; P4P Backsheet'!$D$38:$BL$187,'Non-Elective Performance'!$D$11,0))</f>
        <v>SUS</v>
      </c>
      <c r="E92" s="327">
        <f ca="1">IF(ISERROR(VLOOKUP($B92,'NEL &amp; P4P Backsheet'!$D$11:$BM$187,E$11,0)),"",VLOOKUP($B92,'NEL &amp; P4P Backsheet'!$D$11:$BM$187, E$11,0))</f>
        <v>5567</v>
      </c>
      <c r="F92" s="459">
        <f ca="1">IF(ISERROR(VLOOKUP($B92,'NEL &amp; P4P Backsheet'!$D$11:$BM$187,F$11,0)),"",VLOOKUP($B92,'NEL &amp; P4P Backsheet'!$D$11:$BM$187, F$11,0))</f>
        <v>5934</v>
      </c>
      <c r="G92" s="459">
        <f ca="1">IF(ISERROR(VLOOKUP($B92,'NEL &amp; P4P Backsheet'!$D$11:$BM$187,G$11,0)),"",VLOOKUP($B92,'NEL &amp; P4P Backsheet'!$D$11:$BM$187, G$11,0))</f>
        <v>5509</v>
      </c>
      <c r="H92" s="57">
        <f ca="1">IF(ISERROR(VLOOKUP($B92,'NEL &amp; P4P Backsheet'!$D$11:$BM$187,H$11,0)),"",VLOOKUP($B92,'NEL &amp; P4P Backsheet'!$D$11:$BM$187, H$11,0))</f>
        <v>5699</v>
      </c>
      <c r="I92" s="327">
        <f ca="1">IF(ISERROR(VLOOKUP($B92,'NEL &amp; P4P Backsheet'!$D$11:$BM$187,I$11,0)),"",VLOOKUP($B92,'NEL &amp; P4P Backsheet'!$D$11:$BM$187, I$11,0))</f>
        <v>5483.4949999999999</v>
      </c>
      <c r="J92" s="459">
        <f ca="1">IF(ISERROR(VLOOKUP($B92,'NEL &amp; P4P Backsheet'!$D$11:$BM$187,J$11,0)),"",VLOOKUP($B92,'NEL &amp; P4P Backsheet'!$D$11:$BM$187, J$11,0))</f>
        <v>5844.99</v>
      </c>
      <c r="K92" s="459">
        <f ca="1">IF(ISERROR(VLOOKUP($B92,'NEL &amp; P4P Backsheet'!$D$11:$BM$187,K$11,0)),"",VLOOKUP($B92,'NEL &amp; P4P Backsheet'!$D$11:$BM$187, K$11,0))</f>
        <v>5426.3649999999998</v>
      </c>
      <c r="L92" s="57">
        <f ca="1">IF(ISERROR(VLOOKUP($B92,'NEL &amp; P4P Backsheet'!$D$11:$BM$187,L$11,0)),"",VLOOKUP($B92,'NEL &amp; P4P Backsheet'!$D$11:$BM$187, L$11,0))</f>
        <v>5613.5150000000003</v>
      </c>
      <c r="M92" s="344">
        <f ca="1">IF(ISERROR(VLOOKUP($B92,'NEL &amp; P4P Backsheet'!$D$11:$BM$187,M$11,0)),"",VLOOKUP($B92,'NEL &amp; P4P Backsheet'!$D$11:$BM$187, M$11,0))</f>
        <v>4400</v>
      </c>
      <c r="N92" s="327">
        <f ca="1">IF(ISERROR(VLOOKUP($B92,'NEL &amp; P4P Backsheet'!$D$11:$BM$187,N$11,0)),"",VLOOKUP($B92,'NEL &amp; P4P Backsheet'!$D$11:$BM$187, N$11,0))</f>
        <v>5459</v>
      </c>
      <c r="O92" s="459">
        <f ca="1">IF(ISERROR(VLOOKUP($B92,'NEL &amp; P4P Backsheet'!$D$11:$BM$187,O$11,0)),"",VLOOKUP($B92,'NEL &amp; P4P Backsheet'!$D$11:$BM$187, O$11,0))</f>
        <v>5684</v>
      </c>
      <c r="P92" s="57">
        <f ca="1">IF(ISERROR(VLOOKUP($B92,'NEL &amp; P4P Backsheet'!$D$11:$BM$187,P$11,0)),"",VLOOKUP($B92,'NEL &amp; P4P Backsheet'!$D$11:$BM$187, P$11,0))</f>
        <v>5487</v>
      </c>
      <c r="Q92" s="327">
        <f ca="1">IF(ISERROR(VLOOKUP($B92,'NEL &amp; P4P Backsheet'!$D$11:$BM$187,Q$11,0)),"",VLOOKUP($B92,'NEL &amp; P4P Backsheet'!$D$11:$BM$187, Q$11,0))</f>
        <v>108</v>
      </c>
      <c r="R92" s="459">
        <f ca="1">IF(ISERROR(VLOOKUP($B92,'NEL &amp; P4P Backsheet'!$D$11:$BM$187,R$11,0)),"",VLOOKUP($B92,'NEL &amp; P4P Backsheet'!$D$11:$BM$187, R$11,0))</f>
        <v>250</v>
      </c>
      <c r="S92" s="57">
        <f ca="1">IF(ISERROR(VLOOKUP($B92,'NEL &amp; P4P Backsheet'!$D$11:$BM$187,S$11,0)),"",VLOOKUP($B92,'NEL &amp; P4P Backsheet'!$D$11:$BM$187, S$11,0))</f>
        <v>22</v>
      </c>
      <c r="T92" s="61">
        <f ca="1">IF(ISERROR(VLOOKUP($B92,'NEL &amp; P4P Backsheet'!$D$11:$BM$187,T$11,0)),"",VLOOKUP($B92,'NEL &amp; P4P Backsheet'!$D$11:$BM$187, T$11,0))</f>
        <v>0</v>
      </c>
      <c r="U92" s="327">
        <f ca="1">IF(ISERROR(VLOOKUP($B92,'NEL &amp; P4P Backsheet'!$D$11:$BM$187,U$11,0)),"",VLOOKUP($B92,'NEL &amp; P4P Backsheet'!$D$11:$BM$187, U$11,0))</f>
        <v>24.494999999999891</v>
      </c>
      <c r="V92" s="459">
        <f ca="1">IF(ISERROR(VLOOKUP($B92,'NEL &amp; P4P Backsheet'!$D$11:$BM$187,V$11,0)),"",VLOOKUP($B92,'NEL &amp; P4P Backsheet'!$D$11:$BM$187, V$11,0))</f>
        <v>160.98999999999978</v>
      </c>
      <c r="W92" s="57">
        <f ca="1">IF(ISERROR(VLOOKUP($B92,'NEL &amp; P4P Backsheet'!$D$11:$BM$187,W$11,0)),"",VLOOKUP($B92,'NEL &amp; P4P Backsheet'!$D$11:$BM$187, W$11,0))</f>
        <v>-60.635000000000218</v>
      </c>
    </row>
    <row r="93" spans="1:23" ht="15.75" thickBot="1">
      <c r="A93" s="3">
        <v>78</v>
      </c>
      <c r="B93" s="41" t="str">
        <f t="shared" ca="1" si="2"/>
        <v>E09000015</v>
      </c>
      <c r="C93" s="42" t="str">
        <f ca="1">IF(B93="","",VLOOKUP(B93,'Org list'!$J$9:$K$637,2,0))</f>
        <v>Harrow</v>
      </c>
      <c r="D93" s="24" t="str">
        <f ca="1">IF(ISERROR(VLOOKUP($B93,'NEL &amp; P4P Backsheet'!$D$38:$BL$187,'Non-Elective Performance'!$D$11,0)),"",VLOOKUP($B93,'NEL &amp; P4P Backsheet'!$D$38:$BL$187,'Non-Elective Performance'!$D$11,0))</f>
        <v>SUS</v>
      </c>
      <c r="E93" s="327">
        <f ca="1">IF(ISERROR(VLOOKUP($B93,'NEL &amp; P4P Backsheet'!$D$11:$BM$187,E$11,0)),"",VLOOKUP($B93,'NEL &amp; P4P Backsheet'!$D$11:$BM$187, E$11,0))</f>
        <v>5432</v>
      </c>
      <c r="F93" s="459">
        <f ca="1">IF(ISERROR(VLOOKUP($B93,'NEL &amp; P4P Backsheet'!$D$11:$BM$187,F$11,0)),"",VLOOKUP($B93,'NEL &amp; P4P Backsheet'!$D$11:$BM$187, F$11,0))</f>
        <v>5385</v>
      </c>
      <c r="G93" s="459">
        <f ca="1">IF(ISERROR(VLOOKUP($B93,'NEL &amp; P4P Backsheet'!$D$11:$BM$187,G$11,0)),"",VLOOKUP($B93,'NEL &amp; P4P Backsheet'!$D$11:$BM$187, G$11,0))</f>
        <v>5198</v>
      </c>
      <c r="H93" s="57">
        <f ca="1">IF(ISERROR(VLOOKUP($B93,'NEL &amp; P4P Backsheet'!$D$11:$BM$187,H$11,0)),"",VLOOKUP($B93,'NEL &amp; P4P Backsheet'!$D$11:$BM$187, H$11,0))</f>
        <v>5265</v>
      </c>
      <c r="I93" s="327">
        <f ca="1">IF(ISERROR(VLOOKUP($B93,'NEL &amp; P4P Backsheet'!$D$11:$BM$187,I$11,0)),"",VLOOKUP($B93,'NEL &amp; P4P Backsheet'!$D$11:$BM$187, I$11,0))</f>
        <v>4960</v>
      </c>
      <c r="J93" s="459">
        <f ca="1">IF(ISERROR(VLOOKUP($B93,'NEL &amp; P4P Backsheet'!$D$11:$BM$187,J$11,0)),"",VLOOKUP($B93,'NEL &amp; P4P Backsheet'!$D$11:$BM$187, J$11,0))</f>
        <v>5486.2379999999994</v>
      </c>
      <c r="K93" s="459">
        <f ca="1">IF(ISERROR(VLOOKUP($B93,'NEL &amp; P4P Backsheet'!$D$11:$BM$187,K$11,0)),"",VLOOKUP($B93,'NEL &amp; P4P Backsheet'!$D$11:$BM$187, K$11,0))</f>
        <v>5295.7223999999997</v>
      </c>
      <c r="L93" s="57">
        <f ca="1">IF(ISERROR(VLOOKUP($B93,'NEL &amp; P4P Backsheet'!$D$11:$BM$187,L$11,0)),"",VLOOKUP($B93,'NEL &amp; P4P Backsheet'!$D$11:$BM$187, L$11,0))</f>
        <v>5363.982</v>
      </c>
      <c r="M93" s="344">
        <f ca="1">IF(ISERROR(VLOOKUP($B93,'NEL &amp; P4P Backsheet'!$D$11:$BM$187,M$11,0)),"",VLOOKUP($B93,'NEL &amp; P4P Backsheet'!$D$11:$BM$187, M$11,0))</f>
        <v>5053</v>
      </c>
      <c r="N93" s="327">
        <f ca="1">IF(ISERROR(VLOOKUP($B93,'NEL &amp; P4P Backsheet'!$D$11:$BM$187,N$11,0)),"",VLOOKUP($B93,'NEL &amp; P4P Backsheet'!$D$11:$BM$187, N$11,0))</f>
        <v>4960</v>
      </c>
      <c r="O93" s="459">
        <f ca="1">IF(ISERROR(VLOOKUP($B93,'NEL &amp; P4P Backsheet'!$D$11:$BM$187,O$11,0)),"",VLOOKUP($B93,'NEL &amp; P4P Backsheet'!$D$11:$BM$187, O$11,0))</f>
        <v>4881</v>
      </c>
      <c r="P93" s="57">
        <f ca="1">IF(ISERROR(VLOOKUP($B93,'NEL &amp; P4P Backsheet'!$D$11:$BM$187,P$11,0)),"",VLOOKUP($B93,'NEL &amp; P4P Backsheet'!$D$11:$BM$187, P$11,0))</f>
        <v>4426</v>
      </c>
      <c r="Q93" s="327">
        <f ca="1">IF(ISERROR(VLOOKUP($B93,'NEL &amp; P4P Backsheet'!$D$11:$BM$187,Q$11,0)),"",VLOOKUP($B93,'NEL &amp; P4P Backsheet'!$D$11:$BM$187, Q$11,0))</f>
        <v>472</v>
      </c>
      <c r="R93" s="459">
        <f ca="1">IF(ISERROR(VLOOKUP($B93,'NEL &amp; P4P Backsheet'!$D$11:$BM$187,R$11,0)),"",VLOOKUP($B93,'NEL &amp; P4P Backsheet'!$D$11:$BM$187, R$11,0))</f>
        <v>504</v>
      </c>
      <c r="S93" s="57">
        <f ca="1">IF(ISERROR(VLOOKUP($B93,'NEL &amp; P4P Backsheet'!$D$11:$BM$187,S$11,0)),"",VLOOKUP($B93,'NEL &amp; P4P Backsheet'!$D$11:$BM$187, S$11,0))</f>
        <v>772</v>
      </c>
      <c r="T93" s="61">
        <f ca="1">IF(ISERROR(VLOOKUP($B93,'NEL &amp; P4P Backsheet'!$D$11:$BM$187,T$11,0)),"",VLOOKUP($B93,'NEL &amp; P4P Backsheet'!$D$11:$BM$187, T$11,0))</f>
        <v>0</v>
      </c>
      <c r="U93" s="327">
        <f ca="1">IF(ISERROR(VLOOKUP($B93,'NEL &amp; P4P Backsheet'!$D$11:$BM$187,U$11,0)),"",VLOOKUP($B93,'NEL &amp; P4P Backsheet'!$D$11:$BM$187, U$11,0))</f>
        <v>0</v>
      </c>
      <c r="V93" s="459">
        <f ca="1">IF(ISERROR(VLOOKUP($B93,'NEL &amp; P4P Backsheet'!$D$11:$BM$187,V$11,0)),"",VLOOKUP($B93,'NEL &amp; P4P Backsheet'!$D$11:$BM$187, V$11,0))</f>
        <v>605.23799999999937</v>
      </c>
      <c r="W93" s="57">
        <f ca="1">IF(ISERROR(VLOOKUP($B93,'NEL &amp; P4P Backsheet'!$D$11:$BM$187,W$11,0)),"",VLOOKUP($B93,'NEL &amp; P4P Backsheet'!$D$11:$BM$187, W$11,0))</f>
        <v>869.72239999999965</v>
      </c>
    </row>
    <row r="94" spans="1:23" ht="15.75" thickBot="1">
      <c r="A94" s="3">
        <v>79</v>
      </c>
      <c r="B94" s="41" t="str">
        <f t="shared" ca="1" si="2"/>
        <v>E06000001</v>
      </c>
      <c r="C94" s="42" t="str">
        <f ca="1">IF(B94="","",VLOOKUP(B94,'Org list'!$J$9:$K$637,2,0))</f>
        <v>Hartlepool</v>
      </c>
      <c r="D94" s="24" t="str">
        <f ca="1">IF(ISERROR(VLOOKUP($B94,'NEL &amp; P4P Backsheet'!$D$38:$BL$187,'Non-Elective Performance'!$D$11,0)),"",VLOOKUP($B94,'NEL &amp; P4P Backsheet'!$D$38:$BL$187,'Non-Elective Performance'!$D$11,0))</f>
        <v>MAR</v>
      </c>
      <c r="E94" s="327">
        <f ca="1">IF(ISERROR(VLOOKUP($B94,'NEL &amp; P4P Backsheet'!$D$11:$BM$187,E$11,0)),"",VLOOKUP($B94,'NEL &amp; P4P Backsheet'!$D$11:$BM$187, E$11,0))</f>
        <v>2349</v>
      </c>
      <c r="F94" s="459">
        <f ca="1">IF(ISERROR(VLOOKUP($B94,'NEL &amp; P4P Backsheet'!$D$11:$BM$187,F$11,0)),"",VLOOKUP($B94,'NEL &amp; P4P Backsheet'!$D$11:$BM$187, F$11,0))</f>
        <v>2372</v>
      </c>
      <c r="G94" s="459">
        <f ca="1">IF(ISERROR(VLOOKUP($B94,'NEL &amp; P4P Backsheet'!$D$11:$BM$187,G$11,0)),"",VLOOKUP($B94,'NEL &amp; P4P Backsheet'!$D$11:$BM$187, G$11,0))</f>
        <v>2358</v>
      </c>
      <c r="H94" s="57">
        <f ca="1">IF(ISERROR(VLOOKUP($B94,'NEL &amp; P4P Backsheet'!$D$11:$BM$187,H$11,0)),"",VLOOKUP($B94,'NEL &amp; P4P Backsheet'!$D$11:$BM$187, H$11,0))</f>
        <v>2496</v>
      </c>
      <c r="I94" s="327">
        <f ca="1">IF(ISERROR(VLOOKUP($B94,'NEL &amp; P4P Backsheet'!$D$11:$BM$187,I$11,0)),"",VLOOKUP($B94,'NEL &amp; P4P Backsheet'!$D$11:$BM$187, I$11,0))</f>
        <v>2409</v>
      </c>
      <c r="J94" s="459">
        <f ca="1">IF(ISERROR(VLOOKUP($B94,'NEL &amp; P4P Backsheet'!$D$11:$BM$187,J$11,0)),"",VLOOKUP($B94,'NEL &amp; P4P Backsheet'!$D$11:$BM$187, J$11,0))</f>
        <v>2241</v>
      </c>
      <c r="K94" s="459">
        <f ca="1">IF(ISERROR(VLOOKUP($B94,'NEL &amp; P4P Backsheet'!$D$11:$BM$187,K$11,0)),"",VLOOKUP($B94,'NEL &amp; P4P Backsheet'!$D$11:$BM$187, K$11,0))</f>
        <v>2227</v>
      </c>
      <c r="L94" s="57">
        <f ca="1">IF(ISERROR(VLOOKUP($B94,'NEL &amp; P4P Backsheet'!$D$11:$BM$187,L$11,0)),"",VLOOKUP($B94,'NEL &amp; P4P Backsheet'!$D$11:$BM$187, L$11,0))</f>
        <v>2362</v>
      </c>
      <c r="M94" s="344">
        <f ca="1">IF(ISERROR(VLOOKUP($B94,'NEL &amp; P4P Backsheet'!$D$11:$BM$187,M$11,0)),"",VLOOKUP($B94,'NEL &amp; P4P Backsheet'!$D$11:$BM$187, M$11,0))</f>
        <v>2318</v>
      </c>
      <c r="N94" s="327">
        <f ca="1">IF(ISERROR(VLOOKUP($B94,'NEL &amp; P4P Backsheet'!$D$11:$BM$187,N$11,0)),"",VLOOKUP($B94,'NEL &amp; P4P Backsheet'!$D$11:$BM$187, N$11,0))</f>
        <v>2318</v>
      </c>
      <c r="O94" s="459">
        <f ca="1">IF(ISERROR(VLOOKUP($B94,'NEL &amp; P4P Backsheet'!$D$11:$BM$187,O$11,0)),"",VLOOKUP($B94,'NEL &amp; P4P Backsheet'!$D$11:$BM$187, O$11,0))</f>
        <v>2252.3993451109</v>
      </c>
      <c r="P94" s="57">
        <f ca="1">IF(ISERROR(VLOOKUP($B94,'NEL &amp; P4P Backsheet'!$D$11:$BM$187,P$11,0)),"",VLOOKUP($B94,'NEL &amp; P4P Backsheet'!$D$11:$BM$187, P$11,0))</f>
        <v>2299</v>
      </c>
      <c r="Q94" s="327">
        <f ca="1">IF(ISERROR(VLOOKUP($B94,'NEL &amp; P4P Backsheet'!$D$11:$BM$187,Q$11,0)),"",VLOOKUP($B94,'NEL &amp; P4P Backsheet'!$D$11:$BM$187, Q$11,0))</f>
        <v>31</v>
      </c>
      <c r="R94" s="459">
        <f ca="1">IF(ISERROR(VLOOKUP($B94,'NEL &amp; P4P Backsheet'!$D$11:$BM$187,R$11,0)),"",VLOOKUP($B94,'NEL &amp; P4P Backsheet'!$D$11:$BM$187, R$11,0))</f>
        <v>119.60065488910004</v>
      </c>
      <c r="S94" s="57">
        <f ca="1">IF(ISERROR(VLOOKUP($B94,'NEL &amp; P4P Backsheet'!$D$11:$BM$187,S$11,0)),"",VLOOKUP($B94,'NEL &amp; P4P Backsheet'!$D$11:$BM$187, S$11,0))</f>
        <v>59</v>
      </c>
      <c r="T94" s="61">
        <f ca="1">IF(ISERROR(VLOOKUP($B94,'NEL &amp; P4P Backsheet'!$D$11:$BM$187,T$11,0)),"",VLOOKUP($B94,'NEL &amp; P4P Backsheet'!$D$11:$BM$187, T$11,0))</f>
        <v>0</v>
      </c>
      <c r="U94" s="327">
        <f ca="1">IF(ISERROR(VLOOKUP($B94,'NEL &amp; P4P Backsheet'!$D$11:$BM$187,U$11,0)),"",VLOOKUP($B94,'NEL &amp; P4P Backsheet'!$D$11:$BM$187, U$11,0))</f>
        <v>91</v>
      </c>
      <c r="V94" s="459">
        <f ca="1">IF(ISERROR(VLOOKUP($B94,'NEL &amp; P4P Backsheet'!$D$11:$BM$187,V$11,0)),"",VLOOKUP($B94,'NEL &amp; P4P Backsheet'!$D$11:$BM$187, V$11,0))</f>
        <v>-11.399345110899958</v>
      </c>
      <c r="W94" s="57">
        <f ca="1">IF(ISERROR(VLOOKUP($B94,'NEL &amp; P4P Backsheet'!$D$11:$BM$187,W$11,0)),"",VLOOKUP($B94,'NEL &amp; P4P Backsheet'!$D$11:$BM$187, W$11,0))</f>
        <v>-72</v>
      </c>
    </row>
    <row r="95" spans="1:23" ht="15.75" thickBot="1">
      <c r="A95" s="3">
        <v>80</v>
      </c>
      <c r="B95" s="41" t="str">
        <f t="shared" ca="1" si="2"/>
        <v>E09000016</v>
      </c>
      <c r="C95" s="42" t="str">
        <f ca="1">IF(B95="","",VLOOKUP(B95,'Org list'!$J$9:$K$637,2,0))</f>
        <v>Havering</v>
      </c>
      <c r="D95" s="24" t="str">
        <f ca="1">IF(ISERROR(VLOOKUP($B95,'NEL &amp; P4P Backsheet'!$D$38:$BL$187,'Non-Elective Performance'!$D$11,0)),"",VLOOKUP($B95,'NEL &amp; P4P Backsheet'!$D$38:$BL$187,'Non-Elective Performance'!$D$11,0))</f>
        <v>SUS</v>
      </c>
      <c r="E95" s="327">
        <f ca="1">IF(ISERROR(VLOOKUP($B95,'NEL &amp; P4P Backsheet'!$D$11:$BM$187,E$11,0)),"",VLOOKUP($B95,'NEL &amp; P4P Backsheet'!$D$11:$BM$187, E$11,0))</f>
        <v>5373.662795267639</v>
      </c>
      <c r="F95" s="459">
        <f ca="1">IF(ISERROR(VLOOKUP($B95,'NEL &amp; P4P Backsheet'!$D$11:$BM$187,F$11,0)),"",VLOOKUP($B95,'NEL &amp; P4P Backsheet'!$D$11:$BM$187, F$11,0))</f>
        <v>5726.9696779269743</v>
      </c>
      <c r="G95" s="459">
        <f ca="1">IF(ISERROR(VLOOKUP($B95,'NEL &amp; P4P Backsheet'!$D$11:$BM$187,G$11,0)),"",VLOOKUP($B95,'NEL &amp; P4P Backsheet'!$D$11:$BM$187, G$11,0))</f>
        <v>5952.8208573304273</v>
      </c>
      <c r="H95" s="57">
        <f ca="1">IF(ISERROR(VLOOKUP($B95,'NEL &amp; P4P Backsheet'!$D$11:$BM$187,H$11,0)),"",VLOOKUP($B95,'NEL &amp; P4P Backsheet'!$D$11:$BM$187, H$11,0))</f>
        <v>5964.7530644919698</v>
      </c>
      <c r="I95" s="327">
        <f ca="1">IF(ISERROR(VLOOKUP($B95,'NEL &amp; P4P Backsheet'!$D$11:$BM$187,I$11,0)),"",VLOOKUP($B95,'NEL &amp; P4P Backsheet'!$D$11:$BM$187, I$11,0))</f>
        <v>5239.3212253859483</v>
      </c>
      <c r="J95" s="459">
        <f ca="1">IF(ISERROR(VLOOKUP($B95,'NEL &amp; P4P Backsheet'!$D$11:$BM$187,J$11,0)),"",VLOOKUP($B95,'NEL &amp; P4P Backsheet'!$D$11:$BM$187, J$11,0))</f>
        <v>5583.7954359788</v>
      </c>
      <c r="K95" s="459">
        <f ca="1">IF(ISERROR(VLOOKUP($B95,'NEL &amp; P4P Backsheet'!$D$11:$BM$187,K$11,0)),"",VLOOKUP($B95,'NEL &amp; P4P Backsheet'!$D$11:$BM$187, K$11,0))</f>
        <v>5804.0003358971662</v>
      </c>
      <c r="L95" s="57">
        <f ca="1">IF(ISERROR(VLOOKUP($B95,'NEL &amp; P4P Backsheet'!$D$11:$BM$187,L$11,0)),"",VLOOKUP($B95,'NEL &amp; P4P Backsheet'!$D$11:$BM$187, L$11,0))</f>
        <v>5815.6342378796708</v>
      </c>
      <c r="M95" s="344">
        <f ca="1">IF(ISERROR(VLOOKUP($B95,'NEL &amp; P4P Backsheet'!$D$11:$BM$187,M$11,0)),"",VLOOKUP($B95,'NEL &amp; P4P Backsheet'!$D$11:$BM$187, M$11,0))</f>
        <v>5678</v>
      </c>
      <c r="N95" s="327">
        <f ca="1">IF(ISERROR(VLOOKUP($B95,'NEL &amp; P4P Backsheet'!$D$11:$BM$187,N$11,0)),"",VLOOKUP($B95,'NEL &amp; P4P Backsheet'!$D$11:$BM$187, N$11,0))</f>
        <v>5823.8445988973635</v>
      </c>
      <c r="O95" s="459">
        <f ca="1">IF(ISERROR(VLOOKUP($B95,'NEL &amp; P4P Backsheet'!$D$11:$BM$187,O$11,0)),"",VLOOKUP($B95,'NEL &amp; P4P Backsheet'!$D$11:$BM$187, O$11,0))</f>
        <v>6070</v>
      </c>
      <c r="P95" s="57">
        <f ca="1">IF(ISERROR(VLOOKUP($B95,'NEL &amp; P4P Backsheet'!$D$11:$BM$187,P$11,0)),"",VLOOKUP($B95,'NEL &amp; P4P Backsheet'!$D$11:$BM$187, P$11,0))</f>
        <v>6003</v>
      </c>
      <c r="Q95" s="327">
        <f ca="1">IF(ISERROR(VLOOKUP($B95,'NEL &amp; P4P Backsheet'!$D$11:$BM$187,Q$11,0)),"",VLOOKUP($B95,'NEL &amp; P4P Backsheet'!$D$11:$BM$187, Q$11,0))</f>
        <v>-450.18180362972453</v>
      </c>
      <c r="R95" s="459">
        <f ca="1">IF(ISERROR(VLOOKUP($B95,'NEL &amp; P4P Backsheet'!$D$11:$BM$187,R$11,0)),"",VLOOKUP($B95,'NEL &amp; P4P Backsheet'!$D$11:$BM$187, R$11,0))</f>
        <v>-343.03032207302567</v>
      </c>
      <c r="S95" s="57">
        <f ca="1">IF(ISERROR(VLOOKUP($B95,'NEL &amp; P4P Backsheet'!$D$11:$BM$187,S$11,0)),"",VLOOKUP($B95,'NEL &amp; P4P Backsheet'!$D$11:$BM$187, S$11,0))</f>
        <v>-50.179142669572684</v>
      </c>
      <c r="T95" s="61">
        <f ca="1">IF(ISERROR(VLOOKUP($B95,'NEL &amp; P4P Backsheet'!$D$11:$BM$187,T$11,0)),"",VLOOKUP($B95,'NEL &amp; P4P Backsheet'!$D$11:$BM$187, T$11,0))</f>
        <v>0</v>
      </c>
      <c r="U95" s="327">
        <f ca="1">IF(ISERROR(VLOOKUP($B95,'NEL &amp; P4P Backsheet'!$D$11:$BM$187,U$11,0)),"",VLOOKUP($B95,'NEL &amp; P4P Backsheet'!$D$11:$BM$187, U$11,0))</f>
        <v>-584.52337351141523</v>
      </c>
      <c r="V95" s="459">
        <f ca="1">IF(ISERROR(VLOOKUP($B95,'NEL &amp; P4P Backsheet'!$D$11:$BM$187,V$11,0)),"",VLOOKUP($B95,'NEL &amp; P4P Backsheet'!$D$11:$BM$187, V$11,0))</f>
        <v>-486.20456402119999</v>
      </c>
      <c r="W95" s="57">
        <f ca="1">IF(ISERROR(VLOOKUP($B95,'NEL &amp; P4P Backsheet'!$D$11:$BM$187,W$11,0)),"",VLOOKUP($B95,'NEL &amp; P4P Backsheet'!$D$11:$BM$187, W$11,0))</f>
        <v>-198.99966410283378</v>
      </c>
    </row>
    <row r="96" spans="1:23" ht="15.75" thickBot="1">
      <c r="A96" s="3">
        <v>81</v>
      </c>
      <c r="B96" s="41" t="str">
        <f t="shared" ca="1" si="2"/>
        <v>E06000019</v>
      </c>
      <c r="C96" s="42" t="str">
        <f ca="1">IF(B96="","",VLOOKUP(B96,'Org list'!$J$9:$K$637,2,0))</f>
        <v>Herefordshire, County of</v>
      </c>
      <c r="D96" s="24" t="str">
        <f ca="1">IF(ISERROR(VLOOKUP($B96,'NEL &amp; P4P Backsheet'!$D$38:$BL$187,'Non-Elective Performance'!$D$11,0)),"",VLOOKUP($B96,'NEL &amp; P4P Backsheet'!$D$38:$BL$187,'Non-Elective Performance'!$D$11,0))</f>
        <v>SUS</v>
      </c>
      <c r="E96" s="327">
        <f ca="1">IF(ISERROR(VLOOKUP($B96,'NEL &amp; P4P Backsheet'!$D$11:$BM$187,E$11,0)),"",VLOOKUP($B96,'NEL &amp; P4P Backsheet'!$D$11:$BM$187, E$11,0))</f>
        <v>4376</v>
      </c>
      <c r="F96" s="459">
        <f ca="1">IF(ISERROR(VLOOKUP($B96,'NEL &amp; P4P Backsheet'!$D$11:$BM$187,F$11,0)),"",VLOOKUP($B96,'NEL &amp; P4P Backsheet'!$D$11:$BM$187, F$11,0))</f>
        <v>4248</v>
      </c>
      <c r="G96" s="459">
        <f ca="1">IF(ISERROR(VLOOKUP($B96,'NEL &amp; P4P Backsheet'!$D$11:$BM$187,G$11,0)),"",VLOOKUP($B96,'NEL &amp; P4P Backsheet'!$D$11:$BM$187, G$11,0))</f>
        <v>4243</v>
      </c>
      <c r="H96" s="57">
        <f ca="1">IF(ISERROR(VLOOKUP($B96,'NEL &amp; P4P Backsheet'!$D$11:$BM$187,H$11,0)),"",VLOOKUP($B96,'NEL &amp; P4P Backsheet'!$D$11:$BM$187, H$11,0))</f>
        <v>4528</v>
      </c>
      <c r="I96" s="327">
        <f ca="1">IF(ISERROR(VLOOKUP($B96,'NEL &amp; P4P Backsheet'!$D$11:$BM$187,I$11,0)),"",VLOOKUP($B96,'NEL &amp; P4P Backsheet'!$D$11:$BM$187, I$11,0))</f>
        <v>4311</v>
      </c>
      <c r="J96" s="459">
        <f ca="1">IF(ISERROR(VLOOKUP($B96,'NEL &amp; P4P Backsheet'!$D$11:$BM$187,J$11,0)),"",VLOOKUP($B96,'NEL &amp; P4P Backsheet'!$D$11:$BM$187, J$11,0))</f>
        <v>4182</v>
      </c>
      <c r="K96" s="459">
        <f ca="1">IF(ISERROR(VLOOKUP($B96,'NEL &amp; P4P Backsheet'!$D$11:$BM$187,K$11,0)),"",VLOOKUP($B96,'NEL &amp; P4P Backsheet'!$D$11:$BM$187, K$11,0))</f>
        <v>4178</v>
      </c>
      <c r="L96" s="57">
        <f ca="1">IF(ISERROR(VLOOKUP($B96,'NEL &amp; P4P Backsheet'!$D$11:$BM$187,L$11,0)),"",VLOOKUP($B96,'NEL &amp; P4P Backsheet'!$D$11:$BM$187, L$11,0))</f>
        <v>4462</v>
      </c>
      <c r="M96" s="344">
        <f ca="1">IF(ISERROR(VLOOKUP($B96,'NEL &amp; P4P Backsheet'!$D$11:$BM$187,M$11,0)),"",VLOOKUP($B96,'NEL &amp; P4P Backsheet'!$D$11:$BM$187, M$11,0))</f>
        <v>4527</v>
      </c>
      <c r="N96" s="327">
        <f ca="1">IF(ISERROR(VLOOKUP($B96,'NEL &amp; P4P Backsheet'!$D$11:$BM$187,N$11,0)),"",VLOOKUP($B96,'NEL &amp; P4P Backsheet'!$D$11:$BM$187, N$11,0))</f>
        <v>4108</v>
      </c>
      <c r="O96" s="459">
        <f ca="1">IF(ISERROR(VLOOKUP($B96,'NEL &amp; P4P Backsheet'!$D$11:$BM$187,O$11,0)),"",VLOOKUP($B96,'NEL &amp; P4P Backsheet'!$D$11:$BM$187, O$11,0))</f>
        <v>4072</v>
      </c>
      <c r="P96" s="57">
        <f ca="1">IF(ISERROR(VLOOKUP($B96,'NEL &amp; P4P Backsheet'!$D$11:$BM$187,P$11,0)),"",VLOOKUP($B96,'NEL &amp; P4P Backsheet'!$D$11:$BM$187, P$11,0))</f>
        <v>4204</v>
      </c>
      <c r="Q96" s="327">
        <f ca="1">IF(ISERROR(VLOOKUP($B96,'NEL &amp; P4P Backsheet'!$D$11:$BM$187,Q$11,0)),"",VLOOKUP($B96,'NEL &amp; P4P Backsheet'!$D$11:$BM$187, Q$11,0))</f>
        <v>268</v>
      </c>
      <c r="R96" s="459">
        <f ca="1">IF(ISERROR(VLOOKUP($B96,'NEL &amp; P4P Backsheet'!$D$11:$BM$187,R$11,0)),"",VLOOKUP($B96,'NEL &amp; P4P Backsheet'!$D$11:$BM$187, R$11,0))</f>
        <v>176</v>
      </c>
      <c r="S96" s="57">
        <f ca="1">IF(ISERROR(VLOOKUP($B96,'NEL &amp; P4P Backsheet'!$D$11:$BM$187,S$11,0)),"",VLOOKUP($B96,'NEL &amp; P4P Backsheet'!$D$11:$BM$187, S$11,0))</f>
        <v>39</v>
      </c>
      <c r="T96" s="61">
        <f ca="1">IF(ISERROR(VLOOKUP($B96,'NEL &amp; P4P Backsheet'!$D$11:$BM$187,T$11,0)),"",VLOOKUP($B96,'NEL &amp; P4P Backsheet'!$D$11:$BM$187, T$11,0))</f>
        <v>0</v>
      </c>
      <c r="U96" s="327">
        <f ca="1">IF(ISERROR(VLOOKUP($B96,'NEL &amp; P4P Backsheet'!$D$11:$BM$187,U$11,0)),"",VLOOKUP($B96,'NEL &amp; P4P Backsheet'!$D$11:$BM$187, U$11,0))</f>
        <v>203</v>
      </c>
      <c r="V96" s="459">
        <f ca="1">IF(ISERROR(VLOOKUP($B96,'NEL &amp; P4P Backsheet'!$D$11:$BM$187,V$11,0)),"",VLOOKUP($B96,'NEL &amp; P4P Backsheet'!$D$11:$BM$187, V$11,0))</f>
        <v>110</v>
      </c>
      <c r="W96" s="57">
        <f ca="1">IF(ISERROR(VLOOKUP($B96,'NEL &amp; P4P Backsheet'!$D$11:$BM$187,W$11,0)),"",VLOOKUP($B96,'NEL &amp; P4P Backsheet'!$D$11:$BM$187, W$11,0))</f>
        <v>-26</v>
      </c>
    </row>
    <row r="97" spans="1:23" ht="15.75" thickBot="1">
      <c r="A97" s="3">
        <v>82</v>
      </c>
      <c r="B97" s="41" t="str">
        <f t="shared" ca="1" si="2"/>
        <v>E10000015</v>
      </c>
      <c r="C97" s="42" t="str">
        <f ca="1">IF(B97="","",VLOOKUP(B97,'Org list'!$J$9:$K$637,2,0))</f>
        <v>Hertfordshire</v>
      </c>
      <c r="D97" s="24" t="str">
        <f ca="1">IF(ISERROR(VLOOKUP($B97,'NEL &amp; P4P Backsheet'!$D$38:$BL$187,'Non-Elective Performance'!$D$11,0)),"",VLOOKUP($B97,'NEL &amp; P4P Backsheet'!$D$38:$BL$187,'Non-Elective Performance'!$D$11,0))</f>
        <v>MAR</v>
      </c>
      <c r="E97" s="327">
        <f ca="1">IF(ISERROR(VLOOKUP($B97,'NEL &amp; P4P Backsheet'!$D$11:$BM$187,E$11,0)),"",VLOOKUP($B97,'NEL &amp; P4P Backsheet'!$D$11:$BM$187, E$11,0))</f>
        <v>26910</v>
      </c>
      <c r="F97" s="459">
        <f ca="1">IF(ISERROR(VLOOKUP($B97,'NEL &amp; P4P Backsheet'!$D$11:$BM$187,F$11,0)),"",VLOOKUP($B97,'NEL &amp; P4P Backsheet'!$D$11:$BM$187, F$11,0))</f>
        <v>28455</v>
      </c>
      <c r="G97" s="459">
        <f ca="1">IF(ISERROR(VLOOKUP($B97,'NEL &amp; P4P Backsheet'!$D$11:$BM$187,G$11,0)),"",VLOOKUP($B97,'NEL &amp; P4P Backsheet'!$D$11:$BM$187, G$11,0))</f>
        <v>27930</v>
      </c>
      <c r="H97" s="57">
        <f ca="1">IF(ISERROR(VLOOKUP($B97,'NEL &amp; P4P Backsheet'!$D$11:$BM$187,H$11,0)),"",VLOOKUP($B97,'NEL &amp; P4P Backsheet'!$D$11:$BM$187, H$11,0))</f>
        <v>28587</v>
      </c>
      <c r="I97" s="327">
        <f ca="1">IF(ISERROR(VLOOKUP($B97,'NEL &amp; P4P Backsheet'!$D$11:$BM$187,I$11,0)),"",VLOOKUP($B97,'NEL &amp; P4P Backsheet'!$D$11:$BM$187, I$11,0))</f>
        <v>26415</v>
      </c>
      <c r="J97" s="459">
        <f ca="1">IF(ISERROR(VLOOKUP($B97,'NEL &amp; P4P Backsheet'!$D$11:$BM$187,J$11,0)),"",VLOOKUP($B97,'NEL &amp; P4P Backsheet'!$D$11:$BM$187, J$11,0))</f>
        <v>27765.075000000001</v>
      </c>
      <c r="K97" s="459">
        <f ca="1">IF(ISERROR(VLOOKUP($B97,'NEL &amp; P4P Backsheet'!$D$11:$BM$187,K$11,0)),"",VLOOKUP($B97,'NEL &amp; P4P Backsheet'!$D$11:$BM$187, K$11,0))</f>
        <v>27253.200000000001</v>
      </c>
      <c r="L97" s="57">
        <f ca="1">IF(ISERROR(VLOOKUP($B97,'NEL &amp; P4P Backsheet'!$D$11:$BM$187,L$11,0)),"",VLOOKUP($B97,'NEL &amp; P4P Backsheet'!$D$11:$BM$187, L$11,0))</f>
        <v>27894.75</v>
      </c>
      <c r="M97" s="344">
        <f ca="1">IF(ISERROR(VLOOKUP($B97,'NEL &amp; P4P Backsheet'!$D$11:$BM$187,M$11,0)),"",VLOOKUP($B97,'NEL &amp; P4P Backsheet'!$D$11:$BM$187, M$11,0))</f>
        <v>26803</v>
      </c>
      <c r="N97" s="327">
        <f ca="1">IF(ISERROR(VLOOKUP($B97,'NEL &amp; P4P Backsheet'!$D$11:$BM$187,N$11,0)),"",VLOOKUP($B97,'NEL &amp; P4P Backsheet'!$D$11:$BM$187, N$11,0))</f>
        <v>27267</v>
      </c>
      <c r="O97" s="459">
        <f ca="1">IF(ISERROR(VLOOKUP($B97,'NEL &amp; P4P Backsheet'!$D$11:$BM$187,O$11,0)),"",VLOOKUP($B97,'NEL &amp; P4P Backsheet'!$D$11:$BM$187, O$11,0))</f>
        <v>28548</v>
      </c>
      <c r="P97" s="57">
        <f ca="1">IF(ISERROR(VLOOKUP($B97,'NEL &amp; P4P Backsheet'!$D$11:$BM$187,P$11,0)),"",VLOOKUP($B97,'NEL &amp; P4P Backsheet'!$D$11:$BM$187, P$11,0))</f>
        <v>28380</v>
      </c>
      <c r="Q97" s="327">
        <f ca="1">IF(ISERROR(VLOOKUP($B97,'NEL &amp; P4P Backsheet'!$D$11:$BM$187,Q$11,0)),"",VLOOKUP($B97,'NEL &amp; P4P Backsheet'!$D$11:$BM$187, Q$11,0))</f>
        <v>-357</v>
      </c>
      <c r="R97" s="459">
        <f ca="1">IF(ISERROR(VLOOKUP($B97,'NEL &amp; P4P Backsheet'!$D$11:$BM$187,R$11,0)),"",VLOOKUP($B97,'NEL &amp; P4P Backsheet'!$D$11:$BM$187, R$11,0))</f>
        <v>-93</v>
      </c>
      <c r="S97" s="57">
        <f ca="1">IF(ISERROR(VLOOKUP($B97,'NEL &amp; P4P Backsheet'!$D$11:$BM$187,S$11,0)),"",VLOOKUP($B97,'NEL &amp; P4P Backsheet'!$D$11:$BM$187, S$11,0))</f>
        <v>-450</v>
      </c>
      <c r="T97" s="61">
        <f ca="1">IF(ISERROR(VLOOKUP($B97,'NEL &amp; P4P Backsheet'!$D$11:$BM$187,T$11,0)),"",VLOOKUP($B97,'NEL &amp; P4P Backsheet'!$D$11:$BM$187, T$11,0))</f>
        <v>0</v>
      </c>
      <c r="U97" s="327">
        <f ca="1">IF(ISERROR(VLOOKUP($B97,'NEL &amp; P4P Backsheet'!$D$11:$BM$187,U$11,0)),"",VLOOKUP($B97,'NEL &amp; P4P Backsheet'!$D$11:$BM$187, U$11,0))</f>
        <v>-852</v>
      </c>
      <c r="V97" s="459">
        <f ca="1">IF(ISERROR(VLOOKUP($B97,'NEL &amp; P4P Backsheet'!$D$11:$BM$187,V$11,0)),"",VLOOKUP($B97,'NEL &amp; P4P Backsheet'!$D$11:$BM$187, V$11,0))</f>
        <v>-782.92499999999927</v>
      </c>
      <c r="W97" s="57">
        <f ca="1">IF(ISERROR(VLOOKUP($B97,'NEL &amp; P4P Backsheet'!$D$11:$BM$187,W$11,0)),"",VLOOKUP($B97,'NEL &amp; P4P Backsheet'!$D$11:$BM$187, W$11,0))</f>
        <v>-1126.7999999999993</v>
      </c>
    </row>
    <row r="98" spans="1:23" ht="15.75" thickBot="1">
      <c r="A98" s="3">
        <v>83</v>
      </c>
      <c r="B98" s="41" t="str">
        <f t="shared" ca="1" si="2"/>
        <v>E09000017</v>
      </c>
      <c r="C98" s="42" t="str">
        <f ca="1">IF(B98="","",VLOOKUP(B98,'Org list'!$J$9:$K$637,2,0))</f>
        <v>Hillingdon</v>
      </c>
      <c r="D98" s="24" t="str">
        <f ca="1">IF(ISERROR(VLOOKUP($B98,'NEL &amp; P4P Backsheet'!$D$38:$BL$187,'Non-Elective Performance'!$D$11,0)),"",VLOOKUP($B98,'NEL &amp; P4P Backsheet'!$D$38:$BL$187,'Non-Elective Performance'!$D$11,0))</f>
        <v>SUS</v>
      </c>
      <c r="E98" s="327">
        <f ca="1">IF(ISERROR(VLOOKUP($B98,'NEL &amp; P4P Backsheet'!$D$11:$BM$187,E$11,0)),"",VLOOKUP($B98,'NEL &amp; P4P Backsheet'!$D$11:$BM$187, E$11,0))</f>
        <v>2711</v>
      </c>
      <c r="F98" s="459">
        <f ca="1">IF(ISERROR(VLOOKUP($B98,'NEL &amp; P4P Backsheet'!$D$11:$BM$187,F$11,0)),"",VLOOKUP($B98,'NEL &amp; P4P Backsheet'!$D$11:$BM$187, F$11,0))</f>
        <v>2818</v>
      </c>
      <c r="G98" s="459">
        <f ca="1">IF(ISERROR(VLOOKUP($B98,'NEL &amp; P4P Backsheet'!$D$11:$BM$187,G$11,0)),"",VLOOKUP($B98,'NEL &amp; P4P Backsheet'!$D$11:$BM$187, G$11,0))</f>
        <v>2756</v>
      </c>
      <c r="H98" s="57">
        <f ca="1">IF(ISERROR(VLOOKUP($B98,'NEL &amp; P4P Backsheet'!$D$11:$BM$187,H$11,0)),"",VLOOKUP($B98,'NEL &amp; P4P Backsheet'!$D$11:$BM$187, H$11,0))</f>
        <v>2815</v>
      </c>
      <c r="I98" s="327">
        <f ca="1">IF(ISERROR(VLOOKUP($B98,'NEL &amp; P4P Backsheet'!$D$11:$BM$187,I$11,0)),"",VLOOKUP($B98,'NEL &amp; P4P Backsheet'!$D$11:$BM$187, I$11,0))</f>
        <v>2616</v>
      </c>
      <c r="J98" s="459">
        <f ca="1">IF(ISERROR(VLOOKUP($B98,'NEL &amp; P4P Backsheet'!$D$11:$BM$187,J$11,0)),"",VLOOKUP($B98,'NEL &amp; P4P Backsheet'!$D$11:$BM$187, J$11,0))</f>
        <v>2719</v>
      </c>
      <c r="K98" s="459">
        <f ca="1">IF(ISERROR(VLOOKUP($B98,'NEL &amp; P4P Backsheet'!$D$11:$BM$187,K$11,0)),"",VLOOKUP($B98,'NEL &amp; P4P Backsheet'!$D$11:$BM$187, K$11,0))</f>
        <v>2660</v>
      </c>
      <c r="L98" s="57">
        <f ca="1">IF(ISERROR(VLOOKUP($B98,'NEL &amp; P4P Backsheet'!$D$11:$BM$187,L$11,0)),"",VLOOKUP($B98,'NEL &amp; P4P Backsheet'!$D$11:$BM$187, L$11,0))</f>
        <v>2717</v>
      </c>
      <c r="M98" s="344">
        <f ca="1">IF(ISERROR(VLOOKUP($B98,'NEL &amp; P4P Backsheet'!$D$11:$BM$187,M$11,0)),"",VLOOKUP($B98,'NEL &amp; P4P Backsheet'!$D$11:$BM$187, M$11,0))</f>
        <v>775</v>
      </c>
      <c r="N98" s="327">
        <f ca="1">IF(ISERROR(VLOOKUP($B98,'NEL &amp; P4P Backsheet'!$D$11:$BM$187,N$11,0)),"",VLOOKUP($B98,'NEL &amp; P4P Backsheet'!$D$11:$BM$187, N$11,0))</f>
        <v>2754</v>
      </c>
      <c r="O98" s="459">
        <f ca="1">IF(ISERROR(VLOOKUP($B98,'NEL &amp; P4P Backsheet'!$D$11:$BM$187,O$11,0)),"",VLOOKUP($B98,'NEL &amp; P4P Backsheet'!$D$11:$BM$187, O$11,0))</f>
        <v>2663</v>
      </c>
      <c r="P98" s="57">
        <f ca="1">IF(ISERROR(VLOOKUP($B98,'NEL &amp; P4P Backsheet'!$D$11:$BM$187,P$11,0)),"",VLOOKUP($B98,'NEL &amp; P4P Backsheet'!$D$11:$BM$187, P$11,0))</f>
        <v>2571</v>
      </c>
      <c r="Q98" s="327">
        <f ca="1">IF(ISERROR(VLOOKUP($B98,'NEL &amp; P4P Backsheet'!$D$11:$BM$187,Q$11,0)),"",VLOOKUP($B98,'NEL &amp; P4P Backsheet'!$D$11:$BM$187, Q$11,0))</f>
        <v>-43</v>
      </c>
      <c r="R98" s="459">
        <f ca="1">IF(ISERROR(VLOOKUP($B98,'NEL &amp; P4P Backsheet'!$D$11:$BM$187,R$11,0)),"",VLOOKUP($B98,'NEL &amp; P4P Backsheet'!$D$11:$BM$187, R$11,0))</f>
        <v>155</v>
      </c>
      <c r="S98" s="57">
        <f ca="1">IF(ISERROR(VLOOKUP($B98,'NEL &amp; P4P Backsheet'!$D$11:$BM$187,S$11,0)),"",VLOOKUP($B98,'NEL &amp; P4P Backsheet'!$D$11:$BM$187, S$11,0))</f>
        <v>185</v>
      </c>
      <c r="T98" s="61">
        <f ca="1">IF(ISERROR(VLOOKUP($B98,'NEL &amp; P4P Backsheet'!$D$11:$BM$187,T$11,0)),"",VLOOKUP($B98,'NEL &amp; P4P Backsheet'!$D$11:$BM$187, T$11,0))</f>
        <v>0</v>
      </c>
      <c r="U98" s="327">
        <f ca="1">IF(ISERROR(VLOOKUP($B98,'NEL &amp; P4P Backsheet'!$D$11:$BM$187,U$11,0)),"",VLOOKUP($B98,'NEL &amp; P4P Backsheet'!$D$11:$BM$187, U$11,0))</f>
        <v>-138</v>
      </c>
      <c r="V98" s="459">
        <f ca="1">IF(ISERROR(VLOOKUP($B98,'NEL &amp; P4P Backsheet'!$D$11:$BM$187,V$11,0)),"",VLOOKUP($B98,'NEL &amp; P4P Backsheet'!$D$11:$BM$187, V$11,0))</f>
        <v>56</v>
      </c>
      <c r="W98" s="57">
        <f ca="1">IF(ISERROR(VLOOKUP($B98,'NEL &amp; P4P Backsheet'!$D$11:$BM$187,W$11,0)),"",VLOOKUP($B98,'NEL &amp; P4P Backsheet'!$D$11:$BM$187, W$11,0))</f>
        <v>89</v>
      </c>
    </row>
    <row r="99" spans="1:23" ht="15.75" thickBot="1">
      <c r="A99" s="3">
        <v>84</v>
      </c>
      <c r="B99" s="41" t="str">
        <f t="shared" ca="1" si="2"/>
        <v>E09000018</v>
      </c>
      <c r="C99" s="42" t="str">
        <f ca="1">IF(B99="","",VLOOKUP(B99,'Org list'!$J$9:$K$637,2,0))</f>
        <v>Hounslow</v>
      </c>
      <c r="D99" s="24" t="str">
        <f ca="1">IF(ISERROR(VLOOKUP($B99,'NEL &amp; P4P Backsheet'!$D$38:$BL$187,'Non-Elective Performance'!$D$11,0)),"",VLOOKUP($B99,'NEL &amp; P4P Backsheet'!$D$38:$BL$187,'Non-Elective Performance'!$D$11,0))</f>
        <v>SUS</v>
      </c>
      <c r="E99" s="327">
        <f ca="1">IF(ISERROR(VLOOKUP($B99,'NEL &amp; P4P Backsheet'!$D$11:$BM$187,E$11,0)),"",VLOOKUP($B99,'NEL &amp; P4P Backsheet'!$D$11:$BM$187, E$11,0))</f>
        <v>5671</v>
      </c>
      <c r="F99" s="459">
        <f ca="1">IF(ISERROR(VLOOKUP($B99,'NEL &amp; P4P Backsheet'!$D$11:$BM$187,F$11,0)),"",VLOOKUP($B99,'NEL &amp; P4P Backsheet'!$D$11:$BM$187, F$11,0))</f>
        <v>5767</v>
      </c>
      <c r="G99" s="459">
        <f ca="1">IF(ISERROR(VLOOKUP($B99,'NEL &amp; P4P Backsheet'!$D$11:$BM$187,G$11,0)),"",VLOOKUP($B99,'NEL &amp; P4P Backsheet'!$D$11:$BM$187, G$11,0))</f>
        <v>5635</v>
      </c>
      <c r="H99" s="57">
        <f ca="1">IF(ISERROR(VLOOKUP($B99,'NEL &amp; P4P Backsheet'!$D$11:$BM$187,H$11,0)),"",VLOOKUP($B99,'NEL &amp; P4P Backsheet'!$D$11:$BM$187, H$11,0))</f>
        <v>6150</v>
      </c>
      <c r="I99" s="327">
        <f ca="1">IF(ISERROR(VLOOKUP($B99,'NEL &amp; P4P Backsheet'!$D$11:$BM$187,I$11,0)),"",VLOOKUP($B99,'NEL &amp; P4P Backsheet'!$D$11:$BM$187, I$11,0))</f>
        <v>5950</v>
      </c>
      <c r="J99" s="459">
        <f ca="1">IF(ISERROR(VLOOKUP($B99,'NEL &amp; P4P Backsheet'!$D$11:$BM$187,J$11,0)),"",VLOOKUP($B99,'NEL &amp; P4P Backsheet'!$D$11:$BM$187, J$11,0))</f>
        <v>5725</v>
      </c>
      <c r="K99" s="459">
        <f ca="1">IF(ISERROR(VLOOKUP($B99,'NEL &amp; P4P Backsheet'!$D$11:$BM$187,K$11,0)),"",VLOOKUP($B99,'NEL &amp; P4P Backsheet'!$D$11:$BM$187, K$11,0))</f>
        <v>5475</v>
      </c>
      <c r="L99" s="57">
        <f ca="1">IF(ISERROR(VLOOKUP($B99,'NEL &amp; P4P Backsheet'!$D$11:$BM$187,L$11,0)),"",VLOOKUP($B99,'NEL &amp; P4P Backsheet'!$D$11:$BM$187, L$11,0))</f>
        <v>5250</v>
      </c>
      <c r="M99" s="344">
        <f ca="1">IF(ISERROR(VLOOKUP($B99,'NEL &amp; P4P Backsheet'!$D$11:$BM$187,M$11,0)),"",VLOOKUP($B99,'NEL &amp; P4P Backsheet'!$D$11:$BM$187, M$11,0))</f>
        <v>5250</v>
      </c>
      <c r="N99" s="327">
        <f ca="1">IF(ISERROR(VLOOKUP($B99,'NEL &amp; P4P Backsheet'!$D$11:$BM$187,N$11,0)),"",VLOOKUP($B99,'NEL &amp; P4P Backsheet'!$D$11:$BM$187, N$11,0))</f>
        <v>6034</v>
      </c>
      <c r="O99" s="459">
        <f ca="1">IF(ISERROR(VLOOKUP($B99,'NEL &amp; P4P Backsheet'!$D$11:$BM$187,O$11,0)),"",VLOOKUP($B99,'NEL &amp; P4P Backsheet'!$D$11:$BM$187, O$11,0))</f>
        <v>5817</v>
      </c>
      <c r="P99" s="57">
        <f ca="1">IF(ISERROR(VLOOKUP($B99,'NEL &amp; P4P Backsheet'!$D$11:$BM$187,P$11,0)),"",VLOOKUP($B99,'NEL &amp; P4P Backsheet'!$D$11:$BM$187, P$11,0))</f>
        <v>6066</v>
      </c>
      <c r="Q99" s="327">
        <f ca="1">IF(ISERROR(VLOOKUP($B99,'NEL &amp; P4P Backsheet'!$D$11:$BM$187,Q$11,0)),"",VLOOKUP($B99,'NEL &amp; P4P Backsheet'!$D$11:$BM$187, Q$11,0))</f>
        <v>-363</v>
      </c>
      <c r="R99" s="459">
        <f ca="1">IF(ISERROR(VLOOKUP($B99,'NEL &amp; P4P Backsheet'!$D$11:$BM$187,R$11,0)),"",VLOOKUP($B99,'NEL &amp; P4P Backsheet'!$D$11:$BM$187, R$11,0))</f>
        <v>-50</v>
      </c>
      <c r="S99" s="57">
        <f ca="1">IF(ISERROR(VLOOKUP($B99,'NEL &amp; P4P Backsheet'!$D$11:$BM$187,S$11,0)),"",VLOOKUP($B99,'NEL &amp; P4P Backsheet'!$D$11:$BM$187, S$11,0))</f>
        <v>-431</v>
      </c>
      <c r="T99" s="61">
        <f ca="1">IF(ISERROR(VLOOKUP($B99,'NEL &amp; P4P Backsheet'!$D$11:$BM$187,T$11,0)),"",VLOOKUP($B99,'NEL &amp; P4P Backsheet'!$D$11:$BM$187, T$11,0))</f>
        <v>0</v>
      </c>
      <c r="U99" s="327">
        <f ca="1">IF(ISERROR(VLOOKUP($B99,'NEL &amp; P4P Backsheet'!$D$11:$BM$187,U$11,0)),"",VLOOKUP($B99,'NEL &amp; P4P Backsheet'!$D$11:$BM$187, U$11,0))</f>
        <v>-84</v>
      </c>
      <c r="V99" s="459">
        <f ca="1">IF(ISERROR(VLOOKUP($B99,'NEL &amp; P4P Backsheet'!$D$11:$BM$187,V$11,0)),"",VLOOKUP($B99,'NEL &amp; P4P Backsheet'!$D$11:$BM$187, V$11,0))</f>
        <v>-92</v>
      </c>
      <c r="W99" s="57">
        <f ca="1">IF(ISERROR(VLOOKUP($B99,'NEL &amp; P4P Backsheet'!$D$11:$BM$187,W$11,0)),"",VLOOKUP($B99,'NEL &amp; P4P Backsheet'!$D$11:$BM$187, W$11,0))</f>
        <v>-591</v>
      </c>
    </row>
    <row r="100" spans="1:23" ht="15.75" thickBot="1">
      <c r="A100" s="3">
        <v>85</v>
      </c>
      <c r="B100" s="41" t="str">
        <f t="shared" ca="1" si="2"/>
        <v>E06000046</v>
      </c>
      <c r="C100" s="42" t="str">
        <f ca="1">IF(B100="","",VLOOKUP(B100,'Org list'!$J$9:$K$637,2,0))</f>
        <v>Isle of Wight</v>
      </c>
      <c r="D100" s="24" t="str">
        <f ca="1">IF(ISERROR(VLOOKUP($B100,'NEL &amp; P4P Backsheet'!$D$38:$BL$187,'Non-Elective Performance'!$D$11,0)),"",VLOOKUP($B100,'NEL &amp; P4P Backsheet'!$D$38:$BL$187,'Non-Elective Performance'!$D$11,0))</f>
        <v>MAR</v>
      </c>
      <c r="E100" s="327">
        <f ca="1">IF(ISERROR(VLOOKUP($B100,'NEL &amp; P4P Backsheet'!$D$11:$BM$187,E$11,0)),"",VLOOKUP($B100,'NEL &amp; P4P Backsheet'!$D$11:$BM$187, E$11,0))</f>
        <v>2819</v>
      </c>
      <c r="F100" s="459">
        <f ca="1">IF(ISERROR(VLOOKUP($B100,'NEL &amp; P4P Backsheet'!$D$11:$BM$187,F$11,0)),"",VLOOKUP($B100,'NEL &amp; P4P Backsheet'!$D$11:$BM$187, F$11,0))</f>
        <v>2875</v>
      </c>
      <c r="G100" s="459">
        <f ca="1">IF(ISERROR(VLOOKUP($B100,'NEL &amp; P4P Backsheet'!$D$11:$BM$187,G$11,0)),"",VLOOKUP($B100,'NEL &amp; P4P Backsheet'!$D$11:$BM$187, G$11,0))</f>
        <v>2977</v>
      </c>
      <c r="H100" s="57">
        <f ca="1">IF(ISERROR(VLOOKUP($B100,'NEL &amp; P4P Backsheet'!$D$11:$BM$187,H$11,0)),"",VLOOKUP($B100,'NEL &amp; P4P Backsheet'!$D$11:$BM$187, H$11,0))</f>
        <v>3123</v>
      </c>
      <c r="I100" s="327">
        <f ca="1">IF(ISERROR(VLOOKUP($B100,'NEL &amp; P4P Backsheet'!$D$11:$BM$187,I$11,0)),"",VLOOKUP($B100,'NEL &amp; P4P Backsheet'!$D$11:$BM$187, I$11,0))</f>
        <v>3032</v>
      </c>
      <c r="J100" s="459">
        <f ca="1">IF(ISERROR(VLOOKUP($B100,'NEL &amp; P4P Backsheet'!$D$11:$BM$187,J$11,0)),"",VLOOKUP($B100,'NEL &amp; P4P Backsheet'!$D$11:$BM$187, J$11,0))</f>
        <v>2844</v>
      </c>
      <c r="K100" s="459">
        <f ca="1">IF(ISERROR(VLOOKUP($B100,'NEL &amp; P4P Backsheet'!$D$11:$BM$187,K$11,0)),"",VLOOKUP($B100,'NEL &amp; P4P Backsheet'!$D$11:$BM$187, K$11,0))</f>
        <v>2887</v>
      </c>
      <c r="L100" s="57">
        <f ca="1">IF(ISERROR(VLOOKUP($B100,'NEL &amp; P4P Backsheet'!$D$11:$BM$187,L$11,0)),"",VLOOKUP($B100,'NEL &amp; P4P Backsheet'!$D$11:$BM$187, L$11,0))</f>
        <v>3062</v>
      </c>
      <c r="M100" s="344">
        <f ca="1">IF(ISERROR(VLOOKUP($B100,'NEL &amp; P4P Backsheet'!$D$11:$BM$187,M$11,0)),"",VLOOKUP($B100,'NEL &amp; P4P Backsheet'!$D$11:$BM$187, M$11,0))</f>
        <v>3026</v>
      </c>
      <c r="N100" s="327">
        <f ca="1">IF(ISERROR(VLOOKUP($B100,'NEL &amp; P4P Backsheet'!$D$11:$BM$187,N$11,0)),"",VLOOKUP($B100,'NEL &amp; P4P Backsheet'!$D$11:$BM$187, N$11,0))</f>
        <v>3131</v>
      </c>
      <c r="O100" s="459">
        <f ca="1">IF(ISERROR(VLOOKUP($B100,'NEL &amp; P4P Backsheet'!$D$11:$BM$187,O$11,0)),"",VLOOKUP($B100,'NEL &amp; P4P Backsheet'!$D$11:$BM$187, O$11,0))</f>
        <v>2842</v>
      </c>
      <c r="P100" s="57">
        <f ca="1">IF(ISERROR(VLOOKUP($B100,'NEL &amp; P4P Backsheet'!$D$11:$BM$187,P$11,0)),"",VLOOKUP($B100,'NEL &amp; P4P Backsheet'!$D$11:$BM$187, P$11,0))</f>
        <v>2824</v>
      </c>
      <c r="Q100" s="327">
        <f ca="1">IF(ISERROR(VLOOKUP($B100,'NEL &amp; P4P Backsheet'!$D$11:$BM$187,Q$11,0)),"",VLOOKUP($B100,'NEL &amp; P4P Backsheet'!$D$11:$BM$187, Q$11,0))</f>
        <v>-312</v>
      </c>
      <c r="R100" s="459">
        <f ca="1">IF(ISERROR(VLOOKUP($B100,'NEL &amp; P4P Backsheet'!$D$11:$BM$187,R$11,0)),"",VLOOKUP($B100,'NEL &amp; P4P Backsheet'!$D$11:$BM$187, R$11,0))</f>
        <v>33</v>
      </c>
      <c r="S100" s="57">
        <f ca="1">IF(ISERROR(VLOOKUP($B100,'NEL &amp; P4P Backsheet'!$D$11:$BM$187,S$11,0)),"",VLOOKUP($B100,'NEL &amp; P4P Backsheet'!$D$11:$BM$187, S$11,0))</f>
        <v>153</v>
      </c>
      <c r="T100" s="61">
        <f ca="1">IF(ISERROR(VLOOKUP($B100,'NEL &amp; P4P Backsheet'!$D$11:$BM$187,T$11,0)),"",VLOOKUP($B100,'NEL &amp; P4P Backsheet'!$D$11:$BM$187, T$11,0))</f>
        <v>0</v>
      </c>
      <c r="U100" s="327">
        <f ca="1">IF(ISERROR(VLOOKUP($B100,'NEL &amp; P4P Backsheet'!$D$11:$BM$187,U$11,0)),"",VLOOKUP($B100,'NEL &amp; P4P Backsheet'!$D$11:$BM$187, U$11,0))</f>
        <v>-99</v>
      </c>
      <c r="V100" s="459">
        <f ca="1">IF(ISERROR(VLOOKUP($B100,'NEL &amp; P4P Backsheet'!$D$11:$BM$187,V$11,0)),"",VLOOKUP($B100,'NEL &amp; P4P Backsheet'!$D$11:$BM$187, V$11,0))</f>
        <v>2</v>
      </c>
      <c r="W100" s="57">
        <f ca="1">IF(ISERROR(VLOOKUP($B100,'NEL &amp; P4P Backsheet'!$D$11:$BM$187,W$11,0)),"",VLOOKUP($B100,'NEL &amp; P4P Backsheet'!$D$11:$BM$187, W$11,0))</f>
        <v>63</v>
      </c>
    </row>
    <row r="101" spans="1:23" ht="15.75" thickBot="1">
      <c r="A101" s="3">
        <v>86</v>
      </c>
      <c r="B101" s="41" t="str">
        <f t="shared" ca="1" si="2"/>
        <v>E09000019</v>
      </c>
      <c r="C101" s="42" t="str">
        <f ca="1">IF(B101="","",VLOOKUP(B101,'Org list'!$J$9:$K$637,2,0))</f>
        <v>Islington</v>
      </c>
      <c r="D101" s="24" t="str">
        <f ca="1">IF(ISERROR(VLOOKUP($B101,'NEL &amp; P4P Backsheet'!$D$38:$BL$187,'Non-Elective Performance'!$D$11,0)),"",VLOOKUP($B101,'NEL &amp; P4P Backsheet'!$D$38:$BL$187,'Non-Elective Performance'!$D$11,0))</f>
        <v>SUS</v>
      </c>
      <c r="E101" s="327">
        <f ca="1">IF(ISERROR(VLOOKUP($B101,'NEL &amp; P4P Backsheet'!$D$11:$BM$187,E$11,0)),"",VLOOKUP($B101,'NEL &amp; P4P Backsheet'!$D$11:$BM$187, E$11,0))</f>
        <v>4570</v>
      </c>
      <c r="F101" s="459">
        <f ca="1">IF(ISERROR(VLOOKUP($B101,'NEL &amp; P4P Backsheet'!$D$11:$BM$187,F$11,0)),"",VLOOKUP($B101,'NEL &amp; P4P Backsheet'!$D$11:$BM$187, F$11,0))</f>
        <v>4532</v>
      </c>
      <c r="G101" s="459">
        <f ca="1">IF(ISERROR(VLOOKUP($B101,'NEL &amp; P4P Backsheet'!$D$11:$BM$187,G$11,0)),"",VLOOKUP($B101,'NEL &amp; P4P Backsheet'!$D$11:$BM$187, G$11,0))</f>
        <v>4261</v>
      </c>
      <c r="H101" s="57">
        <f ca="1">IF(ISERROR(VLOOKUP($B101,'NEL &amp; P4P Backsheet'!$D$11:$BM$187,H$11,0)),"",VLOOKUP($B101,'NEL &amp; P4P Backsheet'!$D$11:$BM$187, H$11,0))</f>
        <v>4421</v>
      </c>
      <c r="I101" s="327">
        <f ca="1">IF(ISERROR(VLOOKUP($B101,'NEL &amp; P4P Backsheet'!$D$11:$BM$187,I$11,0)),"",VLOOKUP($B101,'NEL &amp; P4P Backsheet'!$D$11:$BM$187, I$11,0))</f>
        <v>4322</v>
      </c>
      <c r="J101" s="459">
        <f ca="1">IF(ISERROR(VLOOKUP($B101,'NEL &amp; P4P Backsheet'!$D$11:$BM$187,J$11,0)),"",VLOOKUP($B101,'NEL &amp; P4P Backsheet'!$D$11:$BM$187, J$11,0))</f>
        <v>4588</v>
      </c>
      <c r="K101" s="459">
        <f ca="1">IF(ISERROR(VLOOKUP($B101,'NEL &amp; P4P Backsheet'!$D$11:$BM$187,K$11,0)),"",VLOOKUP($B101,'NEL &amp; P4P Backsheet'!$D$11:$BM$187, K$11,0))</f>
        <v>4640</v>
      </c>
      <c r="L101" s="57">
        <f ca="1">IF(ISERROR(VLOOKUP($B101,'NEL &amp; P4P Backsheet'!$D$11:$BM$187,L$11,0)),"",VLOOKUP($B101,'NEL &amp; P4P Backsheet'!$D$11:$BM$187, L$11,0))</f>
        <v>4640</v>
      </c>
      <c r="M101" s="344">
        <f ca="1">IF(ISERROR(VLOOKUP($B101,'NEL &amp; P4P Backsheet'!$D$11:$BM$187,M$11,0)),"",VLOOKUP($B101,'NEL &amp; P4P Backsheet'!$D$11:$BM$187, M$11,0))</f>
        <v>4535</v>
      </c>
      <c r="N101" s="327">
        <f ca="1">IF(ISERROR(VLOOKUP($B101,'NEL &amp; P4P Backsheet'!$D$11:$BM$187,N$11,0)),"",VLOOKUP($B101,'NEL &amp; P4P Backsheet'!$D$11:$BM$187, N$11,0))</f>
        <v>4389</v>
      </c>
      <c r="O101" s="459">
        <f ca="1">IF(ISERROR(VLOOKUP($B101,'NEL &amp; P4P Backsheet'!$D$11:$BM$187,O$11,0)),"",VLOOKUP($B101,'NEL &amp; P4P Backsheet'!$D$11:$BM$187, O$11,0))</f>
        <v>4848</v>
      </c>
      <c r="P101" s="57">
        <f ca="1">IF(ISERROR(VLOOKUP($B101,'NEL &amp; P4P Backsheet'!$D$11:$BM$187,P$11,0)),"",VLOOKUP($B101,'NEL &amp; P4P Backsheet'!$D$11:$BM$187, P$11,0))</f>
        <v>4387</v>
      </c>
      <c r="Q101" s="327">
        <f ca="1">IF(ISERROR(VLOOKUP($B101,'NEL &amp; P4P Backsheet'!$D$11:$BM$187,Q$11,0)),"",VLOOKUP($B101,'NEL &amp; P4P Backsheet'!$D$11:$BM$187, Q$11,0))</f>
        <v>181</v>
      </c>
      <c r="R101" s="459">
        <f ca="1">IF(ISERROR(VLOOKUP($B101,'NEL &amp; P4P Backsheet'!$D$11:$BM$187,R$11,0)),"",VLOOKUP($B101,'NEL &amp; P4P Backsheet'!$D$11:$BM$187, R$11,0))</f>
        <v>-316</v>
      </c>
      <c r="S101" s="57">
        <f ca="1">IF(ISERROR(VLOOKUP($B101,'NEL &amp; P4P Backsheet'!$D$11:$BM$187,S$11,0)),"",VLOOKUP($B101,'NEL &amp; P4P Backsheet'!$D$11:$BM$187, S$11,0))</f>
        <v>-126</v>
      </c>
      <c r="T101" s="61">
        <f ca="1">IF(ISERROR(VLOOKUP($B101,'NEL &amp; P4P Backsheet'!$D$11:$BM$187,T$11,0)),"",VLOOKUP($B101,'NEL &amp; P4P Backsheet'!$D$11:$BM$187, T$11,0))</f>
        <v>0</v>
      </c>
      <c r="U101" s="327">
        <f ca="1">IF(ISERROR(VLOOKUP($B101,'NEL &amp; P4P Backsheet'!$D$11:$BM$187,U$11,0)),"",VLOOKUP($B101,'NEL &amp; P4P Backsheet'!$D$11:$BM$187, U$11,0))</f>
        <v>-67</v>
      </c>
      <c r="V101" s="459">
        <f ca="1">IF(ISERROR(VLOOKUP($B101,'NEL &amp; P4P Backsheet'!$D$11:$BM$187,V$11,0)),"",VLOOKUP($B101,'NEL &amp; P4P Backsheet'!$D$11:$BM$187, V$11,0))</f>
        <v>-260</v>
      </c>
      <c r="W101" s="57">
        <f ca="1">IF(ISERROR(VLOOKUP($B101,'NEL &amp; P4P Backsheet'!$D$11:$BM$187,W$11,0)),"",VLOOKUP($B101,'NEL &amp; P4P Backsheet'!$D$11:$BM$187, W$11,0))</f>
        <v>253</v>
      </c>
    </row>
    <row r="102" spans="1:23" ht="15.75" thickBot="1">
      <c r="A102" s="3">
        <v>87</v>
      </c>
      <c r="B102" s="41" t="str">
        <f t="shared" ca="1" si="2"/>
        <v>E09000020</v>
      </c>
      <c r="C102" s="42" t="str">
        <f ca="1">IF(B102="","",VLOOKUP(B102,'Org list'!$J$9:$K$637,2,0))</f>
        <v>Kensington and Chelsea</v>
      </c>
      <c r="D102" s="24" t="str">
        <f ca="1">IF(ISERROR(VLOOKUP($B102,'NEL &amp; P4P Backsheet'!$D$38:$BL$187,'Non-Elective Performance'!$D$11,0)),"",VLOOKUP($B102,'NEL &amp; P4P Backsheet'!$D$38:$BL$187,'Non-Elective Performance'!$D$11,0))</f>
        <v>SUS</v>
      </c>
      <c r="E102" s="327">
        <f ca="1">IF(ISERROR(VLOOKUP($B102,'NEL &amp; P4P Backsheet'!$D$11:$BM$187,E$11,0)),"",VLOOKUP($B102,'NEL &amp; P4P Backsheet'!$D$11:$BM$187, E$11,0))</f>
        <v>2436</v>
      </c>
      <c r="F102" s="459">
        <f ca="1">IF(ISERROR(VLOOKUP($B102,'NEL &amp; P4P Backsheet'!$D$11:$BM$187,F$11,0)),"",VLOOKUP($B102,'NEL &amp; P4P Backsheet'!$D$11:$BM$187, F$11,0))</f>
        <v>2659</v>
      </c>
      <c r="G102" s="459">
        <f ca="1">IF(ISERROR(VLOOKUP($B102,'NEL &amp; P4P Backsheet'!$D$11:$BM$187,G$11,0)),"",VLOOKUP($B102,'NEL &amp; P4P Backsheet'!$D$11:$BM$187, G$11,0))</f>
        <v>2688</v>
      </c>
      <c r="H102" s="57">
        <f ca="1">IF(ISERROR(VLOOKUP($B102,'NEL &amp; P4P Backsheet'!$D$11:$BM$187,H$11,0)),"",VLOOKUP($B102,'NEL &amp; P4P Backsheet'!$D$11:$BM$187, H$11,0))</f>
        <v>2688</v>
      </c>
      <c r="I102" s="327">
        <f ca="1">IF(ISERROR(VLOOKUP($B102,'NEL &amp; P4P Backsheet'!$D$11:$BM$187,I$11,0)),"",VLOOKUP($B102,'NEL &amp; P4P Backsheet'!$D$11:$BM$187, I$11,0))</f>
        <v>2629</v>
      </c>
      <c r="J102" s="459">
        <f ca="1">IF(ISERROR(VLOOKUP($B102,'NEL &amp; P4P Backsheet'!$D$11:$BM$187,J$11,0)),"",VLOOKUP($B102,'NEL &amp; P4P Backsheet'!$D$11:$BM$187, J$11,0))</f>
        <v>2742</v>
      </c>
      <c r="K102" s="459">
        <f ca="1">IF(ISERROR(VLOOKUP($B102,'NEL &amp; P4P Backsheet'!$D$11:$BM$187,K$11,0)),"",VLOOKUP($B102,'NEL &amp; P4P Backsheet'!$D$11:$BM$187, K$11,0))</f>
        <v>2755</v>
      </c>
      <c r="L102" s="57">
        <f ca="1">IF(ISERROR(VLOOKUP($B102,'NEL &amp; P4P Backsheet'!$D$11:$BM$187,L$11,0)),"",VLOOKUP($B102,'NEL &amp; P4P Backsheet'!$D$11:$BM$187, L$11,0))</f>
        <v>2725</v>
      </c>
      <c r="M102" s="344">
        <f ca="1">IF(ISERROR(VLOOKUP($B102,'NEL &amp; P4P Backsheet'!$D$11:$BM$187,M$11,0)),"",VLOOKUP($B102,'NEL &amp; P4P Backsheet'!$D$11:$BM$187, M$11,0))</f>
        <v>2463</v>
      </c>
      <c r="N102" s="327">
        <f ca="1">IF(ISERROR(VLOOKUP($B102,'NEL &amp; P4P Backsheet'!$D$11:$BM$187,N$11,0)),"",VLOOKUP($B102,'NEL &amp; P4P Backsheet'!$D$11:$BM$187, N$11,0))</f>
        <v>3062</v>
      </c>
      <c r="O102" s="459">
        <f ca="1">IF(ISERROR(VLOOKUP($B102,'NEL &amp; P4P Backsheet'!$D$11:$BM$187,O$11,0)),"",VLOOKUP($B102,'NEL &amp; P4P Backsheet'!$D$11:$BM$187, O$11,0))</f>
        <v>2495</v>
      </c>
      <c r="P102" s="57">
        <f ca="1">IF(ISERROR(VLOOKUP($B102,'NEL &amp; P4P Backsheet'!$D$11:$BM$187,P$11,0)),"",VLOOKUP($B102,'NEL &amp; P4P Backsheet'!$D$11:$BM$187, P$11,0))</f>
        <v>2705</v>
      </c>
      <c r="Q102" s="327">
        <f ca="1">IF(ISERROR(VLOOKUP($B102,'NEL &amp; P4P Backsheet'!$D$11:$BM$187,Q$11,0)),"",VLOOKUP($B102,'NEL &amp; P4P Backsheet'!$D$11:$BM$187, Q$11,0))</f>
        <v>-626</v>
      </c>
      <c r="R102" s="459">
        <f ca="1">IF(ISERROR(VLOOKUP($B102,'NEL &amp; P4P Backsheet'!$D$11:$BM$187,R$11,0)),"",VLOOKUP($B102,'NEL &amp; P4P Backsheet'!$D$11:$BM$187, R$11,0))</f>
        <v>164</v>
      </c>
      <c r="S102" s="57">
        <f ca="1">IF(ISERROR(VLOOKUP($B102,'NEL &amp; P4P Backsheet'!$D$11:$BM$187,S$11,0)),"",VLOOKUP($B102,'NEL &amp; P4P Backsheet'!$D$11:$BM$187, S$11,0))</f>
        <v>-17</v>
      </c>
      <c r="T102" s="61">
        <f ca="1">IF(ISERROR(VLOOKUP($B102,'NEL &amp; P4P Backsheet'!$D$11:$BM$187,T$11,0)),"",VLOOKUP($B102,'NEL &amp; P4P Backsheet'!$D$11:$BM$187, T$11,0))</f>
        <v>0</v>
      </c>
      <c r="U102" s="327">
        <f ca="1">IF(ISERROR(VLOOKUP($B102,'NEL &amp; P4P Backsheet'!$D$11:$BM$187,U$11,0)),"",VLOOKUP($B102,'NEL &amp; P4P Backsheet'!$D$11:$BM$187, U$11,0))</f>
        <v>-433</v>
      </c>
      <c r="V102" s="459">
        <f ca="1">IF(ISERROR(VLOOKUP($B102,'NEL &amp; P4P Backsheet'!$D$11:$BM$187,V$11,0)),"",VLOOKUP($B102,'NEL &amp; P4P Backsheet'!$D$11:$BM$187, V$11,0))</f>
        <v>247</v>
      </c>
      <c r="W102" s="57">
        <f ca="1">IF(ISERROR(VLOOKUP($B102,'NEL &amp; P4P Backsheet'!$D$11:$BM$187,W$11,0)),"",VLOOKUP($B102,'NEL &amp; P4P Backsheet'!$D$11:$BM$187, W$11,0))</f>
        <v>50</v>
      </c>
    </row>
    <row r="103" spans="1:23" ht="15.75" thickBot="1">
      <c r="A103" s="3">
        <v>88</v>
      </c>
      <c r="B103" s="41" t="str">
        <f t="shared" ca="1" si="2"/>
        <v>E10000016</v>
      </c>
      <c r="C103" s="42" t="str">
        <f ca="1">IF(B103="","",VLOOKUP(B103,'Org list'!$J$9:$K$637,2,0))</f>
        <v>Kent</v>
      </c>
      <c r="D103" s="24" t="str">
        <f ca="1">IF(ISERROR(VLOOKUP($B103,'NEL &amp; P4P Backsheet'!$D$38:$BL$187,'Non-Elective Performance'!$D$11,0)),"",VLOOKUP($B103,'NEL &amp; P4P Backsheet'!$D$38:$BL$187,'Non-Elective Performance'!$D$11,0))</f>
        <v>MAR</v>
      </c>
      <c r="E103" s="327">
        <f ca="1">IF(ISERROR(VLOOKUP($B103,'NEL &amp; P4P Backsheet'!$D$11:$BM$187,E$11,0)),"",VLOOKUP($B103,'NEL &amp; P4P Backsheet'!$D$11:$BM$187, E$11,0))</f>
        <v>36423</v>
      </c>
      <c r="F103" s="459">
        <f ca="1">IF(ISERROR(VLOOKUP($B103,'NEL &amp; P4P Backsheet'!$D$11:$BM$187,F$11,0)),"",VLOOKUP($B103,'NEL &amp; P4P Backsheet'!$D$11:$BM$187, F$11,0))</f>
        <v>36983</v>
      </c>
      <c r="G103" s="459">
        <f ca="1">IF(ISERROR(VLOOKUP($B103,'NEL &amp; P4P Backsheet'!$D$11:$BM$187,G$11,0)),"",VLOOKUP($B103,'NEL &amp; P4P Backsheet'!$D$11:$BM$187, G$11,0))</f>
        <v>36806</v>
      </c>
      <c r="H103" s="57">
        <f ca="1">IF(ISERROR(VLOOKUP($B103,'NEL &amp; P4P Backsheet'!$D$11:$BM$187,H$11,0)),"",VLOOKUP($B103,'NEL &amp; P4P Backsheet'!$D$11:$BM$187, H$11,0))</f>
        <v>38917</v>
      </c>
      <c r="I103" s="327">
        <f ca="1">IF(ISERROR(VLOOKUP($B103,'NEL &amp; P4P Backsheet'!$D$11:$BM$187,I$11,0)),"",VLOOKUP($B103,'NEL &amp; P4P Backsheet'!$D$11:$BM$187, I$11,0))</f>
        <v>36881</v>
      </c>
      <c r="J103" s="459">
        <f ca="1">IF(ISERROR(VLOOKUP($B103,'NEL &amp; P4P Backsheet'!$D$11:$BM$187,J$11,0)),"",VLOOKUP($B103,'NEL &amp; P4P Backsheet'!$D$11:$BM$187, J$11,0))</f>
        <v>36613.17</v>
      </c>
      <c r="K103" s="459">
        <f ca="1">IF(ISERROR(VLOOKUP($B103,'NEL &amp; P4P Backsheet'!$D$11:$BM$187,K$11,0)),"",VLOOKUP($B103,'NEL &amp; P4P Backsheet'!$D$11:$BM$187, K$11,0))</f>
        <v>36437.94</v>
      </c>
      <c r="L103" s="57">
        <f ca="1">IF(ISERROR(VLOOKUP($B103,'NEL &amp; P4P Backsheet'!$D$11:$BM$187,L$11,0)),"",VLOOKUP($B103,'NEL &amp; P4P Backsheet'!$D$11:$BM$187, L$11,0))</f>
        <v>38527.83</v>
      </c>
      <c r="M103" s="344">
        <f ca="1">IF(ISERROR(VLOOKUP($B103,'NEL &amp; P4P Backsheet'!$D$11:$BM$187,M$11,0)),"",VLOOKUP($B103,'NEL &amp; P4P Backsheet'!$D$11:$BM$187, M$11,0))</f>
        <v>35695</v>
      </c>
      <c r="N103" s="327">
        <f ca="1">IF(ISERROR(VLOOKUP($B103,'NEL &amp; P4P Backsheet'!$D$11:$BM$187,N$11,0)),"",VLOOKUP($B103,'NEL &amp; P4P Backsheet'!$D$11:$BM$187, N$11,0))</f>
        <v>36512.19</v>
      </c>
      <c r="O103" s="459">
        <f ca="1">IF(ISERROR(VLOOKUP($B103,'NEL &amp; P4P Backsheet'!$D$11:$BM$187,O$11,0)),"",VLOOKUP($B103,'NEL &amp; P4P Backsheet'!$D$11:$BM$187, O$11,0))</f>
        <v>36215</v>
      </c>
      <c r="P103" s="57">
        <f ca="1">IF(ISERROR(VLOOKUP($B103,'NEL &amp; P4P Backsheet'!$D$11:$BM$187,P$11,0)),"",VLOOKUP($B103,'NEL &amp; P4P Backsheet'!$D$11:$BM$187, P$11,0))</f>
        <v>36592</v>
      </c>
      <c r="Q103" s="327">
        <f ca="1">IF(ISERROR(VLOOKUP($B103,'NEL &amp; P4P Backsheet'!$D$11:$BM$187,Q$11,0)),"",VLOOKUP($B103,'NEL &amp; P4P Backsheet'!$D$11:$BM$187, Q$11,0))</f>
        <v>-89.190000000002328</v>
      </c>
      <c r="R103" s="459">
        <f ca="1">IF(ISERROR(VLOOKUP($B103,'NEL &amp; P4P Backsheet'!$D$11:$BM$187,R$11,0)),"",VLOOKUP($B103,'NEL &amp; P4P Backsheet'!$D$11:$BM$187, R$11,0))</f>
        <v>768</v>
      </c>
      <c r="S103" s="57">
        <f ca="1">IF(ISERROR(VLOOKUP($B103,'NEL &amp; P4P Backsheet'!$D$11:$BM$187,S$11,0)),"",VLOOKUP($B103,'NEL &amp; P4P Backsheet'!$D$11:$BM$187, S$11,0))</f>
        <v>214</v>
      </c>
      <c r="T103" s="61">
        <f ca="1">IF(ISERROR(VLOOKUP($B103,'NEL &amp; P4P Backsheet'!$D$11:$BM$187,T$11,0)),"",VLOOKUP($B103,'NEL &amp; P4P Backsheet'!$D$11:$BM$187, T$11,0))</f>
        <v>0</v>
      </c>
      <c r="U103" s="327">
        <f ca="1">IF(ISERROR(VLOOKUP($B103,'NEL &amp; P4P Backsheet'!$D$11:$BM$187,U$11,0)),"",VLOOKUP($B103,'NEL &amp; P4P Backsheet'!$D$11:$BM$187, U$11,0))</f>
        <v>368.80999999999767</v>
      </c>
      <c r="V103" s="459">
        <f ca="1">IF(ISERROR(VLOOKUP($B103,'NEL &amp; P4P Backsheet'!$D$11:$BM$187,V$11,0)),"",VLOOKUP($B103,'NEL &amp; P4P Backsheet'!$D$11:$BM$187, V$11,0))</f>
        <v>398.16999999999825</v>
      </c>
      <c r="W103" s="57">
        <f ca="1">IF(ISERROR(VLOOKUP($B103,'NEL &amp; P4P Backsheet'!$D$11:$BM$187,W$11,0)),"",VLOOKUP($B103,'NEL &amp; P4P Backsheet'!$D$11:$BM$187, W$11,0))</f>
        <v>-154.05999999999767</v>
      </c>
    </row>
    <row r="104" spans="1:23" ht="15.75" thickBot="1">
      <c r="A104" s="3">
        <v>89</v>
      </c>
      <c r="B104" s="41" t="str">
        <f t="shared" ca="1" si="2"/>
        <v>E06000010</v>
      </c>
      <c r="C104" s="42" t="str">
        <f ca="1">IF(B104="","",VLOOKUP(B104,'Org list'!$J$9:$K$637,2,0))</f>
        <v>Kingston upon Hull, City of</v>
      </c>
      <c r="D104" s="24" t="str">
        <f ca="1">IF(ISERROR(VLOOKUP($B104,'NEL &amp; P4P Backsheet'!$D$38:$BL$187,'Non-Elective Performance'!$D$11,0)),"",VLOOKUP($B104,'NEL &amp; P4P Backsheet'!$D$38:$BL$187,'Non-Elective Performance'!$D$11,0))</f>
        <v>MAR</v>
      </c>
      <c r="E104" s="327">
        <f ca="1">IF(ISERROR(VLOOKUP($B104,'NEL &amp; P4P Backsheet'!$D$11:$BM$187,E$11,0)),"",VLOOKUP($B104,'NEL &amp; P4P Backsheet'!$D$11:$BM$187, E$11,0))</f>
        <v>7682</v>
      </c>
      <c r="F104" s="459">
        <f ca="1">IF(ISERROR(VLOOKUP($B104,'NEL &amp; P4P Backsheet'!$D$11:$BM$187,F$11,0)),"",VLOOKUP($B104,'NEL &amp; P4P Backsheet'!$D$11:$BM$187, F$11,0))</f>
        <v>7348</v>
      </c>
      <c r="G104" s="459">
        <f ca="1">IF(ISERROR(VLOOKUP($B104,'NEL &amp; P4P Backsheet'!$D$11:$BM$187,G$11,0)),"",VLOOKUP($B104,'NEL &amp; P4P Backsheet'!$D$11:$BM$187, G$11,0))</f>
        <v>7088</v>
      </c>
      <c r="H104" s="57">
        <f ca="1">IF(ISERROR(VLOOKUP($B104,'NEL &amp; P4P Backsheet'!$D$11:$BM$187,H$11,0)),"",VLOOKUP($B104,'NEL &amp; P4P Backsheet'!$D$11:$BM$187, H$11,0))</f>
        <v>7250</v>
      </c>
      <c r="I104" s="327">
        <f ca="1">IF(ISERROR(VLOOKUP($B104,'NEL &amp; P4P Backsheet'!$D$11:$BM$187,I$11,0)),"",VLOOKUP($B104,'NEL &amp; P4P Backsheet'!$D$11:$BM$187, I$11,0))</f>
        <v>7422</v>
      </c>
      <c r="J104" s="459">
        <f ca="1">IF(ISERROR(VLOOKUP($B104,'NEL &amp; P4P Backsheet'!$D$11:$BM$187,J$11,0)),"",VLOOKUP($B104,'NEL &amp; P4P Backsheet'!$D$11:$BM$187, J$11,0))</f>
        <v>7094</v>
      </c>
      <c r="K104" s="459">
        <f ca="1">IF(ISERROR(VLOOKUP($B104,'NEL &amp; P4P Backsheet'!$D$11:$BM$187,K$11,0)),"",VLOOKUP($B104,'NEL &amp; P4P Backsheet'!$D$11:$BM$187, K$11,0))</f>
        <v>6831</v>
      </c>
      <c r="L104" s="57">
        <f ca="1">IF(ISERROR(VLOOKUP($B104,'NEL &amp; P4P Backsheet'!$D$11:$BM$187,L$11,0)),"",VLOOKUP($B104,'NEL &amp; P4P Backsheet'!$D$11:$BM$187, L$11,0))</f>
        <v>6993</v>
      </c>
      <c r="M104" s="344">
        <f ca="1">IF(ISERROR(VLOOKUP($B104,'NEL &amp; P4P Backsheet'!$D$11:$BM$187,M$11,0)),"",VLOOKUP($B104,'NEL &amp; P4P Backsheet'!$D$11:$BM$187, M$11,0))</f>
        <v>7162</v>
      </c>
      <c r="N104" s="327">
        <f ca="1">IF(ISERROR(VLOOKUP($B104,'NEL &amp; P4P Backsheet'!$D$11:$BM$187,N$11,0)),"",VLOOKUP($B104,'NEL &amp; P4P Backsheet'!$D$11:$BM$187, N$11,0))</f>
        <v>6556</v>
      </c>
      <c r="O104" s="459">
        <f ca="1">IF(ISERROR(VLOOKUP($B104,'NEL &amp; P4P Backsheet'!$D$11:$BM$187,O$11,0)),"",VLOOKUP($B104,'NEL &amp; P4P Backsheet'!$D$11:$BM$187, O$11,0))</f>
        <v>6215</v>
      </c>
      <c r="P104" s="57">
        <f ca="1">IF(ISERROR(VLOOKUP($B104,'NEL &amp; P4P Backsheet'!$D$11:$BM$187,P$11,0)),"",VLOOKUP($B104,'NEL &amp; P4P Backsheet'!$D$11:$BM$187, P$11,0))</f>
        <v>6554</v>
      </c>
      <c r="Q104" s="327">
        <f ca="1">IF(ISERROR(VLOOKUP($B104,'NEL &amp; P4P Backsheet'!$D$11:$BM$187,Q$11,0)),"",VLOOKUP($B104,'NEL &amp; P4P Backsheet'!$D$11:$BM$187, Q$11,0))</f>
        <v>1126</v>
      </c>
      <c r="R104" s="459">
        <f ca="1">IF(ISERROR(VLOOKUP($B104,'NEL &amp; P4P Backsheet'!$D$11:$BM$187,R$11,0)),"",VLOOKUP($B104,'NEL &amp; P4P Backsheet'!$D$11:$BM$187, R$11,0))</f>
        <v>1133</v>
      </c>
      <c r="S104" s="57">
        <f ca="1">IF(ISERROR(VLOOKUP($B104,'NEL &amp; P4P Backsheet'!$D$11:$BM$187,S$11,0)),"",VLOOKUP($B104,'NEL &amp; P4P Backsheet'!$D$11:$BM$187, S$11,0))</f>
        <v>534</v>
      </c>
      <c r="T104" s="61">
        <f ca="1">IF(ISERROR(VLOOKUP($B104,'NEL &amp; P4P Backsheet'!$D$11:$BM$187,T$11,0)),"",VLOOKUP($B104,'NEL &amp; P4P Backsheet'!$D$11:$BM$187, T$11,0))</f>
        <v>0</v>
      </c>
      <c r="U104" s="327">
        <f ca="1">IF(ISERROR(VLOOKUP($B104,'NEL &amp; P4P Backsheet'!$D$11:$BM$187,U$11,0)),"",VLOOKUP($B104,'NEL &amp; P4P Backsheet'!$D$11:$BM$187, U$11,0))</f>
        <v>866</v>
      </c>
      <c r="V104" s="459">
        <f ca="1">IF(ISERROR(VLOOKUP($B104,'NEL &amp; P4P Backsheet'!$D$11:$BM$187,V$11,0)),"",VLOOKUP($B104,'NEL &amp; P4P Backsheet'!$D$11:$BM$187, V$11,0))</f>
        <v>879</v>
      </c>
      <c r="W104" s="57">
        <f ca="1">IF(ISERROR(VLOOKUP($B104,'NEL &amp; P4P Backsheet'!$D$11:$BM$187,W$11,0)),"",VLOOKUP($B104,'NEL &amp; P4P Backsheet'!$D$11:$BM$187, W$11,0))</f>
        <v>277</v>
      </c>
    </row>
    <row r="105" spans="1:23" ht="15.75" thickBot="1">
      <c r="A105" s="3">
        <v>90</v>
      </c>
      <c r="B105" s="41" t="str">
        <f t="shared" ca="1" si="2"/>
        <v>E09000021</v>
      </c>
      <c r="C105" s="42" t="str">
        <f ca="1">IF(B105="","",VLOOKUP(B105,'Org list'!$J$9:$K$637,2,0))</f>
        <v>Kingston upon Thames</v>
      </c>
      <c r="D105" s="24" t="str">
        <f ca="1">IF(ISERROR(VLOOKUP($B105,'NEL &amp; P4P Backsheet'!$D$38:$BL$187,'Non-Elective Performance'!$D$11,0)),"",VLOOKUP($B105,'NEL &amp; P4P Backsheet'!$D$38:$BL$187,'Non-Elective Performance'!$D$11,0))</f>
        <v>MAR</v>
      </c>
      <c r="E105" s="327">
        <f ca="1">IF(ISERROR(VLOOKUP($B105,'NEL &amp; P4P Backsheet'!$D$11:$BM$187,E$11,0)),"",VLOOKUP($B105,'NEL &amp; P4P Backsheet'!$D$11:$BM$187, E$11,0))</f>
        <v>2958</v>
      </c>
      <c r="F105" s="459">
        <f ca="1">IF(ISERROR(VLOOKUP($B105,'NEL &amp; P4P Backsheet'!$D$11:$BM$187,F$11,0)),"",VLOOKUP($B105,'NEL &amp; P4P Backsheet'!$D$11:$BM$187, F$11,0))</f>
        <v>2884</v>
      </c>
      <c r="G105" s="459">
        <f ca="1">IF(ISERROR(VLOOKUP($B105,'NEL &amp; P4P Backsheet'!$D$11:$BM$187,G$11,0)),"",VLOOKUP($B105,'NEL &amp; P4P Backsheet'!$D$11:$BM$187, G$11,0))</f>
        <v>2863</v>
      </c>
      <c r="H105" s="57">
        <f ca="1">IF(ISERROR(VLOOKUP($B105,'NEL &amp; P4P Backsheet'!$D$11:$BM$187,H$11,0)),"",VLOOKUP($B105,'NEL &amp; P4P Backsheet'!$D$11:$BM$187, H$11,0))</f>
        <v>3100</v>
      </c>
      <c r="I105" s="327">
        <f ca="1">IF(ISERROR(VLOOKUP($B105,'NEL &amp; P4P Backsheet'!$D$11:$BM$187,I$11,0)),"",VLOOKUP($B105,'NEL &amp; P4P Backsheet'!$D$11:$BM$187, I$11,0))</f>
        <v>2828</v>
      </c>
      <c r="J105" s="459">
        <f ca="1">IF(ISERROR(VLOOKUP($B105,'NEL &amp; P4P Backsheet'!$D$11:$BM$187,J$11,0)),"",VLOOKUP($B105,'NEL &amp; P4P Backsheet'!$D$11:$BM$187, J$11,0))</f>
        <v>2801</v>
      </c>
      <c r="K105" s="459">
        <f ca="1">IF(ISERROR(VLOOKUP($B105,'NEL &amp; P4P Backsheet'!$D$11:$BM$187,K$11,0)),"",VLOOKUP($B105,'NEL &amp; P4P Backsheet'!$D$11:$BM$187, K$11,0))</f>
        <v>2740</v>
      </c>
      <c r="L105" s="57">
        <f ca="1">IF(ISERROR(VLOOKUP($B105,'NEL &amp; P4P Backsheet'!$D$11:$BM$187,L$11,0)),"",VLOOKUP($B105,'NEL &amp; P4P Backsheet'!$D$11:$BM$187, L$11,0))</f>
        <v>3024</v>
      </c>
      <c r="M105" s="344">
        <f ca="1">IF(ISERROR(VLOOKUP($B105,'NEL &amp; P4P Backsheet'!$D$11:$BM$187,M$11,0)),"",VLOOKUP($B105,'NEL &amp; P4P Backsheet'!$D$11:$BM$187, M$11,0))</f>
        <v>3443</v>
      </c>
      <c r="N105" s="327">
        <f ca="1">IF(ISERROR(VLOOKUP($B105,'NEL &amp; P4P Backsheet'!$D$11:$BM$187,N$11,0)),"",VLOOKUP($B105,'NEL &amp; P4P Backsheet'!$D$11:$BM$187, N$11,0))</f>
        <v>2943</v>
      </c>
      <c r="O105" s="459">
        <f ca="1">IF(ISERROR(VLOOKUP($B105,'NEL &amp; P4P Backsheet'!$D$11:$BM$187,O$11,0)),"",VLOOKUP($B105,'NEL &amp; P4P Backsheet'!$D$11:$BM$187, O$11,0))</f>
        <v>3464</v>
      </c>
      <c r="P105" s="57">
        <f ca="1">IF(ISERROR(VLOOKUP($B105,'NEL &amp; P4P Backsheet'!$D$11:$BM$187,P$11,0)),"",VLOOKUP($B105,'NEL &amp; P4P Backsheet'!$D$11:$BM$187, P$11,0))</f>
        <v>3378</v>
      </c>
      <c r="Q105" s="327">
        <f ca="1">IF(ISERROR(VLOOKUP($B105,'NEL &amp; P4P Backsheet'!$D$11:$BM$187,Q$11,0)),"",VLOOKUP($B105,'NEL &amp; P4P Backsheet'!$D$11:$BM$187, Q$11,0))</f>
        <v>15</v>
      </c>
      <c r="R105" s="459">
        <f ca="1">IF(ISERROR(VLOOKUP($B105,'NEL &amp; P4P Backsheet'!$D$11:$BM$187,R$11,0)),"",VLOOKUP($B105,'NEL &amp; P4P Backsheet'!$D$11:$BM$187, R$11,0))</f>
        <v>-580</v>
      </c>
      <c r="S105" s="57">
        <f ca="1">IF(ISERROR(VLOOKUP($B105,'NEL &amp; P4P Backsheet'!$D$11:$BM$187,S$11,0)),"",VLOOKUP($B105,'NEL &amp; P4P Backsheet'!$D$11:$BM$187, S$11,0))</f>
        <v>-515</v>
      </c>
      <c r="T105" s="61">
        <f ca="1">IF(ISERROR(VLOOKUP($B105,'NEL &amp; P4P Backsheet'!$D$11:$BM$187,T$11,0)),"",VLOOKUP($B105,'NEL &amp; P4P Backsheet'!$D$11:$BM$187, T$11,0))</f>
        <v>0</v>
      </c>
      <c r="U105" s="327">
        <f ca="1">IF(ISERROR(VLOOKUP($B105,'NEL &amp; P4P Backsheet'!$D$11:$BM$187,U$11,0)),"",VLOOKUP($B105,'NEL &amp; P4P Backsheet'!$D$11:$BM$187, U$11,0))</f>
        <v>-115</v>
      </c>
      <c r="V105" s="459">
        <f ca="1">IF(ISERROR(VLOOKUP($B105,'NEL &amp; P4P Backsheet'!$D$11:$BM$187,V$11,0)),"",VLOOKUP($B105,'NEL &amp; P4P Backsheet'!$D$11:$BM$187, V$11,0))</f>
        <v>-663</v>
      </c>
      <c r="W105" s="57">
        <f ca="1">IF(ISERROR(VLOOKUP($B105,'NEL &amp; P4P Backsheet'!$D$11:$BM$187,W$11,0)),"",VLOOKUP($B105,'NEL &amp; P4P Backsheet'!$D$11:$BM$187, W$11,0))</f>
        <v>-638</v>
      </c>
    </row>
    <row r="106" spans="1:23" ht="15.75" thickBot="1">
      <c r="A106" s="3">
        <v>91</v>
      </c>
      <c r="B106" s="41" t="str">
        <f t="shared" ca="1" si="2"/>
        <v>E08000034</v>
      </c>
      <c r="C106" s="42" t="str">
        <f ca="1">IF(B106="","",VLOOKUP(B106,'Org list'!$J$9:$K$637,2,0))</f>
        <v>Kirklees</v>
      </c>
      <c r="D106" s="24" t="str">
        <f ca="1">IF(ISERROR(VLOOKUP($B106,'NEL &amp; P4P Backsheet'!$D$38:$BL$187,'Non-Elective Performance'!$D$11,0)),"",VLOOKUP($B106,'NEL &amp; P4P Backsheet'!$D$38:$BL$187,'Non-Elective Performance'!$D$11,0))</f>
        <v>MAR</v>
      </c>
      <c r="E106" s="327">
        <f ca="1">IF(ISERROR(VLOOKUP($B106,'NEL &amp; P4P Backsheet'!$D$11:$BM$187,E$11,0)),"",VLOOKUP($B106,'NEL &amp; P4P Backsheet'!$D$11:$BM$187, E$11,0))</f>
        <v>11540</v>
      </c>
      <c r="F106" s="459">
        <f ca="1">IF(ISERROR(VLOOKUP($B106,'NEL &amp; P4P Backsheet'!$D$11:$BM$187,F$11,0)),"",VLOOKUP($B106,'NEL &amp; P4P Backsheet'!$D$11:$BM$187, F$11,0))</f>
        <v>11672</v>
      </c>
      <c r="G106" s="459">
        <f ca="1">IF(ISERROR(VLOOKUP($B106,'NEL &amp; P4P Backsheet'!$D$11:$BM$187,G$11,0)),"",VLOOKUP($B106,'NEL &amp; P4P Backsheet'!$D$11:$BM$187, G$11,0))</f>
        <v>11673</v>
      </c>
      <c r="H106" s="57">
        <f ca="1">IF(ISERROR(VLOOKUP($B106,'NEL &amp; P4P Backsheet'!$D$11:$BM$187,H$11,0)),"",VLOOKUP($B106,'NEL &amp; P4P Backsheet'!$D$11:$BM$187, H$11,0))</f>
        <v>12050</v>
      </c>
      <c r="I106" s="327">
        <f ca="1">IF(ISERROR(VLOOKUP($B106,'NEL &amp; P4P Backsheet'!$D$11:$BM$187,I$11,0)),"",VLOOKUP($B106,'NEL &amp; P4P Backsheet'!$D$11:$BM$187, I$11,0))</f>
        <v>11134</v>
      </c>
      <c r="J106" s="459">
        <f ca="1">IF(ISERROR(VLOOKUP($B106,'NEL &amp; P4P Backsheet'!$D$11:$BM$187,J$11,0)),"",VLOOKUP($B106,'NEL &amp; P4P Backsheet'!$D$11:$BM$187, J$11,0))</f>
        <v>11263</v>
      </c>
      <c r="K106" s="459">
        <f ca="1">IF(ISERROR(VLOOKUP($B106,'NEL &amp; P4P Backsheet'!$D$11:$BM$187,K$11,0)),"",VLOOKUP($B106,'NEL &amp; P4P Backsheet'!$D$11:$BM$187, K$11,0))</f>
        <v>11264</v>
      </c>
      <c r="L106" s="57">
        <f ca="1">IF(ISERROR(VLOOKUP($B106,'NEL &amp; P4P Backsheet'!$D$11:$BM$187,L$11,0)),"",VLOOKUP($B106,'NEL &amp; P4P Backsheet'!$D$11:$BM$187, L$11,0))</f>
        <v>11628</v>
      </c>
      <c r="M106" s="344">
        <f ca="1">IF(ISERROR(VLOOKUP($B106,'NEL &amp; P4P Backsheet'!$D$11:$BM$187,M$11,0)),"",VLOOKUP($B106,'NEL &amp; P4P Backsheet'!$D$11:$BM$187, M$11,0))</f>
        <v>11137</v>
      </c>
      <c r="N106" s="327">
        <f ca="1">IF(ISERROR(VLOOKUP($B106,'NEL &amp; P4P Backsheet'!$D$11:$BM$187,N$11,0)),"",VLOOKUP($B106,'NEL &amp; P4P Backsheet'!$D$11:$BM$187, N$11,0))</f>
        <v>11524</v>
      </c>
      <c r="O106" s="459">
        <f ca="1">IF(ISERROR(VLOOKUP($B106,'NEL &amp; P4P Backsheet'!$D$11:$BM$187,O$11,0)),"",VLOOKUP($B106,'NEL &amp; P4P Backsheet'!$D$11:$BM$187, O$11,0))</f>
        <v>11050</v>
      </c>
      <c r="P106" s="57">
        <f ca="1">IF(ISERROR(VLOOKUP($B106,'NEL &amp; P4P Backsheet'!$D$11:$BM$187,P$11,0)),"",VLOOKUP($B106,'NEL &amp; P4P Backsheet'!$D$11:$BM$187, P$11,0))</f>
        <v>11116</v>
      </c>
      <c r="Q106" s="327">
        <f ca="1">IF(ISERROR(VLOOKUP($B106,'NEL &amp; P4P Backsheet'!$D$11:$BM$187,Q$11,0)),"",VLOOKUP($B106,'NEL &amp; P4P Backsheet'!$D$11:$BM$187, Q$11,0))</f>
        <v>16</v>
      </c>
      <c r="R106" s="459">
        <f ca="1">IF(ISERROR(VLOOKUP($B106,'NEL &amp; P4P Backsheet'!$D$11:$BM$187,R$11,0)),"",VLOOKUP($B106,'NEL &amp; P4P Backsheet'!$D$11:$BM$187, R$11,0))</f>
        <v>622</v>
      </c>
      <c r="S106" s="57">
        <f ca="1">IF(ISERROR(VLOOKUP($B106,'NEL &amp; P4P Backsheet'!$D$11:$BM$187,S$11,0)),"",VLOOKUP($B106,'NEL &amp; P4P Backsheet'!$D$11:$BM$187, S$11,0))</f>
        <v>557</v>
      </c>
      <c r="T106" s="61">
        <f ca="1">IF(ISERROR(VLOOKUP($B106,'NEL &amp; P4P Backsheet'!$D$11:$BM$187,T$11,0)),"",VLOOKUP($B106,'NEL &amp; P4P Backsheet'!$D$11:$BM$187, T$11,0))</f>
        <v>0</v>
      </c>
      <c r="U106" s="327">
        <f ca="1">IF(ISERROR(VLOOKUP($B106,'NEL &amp; P4P Backsheet'!$D$11:$BM$187,U$11,0)),"",VLOOKUP($B106,'NEL &amp; P4P Backsheet'!$D$11:$BM$187, U$11,0))</f>
        <v>-390</v>
      </c>
      <c r="V106" s="459">
        <f ca="1">IF(ISERROR(VLOOKUP($B106,'NEL &amp; P4P Backsheet'!$D$11:$BM$187,V$11,0)),"",VLOOKUP($B106,'NEL &amp; P4P Backsheet'!$D$11:$BM$187, V$11,0))</f>
        <v>213</v>
      </c>
      <c r="W106" s="57">
        <f ca="1">IF(ISERROR(VLOOKUP($B106,'NEL &amp; P4P Backsheet'!$D$11:$BM$187,W$11,0)),"",VLOOKUP($B106,'NEL &amp; P4P Backsheet'!$D$11:$BM$187, W$11,0))</f>
        <v>148</v>
      </c>
    </row>
    <row r="107" spans="1:23" ht="15.75" thickBot="1">
      <c r="A107" s="3">
        <v>92</v>
      </c>
      <c r="B107" s="41" t="str">
        <f t="shared" ca="1" si="2"/>
        <v>E08000011</v>
      </c>
      <c r="C107" s="42" t="str">
        <f ca="1">IF(B107="","",VLOOKUP(B107,'Org list'!$J$9:$K$637,2,0))</f>
        <v>Knowsley</v>
      </c>
      <c r="D107" s="24" t="str">
        <f ca="1">IF(ISERROR(VLOOKUP($B107,'NEL &amp; P4P Backsheet'!$D$38:$BL$187,'Non-Elective Performance'!$D$11,0)),"",VLOOKUP($B107,'NEL &amp; P4P Backsheet'!$D$38:$BL$187,'Non-Elective Performance'!$D$11,0))</f>
        <v>SUS</v>
      </c>
      <c r="E107" s="327">
        <f ca="1">IF(ISERROR(VLOOKUP($B107,'NEL &amp; P4P Backsheet'!$D$11:$BM$187,E$11,0)),"",VLOOKUP($B107,'NEL &amp; P4P Backsheet'!$D$11:$BM$187, E$11,0))</f>
        <v>4801</v>
      </c>
      <c r="F107" s="459">
        <f ca="1">IF(ISERROR(VLOOKUP($B107,'NEL &amp; P4P Backsheet'!$D$11:$BM$187,F$11,0)),"",VLOOKUP($B107,'NEL &amp; P4P Backsheet'!$D$11:$BM$187, F$11,0))</f>
        <v>5461</v>
      </c>
      <c r="G107" s="459">
        <f ca="1">IF(ISERROR(VLOOKUP($B107,'NEL &amp; P4P Backsheet'!$D$11:$BM$187,G$11,0)),"",VLOOKUP($B107,'NEL &amp; P4P Backsheet'!$D$11:$BM$187, G$11,0))</f>
        <v>5427</v>
      </c>
      <c r="H107" s="57">
        <f ca="1">IF(ISERROR(VLOOKUP($B107,'NEL &amp; P4P Backsheet'!$D$11:$BM$187,H$11,0)),"",VLOOKUP($B107,'NEL &amp; P4P Backsheet'!$D$11:$BM$187, H$11,0))</f>
        <v>5494</v>
      </c>
      <c r="I107" s="327">
        <f ca="1">IF(ISERROR(VLOOKUP($B107,'NEL &amp; P4P Backsheet'!$D$11:$BM$187,I$11,0)),"",VLOOKUP($B107,'NEL &amp; P4P Backsheet'!$D$11:$BM$187, I$11,0))</f>
        <v>5489</v>
      </c>
      <c r="J107" s="459">
        <f ca="1">IF(ISERROR(VLOOKUP($B107,'NEL &amp; P4P Backsheet'!$D$11:$BM$187,J$11,0)),"",VLOOKUP($B107,'NEL &amp; P4P Backsheet'!$D$11:$BM$187, J$11,0))</f>
        <v>5603</v>
      </c>
      <c r="K107" s="459">
        <f ca="1">IF(ISERROR(VLOOKUP($B107,'NEL &amp; P4P Backsheet'!$D$11:$BM$187,K$11,0)),"",VLOOKUP($B107,'NEL &amp; P4P Backsheet'!$D$11:$BM$187, K$11,0))</f>
        <v>5798</v>
      </c>
      <c r="L107" s="57">
        <f ca="1">IF(ISERROR(VLOOKUP($B107,'NEL &amp; P4P Backsheet'!$D$11:$BM$187,L$11,0)),"",VLOOKUP($B107,'NEL &amp; P4P Backsheet'!$D$11:$BM$187, L$11,0))</f>
        <v>5773</v>
      </c>
      <c r="M107" s="344">
        <f ca="1">IF(ISERROR(VLOOKUP($B107,'NEL &amp; P4P Backsheet'!$D$11:$BM$187,M$11,0)),"",VLOOKUP($B107,'NEL &amp; P4P Backsheet'!$D$11:$BM$187, M$11,0))</f>
        <v>5828</v>
      </c>
      <c r="N107" s="327">
        <f ca="1">IF(ISERROR(VLOOKUP($B107,'NEL &amp; P4P Backsheet'!$D$11:$BM$187,N$11,0)),"",VLOOKUP($B107,'NEL &amp; P4P Backsheet'!$D$11:$BM$187, N$11,0))</f>
        <v>5488</v>
      </c>
      <c r="O107" s="459">
        <f ca="1">IF(ISERROR(VLOOKUP($B107,'NEL &amp; P4P Backsheet'!$D$11:$BM$187,O$11,0)),"",VLOOKUP($B107,'NEL &amp; P4P Backsheet'!$D$11:$BM$187, O$11,0))</f>
        <v>5534</v>
      </c>
      <c r="P107" s="57">
        <f ca="1">IF(ISERROR(VLOOKUP($B107,'NEL &amp; P4P Backsheet'!$D$11:$BM$187,P$11,0)),"",VLOOKUP($B107,'NEL &amp; P4P Backsheet'!$D$11:$BM$187, P$11,0))</f>
        <v>5554</v>
      </c>
      <c r="Q107" s="327">
        <f ca="1">IF(ISERROR(VLOOKUP($B107,'NEL &amp; P4P Backsheet'!$D$11:$BM$187,Q$11,0)),"",VLOOKUP($B107,'NEL &amp; P4P Backsheet'!$D$11:$BM$187, Q$11,0))</f>
        <v>-687</v>
      </c>
      <c r="R107" s="459">
        <f ca="1">IF(ISERROR(VLOOKUP($B107,'NEL &amp; P4P Backsheet'!$D$11:$BM$187,R$11,0)),"",VLOOKUP($B107,'NEL &amp; P4P Backsheet'!$D$11:$BM$187, R$11,0))</f>
        <v>-73</v>
      </c>
      <c r="S107" s="57">
        <f ca="1">IF(ISERROR(VLOOKUP($B107,'NEL &amp; P4P Backsheet'!$D$11:$BM$187,S$11,0)),"",VLOOKUP($B107,'NEL &amp; P4P Backsheet'!$D$11:$BM$187, S$11,0))</f>
        <v>-127</v>
      </c>
      <c r="T107" s="61">
        <f ca="1">IF(ISERROR(VLOOKUP($B107,'NEL &amp; P4P Backsheet'!$D$11:$BM$187,T$11,0)),"",VLOOKUP($B107,'NEL &amp; P4P Backsheet'!$D$11:$BM$187, T$11,0))</f>
        <v>0</v>
      </c>
      <c r="U107" s="327">
        <f ca="1">IF(ISERROR(VLOOKUP($B107,'NEL &amp; P4P Backsheet'!$D$11:$BM$187,U$11,0)),"",VLOOKUP($B107,'NEL &amp; P4P Backsheet'!$D$11:$BM$187, U$11,0))</f>
        <v>1</v>
      </c>
      <c r="V107" s="459">
        <f ca="1">IF(ISERROR(VLOOKUP($B107,'NEL &amp; P4P Backsheet'!$D$11:$BM$187,V$11,0)),"",VLOOKUP($B107,'NEL &amp; P4P Backsheet'!$D$11:$BM$187, V$11,0))</f>
        <v>69</v>
      </c>
      <c r="W107" s="57">
        <f ca="1">IF(ISERROR(VLOOKUP($B107,'NEL &amp; P4P Backsheet'!$D$11:$BM$187,W$11,0)),"",VLOOKUP($B107,'NEL &amp; P4P Backsheet'!$D$11:$BM$187, W$11,0))</f>
        <v>244</v>
      </c>
    </row>
    <row r="108" spans="1:23" ht="15.75" thickBot="1">
      <c r="A108" s="3">
        <v>93</v>
      </c>
      <c r="B108" s="41" t="str">
        <f t="shared" ca="1" si="2"/>
        <v>E09000022</v>
      </c>
      <c r="C108" s="42" t="str">
        <f ca="1">IF(B108="","",VLOOKUP(B108,'Org list'!$J$9:$K$637,2,0))</f>
        <v>Lambeth</v>
      </c>
      <c r="D108" s="24" t="str">
        <f ca="1">IF(ISERROR(VLOOKUP($B108,'NEL &amp; P4P Backsheet'!$D$38:$BL$187,'Non-Elective Performance'!$D$11,0)),"",VLOOKUP($B108,'NEL &amp; P4P Backsheet'!$D$38:$BL$187,'Non-Elective Performance'!$D$11,0))</f>
        <v>SUS</v>
      </c>
      <c r="E108" s="327">
        <f ca="1">IF(ISERROR(VLOOKUP($B108,'NEL &amp; P4P Backsheet'!$D$11:$BM$187,E$11,0)),"",VLOOKUP($B108,'NEL &amp; P4P Backsheet'!$D$11:$BM$187, E$11,0))</f>
        <v>6525</v>
      </c>
      <c r="F108" s="459">
        <f ca="1">IF(ISERROR(VLOOKUP($B108,'NEL &amp; P4P Backsheet'!$D$11:$BM$187,F$11,0)),"",VLOOKUP($B108,'NEL &amp; P4P Backsheet'!$D$11:$BM$187, F$11,0))</f>
        <v>6710</v>
      </c>
      <c r="G108" s="459">
        <f ca="1">IF(ISERROR(VLOOKUP($B108,'NEL &amp; P4P Backsheet'!$D$11:$BM$187,G$11,0)),"",VLOOKUP($B108,'NEL &amp; P4P Backsheet'!$D$11:$BM$187, G$11,0))</f>
        <v>6608</v>
      </c>
      <c r="H108" s="57">
        <f ca="1">IF(ISERROR(VLOOKUP($B108,'NEL &amp; P4P Backsheet'!$D$11:$BM$187,H$11,0)),"",VLOOKUP($B108,'NEL &amp; P4P Backsheet'!$D$11:$BM$187, H$11,0))</f>
        <v>6725</v>
      </c>
      <c r="I108" s="327">
        <f ca="1">IF(ISERROR(VLOOKUP($B108,'NEL &amp; P4P Backsheet'!$D$11:$BM$187,I$11,0)),"",VLOOKUP($B108,'NEL &amp; P4P Backsheet'!$D$11:$BM$187, I$11,0))</f>
        <v>6217</v>
      </c>
      <c r="J108" s="459">
        <f ca="1">IF(ISERROR(VLOOKUP($B108,'NEL &amp; P4P Backsheet'!$D$11:$BM$187,J$11,0)),"",VLOOKUP($B108,'NEL &amp; P4P Backsheet'!$D$11:$BM$187, J$11,0))</f>
        <v>6415</v>
      </c>
      <c r="K108" s="459">
        <f ca="1">IF(ISERROR(VLOOKUP($B108,'NEL &amp; P4P Backsheet'!$D$11:$BM$187,K$11,0)),"",VLOOKUP($B108,'NEL &amp; P4P Backsheet'!$D$11:$BM$187, K$11,0))</f>
        <v>6810</v>
      </c>
      <c r="L108" s="57">
        <f ca="1">IF(ISERROR(VLOOKUP($B108,'NEL &amp; P4P Backsheet'!$D$11:$BM$187,L$11,0)),"",VLOOKUP($B108,'NEL &amp; P4P Backsheet'!$D$11:$BM$187, L$11,0))</f>
        <v>6556</v>
      </c>
      <c r="M108" s="344">
        <f ca="1">IF(ISERROR(VLOOKUP($B108,'NEL &amp; P4P Backsheet'!$D$11:$BM$187,M$11,0)),"",VLOOKUP($B108,'NEL &amp; P4P Backsheet'!$D$11:$BM$187, M$11,0))</f>
        <v>6591</v>
      </c>
      <c r="N108" s="327">
        <f ca="1">IF(ISERROR(VLOOKUP($B108,'NEL &amp; P4P Backsheet'!$D$11:$BM$187,N$11,0)),"",VLOOKUP($B108,'NEL &amp; P4P Backsheet'!$D$11:$BM$187, N$11,0))</f>
        <v>6746</v>
      </c>
      <c r="O108" s="459">
        <f ca="1">IF(ISERROR(VLOOKUP($B108,'NEL &amp; P4P Backsheet'!$D$11:$BM$187,O$11,0)),"",VLOOKUP($B108,'NEL &amp; P4P Backsheet'!$D$11:$BM$187, O$11,0))</f>
        <v>6377</v>
      </c>
      <c r="P108" s="57">
        <f ca="1">IF(ISERROR(VLOOKUP($B108,'NEL &amp; P4P Backsheet'!$D$11:$BM$187,P$11,0)),"",VLOOKUP($B108,'NEL &amp; P4P Backsheet'!$D$11:$BM$187, P$11,0))</f>
        <v>6396</v>
      </c>
      <c r="Q108" s="327">
        <f ca="1">IF(ISERROR(VLOOKUP($B108,'NEL &amp; P4P Backsheet'!$D$11:$BM$187,Q$11,0)),"",VLOOKUP($B108,'NEL &amp; P4P Backsheet'!$D$11:$BM$187, Q$11,0))</f>
        <v>-221</v>
      </c>
      <c r="R108" s="459">
        <f ca="1">IF(ISERROR(VLOOKUP($B108,'NEL &amp; P4P Backsheet'!$D$11:$BM$187,R$11,0)),"",VLOOKUP($B108,'NEL &amp; P4P Backsheet'!$D$11:$BM$187, R$11,0))</f>
        <v>333</v>
      </c>
      <c r="S108" s="57">
        <f ca="1">IF(ISERROR(VLOOKUP($B108,'NEL &amp; P4P Backsheet'!$D$11:$BM$187,S$11,0)),"",VLOOKUP($B108,'NEL &amp; P4P Backsheet'!$D$11:$BM$187, S$11,0))</f>
        <v>212</v>
      </c>
      <c r="T108" s="61">
        <f ca="1">IF(ISERROR(VLOOKUP($B108,'NEL &amp; P4P Backsheet'!$D$11:$BM$187,T$11,0)),"",VLOOKUP($B108,'NEL &amp; P4P Backsheet'!$D$11:$BM$187, T$11,0))</f>
        <v>0</v>
      </c>
      <c r="U108" s="327">
        <f ca="1">IF(ISERROR(VLOOKUP($B108,'NEL &amp; P4P Backsheet'!$D$11:$BM$187,U$11,0)),"",VLOOKUP($B108,'NEL &amp; P4P Backsheet'!$D$11:$BM$187, U$11,0))</f>
        <v>-529</v>
      </c>
      <c r="V108" s="459">
        <f ca="1">IF(ISERROR(VLOOKUP($B108,'NEL &amp; P4P Backsheet'!$D$11:$BM$187,V$11,0)),"",VLOOKUP($B108,'NEL &amp; P4P Backsheet'!$D$11:$BM$187, V$11,0))</f>
        <v>38</v>
      </c>
      <c r="W108" s="57">
        <f ca="1">IF(ISERROR(VLOOKUP($B108,'NEL &amp; P4P Backsheet'!$D$11:$BM$187,W$11,0)),"",VLOOKUP($B108,'NEL &amp; P4P Backsheet'!$D$11:$BM$187, W$11,0))</f>
        <v>414</v>
      </c>
    </row>
    <row r="109" spans="1:23" ht="15.75" thickBot="1">
      <c r="A109" s="3">
        <v>94</v>
      </c>
      <c r="B109" s="41" t="str">
        <f t="shared" ca="1" si="2"/>
        <v>E10000017</v>
      </c>
      <c r="C109" s="42" t="str">
        <f ca="1">IF(B109="","",VLOOKUP(B109,'Org list'!$J$9:$K$637,2,0))</f>
        <v>Lancashire</v>
      </c>
      <c r="D109" s="24" t="str">
        <f ca="1">IF(ISERROR(VLOOKUP($B109,'NEL &amp; P4P Backsheet'!$D$38:$BL$187,'Non-Elective Performance'!$D$11,0)),"",VLOOKUP($B109,'NEL &amp; P4P Backsheet'!$D$38:$BL$187,'Non-Elective Performance'!$D$11,0))</f>
        <v>MAR</v>
      </c>
      <c r="E109" s="327">
        <f ca="1">IF(ISERROR(VLOOKUP($B109,'NEL &amp; P4P Backsheet'!$D$11:$BM$187,E$11,0)),"",VLOOKUP($B109,'NEL &amp; P4P Backsheet'!$D$11:$BM$187, E$11,0))</f>
        <v>34106</v>
      </c>
      <c r="F109" s="459">
        <f ca="1">IF(ISERROR(VLOOKUP($B109,'NEL &amp; P4P Backsheet'!$D$11:$BM$187,F$11,0)),"",VLOOKUP($B109,'NEL &amp; P4P Backsheet'!$D$11:$BM$187, F$11,0))</f>
        <v>34409</v>
      </c>
      <c r="G109" s="459">
        <f ca="1">IF(ISERROR(VLOOKUP($B109,'NEL &amp; P4P Backsheet'!$D$11:$BM$187,G$11,0)),"",VLOOKUP($B109,'NEL &amp; P4P Backsheet'!$D$11:$BM$187, G$11,0))</f>
        <v>33300</v>
      </c>
      <c r="H109" s="57">
        <f ca="1">IF(ISERROR(VLOOKUP($B109,'NEL &amp; P4P Backsheet'!$D$11:$BM$187,H$11,0)),"",VLOOKUP($B109,'NEL &amp; P4P Backsheet'!$D$11:$BM$187, H$11,0))</f>
        <v>36605</v>
      </c>
      <c r="I109" s="327">
        <f ca="1">IF(ISERROR(VLOOKUP($B109,'NEL &amp; P4P Backsheet'!$D$11:$BM$187,I$11,0)),"",VLOOKUP($B109,'NEL &amp; P4P Backsheet'!$D$11:$BM$187, I$11,0))</f>
        <v>33045</v>
      </c>
      <c r="J109" s="459">
        <f ca="1">IF(ISERROR(VLOOKUP($B109,'NEL &amp; P4P Backsheet'!$D$11:$BM$187,J$11,0)),"",VLOOKUP($B109,'NEL &amp; P4P Backsheet'!$D$11:$BM$187, J$11,0))</f>
        <v>33338</v>
      </c>
      <c r="K109" s="459">
        <f ca="1">IF(ISERROR(VLOOKUP($B109,'NEL &amp; P4P Backsheet'!$D$11:$BM$187,K$11,0)),"",VLOOKUP($B109,'NEL &amp; P4P Backsheet'!$D$11:$BM$187, K$11,0))</f>
        <v>32264</v>
      </c>
      <c r="L109" s="57">
        <f ca="1">IF(ISERROR(VLOOKUP($B109,'NEL &amp; P4P Backsheet'!$D$11:$BM$187,L$11,0)),"",VLOOKUP($B109,'NEL &amp; P4P Backsheet'!$D$11:$BM$187, L$11,0))</f>
        <v>35501</v>
      </c>
      <c r="M109" s="344">
        <f ca="1">IF(ISERROR(VLOOKUP($B109,'NEL &amp; P4P Backsheet'!$D$11:$BM$187,M$11,0)),"",VLOOKUP($B109,'NEL &amp; P4P Backsheet'!$D$11:$BM$187, M$11,0))</f>
        <v>31993</v>
      </c>
      <c r="N109" s="327">
        <f ca="1">IF(ISERROR(VLOOKUP($B109,'NEL &amp; P4P Backsheet'!$D$11:$BM$187,N$11,0)),"",VLOOKUP($B109,'NEL &amp; P4P Backsheet'!$D$11:$BM$187, N$11,0))</f>
        <v>34928</v>
      </c>
      <c r="O109" s="459">
        <f ca="1">IF(ISERROR(VLOOKUP($B109,'NEL &amp; P4P Backsheet'!$D$11:$BM$187,O$11,0)),"",VLOOKUP($B109,'NEL &amp; P4P Backsheet'!$D$11:$BM$187, O$11,0))</f>
        <v>34045</v>
      </c>
      <c r="P109" s="57">
        <f ca="1">IF(ISERROR(VLOOKUP($B109,'NEL &amp; P4P Backsheet'!$D$11:$BM$187,P$11,0)),"",VLOOKUP($B109,'NEL &amp; P4P Backsheet'!$D$11:$BM$187, P$11,0))</f>
        <v>32350</v>
      </c>
      <c r="Q109" s="327">
        <f ca="1">IF(ISERROR(VLOOKUP($B109,'NEL &amp; P4P Backsheet'!$D$11:$BM$187,Q$11,0)),"",VLOOKUP($B109,'NEL &amp; P4P Backsheet'!$D$11:$BM$187, Q$11,0))</f>
        <v>-822</v>
      </c>
      <c r="R109" s="459">
        <f ca="1">IF(ISERROR(VLOOKUP($B109,'NEL &amp; P4P Backsheet'!$D$11:$BM$187,R$11,0)),"",VLOOKUP($B109,'NEL &amp; P4P Backsheet'!$D$11:$BM$187, R$11,0))</f>
        <v>364</v>
      </c>
      <c r="S109" s="57">
        <f ca="1">IF(ISERROR(VLOOKUP($B109,'NEL &amp; P4P Backsheet'!$D$11:$BM$187,S$11,0)),"",VLOOKUP($B109,'NEL &amp; P4P Backsheet'!$D$11:$BM$187, S$11,0))</f>
        <v>950</v>
      </c>
      <c r="T109" s="61">
        <f ca="1">IF(ISERROR(VLOOKUP($B109,'NEL &amp; P4P Backsheet'!$D$11:$BM$187,T$11,0)),"",VLOOKUP($B109,'NEL &amp; P4P Backsheet'!$D$11:$BM$187, T$11,0))</f>
        <v>0</v>
      </c>
      <c r="U109" s="327">
        <f ca="1">IF(ISERROR(VLOOKUP($B109,'NEL &amp; P4P Backsheet'!$D$11:$BM$187,U$11,0)),"",VLOOKUP($B109,'NEL &amp; P4P Backsheet'!$D$11:$BM$187, U$11,0))</f>
        <v>-1883</v>
      </c>
      <c r="V109" s="459">
        <f ca="1">IF(ISERROR(VLOOKUP($B109,'NEL &amp; P4P Backsheet'!$D$11:$BM$187,V$11,0)),"",VLOOKUP($B109,'NEL &amp; P4P Backsheet'!$D$11:$BM$187, V$11,0))</f>
        <v>-707</v>
      </c>
      <c r="W109" s="57">
        <f ca="1">IF(ISERROR(VLOOKUP($B109,'NEL &amp; P4P Backsheet'!$D$11:$BM$187,W$11,0)),"",VLOOKUP($B109,'NEL &amp; P4P Backsheet'!$D$11:$BM$187, W$11,0))</f>
        <v>-86</v>
      </c>
    </row>
    <row r="110" spans="1:23" ht="15.75" thickBot="1">
      <c r="A110" s="3">
        <v>95</v>
      </c>
      <c r="B110" s="41" t="str">
        <f t="shared" ca="1" si="2"/>
        <v>E08000035</v>
      </c>
      <c r="C110" s="42" t="str">
        <f ca="1">IF(B110="","",VLOOKUP(B110,'Org list'!$J$9:$K$637,2,0))</f>
        <v>Leeds</v>
      </c>
      <c r="D110" s="24" t="str">
        <f ca="1">IF(ISERROR(VLOOKUP($B110,'NEL &amp; P4P Backsheet'!$D$38:$BL$187,'Non-Elective Performance'!$D$11,0)),"",VLOOKUP($B110,'NEL &amp; P4P Backsheet'!$D$38:$BL$187,'Non-Elective Performance'!$D$11,0))</f>
        <v>MAR</v>
      </c>
      <c r="E110" s="327">
        <f ca="1">IF(ISERROR(VLOOKUP($B110,'NEL &amp; P4P Backsheet'!$D$11:$BM$187,E$11,0)),"",VLOOKUP($B110,'NEL &amp; P4P Backsheet'!$D$11:$BM$187, E$11,0))</f>
        <v>17681</v>
      </c>
      <c r="F110" s="459">
        <f ca="1">IF(ISERROR(VLOOKUP($B110,'NEL &amp; P4P Backsheet'!$D$11:$BM$187,F$11,0)),"",VLOOKUP($B110,'NEL &amp; P4P Backsheet'!$D$11:$BM$187, F$11,0))</f>
        <v>17399</v>
      </c>
      <c r="G110" s="459">
        <f ca="1">IF(ISERROR(VLOOKUP($B110,'NEL &amp; P4P Backsheet'!$D$11:$BM$187,G$11,0)),"",VLOOKUP($B110,'NEL &amp; P4P Backsheet'!$D$11:$BM$187, G$11,0))</f>
        <v>17278</v>
      </c>
      <c r="H110" s="57">
        <f ca="1">IF(ISERROR(VLOOKUP($B110,'NEL &amp; P4P Backsheet'!$D$11:$BM$187,H$11,0)),"",VLOOKUP($B110,'NEL &amp; P4P Backsheet'!$D$11:$BM$187, H$11,0))</f>
        <v>18145</v>
      </c>
      <c r="I110" s="327">
        <f ca="1">IF(ISERROR(VLOOKUP($B110,'NEL &amp; P4P Backsheet'!$D$11:$BM$187,I$11,0)),"",VLOOKUP($B110,'NEL &amp; P4P Backsheet'!$D$11:$BM$187, I$11,0))</f>
        <v>17310</v>
      </c>
      <c r="J110" s="459">
        <f ca="1">IF(ISERROR(VLOOKUP($B110,'NEL &amp; P4P Backsheet'!$D$11:$BM$187,J$11,0)),"",VLOOKUP($B110,'NEL &amp; P4P Backsheet'!$D$11:$BM$187, J$11,0))</f>
        <v>16883</v>
      </c>
      <c r="K110" s="459">
        <f ca="1">IF(ISERROR(VLOOKUP($B110,'NEL &amp; P4P Backsheet'!$D$11:$BM$187,K$11,0)),"",VLOOKUP($B110,'NEL &amp; P4P Backsheet'!$D$11:$BM$187, K$11,0))</f>
        <v>16583</v>
      </c>
      <c r="L110" s="57">
        <f ca="1">IF(ISERROR(VLOOKUP($B110,'NEL &amp; P4P Backsheet'!$D$11:$BM$187,L$11,0)),"",VLOOKUP($B110,'NEL &amp; P4P Backsheet'!$D$11:$BM$187, L$11,0))</f>
        <v>17259</v>
      </c>
      <c r="M110" s="344">
        <f ca="1">IF(ISERROR(VLOOKUP($B110,'NEL &amp; P4P Backsheet'!$D$11:$BM$187,M$11,0)),"",VLOOKUP($B110,'NEL &amp; P4P Backsheet'!$D$11:$BM$187, M$11,0))</f>
        <v>16765</v>
      </c>
      <c r="N110" s="327">
        <f ca="1">IF(ISERROR(VLOOKUP($B110,'NEL &amp; P4P Backsheet'!$D$11:$BM$187,N$11,0)),"",VLOOKUP($B110,'NEL &amp; P4P Backsheet'!$D$11:$BM$187, N$11,0))</f>
        <v>17158</v>
      </c>
      <c r="O110" s="459">
        <f ca="1">IF(ISERROR(VLOOKUP($B110,'NEL &amp; P4P Backsheet'!$D$11:$BM$187,O$11,0)),"",VLOOKUP($B110,'NEL &amp; P4P Backsheet'!$D$11:$BM$187, O$11,0))</f>
        <v>17437</v>
      </c>
      <c r="P110" s="57">
        <f ca="1">IF(ISERROR(VLOOKUP($B110,'NEL &amp; P4P Backsheet'!$D$11:$BM$187,P$11,0)),"",VLOOKUP($B110,'NEL &amp; P4P Backsheet'!$D$11:$BM$187, P$11,0))</f>
        <v>17365</v>
      </c>
      <c r="Q110" s="327">
        <f ca="1">IF(ISERROR(VLOOKUP($B110,'NEL &amp; P4P Backsheet'!$D$11:$BM$187,Q$11,0)),"",VLOOKUP($B110,'NEL &amp; P4P Backsheet'!$D$11:$BM$187, Q$11,0))</f>
        <v>523</v>
      </c>
      <c r="R110" s="459">
        <f ca="1">IF(ISERROR(VLOOKUP($B110,'NEL &amp; P4P Backsheet'!$D$11:$BM$187,R$11,0)),"",VLOOKUP($B110,'NEL &amp; P4P Backsheet'!$D$11:$BM$187, R$11,0))</f>
        <v>-38</v>
      </c>
      <c r="S110" s="57">
        <f ca="1">IF(ISERROR(VLOOKUP($B110,'NEL &amp; P4P Backsheet'!$D$11:$BM$187,S$11,0)),"",VLOOKUP($B110,'NEL &amp; P4P Backsheet'!$D$11:$BM$187, S$11,0))</f>
        <v>-87</v>
      </c>
      <c r="T110" s="61">
        <f ca="1">IF(ISERROR(VLOOKUP($B110,'NEL &amp; P4P Backsheet'!$D$11:$BM$187,T$11,0)),"",VLOOKUP($B110,'NEL &amp; P4P Backsheet'!$D$11:$BM$187, T$11,0))</f>
        <v>0</v>
      </c>
      <c r="U110" s="327">
        <f ca="1">IF(ISERROR(VLOOKUP($B110,'NEL &amp; P4P Backsheet'!$D$11:$BM$187,U$11,0)),"",VLOOKUP($B110,'NEL &amp; P4P Backsheet'!$D$11:$BM$187, U$11,0))</f>
        <v>152</v>
      </c>
      <c r="V110" s="459">
        <f ca="1">IF(ISERROR(VLOOKUP($B110,'NEL &amp; P4P Backsheet'!$D$11:$BM$187,V$11,0)),"",VLOOKUP($B110,'NEL &amp; P4P Backsheet'!$D$11:$BM$187, V$11,0))</f>
        <v>-554</v>
      </c>
      <c r="W110" s="57">
        <f ca="1">IF(ISERROR(VLOOKUP($B110,'NEL &amp; P4P Backsheet'!$D$11:$BM$187,W$11,0)),"",VLOOKUP($B110,'NEL &amp; P4P Backsheet'!$D$11:$BM$187, W$11,0))</f>
        <v>-782</v>
      </c>
    </row>
    <row r="111" spans="1:23" ht="15.75" thickBot="1">
      <c r="A111" s="3">
        <v>96</v>
      </c>
      <c r="B111" s="41" t="str">
        <f t="shared" ref="B111:B142" ca="1" si="3">IF($A111&gt;$X$45-1,"",INDIRECT("'Comms by AT'!D"&amp;$A111+$X$42))</f>
        <v>E06000016</v>
      </c>
      <c r="C111" s="42" t="str">
        <f ca="1">IF(B111="","",VLOOKUP(B111,'Org list'!$J$9:$K$637,2,0))</f>
        <v>Leicester</v>
      </c>
      <c r="D111" s="24" t="str">
        <f ca="1">IF(ISERROR(VLOOKUP($B111,'NEL &amp; P4P Backsheet'!$D$38:$BL$187,'Non-Elective Performance'!$D$11,0)),"",VLOOKUP($B111,'NEL &amp; P4P Backsheet'!$D$38:$BL$187,'Non-Elective Performance'!$D$11,0))</f>
        <v>MAR</v>
      </c>
      <c r="E111" s="327">
        <f ca="1">IF(ISERROR(VLOOKUP($B111,'NEL &amp; P4P Backsheet'!$D$11:$BM$187,E$11,0)),"",VLOOKUP($B111,'NEL &amp; P4P Backsheet'!$D$11:$BM$187, E$11,0))</f>
        <v>8256</v>
      </c>
      <c r="F111" s="459">
        <f ca="1">IF(ISERROR(VLOOKUP($B111,'NEL &amp; P4P Backsheet'!$D$11:$BM$187,F$11,0)),"",VLOOKUP($B111,'NEL &amp; P4P Backsheet'!$D$11:$BM$187, F$11,0))</f>
        <v>8252</v>
      </c>
      <c r="G111" s="459">
        <f ca="1">IF(ISERROR(VLOOKUP($B111,'NEL &amp; P4P Backsheet'!$D$11:$BM$187,G$11,0)),"",VLOOKUP($B111,'NEL &amp; P4P Backsheet'!$D$11:$BM$187, G$11,0))</f>
        <v>8447</v>
      </c>
      <c r="H111" s="57">
        <f ca="1">IF(ISERROR(VLOOKUP($B111,'NEL &amp; P4P Backsheet'!$D$11:$BM$187,H$11,0)),"",VLOOKUP($B111,'NEL &amp; P4P Backsheet'!$D$11:$BM$187, H$11,0))</f>
        <v>8670</v>
      </c>
      <c r="I111" s="327">
        <f ca="1">IF(ISERROR(VLOOKUP($B111,'NEL &amp; P4P Backsheet'!$D$11:$BM$187,I$11,0)),"",VLOOKUP($B111,'NEL &amp; P4P Backsheet'!$D$11:$BM$187, I$11,0))</f>
        <v>7966</v>
      </c>
      <c r="J111" s="459">
        <f ca="1">IF(ISERROR(VLOOKUP($B111,'NEL &amp; P4P Backsheet'!$D$11:$BM$187,J$11,0)),"",VLOOKUP($B111,'NEL &amp; P4P Backsheet'!$D$11:$BM$187, J$11,0))</f>
        <v>7962</v>
      </c>
      <c r="K111" s="459">
        <f ca="1">IF(ISERROR(VLOOKUP($B111,'NEL &amp; P4P Backsheet'!$D$11:$BM$187,K$11,0)),"",VLOOKUP($B111,'NEL &amp; P4P Backsheet'!$D$11:$BM$187, K$11,0))</f>
        <v>8151</v>
      </c>
      <c r="L111" s="57">
        <f ca="1">IF(ISERROR(VLOOKUP($B111,'NEL &amp; P4P Backsheet'!$D$11:$BM$187,L$11,0)),"",VLOOKUP($B111,'NEL &amp; P4P Backsheet'!$D$11:$BM$187, L$11,0))</f>
        <v>8370</v>
      </c>
      <c r="M111" s="344">
        <f ca="1">IF(ISERROR(VLOOKUP($B111,'NEL &amp; P4P Backsheet'!$D$11:$BM$187,M$11,0)),"",VLOOKUP($B111,'NEL &amp; P4P Backsheet'!$D$11:$BM$187, M$11,0))</f>
        <v>8215</v>
      </c>
      <c r="N111" s="327">
        <f ca="1">IF(ISERROR(VLOOKUP($B111,'NEL &amp; P4P Backsheet'!$D$11:$BM$187,N$11,0)),"",VLOOKUP($B111,'NEL &amp; P4P Backsheet'!$D$11:$BM$187, N$11,0))</f>
        <v>8215</v>
      </c>
      <c r="O111" s="459">
        <f ca="1">IF(ISERROR(VLOOKUP($B111,'NEL &amp; P4P Backsheet'!$D$11:$BM$187,O$11,0)),"",VLOOKUP($B111,'NEL &amp; P4P Backsheet'!$D$11:$BM$187, O$11,0))</f>
        <v>9471</v>
      </c>
      <c r="P111" s="57">
        <f ca="1">IF(ISERROR(VLOOKUP($B111,'NEL &amp; P4P Backsheet'!$D$11:$BM$187,P$11,0)),"",VLOOKUP($B111,'NEL &amp; P4P Backsheet'!$D$11:$BM$187, P$11,0))</f>
        <v>8876</v>
      </c>
      <c r="Q111" s="327">
        <f ca="1">IF(ISERROR(VLOOKUP($B111,'NEL &amp; P4P Backsheet'!$D$11:$BM$187,Q$11,0)),"",VLOOKUP($B111,'NEL &amp; P4P Backsheet'!$D$11:$BM$187, Q$11,0))</f>
        <v>41</v>
      </c>
      <c r="R111" s="459">
        <f ca="1">IF(ISERROR(VLOOKUP($B111,'NEL &amp; P4P Backsheet'!$D$11:$BM$187,R$11,0)),"",VLOOKUP($B111,'NEL &amp; P4P Backsheet'!$D$11:$BM$187, R$11,0))</f>
        <v>-1219</v>
      </c>
      <c r="S111" s="57">
        <f ca="1">IF(ISERROR(VLOOKUP($B111,'NEL &amp; P4P Backsheet'!$D$11:$BM$187,S$11,0)),"",VLOOKUP($B111,'NEL &amp; P4P Backsheet'!$D$11:$BM$187, S$11,0))</f>
        <v>-429</v>
      </c>
      <c r="T111" s="61">
        <f ca="1">IF(ISERROR(VLOOKUP($B111,'NEL &amp; P4P Backsheet'!$D$11:$BM$187,T$11,0)),"",VLOOKUP($B111,'NEL &amp; P4P Backsheet'!$D$11:$BM$187, T$11,0))</f>
        <v>0</v>
      </c>
      <c r="U111" s="327">
        <f ca="1">IF(ISERROR(VLOOKUP($B111,'NEL &amp; P4P Backsheet'!$D$11:$BM$187,U$11,0)),"",VLOOKUP($B111,'NEL &amp; P4P Backsheet'!$D$11:$BM$187, U$11,0))</f>
        <v>-249</v>
      </c>
      <c r="V111" s="459">
        <f ca="1">IF(ISERROR(VLOOKUP($B111,'NEL &amp; P4P Backsheet'!$D$11:$BM$187,V$11,0)),"",VLOOKUP($B111,'NEL &amp; P4P Backsheet'!$D$11:$BM$187, V$11,0))</f>
        <v>-1509</v>
      </c>
      <c r="W111" s="57">
        <f ca="1">IF(ISERROR(VLOOKUP($B111,'NEL &amp; P4P Backsheet'!$D$11:$BM$187,W$11,0)),"",VLOOKUP($B111,'NEL &amp; P4P Backsheet'!$D$11:$BM$187, W$11,0))</f>
        <v>-725</v>
      </c>
    </row>
    <row r="112" spans="1:23" ht="15.75" thickBot="1">
      <c r="A112" s="3">
        <v>97</v>
      </c>
      <c r="B112" s="41" t="str">
        <f t="shared" ca="1" si="3"/>
        <v>E10000018</v>
      </c>
      <c r="C112" s="42" t="str">
        <f ca="1">IF(B112="","",VLOOKUP(B112,'Org list'!$J$9:$K$637,2,0))</f>
        <v>Leicestershire</v>
      </c>
      <c r="D112" s="24" t="str">
        <f ca="1">IF(ISERROR(VLOOKUP($B112,'NEL &amp; P4P Backsheet'!$D$38:$BL$187,'Non-Elective Performance'!$D$11,0)),"",VLOOKUP($B112,'NEL &amp; P4P Backsheet'!$D$38:$BL$187,'Non-Elective Performance'!$D$11,0))</f>
        <v>SUS</v>
      </c>
      <c r="E112" s="327">
        <f ca="1">IF(ISERROR(VLOOKUP($B112,'NEL &amp; P4P Backsheet'!$D$11:$BM$187,E$11,0)),"",VLOOKUP($B112,'NEL &amp; P4P Backsheet'!$D$11:$BM$187, E$11,0))</f>
        <v>14245</v>
      </c>
      <c r="F112" s="459">
        <f ca="1">IF(ISERROR(VLOOKUP($B112,'NEL &amp; P4P Backsheet'!$D$11:$BM$187,F$11,0)),"",VLOOKUP($B112,'NEL &amp; P4P Backsheet'!$D$11:$BM$187, F$11,0))</f>
        <v>14413</v>
      </c>
      <c r="G112" s="459">
        <f ca="1">IF(ISERROR(VLOOKUP($B112,'NEL &amp; P4P Backsheet'!$D$11:$BM$187,G$11,0)),"",VLOOKUP($B112,'NEL &amp; P4P Backsheet'!$D$11:$BM$187, G$11,0))</f>
        <v>14724</v>
      </c>
      <c r="H112" s="57">
        <f ca="1">IF(ISERROR(VLOOKUP($B112,'NEL &amp; P4P Backsheet'!$D$11:$BM$187,H$11,0)),"",VLOOKUP($B112,'NEL &amp; P4P Backsheet'!$D$11:$BM$187, H$11,0))</f>
        <v>14932</v>
      </c>
      <c r="I112" s="327">
        <f ca="1">IF(ISERROR(VLOOKUP($B112,'NEL &amp; P4P Backsheet'!$D$11:$BM$187,I$11,0)),"",VLOOKUP($B112,'NEL &amp; P4P Backsheet'!$D$11:$BM$187, I$11,0))</f>
        <v>13746</v>
      </c>
      <c r="J112" s="459">
        <f ca="1">IF(ISERROR(VLOOKUP($B112,'NEL &amp; P4P Backsheet'!$D$11:$BM$187,J$11,0)),"",VLOOKUP($B112,'NEL &amp; P4P Backsheet'!$D$11:$BM$187, J$11,0))</f>
        <v>13909</v>
      </c>
      <c r="K112" s="459">
        <f ca="1">IF(ISERROR(VLOOKUP($B112,'NEL &amp; P4P Backsheet'!$D$11:$BM$187,K$11,0)),"",VLOOKUP($B112,'NEL &amp; P4P Backsheet'!$D$11:$BM$187, K$11,0))</f>
        <v>14209</v>
      </c>
      <c r="L112" s="57">
        <f ca="1">IF(ISERROR(VLOOKUP($B112,'NEL &amp; P4P Backsheet'!$D$11:$BM$187,L$11,0)),"",VLOOKUP($B112,'NEL &amp; P4P Backsheet'!$D$11:$BM$187, L$11,0))</f>
        <v>14409</v>
      </c>
      <c r="M112" s="344">
        <f ca="1">IF(ISERROR(VLOOKUP($B112,'NEL &amp; P4P Backsheet'!$D$11:$BM$187,M$11,0)),"",VLOOKUP($B112,'NEL &amp; P4P Backsheet'!$D$11:$BM$187, M$11,0))</f>
        <v>13810</v>
      </c>
      <c r="N112" s="327">
        <f ca="1">IF(ISERROR(VLOOKUP($B112,'NEL &amp; P4P Backsheet'!$D$11:$BM$187,N$11,0)),"",VLOOKUP($B112,'NEL &amp; P4P Backsheet'!$D$11:$BM$187, N$11,0))</f>
        <v>14410</v>
      </c>
      <c r="O112" s="459">
        <f ca="1">IF(ISERROR(VLOOKUP($B112,'NEL &amp; P4P Backsheet'!$D$11:$BM$187,O$11,0)),"",VLOOKUP($B112,'NEL &amp; P4P Backsheet'!$D$11:$BM$187, O$11,0))</f>
        <v>15463</v>
      </c>
      <c r="P112" s="57">
        <f ca="1">IF(ISERROR(VLOOKUP($B112,'NEL &amp; P4P Backsheet'!$D$11:$BM$187,P$11,0)),"",VLOOKUP($B112,'NEL &amp; P4P Backsheet'!$D$11:$BM$187, P$11,0))</f>
        <v>14792</v>
      </c>
      <c r="Q112" s="327">
        <f ca="1">IF(ISERROR(VLOOKUP($B112,'NEL &amp; P4P Backsheet'!$D$11:$BM$187,Q$11,0)),"",VLOOKUP($B112,'NEL &amp; P4P Backsheet'!$D$11:$BM$187, Q$11,0))</f>
        <v>-165</v>
      </c>
      <c r="R112" s="459">
        <f ca="1">IF(ISERROR(VLOOKUP($B112,'NEL &amp; P4P Backsheet'!$D$11:$BM$187,R$11,0)),"",VLOOKUP($B112,'NEL &amp; P4P Backsheet'!$D$11:$BM$187, R$11,0))</f>
        <v>-1050</v>
      </c>
      <c r="S112" s="57">
        <f ca="1">IF(ISERROR(VLOOKUP($B112,'NEL &amp; P4P Backsheet'!$D$11:$BM$187,S$11,0)),"",VLOOKUP($B112,'NEL &amp; P4P Backsheet'!$D$11:$BM$187, S$11,0))</f>
        <v>-68</v>
      </c>
      <c r="T112" s="61">
        <f ca="1">IF(ISERROR(VLOOKUP($B112,'NEL &amp; P4P Backsheet'!$D$11:$BM$187,T$11,0)),"",VLOOKUP($B112,'NEL &amp; P4P Backsheet'!$D$11:$BM$187, T$11,0))</f>
        <v>0</v>
      </c>
      <c r="U112" s="327">
        <f ca="1">IF(ISERROR(VLOOKUP($B112,'NEL &amp; P4P Backsheet'!$D$11:$BM$187,U$11,0)),"",VLOOKUP($B112,'NEL &amp; P4P Backsheet'!$D$11:$BM$187, U$11,0))</f>
        <v>-664</v>
      </c>
      <c r="V112" s="459">
        <f ca="1">IF(ISERROR(VLOOKUP($B112,'NEL &amp; P4P Backsheet'!$D$11:$BM$187,V$11,0)),"",VLOOKUP($B112,'NEL &amp; P4P Backsheet'!$D$11:$BM$187, V$11,0))</f>
        <v>-1554</v>
      </c>
      <c r="W112" s="57">
        <f ca="1">IF(ISERROR(VLOOKUP($B112,'NEL &amp; P4P Backsheet'!$D$11:$BM$187,W$11,0)),"",VLOOKUP($B112,'NEL &amp; P4P Backsheet'!$D$11:$BM$187, W$11,0))</f>
        <v>-583</v>
      </c>
    </row>
    <row r="113" spans="1:23" ht="15.75" thickBot="1">
      <c r="A113" s="3">
        <v>98</v>
      </c>
      <c r="B113" s="41" t="str">
        <f t="shared" ca="1" si="3"/>
        <v>E09000023</v>
      </c>
      <c r="C113" s="42" t="str">
        <f ca="1">IF(B113="","",VLOOKUP(B113,'Org list'!$J$9:$K$637,2,0))</f>
        <v>Lewisham</v>
      </c>
      <c r="D113" s="24" t="str">
        <f ca="1">IF(ISERROR(VLOOKUP($B113,'NEL &amp; P4P Backsheet'!$D$38:$BL$187,'Non-Elective Performance'!$D$11,0)),"",VLOOKUP($B113,'NEL &amp; P4P Backsheet'!$D$38:$BL$187,'Non-Elective Performance'!$D$11,0))</f>
        <v>SUS</v>
      </c>
      <c r="E113" s="327">
        <f ca="1">IF(ISERROR(VLOOKUP($B113,'NEL &amp; P4P Backsheet'!$D$11:$BM$187,E$11,0)),"",VLOOKUP($B113,'NEL &amp; P4P Backsheet'!$D$11:$BM$187, E$11,0))</f>
        <v>5374</v>
      </c>
      <c r="F113" s="459">
        <f ca="1">IF(ISERROR(VLOOKUP($B113,'NEL &amp; P4P Backsheet'!$D$11:$BM$187,F$11,0)),"",VLOOKUP($B113,'NEL &amp; P4P Backsheet'!$D$11:$BM$187, F$11,0))</f>
        <v>5734</v>
      </c>
      <c r="G113" s="459">
        <f ca="1">IF(ISERROR(VLOOKUP($B113,'NEL &amp; P4P Backsheet'!$D$11:$BM$187,G$11,0)),"",VLOOKUP($B113,'NEL &amp; P4P Backsheet'!$D$11:$BM$187, G$11,0))</f>
        <v>5871</v>
      </c>
      <c r="H113" s="57">
        <f ca="1">IF(ISERROR(VLOOKUP($B113,'NEL &amp; P4P Backsheet'!$D$11:$BM$187,H$11,0)),"",VLOOKUP($B113,'NEL &amp; P4P Backsheet'!$D$11:$BM$187, H$11,0))</f>
        <v>6057</v>
      </c>
      <c r="I113" s="327">
        <f ca="1">IF(ISERROR(VLOOKUP($B113,'NEL &amp; P4P Backsheet'!$D$11:$BM$187,I$11,0)),"",VLOOKUP($B113,'NEL &amp; P4P Backsheet'!$D$11:$BM$187, I$11,0))</f>
        <v>6039</v>
      </c>
      <c r="J113" s="459">
        <f ca="1">IF(ISERROR(VLOOKUP($B113,'NEL &amp; P4P Backsheet'!$D$11:$BM$187,J$11,0)),"",VLOOKUP($B113,'NEL &amp; P4P Backsheet'!$D$11:$BM$187, J$11,0))</f>
        <v>5836</v>
      </c>
      <c r="K113" s="459">
        <f ca="1">IF(ISERROR(VLOOKUP($B113,'NEL &amp; P4P Backsheet'!$D$11:$BM$187,K$11,0)),"",VLOOKUP($B113,'NEL &amp; P4P Backsheet'!$D$11:$BM$187, K$11,0))</f>
        <v>5966</v>
      </c>
      <c r="L113" s="57">
        <f ca="1">IF(ISERROR(VLOOKUP($B113,'NEL &amp; P4P Backsheet'!$D$11:$BM$187,L$11,0)),"",VLOOKUP($B113,'NEL &amp; P4P Backsheet'!$D$11:$BM$187, L$11,0))</f>
        <v>6145</v>
      </c>
      <c r="M113" s="344">
        <f ca="1">IF(ISERROR(VLOOKUP($B113,'NEL &amp; P4P Backsheet'!$D$11:$BM$187,M$11,0)),"",VLOOKUP($B113,'NEL &amp; P4P Backsheet'!$D$11:$BM$187, M$11,0))</f>
        <v>6234</v>
      </c>
      <c r="N113" s="327">
        <f ca="1">IF(ISERROR(VLOOKUP($B113,'NEL &amp; P4P Backsheet'!$D$11:$BM$187,N$11,0)),"",VLOOKUP($B113,'NEL &amp; P4P Backsheet'!$D$11:$BM$187, N$11,0))</f>
        <v>6142</v>
      </c>
      <c r="O113" s="459">
        <f ca="1">IF(ISERROR(VLOOKUP($B113,'NEL &amp; P4P Backsheet'!$D$11:$BM$187,O$11,0)),"",VLOOKUP($B113,'NEL &amp; P4P Backsheet'!$D$11:$BM$187, O$11,0))</f>
        <v>6063</v>
      </c>
      <c r="P113" s="57">
        <f ca="1">IF(ISERROR(VLOOKUP($B113,'NEL &amp; P4P Backsheet'!$D$11:$BM$187,P$11,0)),"",VLOOKUP($B113,'NEL &amp; P4P Backsheet'!$D$11:$BM$187, P$11,0))</f>
        <v>5979</v>
      </c>
      <c r="Q113" s="327">
        <f ca="1">IF(ISERROR(VLOOKUP($B113,'NEL &amp; P4P Backsheet'!$D$11:$BM$187,Q$11,0)),"",VLOOKUP($B113,'NEL &amp; P4P Backsheet'!$D$11:$BM$187, Q$11,0))</f>
        <v>-768</v>
      </c>
      <c r="R113" s="459">
        <f ca="1">IF(ISERROR(VLOOKUP($B113,'NEL &amp; P4P Backsheet'!$D$11:$BM$187,R$11,0)),"",VLOOKUP($B113,'NEL &amp; P4P Backsheet'!$D$11:$BM$187, R$11,0))</f>
        <v>-329</v>
      </c>
      <c r="S113" s="57">
        <f ca="1">IF(ISERROR(VLOOKUP($B113,'NEL &amp; P4P Backsheet'!$D$11:$BM$187,S$11,0)),"",VLOOKUP($B113,'NEL &amp; P4P Backsheet'!$D$11:$BM$187, S$11,0))</f>
        <v>-108</v>
      </c>
      <c r="T113" s="61">
        <f ca="1">IF(ISERROR(VLOOKUP($B113,'NEL &amp; P4P Backsheet'!$D$11:$BM$187,T$11,0)),"",VLOOKUP($B113,'NEL &amp; P4P Backsheet'!$D$11:$BM$187, T$11,0))</f>
        <v>0</v>
      </c>
      <c r="U113" s="327">
        <f ca="1">IF(ISERROR(VLOOKUP($B113,'NEL &amp; P4P Backsheet'!$D$11:$BM$187,U$11,0)),"",VLOOKUP($B113,'NEL &amp; P4P Backsheet'!$D$11:$BM$187, U$11,0))</f>
        <v>-103</v>
      </c>
      <c r="V113" s="459">
        <f ca="1">IF(ISERROR(VLOOKUP($B113,'NEL &amp; P4P Backsheet'!$D$11:$BM$187,V$11,0)),"",VLOOKUP($B113,'NEL &amp; P4P Backsheet'!$D$11:$BM$187, V$11,0))</f>
        <v>-227</v>
      </c>
      <c r="W113" s="57">
        <f ca="1">IF(ISERROR(VLOOKUP($B113,'NEL &amp; P4P Backsheet'!$D$11:$BM$187,W$11,0)),"",VLOOKUP($B113,'NEL &amp; P4P Backsheet'!$D$11:$BM$187, W$11,0))</f>
        <v>-13</v>
      </c>
    </row>
    <row r="114" spans="1:23" ht="15.75" thickBot="1">
      <c r="A114" s="3">
        <v>99</v>
      </c>
      <c r="B114" s="41" t="str">
        <f t="shared" ca="1" si="3"/>
        <v>E10000019</v>
      </c>
      <c r="C114" s="42" t="str">
        <f ca="1">IF(B114="","",VLOOKUP(B114,'Org list'!$J$9:$K$637,2,0))</f>
        <v>Lincolnshire</v>
      </c>
      <c r="D114" s="24" t="str">
        <f ca="1">IF(ISERROR(VLOOKUP($B114,'NEL &amp; P4P Backsheet'!$D$38:$BL$187,'Non-Elective Performance'!$D$11,0)),"",VLOOKUP($B114,'NEL &amp; P4P Backsheet'!$D$38:$BL$187,'Non-Elective Performance'!$D$11,0))</f>
        <v>MAR</v>
      </c>
      <c r="E114" s="327">
        <f ca="1">IF(ISERROR(VLOOKUP($B114,'NEL &amp; P4P Backsheet'!$D$11:$BM$187,E$11,0)),"",VLOOKUP($B114,'NEL &amp; P4P Backsheet'!$D$11:$BM$187, E$11,0))</f>
        <v>18307</v>
      </c>
      <c r="F114" s="459">
        <f ca="1">IF(ISERROR(VLOOKUP($B114,'NEL &amp; P4P Backsheet'!$D$11:$BM$187,F$11,0)),"",VLOOKUP($B114,'NEL &amp; P4P Backsheet'!$D$11:$BM$187, F$11,0))</f>
        <v>17973</v>
      </c>
      <c r="G114" s="459">
        <f ca="1">IF(ISERROR(VLOOKUP($B114,'NEL &amp; P4P Backsheet'!$D$11:$BM$187,G$11,0)),"",VLOOKUP($B114,'NEL &amp; P4P Backsheet'!$D$11:$BM$187, G$11,0))</f>
        <v>17626</v>
      </c>
      <c r="H114" s="57">
        <f ca="1">IF(ISERROR(VLOOKUP($B114,'NEL &amp; P4P Backsheet'!$D$11:$BM$187,H$11,0)),"",VLOOKUP($B114,'NEL &amp; P4P Backsheet'!$D$11:$BM$187, H$11,0))</f>
        <v>18507</v>
      </c>
      <c r="I114" s="327">
        <f ca="1">IF(ISERROR(VLOOKUP($B114,'NEL &amp; P4P Backsheet'!$D$11:$BM$187,I$11,0)),"",VLOOKUP($B114,'NEL &amp; P4P Backsheet'!$D$11:$BM$187, I$11,0))</f>
        <v>17663</v>
      </c>
      <c r="J114" s="459">
        <f ca="1">IF(ISERROR(VLOOKUP($B114,'NEL &amp; P4P Backsheet'!$D$11:$BM$187,J$11,0)),"",VLOOKUP($B114,'NEL &amp; P4P Backsheet'!$D$11:$BM$187, J$11,0))</f>
        <v>17345</v>
      </c>
      <c r="K114" s="459">
        <f ca="1">IF(ISERROR(VLOOKUP($B114,'NEL &amp; P4P Backsheet'!$D$11:$BM$187,K$11,0)),"",VLOOKUP($B114,'NEL &amp; P4P Backsheet'!$D$11:$BM$187, K$11,0))</f>
        <v>17008</v>
      </c>
      <c r="L114" s="57">
        <f ca="1">IF(ISERROR(VLOOKUP($B114,'NEL &amp; P4P Backsheet'!$D$11:$BM$187,L$11,0)),"",VLOOKUP($B114,'NEL &amp; P4P Backsheet'!$D$11:$BM$187, L$11,0))</f>
        <v>17862</v>
      </c>
      <c r="M114" s="344">
        <f ca="1">IF(ISERROR(VLOOKUP($B114,'NEL &amp; P4P Backsheet'!$D$11:$BM$187,M$11,0)),"",VLOOKUP($B114,'NEL &amp; P4P Backsheet'!$D$11:$BM$187, M$11,0))</f>
        <v>17036</v>
      </c>
      <c r="N114" s="327">
        <f ca="1">IF(ISERROR(VLOOKUP($B114,'NEL &amp; P4P Backsheet'!$D$11:$BM$187,N$11,0)),"",VLOOKUP($B114,'NEL &amp; P4P Backsheet'!$D$11:$BM$187, N$11,0))</f>
        <v>17658</v>
      </c>
      <c r="O114" s="459">
        <f ca="1">IF(ISERROR(VLOOKUP($B114,'NEL &amp; P4P Backsheet'!$D$11:$BM$187,O$11,0)),"",VLOOKUP($B114,'NEL &amp; P4P Backsheet'!$D$11:$BM$187, O$11,0))</f>
        <v>17984</v>
      </c>
      <c r="P114" s="57">
        <f ca="1">IF(ISERROR(VLOOKUP($B114,'NEL &amp; P4P Backsheet'!$D$11:$BM$187,P$11,0)),"",VLOOKUP($B114,'NEL &amp; P4P Backsheet'!$D$11:$BM$187, P$11,0))</f>
        <v>18781</v>
      </c>
      <c r="Q114" s="327">
        <f ca="1">IF(ISERROR(VLOOKUP($B114,'NEL &amp; P4P Backsheet'!$D$11:$BM$187,Q$11,0)),"",VLOOKUP($B114,'NEL &amp; P4P Backsheet'!$D$11:$BM$187, Q$11,0))</f>
        <v>649</v>
      </c>
      <c r="R114" s="459">
        <f ca="1">IF(ISERROR(VLOOKUP($B114,'NEL &amp; P4P Backsheet'!$D$11:$BM$187,R$11,0)),"",VLOOKUP($B114,'NEL &amp; P4P Backsheet'!$D$11:$BM$187, R$11,0))</f>
        <v>-11</v>
      </c>
      <c r="S114" s="57">
        <f ca="1">IF(ISERROR(VLOOKUP($B114,'NEL &amp; P4P Backsheet'!$D$11:$BM$187,S$11,0)),"",VLOOKUP($B114,'NEL &amp; P4P Backsheet'!$D$11:$BM$187, S$11,0))</f>
        <v>-1155</v>
      </c>
      <c r="T114" s="61">
        <f ca="1">IF(ISERROR(VLOOKUP($B114,'NEL &amp; P4P Backsheet'!$D$11:$BM$187,T$11,0)),"",VLOOKUP($B114,'NEL &amp; P4P Backsheet'!$D$11:$BM$187, T$11,0))</f>
        <v>0</v>
      </c>
      <c r="U114" s="327">
        <f ca="1">IF(ISERROR(VLOOKUP($B114,'NEL &amp; P4P Backsheet'!$D$11:$BM$187,U$11,0)),"",VLOOKUP($B114,'NEL &amp; P4P Backsheet'!$D$11:$BM$187, U$11,0))</f>
        <v>5</v>
      </c>
      <c r="V114" s="459">
        <f ca="1">IF(ISERROR(VLOOKUP($B114,'NEL &amp; P4P Backsheet'!$D$11:$BM$187,V$11,0)),"",VLOOKUP($B114,'NEL &amp; P4P Backsheet'!$D$11:$BM$187, V$11,0))</f>
        <v>-639</v>
      </c>
      <c r="W114" s="57">
        <f ca="1">IF(ISERROR(VLOOKUP($B114,'NEL &amp; P4P Backsheet'!$D$11:$BM$187,W$11,0)),"",VLOOKUP($B114,'NEL &amp; P4P Backsheet'!$D$11:$BM$187, W$11,0))</f>
        <v>-1773</v>
      </c>
    </row>
    <row r="115" spans="1:23" ht="15.75" thickBot="1">
      <c r="A115" s="3">
        <v>100</v>
      </c>
      <c r="B115" s="41" t="str">
        <f t="shared" ca="1" si="3"/>
        <v>E08000012</v>
      </c>
      <c r="C115" s="42" t="str">
        <f ca="1">IF(B115="","",VLOOKUP(B115,'Org list'!$J$9:$K$637,2,0))</f>
        <v>Liverpool</v>
      </c>
      <c r="D115" s="24" t="str">
        <f ca="1">IF(ISERROR(VLOOKUP($B115,'NEL &amp; P4P Backsheet'!$D$38:$BL$187,'Non-Elective Performance'!$D$11,0)),"",VLOOKUP($B115,'NEL &amp; P4P Backsheet'!$D$38:$BL$187,'Non-Elective Performance'!$D$11,0))</f>
        <v>MAR</v>
      </c>
      <c r="E115" s="327">
        <f ca="1">IF(ISERROR(VLOOKUP($B115,'NEL &amp; P4P Backsheet'!$D$11:$BM$187,E$11,0)),"",VLOOKUP($B115,'NEL &amp; P4P Backsheet'!$D$11:$BM$187, E$11,0))</f>
        <v>13683</v>
      </c>
      <c r="F115" s="459">
        <f ca="1">IF(ISERROR(VLOOKUP($B115,'NEL &amp; P4P Backsheet'!$D$11:$BM$187,F$11,0)),"",VLOOKUP($B115,'NEL &amp; P4P Backsheet'!$D$11:$BM$187, F$11,0))</f>
        <v>14212</v>
      </c>
      <c r="G115" s="459">
        <f ca="1">IF(ISERROR(VLOOKUP($B115,'NEL &amp; P4P Backsheet'!$D$11:$BM$187,G$11,0)),"",VLOOKUP($B115,'NEL &amp; P4P Backsheet'!$D$11:$BM$187, G$11,0))</f>
        <v>14114</v>
      </c>
      <c r="H115" s="57">
        <f ca="1">IF(ISERROR(VLOOKUP($B115,'NEL &amp; P4P Backsheet'!$D$11:$BM$187,H$11,0)),"",VLOOKUP($B115,'NEL &amp; P4P Backsheet'!$D$11:$BM$187, H$11,0))</f>
        <v>14791</v>
      </c>
      <c r="I115" s="327">
        <f ca="1">IF(ISERROR(VLOOKUP($B115,'NEL &amp; P4P Backsheet'!$D$11:$BM$187,I$11,0)),"",VLOOKUP($B115,'NEL &amp; P4P Backsheet'!$D$11:$BM$187, I$11,0))</f>
        <v>14592</v>
      </c>
      <c r="J115" s="459">
        <f ca="1">IF(ISERROR(VLOOKUP($B115,'NEL &amp; P4P Backsheet'!$D$11:$BM$187,J$11,0)),"",VLOOKUP($B115,'NEL &amp; P4P Backsheet'!$D$11:$BM$187, J$11,0))</f>
        <v>15038</v>
      </c>
      <c r="K115" s="459">
        <f ca="1">IF(ISERROR(VLOOKUP($B115,'NEL &amp; P4P Backsheet'!$D$11:$BM$187,K$11,0)),"",VLOOKUP($B115,'NEL &amp; P4P Backsheet'!$D$11:$BM$187, K$11,0))</f>
        <v>14948</v>
      </c>
      <c r="L115" s="57">
        <f ca="1">IF(ISERROR(VLOOKUP($B115,'NEL &amp; P4P Backsheet'!$D$11:$BM$187,L$11,0)),"",VLOOKUP($B115,'NEL &amp; P4P Backsheet'!$D$11:$BM$187, L$11,0))</f>
        <v>15625</v>
      </c>
      <c r="M115" s="344">
        <f ca="1">IF(ISERROR(VLOOKUP($B115,'NEL &amp; P4P Backsheet'!$D$11:$BM$187,M$11,0)),"",VLOOKUP($B115,'NEL &amp; P4P Backsheet'!$D$11:$BM$187, M$11,0))</f>
        <v>15387</v>
      </c>
      <c r="N115" s="327">
        <f ca="1">IF(ISERROR(VLOOKUP($B115,'NEL &amp; P4P Backsheet'!$D$11:$BM$187,N$11,0)),"",VLOOKUP($B115,'NEL &amp; P4P Backsheet'!$D$11:$BM$187, N$11,0))</f>
        <v>14151</v>
      </c>
      <c r="O115" s="459">
        <f ca="1">IF(ISERROR(VLOOKUP($B115,'NEL &amp; P4P Backsheet'!$D$11:$BM$187,O$11,0)),"",VLOOKUP($B115,'NEL &amp; P4P Backsheet'!$D$11:$BM$187, O$11,0))</f>
        <v>14434</v>
      </c>
      <c r="P115" s="57">
        <f ca="1">IF(ISERROR(VLOOKUP($B115,'NEL &amp; P4P Backsheet'!$D$11:$BM$187,P$11,0)),"",VLOOKUP($B115,'NEL &amp; P4P Backsheet'!$D$11:$BM$187, P$11,0))</f>
        <v>14265</v>
      </c>
      <c r="Q115" s="327">
        <f ca="1">IF(ISERROR(VLOOKUP($B115,'NEL &amp; P4P Backsheet'!$D$11:$BM$187,Q$11,0)),"",VLOOKUP($B115,'NEL &amp; P4P Backsheet'!$D$11:$BM$187, Q$11,0))</f>
        <v>-468</v>
      </c>
      <c r="R115" s="459">
        <f ca="1">IF(ISERROR(VLOOKUP($B115,'NEL &amp; P4P Backsheet'!$D$11:$BM$187,R$11,0)),"",VLOOKUP($B115,'NEL &amp; P4P Backsheet'!$D$11:$BM$187, R$11,0))</f>
        <v>-222</v>
      </c>
      <c r="S115" s="57">
        <f ca="1">IF(ISERROR(VLOOKUP($B115,'NEL &amp; P4P Backsheet'!$D$11:$BM$187,S$11,0)),"",VLOOKUP($B115,'NEL &amp; P4P Backsheet'!$D$11:$BM$187, S$11,0))</f>
        <v>-151</v>
      </c>
      <c r="T115" s="61">
        <f ca="1">IF(ISERROR(VLOOKUP($B115,'NEL &amp; P4P Backsheet'!$D$11:$BM$187,T$11,0)),"",VLOOKUP($B115,'NEL &amp; P4P Backsheet'!$D$11:$BM$187, T$11,0))</f>
        <v>0</v>
      </c>
      <c r="U115" s="327">
        <f ca="1">IF(ISERROR(VLOOKUP($B115,'NEL &amp; P4P Backsheet'!$D$11:$BM$187,U$11,0)),"",VLOOKUP($B115,'NEL &amp; P4P Backsheet'!$D$11:$BM$187, U$11,0))</f>
        <v>441</v>
      </c>
      <c r="V115" s="459">
        <f ca="1">IF(ISERROR(VLOOKUP($B115,'NEL &amp; P4P Backsheet'!$D$11:$BM$187,V$11,0)),"",VLOOKUP($B115,'NEL &amp; P4P Backsheet'!$D$11:$BM$187, V$11,0))</f>
        <v>604</v>
      </c>
      <c r="W115" s="57">
        <f ca="1">IF(ISERROR(VLOOKUP($B115,'NEL &amp; P4P Backsheet'!$D$11:$BM$187,W$11,0)),"",VLOOKUP($B115,'NEL &amp; P4P Backsheet'!$D$11:$BM$187, W$11,0))</f>
        <v>683</v>
      </c>
    </row>
    <row r="116" spans="1:23" ht="15.75" thickBot="1">
      <c r="A116" s="3">
        <v>101</v>
      </c>
      <c r="B116" s="41" t="str">
        <f t="shared" ca="1" si="3"/>
        <v>E06000032</v>
      </c>
      <c r="C116" s="42" t="str">
        <f ca="1">IF(B116="","",VLOOKUP(B116,'Org list'!$J$9:$K$637,2,0))</f>
        <v>Luton</v>
      </c>
      <c r="D116" s="24" t="str">
        <f ca="1">IF(ISERROR(VLOOKUP($B116,'NEL &amp; P4P Backsheet'!$D$38:$BL$187,'Non-Elective Performance'!$D$11,0)),"",VLOOKUP($B116,'NEL &amp; P4P Backsheet'!$D$38:$BL$187,'Non-Elective Performance'!$D$11,0))</f>
        <v>MAR</v>
      </c>
      <c r="E116" s="327">
        <f ca="1">IF(ISERROR(VLOOKUP($B116,'NEL &amp; P4P Backsheet'!$D$11:$BM$187,E$11,0)),"",VLOOKUP($B116,'NEL &amp; P4P Backsheet'!$D$11:$BM$187, E$11,0))</f>
        <v>6019</v>
      </c>
      <c r="F116" s="459">
        <f ca="1">IF(ISERROR(VLOOKUP($B116,'NEL &amp; P4P Backsheet'!$D$11:$BM$187,F$11,0)),"",VLOOKUP($B116,'NEL &amp; P4P Backsheet'!$D$11:$BM$187, F$11,0))</f>
        <v>6127</v>
      </c>
      <c r="G116" s="459">
        <f ca="1">IF(ISERROR(VLOOKUP($B116,'NEL &amp; P4P Backsheet'!$D$11:$BM$187,G$11,0)),"",VLOOKUP($B116,'NEL &amp; P4P Backsheet'!$D$11:$BM$187, G$11,0))</f>
        <v>5961</v>
      </c>
      <c r="H116" s="57">
        <f ca="1">IF(ISERROR(VLOOKUP($B116,'NEL &amp; P4P Backsheet'!$D$11:$BM$187,H$11,0)),"",VLOOKUP($B116,'NEL &amp; P4P Backsheet'!$D$11:$BM$187, H$11,0))</f>
        <v>6325</v>
      </c>
      <c r="I116" s="327">
        <f ca="1">IF(ISERROR(VLOOKUP($B116,'NEL &amp; P4P Backsheet'!$D$11:$BM$187,I$11,0)),"",VLOOKUP($B116,'NEL &amp; P4P Backsheet'!$D$11:$BM$187, I$11,0))</f>
        <v>5891</v>
      </c>
      <c r="J116" s="459">
        <f ca="1">IF(ISERROR(VLOOKUP($B116,'NEL &amp; P4P Backsheet'!$D$11:$BM$187,J$11,0)),"",VLOOKUP($B116,'NEL &amp; P4P Backsheet'!$D$11:$BM$187, J$11,0))</f>
        <v>5917</v>
      </c>
      <c r="K116" s="459">
        <f ca="1">IF(ISERROR(VLOOKUP($B116,'NEL &amp; P4P Backsheet'!$D$11:$BM$187,K$11,0)),"",VLOOKUP($B116,'NEL &amp; P4P Backsheet'!$D$11:$BM$187, K$11,0))</f>
        <v>5705</v>
      </c>
      <c r="L116" s="57">
        <f ca="1">IF(ISERROR(VLOOKUP($B116,'NEL &amp; P4P Backsheet'!$D$11:$BM$187,L$11,0)),"",VLOOKUP($B116,'NEL &amp; P4P Backsheet'!$D$11:$BM$187, L$11,0))</f>
        <v>6054</v>
      </c>
      <c r="M116" s="344">
        <f ca="1">IF(ISERROR(VLOOKUP($B116,'NEL &amp; P4P Backsheet'!$D$11:$BM$187,M$11,0)),"",VLOOKUP($B116,'NEL &amp; P4P Backsheet'!$D$11:$BM$187, M$11,0))</f>
        <v>0</v>
      </c>
      <c r="N116" s="327">
        <f ca="1">IF(ISERROR(VLOOKUP($B116,'NEL &amp; P4P Backsheet'!$D$11:$BM$187,N$11,0)),"",VLOOKUP($B116,'NEL &amp; P4P Backsheet'!$D$11:$BM$187, N$11,0))</f>
        <v>6020</v>
      </c>
      <c r="O116" s="459">
        <f ca="1">IF(ISERROR(VLOOKUP($B116,'NEL &amp; P4P Backsheet'!$D$11:$BM$187,O$11,0)),"",VLOOKUP($B116,'NEL &amp; P4P Backsheet'!$D$11:$BM$187, O$11,0))</f>
        <v>6227</v>
      </c>
      <c r="P116" s="57">
        <f ca="1">IF(ISERROR(VLOOKUP($B116,'NEL &amp; P4P Backsheet'!$D$11:$BM$187,P$11,0)),"",VLOOKUP($B116,'NEL &amp; P4P Backsheet'!$D$11:$BM$187, P$11,0))</f>
        <v>5957</v>
      </c>
      <c r="Q116" s="327">
        <f ca="1">IF(ISERROR(VLOOKUP($B116,'NEL &amp; P4P Backsheet'!$D$11:$BM$187,Q$11,0)),"",VLOOKUP($B116,'NEL &amp; P4P Backsheet'!$D$11:$BM$187, Q$11,0))</f>
        <v>-1</v>
      </c>
      <c r="R116" s="459">
        <f ca="1">IF(ISERROR(VLOOKUP($B116,'NEL &amp; P4P Backsheet'!$D$11:$BM$187,R$11,0)),"",VLOOKUP($B116,'NEL &amp; P4P Backsheet'!$D$11:$BM$187, R$11,0))</f>
        <v>-100</v>
      </c>
      <c r="S116" s="57">
        <f ca="1">IF(ISERROR(VLOOKUP($B116,'NEL &amp; P4P Backsheet'!$D$11:$BM$187,S$11,0)),"",VLOOKUP($B116,'NEL &amp; P4P Backsheet'!$D$11:$BM$187, S$11,0))</f>
        <v>4</v>
      </c>
      <c r="T116" s="61">
        <f ca="1">IF(ISERROR(VLOOKUP($B116,'NEL &amp; P4P Backsheet'!$D$11:$BM$187,T$11,0)),"",VLOOKUP($B116,'NEL &amp; P4P Backsheet'!$D$11:$BM$187, T$11,0))</f>
        <v>0</v>
      </c>
      <c r="U116" s="327">
        <f ca="1">IF(ISERROR(VLOOKUP($B116,'NEL &amp; P4P Backsheet'!$D$11:$BM$187,U$11,0)),"",VLOOKUP($B116,'NEL &amp; P4P Backsheet'!$D$11:$BM$187, U$11,0))</f>
        <v>-129</v>
      </c>
      <c r="V116" s="459">
        <f ca="1">IF(ISERROR(VLOOKUP($B116,'NEL &amp; P4P Backsheet'!$D$11:$BM$187,V$11,0)),"",VLOOKUP($B116,'NEL &amp; P4P Backsheet'!$D$11:$BM$187, V$11,0))</f>
        <v>-310</v>
      </c>
      <c r="W116" s="57">
        <f ca="1">IF(ISERROR(VLOOKUP($B116,'NEL &amp; P4P Backsheet'!$D$11:$BM$187,W$11,0)),"",VLOOKUP($B116,'NEL &amp; P4P Backsheet'!$D$11:$BM$187, W$11,0))</f>
        <v>-252</v>
      </c>
    </row>
    <row r="117" spans="1:23" ht="15.75" thickBot="1">
      <c r="A117" s="3">
        <v>102</v>
      </c>
      <c r="B117" s="41" t="str">
        <f t="shared" ca="1" si="3"/>
        <v>E08000003</v>
      </c>
      <c r="C117" s="42" t="str">
        <f ca="1">IF(B117="","",VLOOKUP(B117,'Org list'!$J$9:$K$637,2,0))</f>
        <v>Manchester</v>
      </c>
      <c r="D117" s="24" t="str">
        <f ca="1">IF(ISERROR(VLOOKUP($B117,'NEL &amp; P4P Backsheet'!$D$38:$BL$187,'Non-Elective Performance'!$D$11,0)),"",VLOOKUP($B117,'NEL &amp; P4P Backsheet'!$D$38:$BL$187,'Non-Elective Performance'!$D$11,0))</f>
        <v>MAR</v>
      </c>
      <c r="E117" s="327">
        <f ca="1">IF(ISERROR(VLOOKUP($B117,'NEL &amp; P4P Backsheet'!$D$11:$BM$187,E$11,0)),"",VLOOKUP($B117,'NEL &amp; P4P Backsheet'!$D$11:$BM$187, E$11,0))</f>
        <v>15549</v>
      </c>
      <c r="F117" s="459">
        <f ca="1">IF(ISERROR(VLOOKUP($B117,'NEL &amp; P4P Backsheet'!$D$11:$BM$187,F$11,0)),"",VLOOKUP($B117,'NEL &amp; P4P Backsheet'!$D$11:$BM$187, F$11,0))</f>
        <v>16050</v>
      </c>
      <c r="G117" s="459">
        <f ca="1">IF(ISERROR(VLOOKUP($B117,'NEL &amp; P4P Backsheet'!$D$11:$BM$187,G$11,0)),"",VLOOKUP($B117,'NEL &amp; P4P Backsheet'!$D$11:$BM$187, G$11,0))</f>
        <v>15660</v>
      </c>
      <c r="H117" s="57">
        <f ca="1">IF(ISERROR(VLOOKUP($B117,'NEL &amp; P4P Backsheet'!$D$11:$BM$187,H$11,0)),"",VLOOKUP($B117,'NEL &amp; P4P Backsheet'!$D$11:$BM$187, H$11,0))</f>
        <v>16569</v>
      </c>
      <c r="I117" s="327">
        <f ca="1">IF(ISERROR(VLOOKUP($B117,'NEL &amp; P4P Backsheet'!$D$11:$BM$187,I$11,0)),"",VLOOKUP($B117,'NEL &amp; P4P Backsheet'!$D$11:$BM$187, I$11,0))</f>
        <v>15059</v>
      </c>
      <c r="J117" s="459">
        <f ca="1">IF(ISERROR(VLOOKUP($B117,'NEL &amp; P4P Backsheet'!$D$11:$BM$187,J$11,0)),"",VLOOKUP($B117,'NEL &amp; P4P Backsheet'!$D$11:$BM$187, J$11,0))</f>
        <v>15489</v>
      </c>
      <c r="K117" s="459">
        <f ca="1">IF(ISERROR(VLOOKUP($B117,'NEL &amp; P4P Backsheet'!$D$11:$BM$187,K$11,0)),"",VLOOKUP($B117,'NEL &amp; P4P Backsheet'!$D$11:$BM$187, K$11,0))</f>
        <v>15112</v>
      </c>
      <c r="L117" s="57">
        <f ca="1">IF(ISERROR(VLOOKUP($B117,'NEL &amp; P4P Backsheet'!$D$11:$BM$187,L$11,0)),"",VLOOKUP($B117,'NEL &amp; P4P Backsheet'!$D$11:$BM$187, L$11,0))</f>
        <v>15989</v>
      </c>
      <c r="M117" s="344">
        <f ca="1">IF(ISERROR(VLOOKUP($B117,'NEL &amp; P4P Backsheet'!$D$11:$BM$187,M$11,0)),"",VLOOKUP($B117,'NEL &amp; P4P Backsheet'!$D$11:$BM$187, M$11,0))</f>
        <v>15810</v>
      </c>
      <c r="N117" s="327">
        <f ca="1">IF(ISERROR(VLOOKUP($B117,'NEL &amp; P4P Backsheet'!$D$11:$BM$187,N$11,0)),"",VLOOKUP($B117,'NEL &amp; P4P Backsheet'!$D$11:$BM$187, N$11,0))</f>
        <v>15810</v>
      </c>
      <c r="O117" s="459">
        <f ca="1">IF(ISERROR(VLOOKUP($B117,'NEL &amp; P4P Backsheet'!$D$11:$BM$187,O$11,0)),"",VLOOKUP($B117,'NEL &amp; P4P Backsheet'!$D$11:$BM$187, O$11,0))</f>
        <v>15838</v>
      </c>
      <c r="P117" s="57">
        <f ca="1">IF(ISERROR(VLOOKUP($B117,'NEL &amp; P4P Backsheet'!$D$11:$BM$187,P$11,0)),"",VLOOKUP($B117,'NEL &amp; P4P Backsheet'!$D$11:$BM$187, P$11,0))</f>
        <v>15630</v>
      </c>
      <c r="Q117" s="327">
        <f ca="1">IF(ISERROR(VLOOKUP($B117,'NEL &amp; P4P Backsheet'!$D$11:$BM$187,Q$11,0)),"",VLOOKUP($B117,'NEL &amp; P4P Backsheet'!$D$11:$BM$187, Q$11,0))</f>
        <v>-261</v>
      </c>
      <c r="R117" s="459">
        <f ca="1">IF(ISERROR(VLOOKUP($B117,'NEL &amp; P4P Backsheet'!$D$11:$BM$187,R$11,0)),"",VLOOKUP($B117,'NEL &amp; P4P Backsheet'!$D$11:$BM$187, R$11,0))</f>
        <v>212</v>
      </c>
      <c r="S117" s="57">
        <f ca="1">IF(ISERROR(VLOOKUP($B117,'NEL &amp; P4P Backsheet'!$D$11:$BM$187,S$11,0)),"",VLOOKUP($B117,'NEL &amp; P4P Backsheet'!$D$11:$BM$187, S$11,0))</f>
        <v>30</v>
      </c>
      <c r="T117" s="61">
        <f ca="1">IF(ISERROR(VLOOKUP($B117,'NEL &amp; P4P Backsheet'!$D$11:$BM$187,T$11,0)),"",VLOOKUP($B117,'NEL &amp; P4P Backsheet'!$D$11:$BM$187, T$11,0))</f>
        <v>0</v>
      </c>
      <c r="U117" s="327">
        <f ca="1">IF(ISERROR(VLOOKUP($B117,'NEL &amp; P4P Backsheet'!$D$11:$BM$187,U$11,0)),"",VLOOKUP($B117,'NEL &amp; P4P Backsheet'!$D$11:$BM$187, U$11,0))</f>
        <v>-751</v>
      </c>
      <c r="V117" s="459">
        <f ca="1">IF(ISERROR(VLOOKUP($B117,'NEL &amp; P4P Backsheet'!$D$11:$BM$187,V$11,0)),"",VLOOKUP($B117,'NEL &amp; P4P Backsheet'!$D$11:$BM$187, V$11,0))</f>
        <v>-349</v>
      </c>
      <c r="W117" s="57">
        <f ca="1">IF(ISERROR(VLOOKUP($B117,'NEL &amp; P4P Backsheet'!$D$11:$BM$187,W$11,0)),"",VLOOKUP($B117,'NEL &amp; P4P Backsheet'!$D$11:$BM$187, W$11,0))</f>
        <v>-518</v>
      </c>
    </row>
    <row r="118" spans="1:23" ht="15.75" thickBot="1">
      <c r="A118" s="3">
        <v>103</v>
      </c>
      <c r="B118" s="41" t="str">
        <f t="shared" ca="1" si="3"/>
        <v>E06000035</v>
      </c>
      <c r="C118" s="42" t="str">
        <f ca="1">IF(B118="","",VLOOKUP(B118,'Org list'!$J$9:$K$637,2,0))</f>
        <v>Medway</v>
      </c>
      <c r="D118" s="24" t="str">
        <f ca="1">IF(ISERROR(VLOOKUP($B118,'NEL &amp; P4P Backsheet'!$D$38:$BL$187,'Non-Elective Performance'!$D$11,0)),"",VLOOKUP($B118,'NEL &amp; P4P Backsheet'!$D$38:$BL$187,'Non-Elective Performance'!$D$11,0))</f>
        <v>SUS</v>
      </c>
      <c r="E118" s="327">
        <f ca="1">IF(ISERROR(VLOOKUP($B118,'NEL &amp; P4P Backsheet'!$D$11:$BM$187,E$11,0)),"",VLOOKUP($B118,'NEL &amp; P4P Backsheet'!$D$11:$BM$187, E$11,0))</f>
        <v>6207</v>
      </c>
      <c r="F118" s="459">
        <f ca="1">IF(ISERROR(VLOOKUP($B118,'NEL &amp; P4P Backsheet'!$D$11:$BM$187,F$11,0)),"",VLOOKUP($B118,'NEL &amp; P4P Backsheet'!$D$11:$BM$187, F$11,0))</f>
        <v>5889</v>
      </c>
      <c r="G118" s="459">
        <f ca="1">IF(ISERROR(VLOOKUP($B118,'NEL &amp; P4P Backsheet'!$D$11:$BM$187,G$11,0)),"",VLOOKUP($B118,'NEL &amp; P4P Backsheet'!$D$11:$BM$187, G$11,0))</f>
        <v>5807</v>
      </c>
      <c r="H118" s="57">
        <f ca="1">IF(ISERROR(VLOOKUP($B118,'NEL &amp; P4P Backsheet'!$D$11:$BM$187,H$11,0)),"",VLOOKUP($B118,'NEL &amp; P4P Backsheet'!$D$11:$BM$187, H$11,0))</f>
        <v>6282</v>
      </c>
      <c r="I118" s="327">
        <f ca="1">IF(ISERROR(VLOOKUP($B118,'NEL &amp; P4P Backsheet'!$D$11:$BM$187,I$11,0)),"",VLOOKUP($B118,'NEL &amp; P4P Backsheet'!$D$11:$BM$187, I$11,0))</f>
        <v>6157</v>
      </c>
      <c r="J118" s="459">
        <f ca="1">IF(ISERROR(VLOOKUP($B118,'NEL &amp; P4P Backsheet'!$D$11:$BM$187,J$11,0)),"",VLOOKUP($B118,'NEL &amp; P4P Backsheet'!$D$11:$BM$187, J$11,0))</f>
        <v>5842</v>
      </c>
      <c r="K118" s="459">
        <f ca="1">IF(ISERROR(VLOOKUP($B118,'NEL &amp; P4P Backsheet'!$D$11:$BM$187,K$11,0)),"",VLOOKUP($B118,'NEL &amp; P4P Backsheet'!$D$11:$BM$187, K$11,0))</f>
        <v>5761</v>
      </c>
      <c r="L118" s="57">
        <f ca="1">IF(ISERROR(VLOOKUP($B118,'NEL &amp; P4P Backsheet'!$D$11:$BM$187,L$11,0)),"",VLOOKUP($B118,'NEL &amp; P4P Backsheet'!$D$11:$BM$187, L$11,0))</f>
        <v>6232</v>
      </c>
      <c r="M118" s="344">
        <f ca="1">IF(ISERROR(VLOOKUP($B118,'NEL &amp; P4P Backsheet'!$D$11:$BM$187,M$11,0)),"",VLOOKUP($B118,'NEL &amp; P4P Backsheet'!$D$11:$BM$187, M$11,0))</f>
        <v>6212</v>
      </c>
      <c r="N118" s="327">
        <f ca="1">IF(ISERROR(VLOOKUP($B118,'NEL &amp; P4P Backsheet'!$D$11:$BM$187,N$11,0)),"",VLOOKUP($B118,'NEL &amp; P4P Backsheet'!$D$11:$BM$187, N$11,0))</f>
        <v>6212</v>
      </c>
      <c r="O118" s="459">
        <f ca="1">IF(ISERROR(VLOOKUP($B118,'NEL &amp; P4P Backsheet'!$D$11:$BM$187,O$11,0)),"",VLOOKUP($B118,'NEL &amp; P4P Backsheet'!$D$11:$BM$187, O$11,0))</f>
        <v>6609</v>
      </c>
      <c r="P118" s="57">
        <f ca="1">IF(ISERROR(VLOOKUP($B118,'NEL &amp; P4P Backsheet'!$D$11:$BM$187,P$11,0)),"",VLOOKUP($B118,'NEL &amp; P4P Backsheet'!$D$11:$BM$187, P$11,0))</f>
        <v>6976</v>
      </c>
      <c r="Q118" s="327">
        <f ca="1">IF(ISERROR(VLOOKUP($B118,'NEL &amp; P4P Backsheet'!$D$11:$BM$187,Q$11,0)),"",VLOOKUP($B118,'NEL &amp; P4P Backsheet'!$D$11:$BM$187, Q$11,0))</f>
        <v>-5</v>
      </c>
      <c r="R118" s="459">
        <f ca="1">IF(ISERROR(VLOOKUP($B118,'NEL &amp; P4P Backsheet'!$D$11:$BM$187,R$11,0)),"",VLOOKUP($B118,'NEL &amp; P4P Backsheet'!$D$11:$BM$187, R$11,0))</f>
        <v>-720</v>
      </c>
      <c r="S118" s="57">
        <f ca="1">IF(ISERROR(VLOOKUP($B118,'NEL &amp; P4P Backsheet'!$D$11:$BM$187,S$11,0)),"",VLOOKUP($B118,'NEL &amp; P4P Backsheet'!$D$11:$BM$187, S$11,0))</f>
        <v>-1169</v>
      </c>
      <c r="T118" s="61">
        <f ca="1">IF(ISERROR(VLOOKUP($B118,'NEL &amp; P4P Backsheet'!$D$11:$BM$187,T$11,0)),"",VLOOKUP($B118,'NEL &amp; P4P Backsheet'!$D$11:$BM$187, T$11,0))</f>
        <v>0</v>
      </c>
      <c r="U118" s="327">
        <f ca="1">IF(ISERROR(VLOOKUP($B118,'NEL &amp; P4P Backsheet'!$D$11:$BM$187,U$11,0)),"",VLOOKUP($B118,'NEL &amp; P4P Backsheet'!$D$11:$BM$187, U$11,0))</f>
        <v>-55</v>
      </c>
      <c r="V118" s="459">
        <f ca="1">IF(ISERROR(VLOOKUP($B118,'NEL &amp; P4P Backsheet'!$D$11:$BM$187,V$11,0)),"",VLOOKUP($B118,'NEL &amp; P4P Backsheet'!$D$11:$BM$187, V$11,0))</f>
        <v>-767</v>
      </c>
      <c r="W118" s="57">
        <f ca="1">IF(ISERROR(VLOOKUP($B118,'NEL &amp; P4P Backsheet'!$D$11:$BM$187,W$11,0)),"",VLOOKUP($B118,'NEL &amp; P4P Backsheet'!$D$11:$BM$187, W$11,0))</f>
        <v>-1215</v>
      </c>
    </row>
    <row r="119" spans="1:23" ht="15.75" thickBot="1">
      <c r="A119" s="3">
        <v>104</v>
      </c>
      <c r="B119" s="41" t="str">
        <f t="shared" ca="1" si="3"/>
        <v>E09000024</v>
      </c>
      <c r="C119" s="42" t="str">
        <f ca="1">IF(B119="","",VLOOKUP(B119,'Org list'!$J$9:$K$637,2,0))</f>
        <v>Merton</v>
      </c>
      <c r="D119" s="24" t="str">
        <f ca="1">IF(ISERROR(VLOOKUP($B119,'NEL &amp; P4P Backsheet'!$D$38:$BL$187,'Non-Elective Performance'!$D$11,0)),"",VLOOKUP($B119,'NEL &amp; P4P Backsheet'!$D$38:$BL$187,'Non-Elective Performance'!$D$11,0))</f>
        <v>MAR</v>
      </c>
      <c r="E119" s="327">
        <f ca="1">IF(ISERROR(VLOOKUP($B119,'NEL &amp; P4P Backsheet'!$D$11:$BM$187,E$11,0)),"",VLOOKUP($B119,'NEL &amp; P4P Backsheet'!$D$11:$BM$187, E$11,0))</f>
        <v>4212</v>
      </c>
      <c r="F119" s="459">
        <f ca="1">IF(ISERROR(VLOOKUP($B119,'NEL &amp; P4P Backsheet'!$D$11:$BM$187,F$11,0)),"",VLOOKUP($B119,'NEL &amp; P4P Backsheet'!$D$11:$BM$187, F$11,0))</f>
        <v>4320</v>
      </c>
      <c r="G119" s="459">
        <f ca="1">IF(ISERROR(VLOOKUP($B119,'NEL &amp; P4P Backsheet'!$D$11:$BM$187,G$11,0)),"",VLOOKUP($B119,'NEL &amp; P4P Backsheet'!$D$11:$BM$187, G$11,0))</f>
        <v>4404</v>
      </c>
      <c r="H119" s="57">
        <f ca="1">IF(ISERROR(VLOOKUP($B119,'NEL &amp; P4P Backsheet'!$D$11:$BM$187,H$11,0)),"",VLOOKUP($B119,'NEL &amp; P4P Backsheet'!$D$11:$BM$187, H$11,0))</f>
        <v>4495</v>
      </c>
      <c r="I119" s="327">
        <f ca="1">IF(ISERROR(VLOOKUP($B119,'NEL &amp; P4P Backsheet'!$D$11:$BM$187,I$11,0)),"",VLOOKUP($B119,'NEL &amp; P4P Backsheet'!$D$11:$BM$187, I$11,0))</f>
        <v>4507</v>
      </c>
      <c r="J119" s="459">
        <f ca="1">IF(ISERROR(VLOOKUP($B119,'NEL &amp; P4P Backsheet'!$D$11:$BM$187,J$11,0)),"",VLOOKUP($B119,'NEL &amp; P4P Backsheet'!$D$11:$BM$187, J$11,0))</f>
        <v>4556</v>
      </c>
      <c r="K119" s="459">
        <f ca="1">IF(ISERROR(VLOOKUP($B119,'NEL &amp; P4P Backsheet'!$D$11:$BM$187,K$11,0)),"",VLOOKUP($B119,'NEL &amp; P4P Backsheet'!$D$11:$BM$187, K$11,0))</f>
        <v>4403</v>
      </c>
      <c r="L119" s="57">
        <f ca="1">IF(ISERROR(VLOOKUP($B119,'NEL &amp; P4P Backsheet'!$D$11:$BM$187,L$11,0)),"",VLOOKUP($B119,'NEL &amp; P4P Backsheet'!$D$11:$BM$187, L$11,0))</f>
        <v>4494</v>
      </c>
      <c r="M119" s="344">
        <f ca="1">IF(ISERROR(VLOOKUP($B119,'NEL &amp; P4P Backsheet'!$D$11:$BM$187,M$11,0)),"",VLOOKUP($B119,'NEL &amp; P4P Backsheet'!$D$11:$BM$187, M$11,0))</f>
        <v>0</v>
      </c>
      <c r="N119" s="327">
        <f ca="1">IF(ISERROR(VLOOKUP($B119,'NEL &amp; P4P Backsheet'!$D$11:$BM$187,N$11,0)),"",VLOOKUP($B119,'NEL &amp; P4P Backsheet'!$D$11:$BM$187, N$11,0))</f>
        <v>4184</v>
      </c>
      <c r="O119" s="459">
        <f ca="1">IF(ISERROR(VLOOKUP($B119,'NEL &amp; P4P Backsheet'!$D$11:$BM$187,O$11,0)),"",VLOOKUP($B119,'NEL &amp; P4P Backsheet'!$D$11:$BM$187, O$11,0))</f>
        <v>4365</v>
      </c>
      <c r="P119" s="57">
        <f ca="1">IF(ISERROR(VLOOKUP($B119,'NEL &amp; P4P Backsheet'!$D$11:$BM$187,P$11,0)),"",VLOOKUP($B119,'NEL &amp; P4P Backsheet'!$D$11:$BM$187, P$11,0))</f>
        <v>4138</v>
      </c>
      <c r="Q119" s="327">
        <f ca="1">IF(ISERROR(VLOOKUP($B119,'NEL &amp; P4P Backsheet'!$D$11:$BM$187,Q$11,0)),"",VLOOKUP($B119,'NEL &amp; P4P Backsheet'!$D$11:$BM$187, Q$11,0))</f>
        <v>28</v>
      </c>
      <c r="R119" s="459">
        <f ca="1">IF(ISERROR(VLOOKUP($B119,'NEL &amp; P4P Backsheet'!$D$11:$BM$187,R$11,0)),"",VLOOKUP($B119,'NEL &amp; P4P Backsheet'!$D$11:$BM$187, R$11,0))</f>
        <v>-45</v>
      </c>
      <c r="S119" s="57">
        <f ca="1">IF(ISERROR(VLOOKUP($B119,'NEL &amp; P4P Backsheet'!$D$11:$BM$187,S$11,0)),"",VLOOKUP($B119,'NEL &amp; P4P Backsheet'!$D$11:$BM$187, S$11,0))</f>
        <v>266</v>
      </c>
      <c r="T119" s="61">
        <f ca="1">IF(ISERROR(VLOOKUP($B119,'NEL &amp; P4P Backsheet'!$D$11:$BM$187,T$11,0)),"",VLOOKUP($B119,'NEL &amp; P4P Backsheet'!$D$11:$BM$187, T$11,0))</f>
        <v>0</v>
      </c>
      <c r="U119" s="327">
        <f ca="1">IF(ISERROR(VLOOKUP($B119,'NEL &amp; P4P Backsheet'!$D$11:$BM$187,U$11,0)),"",VLOOKUP($B119,'NEL &amp; P4P Backsheet'!$D$11:$BM$187, U$11,0))</f>
        <v>323</v>
      </c>
      <c r="V119" s="459">
        <f ca="1">IF(ISERROR(VLOOKUP($B119,'NEL &amp; P4P Backsheet'!$D$11:$BM$187,V$11,0)),"",VLOOKUP($B119,'NEL &amp; P4P Backsheet'!$D$11:$BM$187, V$11,0))</f>
        <v>191</v>
      </c>
      <c r="W119" s="57">
        <f ca="1">IF(ISERROR(VLOOKUP($B119,'NEL &amp; P4P Backsheet'!$D$11:$BM$187,W$11,0)),"",VLOOKUP($B119,'NEL &amp; P4P Backsheet'!$D$11:$BM$187, W$11,0))</f>
        <v>265</v>
      </c>
    </row>
    <row r="120" spans="1:23" ht="15.75" thickBot="1">
      <c r="A120" s="3">
        <v>105</v>
      </c>
      <c r="B120" s="41" t="str">
        <f t="shared" ca="1" si="3"/>
        <v>E06000002</v>
      </c>
      <c r="C120" s="42" t="str">
        <f ca="1">IF(B120="","",VLOOKUP(B120,'Org list'!$J$9:$K$637,2,0))</f>
        <v>Middlesbrough</v>
      </c>
      <c r="D120" s="24" t="str">
        <f ca="1">IF(ISERROR(VLOOKUP($B120,'NEL &amp; P4P Backsheet'!$D$38:$BL$187,'Non-Elective Performance'!$D$11,0)),"",VLOOKUP($B120,'NEL &amp; P4P Backsheet'!$D$38:$BL$187,'Non-Elective Performance'!$D$11,0))</f>
        <v>MAR</v>
      </c>
      <c r="E120" s="327">
        <f ca="1">IF(ISERROR(VLOOKUP($B120,'NEL &amp; P4P Backsheet'!$D$11:$BM$187,E$11,0)),"",VLOOKUP($B120,'NEL &amp; P4P Backsheet'!$D$11:$BM$187, E$11,0))</f>
        <v>4232</v>
      </c>
      <c r="F120" s="459">
        <f ca="1">IF(ISERROR(VLOOKUP($B120,'NEL &amp; P4P Backsheet'!$D$11:$BM$187,F$11,0)),"",VLOOKUP($B120,'NEL &amp; P4P Backsheet'!$D$11:$BM$187, F$11,0))</f>
        <v>4197</v>
      </c>
      <c r="G120" s="459">
        <f ca="1">IF(ISERROR(VLOOKUP($B120,'NEL &amp; P4P Backsheet'!$D$11:$BM$187,G$11,0)),"",VLOOKUP($B120,'NEL &amp; P4P Backsheet'!$D$11:$BM$187, G$11,0))</f>
        <v>3924</v>
      </c>
      <c r="H120" s="57">
        <f ca="1">IF(ISERROR(VLOOKUP($B120,'NEL &amp; P4P Backsheet'!$D$11:$BM$187,H$11,0)),"",VLOOKUP($B120,'NEL &amp; P4P Backsheet'!$D$11:$BM$187, H$11,0))</f>
        <v>4079</v>
      </c>
      <c r="I120" s="327">
        <f ca="1">IF(ISERROR(VLOOKUP($B120,'NEL &amp; P4P Backsheet'!$D$11:$BM$187,I$11,0)),"",VLOOKUP($B120,'NEL &amp; P4P Backsheet'!$D$11:$BM$187, I$11,0))</f>
        <v>4083</v>
      </c>
      <c r="J120" s="459">
        <f ca="1">IF(ISERROR(VLOOKUP($B120,'NEL &amp; P4P Backsheet'!$D$11:$BM$187,J$11,0)),"",VLOOKUP($B120,'NEL &amp; P4P Backsheet'!$D$11:$BM$187, J$11,0))</f>
        <v>4054</v>
      </c>
      <c r="K120" s="459">
        <f ca="1">IF(ISERROR(VLOOKUP($B120,'NEL &amp; P4P Backsheet'!$D$11:$BM$187,K$11,0)),"",VLOOKUP($B120,'NEL &amp; P4P Backsheet'!$D$11:$BM$187, K$11,0))</f>
        <v>3783</v>
      </c>
      <c r="L120" s="57">
        <f ca="1">IF(ISERROR(VLOOKUP($B120,'NEL &amp; P4P Backsheet'!$D$11:$BM$187,L$11,0)),"",VLOOKUP($B120,'NEL &amp; P4P Backsheet'!$D$11:$BM$187, L$11,0))</f>
        <v>3933</v>
      </c>
      <c r="M120" s="344">
        <f ca="1">IF(ISERROR(VLOOKUP($B120,'NEL &amp; P4P Backsheet'!$D$11:$BM$187,M$11,0)),"",VLOOKUP($B120,'NEL &amp; P4P Backsheet'!$D$11:$BM$187, M$11,0))</f>
        <v>4036</v>
      </c>
      <c r="N120" s="327">
        <f ca="1">IF(ISERROR(VLOOKUP($B120,'NEL &amp; P4P Backsheet'!$D$11:$BM$187,N$11,0)),"",VLOOKUP($B120,'NEL &amp; P4P Backsheet'!$D$11:$BM$187, N$11,0))</f>
        <v>3782</v>
      </c>
      <c r="O120" s="459">
        <f ca="1">IF(ISERROR(VLOOKUP($B120,'NEL &amp; P4P Backsheet'!$D$11:$BM$187,O$11,0)),"",VLOOKUP($B120,'NEL &amp; P4P Backsheet'!$D$11:$BM$187, O$11,0))</f>
        <v>3843.0011053816193</v>
      </c>
      <c r="P120" s="57">
        <f ca="1">IF(ISERROR(VLOOKUP($B120,'NEL &amp; P4P Backsheet'!$D$11:$BM$187,P$11,0)),"",VLOOKUP($B120,'NEL &amp; P4P Backsheet'!$D$11:$BM$187, P$11,0))</f>
        <v>3835</v>
      </c>
      <c r="Q120" s="327">
        <f ca="1">IF(ISERROR(VLOOKUP($B120,'NEL &amp; P4P Backsheet'!$D$11:$BM$187,Q$11,0)),"",VLOOKUP($B120,'NEL &amp; P4P Backsheet'!$D$11:$BM$187, Q$11,0))</f>
        <v>450</v>
      </c>
      <c r="R120" s="459">
        <f ca="1">IF(ISERROR(VLOOKUP($B120,'NEL &amp; P4P Backsheet'!$D$11:$BM$187,R$11,0)),"",VLOOKUP($B120,'NEL &amp; P4P Backsheet'!$D$11:$BM$187, R$11,0))</f>
        <v>353.99889461838075</v>
      </c>
      <c r="S120" s="57">
        <f ca="1">IF(ISERROR(VLOOKUP($B120,'NEL &amp; P4P Backsheet'!$D$11:$BM$187,S$11,0)),"",VLOOKUP($B120,'NEL &amp; P4P Backsheet'!$D$11:$BM$187, S$11,0))</f>
        <v>89</v>
      </c>
      <c r="T120" s="61">
        <f ca="1">IF(ISERROR(VLOOKUP($B120,'NEL &amp; P4P Backsheet'!$D$11:$BM$187,T$11,0)),"",VLOOKUP($B120,'NEL &amp; P4P Backsheet'!$D$11:$BM$187, T$11,0))</f>
        <v>0</v>
      </c>
      <c r="U120" s="327">
        <f ca="1">IF(ISERROR(VLOOKUP($B120,'NEL &amp; P4P Backsheet'!$D$11:$BM$187,U$11,0)),"",VLOOKUP($B120,'NEL &amp; P4P Backsheet'!$D$11:$BM$187, U$11,0))</f>
        <v>301</v>
      </c>
      <c r="V120" s="459">
        <f ca="1">IF(ISERROR(VLOOKUP($B120,'NEL &amp; P4P Backsheet'!$D$11:$BM$187,V$11,0)),"",VLOOKUP($B120,'NEL &amp; P4P Backsheet'!$D$11:$BM$187, V$11,0))</f>
        <v>210.99889461838075</v>
      </c>
      <c r="W120" s="57">
        <f ca="1">IF(ISERROR(VLOOKUP($B120,'NEL &amp; P4P Backsheet'!$D$11:$BM$187,W$11,0)),"",VLOOKUP($B120,'NEL &amp; P4P Backsheet'!$D$11:$BM$187, W$11,0))</f>
        <v>-52</v>
      </c>
    </row>
    <row r="121" spans="1:23" ht="15.75" thickBot="1">
      <c r="A121" s="3">
        <v>106</v>
      </c>
      <c r="B121" s="41" t="str">
        <f t="shared" ca="1" si="3"/>
        <v>E06000042</v>
      </c>
      <c r="C121" s="42" t="str">
        <f ca="1">IF(B121="","",VLOOKUP(B121,'Org list'!$J$9:$K$637,2,0))</f>
        <v>Milton Keynes</v>
      </c>
      <c r="D121" s="24" t="str">
        <f ca="1">IF(ISERROR(VLOOKUP($B121,'NEL &amp; P4P Backsheet'!$D$38:$BL$187,'Non-Elective Performance'!$D$11,0)),"",VLOOKUP($B121,'NEL &amp; P4P Backsheet'!$D$38:$BL$187,'Non-Elective Performance'!$D$11,0))</f>
        <v>MAR</v>
      </c>
      <c r="E121" s="327">
        <f ca="1">IF(ISERROR(VLOOKUP($B121,'NEL &amp; P4P Backsheet'!$D$11:$BM$187,E$11,0)),"",VLOOKUP($B121,'NEL &amp; P4P Backsheet'!$D$11:$BM$187, E$11,0))</f>
        <v>6611</v>
      </c>
      <c r="F121" s="459">
        <f ca="1">IF(ISERROR(VLOOKUP($B121,'NEL &amp; P4P Backsheet'!$D$11:$BM$187,F$11,0)),"",VLOOKUP($B121,'NEL &amp; P4P Backsheet'!$D$11:$BM$187, F$11,0))</f>
        <v>6675</v>
      </c>
      <c r="G121" s="459">
        <f ca="1">IF(ISERROR(VLOOKUP($B121,'NEL &amp; P4P Backsheet'!$D$11:$BM$187,G$11,0)),"",VLOOKUP($B121,'NEL &amp; P4P Backsheet'!$D$11:$BM$187, G$11,0))</f>
        <v>6119</v>
      </c>
      <c r="H121" s="57">
        <f ca="1">IF(ISERROR(VLOOKUP($B121,'NEL &amp; P4P Backsheet'!$D$11:$BM$187,H$11,0)),"",VLOOKUP($B121,'NEL &amp; P4P Backsheet'!$D$11:$BM$187, H$11,0))</f>
        <v>6362</v>
      </c>
      <c r="I121" s="327">
        <f ca="1">IF(ISERROR(VLOOKUP($B121,'NEL &amp; P4P Backsheet'!$D$11:$BM$187,I$11,0)),"",VLOOKUP($B121,'NEL &amp; P4P Backsheet'!$D$11:$BM$187, I$11,0))</f>
        <v>6398</v>
      </c>
      <c r="J121" s="459">
        <f ca="1">IF(ISERROR(VLOOKUP($B121,'NEL &amp; P4P Backsheet'!$D$11:$BM$187,J$11,0)),"",VLOOKUP($B121,'NEL &amp; P4P Backsheet'!$D$11:$BM$187, J$11,0))</f>
        <v>6442</v>
      </c>
      <c r="K121" s="459">
        <f ca="1">IF(ISERROR(VLOOKUP($B121,'NEL &amp; P4P Backsheet'!$D$11:$BM$187,K$11,0)),"",VLOOKUP($B121,'NEL &amp; P4P Backsheet'!$D$11:$BM$187, K$11,0))</f>
        <v>5890</v>
      </c>
      <c r="L121" s="57">
        <f ca="1">IF(ISERROR(VLOOKUP($B121,'NEL &amp; P4P Backsheet'!$D$11:$BM$187,L$11,0)),"",VLOOKUP($B121,'NEL &amp; P4P Backsheet'!$D$11:$BM$187, L$11,0))</f>
        <v>6133</v>
      </c>
      <c r="M121" s="344">
        <f ca="1">IF(ISERROR(VLOOKUP($B121,'NEL &amp; P4P Backsheet'!$D$11:$BM$187,M$11,0)),"",VLOOKUP($B121,'NEL &amp; P4P Backsheet'!$D$11:$BM$187, M$11,0))</f>
        <v>6173</v>
      </c>
      <c r="N121" s="327">
        <f ca="1">IF(ISERROR(VLOOKUP($B121,'NEL &amp; P4P Backsheet'!$D$11:$BM$187,N$11,0)),"",VLOOKUP($B121,'NEL &amp; P4P Backsheet'!$D$11:$BM$187, N$11,0))</f>
        <v>6231</v>
      </c>
      <c r="O121" s="459">
        <f ca="1">IF(ISERROR(VLOOKUP($B121,'NEL &amp; P4P Backsheet'!$D$11:$BM$187,O$11,0)),"",VLOOKUP($B121,'NEL &amp; P4P Backsheet'!$D$11:$BM$187, O$11,0))</f>
        <v>6752</v>
      </c>
      <c r="P121" s="57">
        <f ca="1">IF(ISERROR(VLOOKUP($B121,'NEL &amp; P4P Backsheet'!$D$11:$BM$187,P$11,0)),"",VLOOKUP($B121,'NEL &amp; P4P Backsheet'!$D$11:$BM$187, P$11,0))</f>
        <v>6772</v>
      </c>
      <c r="Q121" s="327">
        <f ca="1">IF(ISERROR(VLOOKUP($B121,'NEL &amp; P4P Backsheet'!$D$11:$BM$187,Q$11,0)),"",VLOOKUP($B121,'NEL &amp; P4P Backsheet'!$D$11:$BM$187, Q$11,0))</f>
        <v>380</v>
      </c>
      <c r="R121" s="459">
        <f ca="1">IF(ISERROR(VLOOKUP($B121,'NEL &amp; P4P Backsheet'!$D$11:$BM$187,R$11,0)),"",VLOOKUP($B121,'NEL &amp; P4P Backsheet'!$D$11:$BM$187, R$11,0))</f>
        <v>-77</v>
      </c>
      <c r="S121" s="57">
        <f ca="1">IF(ISERROR(VLOOKUP($B121,'NEL &amp; P4P Backsheet'!$D$11:$BM$187,S$11,0)),"",VLOOKUP($B121,'NEL &amp; P4P Backsheet'!$D$11:$BM$187, S$11,0))</f>
        <v>-653</v>
      </c>
      <c r="T121" s="61">
        <f ca="1">IF(ISERROR(VLOOKUP($B121,'NEL &amp; P4P Backsheet'!$D$11:$BM$187,T$11,0)),"",VLOOKUP($B121,'NEL &amp; P4P Backsheet'!$D$11:$BM$187, T$11,0))</f>
        <v>0</v>
      </c>
      <c r="U121" s="327">
        <f ca="1">IF(ISERROR(VLOOKUP($B121,'NEL &amp; P4P Backsheet'!$D$11:$BM$187,U$11,0)),"",VLOOKUP($B121,'NEL &amp; P4P Backsheet'!$D$11:$BM$187, U$11,0))</f>
        <v>167</v>
      </c>
      <c r="V121" s="459">
        <f ca="1">IF(ISERROR(VLOOKUP($B121,'NEL &amp; P4P Backsheet'!$D$11:$BM$187,V$11,0)),"",VLOOKUP($B121,'NEL &amp; P4P Backsheet'!$D$11:$BM$187, V$11,0))</f>
        <v>-310</v>
      </c>
      <c r="W121" s="57">
        <f ca="1">IF(ISERROR(VLOOKUP($B121,'NEL &amp; P4P Backsheet'!$D$11:$BM$187,W$11,0)),"",VLOOKUP($B121,'NEL &amp; P4P Backsheet'!$D$11:$BM$187, W$11,0))</f>
        <v>-882</v>
      </c>
    </row>
    <row r="122" spans="1:23" ht="15.75" thickBot="1">
      <c r="A122" s="3">
        <v>107</v>
      </c>
      <c r="B122" s="41" t="str">
        <f t="shared" ca="1" si="3"/>
        <v>E08000021</v>
      </c>
      <c r="C122" s="42" t="str">
        <f ca="1">IF(B122="","",VLOOKUP(B122,'Org list'!$J$9:$K$637,2,0))</f>
        <v>Newcastle upon Tyne</v>
      </c>
      <c r="D122" s="24" t="str">
        <f ca="1">IF(ISERROR(VLOOKUP($B122,'NEL &amp; P4P Backsheet'!$D$38:$BL$187,'Non-Elective Performance'!$D$11,0)),"",VLOOKUP($B122,'NEL &amp; P4P Backsheet'!$D$38:$BL$187,'Non-Elective Performance'!$D$11,0))</f>
        <v>MAR</v>
      </c>
      <c r="E122" s="327">
        <f ca="1">IF(ISERROR(VLOOKUP($B122,'NEL &amp; P4P Backsheet'!$D$11:$BM$187,E$11,0)),"",VLOOKUP($B122,'NEL &amp; P4P Backsheet'!$D$11:$BM$187, E$11,0))</f>
        <v>7885</v>
      </c>
      <c r="F122" s="459">
        <f ca="1">IF(ISERROR(VLOOKUP($B122,'NEL &amp; P4P Backsheet'!$D$11:$BM$187,F$11,0)),"",VLOOKUP($B122,'NEL &amp; P4P Backsheet'!$D$11:$BM$187, F$11,0))</f>
        <v>7815</v>
      </c>
      <c r="G122" s="459">
        <f ca="1">IF(ISERROR(VLOOKUP($B122,'NEL &amp; P4P Backsheet'!$D$11:$BM$187,G$11,0)),"",VLOOKUP($B122,'NEL &amp; P4P Backsheet'!$D$11:$BM$187, G$11,0))</f>
        <v>7864</v>
      </c>
      <c r="H122" s="57">
        <f ca="1">IF(ISERROR(VLOOKUP($B122,'NEL &amp; P4P Backsheet'!$D$11:$BM$187,H$11,0)),"",VLOOKUP($B122,'NEL &amp; P4P Backsheet'!$D$11:$BM$187, H$11,0))</f>
        <v>8400</v>
      </c>
      <c r="I122" s="327">
        <f ca="1">IF(ISERROR(VLOOKUP($B122,'NEL &amp; P4P Backsheet'!$D$11:$BM$187,I$11,0)),"",VLOOKUP($B122,'NEL &amp; P4P Backsheet'!$D$11:$BM$187, I$11,0))</f>
        <v>7743.07</v>
      </c>
      <c r="J122" s="459">
        <f ca="1">IF(ISERROR(VLOOKUP($B122,'NEL &amp; P4P Backsheet'!$D$11:$BM$187,J$11,0)),"",VLOOKUP($B122,'NEL &amp; P4P Backsheet'!$D$11:$BM$187, J$11,0))</f>
        <v>7674.33</v>
      </c>
      <c r="K122" s="459">
        <f ca="1">IF(ISERROR(VLOOKUP($B122,'NEL &amp; P4P Backsheet'!$D$11:$BM$187,K$11,0)),"",VLOOKUP($B122,'NEL &amp; P4P Backsheet'!$D$11:$BM$187, K$11,0))</f>
        <v>7722.4480000000003</v>
      </c>
      <c r="L122" s="57">
        <f ca="1">IF(ISERROR(VLOOKUP($B122,'NEL &amp; P4P Backsheet'!$D$11:$BM$187,L$11,0)),"",VLOOKUP($B122,'NEL &amp; P4P Backsheet'!$D$11:$BM$187, L$11,0))</f>
        <v>8248.7999999999993</v>
      </c>
      <c r="M122" s="344">
        <f ca="1">IF(ISERROR(VLOOKUP($B122,'NEL &amp; P4P Backsheet'!$D$11:$BM$187,M$11,0)),"",VLOOKUP($B122,'NEL &amp; P4P Backsheet'!$D$11:$BM$187, M$11,0))</f>
        <v>7901</v>
      </c>
      <c r="N122" s="327">
        <f ca="1">IF(ISERROR(VLOOKUP($B122,'NEL &amp; P4P Backsheet'!$D$11:$BM$187,N$11,0)),"",VLOOKUP($B122,'NEL &amp; P4P Backsheet'!$D$11:$BM$187, N$11,0))</f>
        <v>8046</v>
      </c>
      <c r="O122" s="459">
        <f ca="1">IF(ISERROR(VLOOKUP($B122,'NEL &amp; P4P Backsheet'!$D$11:$BM$187,O$11,0)),"",VLOOKUP($B122,'NEL &amp; P4P Backsheet'!$D$11:$BM$187, O$11,0))</f>
        <v>7911</v>
      </c>
      <c r="P122" s="57">
        <f ca="1">IF(ISERROR(VLOOKUP($B122,'NEL &amp; P4P Backsheet'!$D$11:$BM$187,P$11,0)),"",VLOOKUP($B122,'NEL &amp; P4P Backsheet'!$D$11:$BM$187, P$11,0))</f>
        <v>7352</v>
      </c>
      <c r="Q122" s="327">
        <f ca="1">IF(ISERROR(VLOOKUP($B122,'NEL &amp; P4P Backsheet'!$D$11:$BM$187,Q$11,0)),"",VLOOKUP($B122,'NEL &amp; P4P Backsheet'!$D$11:$BM$187, Q$11,0))</f>
        <v>-161</v>
      </c>
      <c r="R122" s="459">
        <f ca="1">IF(ISERROR(VLOOKUP($B122,'NEL &amp; P4P Backsheet'!$D$11:$BM$187,R$11,0)),"",VLOOKUP($B122,'NEL &amp; P4P Backsheet'!$D$11:$BM$187, R$11,0))</f>
        <v>-96</v>
      </c>
      <c r="S122" s="57">
        <f ca="1">IF(ISERROR(VLOOKUP($B122,'NEL &amp; P4P Backsheet'!$D$11:$BM$187,S$11,0)),"",VLOOKUP($B122,'NEL &amp; P4P Backsheet'!$D$11:$BM$187, S$11,0))</f>
        <v>512</v>
      </c>
      <c r="T122" s="61">
        <f ca="1">IF(ISERROR(VLOOKUP($B122,'NEL &amp; P4P Backsheet'!$D$11:$BM$187,T$11,0)),"",VLOOKUP($B122,'NEL &amp; P4P Backsheet'!$D$11:$BM$187, T$11,0))</f>
        <v>0</v>
      </c>
      <c r="U122" s="327">
        <f ca="1">IF(ISERROR(VLOOKUP($B122,'NEL &amp; P4P Backsheet'!$D$11:$BM$187,U$11,0)),"",VLOOKUP($B122,'NEL &amp; P4P Backsheet'!$D$11:$BM$187, U$11,0))</f>
        <v>-302.93000000000029</v>
      </c>
      <c r="V122" s="459">
        <f ca="1">IF(ISERROR(VLOOKUP($B122,'NEL &amp; P4P Backsheet'!$D$11:$BM$187,V$11,0)),"",VLOOKUP($B122,'NEL &amp; P4P Backsheet'!$D$11:$BM$187, V$11,0))</f>
        <v>-236.67000000000007</v>
      </c>
      <c r="W122" s="57">
        <f ca="1">IF(ISERROR(VLOOKUP($B122,'NEL &amp; P4P Backsheet'!$D$11:$BM$187,W$11,0)),"",VLOOKUP($B122,'NEL &amp; P4P Backsheet'!$D$11:$BM$187, W$11,0))</f>
        <v>370.44800000000032</v>
      </c>
    </row>
    <row r="123" spans="1:23" ht="15.75" thickBot="1">
      <c r="A123" s="3">
        <v>108</v>
      </c>
      <c r="B123" s="41" t="str">
        <f t="shared" ca="1" si="3"/>
        <v>E09000025</v>
      </c>
      <c r="C123" s="42" t="str">
        <f ca="1">IF(B123="","",VLOOKUP(B123,'Org list'!$J$9:$K$637,2,0))</f>
        <v>Newham</v>
      </c>
      <c r="D123" s="24" t="str">
        <f ca="1">IF(ISERROR(VLOOKUP($B123,'NEL &amp; P4P Backsheet'!$D$38:$BL$187,'Non-Elective Performance'!$D$11,0)),"",VLOOKUP($B123,'NEL &amp; P4P Backsheet'!$D$38:$BL$187,'Non-Elective Performance'!$D$11,0))</f>
        <v>MAR</v>
      </c>
      <c r="E123" s="327">
        <f ca="1">IF(ISERROR(VLOOKUP($B123,'NEL &amp; P4P Backsheet'!$D$11:$BM$187,E$11,0)),"",VLOOKUP($B123,'NEL &amp; P4P Backsheet'!$D$11:$BM$187, E$11,0))</f>
        <v>8271</v>
      </c>
      <c r="F123" s="459">
        <f ca="1">IF(ISERROR(VLOOKUP($B123,'NEL &amp; P4P Backsheet'!$D$11:$BM$187,F$11,0)),"",VLOOKUP($B123,'NEL &amp; P4P Backsheet'!$D$11:$BM$187, F$11,0))</f>
        <v>8119</v>
      </c>
      <c r="G123" s="459">
        <f ca="1">IF(ISERROR(VLOOKUP($B123,'NEL &amp; P4P Backsheet'!$D$11:$BM$187,G$11,0)),"",VLOOKUP($B123,'NEL &amp; P4P Backsheet'!$D$11:$BM$187, G$11,0))</f>
        <v>7856</v>
      </c>
      <c r="H123" s="57">
        <f ca="1">IF(ISERROR(VLOOKUP($B123,'NEL &amp; P4P Backsheet'!$D$11:$BM$187,H$11,0)),"",VLOOKUP($B123,'NEL &amp; P4P Backsheet'!$D$11:$BM$187, H$11,0))</f>
        <v>8068</v>
      </c>
      <c r="I123" s="327">
        <f ca="1">IF(ISERROR(VLOOKUP($B123,'NEL &amp; P4P Backsheet'!$D$11:$BM$187,I$11,0)),"",VLOOKUP($B123,'NEL &amp; P4P Backsheet'!$D$11:$BM$187, I$11,0))</f>
        <v>8148</v>
      </c>
      <c r="J123" s="459">
        <f ca="1">IF(ISERROR(VLOOKUP($B123,'NEL &amp; P4P Backsheet'!$D$11:$BM$187,J$11,0)),"",VLOOKUP($B123,'NEL &amp; P4P Backsheet'!$D$11:$BM$187, J$11,0))</f>
        <v>8002</v>
      </c>
      <c r="K123" s="459">
        <f ca="1">IF(ISERROR(VLOOKUP($B123,'NEL &amp; P4P Backsheet'!$D$11:$BM$187,K$11,0)),"",VLOOKUP($B123,'NEL &amp; P4P Backsheet'!$D$11:$BM$187, K$11,0))</f>
        <v>7737</v>
      </c>
      <c r="L123" s="57">
        <f ca="1">IF(ISERROR(VLOOKUP($B123,'NEL &amp; P4P Backsheet'!$D$11:$BM$187,L$11,0)),"",VLOOKUP($B123,'NEL &amp; P4P Backsheet'!$D$11:$BM$187, L$11,0))</f>
        <v>7943</v>
      </c>
      <c r="M123" s="344">
        <f ca="1">IF(ISERROR(VLOOKUP($B123,'NEL &amp; P4P Backsheet'!$D$11:$BM$187,M$11,0)),"",VLOOKUP($B123,'NEL &amp; P4P Backsheet'!$D$11:$BM$187, M$11,0))</f>
        <v>8148</v>
      </c>
      <c r="N123" s="327">
        <f ca="1">IF(ISERROR(VLOOKUP($B123,'NEL &amp; P4P Backsheet'!$D$11:$BM$187,N$11,0)),"",VLOOKUP($B123,'NEL &amp; P4P Backsheet'!$D$11:$BM$187, N$11,0))</f>
        <v>7347</v>
      </c>
      <c r="O123" s="459">
        <f ca="1">IF(ISERROR(VLOOKUP($B123,'NEL &amp; P4P Backsheet'!$D$11:$BM$187,O$11,0)),"",VLOOKUP($B123,'NEL &amp; P4P Backsheet'!$D$11:$BM$187, O$11,0))</f>
        <v>7812</v>
      </c>
      <c r="P123" s="57">
        <f ca="1">IF(ISERROR(VLOOKUP($B123,'NEL &amp; P4P Backsheet'!$D$11:$BM$187,P$11,0)),"",VLOOKUP($B123,'NEL &amp; P4P Backsheet'!$D$11:$BM$187, P$11,0))</f>
        <v>7636</v>
      </c>
      <c r="Q123" s="327">
        <f ca="1">IF(ISERROR(VLOOKUP($B123,'NEL &amp; P4P Backsheet'!$D$11:$BM$187,Q$11,0)),"",VLOOKUP($B123,'NEL &amp; P4P Backsheet'!$D$11:$BM$187, Q$11,0))</f>
        <v>924</v>
      </c>
      <c r="R123" s="459">
        <f ca="1">IF(ISERROR(VLOOKUP($B123,'NEL &amp; P4P Backsheet'!$D$11:$BM$187,R$11,0)),"",VLOOKUP($B123,'NEL &amp; P4P Backsheet'!$D$11:$BM$187, R$11,0))</f>
        <v>307</v>
      </c>
      <c r="S123" s="57">
        <f ca="1">IF(ISERROR(VLOOKUP($B123,'NEL &amp; P4P Backsheet'!$D$11:$BM$187,S$11,0)),"",VLOOKUP($B123,'NEL &amp; P4P Backsheet'!$D$11:$BM$187, S$11,0))</f>
        <v>220</v>
      </c>
      <c r="T123" s="61">
        <f ca="1">IF(ISERROR(VLOOKUP($B123,'NEL &amp; P4P Backsheet'!$D$11:$BM$187,T$11,0)),"",VLOOKUP($B123,'NEL &amp; P4P Backsheet'!$D$11:$BM$187, T$11,0))</f>
        <v>0</v>
      </c>
      <c r="U123" s="327">
        <f ca="1">IF(ISERROR(VLOOKUP($B123,'NEL &amp; P4P Backsheet'!$D$11:$BM$187,U$11,0)),"",VLOOKUP($B123,'NEL &amp; P4P Backsheet'!$D$11:$BM$187, U$11,0))</f>
        <v>801</v>
      </c>
      <c r="V123" s="459">
        <f ca="1">IF(ISERROR(VLOOKUP($B123,'NEL &amp; P4P Backsheet'!$D$11:$BM$187,V$11,0)),"",VLOOKUP($B123,'NEL &amp; P4P Backsheet'!$D$11:$BM$187, V$11,0))</f>
        <v>190</v>
      </c>
      <c r="W123" s="57">
        <f ca="1">IF(ISERROR(VLOOKUP($B123,'NEL &amp; P4P Backsheet'!$D$11:$BM$187,W$11,0)),"",VLOOKUP($B123,'NEL &amp; P4P Backsheet'!$D$11:$BM$187, W$11,0))</f>
        <v>101</v>
      </c>
    </row>
    <row r="124" spans="1:23" ht="15.75" thickBot="1">
      <c r="A124" s="3">
        <v>109</v>
      </c>
      <c r="B124" s="41" t="str">
        <f t="shared" ca="1" si="3"/>
        <v>E10000020</v>
      </c>
      <c r="C124" s="42" t="str">
        <f ca="1">IF(B124="","",VLOOKUP(B124,'Org list'!$J$9:$K$637,2,0))</f>
        <v>Norfolk</v>
      </c>
      <c r="D124" s="24" t="str">
        <f ca="1">IF(ISERROR(VLOOKUP($B124,'NEL &amp; P4P Backsheet'!$D$38:$BL$187,'Non-Elective Performance'!$D$11,0)),"",VLOOKUP($B124,'NEL &amp; P4P Backsheet'!$D$38:$BL$187,'Non-Elective Performance'!$D$11,0))</f>
        <v>MAR</v>
      </c>
      <c r="E124" s="327">
        <f ca="1">IF(ISERROR(VLOOKUP($B124,'NEL &amp; P4P Backsheet'!$D$11:$BM$187,E$11,0)),"",VLOOKUP($B124,'NEL &amp; P4P Backsheet'!$D$11:$BM$187, E$11,0))</f>
        <v>22905</v>
      </c>
      <c r="F124" s="459">
        <f ca="1">IF(ISERROR(VLOOKUP($B124,'NEL &amp; P4P Backsheet'!$D$11:$BM$187,F$11,0)),"",VLOOKUP($B124,'NEL &amp; P4P Backsheet'!$D$11:$BM$187, F$11,0))</f>
        <v>23320</v>
      </c>
      <c r="G124" s="459">
        <f ca="1">IF(ISERROR(VLOOKUP($B124,'NEL &amp; P4P Backsheet'!$D$11:$BM$187,G$11,0)),"",VLOOKUP($B124,'NEL &amp; P4P Backsheet'!$D$11:$BM$187, G$11,0))</f>
        <v>23029</v>
      </c>
      <c r="H124" s="57">
        <f ca="1">IF(ISERROR(VLOOKUP($B124,'NEL &amp; P4P Backsheet'!$D$11:$BM$187,H$11,0)),"",VLOOKUP($B124,'NEL &amp; P4P Backsheet'!$D$11:$BM$187, H$11,0))</f>
        <v>23835</v>
      </c>
      <c r="I124" s="327">
        <f ca="1">IF(ISERROR(VLOOKUP($B124,'NEL &amp; P4P Backsheet'!$D$11:$BM$187,I$11,0)),"",VLOOKUP($B124,'NEL &amp; P4P Backsheet'!$D$11:$BM$187, I$11,0))</f>
        <v>22667</v>
      </c>
      <c r="J124" s="459">
        <f ca="1">IF(ISERROR(VLOOKUP($B124,'NEL &amp; P4P Backsheet'!$D$11:$BM$187,J$11,0)),"",VLOOKUP($B124,'NEL &amp; P4P Backsheet'!$D$11:$BM$187, J$11,0))</f>
        <v>22702</v>
      </c>
      <c r="K124" s="459">
        <f ca="1">IF(ISERROR(VLOOKUP($B124,'NEL &amp; P4P Backsheet'!$D$11:$BM$187,K$11,0)),"",VLOOKUP($B124,'NEL &amp; P4P Backsheet'!$D$11:$BM$187, K$11,0))</f>
        <v>21812</v>
      </c>
      <c r="L124" s="57">
        <f ca="1">IF(ISERROR(VLOOKUP($B124,'NEL &amp; P4P Backsheet'!$D$11:$BM$187,L$11,0)),"",VLOOKUP($B124,'NEL &amp; P4P Backsheet'!$D$11:$BM$187, L$11,0))</f>
        <v>22642</v>
      </c>
      <c r="M124" s="344">
        <f ca="1">IF(ISERROR(VLOOKUP($B124,'NEL &amp; P4P Backsheet'!$D$11:$BM$187,M$11,0)),"",VLOOKUP($B124,'NEL &amp; P4P Backsheet'!$D$11:$BM$187, M$11,0))</f>
        <v>23331</v>
      </c>
      <c r="N124" s="327">
        <f ca="1">IF(ISERROR(VLOOKUP($B124,'NEL &amp; P4P Backsheet'!$D$11:$BM$187,N$11,0)),"",VLOOKUP($B124,'NEL &amp; P4P Backsheet'!$D$11:$BM$187, N$11,0))</f>
        <v>23331</v>
      </c>
      <c r="O124" s="459">
        <f ca="1">IF(ISERROR(VLOOKUP($B124,'NEL &amp; P4P Backsheet'!$D$11:$BM$187,O$11,0)),"",VLOOKUP($B124,'NEL &amp; P4P Backsheet'!$D$11:$BM$187, O$11,0))</f>
        <v>23335</v>
      </c>
      <c r="P124" s="57">
        <f ca="1">IF(ISERROR(VLOOKUP($B124,'NEL &amp; P4P Backsheet'!$D$11:$BM$187,P$11,0)),"",VLOOKUP($B124,'NEL &amp; P4P Backsheet'!$D$11:$BM$187, P$11,0))</f>
        <v>24104</v>
      </c>
      <c r="Q124" s="327">
        <f ca="1">IF(ISERROR(VLOOKUP($B124,'NEL &amp; P4P Backsheet'!$D$11:$BM$187,Q$11,0)),"",VLOOKUP($B124,'NEL &amp; P4P Backsheet'!$D$11:$BM$187, Q$11,0))</f>
        <v>-426</v>
      </c>
      <c r="R124" s="459">
        <f ca="1">IF(ISERROR(VLOOKUP($B124,'NEL &amp; P4P Backsheet'!$D$11:$BM$187,R$11,0)),"",VLOOKUP($B124,'NEL &amp; P4P Backsheet'!$D$11:$BM$187, R$11,0))</f>
        <v>-15</v>
      </c>
      <c r="S124" s="57">
        <f ca="1">IF(ISERROR(VLOOKUP($B124,'NEL &amp; P4P Backsheet'!$D$11:$BM$187,S$11,0)),"",VLOOKUP($B124,'NEL &amp; P4P Backsheet'!$D$11:$BM$187, S$11,0))</f>
        <v>-1075</v>
      </c>
      <c r="T124" s="61">
        <f ca="1">IF(ISERROR(VLOOKUP($B124,'NEL &amp; P4P Backsheet'!$D$11:$BM$187,T$11,0)),"",VLOOKUP($B124,'NEL &amp; P4P Backsheet'!$D$11:$BM$187, T$11,0))</f>
        <v>0</v>
      </c>
      <c r="U124" s="327">
        <f ca="1">IF(ISERROR(VLOOKUP($B124,'NEL &amp; P4P Backsheet'!$D$11:$BM$187,U$11,0)),"",VLOOKUP($B124,'NEL &amp; P4P Backsheet'!$D$11:$BM$187, U$11,0))</f>
        <v>-664</v>
      </c>
      <c r="V124" s="459">
        <f ca="1">IF(ISERROR(VLOOKUP($B124,'NEL &amp; P4P Backsheet'!$D$11:$BM$187,V$11,0)),"",VLOOKUP($B124,'NEL &amp; P4P Backsheet'!$D$11:$BM$187, V$11,0))</f>
        <v>-633</v>
      </c>
      <c r="W124" s="57">
        <f ca="1">IF(ISERROR(VLOOKUP($B124,'NEL &amp; P4P Backsheet'!$D$11:$BM$187,W$11,0)),"",VLOOKUP($B124,'NEL &amp; P4P Backsheet'!$D$11:$BM$187, W$11,0))</f>
        <v>-2292</v>
      </c>
    </row>
    <row r="125" spans="1:23" ht="15.75" thickBot="1">
      <c r="A125" s="3">
        <v>110</v>
      </c>
      <c r="B125" s="41" t="str">
        <f t="shared" ca="1" si="3"/>
        <v>E06000012</v>
      </c>
      <c r="C125" s="42" t="str">
        <f ca="1">IF(B125="","",VLOOKUP(B125,'Org list'!$J$9:$K$637,2,0))</f>
        <v>North East Lincolnshire</v>
      </c>
      <c r="D125" s="24" t="str">
        <f ca="1">IF(ISERROR(VLOOKUP($B125,'NEL &amp; P4P Backsheet'!$D$38:$BL$187,'Non-Elective Performance'!$D$11,0)),"",VLOOKUP($B125,'NEL &amp; P4P Backsheet'!$D$38:$BL$187,'Non-Elective Performance'!$D$11,0))</f>
        <v>MAR</v>
      </c>
      <c r="E125" s="327">
        <f ca="1">IF(ISERROR(VLOOKUP($B125,'NEL &amp; P4P Backsheet'!$D$11:$BM$187,E$11,0)),"",VLOOKUP($B125,'NEL &amp; P4P Backsheet'!$D$11:$BM$187, E$11,0))</f>
        <v>3701</v>
      </c>
      <c r="F125" s="459">
        <f ca="1">IF(ISERROR(VLOOKUP($B125,'NEL &amp; P4P Backsheet'!$D$11:$BM$187,F$11,0)),"",VLOOKUP($B125,'NEL &amp; P4P Backsheet'!$D$11:$BM$187, F$11,0))</f>
        <v>3726</v>
      </c>
      <c r="G125" s="459">
        <f ca="1">IF(ISERROR(VLOOKUP($B125,'NEL &amp; P4P Backsheet'!$D$11:$BM$187,G$11,0)),"",VLOOKUP($B125,'NEL &amp; P4P Backsheet'!$D$11:$BM$187, G$11,0))</f>
        <v>3734</v>
      </c>
      <c r="H125" s="57">
        <f ca="1">IF(ISERROR(VLOOKUP($B125,'NEL &amp; P4P Backsheet'!$D$11:$BM$187,H$11,0)),"",VLOOKUP($B125,'NEL &amp; P4P Backsheet'!$D$11:$BM$187, H$11,0))</f>
        <v>3693</v>
      </c>
      <c r="I125" s="327">
        <f ca="1">IF(ISERROR(VLOOKUP($B125,'NEL &amp; P4P Backsheet'!$D$11:$BM$187,I$11,0)),"",VLOOKUP($B125,'NEL &amp; P4P Backsheet'!$D$11:$BM$187, I$11,0))</f>
        <v>3726</v>
      </c>
      <c r="J125" s="459">
        <f ca="1">IF(ISERROR(VLOOKUP($B125,'NEL &amp; P4P Backsheet'!$D$11:$BM$187,J$11,0)),"",VLOOKUP($B125,'NEL &amp; P4P Backsheet'!$D$11:$BM$187, J$11,0))</f>
        <v>3629</v>
      </c>
      <c r="K125" s="459">
        <f ca="1">IF(ISERROR(VLOOKUP($B125,'NEL &amp; P4P Backsheet'!$D$11:$BM$187,K$11,0)),"",VLOOKUP($B125,'NEL &amp; P4P Backsheet'!$D$11:$BM$187, K$11,0))</f>
        <v>3637</v>
      </c>
      <c r="L125" s="57">
        <f ca="1">IF(ISERROR(VLOOKUP($B125,'NEL &amp; P4P Backsheet'!$D$11:$BM$187,L$11,0)),"",VLOOKUP($B125,'NEL &amp; P4P Backsheet'!$D$11:$BM$187, L$11,0))</f>
        <v>3599</v>
      </c>
      <c r="M125" s="344">
        <f ca="1">IF(ISERROR(VLOOKUP($B125,'NEL &amp; P4P Backsheet'!$D$11:$BM$187,M$11,0)),"",VLOOKUP($B125,'NEL &amp; P4P Backsheet'!$D$11:$BM$187, M$11,0))</f>
        <v>3630</v>
      </c>
      <c r="N125" s="327">
        <f ca="1">IF(ISERROR(VLOOKUP($B125,'NEL &amp; P4P Backsheet'!$D$11:$BM$187,N$11,0)),"",VLOOKUP($B125,'NEL &amp; P4P Backsheet'!$D$11:$BM$187, N$11,0))</f>
        <v>3723</v>
      </c>
      <c r="O125" s="459">
        <f ca="1">IF(ISERROR(VLOOKUP($B125,'NEL &amp; P4P Backsheet'!$D$11:$BM$187,O$11,0)),"",VLOOKUP($B125,'NEL &amp; P4P Backsheet'!$D$11:$BM$187, O$11,0))</f>
        <v>3829</v>
      </c>
      <c r="P125" s="57">
        <f ca="1">IF(ISERROR(VLOOKUP($B125,'NEL &amp; P4P Backsheet'!$D$11:$BM$187,P$11,0)),"",VLOOKUP($B125,'NEL &amp; P4P Backsheet'!$D$11:$BM$187, P$11,0))</f>
        <v>3856</v>
      </c>
      <c r="Q125" s="327">
        <f ca="1">IF(ISERROR(VLOOKUP($B125,'NEL &amp; P4P Backsheet'!$D$11:$BM$187,Q$11,0)),"",VLOOKUP($B125,'NEL &amp; P4P Backsheet'!$D$11:$BM$187, Q$11,0))</f>
        <v>-22</v>
      </c>
      <c r="R125" s="459">
        <f ca="1">IF(ISERROR(VLOOKUP($B125,'NEL &amp; P4P Backsheet'!$D$11:$BM$187,R$11,0)),"",VLOOKUP($B125,'NEL &amp; P4P Backsheet'!$D$11:$BM$187, R$11,0))</f>
        <v>-103</v>
      </c>
      <c r="S125" s="57">
        <f ca="1">IF(ISERROR(VLOOKUP($B125,'NEL &amp; P4P Backsheet'!$D$11:$BM$187,S$11,0)),"",VLOOKUP($B125,'NEL &amp; P4P Backsheet'!$D$11:$BM$187, S$11,0))</f>
        <v>-122</v>
      </c>
      <c r="T125" s="61">
        <f ca="1">IF(ISERROR(VLOOKUP($B125,'NEL &amp; P4P Backsheet'!$D$11:$BM$187,T$11,0)),"",VLOOKUP($B125,'NEL &amp; P4P Backsheet'!$D$11:$BM$187, T$11,0))</f>
        <v>0</v>
      </c>
      <c r="U125" s="327">
        <f ca="1">IF(ISERROR(VLOOKUP($B125,'NEL &amp; P4P Backsheet'!$D$11:$BM$187,U$11,0)),"",VLOOKUP($B125,'NEL &amp; P4P Backsheet'!$D$11:$BM$187, U$11,0))</f>
        <v>3</v>
      </c>
      <c r="V125" s="459">
        <f ca="1">IF(ISERROR(VLOOKUP($B125,'NEL &amp; P4P Backsheet'!$D$11:$BM$187,V$11,0)),"",VLOOKUP($B125,'NEL &amp; P4P Backsheet'!$D$11:$BM$187, V$11,0))</f>
        <v>-200</v>
      </c>
      <c r="W125" s="57">
        <f ca="1">IF(ISERROR(VLOOKUP($B125,'NEL &amp; P4P Backsheet'!$D$11:$BM$187,W$11,0)),"",VLOOKUP($B125,'NEL &amp; P4P Backsheet'!$D$11:$BM$187, W$11,0))</f>
        <v>-219</v>
      </c>
    </row>
    <row r="126" spans="1:23" ht="15.75" thickBot="1">
      <c r="A126" s="3">
        <v>111</v>
      </c>
      <c r="B126" s="41" t="str">
        <f t="shared" ca="1" si="3"/>
        <v>E06000013</v>
      </c>
      <c r="C126" s="42" t="str">
        <f ca="1">IF(B126="","",VLOOKUP(B126,'Org list'!$J$9:$K$637,2,0))</f>
        <v>North Lincolnshire</v>
      </c>
      <c r="D126" s="24" t="str">
        <f ca="1">IF(ISERROR(VLOOKUP($B126,'NEL &amp; P4P Backsheet'!$D$38:$BL$187,'Non-Elective Performance'!$D$11,0)),"",VLOOKUP($B126,'NEL &amp; P4P Backsheet'!$D$38:$BL$187,'Non-Elective Performance'!$D$11,0))</f>
        <v>SUS</v>
      </c>
      <c r="E126" s="327">
        <f ca="1">IF(ISERROR(VLOOKUP($B126,'NEL &amp; P4P Backsheet'!$D$11:$BM$187,E$11,0)),"",VLOOKUP($B126,'NEL &amp; P4P Backsheet'!$D$11:$BM$187, E$11,0))</f>
        <v>4649</v>
      </c>
      <c r="F126" s="459">
        <f ca="1">IF(ISERROR(VLOOKUP($B126,'NEL &amp; P4P Backsheet'!$D$11:$BM$187,F$11,0)),"",VLOOKUP($B126,'NEL &amp; P4P Backsheet'!$D$11:$BM$187, F$11,0))</f>
        <v>4589</v>
      </c>
      <c r="G126" s="459">
        <f ca="1">IF(ISERROR(VLOOKUP($B126,'NEL &amp; P4P Backsheet'!$D$11:$BM$187,G$11,0)),"",VLOOKUP($B126,'NEL &amp; P4P Backsheet'!$D$11:$BM$187, G$11,0))</f>
        <v>4515</v>
      </c>
      <c r="H126" s="57">
        <f ca="1">IF(ISERROR(VLOOKUP($B126,'NEL &amp; P4P Backsheet'!$D$11:$BM$187,H$11,0)),"",VLOOKUP($B126,'NEL &amp; P4P Backsheet'!$D$11:$BM$187, H$11,0))</f>
        <v>4784</v>
      </c>
      <c r="I126" s="327">
        <f ca="1">IF(ISERROR(VLOOKUP($B126,'NEL &amp; P4P Backsheet'!$D$11:$BM$187,I$11,0)),"",VLOOKUP($B126,'NEL &amp; P4P Backsheet'!$D$11:$BM$187, I$11,0))</f>
        <v>4630</v>
      </c>
      <c r="J126" s="459">
        <f ca="1">IF(ISERROR(VLOOKUP($B126,'NEL &amp; P4P Backsheet'!$D$11:$BM$187,J$11,0)),"",VLOOKUP($B126,'NEL &amp; P4P Backsheet'!$D$11:$BM$187, J$11,0))</f>
        <v>4491</v>
      </c>
      <c r="K126" s="459">
        <f ca="1">IF(ISERROR(VLOOKUP($B126,'NEL &amp; P4P Backsheet'!$D$11:$BM$187,K$11,0)),"",VLOOKUP($B126,'NEL &amp; P4P Backsheet'!$D$11:$BM$187, K$11,0))</f>
        <v>4357</v>
      </c>
      <c r="L126" s="57">
        <f ca="1">IF(ISERROR(VLOOKUP($B126,'NEL &amp; P4P Backsheet'!$D$11:$BM$187,L$11,0)),"",VLOOKUP($B126,'NEL &amp; P4P Backsheet'!$D$11:$BM$187, L$11,0))</f>
        <v>4102</v>
      </c>
      <c r="M126" s="344">
        <f ca="1">IF(ISERROR(VLOOKUP($B126,'NEL &amp; P4P Backsheet'!$D$11:$BM$187,M$11,0)),"",VLOOKUP($B126,'NEL &amp; P4P Backsheet'!$D$11:$BM$187, M$11,0))</f>
        <v>4102</v>
      </c>
      <c r="N126" s="327">
        <f ca="1">IF(ISERROR(VLOOKUP($B126,'NEL &amp; P4P Backsheet'!$D$11:$BM$187,N$11,0)),"",VLOOKUP($B126,'NEL &amp; P4P Backsheet'!$D$11:$BM$187, N$11,0))</f>
        <v>4376</v>
      </c>
      <c r="O126" s="459">
        <f ca="1">IF(ISERROR(VLOOKUP($B126,'NEL &amp; P4P Backsheet'!$D$11:$BM$187,O$11,0)),"",VLOOKUP($B126,'NEL &amp; P4P Backsheet'!$D$11:$BM$187, O$11,0))</f>
        <v>4965</v>
      </c>
      <c r="P126" s="57">
        <f ca="1">IF(ISERROR(VLOOKUP($B126,'NEL &amp; P4P Backsheet'!$D$11:$BM$187,P$11,0)),"",VLOOKUP($B126,'NEL &amp; P4P Backsheet'!$D$11:$BM$187, P$11,0))</f>
        <v>4862</v>
      </c>
      <c r="Q126" s="327">
        <f ca="1">IF(ISERROR(VLOOKUP($B126,'NEL &amp; P4P Backsheet'!$D$11:$BM$187,Q$11,0)),"",VLOOKUP($B126,'NEL &amp; P4P Backsheet'!$D$11:$BM$187, Q$11,0))</f>
        <v>273</v>
      </c>
      <c r="R126" s="459">
        <f ca="1">IF(ISERROR(VLOOKUP($B126,'NEL &amp; P4P Backsheet'!$D$11:$BM$187,R$11,0)),"",VLOOKUP($B126,'NEL &amp; P4P Backsheet'!$D$11:$BM$187, R$11,0))</f>
        <v>-376</v>
      </c>
      <c r="S126" s="57">
        <f ca="1">IF(ISERROR(VLOOKUP($B126,'NEL &amp; P4P Backsheet'!$D$11:$BM$187,S$11,0)),"",VLOOKUP($B126,'NEL &amp; P4P Backsheet'!$D$11:$BM$187, S$11,0))</f>
        <v>-347</v>
      </c>
      <c r="T126" s="61">
        <f ca="1">IF(ISERROR(VLOOKUP($B126,'NEL &amp; P4P Backsheet'!$D$11:$BM$187,T$11,0)),"",VLOOKUP($B126,'NEL &amp; P4P Backsheet'!$D$11:$BM$187, T$11,0))</f>
        <v>0</v>
      </c>
      <c r="U126" s="327">
        <f ca="1">IF(ISERROR(VLOOKUP($B126,'NEL &amp; P4P Backsheet'!$D$11:$BM$187,U$11,0)),"",VLOOKUP($B126,'NEL &amp; P4P Backsheet'!$D$11:$BM$187, U$11,0))</f>
        <v>254</v>
      </c>
      <c r="V126" s="459">
        <f ca="1">IF(ISERROR(VLOOKUP($B126,'NEL &amp; P4P Backsheet'!$D$11:$BM$187,V$11,0)),"",VLOOKUP($B126,'NEL &amp; P4P Backsheet'!$D$11:$BM$187, V$11,0))</f>
        <v>-474</v>
      </c>
      <c r="W126" s="57">
        <f ca="1">IF(ISERROR(VLOOKUP($B126,'NEL &amp; P4P Backsheet'!$D$11:$BM$187,W$11,0)),"",VLOOKUP($B126,'NEL &amp; P4P Backsheet'!$D$11:$BM$187, W$11,0))</f>
        <v>-505</v>
      </c>
    </row>
    <row r="127" spans="1:23" ht="15.75" thickBot="1">
      <c r="A127" s="3">
        <v>112</v>
      </c>
      <c r="B127" s="41" t="str">
        <f t="shared" ca="1" si="3"/>
        <v>E06000024</v>
      </c>
      <c r="C127" s="42" t="str">
        <f ca="1">IF(B127="","",VLOOKUP(B127,'Org list'!$J$9:$K$637,2,0))</f>
        <v>North Somerset</v>
      </c>
      <c r="D127" s="24" t="str">
        <f ca="1">IF(ISERROR(VLOOKUP($B127,'NEL &amp; P4P Backsheet'!$D$38:$BL$187,'Non-Elective Performance'!$D$11,0)),"",VLOOKUP($B127,'NEL &amp; P4P Backsheet'!$D$38:$BL$187,'Non-Elective Performance'!$D$11,0))</f>
        <v>SUS</v>
      </c>
      <c r="E127" s="327">
        <f ca="1">IF(ISERROR(VLOOKUP($B127,'NEL &amp; P4P Backsheet'!$D$11:$BM$187,E$11,0)),"",VLOOKUP($B127,'NEL &amp; P4P Backsheet'!$D$11:$BM$187, E$11,0))</f>
        <v>4765</v>
      </c>
      <c r="F127" s="459">
        <f ca="1">IF(ISERROR(VLOOKUP($B127,'NEL &amp; P4P Backsheet'!$D$11:$BM$187,F$11,0)),"",VLOOKUP($B127,'NEL &amp; P4P Backsheet'!$D$11:$BM$187, F$11,0))</f>
        <v>4974</v>
      </c>
      <c r="G127" s="459">
        <f ca="1">IF(ISERROR(VLOOKUP($B127,'NEL &amp; P4P Backsheet'!$D$11:$BM$187,G$11,0)),"",VLOOKUP($B127,'NEL &amp; P4P Backsheet'!$D$11:$BM$187, G$11,0))</f>
        <v>4832</v>
      </c>
      <c r="H127" s="57">
        <f ca="1">IF(ISERROR(VLOOKUP($B127,'NEL &amp; P4P Backsheet'!$D$11:$BM$187,H$11,0)),"",VLOOKUP($B127,'NEL &amp; P4P Backsheet'!$D$11:$BM$187, H$11,0))</f>
        <v>4850</v>
      </c>
      <c r="I127" s="327">
        <f ca="1">IF(ISERROR(VLOOKUP($B127,'NEL &amp; P4P Backsheet'!$D$11:$BM$187,I$11,0)),"",VLOOKUP($B127,'NEL &amp; P4P Backsheet'!$D$11:$BM$187, I$11,0))</f>
        <v>4603</v>
      </c>
      <c r="J127" s="459">
        <f ca="1">IF(ISERROR(VLOOKUP($B127,'NEL &amp; P4P Backsheet'!$D$11:$BM$187,J$11,0)),"",VLOOKUP($B127,'NEL &amp; P4P Backsheet'!$D$11:$BM$187, J$11,0))</f>
        <v>4931</v>
      </c>
      <c r="K127" s="459">
        <f ca="1">IF(ISERROR(VLOOKUP($B127,'NEL &amp; P4P Backsheet'!$D$11:$BM$187,K$11,0)),"",VLOOKUP($B127,'NEL &amp; P4P Backsheet'!$D$11:$BM$187, K$11,0))</f>
        <v>4655</v>
      </c>
      <c r="L127" s="57">
        <f ca="1">IF(ISERROR(VLOOKUP($B127,'NEL &amp; P4P Backsheet'!$D$11:$BM$187,L$11,0)),"",VLOOKUP($B127,'NEL &amp; P4P Backsheet'!$D$11:$BM$187, L$11,0))</f>
        <v>4673</v>
      </c>
      <c r="M127" s="344">
        <f ca="1">IF(ISERROR(VLOOKUP($B127,'NEL &amp; P4P Backsheet'!$D$11:$BM$187,M$11,0)),"",VLOOKUP($B127,'NEL &amp; P4P Backsheet'!$D$11:$BM$187, M$11,0))</f>
        <v>4486</v>
      </c>
      <c r="N127" s="327">
        <f ca="1">IF(ISERROR(VLOOKUP($B127,'NEL &amp; P4P Backsheet'!$D$11:$BM$187,N$11,0)),"",VLOOKUP($B127,'NEL &amp; P4P Backsheet'!$D$11:$BM$187, N$11,0))</f>
        <v>4179</v>
      </c>
      <c r="O127" s="459">
        <f ca="1">IF(ISERROR(VLOOKUP($B127,'NEL &amp; P4P Backsheet'!$D$11:$BM$187,O$11,0)),"",VLOOKUP($B127,'NEL &amp; P4P Backsheet'!$D$11:$BM$187, O$11,0))</f>
        <v>4594</v>
      </c>
      <c r="P127" s="57">
        <f ca="1">IF(ISERROR(VLOOKUP($B127,'NEL &amp; P4P Backsheet'!$D$11:$BM$187,P$11,0)),"",VLOOKUP($B127,'NEL &amp; P4P Backsheet'!$D$11:$BM$187, P$11,0))</f>
        <v>4734</v>
      </c>
      <c r="Q127" s="327">
        <f ca="1">IF(ISERROR(VLOOKUP($B127,'NEL &amp; P4P Backsheet'!$D$11:$BM$187,Q$11,0)),"",VLOOKUP($B127,'NEL &amp; P4P Backsheet'!$D$11:$BM$187, Q$11,0))</f>
        <v>586</v>
      </c>
      <c r="R127" s="459">
        <f ca="1">IF(ISERROR(VLOOKUP($B127,'NEL &amp; P4P Backsheet'!$D$11:$BM$187,R$11,0)),"",VLOOKUP($B127,'NEL &amp; P4P Backsheet'!$D$11:$BM$187, R$11,0))</f>
        <v>380</v>
      </c>
      <c r="S127" s="57">
        <f ca="1">IF(ISERROR(VLOOKUP($B127,'NEL &amp; P4P Backsheet'!$D$11:$BM$187,S$11,0)),"",VLOOKUP($B127,'NEL &amp; P4P Backsheet'!$D$11:$BM$187, S$11,0))</f>
        <v>98</v>
      </c>
      <c r="T127" s="61">
        <f ca="1">IF(ISERROR(VLOOKUP($B127,'NEL &amp; P4P Backsheet'!$D$11:$BM$187,T$11,0)),"",VLOOKUP($B127,'NEL &amp; P4P Backsheet'!$D$11:$BM$187, T$11,0))</f>
        <v>0</v>
      </c>
      <c r="U127" s="327">
        <f ca="1">IF(ISERROR(VLOOKUP($B127,'NEL &amp; P4P Backsheet'!$D$11:$BM$187,U$11,0)),"",VLOOKUP($B127,'NEL &amp; P4P Backsheet'!$D$11:$BM$187, U$11,0))</f>
        <v>424</v>
      </c>
      <c r="V127" s="459">
        <f ca="1">IF(ISERROR(VLOOKUP($B127,'NEL &amp; P4P Backsheet'!$D$11:$BM$187,V$11,0)),"",VLOOKUP($B127,'NEL &amp; P4P Backsheet'!$D$11:$BM$187, V$11,0))</f>
        <v>337</v>
      </c>
      <c r="W127" s="57">
        <f ca="1">IF(ISERROR(VLOOKUP($B127,'NEL &amp; P4P Backsheet'!$D$11:$BM$187,W$11,0)),"",VLOOKUP($B127,'NEL &amp; P4P Backsheet'!$D$11:$BM$187, W$11,0))</f>
        <v>-79</v>
      </c>
    </row>
    <row r="128" spans="1:23" ht="15.75" thickBot="1">
      <c r="A128" s="3">
        <v>113</v>
      </c>
      <c r="B128" s="41" t="str">
        <f t="shared" ca="1" si="3"/>
        <v>E08000022</v>
      </c>
      <c r="C128" s="42" t="str">
        <f ca="1">IF(B128="","",VLOOKUP(B128,'Org list'!$J$9:$K$637,2,0))</f>
        <v>North Tyneside</v>
      </c>
      <c r="D128" s="24" t="str">
        <f ca="1">IF(ISERROR(VLOOKUP($B128,'NEL &amp; P4P Backsheet'!$D$38:$BL$187,'Non-Elective Performance'!$D$11,0)),"",VLOOKUP($B128,'NEL &amp; P4P Backsheet'!$D$38:$BL$187,'Non-Elective Performance'!$D$11,0))</f>
        <v>MAR</v>
      </c>
      <c r="E128" s="327">
        <f ca="1">IF(ISERROR(VLOOKUP($B128,'NEL &amp; P4P Backsheet'!$D$11:$BM$187,E$11,0)),"",VLOOKUP($B128,'NEL &amp; P4P Backsheet'!$D$11:$BM$187, E$11,0))</f>
        <v>6233</v>
      </c>
      <c r="F128" s="459">
        <f ca="1">IF(ISERROR(VLOOKUP($B128,'NEL &amp; P4P Backsheet'!$D$11:$BM$187,F$11,0)),"",VLOOKUP($B128,'NEL &amp; P4P Backsheet'!$D$11:$BM$187, F$11,0))</f>
        <v>6920</v>
      </c>
      <c r="G128" s="459">
        <f ca="1">IF(ISERROR(VLOOKUP($B128,'NEL &amp; P4P Backsheet'!$D$11:$BM$187,G$11,0)),"",VLOOKUP($B128,'NEL &amp; P4P Backsheet'!$D$11:$BM$187, G$11,0))</f>
        <v>7339</v>
      </c>
      <c r="H128" s="57">
        <f ca="1">IF(ISERROR(VLOOKUP($B128,'NEL &amp; P4P Backsheet'!$D$11:$BM$187,H$11,0)),"",VLOOKUP($B128,'NEL &amp; P4P Backsheet'!$D$11:$BM$187, H$11,0))</f>
        <v>7609</v>
      </c>
      <c r="I128" s="327">
        <f ca="1">IF(ISERROR(VLOOKUP($B128,'NEL &amp; P4P Backsheet'!$D$11:$BM$187,I$11,0)),"",VLOOKUP($B128,'NEL &amp; P4P Backsheet'!$D$11:$BM$187, I$11,0))</f>
        <v>6015</v>
      </c>
      <c r="J128" s="459">
        <f ca="1">IF(ISERROR(VLOOKUP($B128,'NEL &amp; P4P Backsheet'!$D$11:$BM$187,J$11,0)),"",VLOOKUP($B128,'NEL &amp; P4P Backsheet'!$D$11:$BM$187, J$11,0))</f>
        <v>6678</v>
      </c>
      <c r="K128" s="459">
        <f ca="1">IF(ISERROR(VLOOKUP($B128,'NEL &amp; P4P Backsheet'!$D$11:$BM$187,K$11,0)),"",VLOOKUP($B128,'NEL &amp; P4P Backsheet'!$D$11:$BM$187, K$11,0))</f>
        <v>7082</v>
      </c>
      <c r="L128" s="57">
        <f ca="1">IF(ISERROR(VLOOKUP($B128,'NEL &amp; P4P Backsheet'!$D$11:$BM$187,L$11,0)),"",VLOOKUP($B128,'NEL &amp; P4P Backsheet'!$D$11:$BM$187, L$11,0))</f>
        <v>7343</v>
      </c>
      <c r="M128" s="344">
        <f ca="1">IF(ISERROR(VLOOKUP($B128,'NEL &amp; P4P Backsheet'!$D$11:$BM$187,M$11,0)),"",VLOOKUP($B128,'NEL &amp; P4P Backsheet'!$D$11:$BM$187, M$11,0))</f>
        <v>7077</v>
      </c>
      <c r="N128" s="327">
        <f ca="1">IF(ISERROR(VLOOKUP($B128,'NEL &amp; P4P Backsheet'!$D$11:$BM$187,N$11,0)),"",VLOOKUP($B128,'NEL &amp; P4P Backsheet'!$D$11:$BM$187, N$11,0))</f>
        <v>7334</v>
      </c>
      <c r="O128" s="459">
        <f ca="1">IF(ISERROR(VLOOKUP($B128,'NEL &amp; P4P Backsheet'!$D$11:$BM$187,O$11,0)),"",VLOOKUP($B128,'NEL &amp; P4P Backsheet'!$D$11:$BM$187, O$11,0))</f>
        <v>7151</v>
      </c>
      <c r="P128" s="57">
        <f ca="1">IF(ISERROR(VLOOKUP($B128,'NEL &amp; P4P Backsheet'!$D$11:$BM$187,P$11,0)),"",VLOOKUP($B128,'NEL &amp; P4P Backsheet'!$D$11:$BM$187, P$11,0))</f>
        <v>6614</v>
      </c>
      <c r="Q128" s="327">
        <f ca="1">IF(ISERROR(VLOOKUP($B128,'NEL &amp; P4P Backsheet'!$D$11:$BM$187,Q$11,0)),"",VLOOKUP($B128,'NEL &amp; P4P Backsheet'!$D$11:$BM$187, Q$11,0))</f>
        <v>-1101</v>
      </c>
      <c r="R128" s="459">
        <f ca="1">IF(ISERROR(VLOOKUP($B128,'NEL &amp; P4P Backsheet'!$D$11:$BM$187,R$11,0)),"",VLOOKUP($B128,'NEL &amp; P4P Backsheet'!$D$11:$BM$187, R$11,0))</f>
        <v>-231</v>
      </c>
      <c r="S128" s="57">
        <f ca="1">IF(ISERROR(VLOOKUP($B128,'NEL &amp; P4P Backsheet'!$D$11:$BM$187,S$11,0)),"",VLOOKUP($B128,'NEL &amp; P4P Backsheet'!$D$11:$BM$187, S$11,0))</f>
        <v>725</v>
      </c>
      <c r="T128" s="61">
        <f ca="1">IF(ISERROR(VLOOKUP($B128,'NEL &amp; P4P Backsheet'!$D$11:$BM$187,T$11,0)),"",VLOOKUP($B128,'NEL &amp; P4P Backsheet'!$D$11:$BM$187, T$11,0))</f>
        <v>0</v>
      </c>
      <c r="U128" s="327">
        <f ca="1">IF(ISERROR(VLOOKUP($B128,'NEL &amp; P4P Backsheet'!$D$11:$BM$187,U$11,0)),"",VLOOKUP($B128,'NEL &amp; P4P Backsheet'!$D$11:$BM$187, U$11,0))</f>
        <v>-1319</v>
      </c>
      <c r="V128" s="459">
        <f ca="1">IF(ISERROR(VLOOKUP($B128,'NEL &amp; P4P Backsheet'!$D$11:$BM$187,V$11,0)),"",VLOOKUP($B128,'NEL &amp; P4P Backsheet'!$D$11:$BM$187, V$11,0))</f>
        <v>-473</v>
      </c>
      <c r="W128" s="57">
        <f ca="1">IF(ISERROR(VLOOKUP($B128,'NEL &amp; P4P Backsheet'!$D$11:$BM$187,W$11,0)),"",VLOOKUP($B128,'NEL &amp; P4P Backsheet'!$D$11:$BM$187, W$11,0))</f>
        <v>468</v>
      </c>
    </row>
    <row r="129" spans="1:23" ht="15.75" thickBot="1">
      <c r="A129" s="3">
        <v>114</v>
      </c>
      <c r="B129" s="41" t="str">
        <f t="shared" ca="1" si="3"/>
        <v>E10000023</v>
      </c>
      <c r="C129" s="42" t="str">
        <f ca="1">IF(B129="","",VLOOKUP(B129,'Org list'!$J$9:$K$637,2,0))</f>
        <v>North Yorkshire</v>
      </c>
      <c r="D129" s="24" t="str">
        <f ca="1">IF(ISERROR(VLOOKUP($B129,'NEL &amp; P4P Backsheet'!$D$38:$BL$187,'Non-Elective Performance'!$D$11,0)),"",VLOOKUP($B129,'NEL &amp; P4P Backsheet'!$D$38:$BL$187,'Non-Elective Performance'!$D$11,0))</f>
        <v>MAR</v>
      </c>
      <c r="E129" s="327">
        <f ca="1">IF(ISERROR(VLOOKUP($B129,'NEL &amp; P4P Backsheet'!$D$11:$BM$187,E$11,0)),"",VLOOKUP($B129,'NEL &amp; P4P Backsheet'!$D$11:$BM$187, E$11,0))</f>
        <v>15122</v>
      </c>
      <c r="F129" s="459">
        <f ca="1">IF(ISERROR(VLOOKUP($B129,'NEL &amp; P4P Backsheet'!$D$11:$BM$187,F$11,0)),"",VLOOKUP($B129,'NEL &amp; P4P Backsheet'!$D$11:$BM$187, F$11,0))</f>
        <v>14976</v>
      </c>
      <c r="G129" s="459">
        <f ca="1">IF(ISERROR(VLOOKUP($B129,'NEL &amp; P4P Backsheet'!$D$11:$BM$187,G$11,0)),"",VLOOKUP($B129,'NEL &amp; P4P Backsheet'!$D$11:$BM$187, G$11,0))</f>
        <v>14831</v>
      </c>
      <c r="H129" s="57">
        <f ca="1">IF(ISERROR(VLOOKUP($B129,'NEL &amp; P4P Backsheet'!$D$11:$BM$187,H$11,0)),"",VLOOKUP($B129,'NEL &amp; P4P Backsheet'!$D$11:$BM$187, H$11,0))</f>
        <v>15944</v>
      </c>
      <c r="I129" s="327">
        <f ca="1">IF(ISERROR(VLOOKUP($B129,'NEL &amp; P4P Backsheet'!$D$11:$BM$187,I$11,0)),"",VLOOKUP($B129,'NEL &amp; P4P Backsheet'!$D$11:$BM$187, I$11,0))</f>
        <v>15637</v>
      </c>
      <c r="J129" s="459">
        <f ca="1">IF(ISERROR(VLOOKUP($B129,'NEL &amp; P4P Backsheet'!$D$11:$BM$187,J$11,0)),"",VLOOKUP($B129,'NEL &amp; P4P Backsheet'!$D$11:$BM$187, J$11,0))</f>
        <v>14627</v>
      </c>
      <c r="K129" s="459">
        <f ca="1">IF(ISERROR(VLOOKUP($B129,'NEL &amp; P4P Backsheet'!$D$11:$BM$187,K$11,0)),"",VLOOKUP($B129,'NEL &amp; P4P Backsheet'!$D$11:$BM$187, K$11,0))</f>
        <v>13224</v>
      </c>
      <c r="L129" s="57">
        <f ca="1">IF(ISERROR(VLOOKUP($B129,'NEL &amp; P4P Backsheet'!$D$11:$BM$187,L$11,0)),"",VLOOKUP($B129,'NEL &amp; P4P Backsheet'!$D$11:$BM$187, L$11,0))</f>
        <v>13880</v>
      </c>
      <c r="M129" s="344">
        <f ca="1">IF(ISERROR(VLOOKUP($B129,'NEL &amp; P4P Backsheet'!$D$11:$BM$187,M$11,0)),"",VLOOKUP($B129,'NEL &amp; P4P Backsheet'!$D$11:$BM$187, M$11,0))</f>
        <v>12613</v>
      </c>
      <c r="N129" s="327">
        <f ca="1">IF(ISERROR(VLOOKUP($B129,'NEL &amp; P4P Backsheet'!$D$11:$BM$187,N$11,0)),"",VLOOKUP($B129,'NEL &amp; P4P Backsheet'!$D$11:$BM$187, N$11,0))</f>
        <v>15637</v>
      </c>
      <c r="O129" s="459">
        <f ca="1">IF(ISERROR(VLOOKUP($B129,'NEL &amp; P4P Backsheet'!$D$11:$BM$187,O$11,0)),"",VLOOKUP($B129,'NEL &amp; P4P Backsheet'!$D$11:$BM$187, O$11,0))</f>
        <v>15369</v>
      </c>
      <c r="P129" s="57">
        <f ca="1">IF(ISERROR(VLOOKUP($B129,'NEL &amp; P4P Backsheet'!$D$11:$BM$187,P$11,0)),"",VLOOKUP($B129,'NEL &amp; P4P Backsheet'!$D$11:$BM$187, P$11,0))</f>
        <v>15236</v>
      </c>
      <c r="Q129" s="327">
        <f ca="1">IF(ISERROR(VLOOKUP($B129,'NEL &amp; P4P Backsheet'!$D$11:$BM$187,Q$11,0)),"",VLOOKUP($B129,'NEL &amp; P4P Backsheet'!$D$11:$BM$187, Q$11,0))</f>
        <v>-515</v>
      </c>
      <c r="R129" s="459">
        <f ca="1">IF(ISERROR(VLOOKUP($B129,'NEL &amp; P4P Backsheet'!$D$11:$BM$187,R$11,0)),"",VLOOKUP($B129,'NEL &amp; P4P Backsheet'!$D$11:$BM$187, R$11,0))</f>
        <v>-393</v>
      </c>
      <c r="S129" s="57">
        <f ca="1">IF(ISERROR(VLOOKUP($B129,'NEL &amp; P4P Backsheet'!$D$11:$BM$187,S$11,0)),"",VLOOKUP($B129,'NEL &amp; P4P Backsheet'!$D$11:$BM$187, S$11,0))</f>
        <v>-405</v>
      </c>
      <c r="T129" s="61">
        <f ca="1">IF(ISERROR(VLOOKUP($B129,'NEL &amp; P4P Backsheet'!$D$11:$BM$187,T$11,0)),"",VLOOKUP($B129,'NEL &amp; P4P Backsheet'!$D$11:$BM$187, T$11,0))</f>
        <v>0</v>
      </c>
      <c r="U129" s="327">
        <f ca="1">IF(ISERROR(VLOOKUP($B129,'NEL &amp; P4P Backsheet'!$D$11:$BM$187,U$11,0)),"",VLOOKUP($B129,'NEL &amp; P4P Backsheet'!$D$11:$BM$187, U$11,0))</f>
        <v>0</v>
      </c>
      <c r="V129" s="459">
        <f ca="1">IF(ISERROR(VLOOKUP($B129,'NEL &amp; P4P Backsheet'!$D$11:$BM$187,V$11,0)),"",VLOOKUP($B129,'NEL &amp; P4P Backsheet'!$D$11:$BM$187, V$11,0))</f>
        <v>-742</v>
      </c>
      <c r="W129" s="57">
        <f ca="1">IF(ISERROR(VLOOKUP($B129,'NEL &amp; P4P Backsheet'!$D$11:$BM$187,W$11,0)),"",VLOOKUP($B129,'NEL &amp; P4P Backsheet'!$D$11:$BM$187, W$11,0))</f>
        <v>-2012</v>
      </c>
    </row>
    <row r="130" spans="1:23" ht="15.75" thickBot="1">
      <c r="A130" s="3">
        <v>115</v>
      </c>
      <c r="B130" s="41" t="str">
        <f t="shared" ca="1" si="3"/>
        <v>E10000021</v>
      </c>
      <c r="C130" s="42" t="str">
        <f ca="1">IF(B130="","",VLOOKUP(B130,'Org list'!$J$9:$K$637,2,0))</f>
        <v>Northamptonshire</v>
      </c>
      <c r="D130" s="24" t="str">
        <f ca="1">IF(ISERROR(VLOOKUP($B130,'NEL &amp; P4P Backsheet'!$D$38:$BL$187,'Non-Elective Performance'!$D$11,0)),"",VLOOKUP($B130,'NEL &amp; P4P Backsheet'!$D$38:$BL$187,'Non-Elective Performance'!$D$11,0))</f>
        <v>MAR</v>
      </c>
      <c r="E130" s="327">
        <f ca="1">IF(ISERROR(VLOOKUP($B130,'NEL &amp; P4P Backsheet'!$D$11:$BM$187,E$11,0)),"",VLOOKUP($B130,'NEL &amp; P4P Backsheet'!$D$11:$BM$187, E$11,0))</f>
        <v>17246</v>
      </c>
      <c r="F130" s="459">
        <f ca="1">IF(ISERROR(VLOOKUP($B130,'NEL &amp; P4P Backsheet'!$D$11:$BM$187,F$11,0)),"",VLOOKUP($B130,'NEL &amp; P4P Backsheet'!$D$11:$BM$187, F$11,0))</f>
        <v>18099</v>
      </c>
      <c r="G130" s="459">
        <f ca="1">IF(ISERROR(VLOOKUP($B130,'NEL &amp; P4P Backsheet'!$D$11:$BM$187,G$11,0)),"",VLOOKUP($B130,'NEL &amp; P4P Backsheet'!$D$11:$BM$187, G$11,0))</f>
        <v>17770</v>
      </c>
      <c r="H130" s="57">
        <f ca="1">IF(ISERROR(VLOOKUP($B130,'NEL &amp; P4P Backsheet'!$D$11:$BM$187,H$11,0)),"",VLOOKUP($B130,'NEL &amp; P4P Backsheet'!$D$11:$BM$187, H$11,0))</f>
        <v>19279</v>
      </c>
      <c r="I130" s="327">
        <f ca="1">IF(ISERROR(VLOOKUP($B130,'NEL &amp; P4P Backsheet'!$D$11:$BM$187,I$11,0)),"",VLOOKUP($B130,'NEL &amp; P4P Backsheet'!$D$11:$BM$187, I$11,0))</f>
        <v>17541</v>
      </c>
      <c r="J130" s="459">
        <f ca="1">IF(ISERROR(VLOOKUP($B130,'NEL &amp; P4P Backsheet'!$D$11:$BM$187,J$11,0)),"",VLOOKUP($B130,'NEL &amp; P4P Backsheet'!$D$11:$BM$187, J$11,0))</f>
        <v>17040</v>
      </c>
      <c r="K130" s="459">
        <f ca="1">IF(ISERROR(VLOOKUP($B130,'NEL &amp; P4P Backsheet'!$D$11:$BM$187,K$11,0)),"",VLOOKUP($B130,'NEL &amp; P4P Backsheet'!$D$11:$BM$187, K$11,0))</f>
        <v>16866</v>
      </c>
      <c r="L130" s="57">
        <f ca="1">IF(ISERROR(VLOOKUP($B130,'NEL &amp; P4P Backsheet'!$D$11:$BM$187,L$11,0)),"",VLOOKUP($B130,'NEL &amp; P4P Backsheet'!$D$11:$BM$187, L$11,0))</f>
        <v>18413</v>
      </c>
      <c r="M130" s="344">
        <f ca="1">IF(ISERROR(VLOOKUP($B130,'NEL &amp; P4P Backsheet'!$D$11:$BM$187,M$11,0)),"",VLOOKUP($B130,'NEL &amp; P4P Backsheet'!$D$11:$BM$187, M$11,0))</f>
        <v>19279</v>
      </c>
      <c r="N130" s="327">
        <f ca="1">IF(ISERROR(VLOOKUP($B130,'NEL &amp; P4P Backsheet'!$D$11:$BM$187,N$11,0)),"",VLOOKUP($B130,'NEL &amp; P4P Backsheet'!$D$11:$BM$187, N$11,0))</f>
        <v>18287</v>
      </c>
      <c r="O130" s="459">
        <f ca="1">IF(ISERROR(VLOOKUP($B130,'NEL &amp; P4P Backsheet'!$D$11:$BM$187,O$11,0)),"",VLOOKUP($B130,'NEL &amp; P4P Backsheet'!$D$11:$BM$187, O$11,0))</f>
        <v>18375</v>
      </c>
      <c r="P130" s="57">
        <f ca="1">IF(ISERROR(VLOOKUP($B130,'NEL &amp; P4P Backsheet'!$D$11:$BM$187,P$11,0)),"",VLOOKUP($B130,'NEL &amp; P4P Backsheet'!$D$11:$BM$187, P$11,0))</f>
        <v>18865</v>
      </c>
      <c r="Q130" s="327">
        <f ca="1">IF(ISERROR(VLOOKUP($B130,'NEL &amp; P4P Backsheet'!$D$11:$BM$187,Q$11,0)),"",VLOOKUP($B130,'NEL &amp; P4P Backsheet'!$D$11:$BM$187, Q$11,0))</f>
        <v>-1041</v>
      </c>
      <c r="R130" s="459">
        <f ca="1">IF(ISERROR(VLOOKUP($B130,'NEL &amp; P4P Backsheet'!$D$11:$BM$187,R$11,0)),"",VLOOKUP($B130,'NEL &amp; P4P Backsheet'!$D$11:$BM$187, R$11,0))</f>
        <v>-276</v>
      </c>
      <c r="S130" s="57">
        <f ca="1">IF(ISERROR(VLOOKUP($B130,'NEL &amp; P4P Backsheet'!$D$11:$BM$187,S$11,0)),"",VLOOKUP($B130,'NEL &amp; P4P Backsheet'!$D$11:$BM$187, S$11,0))</f>
        <v>-1095</v>
      </c>
      <c r="T130" s="61">
        <f ca="1">IF(ISERROR(VLOOKUP($B130,'NEL &amp; P4P Backsheet'!$D$11:$BM$187,T$11,0)),"",VLOOKUP($B130,'NEL &amp; P4P Backsheet'!$D$11:$BM$187, T$11,0))</f>
        <v>0</v>
      </c>
      <c r="U130" s="327">
        <f ca="1">IF(ISERROR(VLOOKUP($B130,'NEL &amp; P4P Backsheet'!$D$11:$BM$187,U$11,0)),"",VLOOKUP($B130,'NEL &amp; P4P Backsheet'!$D$11:$BM$187, U$11,0))</f>
        <v>-746</v>
      </c>
      <c r="V130" s="459">
        <f ca="1">IF(ISERROR(VLOOKUP($B130,'NEL &amp; P4P Backsheet'!$D$11:$BM$187,V$11,0)),"",VLOOKUP($B130,'NEL &amp; P4P Backsheet'!$D$11:$BM$187, V$11,0))</f>
        <v>-1335</v>
      </c>
      <c r="W130" s="57">
        <f ca="1">IF(ISERROR(VLOOKUP($B130,'NEL &amp; P4P Backsheet'!$D$11:$BM$187,W$11,0)),"",VLOOKUP($B130,'NEL &amp; P4P Backsheet'!$D$11:$BM$187, W$11,0))</f>
        <v>-1999</v>
      </c>
    </row>
    <row r="131" spans="1:23" ht="15.75" thickBot="1">
      <c r="A131" s="3">
        <v>116</v>
      </c>
      <c r="B131" s="41" t="str">
        <f t="shared" ca="1" si="3"/>
        <v>E06000057</v>
      </c>
      <c r="C131" s="42" t="str">
        <f ca="1">IF(B131="","",VLOOKUP(B131,'Org list'!$J$9:$K$637,2,0))</f>
        <v>Northumberland</v>
      </c>
      <c r="D131" s="24" t="str">
        <f ca="1">IF(ISERROR(VLOOKUP($B131,'NEL &amp; P4P Backsheet'!$D$38:$BL$187,'Non-Elective Performance'!$D$11,0)),"",VLOOKUP($B131,'NEL &amp; P4P Backsheet'!$D$38:$BL$187,'Non-Elective Performance'!$D$11,0))</f>
        <v>MAR</v>
      </c>
      <c r="E131" s="327">
        <f ca="1">IF(ISERROR(VLOOKUP($B131,'NEL &amp; P4P Backsheet'!$D$11:$BM$187,E$11,0)),"",VLOOKUP($B131,'NEL &amp; P4P Backsheet'!$D$11:$BM$187, E$11,0))</f>
        <v>8780</v>
      </c>
      <c r="F131" s="459">
        <f ca="1">IF(ISERROR(VLOOKUP($B131,'NEL &amp; P4P Backsheet'!$D$11:$BM$187,F$11,0)),"",VLOOKUP($B131,'NEL &amp; P4P Backsheet'!$D$11:$BM$187, F$11,0))</f>
        <v>8063</v>
      </c>
      <c r="G131" s="459">
        <f ca="1">IF(ISERROR(VLOOKUP($B131,'NEL &amp; P4P Backsheet'!$D$11:$BM$187,G$11,0)),"",VLOOKUP($B131,'NEL &amp; P4P Backsheet'!$D$11:$BM$187, G$11,0))</f>
        <v>8147</v>
      </c>
      <c r="H131" s="57">
        <f ca="1">IF(ISERROR(VLOOKUP($B131,'NEL &amp; P4P Backsheet'!$D$11:$BM$187,H$11,0)),"",VLOOKUP($B131,'NEL &amp; P4P Backsheet'!$D$11:$BM$187, H$11,0))</f>
        <v>7891</v>
      </c>
      <c r="I131" s="327">
        <f ca="1">IF(ISERROR(VLOOKUP($B131,'NEL &amp; P4P Backsheet'!$D$11:$BM$187,I$11,0)),"",VLOOKUP($B131,'NEL &amp; P4P Backsheet'!$D$11:$BM$187, I$11,0))</f>
        <v>8220</v>
      </c>
      <c r="J131" s="459">
        <f ca="1">IF(ISERROR(VLOOKUP($B131,'NEL &amp; P4P Backsheet'!$D$11:$BM$187,J$11,0)),"",VLOOKUP($B131,'NEL &amp; P4P Backsheet'!$D$11:$BM$187, J$11,0))</f>
        <v>7836.4</v>
      </c>
      <c r="K131" s="459">
        <f ca="1">IF(ISERROR(VLOOKUP($B131,'NEL &amp; P4P Backsheet'!$D$11:$BM$187,K$11,0)),"",VLOOKUP($B131,'NEL &amp; P4P Backsheet'!$D$11:$BM$187, K$11,0))</f>
        <v>7836.4</v>
      </c>
      <c r="L131" s="57">
        <f ca="1">IF(ISERROR(VLOOKUP($B131,'NEL &amp; P4P Backsheet'!$D$11:$BM$187,L$11,0)),"",VLOOKUP($B131,'NEL &amp; P4P Backsheet'!$D$11:$BM$187, L$11,0))</f>
        <v>7836.4</v>
      </c>
      <c r="M131" s="344">
        <f ca="1">IF(ISERROR(VLOOKUP($B131,'NEL &amp; P4P Backsheet'!$D$11:$BM$187,M$11,0)),"",VLOOKUP($B131,'NEL &amp; P4P Backsheet'!$D$11:$BM$187, M$11,0))</f>
        <v>8220</v>
      </c>
      <c r="N131" s="327">
        <f ca="1">IF(ISERROR(VLOOKUP($B131,'NEL &amp; P4P Backsheet'!$D$11:$BM$187,N$11,0)),"",VLOOKUP($B131,'NEL &amp; P4P Backsheet'!$D$11:$BM$187, N$11,0))</f>
        <v>9958</v>
      </c>
      <c r="O131" s="459">
        <f ca="1">IF(ISERROR(VLOOKUP($B131,'NEL &amp; P4P Backsheet'!$D$11:$BM$187,O$11,0)),"",VLOOKUP($B131,'NEL &amp; P4P Backsheet'!$D$11:$BM$187, O$11,0))</f>
        <v>8145</v>
      </c>
      <c r="P131" s="57">
        <f ca="1">IF(ISERROR(VLOOKUP($B131,'NEL &amp; P4P Backsheet'!$D$11:$BM$187,P$11,0)),"",VLOOKUP($B131,'NEL &amp; P4P Backsheet'!$D$11:$BM$187, P$11,0))</f>
        <v>7734</v>
      </c>
      <c r="Q131" s="327">
        <f ca="1">IF(ISERROR(VLOOKUP($B131,'NEL &amp; P4P Backsheet'!$D$11:$BM$187,Q$11,0)),"",VLOOKUP($B131,'NEL &amp; P4P Backsheet'!$D$11:$BM$187, Q$11,0))</f>
        <v>-1178</v>
      </c>
      <c r="R131" s="459">
        <f ca="1">IF(ISERROR(VLOOKUP($B131,'NEL &amp; P4P Backsheet'!$D$11:$BM$187,R$11,0)),"",VLOOKUP($B131,'NEL &amp; P4P Backsheet'!$D$11:$BM$187, R$11,0))</f>
        <v>-82</v>
      </c>
      <c r="S131" s="57">
        <f ca="1">IF(ISERROR(VLOOKUP($B131,'NEL &amp; P4P Backsheet'!$D$11:$BM$187,S$11,0)),"",VLOOKUP($B131,'NEL &amp; P4P Backsheet'!$D$11:$BM$187, S$11,0))</f>
        <v>413</v>
      </c>
      <c r="T131" s="61">
        <f ca="1">IF(ISERROR(VLOOKUP($B131,'NEL &amp; P4P Backsheet'!$D$11:$BM$187,T$11,0)),"",VLOOKUP($B131,'NEL &amp; P4P Backsheet'!$D$11:$BM$187, T$11,0))</f>
        <v>0</v>
      </c>
      <c r="U131" s="327">
        <f ca="1">IF(ISERROR(VLOOKUP($B131,'NEL &amp; P4P Backsheet'!$D$11:$BM$187,U$11,0)),"",VLOOKUP($B131,'NEL &amp; P4P Backsheet'!$D$11:$BM$187, U$11,0))</f>
        <v>-1738</v>
      </c>
      <c r="V131" s="459">
        <f ca="1">IF(ISERROR(VLOOKUP($B131,'NEL &amp; P4P Backsheet'!$D$11:$BM$187,V$11,0)),"",VLOOKUP($B131,'NEL &amp; P4P Backsheet'!$D$11:$BM$187, V$11,0))</f>
        <v>-308.60000000000036</v>
      </c>
      <c r="W131" s="57">
        <f ca="1">IF(ISERROR(VLOOKUP($B131,'NEL &amp; P4P Backsheet'!$D$11:$BM$187,W$11,0)),"",VLOOKUP($B131,'NEL &amp; P4P Backsheet'!$D$11:$BM$187, W$11,0))</f>
        <v>102.39999999999964</v>
      </c>
    </row>
    <row r="132" spans="1:23" ht="15.75" thickBot="1">
      <c r="A132" s="3">
        <v>117</v>
      </c>
      <c r="B132" s="41" t="str">
        <f t="shared" ca="1" si="3"/>
        <v>E06000018</v>
      </c>
      <c r="C132" s="42" t="str">
        <f ca="1">IF(B132="","",VLOOKUP(B132,'Org list'!$J$9:$K$637,2,0))</f>
        <v>Nottingham</v>
      </c>
      <c r="D132" s="24" t="str">
        <f ca="1">IF(ISERROR(VLOOKUP($B132,'NEL &amp; P4P Backsheet'!$D$38:$BL$187,'Non-Elective Performance'!$D$11,0)),"",VLOOKUP($B132,'NEL &amp; P4P Backsheet'!$D$38:$BL$187,'Non-Elective Performance'!$D$11,0))</f>
        <v>MAR</v>
      </c>
      <c r="E132" s="327">
        <f ca="1">IF(ISERROR(VLOOKUP($B132,'NEL &amp; P4P Backsheet'!$D$11:$BM$187,E$11,0)),"",VLOOKUP($B132,'NEL &amp; P4P Backsheet'!$D$11:$BM$187, E$11,0))</f>
        <v>7359</v>
      </c>
      <c r="F132" s="459">
        <f ca="1">IF(ISERROR(VLOOKUP($B132,'NEL &amp; P4P Backsheet'!$D$11:$BM$187,F$11,0)),"",VLOOKUP($B132,'NEL &amp; P4P Backsheet'!$D$11:$BM$187, F$11,0))</f>
        <v>7716</v>
      </c>
      <c r="G132" s="459">
        <f ca="1">IF(ISERROR(VLOOKUP($B132,'NEL &amp; P4P Backsheet'!$D$11:$BM$187,G$11,0)),"",VLOOKUP($B132,'NEL &amp; P4P Backsheet'!$D$11:$BM$187, G$11,0))</f>
        <v>7574</v>
      </c>
      <c r="H132" s="57">
        <f ca="1">IF(ISERROR(VLOOKUP($B132,'NEL &amp; P4P Backsheet'!$D$11:$BM$187,H$11,0)),"",VLOOKUP($B132,'NEL &amp; P4P Backsheet'!$D$11:$BM$187, H$11,0))</f>
        <v>7537</v>
      </c>
      <c r="I132" s="327">
        <f ca="1">IF(ISERROR(VLOOKUP($B132,'NEL &amp; P4P Backsheet'!$D$11:$BM$187,I$11,0)),"",VLOOKUP($B132,'NEL &amp; P4P Backsheet'!$D$11:$BM$187, I$11,0))</f>
        <v>7117</v>
      </c>
      <c r="J132" s="459">
        <f ca="1">IF(ISERROR(VLOOKUP($B132,'NEL &amp; P4P Backsheet'!$D$11:$BM$187,J$11,0)),"",VLOOKUP($B132,'NEL &amp; P4P Backsheet'!$D$11:$BM$187, J$11,0))</f>
        <v>7593</v>
      </c>
      <c r="K132" s="459">
        <f ca="1">IF(ISERROR(VLOOKUP($B132,'NEL &amp; P4P Backsheet'!$D$11:$BM$187,K$11,0)),"",VLOOKUP($B132,'NEL &amp; P4P Backsheet'!$D$11:$BM$187, K$11,0))</f>
        <v>7453</v>
      </c>
      <c r="L132" s="57">
        <f ca="1">IF(ISERROR(VLOOKUP($B132,'NEL &amp; P4P Backsheet'!$D$11:$BM$187,L$11,0)),"",VLOOKUP($B132,'NEL &amp; P4P Backsheet'!$D$11:$BM$187, L$11,0))</f>
        <v>7416</v>
      </c>
      <c r="M132" s="344">
        <f ca="1">IF(ISERROR(VLOOKUP($B132,'NEL &amp; P4P Backsheet'!$D$11:$BM$187,M$11,0)),"",VLOOKUP($B132,'NEL &amp; P4P Backsheet'!$D$11:$BM$187, M$11,0))</f>
        <v>7003</v>
      </c>
      <c r="N132" s="327">
        <f ca="1">IF(ISERROR(VLOOKUP($B132,'NEL &amp; P4P Backsheet'!$D$11:$BM$187,N$11,0)),"",VLOOKUP($B132,'NEL &amp; P4P Backsheet'!$D$11:$BM$187, N$11,0))</f>
        <v>7218</v>
      </c>
      <c r="O132" s="459">
        <f ca="1">IF(ISERROR(VLOOKUP($B132,'NEL &amp; P4P Backsheet'!$D$11:$BM$187,O$11,0)),"",VLOOKUP($B132,'NEL &amp; P4P Backsheet'!$D$11:$BM$187, O$11,0))</f>
        <v>7413</v>
      </c>
      <c r="P132" s="57">
        <f ca="1">IF(ISERROR(VLOOKUP($B132,'NEL &amp; P4P Backsheet'!$D$11:$BM$187,P$11,0)),"",VLOOKUP($B132,'NEL &amp; P4P Backsheet'!$D$11:$BM$187, P$11,0))</f>
        <v>7323</v>
      </c>
      <c r="Q132" s="327">
        <f ca="1">IF(ISERROR(VLOOKUP($B132,'NEL &amp; P4P Backsheet'!$D$11:$BM$187,Q$11,0)),"",VLOOKUP($B132,'NEL &amp; P4P Backsheet'!$D$11:$BM$187, Q$11,0))</f>
        <v>141</v>
      </c>
      <c r="R132" s="459">
        <f ca="1">IF(ISERROR(VLOOKUP($B132,'NEL &amp; P4P Backsheet'!$D$11:$BM$187,R$11,0)),"",VLOOKUP($B132,'NEL &amp; P4P Backsheet'!$D$11:$BM$187, R$11,0))</f>
        <v>303</v>
      </c>
      <c r="S132" s="57">
        <f ca="1">IF(ISERROR(VLOOKUP($B132,'NEL &amp; P4P Backsheet'!$D$11:$BM$187,S$11,0)),"",VLOOKUP($B132,'NEL &amp; P4P Backsheet'!$D$11:$BM$187, S$11,0))</f>
        <v>251</v>
      </c>
      <c r="T132" s="61">
        <f ca="1">IF(ISERROR(VLOOKUP($B132,'NEL &amp; P4P Backsheet'!$D$11:$BM$187,T$11,0)),"",VLOOKUP($B132,'NEL &amp; P4P Backsheet'!$D$11:$BM$187, T$11,0))</f>
        <v>0</v>
      </c>
      <c r="U132" s="327">
        <f ca="1">IF(ISERROR(VLOOKUP($B132,'NEL &amp; P4P Backsheet'!$D$11:$BM$187,U$11,0)),"",VLOOKUP($B132,'NEL &amp; P4P Backsheet'!$D$11:$BM$187, U$11,0))</f>
        <v>-101</v>
      </c>
      <c r="V132" s="459">
        <f ca="1">IF(ISERROR(VLOOKUP($B132,'NEL &amp; P4P Backsheet'!$D$11:$BM$187,V$11,0)),"",VLOOKUP($B132,'NEL &amp; P4P Backsheet'!$D$11:$BM$187, V$11,0))</f>
        <v>180</v>
      </c>
      <c r="W132" s="57">
        <f ca="1">IF(ISERROR(VLOOKUP($B132,'NEL &amp; P4P Backsheet'!$D$11:$BM$187,W$11,0)),"",VLOOKUP($B132,'NEL &amp; P4P Backsheet'!$D$11:$BM$187, W$11,0))</f>
        <v>130</v>
      </c>
    </row>
    <row r="133" spans="1:23" ht="15.75" thickBot="1">
      <c r="A133" s="3">
        <v>118</v>
      </c>
      <c r="B133" s="41" t="str">
        <f t="shared" ca="1" si="3"/>
        <v>E10000024</v>
      </c>
      <c r="C133" s="42" t="str">
        <f ca="1">IF(B133="","",VLOOKUP(B133,'Org list'!$J$9:$K$637,2,0))</f>
        <v>Nottinghamshire</v>
      </c>
      <c r="D133" s="24" t="str">
        <f ca="1">IF(ISERROR(VLOOKUP($B133,'NEL &amp; P4P Backsheet'!$D$38:$BL$187,'Non-Elective Performance'!$D$11,0)),"",VLOOKUP($B133,'NEL &amp; P4P Backsheet'!$D$38:$BL$187,'Non-Elective Performance'!$D$11,0))</f>
        <v>MAR</v>
      </c>
      <c r="E133" s="327">
        <f ca="1">IF(ISERROR(VLOOKUP($B133,'NEL &amp; P4P Backsheet'!$D$11:$BM$187,E$11,0)),"",VLOOKUP($B133,'NEL &amp; P4P Backsheet'!$D$11:$BM$187, E$11,0))</f>
        <v>18148</v>
      </c>
      <c r="F133" s="459">
        <f ca="1">IF(ISERROR(VLOOKUP($B133,'NEL &amp; P4P Backsheet'!$D$11:$BM$187,F$11,0)),"",VLOOKUP($B133,'NEL &amp; P4P Backsheet'!$D$11:$BM$187, F$11,0))</f>
        <v>21005</v>
      </c>
      <c r="G133" s="459">
        <f ca="1">IF(ISERROR(VLOOKUP($B133,'NEL &amp; P4P Backsheet'!$D$11:$BM$187,G$11,0)),"",VLOOKUP($B133,'NEL &amp; P4P Backsheet'!$D$11:$BM$187, G$11,0))</f>
        <v>21032</v>
      </c>
      <c r="H133" s="57">
        <f ca="1">IF(ISERROR(VLOOKUP($B133,'NEL &amp; P4P Backsheet'!$D$11:$BM$187,H$11,0)),"",VLOOKUP($B133,'NEL &amp; P4P Backsheet'!$D$11:$BM$187, H$11,0))</f>
        <v>21504</v>
      </c>
      <c r="I133" s="327">
        <f ca="1">IF(ISERROR(VLOOKUP($B133,'NEL &amp; P4P Backsheet'!$D$11:$BM$187,I$11,0)),"",VLOOKUP($B133,'NEL &amp; P4P Backsheet'!$D$11:$BM$187, I$11,0))</f>
        <v>20836</v>
      </c>
      <c r="J133" s="459">
        <f ca="1">IF(ISERROR(VLOOKUP($B133,'NEL &amp; P4P Backsheet'!$D$11:$BM$187,J$11,0)),"",VLOOKUP($B133,'NEL &amp; P4P Backsheet'!$D$11:$BM$187, J$11,0))</f>
        <v>21517</v>
      </c>
      <c r="K133" s="459">
        <f ca="1">IF(ISERROR(VLOOKUP($B133,'NEL &amp; P4P Backsheet'!$D$11:$BM$187,K$11,0)),"",VLOOKUP($B133,'NEL &amp; P4P Backsheet'!$D$11:$BM$187, K$11,0))</f>
        <v>21588</v>
      </c>
      <c r="L133" s="57">
        <f ca="1">IF(ISERROR(VLOOKUP($B133,'NEL &amp; P4P Backsheet'!$D$11:$BM$187,L$11,0)),"",VLOOKUP($B133,'NEL &amp; P4P Backsheet'!$D$11:$BM$187, L$11,0))</f>
        <v>21938</v>
      </c>
      <c r="M133" s="344">
        <f ca="1">IF(ISERROR(VLOOKUP($B133,'NEL &amp; P4P Backsheet'!$D$11:$BM$187,M$11,0)),"",VLOOKUP($B133,'NEL &amp; P4P Backsheet'!$D$11:$BM$187, M$11,0))</f>
        <v>20925</v>
      </c>
      <c r="N133" s="327">
        <f ca="1">IF(ISERROR(VLOOKUP($B133,'NEL &amp; P4P Backsheet'!$D$11:$BM$187,N$11,0)),"",VLOOKUP($B133,'NEL &amp; P4P Backsheet'!$D$11:$BM$187, N$11,0))</f>
        <v>20925</v>
      </c>
      <c r="O133" s="459">
        <f ca="1">IF(ISERROR(VLOOKUP($B133,'NEL &amp; P4P Backsheet'!$D$11:$BM$187,O$11,0)),"",VLOOKUP($B133,'NEL &amp; P4P Backsheet'!$D$11:$BM$187, O$11,0))</f>
        <v>20929</v>
      </c>
      <c r="P133" s="57">
        <f ca="1">IF(ISERROR(VLOOKUP($B133,'NEL &amp; P4P Backsheet'!$D$11:$BM$187,P$11,0)),"",VLOOKUP($B133,'NEL &amp; P4P Backsheet'!$D$11:$BM$187, P$11,0))</f>
        <v>20935</v>
      </c>
      <c r="Q133" s="327">
        <f ca="1">IF(ISERROR(VLOOKUP($B133,'NEL &amp; P4P Backsheet'!$D$11:$BM$187,Q$11,0)),"",VLOOKUP($B133,'NEL &amp; P4P Backsheet'!$D$11:$BM$187, Q$11,0))</f>
        <v>-2777</v>
      </c>
      <c r="R133" s="459">
        <f ca="1">IF(ISERROR(VLOOKUP($B133,'NEL &amp; P4P Backsheet'!$D$11:$BM$187,R$11,0)),"",VLOOKUP($B133,'NEL &amp; P4P Backsheet'!$D$11:$BM$187, R$11,0))</f>
        <v>76</v>
      </c>
      <c r="S133" s="57">
        <f ca="1">IF(ISERROR(VLOOKUP($B133,'NEL &amp; P4P Backsheet'!$D$11:$BM$187,S$11,0)),"",VLOOKUP($B133,'NEL &amp; P4P Backsheet'!$D$11:$BM$187, S$11,0))</f>
        <v>97</v>
      </c>
      <c r="T133" s="61">
        <f ca="1">IF(ISERROR(VLOOKUP($B133,'NEL &amp; P4P Backsheet'!$D$11:$BM$187,T$11,0)),"",VLOOKUP($B133,'NEL &amp; P4P Backsheet'!$D$11:$BM$187, T$11,0))</f>
        <v>0</v>
      </c>
      <c r="U133" s="327">
        <f ca="1">IF(ISERROR(VLOOKUP($B133,'NEL &amp; P4P Backsheet'!$D$11:$BM$187,U$11,0)),"",VLOOKUP($B133,'NEL &amp; P4P Backsheet'!$D$11:$BM$187, U$11,0))</f>
        <v>-89</v>
      </c>
      <c r="V133" s="459">
        <f ca="1">IF(ISERROR(VLOOKUP($B133,'NEL &amp; P4P Backsheet'!$D$11:$BM$187,V$11,0)),"",VLOOKUP($B133,'NEL &amp; P4P Backsheet'!$D$11:$BM$187, V$11,0))</f>
        <v>588</v>
      </c>
      <c r="W133" s="57">
        <f ca="1">IF(ISERROR(VLOOKUP($B133,'NEL &amp; P4P Backsheet'!$D$11:$BM$187,W$11,0)),"",VLOOKUP($B133,'NEL &amp; P4P Backsheet'!$D$11:$BM$187, W$11,0))</f>
        <v>653</v>
      </c>
    </row>
    <row r="134" spans="1:23" ht="15.75" thickBot="1">
      <c r="A134" s="3">
        <v>119</v>
      </c>
      <c r="B134" s="41" t="str">
        <f t="shared" ca="1" si="3"/>
        <v>E08000004</v>
      </c>
      <c r="C134" s="42" t="str">
        <f ca="1">IF(B134="","",VLOOKUP(B134,'Org list'!$J$9:$K$637,2,0))</f>
        <v>Oldham</v>
      </c>
      <c r="D134" s="24" t="str">
        <f ca="1">IF(ISERROR(VLOOKUP($B134,'NEL &amp; P4P Backsheet'!$D$38:$BL$187,'Non-Elective Performance'!$D$11,0)),"",VLOOKUP($B134,'NEL &amp; P4P Backsheet'!$D$38:$BL$187,'Non-Elective Performance'!$D$11,0))</f>
        <v>MAR</v>
      </c>
      <c r="E134" s="327">
        <f ca="1">IF(ISERROR(VLOOKUP($B134,'NEL &amp; P4P Backsheet'!$D$11:$BM$187,E$11,0)),"",VLOOKUP($B134,'NEL &amp; P4P Backsheet'!$D$11:$BM$187, E$11,0))</f>
        <v>7329</v>
      </c>
      <c r="F134" s="459">
        <f ca="1">IF(ISERROR(VLOOKUP($B134,'NEL &amp; P4P Backsheet'!$D$11:$BM$187,F$11,0)),"",VLOOKUP($B134,'NEL &amp; P4P Backsheet'!$D$11:$BM$187, F$11,0))</f>
        <v>7191</v>
      </c>
      <c r="G134" s="459">
        <f ca="1">IF(ISERROR(VLOOKUP($B134,'NEL &amp; P4P Backsheet'!$D$11:$BM$187,G$11,0)),"",VLOOKUP($B134,'NEL &amp; P4P Backsheet'!$D$11:$BM$187, G$11,0))</f>
        <v>7434</v>
      </c>
      <c r="H134" s="57">
        <f ca="1">IF(ISERROR(VLOOKUP($B134,'NEL &amp; P4P Backsheet'!$D$11:$BM$187,H$11,0)),"",VLOOKUP($B134,'NEL &amp; P4P Backsheet'!$D$11:$BM$187, H$11,0))</f>
        <v>7615</v>
      </c>
      <c r="I134" s="327">
        <f ca="1">IF(ISERROR(VLOOKUP($B134,'NEL &amp; P4P Backsheet'!$D$11:$BM$187,I$11,0)),"",VLOOKUP($B134,'NEL &amp; P4P Backsheet'!$D$11:$BM$187, I$11,0))</f>
        <v>6974</v>
      </c>
      <c r="J134" s="459">
        <f ca="1">IF(ISERROR(VLOOKUP($B134,'NEL &amp; P4P Backsheet'!$D$11:$BM$187,J$11,0)),"",VLOOKUP($B134,'NEL &amp; P4P Backsheet'!$D$11:$BM$187, J$11,0))</f>
        <v>7438</v>
      </c>
      <c r="K134" s="459">
        <f ca="1">IF(ISERROR(VLOOKUP($B134,'NEL &amp; P4P Backsheet'!$D$11:$BM$187,K$11,0)),"",VLOOKUP($B134,'NEL &amp; P4P Backsheet'!$D$11:$BM$187, K$11,0))</f>
        <v>7253</v>
      </c>
      <c r="L134" s="57">
        <f ca="1">IF(ISERROR(VLOOKUP($B134,'NEL &amp; P4P Backsheet'!$D$11:$BM$187,L$11,0)),"",VLOOKUP($B134,'NEL &amp; P4P Backsheet'!$D$11:$BM$187, L$11,0))</f>
        <v>7904</v>
      </c>
      <c r="M134" s="344">
        <f ca="1">IF(ISERROR(VLOOKUP($B134,'NEL &amp; P4P Backsheet'!$D$11:$BM$187,M$11,0)),"",VLOOKUP($B134,'NEL &amp; P4P Backsheet'!$D$11:$BM$187, M$11,0))</f>
        <v>8312</v>
      </c>
      <c r="N134" s="327">
        <f ca="1">IF(ISERROR(VLOOKUP($B134,'NEL &amp; P4P Backsheet'!$D$11:$BM$187,N$11,0)),"",VLOOKUP($B134,'NEL &amp; P4P Backsheet'!$D$11:$BM$187, N$11,0))</f>
        <v>6974</v>
      </c>
      <c r="O134" s="459">
        <f ca="1">IF(ISERROR(VLOOKUP($B134,'NEL &amp; P4P Backsheet'!$D$11:$BM$187,O$11,0)),"",VLOOKUP($B134,'NEL &amp; P4P Backsheet'!$D$11:$BM$187, O$11,0))</f>
        <v>7082</v>
      </c>
      <c r="P134" s="57">
        <f ca="1">IF(ISERROR(VLOOKUP($B134,'NEL &amp; P4P Backsheet'!$D$11:$BM$187,P$11,0)),"",VLOOKUP($B134,'NEL &amp; P4P Backsheet'!$D$11:$BM$187, P$11,0))</f>
        <v>6548</v>
      </c>
      <c r="Q134" s="327">
        <f ca="1">IF(ISERROR(VLOOKUP($B134,'NEL &amp; P4P Backsheet'!$D$11:$BM$187,Q$11,0)),"",VLOOKUP($B134,'NEL &amp; P4P Backsheet'!$D$11:$BM$187, Q$11,0))</f>
        <v>355</v>
      </c>
      <c r="R134" s="459">
        <f ca="1">IF(ISERROR(VLOOKUP($B134,'NEL &amp; P4P Backsheet'!$D$11:$BM$187,R$11,0)),"",VLOOKUP($B134,'NEL &amp; P4P Backsheet'!$D$11:$BM$187, R$11,0))</f>
        <v>109</v>
      </c>
      <c r="S134" s="57">
        <f ca="1">IF(ISERROR(VLOOKUP($B134,'NEL &amp; P4P Backsheet'!$D$11:$BM$187,S$11,0)),"",VLOOKUP($B134,'NEL &amp; P4P Backsheet'!$D$11:$BM$187, S$11,0))</f>
        <v>886</v>
      </c>
      <c r="T134" s="61">
        <f ca="1">IF(ISERROR(VLOOKUP($B134,'NEL &amp; P4P Backsheet'!$D$11:$BM$187,T$11,0)),"",VLOOKUP($B134,'NEL &amp; P4P Backsheet'!$D$11:$BM$187, T$11,0))</f>
        <v>0</v>
      </c>
      <c r="U134" s="327">
        <f ca="1">IF(ISERROR(VLOOKUP($B134,'NEL &amp; P4P Backsheet'!$D$11:$BM$187,U$11,0)),"",VLOOKUP($B134,'NEL &amp; P4P Backsheet'!$D$11:$BM$187, U$11,0))</f>
        <v>0</v>
      </c>
      <c r="V134" s="459">
        <f ca="1">IF(ISERROR(VLOOKUP($B134,'NEL &amp; P4P Backsheet'!$D$11:$BM$187,V$11,0)),"",VLOOKUP($B134,'NEL &amp; P4P Backsheet'!$D$11:$BM$187, V$11,0))</f>
        <v>356</v>
      </c>
      <c r="W134" s="57">
        <f ca="1">IF(ISERROR(VLOOKUP($B134,'NEL &amp; P4P Backsheet'!$D$11:$BM$187,W$11,0)),"",VLOOKUP($B134,'NEL &amp; P4P Backsheet'!$D$11:$BM$187, W$11,0))</f>
        <v>705</v>
      </c>
    </row>
    <row r="135" spans="1:23" ht="15.75" thickBot="1">
      <c r="A135" s="3">
        <v>120</v>
      </c>
      <c r="B135" s="41" t="str">
        <f t="shared" ca="1" si="3"/>
        <v>E10000025</v>
      </c>
      <c r="C135" s="42" t="str">
        <f ca="1">IF(B135="","",VLOOKUP(B135,'Org list'!$J$9:$K$637,2,0))</f>
        <v>Oxfordshire</v>
      </c>
      <c r="D135" s="24" t="str">
        <f ca="1">IF(ISERROR(VLOOKUP($B135,'NEL &amp; P4P Backsheet'!$D$38:$BL$187,'Non-Elective Performance'!$D$11,0)),"",VLOOKUP($B135,'NEL &amp; P4P Backsheet'!$D$38:$BL$187,'Non-Elective Performance'!$D$11,0))</f>
        <v>SUS</v>
      </c>
      <c r="E135" s="327">
        <f ca="1">IF(ISERROR(VLOOKUP($B135,'NEL &amp; P4P Backsheet'!$D$11:$BM$187,E$11,0)),"",VLOOKUP($B135,'NEL &amp; P4P Backsheet'!$D$11:$BM$187, E$11,0))</f>
        <v>12787.513694163656</v>
      </c>
      <c r="F135" s="459">
        <f ca="1">IF(ISERROR(VLOOKUP($B135,'NEL &amp; P4P Backsheet'!$D$11:$BM$187,F$11,0)),"",VLOOKUP($B135,'NEL &amp; P4P Backsheet'!$D$11:$BM$187, F$11,0))</f>
        <v>13626.37296364784</v>
      </c>
      <c r="G135" s="459">
        <f ca="1">IF(ISERROR(VLOOKUP($B135,'NEL &amp; P4P Backsheet'!$D$11:$BM$187,G$11,0)),"",VLOOKUP($B135,'NEL &amp; P4P Backsheet'!$D$11:$BM$187, G$11,0))</f>
        <v>13509.299157833906</v>
      </c>
      <c r="H135" s="57">
        <f ca="1">IF(ISERROR(VLOOKUP($B135,'NEL &amp; P4P Backsheet'!$D$11:$BM$187,H$11,0)),"",VLOOKUP($B135,'NEL &amp; P4P Backsheet'!$D$11:$BM$187, H$11,0))</f>
        <v>13849.322211241331</v>
      </c>
      <c r="I135" s="327">
        <f ca="1">IF(ISERROR(VLOOKUP($B135,'NEL &amp; P4P Backsheet'!$D$11:$BM$187,I$11,0)),"",VLOOKUP($B135,'NEL &amp; P4P Backsheet'!$D$11:$BM$187, I$11,0))</f>
        <v>12825.18091864292</v>
      </c>
      <c r="J135" s="459">
        <f ca="1">IF(ISERROR(VLOOKUP($B135,'NEL &amp; P4P Backsheet'!$D$11:$BM$187,J$11,0)),"",VLOOKUP($B135,'NEL &amp; P4P Backsheet'!$D$11:$BM$187, J$11,0))</f>
        <v>13299.754012645199</v>
      </c>
      <c r="K135" s="459">
        <f ca="1">IF(ISERROR(VLOOKUP($B135,'NEL &amp; P4P Backsheet'!$D$11:$BM$187,K$11,0)),"",VLOOKUP($B135,'NEL &amp; P4P Backsheet'!$D$11:$BM$187, K$11,0))</f>
        <v>13299.754012645199</v>
      </c>
      <c r="L135" s="57">
        <f ca="1">IF(ISERROR(VLOOKUP($B135,'NEL &amp; P4P Backsheet'!$D$11:$BM$187,L$11,0)),"",VLOOKUP($B135,'NEL &amp; P4P Backsheet'!$D$11:$BM$187, L$11,0))</f>
        <v>13299</v>
      </c>
      <c r="M135" s="344">
        <f ca="1">IF(ISERROR(VLOOKUP($B135,'NEL &amp; P4P Backsheet'!$D$11:$BM$187,M$11,0)),"",VLOOKUP($B135,'NEL &amp; P4P Backsheet'!$D$11:$BM$187, M$11,0))</f>
        <v>12825</v>
      </c>
      <c r="N135" s="327">
        <f ca="1">IF(ISERROR(VLOOKUP($B135,'NEL &amp; P4P Backsheet'!$D$11:$BM$187,N$11,0)),"",VLOOKUP($B135,'NEL &amp; P4P Backsheet'!$D$11:$BM$187, N$11,0))</f>
        <v>12825.18091864292</v>
      </c>
      <c r="O135" s="459">
        <f ca="1">IF(ISERROR(VLOOKUP($B135,'NEL &amp; P4P Backsheet'!$D$11:$BM$187,O$11,0)),"",VLOOKUP($B135,'NEL &amp; P4P Backsheet'!$D$11:$BM$187, O$11,0))</f>
        <v>13951</v>
      </c>
      <c r="P135" s="57">
        <f ca="1">IF(ISERROR(VLOOKUP($B135,'NEL &amp; P4P Backsheet'!$D$11:$BM$187,P$11,0)),"",VLOOKUP($B135,'NEL &amp; P4P Backsheet'!$D$11:$BM$187, P$11,0))</f>
        <v>13614</v>
      </c>
      <c r="Q135" s="327">
        <f ca="1">IF(ISERROR(VLOOKUP($B135,'NEL &amp; P4P Backsheet'!$D$11:$BM$187,Q$11,0)),"",VLOOKUP($B135,'NEL &amp; P4P Backsheet'!$D$11:$BM$187, Q$11,0))</f>
        <v>-37.667224479264405</v>
      </c>
      <c r="R135" s="459">
        <f ca="1">IF(ISERROR(VLOOKUP($B135,'NEL &amp; P4P Backsheet'!$D$11:$BM$187,R$11,0)),"",VLOOKUP($B135,'NEL &amp; P4P Backsheet'!$D$11:$BM$187, R$11,0))</f>
        <v>-324.62703635215985</v>
      </c>
      <c r="S135" s="57">
        <f ca="1">IF(ISERROR(VLOOKUP($B135,'NEL &amp; P4P Backsheet'!$D$11:$BM$187,S$11,0)),"",VLOOKUP($B135,'NEL &amp; P4P Backsheet'!$D$11:$BM$187, S$11,0))</f>
        <v>-104.70084216609393</v>
      </c>
      <c r="T135" s="61">
        <f ca="1">IF(ISERROR(VLOOKUP($B135,'NEL &amp; P4P Backsheet'!$D$11:$BM$187,T$11,0)),"",VLOOKUP($B135,'NEL &amp; P4P Backsheet'!$D$11:$BM$187, T$11,0))</f>
        <v>0</v>
      </c>
      <c r="U135" s="327">
        <f ca="1">IF(ISERROR(VLOOKUP($B135,'NEL &amp; P4P Backsheet'!$D$11:$BM$187,U$11,0)),"",VLOOKUP($B135,'NEL &amp; P4P Backsheet'!$D$11:$BM$187, U$11,0))</f>
        <v>0</v>
      </c>
      <c r="V135" s="459">
        <f ca="1">IF(ISERROR(VLOOKUP($B135,'NEL &amp; P4P Backsheet'!$D$11:$BM$187,V$11,0)),"",VLOOKUP($B135,'NEL &amp; P4P Backsheet'!$D$11:$BM$187, V$11,0))</f>
        <v>-651.2459873548014</v>
      </c>
      <c r="W135" s="57">
        <f ca="1">IF(ISERROR(VLOOKUP($B135,'NEL &amp; P4P Backsheet'!$D$11:$BM$187,W$11,0)),"",VLOOKUP($B135,'NEL &amp; P4P Backsheet'!$D$11:$BM$187, W$11,0))</f>
        <v>-314.2459873548014</v>
      </c>
    </row>
    <row r="136" spans="1:23" ht="15.75" thickBot="1">
      <c r="A136" s="3">
        <v>121</v>
      </c>
      <c r="B136" s="41" t="str">
        <f t="shared" ca="1" si="3"/>
        <v>E06000031</v>
      </c>
      <c r="C136" s="42" t="str">
        <f ca="1">IF(B136="","",VLOOKUP(B136,'Org list'!$J$9:$K$637,2,0))</f>
        <v>Peterborough</v>
      </c>
      <c r="D136" s="24" t="str">
        <f ca="1">IF(ISERROR(VLOOKUP($B136,'NEL &amp; P4P Backsheet'!$D$38:$BL$187,'Non-Elective Performance'!$D$11,0)),"",VLOOKUP($B136,'NEL &amp; P4P Backsheet'!$D$38:$BL$187,'Non-Elective Performance'!$D$11,0))</f>
        <v>MAR</v>
      </c>
      <c r="E136" s="327">
        <f ca="1">IF(ISERROR(VLOOKUP($B136,'NEL &amp; P4P Backsheet'!$D$11:$BM$187,E$11,0)),"",VLOOKUP($B136,'NEL &amp; P4P Backsheet'!$D$11:$BM$187, E$11,0))</f>
        <v>4295</v>
      </c>
      <c r="F136" s="459">
        <f ca="1">IF(ISERROR(VLOOKUP($B136,'NEL &amp; P4P Backsheet'!$D$11:$BM$187,F$11,0)),"",VLOOKUP($B136,'NEL &amp; P4P Backsheet'!$D$11:$BM$187, F$11,0))</f>
        <v>4454</v>
      </c>
      <c r="G136" s="459">
        <f ca="1">IF(ISERROR(VLOOKUP($B136,'NEL &amp; P4P Backsheet'!$D$11:$BM$187,G$11,0)),"",VLOOKUP($B136,'NEL &amp; P4P Backsheet'!$D$11:$BM$187, G$11,0))</f>
        <v>4372</v>
      </c>
      <c r="H136" s="57">
        <f ca="1">IF(ISERROR(VLOOKUP($B136,'NEL &amp; P4P Backsheet'!$D$11:$BM$187,H$11,0)),"",VLOOKUP($B136,'NEL &amp; P4P Backsheet'!$D$11:$BM$187, H$11,0))</f>
        <v>4580</v>
      </c>
      <c r="I136" s="327">
        <f ca="1">IF(ISERROR(VLOOKUP($B136,'NEL &amp; P4P Backsheet'!$D$11:$BM$187,I$11,0)),"",VLOOKUP($B136,'NEL &amp; P4P Backsheet'!$D$11:$BM$187, I$11,0))</f>
        <v>4250</v>
      </c>
      <c r="J136" s="459">
        <f ca="1">IF(ISERROR(VLOOKUP($B136,'NEL &amp; P4P Backsheet'!$D$11:$BM$187,J$11,0)),"",VLOOKUP($B136,'NEL &amp; P4P Backsheet'!$D$11:$BM$187, J$11,0))</f>
        <v>4412</v>
      </c>
      <c r="K136" s="459">
        <f ca="1">IF(ISERROR(VLOOKUP($B136,'NEL &amp; P4P Backsheet'!$D$11:$BM$187,K$11,0)),"",VLOOKUP($B136,'NEL &amp; P4P Backsheet'!$D$11:$BM$187, K$11,0))</f>
        <v>4329</v>
      </c>
      <c r="L136" s="57">
        <f ca="1">IF(ISERROR(VLOOKUP($B136,'NEL &amp; P4P Backsheet'!$D$11:$BM$187,L$11,0)),"",VLOOKUP($B136,'NEL &amp; P4P Backsheet'!$D$11:$BM$187, L$11,0))</f>
        <v>4535</v>
      </c>
      <c r="M136" s="344">
        <f ca="1">IF(ISERROR(VLOOKUP($B136,'NEL &amp; P4P Backsheet'!$D$11:$BM$187,M$11,0)),"",VLOOKUP($B136,'NEL &amp; P4P Backsheet'!$D$11:$BM$187, M$11,0))</f>
        <v>4239</v>
      </c>
      <c r="N136" s="327">
        <f ca="1">IF(ISERROR(VLOOKUP($B136,'NEL &amp; P4P Backsheet'!$D$11:$BM$187,N$11,0)),"",VLOOKUP($B136,'NEL &amp; P4P Backsheet'!$D$11:$BM$187, N$11,0))</f>
        <v>4281</v>
      </c>
      <c r="O136" s="459">
        <f ca="1">IF(ISERROR(VLOOKUP($B136,'NEL &amp; P4P Backsheet'!$D$11:$BM$187,O$11,0)),"",VLOOKUP($B136,'NEL &amp; P4P Backsheet'!$D$11:$BM$187, O$11,0))</f>
        <v>4582</v>
      </c>
      <c r="P136" s="57">
        <f ca="1">IF(ISERROR(VLOOKUP($B136,'NEL &amp; P4P Backsheet'!$D$11:$BM$187,P$11,0)),"",VLOOKUP($B136,'NEL &amp; P4P Backsheet'!$D$11:$BM$187, P$11,0))</f>
        <v>4669</v>
      </c>
      <c r="Q136" s="327">
        <f ca="1">IF(ISERROR(VLOOKUP($B136,'NEL &amp; P4P Backsheet'!$D$11:$BM$187,Q$11,0)),"",VLOOKUP($B136,'NEL &amp; P4P Backsheet'!$D$11:$BM$187, Q$11,0))</f>
        <v>14</v>
      </c>
      <c r="R136" s="459">
        <f ca="1">IF(ISERROR(VLOOKUP($B136,'NEL &amp; P4P Backsheet'!$D$11:$BM$187,R$11,0)),"",VLOOKUP($B136,'NEL &amp; P4P Backsheet'!$D$11:$BM$187, R$11,0))</f>
        <v>-128</v>
      </c>
      <c r="S136" s="57">
        <f ca="1">IF(ISERROR(VLOOKUP($B136,'NEL &amp; P4P Backsheet'!$D$11:$BM$187,S$11,0)),"",VLOOKUP($B136,'NEL &amp; P4P Backsheet'!$D$11:$BM$187, S$11,0))</f>
        <v>-297</v>
      </c>
      <c r="T136" s="61">
        <f ca="1">IF(ISERROR(VLOOKUP($B136,'NEL &amp; P4P Backsheet'!$D$11:$BM$187,T$11,0)),"",VLOOKUP($B136,'NEL &amp; P4P Backsheet'!$D$11:$BM$187, T$11,0))</f>
        <v>0</v>
      </c>
      <c r="U136" s="327">
        <f ca="1">IF(ISERROR(VLOOKUP($B136,'NEL &amp; P4P Backsheet'!$D$11:$BM$187,U$11,0)),"",VLOOKUP($B136,'NEL &amp; P4P Backsheet'!$D$11:$BM$187, U$11,0))</f>
        <v>-31</v>
      </c>
      <c r="V136" s="459">
        <f ca="1">IF(ISERROR(VLOOKUP($B136,'NEL &amp; P4P Backsheet'!$D$11:$BM$187,V$11,0)),"",VLOOKUP($B136,'NEL &amp; P4P Backsheet'!$D$11:$BM$187, V$11,0))</f>
        <v>-170</v>
      </c>
      <c r="W136" s="57">
        <f ca="1">IF(ISERROR(VLOOKUP($B136,'NEL &amp; P4P Backsheet'!$D$11:$BM$187,W$11,0)),"",VLOOKUP($B136,'NEL &amp; P4P Backsheet'!$D$11:$BM$187, W$11,0))</f>
        <v>-340</v>
      </c>
    </row>
    <row r="137" spans="1:23" ht="15.75" thickBot="1">
      <c r="A137" s="3">
        <v>122</v>
      </c>
      <c r="B137" s="41" t="str">
        <f t="shared" ca="1" si="3"/>
        <v>E06000026</v>
      </c>
      <c r="C137" s="42" t="str">
        <f ca="1">IF(B137="","",VLOOKUP(B137,'Org list'!$J$9:$K$637,2,0))</f>
        <v>Plymouth</v>
      </c>
      <c r="D137" s="24" t="str">
        <f ca="1">IF(ISERROR(VLOOKUP($B137,'NEL &amp; P4P Backsheet'!$D$38:$BL$187,'Non-Elective Performance'!$D$11,0)),"",VLOOKUP($B137,'NEL &amp; P4P Backsheet'!$D$38:$BL$187,'Non-Elective Performance'!$D$11,0))</f>
        <v>MAR</v>
      </c>
      <c r="E137" s="327">
        <f ca="1">IF(ISERROR(VLOOKUP($B137,'NEL &amp; P4P Backsheet'!$D$11:$BM$187,E$11,0)),"",VLOOKUP($B137,'NEL &amp; P4P Backsheet'!$D$11:$BM$187, E$11,0))</f>
        <v>6797</v>
      </c>
      <c r="F137" s="459">
        <f ca="1">IF(ISERROR(VLOOKUP($B137,'NEL &amp; P4P Backsheet'!$D$11:$BM$187,F$11,0)),"",VLOOKUP($B137,'NEL &amp; P4P Backsheet'!$D$11:$BM$187, F$11,0))</f>
        <v>6739</v>
      </c>
      <c r="G137" s="459">
        <f ca="1">IF(ISERROR(VLOOKUP($B137,'NEL &amp; P4P Backsheet'!$D$11:$BM$187,G$11,0)),"",VLOOKUP($B137,'NEL &amp; P4P Backsheet'!$D$11:$BM$187, G$11,0))</f>
        <v>6843</v>
      </c>
      <c r="H137" s="57">
        <f ca="1">IF(ISERROR(VLOOKUP($B137,'NEL &amp; P4P Backsheet'!$D$11:$BM$187,H$11,0)),"",VLOOKUP($B137,'NEL &amp; P4P Backsheet'!$D$11:$BM$187, H$11,0))</f>
        <v>7025</v>
      </c>
      <c r="I137" s="327">
        <f ca="1">IF(ISERROR(VLOOKUP($B137,'NEL &amp; P4P Backsheet'!$D$11:$BM$187,I$11,0)),"",VLOOKUP($B137,'NEL &amp; P4P Backsheet'!$D$11:$BM$187, I$11,0))</f>
        <v>6706</v>
      </c>
      <c r="J137" s="459">
        <f ca="1">IF(ISERROR(VLOOKUP($B137,'NEL &amp; P4P Backsheet'!$D$11:$BM$187,J$11,0)),"",VLOOKUP($B137,'NEL &amp; P4P Backsheet'!$D$11:$BM$187, J$11,0))</f>
        <v>6444</v>
      </c>
      <c r="K137" s="459">
        <f ca="1">IF(ISERROR(VLOOKUP($B137,'NEL &amp; P4P Backsheet'!$D$11:$BM$187,K$11,0)),"",VLOOKUP($B137,'NEL &amp; P4P Backsheet'!$D$11:$BM$187, K$11,0))</f>
        <v>6510</v>
      </c>
      <c r="L137" s="57">
        <f ca="1">IF(ISERROR(VLOOKUP($B137,'NEL &amp; P4P Backsheet'!$D$11:$BM$187,L$11,0)),"",VLOOKUP($B137,'NEL &amp; P4P Backsheet'!$D$11:$BM$187, L$11,0))</f>
        <v>6785</v>
      </c>
      <c r="M137" s="344">
        <f ca="1">IF(ISERROR(VLOOKUP($B137,'NEL &amp; P4P Backsheet'!$D$11:$BM$187,M$11,0)),"",VLOOKUP($B137,'NEL &amp; P4P Backsheet'!$D$11:$BM$187, M$11,0))</f>
        <v>5639</v>
      </c>
      <c r="N137" s="327">
        <f ca="1">IF(ISERROR(VLOOKUP($B137,'NEL &amp; P4P Backsheet'!$D$11:$BM$187,N$11,0)),"",VLOOKUP($B137,'NEL &amp; P4P Backsheet'!$D$11:$BM$187, N$11,0))</f>
        <v>6990</v>
      </c>
      <c r="O137" s="459">
        <f ca="1">IF(ISERROR(VLOOKUP($B137,'NEL &amp; P4P Backsheet'!$D$11:$BM$187,O$11,0)),"",VLOOKUP($B137,'NEL &amp; P4P Backsheet'!$D$11:$BM$187, O$11,0))</f>
        <v>6754</v>
      </c>
      <c r="P137" s="57">
        <f ca="1">IF(ISERROR(VLOOKUP($B137,'NEL &amp; P4P Backsheet'!$D$11:$BM$187,P$11,0)),"",VLOOKUP($B137,'NEL &amp; P4P Backsheet'!$D$11:$BM$187, P$11,0))</f>
        <v>6687</v>
      </c>
      <c r="Q137" s="327">
        <f ca="1">IF(ISERROR(VLOOKUP($B137,'NEL &amp; P4P Backsheet'!$D$11:$BM$187,Q$11,0)),"",VLOOKUP($B137,'NEL &amp; P4P Backsheet'!$D$11:$BM$187, Q$11,0))</f>
        <v>-193</v>
      </c>
      <c r="R137" s="459">
        <f ca="1">IF(ISERROR(VLOOKUP($B137,'NEL &amp; P4P Backsheet'!$D$11:$BM$187,R$11,0)),"",VLOOKUP($B137,'NEL &amp; P4P Backsheet'!$D$11:$BM$187, R$11,0))</f>
        <v>-15</v>
      </c>
      <c r="S137" s="57">
        <f ca="1">IF(ISERROR(VLOOKUP($B137,'NEL &amp; P4P Backsheet'!$D$11:$BM$187,S$11,0)),"",VLOOKUP($B137,'NEL &amp; P4P Backsheet'!$D$11:$BM$187, S$11,0))</f>
        <v>156</v>
      </c>
      <c r="T137" s="61">
        <f ca="1">IF(ISERROR(VLOOKUP($B137,'NEL &amp; P4P Backsheet'!$D$11:$BM$187,T$11,0)),"",VLOOKUP($B137,'NEL &amp; P4P Backsheet'!$D$11:$BM$187, T$11,0))</f>
        <v>0</v>
      </c>
      <c r="U137" s="327">
        <f ca="1">IF(ISERROR(VLOOKUP($B137,'NEL &amp; P4P Backsheet'!$D$11:$BM$187,U$11,0)),"",VLOOKUP($B137,'NEL &amp; P4P Backsheet'!$D$11:$BM$187, U$11,0))</f>
        <v>-284</v>
      </c>
      <c r="V137" s="459">
        <f ca="1">IF(ISERROR(VLOOKUP($B137,'NEL &amp; P4P Backsheet'!$D$11:$BM$187,V$11,0)),"",VLOOKUP($B137,'NEL &amp; P4P Backsheet'!$D$11:$BM$187, V$11,0))</f>
        <v>-310</v>
      </c>
      <c r="W137" s="57">
        <f ca="1">IF(ISERROR(VLOOKUP($B137,'NEL &amp; P4P Backsheet'!$D$11:$BM$187,W$11,0)),"",VLOOKUP($B137,'NEL &amp; P4P Backsheet'!$D$11:$BM$187, W$11,0))</f>
        <v>-177</v>
      </c>
    </row>
    <row r="138" spans="1:23" ht="15.75" thickBot="1">
      <c r="A138" s="3">
        <v>123</v>
      </c>
      <c r="B138" s="41" t="str">
        <f t="shared" ca="1" si="3"/>
        <v>E06000044</v>
      </c>
      <c r="C138" s="42" t="str">
        <f ca="1">IF(B138="","",VLOOKUP(B138,'Org list'!$J$9:$K$637,2,0))</f>
        <v>Portsmouth</v>
      </c>
      <c r="D138" s="24" t="str">
        <f ca="1">IF(ISERROR(VLOOKUP($B138,'NEL &amp; P4P Backsheet'!$D$38:$BL$187,'Non-Elective Performance'!$D$11,0)),"",VLOOKUP($B138,'NEL &amp; P4P Backsheet'!$D$38:$BL$187,'Non-Elective Performance'!$D$11,0))</f>
        <v>SUS</v>
      </c>
      <c r="E138" s="327">
        <f ca="1">IF(ISERROR(VLOOKUP($B138,'NEL &amp; P4P Backsheet'!$D$11:$BM$187,E$11,0)),"",VLOOKUP($B138,'NEL &amp; P4P Backsheet'!$D$11:$BM$187, E$11,0))</f>
        <v>4716</v>
      </c>
      <c r="F138" s="459">
        <f ca="1">IF(ISERROR(VLOOKUP($B138,'NEL &amp; P4P Backsheet'!$D$11:$BM$187,F$11,0)),"",VLOOKUP($B138,'NEL &amp; P4P Backsheet'!$D$11:$BM$187, F$11,0))</f>
        <v>4712</v>
      </c>
      <c r="G138" s="459">
        <f ca="1">IF(ISERROR(VLOOKUP($B138,'NEL &amp; P4P Backsheet'!$D$11:$BM$187,G$11,0)),"",VLOOKUP($B138,'NEL &amp; P4P Backsheet'!$D$11:$BM$187, G$11,0))</f>
        <v>4846</v>
      </c>
      <c r="H138" s="57">
        <f ca="1">IF(ISERROR(VLOOKUP($B138,'NEL &amp; P4P Backsheet'!$D$11:$BM$187,H$11,0)),"",VLOOKUP($B138,'NEL &amp; P4P Backsheet'!$D$11:$BM$187, H$11,0))</f>
        <v>4876</v>
      </c>
      <c r="I138" s="327">
        <f ca="1">IF(ISERROR(VLOOKUP($B138,'NEL &amp; P4P Backsheet'!$D$11:$BM$187,I$11,0)),"",VLOOKUP($B138,'NEL &amp; P4P Backsheet'!$D$11:$BM$187, I$11,0))</f>
        <v>4928</v>
      </c>
      <c r="J138" s="459">
        <f ca="1">IF(ISERROR(VLOOKUP($B138,'NEL &amp; P4P Backsheet'!$D$11:$BM$187,J$11,0)),"",VLOOKUP($B138,'NEL &amp; P4P Backsheet'!$D$11:$BM$187, J$11,0))</f>
        <v>4918</v>
      </c>
      <c r="K138" s="459">
        <f ca="1">IF(ISERROR(VLOOKUP($B138,'NEL &amp; P4P Backsheet'!$D$11:$BM$187,K$11,0)),"",VLOOKUP($B138,'NEL &amp; P4P Backsheet'!$D$11:$BM$187, K$11,0))</f>
        <v>4823</v>
      </c>
      <c r="L138" s="57">
        <f ca="1">IF(ISERROR(VLOOKUP($B138,'NEL &amp; P4P Backsheet'!$D$11:$BM$187,L$11,0)),"",VLOOKUP($B138,'NEL &amp; P4P Backsheet'!$D$11:$BM$187, L$11,0))</f>
        <v>5120</v>
      </c>
      <c r="M138" s="344">
        <f ca="1">IF(ISERROR(VLOOKUP($B138,'NEL &amp; P4P Backsheet'!$D$11:$BM$187,M$11,0)),"",VLOOKUP($B138,'NEL &amp; P4P Backsheet'!$D$11:$BM$187, M$11,0))</f>
        <v>5085</v>
      </c>
      <c r="N138" s="327">
        <f ca="1">IF(ISERROR(VLOOKUP($B138,'NEL &amp; P4P Backsheet'!$D$11:$BM$187,N$11,0)),"",VLOOKUP($B138,'NEL &amp; P4P Backsheet'!$D$11:$BM$187, N$11,0))</f>
        <v>4415</v>
      </c>
      <c r="O138" s="459">
        <f ca="1">IF(ISERROR(VLOOKUP($B138,'NEL &amp; P4P Backsheet'!$D$11:$BM$187,O$11,0)),"",VLOOKUP($B138,'NEL &amp; P4P Backsheet'!$D$11:$BM$187, O$11,0))</f>
        <v>4735</v>
      </c>
      <c r="P138" s="57">
        <f ca="1">IF(ISERROR(VLOOKUP($B138,'NEL &amp; P4P Backsheet'!$D$11:$BM$187,P$11,0)),"",VLOOKUP($B138,'NEL &amp; P4P Backsheet'!$D$11:$BM$187, P$11,0))</f>
        <v>4783</v>
      </c>
      <c r="Q138" s="327">
        <f ca="1">IF(ISERROR(VLOOKUP($B138,'NEL &amp; P4P Backsheet'!$D$11:$BM$187,Q$11,0)),"",VLOOKUP($B138,'NEL &amp; P4P Backsheet'!$D$11:$BM$187, Q$11,0))</f>
        <v>301</v>
      </c>
      <c r="R138" s="459">
        <f ca="1">IF(ISERROR(VLOOKUP($B138,'NEL &amp; P4P Backsheet'!$D$11:$BM$187,R$11,0)),"",VLOOKUP($B138,'NEL &amp; P4P Backsheet'!$D$11:$BM$187, R$11,0))</f>
        <v>-23</v>
      </c>
      <c r="S138" s="57">
        <f ca="1">IF(ISERROR(VLOOKUP($B138,'NEL &amp; P4P Backsheet'!$D$11:$BM$187,S$11,0)),"",VLOOKUP($B138,'NEL &amp; P4P Backsheet'!$D$11:$BM$187, S$11,0))</f>
        <v>63</v>
      </c>
      <c r="T138" s="61">
        <f ca="1">IF(ISERROR(VLOOKUP($B138,'NEL &amp; P4P Backsheet'!$D$11:$BM$187,T$11,0)),"",VLOOKUP($B138,'NEL &amp; P4P Backsheet'!$D$11:$BM$187, T$11,0))</f>
        <v>0</v>
      </c>
      <c r="U138" s="327">
        <f ca="1">IF(ISERROR(VLOOKUP($B138,'NEL &amp; P4P Backsheet'!$D$11:$BM$187,U$11,0)),"",VLOOKUP($B138,'NEL &amp; P4P Backsheet'!$D$11:$BM$187, U$11,0))</f>
        <v>513</v>
      </c>
      <c r="V138" s="459">
        <f ca="1">IF(ISERROR(VLOOKUP($B138,'NEL &amp; P4P Backsheet'!$D$11:$BM$187,V$11,0)),"",VLOOKUP($B138,'NEL &amp; P4P Backsheet'!$D$11:$BM$187, V$11,0))</f>
        <v>183</v>
      </c>
      <c r="W138" s="57">
        <f ca="1">IF(ISERROR(VLOOKUP($B138,'NEL &amp; P4P Backsheet'!$D$11:$BM$187,W$11,0)),"",VLOOKUP($B138,'NEL &amp; P4P Backsheet'!$D$11:$BM$187, W$11,0))</f>
        <v>40</v>
      </c>
    </row>
    <row r="139" spans="1:23" ht="15.75" thickBot="1">
      <c r="A139" s="3">
        <v>124</v>
      </c>
      <c r="B139" s="41" t="str">
        <f t="shared" ca="1" si="3"/>
        <v>E06000038</v>
      </c>
      <c r="C139" s="42" t="str">
        <f ca="1">IF(B139="","",VLOOKUP(B139,'Org list'!$J$9:$K$637,2,0))</f>
        <v>Reading</v>
      </c>
      <c r="D139" s="24" t="str">
        <f ca="1">IF(ISERROR(VLOOKUP($B139,'NEL &amp; P4P Backsheet'!$D$38:$BL$187,'Non-Elective Performance'!$D$11,0)),"",VLOOKUP($B139,'NEL &amp; P4P Backsheet'!$D$38:$BL$187,'Non-Elective Performance'!$D$11,0))</f>
        <v>SUS</v>
      </c>
      <c r="E139" s="327">
        <f ca="1">IF(ISERROR(VLOOKUP($B139,'NEL &amp; P4P Backsheet'!$D$11:$BM$187,E$11,0)),"",VLOOKUP($B139,'NEL &amp; P4P Backsheet'!$D$11:$BM$187, E$11,0))</f>
        <v>2942</v>
      </c>
      <c r="F139" s="459">
        <f ca="1">IF(ISERROR(VLOOKUP($B139,'NEL &amp; P4P Backsheet'!$D$11:$BM$187,F$11,0)),"",VLOOKUP($B139,'NEL &amp; P4P Backsheet'!$D$11:$BM$187, F$11,0))</f>
        <v>2916</v>
      </c>
      <c r="G139" s="459">
        <f ca="1">IF(ISERROR(VLOOKUP($B139,'NEL &amp; P4P Backsheet'!$D$11:$BM$187,G$11,0)),"",VLOOKUP($B139,'NEL &amp; P4P Backsheet'!$D$11:$BM$187, G$11,0))</f>
        <v>2940</v>
      </c>
      <c r="H139" s="57">
        <f ca="1">IF(ISERROR(VLOOKUP($B139,'NEL &amp; P4P Backsheet'!$D$11:$BM$187,H$11,0)),"",VLOOKUP($B139,'NEL &amp; P4P Backsheet'!$D$11:$BM$187, H$11,0))</f>
        <v>3168</v>
      </c>
      <c r="I139" s="327">
        <f ca="1">IF(ISERROR(VLOOKUP($B139,'NEL &amp; P4P Backsheet'!$D$11:$BM$187,I$11,0)),"",VLOOKUP($B139,'NEL &amp; P4P Backsheet'!$D$11:$BM$187, I$11,0))</f>
        <v>3148</v>
      </c>
      <c r="J139" s="459">
        <f ca="1">IF(ISERROR(VLOOKUP($B139,'NEL &amp; P4P Backsheet'!$D$11:$BM$187,J$11,0)),"",VLOOKUP($B139,'NEL &amp; P4P Backsheet'!$D$11:$BM$187, J$11,0))</f>
        <v>2993</v>
      </c>
      <c r="K139" s="459">
        <f ca="1">IF(ISERROR(VLOOKUP($B139,'NEL &amp; P4P Backsheet'!$D$11:$BM$187,K$11,0)),"",VLOOKUP($B139,'NEL &amp; P4P Backsheet'!$D$11:$BM$187, K$11,0))</f>
        <v>2967</v>
      </c>
      <c r="L139" s="57">
        <f ca="1">IF(ISERROR(VLOOKUP($B139,'NEL &amp; P4P Backsheet'!$D$11:$BM$187,L$11,0)),"",VLOOKUP($B139,'NEL &amp; P4P Backsheet'!$D$11:$BM$187, L$11,0))</f>
        <v>3247</v>
      </c>
      <c r="M139" s="344">
        <f ca="1">IF(ISERROR(VLOOKUP($B139,'NEL &amp; P4P Backsheet'!$D$11:$BM$187,M$11,0)),"",VLOOKUP($B139,'NEL &amp; P4P Backsheet'!$D$11:$BM$187, M$11,0))</f>
        <v>3211</v>
      </c>
      <c r="N139" s="327">
        <f ca="1">IF(ISERROR(VLOOKUP($B139,'NEL &amp; P4P Backsheet'!$D$11:$BM$187,N$11,0)),"",VLOOKUP($B139,'NEL &amp; P4P Backsheet'!$D$11:$BM$187, N$11,0))</f>
        <v>3206</v>
      </c>
      <c r="O139" s="459">
        <f ca="1">IF(ISERROR(VLOOKUP($B139,'NEL &amp; P4P Backsheet'!$D$11:$BM$187,O$11,0)),"",VLOOKUP($B139,'NEL &amp; P4P Backsheet'!$D$11:$BM$187, O$11,0))</f>
        <v>3147</v>
      </c>
      <c r="P139" s="57">
        <f ca="1">IF(ISERROR(VLOOKUP($B139,'NEL &amp; P4P Backsheet'!$D$11:$BM$187,P$11,0)),"",VLOOKUP($B139,'NEL &amp; P4P Backsheet'!$D$11:$BM$187, P$11,0))</f>
        <v>3296</v>
      </c>
      <c r="Q139" s="327">
        <f ca="1">IF(ISERROR(VLOOKUP($B139,'NEL &amp; P4P Backsheet'!$D$11:$BM$187,Q$11,0)),"",VLOOKUP($B139,'NEL &amp; P4P Backsheet'!$D$11:$BM$187, Q$11,0))</f>
        <v>-264</v>
      </c>
      <c r="R139" s="459">
        <f ca="1">IF(ISERROR(VLOOKUP($B139,'NEL &amp; P4P Backsheet'!$D$11:$BM$187,R$11,0)),"",VLOOKUP($B139,'NEL &amp; P4P Backsheet'!$D$11:$BM$187, R$11,0))</f>
        <v>-231</v>
      </c>
      <c r="S139" s="57">
        <f ca="1">IF(ISERROR(VLOOKUP($B139,'NEL &amp; P4P Backsheet'!$D$11:$BM$187,S$11,0)),"",VLOOKUP($B139,'NEL &amp; P4P Backsheet'!$D$11:$BM$187, S$11,0))</f>
        <v>-356</v>
      </c>
      <c r="T139" s="61">
        <f ca="1">IF(ISERROR(VLOOKUP($B139,'NEL &amp; P4P Backsheet'!$D$11:$BM$187,T$11,0)),"",VLOOKUP($B139,'NEL &amp; P4P Backsheet'!$D$11:$BM$187, T$11,0))</f>
        <v>0</v>
      </c>
      <c r="U139" s="327">
        <f ca="1">IF(ISERROR(VLOOKUP($B139,'NEL &amp; P4P Backsheet'!$D$11:$BM$187,U$11,0)),"",VLOOKUP($B139,'NEL &amp; P4P Backsheet'!$D$11:$BM$187, U$11,0))</f>
        <v>-58</v>
      </c>
      <c r="V139" s="459">
        <f ca="1">IF(ISERROR(VLOOKUP($B139,'NEL &amp; P4P Backsheet'!$D$11:$BM$187,V$11,0)),"",VLOOKUP($B139,'NEL &amp; P4P Backsheet'!$D$11:$BM$187, V$11,0))</f>
        <v>-154</v>
      </c>
      <c r="W139" s="57">
        <f ca="1">IF(ISERROR(VLOOKUP($B139,'NEL &amp; P4P Backsheet'!$D$11:$BM$187,W$11,0)),"",VLOOKUP($B139,'NEL &amp; P4P Backsheet'!$D$11:$BM$187, W$11,0))</f>
        <v>-329</v>
      </c>
    </row>
    <row r="140" spans="1:23" ht="15.75" thickBot="1">
      <c r="A140" s="3">
        <v>125</v>
      </c>
      <c r="B140" s="41" t="str">
        <f t="shared" ca="1" si="3"/>
        <v>E09000026</v>
      </c>
      <c r="C140" s="42" t="str">
        <f ca="1">IF(B140="","",VLOOKUP(B140,'Org list'!$J$9:$K$637,2,0))</f>
        <v>Redbridge</v>
      </c>
      <c r="D140" s="24" t="str">
        <f ca="1">IF(ISERROR(VLOOKUP($B140,'NEL &amp; P4P Backsheet'!$D$38:$BL$187,'Non-Elective Performance'!$D$11,0)),"",VLOOKUP($B140,'NEL &amp; P4P Backsheet'!$D$38:$BL$187,'Non-Elective Performance'!$D$11,0))</f>
        <v>SUS</v>
      </c>
      <c r="E140" s="327">
        <f ca="1">IF(ISERROR(VLOOKUP($B140,'NEL &amp; P4P Backsheet'!$D$11:$BM$187,E$11,0)),"",VLOOKUP($B140,'NEL &amp; P4P Backsheet'!$D$11:$BM$187, E$11,0))</f>
        <v>6752.076793297867</v>
      </c>
      <c r="F140" s="459">
        <f ca="1">IF(ISERROR(VLOOKUP($B140,'NEL &amp; P4P Backsheet'!$D$11:$BM$187,F$11,0)),"",VLOOKUP($B140,'NEL &amp; P4P Backsheet'!$D$11:$BM$187, F$11,0))</f>
        <v>6854.5556954629628</v>
      </c>
      <c r="G140" s="459">
        <f ca="1">IF(ISERROR(VLOOKUP($B140,'NEL &amp; P4P Backsheet'!$D$11:$BM$187,G$11,0)),"",VLOOKUP($B140,'NEL &amp; P4P Backsheet'!$D$11:$BM$187, G$11,0))</f>
        <v>6596.2350619175695</v>
      </c>
      <c r="H140" s="57">
        <f ca="1">IF(ISERROR(VLOOKUP($B140,'NEL &amp; P4P Backsheet'!$D$11:$BM$187,H$11,0)),"",VLOOKUP($B140,'NEL &amp; P4P Backsheet'!$D$11:$BM$187, H$11,0))</f>
        <v>7070.7882894751328</v>
      </c>
      <c r="I140" s="327">
        <f ca="1">IF(ISERROR(VLOOKUP($B140,'NEL &amp; P4P Backsheet'!$D$11:$BM$187,I$11,0)),"",VLOOKUP($B140,'NEL &amp; P4P Backsheet'!$D$11:$BM$187, I$11,0))</f>
        <v>6549.5144894989307</v>
      </c>
      <c r="J140" s="459">
        <f ca="1">IF(ISERROR(VLOOKUP($B140,'NEL &amp; P4P Backsheet'!$D$11:$BM$187,J$11,0)),"",VLOOKUP($B140,'NEL &amp; P4P Backsheet'!$D$11:$BM$187, J$11,0))</f>
        <v>6648.919024599074</v>
      </c>
      <c r="K140" s="459">
        <f ca="1">IF(ISERROR(VLOOKUP($B140,'NEL &amp; P4P Backsheet'!$D$11:$BM$187,K$11,0)),"",VLOOKUP($B140,'NEL &amp; P4P Backsheet'!$D$11:$BM$187, K$11,0))</f>
        <v>6398.3480100600427</v>
      </c>
      <c r="L140" s="57">
        <f ca="1">IF(ISERROR(VLOOKUP($B140,'NEL &amp; P4P Backsheet'!$D$11:$BM$187,L$11,0)),"",VLOOKUP($B140,'NEL &amp; P4P Backsheet'!$D$11:$BM$187, L$11,0))</f>
        <v>6858.6646407908793</v>
      </c>
      <c r="M140" s="344">
        <f ca="1">IF(ISERROR(VLOOKUP($B140,'NEL &amp; P4P Backsheet'!$D$11:$BM$187,M$11,0)),"",VLOOKUP($B140,'NEL &amp; P4P Backsheet'!$D$11:$BM$187, M$11,0))</f>
        <v>6702</v>
      </c>
      <c r="N140" s="327">
        <f ca="1">IF(ISERROR(VLOOKUP($B140,'NEL &amp; P4P Backsheet'!$D$11:$BM$187,N$11,0)),"",VLOOKUP($B140,'NEL &amp; P4P Backsheet'!$D$11:$BM$187, N$11,0))</f>
        <v>6909.5790500995136</v>
      </c>
      <c r="O140" s="459">
        <f ca="1">IF(ISERROR(VLOOKUP($B140,'NEL &amp; P4P Backsheet'!$D$11:$BM$187,O$11,0)),"",VLOOKUP($B140,'NEL &amp; P4P Backsheet'!$D$11:$BM$187, O$11,0))</f>
        <v>7002</v>
      </c>
      <c r="P140" s="57">
        <f ca="1">IF(ISERROR(VLOOKUP($B140,'NEL &amp; P4P Backsheet'!$D$11:$BM$187,P$11,0)),"",VLOOKUP($B140,'NEL &amp; P4P Backsheet'!$D$11:$BM$187, P$11,0))</f>
        <v>6908</v>
      </c>
      <c r="Q140" s="327">
        <f ca="1">IF(ISERROR(VLOOKUP($B140,'NEL &amp; P4P Backsheet'!$D$11:$BM$187,Q$11,0)),"",VLOOKUP($B140,'NEL &amp; P4P Backsheet'!$D$11:$BM$187, Q$11,0))</f>
        <v>-157.50225680164658</v>
      </c>
      <c r="R140" s="459">
        <f ca="1">IF(ISERROR(VLOOKUP($B140,'NEL &amp; P4P Backsheet'!$D$11:$BM$187,R$11,0)),"",VLOOKUP($B140,'NEL &amp; P4P Backsheet'!$D$11:$BM$187, R$11,0))</f>
        <v>-147.44430453703717</v>
      </c>
      <c r="S140" s="57">
        <f ca="1">IF(ISERROR(VLOOKUP($B140,'NEL &amp; P4P Backsheet'!$D$11:$BM$187,S$11,0)),"",VLOOKUP($B140,'NEL &amp; P4P Backsheet'!$D$11:$BM$187, S$11,0))</f>
        <v>-311.76493808243049</v>
      </c>
      <c r="T140" s="61">
        <f ca="1">IF(ISERROR(VLOOKUP($B140,'NEL &amp; P4P Backsheet'!$D$11:$BM$187,T$11,0)),"",VLOOKUP($B140,'NEL &amp; P4P Backsheet'!$D$11:$BM$187, T$11,0))</f>
        <v>0</v>
      </c>
      <c r="U140" s="327">
        <f ca="1">IF(ISERROR(VLOOKUP($B140,'NEL &amp; P4P Backsheet'!$D$11:$BM$187,U$11,0)),"",VLOOKUP($B140,'NEL &amp; P4P Backsheet'!$D$11:$BM$187, U$11,0))</f>
        <v>-360.06456060058281</v>
      </c>
      <c r="V140" s="459">
        <f ca="1">IF(ISERROR(VLOOKUP($B140,'NEL &amp; P4P Backsheet'!$D$11:$BM$187,V$11,0)),"",VLOOKUP($B140,'NEL &amp; P4P Backsheet'!$D$11:$BM$187, V$11,0))</f>
        <v>-353.08097540092604</v>
      </c>
      <c r="W140" s="57">
        <f ca="1">IF(ISERROR(VLOOKUP($B140,'NEL &amp; P4P Backsheet'!$D$11:$BM$187,W$11,0)),"",VLOOKUP($B140,'NEL &amp; P4P Backsheet'!$D$11:$BM$187, W$11,0))</f>
        <v>-509.65198993995728</v>
      </c>
    </row>
    <row r="141" spans="1:23" ht="15.75" thickBot="1">
      <c r="A141" s="3">
        <v>126</v>
      </c>
      <c r="B141" s="41" t="str">
        <f t="shared" ca="1" si="3"/>
        <v>E06000003</v>
      </c>
      <c r="C141" s="42" t="str">
        <f ca="1">IF(B141="","",VLOOKUP(B141,'Org list'!$J$9:$K$637,2,0))</f>
        <v>Redcar and Cleveland</v>
      </c>
      <c r="D141" s="24" t="str">
        <f ca="1">IF(ISERROR(VLOOKUP($B141,'NEL &amp; P4P Backsheet'!$D$38:$BL$187,'Non-Elective Performance'!$D$11,0)),"",VLOOKUP($B141,'NEL &amp; P4P Backsheet'!$D$38:$BL$187,'Non-Elective Performance'!$D$11,0))</f>
        <v>MAR</v>
      </c>
      <c r="E141" s="327">
        <f ca="1">IF(ISERROR(VLOOKUP($B141,'NEL &amp; P4P Backsheet'!$D$11:$BM$187,E$11,0)),"",VLOOKUP($B141,'NEL &amp; P4P Backsheet'!$D$11:$BM$187, E$11,0))</f>
        <v>3934</v>
      </c>
      <c r="F141" s="459">
        <f ca="1">IF(ISERROR(VLOOKUP($B141,'NEL &amp; P4P Backsheet'!$D$11:$BM$187,F$11,0)),"",VLOOKUP($B141,'NEL &amp; P4P Backsheet'!$D$11:$BM$187, F$11,0))</f>
        <v>3902</v>
      </c>
      <c r="G141" s="459">
        <f ca="1">IF(ISERROR(VLOOKUP($B141,'NEL &amp; P4P Backsheet'!$D$11:$BM$187,G$11,0)),"",VLOOKUP($B141,'NEL &amp; P4P Backsheet'!$D$11:$BM$187, G$11,0))</f>
        <v>3649</v>
      </c>
      <c r="H141" s="57">
        <f ca="1">IF(ISERROR(VLOOKUP($B141,'NEL &amp; P4P Backsheet'!$D$11:$BM$187,H$11,0)),"",VLOOKUP($B141,'NEL &amp; P4P Backsheet'!$D$11:$BM$187, H$11,0))</f>
        <v>3794</v>
      </c>
      <c r="I141" s="327">
        <f ca="1">IF(ISERROR(VLOOKUP($B141,'NEL &amp; P4P Backsheet'!$D$11:$BM$187,I$11,0)),"",VLOOKUP($B141,'NEL &amp; P4P Backsheet'!$D$11:$BM$187, I$11,0))</f>
        <v>3802</v>
      </c>
      <c r="J141" s="459">
        <f ca="1">IF(ISERROR(VLOOKUP($B141,'NEL &amp; P4P Backsheet'!$D$11:$BM$187,J$11,0)),"",VLOOKUP($B141,'NEL &amp; P4P Backsheet'!$D$11:$BM$187, J$11,0))</f>
        <v>3768</v>
      </c>
      <c r="K141" s="459">
        <f ca="1">IF(ISERROR(VLOOKUP($B141,'NEL &amp; P4P Backsheet'!$D$11:$BM$187,K$11,0)),"",VLOOKUP($B141,'NEL &amp; P4P Backsheet'!$D$11:$BM$187, K$11,0))</f>
        <v>3516</v>
      </c>
      <c r="L141" s="57">
        <f ca="1">IF(ISERROR(VLOOKUP($B141,'NEL &amp; P4P Backsheet'!$D$11:$BM$187,L$11,0)),"",VLOOKUP($B141,'NEL &amp; P4P Backsheet'!$D$11:$BM$187, L$11,0))</f>
        <v>3658</v>
      </c>
      <c r="M141" s="344">
        <f ca="1">IF(ISERROR(VLOOKUP($B141,'NEL &amp; P4P Backsheet'!$D$11:$BM$187,M$11,0)),"",VLOOKUP($B141,'NEL &amp; P4P Backsheet'!$D$11:$BM$187, M$11,0))</f>
        <v>3717</v>
      </c>
      <c r="N141" s="327">
        <f ca="1">IF(ISERROR(VLOOKUP($B141,'NEL &amp; P4P Backsheet'!$D$11:$BM$187,N$11,0)),"",VLOOKUP($B141,'NEL &amp; P4P Backsheet'!$D$11:$BM$187, N$11,0))</f>
        <v>3519</v>
      </c>
      <c r="O141" s="459">
        <f ca="1">IF(ISERROR(VLOOKUP($B141,'NEL &amp; P4P Backsheet'!$D$11:$BM$187,O$11,0)),"",VLOOKUP($B141,'NEL &amp; P4P Backsheet'!$D$11:$BM$187, O$11,0))</f>
        <v>3573.649681868309</v>
      </c>
      <c r="P141" s="57">
        <f ca="1">IF(ISERROR(VLOOKUP($B141,'NEL &amp; P4P Backsheet'!$D$11:$BM$187,P$11,0)),"",VLOOKUP($B141,'NEL &amp; P4P Backsheet'!$D$11:$BM$187, P$11,0))</f>
        <v>3566</v>
      </c>
      <c r="Q141" s="327">
        <f ca="1">IF(ISERROR(VLOOKUP($B141,'NEL &amp; P4P Backsheet'!$D$11:$BM$187,Q$11,0)),"",VLOOKUP($B141,'NEL &amp; P4P Backsheet'!$D$11:$BM$187, Q$11,0))</f>
        <v>415</v>
      </c>
      <c r="R141" s="459">
        <f ca="1">IF(ISERROR(VLOOKUP($B141,'NEL &amp; P4P Backsheet'!$D$11:$BM$187,R$11,0)),"",VLOOKUP($B141,'NEL &amp; P4P Backsheet'!$D$11:$BM$187, R$11,0))</f>
        <v>328.35031813169098</v>
      </c>
      <c r="S141" s="57">
        <f ca="1">IF(ISERROR(VLOOKUP($B141,'NEL &amp; P4P Backsheet'!$D$11:$BM$187,S$11,0)),"",VLOOKUP($B141,'NEL &amp; P4P Backsheet'!$D$11:$BM$187, S$11,0))</f>
        <v>83</v>
      </c>
      <c r="T141" s="61">
        <f ca="1">IF(ISERROR(VLOOKUP($B141,'NEL &amp; P4P Backsheet'!$D$11:$BM$187,T$11,0)),"",VLOOKUP($B141,'NEL &amp; P4P Backsheet'!$D$11:$BM$187, T$11,0))</f>
        <v>0</v>
      </c>
      <c r="U141" s="327">
        <f ca="1">IF(ISERROR(VLOOKUP($B141,'NEL &amp; P4P Backsheet'!$D$11:$BM$187,U$11,0)),"",VLOOKUP($B141,'NEL &amp; P4P Backsheet'!$D$11:$BM$187, U$11,0))</f>
        <v>283</v>
      </c>
      <c r="V141" s="459">
        <f ca="1">IF(ISERROR(VLOOKUP($B141,'NEL &amp; P4P Backsheet'!$D$11:$BM$187,V$11,0)),"",VLOOKUP($B141,'NEL &amp; P4P Backsheet'!$D$11:$BM$187, V$11,0))</f>
        <v>194.35031813169098</v>
      </c>
      <c r="W141" s="57">
        <f ca="1">IF(ISERROR(VLOOKUP($B141,'NEL &amp; P4P Backsheet'!$D$11:$BM$187,W$11,0)),"",VLOOKUP($B141,'NEL &amp; P4P Backsheet'!$D$11:$BM$187, W$11,0))</f>
        <v>-50</v>
      </c>
    </row>
    <row r="142" spans="1:23" ht="15.75" thickBot="1">
      <c r="A142" s="3">
        <v>127</v>
      </c>
      <c r="B142" s="41" t="str">
        <f t="shared" ca="1" si="3"/>
        <v>E09000027</v>
      </c>
      <c r="C142" s="42" t="str">
        <f ca="1">IF(B142="","",VLOOKUP(B142,'Org list'!$J$9:$K$637,2,0))</f>
        <v>Richmond upon Thames</v>
      </c>
      <c r="D142" s="24" t="str">
        <f ca="1">IF(ISERROR(VLOOKUP($B142,'NEL &amp; P4P Backsheet'!$D$38:$BL$187,'Non-Elective Performance'!$D$11,0)),"",VLOOKUP($B142,'NEL &amp; P4P Backsheet'!$D$38:$BL$187,'Non-Elective Performance'!$D$11,0))</f>
        <v>MAR</v>
      </c>
      <c r="E142" s="327">
        <f ca="1">IF(ISERROR(VLOOKUP($B142,'NEL &amp; P4P Backsheet'!$D$11:$BM$187,E$11,0)),"",VLOOKUP($B142,'NEL &amp; P4P Backsheet'!$D$11:$BM$187, E$11,0))</f>
        <v>3433</v>
      </c>
      <c r="F142" s="459">
        <f ca="1">IF(ISERROR(VLOOKUP($B142,'NEL &amp; P4P Backsheet'!$D$11:$BM$187,F$11,0)),"",VLOOKUP($B142,'NEL &amp; P4P Backsheet'!$D$11:$BM$187, F$11,0))</f>
        <v>3456</v>
      </c>
      <c r="G142" s="459">
        <f ca="1">IF(ISERROR(VLOOKUP($B142,'NEL &amp; P4P Backsheet'!$D$11:$BM$187,G$11,0)),"",VLOOKUP($B142,'NEL &amp; P4P Backsheet'!$D$11:$BM$187, G$11,0))</f>
        <v>3426</v>
      </c>
      <c r="H142" s="57">
        <f ca="1">IF(ISERROR(VLOOKUP($B142,'NEL &amp; P4P Backsheet'!$D$11:$BM$187,H$11,0)),"",VLOOKUP($B142,'NEL &amp; P4P Backsheet'!$D$11:$BM$187, H$11,0))</f>
        <v>3663</v>
      </c>
      <c r="I142" s="327">
        <f ca="1">IF(ISERROR(VLOOKUP($B142,'NEL &amp; P4P Backsheet'!$D$11:$BM$187,I$11,0)),"",VLOOKUP($B142,'NEL &amp; P4P Backsheet'!$D$11:$BM$187, I$11,0))</f>
        <v>3310</v>
      </c>
      <c r="J142" s="459">
        <f ca="1">IF(ISERROR(VLOOKUP($B142,'NEL &amp; P4P Backsheet'!$D$11:$BM$187,J$11,0)),"",VLOOKUP($B142,'NEL &amp; P4P Backsheet'!$D$11:$BM$187, J$11,0))</f>
        <v>3332</v>
      </c>
      <c r="K142" s="459">
        <f ca="1">IF(ISERROR(VLOOKUP($B142,'NEL &amp; P4P Backsheet'!$D$11:$BM$187,K$11,0)),"",VLOOKUP($B142,'NEL &amp; P4P Backsheet'!$D$11:$BM$187, K$11,0))</f>
        <v>3306</v>
      </c>
      <c r="L142" s="57">
        <f ca="1">IF(ISERROR(VLOOKUP($B142,'NEL &amp; P4P Backsheet'!$D$11:$BM$187,L$11,0)),"",VLOOKUP($B142,'NEL &amp; P4P Backsheet'!$D$11:$BM$187, L$11,0))</f>
        <v>3539</v>
      </c>
      <c r="M142" s="344">
        <f ca="1">IF(ISERROR(VLOOKUP($B142,'NEL &amp; P4P Backsheet'!$D$11:$BM$187,M$11,0)),"",VLOOKUP($B142,'NEL &amp; P4P Backsheet'!$D$11:$BM$187, M$11,0))</f>
        <v>0</v>
      </c>
      <c r="N142" s="327">
        <f ca="1">IF(ISERROR(VLOOKUP($B142,'NEL &amp; P4P Backsheet'!$D$11:$BM$187,N$11,0)),"",VLOOKUP($B142,'NEL &amp; P4P Backsheet'!$D$11:$BM$187, N$11,0))</f>
        <v>3645</v>
      </c>
      <c r="O142" s="459">
        <f ca="1">IF(ISERROR(VLOOKUP($B142,'NEL &amp; P4P Backsheet'!$D$11:$BM$187,O$11,0)),"",VLOOKUP($B142,'NEL &amp; P4P Backsheet'!$D$11:$BM$187, O$11,0))</f>
        <v>3777</v>
      </c>
      <c r="P142" s="57">
        <f ca="1">IF(ISERROR(VLOOKUP($B142,'NEL &amp; P4P Backsheet'!$D$11:$BM$187,P$11,0)),"",VLOOKUP($B142,'NEL &amp; P4P Backsheet'!$D$11:$BM$187, P$11,0))</f>
        <v>3620</v>
      </c>
      <c r="Q142" s="327">
        <f ca="1">IF(ISERROR(VLOOKUP($B142,'NEL &amp; P4P Backsheet'!$D$11:$BM$187,Q$11,0)),"",VLOOKUP($B142,'NEL &amp; P4P Backsheet'!$D$11:$BM$187, Q$11,0))</f>
        <v>-212</v>
      </c>
      <c r="R142" s="459">
        <f ca="1">IF(ISERROR(VLOOKUP($B142,'NEL &amp; P4P Backsheet'!$D$11:$BM$187,R$11,0)),"",VLOOKUP($B142,'NEL &amp; P4P Backsheet'!$D$11:$BM$187, R$11,0))</f>
        <v>-321</v>
      </c>
      <c r="S142" s="57">
        <f ca="1">IF(ISERROR(VLOOKUP($B142,'NEL &amp; P4P Backsheet'!$D$11:$BM$187,S$11,0)),"",VLOOKUP($B142,'NEL &amp; P4P Backsheet'!$D$11:$BM$187, S$11,0))</f>
        <v>-194</v>
      </c>
      <c r="T142" s="61">
        <f ca="1">IF(ISERROR(VLOOKUP($B142,'NEL &amp; P4P Backsheet'!$D$11:$BM$187,T$11,0)),"",VLOOKUP($B142,'NEL &amp; P4P Backsheet'!$D$11:$BM$187, T$11,0))</f>
        <v>0</v>
      </c>
      <c r="U142" s="327">
        <f ca="1">IF(ISERROR(VLOOKUP($B142,'NEL &amp; P4P Backsheet'!$D$11:$BM$187,U$11,0)),"",VLOOKUP($B142,'NEL &amp; P4P Backsheet'!$D$11:$BM$187, U$11,0))</f>
        <v>-335</v>
      </c>
      <c r="V142" s="459">
        <f ca="1">IF(ISERROR(VLOOKUP($B142,'NEL &amp; P4P Backsheet'!$D$11:$BM$187,V$11,0)),"",VLOOKUP($B142,'NEL &amp; P4P Backsheet'!$D$11:$BM$187, V$11,0))</f>
        <v>-445</v>
      </c>
      <c r="W142" s="57">
        <f ca="1">IF(ISERROR(VLOOKUP($B142,'NEL &amp; P4P Backsheet'!$D$11:$BM$187,W$11,0)),"",VLOOKUP($B142,'NEL &amp; P4P Backsheet'!$D$11:$BM$187, W$11,0))</f>
        <v>-314</v>
      </c>
    </row>
    <row r="143" spans="1:23" ht="15.75" thickBot="1">
      <c r="A143" s="3">
        <v>128</v>
      </c>
      <c r="B143" s="41" t="str">
        <f t="shared" ref="B143:B174" ca="1" si="4">IF($A143&gt;$X$45-1,"",INDIRECT("'Comms by AT'!D"&amp;$A143+$X$42))</f>
        <v>E08000005</v>
      </c>
      <c r="C143" s="42" t="str">
        <f ca="1">IF(B143="","",VLOOKUP(B143,'Org list'!$J$9:$K$637,2,0))</f>
        <v>Rochdale</v>
      </c>
      <c r="D143" s="24" t="str">
        <f ca="1">IF(ISERROR(VLOOKUP($B143,'NEL &amp; P4P Backsheet'!$D$38:$BL$187,'Non-Elective Performance'!$D$11,0)),"",VLOOKUP($B143,'NEL &amp; P4P Backsheet'!$D$38:$BL$187,'Non-Elective Performance'!$D$11,0))</f>
        <v>MAR</v>
      </c>
      <c r="E143" s="327">
        <f ca="1">IF(ISERROR(VLOOKUP($B143,'NEL &amp; P4P Backsheet'!$D$11:$BM$187,E$11,0)),"",VLOOKUP($B143,'NEL &amp; P4P Backsheet'!$D$11:$BM$187, E$11,0))</f>
        <v>6809</v>
      </c>
      <c r="F143" s="459">
        <f ca="1">IF(ISERROR(VLOOKUP($B143,'NEL &amp; P4P Backsheet'!$D$11:$BM$187,F$11,0)),"",VLOOKUP($B143,'NEL &amp; P4P Backsheet'!$D$11:$BM$187, F$11,0))</f>
        <v>6271</v>
      </c>
      <c r="G143" s="459">
        <f ca="1">IF(ISERROR(VLOOKUP($B143,'NEL &amp; P4P Backsheet'!$D$11:$BM$187,G$11,0)),"",VLOOKUP($B143,'NEL &amp; P4P Backsheet'!$D$11:$BM$187, G$11,0))</f>
        <v>6147</v>
      </c>
      <c r="H143" s="57">
        <f ca="1">IF(ISERROR(VLOOKUP($B143,'NEL &amp; P4P Backsheet'!$D$11:$BM$187,H$11,0)),"",VLOOKUP($B143,'NEL &amp; P4P Backsheet'!$D$11:$BM$187, H$11,0))</f>
        <v>6432</v>
      </c>
      <c r="I143" s="327">
        <f ca="1">IF(ISERROR(VLOOKUP($B143,'NEL &amp; P4P Backsheet'!$D$11:$BM$187,I$11,0)),"",VLOOKUP($B143,'NEL &amp; P4P Backsheet'!$D$11:$BM$187, I$11,0))</f>
        <v>6622</v>
      </c>
      <c r="J143" s="459">
        <f ca="1">IF(ISERROR(VLOOKUP($B143,'NEL &amp; P4P Backsheet'!$D$11:$BM$187,J$11,0)),"",VLOOKUP($B143,'NEL &amp; P4P Backsheet'!$D$11:$BM$187, J$11,0))</f>
        <v>6083</v>
      </c>
      <c r="K143" s="459">
        <f ca="1">IF(ISERROR(VLOOKUP($B143,'NEL &amp; P4P Backsheet'!$D$11:$BM$187,K$11,0)),"",VLOOKUP($B143,'NEL &amp; P4P Backsheet'!$D$11:$BM$187, K$11,0))</f>
        <v>5901</v>
      </c>
      <c r="L143" s="57">
        <f ca="1">IF(ISERROR(VLOOKUP($B143,'NEL &amp; P4P Backsheet'!$D$11:$BM$187,L$11,0)),"",VLOOKUP($B143,'NEL &amp; P4P Backsheet'!$D$11:$BM$187, L$11,0))</f>
        <v>6143</v>
      </c>
      <c r="M143" s="344">
        <f ca="1">IF(ISERROR(VLOOKUP($B143,'NEL &amp; P4P Backsheet'!$D$11:$BM$187,M$11,0)),"",VLOOKUP($B143,'NEL &amp; P4P Backsheet'!$D$11:$BM$187, M$11,0))</f>
        <v>6578</v>
      </c>
      <c r="N143" s="327">
        <f ca="1">IF(ISERROR(VLOOKUP($B143,'NEL &amp; P4P Backsheet'!$D$11:$BM$187,N$11,0)),"",VLOOKUP($B143,'NEL &amp; P4P Backsheet'!$D$11:$BM$187, N$11,0))</f>
        <v>6578</v>
      </c>
      <c r="O143" s="459">
        <f ca="1">IF(ISERROR(VLOOKUP($B143,'NEL &amp; P4P Backsheet'!$D$11:$BM$187,O$11,0)),"",VLOOKUP($B143,'NEL &amp; P4P Backsheet'!$D$11:$BM$187, O$11,0))</f>
        <v>6620</v>
      </c>
      <c r="P143" s="57">
        <f ca="1">IF(ISERROR(VLOOKUP($B143,'NEL &amp; P4P Backsheet'!$D$11:$BM$187,P$11,0)),"",VLOOKUP($B143,'NEL &amp; P4P Backsheet'!$D$11:$BM$187, P$11,0))</f>
        <v>6256</v>
      </c>
      <c r="Q143" s="327">
        <f ca="1">IF(ISERROR(VLOOKUP($B143,'NEL &amp; P4P Backsheet'!$D$11:$BM$187,Q$11,0)),"",VLOOKUP($B143,'NEL &amp; P4P Backsheet'!$D$11:$BM$187, Q$11,0))</f>
        <v>231</v>
      </c>
      <c r="R143" s="459">
        <f ca="1">IF(ISERROR(VLOOKUP($B143,'NEL &amp; P4P Backsheet'!$D$11:$BM$187,R$11,0)),"",VLOOKUP($B143,'NEL &amp; P4P Backsheet'!$D$11:$BM$187, R$11,0))</f>
        <v>-349</v>
      </c>
      <c r="S143" s="57">
        <f ca="1">IF(ISERROR(VLOOKUP($B143,'NEL &amp; P4P Backsheet'!$D$11:$BM$187,S$11,0)),"",VLOOKUP($B143,'NEL &amp; P4P Backsheet'!$D$11:$BM$187, S$11,0))</f>
        <v>-109</v>
      </c>
      <c r="T143" s="61">
        <f ca="1">IF(ISERROR(VLOOKUP($B143,'NEL &amp; P4P Backsheet'!$D$11:$BM$187,T$11,0)),"",VLOOKUP($B143,'NEL &amp; P4P Backsheet'!$D$11:$BM$187, T$11,0))</f>
        <v>0</v>
      </c>
      <c r="U143" s="327">
        <f ca="1">IF(ISERROR(VLOOKUP($B143,'NEL &amp; P4P Backsheet'!$D$11:$BM$187,U$11,0)),"",VLOOKUP($B143,'NEL &amp; P4P Backsheet'!$D$11:$BM$187, U$11,0))</f>
        <v>44</v>
      </c>
      <c r="V143" s="459">
        <f ca="1">IF(ISERROR(VLOOKUP($B143,'NEL &amp; P4P Backsheet'!$D$11:$BM$187,V$11,0)),"",VLOOKUP($B143,'NEL &amp; P4P Backsheet'!$D$11:$BM$187, V$11,0))</f>
        <v>-537</v>
      </c>
      <c r="W143" s="57">
        <f ca="1">IF(ISERROR(VLOOKUP($B143,'NEL &amp; P4P Backsheet'!$D$11:$BM$187,W$11,0)),"",VLOOKUP($B143,'NEL &amp; P4P Backsheet'!$D$11:$BM$187, W$11,0))</f>
        <v>-355</v>
      </c>
    </row>
    <row r="144" spans="1:23" ht="15.75" thickBot="1">
      <c r="A144" s="3">
        <v>129</v>
      </c>
      <c r="B144" s="41" t="str">
        <f t="shared" ca="1" si="4"/>
        <v>E08000018</v>
      </c>
      <c r="C144" s="42" t="str">
        <f ca="1">IF(B144="","",VLOOKUP(B144,'Org list'!$J$9:$K$637,2,0))</f>
        <v>Rotherham</v>
      </c>
      <c r="D144" s="24" t="str">
        <f ca="1">IF(ISERROR(VLOOKUP($B144,'NEL &amp; P4P Backsheet'!$D$38:$BL$187,'Non-Elective Performance'!$D$11,0)),"",VLOOKUP($B144,'NEL &amp; P4P Backsheet'!$D$38:$BL$187,'Non-Elective Performance'!$D$11,0))</f>
        <v>MAR</v>
      </c>
      <c r="E144" s="327">
        <f ca="1">IF(ISERROR(VLOOKUP($B144,'NEL &amp; P4P Backsheet'!$D$11:$BM$187,E$11,0)),"",VLOOKUP($B144,'NEL &amp; P4P Backsheet'!$D$11:$BM$187, E$11,0))</f>
        <v>7447</v>
      </c>
      <c r="F144" s="459">
        <f ca="1">IF(ISERROR(VLOOKUP($B144,'NEL &amp; P4P Backsheet'!$D$11:$BM$187,F$11,0)),"",VLOOKUP($B144,'NEL &amp; P4P Backsheet'!$D$11:$BM$187, F$11,0))</f>
        <v>7570</v>
      </c>
      <c r="G144" s="459">
        <f ca="1">IF(ISERROR(VLOOKUP($B144,'NEL &amp; P4P Backsheet'!$D$11:$BM$187,G$11,0)),"",VLOOKUP($B144,'NEL &amp; P4P Backsheet'!$D$11:$BM$187, G$11,0))</f>
        <v>7438</v>
      </c>
      <c r="H144" s="57">
        <f ca="1">IF(ISERROR(VLOOKUP($B144,'NEL &amp; P4P Backsheet'!$D$11:$BM$187,H$11,0)),"",VLOOKUP($B144,'NEL &amp; P4P Backsheet'!$D$11:$BM$187, H$11,0))</f>
        <v>7728</v>
      </c>
      <c r="I144" s="327">
        <f ca="1">IF(ISERROR(VLOOKUP($B144,'NEL &amp; P4P Backsheet'!$D$11:$BM$187,I$11,0)),"",VLOOKUP($B144,'NEL &amp; P4P Backsheet'!$D$11:$BM$187, I$11,0))</f>
        <v>7638</v>
      </c>
      <c r="J144" s="459">
        <f ca="1">IF(ISERROR(VLOOKUP($B144,'NEL &amp; P4P Backsheet'!$D$11:$BM$187,J$11,0)),"",VLOOKUP($B144,'NEL &amp; P4P Backsheet'!$D$11:$BM$187, J$11,0))</f>
        <v>7514</v>
      </c>
      <c r="K144" s="459">
        <f ca="1">IF(ISERROR(VLOOKUP($B144,'NEL &amp; P4P Backsheet'!$D$11:$BM$187,K$11,0)),"",VLOOKUP($B144,'NEL &amp; P4P Backsheet'!$D$11:$BM$187, K$11,0))</f>
        <v>7382</v>
      </c>
      <c r="L144" s="57">
        <f ca="1">IF(ISERROR(VLOOKUP($B144,'NEL &amp; P4P Backsheet'!$D$11:$BM$187,L$11,0)),"",VLOOKUP($B144,'NEL &amp; P4P Backsheet'!$D$11:$BM$187, L$11,0))</f>
        <v>7670</v>
      </c>
      <c r="M144" s="344">
        <f ca="1">IF(ISERROR(VLOOKUP($B144,'NEL &amp; P4P Backsheet'!$D$11:$BM$187,M$11,0)),"",VLOOKUP($B144,'NEL &amp; P4P Backsheet'!$D$11:$BM$187, M$11,0))</f>
        <v>7579</v>
      </c>
      <c r="N144" s="327">
        <f ca="1">IF(ISERROR(VLOOKUP($B144,'NEL &amp; P4P Backsheet'!$D$11:$BM$187,N$11,0)),"",VLOOKUP($B144,'NEL &amp; P4P Backsheet'!$D$11:$BM$187, N$11,0))</f>
        <v>7491</v>
      </c>
      <c r="O144" s="459">
        <f ca="1">IF(ISERROR(VLOOKUP($B144,'NEL &amp; P4P Backsheet'!$D$11:$BM$187,O$11,0)),"",VLOOKUP($B144,'NEL &amp; P4P Backsheet'!$D$11:$BM$187, O$11,0))</f>
        <v>7745</v>
      </c>
      <c r="P144" s="57">
        <f ca="1">IF(ISERROR(VLOOKUP($B144,'NEL &amp; P4P Backsheet'!$D$11:$BM$187,P$11,0)),"",VLOOKUP($B144,'NEL &amp; P4P Backsheet'!$D$11:$BM$187, P$11,0))</f>
        <v>7503</v>
      </c>
      <c r="Q144" s="327">
        <f ca="1">IF(ISERROR(VLOOKUP($B144,'NEL &amp; P4P Backsheet'!$D$11:$BM$187,Q$11,0)),"",VLOOKUP($B144,'NEL &amp; P4P Backsheet'!$D$11:$BM$187, Q$11,0))</f>
        <v>-44</v>
      </c>
      <c r="R144" s="459">
        <f ca="1">IF(ISERROR(VLOOKUP($B144,'NEL &amp; P4P Backsheet'!$D$11:$BM$187,R$11,0)),"",VLOOKUP($B144,'NEL &amp; P4P Backsheet'!$D$11:$BM$187, R$11,0))</f>
        <v>-175</v>
      </c>
      <c r="S144" s="57">
        <f ca="1">IF(ISERROR(VLOOKUP($B144,'NEL &amp; P4P Backsheet'!$D$11:$BM$187,S$11,0)),"",VLOOKUP($B144,'NEL &amp; P4P Backsheet'!$D$11:$BM$187, S$11,0))</f>
        <v>-65</v>
      </c>
      <c r="T144" s="61">
        <f ca="1">IF(ISERROR(VLOOKUP($B144,'NEL &amp; P4P Backsheet'!$D$11:$BM$187,T$11,0)),"",VLOOKUP($B144,'NEL &amp; P4P Backsheet'!$D$11:$BM$187, T$11,0))</f>
        <v>0</v>
      </c>
      <c r="U144" s="327">
        <f ca="1">IF(ISERROR(VLOOKUP($B144,'NEL &amp; P4P Backsheet'!$D$11:$BM$187,U$11,0)),"",VLOOKUP($B144,'NEL &amp; P4P Backsheet'!$D$11:$BM$187, U$11,0))</f>
        <v>147</v>
      </c>
      <c r="V144" s="459">
        <f ca="1">IF(ISERROR(VLOOKUP($B144,'NEL &amp; P4P Backsheet'!$D$11:$BM$187,V$11,0)),"",VLOOKUP($B144,'NEL &amp; P4P Backsheet'!$D$11:$BM$187, V$11,0))</f>
        <v>-231</v>
      </c>
      <c r="W144" s="57">
        <f ca="1">IF(ISERROR(VLOOKUP($B144,'NEL &amp; P4P Backsheet'!$D$11:$BM$187,W$11,0)),"",VLOOKUP($B144,'NEL &amp; P4P Backsheet'!$D$11:$BM$187, W$11,0))</f>
        <v>-121</v>
      </c>
    </row>
    <row r="145" spans="1:23" ht="15.75" thickBot="1">
      <c r="A145" s="3">
        <v>130</v>
      </c>
      <c r="B145" s="41" t="str">
        <f t="shared" ca="1" si="4"/>
        <v>E06000017</v>
      </c>
      <c r="C145" s="42" t="str">
        <f ca="1">IF(B145="","",VLOOKUP(B145,'Org list'!$J$9:$K$637,2,0))</f>
        <v>Rutland</v>
      </c>
      <c r="D145" s="24" t="str">
        <f ca="1">IF(ISERROR(VLOOKUP($B145,'NEL &amp; P4P Backsheet'!$D$38:$BL$187,'Non-Elective Performance'!$D$11,0)),"",VLOOKUP($B145,'NEL &amp; P4P Backsheet'!$D$38:$BL$187,'Non-Elective Performance'!$D$11,0))</f>
        <v>SUS</v>
      </c>
      <c r="E145" s="327">
        <f ca="1">IF(ISERROR(VLOOKUP($B145,'NEL &amp; P4P Backsheet'!$D$11:$BM$187,E$11,0)),"",VLOOKUP($B145,'NEL &amp; P4P Backsheet'!$D$11:$BM$187, E$11,0))</f>
        <v>756.38862559241659</v>
      </c>
      <c r="F145" s="459">
        <f ca="1">IF(ISERROR(VLOOKUP($B145,'NEL &amp; P4P Backsheet'!$D$11:$BM$187,F$11,0)),"",VLOOKUP($B145,'NEL &amp; P4P Backsheet'!$D$11:$BM$187, F$11,0))</f>
        <v>657.36018957345948</v>
      </c>
      <c r="G145" s="459">
        <f ca="1">IF(ISERROR(VLOOKUP($B145,'NEL &amp; P4P Backsheet'!$D$11:$BM$187,G$11,0)),"",VLOOKUP($B145,'NEL &amp; P4P Backsheet'!$D$11:$BM$187, G$11,0))</f>
        <v>685.65402843601873</v>
      </c>
      <c r="H145" s="57">
        <f ca="1">IF(ISERROR(VLOOKUP($B145,'NEL &amp; P4P Backsheet'!$D$11:$BM$187,H$11,0)),"",VLOOKUP($B145,'NEL &amp; P4P Backsheet'!$D$11:$BM$187, H$11,0))</f>
        <v>686.59715639810406</v>
      </c>
      <c r="I145" s="327">
        <f ca="1">IF(ISERROR(VLOOKUP($B145,'NEL &amp; P4P Backsheet'!$D$11:$BM$187,I$11,0)),"",VLOOKUP($B145,'NEL &amp; P4P Backsheet'!$D$11:$BM$187, I$11,0))</f>
        <v>740.98944946188794</v>
      </c>
      <c r="J145" s="459">
        <f ca="1">IF(ISERROR(VLOOKUP($B145,'NEL &amp; P4P Backsheet'!$D$11:$BM$187,J$11,0)),"",VLOOKUP($B145,'NEL &amp; P4P Backsheet'!$D$11:$BM$187, J$11,0))</f>
        <v>640.69151753023402</v>
      </c>
      <c r="K145" s="459">
        <f ca="1">IF(ISERROR(VLOOKUP($B145,'NEL &amp; P4P Backsheet'!$D$11:$BM$187,K$11,0)),"",VLOOKUP($B145,'NEL &amp; P4P Backsheet'!$D$11:$BM$187, K$11,0))</f>
        <v>668.26790996338605</v>
      </c>
      <c r="L145" s="57">
        <f ca="1">IF(ISERROR(VLOOKUP($B145,'NEL &amp; P4P Backsheet'!$D$11:$BM$187,L$11,0)),"",VLOOKUP($B145,'NEL &amp; P4P Backsheet'!$D$11:$BM$187, L$11,0))</f>
        <v>669.18712304449105</v>
      </c>
      <c r="M145" s="344">
        <f ca="1">IF(ISERROR(VLOOKUP($B145,'NEL &amp; P4P Backsheet'!$D$11:$BM$187,M$11,0)),"",VLOOKUP($B145,'NEL &amp; P4P Backsheet'!$D$11:$BM$187, M$11,0))</f>
        <v>652</v>
      </c>
      <c r="N145" s="327">
        <f ca="1">IF(ISERROR(VLOOKUP($B145,'NEL &amp; P4P Backsheet'!$D$11:$BM$187,N$11,0)),"",VLOOKUP($B145,'NEL &amp; P4P Backsheet'!$D$11:$BM$187, N$11,0))</f>
        <v>685</v>
      </c>
      <c r="O145" s="459">
        <f ca="1">IF(ISERROR(VLOOKUP($B145,'NEL &amp; P4P Backsheet'!$D$11:$BM$187,O$11,0)),"",VLOOKUP($B145,'NEL &amp; P4P Backsheet'!$D$11:$BM$187, O$11,0))</f>
        <v>654</v>
      </c>
      <c r="P145" s="57">
        <f ca="1">IF(ISERROR(VLOOKUP($B145,'NEL &amp; P4P Backsheet'!$D$11:$BM$187,P$11,0)),"",VLOOKUP($B145,'NEL &amp; P4P Backsheet'!$D$11:$BM$187, P$11,0))</f>
        <v>680</v>
      </c>
      <c r="Q145" s="327">
        <f ca="1">IF(ISERROR(VLOOKUP($B145,'NEL &amp; P4P Backsheet'!$D$11:$BM$187,Q$11,0)),"",VLOOKUP($B145,'NEL &amp; P4P Backsheet'!$D$11:$BM$187, Q$11,0))</f>
        <v>71.388625592416588</v>
      </c>
      <c r="R145" s="459">
        <f ca="1">IF(ISERROR(VLOOKUP($B145,'NEL &amp; P4P Backsheet'!$D$11:$BM$187,R$11,0)),"",VLOOKUP($B145,'NEL &amp; P4P Backsheet'!$D$11:$BM$187, R$11,0))</f>
        <v>3.3601895734594791</v>
      </c>
      <c r="S145" s="57">
        <f ca="1">IF(ISERROR(VLOOKUP($B145,'NEL &amp; P4P Backsheet'!$D$11:$BM$187,S$11,0)),"",VLOOKUP($B145,'NEL &amp; P4P Backsheet'!$D$11:$BM$187, S$11,0))</f>
        <v>5.6540284360187343</v>
      </c>
      <c r="T145" s="61">
        <f ca="1">IF(ISERROR(VLOOKUP($B145,'NEL &amp; P4P Backsheet'!$D$11:$BM$187,T$11,0)),"",VLOOKUP($B145,'NEL &amp; P4P Backsheet'!$D$11:$BM$187, T$11,0))</f>
        <v>0</v>
      </c>
      <c r="U145" s="327">
        <f ca="1">IF(ISERROR(VLOOKUP($B145,'NEL &amp; P4P Backsheet'!$D$11:$BM$187,U$11,0)),"",VLOOKUP($B145,'NEL &amp; P4P Backsheet'!$D$11:$BM$187, U$11,0))</f>
        <v>55.989449461887943</v>
      </c>
      <c r="V145" s="459">
        <f ca="1">IF(ISERROR(VLOOKUP($B145,'NEL &amp; P4P Backsheet'!$D$11:$BM$187,V$11,0)),"",VLOOKUP($B145,'NEL &amp; P4P Backsheet'!$D$11:$BM$187, V$11,0))</f>
        <v>-13.308482469765977</v>
      </c>
      <c r="W145" s="57">
        <f ca="1">IF(ISERROR(VLOOKUP($B145,'NEL &amp; P4P Backsheet'!$D$11:$BM$187,W$11,0)),"",VLOOKUP($B145,'NEL &amp; P4P Backsheet'!$D$11:$BM$187, W$11,0))</f>
        <v>-11.732090036613954</v>
      </c>
    </row>
    <row r="146" spans="1:23" ht="15.75" thickBot="1">
      <c r="A146" s="3">
        <v>131</v>
      </c>
      <c r="B146" s="41" t="str">
        <f t="shared" ca="1" si="4"/>
        <v>E08000006</v>
      </c>
      <c r="C146" s="42" t="str">
        <f ca="1">IF(B146="","",VLOOKUP(B146,'Org list'!$J$9:$K$637,2,0))</f>
        <v>Salford</v>
      </c>
      <c r="D146" s="24" t="str">
        <f ca="1">IF(ISERROR(VLOOKUP($B146,'NEL &amp; P4P Backsheet'!$D$38:$BL$187,'Non-Elective Performance'!$D$11,0)),"",VLOOKUP($B146,'NEL &amp; P4P Backsheet'!$D$38:$BL$187,'Non-Elective Performance'!$D$11,0))</f>
        <v>MAR</v>
      </c>
      <c r="E146" s="327">
        <f ca="1">IF(ISERROR(VLOOKUP($B146,'NEL &amp; P4P Backsheet'!$D$11:$BM$187,E$11,0)),"",VLOOKUP($B146,'NEL &amp; P4P Backsheet'!$D$11:$BM$187, E$11,0))</f>
        <v>8219</v>
      </c>
      <c r="F146" s="459">
        <f ca="1">IF(ISERROR(VLOOKUP($B146,'NEL &amp; P4P Backsheet'!$D$11:$BM$187,F$11,0)),"",VLOOKUP($B146,'NEL &amp; P4P Backsheet'!$D$11:$BM$187, F$11,0))</f>
        <v>8376</v>
      </c>
      <c r="G146" s="459">
        <f ca="1">IF(ISERROR(VLOOKUP($B146,'NEL &amp; P4P Backsheet'!$D$11:$BM$187,G$11,0)),"",VLOOKUP($B146,'NEL &amp; P4P Backsheet'!$D$11:$BM$187, G$11,0))</f>
        <v>8012</v>
      </c>
      <c r="H146" s="57">
        <f ca="1">IF(ISERROR(VLOOKUP($B146,'NEL &amp; P4P Backsheet'!$D$11:$BM$187,H$11,0)),"",VLOOKUP($B146,'NEL &amp; P4P Backsheet'!$D$11:$BM$187, H$11,0))</f>
        <v>8610</v>
      </c>
      <c r="I146" s="327">
        <f ca="1">IF(ISERROR(VLOOKUP($B146,'NEL &amp; P4P Backsheet'!$D$11:$BM$187,I$11,0)),"",VLOOKUP($B146,'NEL &amp; P4P Backsheet'!$D$11:$BM$187, I$11,0))</f>
        <v>8219</v>
      </c>
      <c r="J146" s="459">
        <f ca="1">IF(ISERROR(VLOOKUP($B146,'NEL &amp; P4P Backsheet'!$D$11:$BM$187,J$11,0)),"",VLOOKUP($B146,'NEL &amp; P4P Backsheet'!$D$11:$BM$187, J$11,0))</f>
        <v>8326.3020739752246</v>
      </c>
      <c r="K146" s="459">
        <f ca="1">IF(ISERROR(VLOOKUP($B146,'NEL &amp; P4P Backsheet'!$D$11:$BM$187,K$11,0)),"",VLOOKUP($B146,'NEL &amp; P4P Backsheet'!$D$11:$BM$187, K$11,0))</f>
        <v>7962.450274873323</v>
      </c>
      <c r="L146" s="57">
        <f ca="1">IF(ISERROR(VLOOKUP($B146,'NEL &amp; P4P Backsheet'!$D$11:$BM$187,L$11,0)),"",VLOOKUP($B146,'NEL &amp; P4P Backsheet'!$D$11:$BM$187, L$11,0))</f>
        <v>8409.6838948736895</v>
      </c>
      <c r="M146" s="344">
        <f ca="1">IF(ISERROR(VLOOKUP($B146,'NEL &amp; P4P Backsheet'!$D$11:$BM$187,M$11,0)),"",VLOOKUP($B146,'NEL &amp; P4P Backsheet'!$D$11:$BM$187, M$11,0))</f>
        <v>7976</v>
      </c>
      <c r="N146" s="327">
        <f ca="1">IF(ISERROR(VLOOKUP($B146,'NEL &amp; P4P Backsheet'!$D$11:$BM$187,N$11,0)),"",VLOOKUP($B146,'NEL &amp; P4P Backsheet'!$D$11:$BM$187, N$11,0))</f>
        <v>8176</v>
      </c>
      <c r="O146" s="459">
        <f ca="1">IF(ISERROR(VLOOKUP($B146,'NEL &amp; P4P Backsheet'!$D$11:$BM$187,O$11,0)),"",VLOOKUP($B146,'NEL &amp; P4P Backsheet'!$D$11:$BM$187, O$11,0))</f>
        <v>8135</v>
      </c>
      <c r="P146" s="57">
        <f ca="1">IF(ISERROR(VLOOKUP($B146,'NEL &amp; P4P Backsheet'!$D$11:$BM$187,P$11,0)),"",VLOOKUP($B146,'NEL &amp; P4P Backsheet'!$D$11:$BM$187, P$11,0))</f>
        <v>8247</v>
      </c>
      <c r="Q146" s="327">
        <f ca="1">IF(ISERROR(VLOOKUP($B146,'NEL &amp; P4P Backsheet'!$D$11:$BM$187,Q$11,0)),"",VLOOKUP($B146,'NEL &amp; P4P Backsheet'!$D$11:$BM$187, Q$11,0))</f>
        <v>43</v>
      </c>
      <c r="R146" s="459">
        <f ca="1">IF(ISERROR(VLOOKUP($B146,'NEL &amp; P4P Backsheet'!$D$11:$BM$187,R$11,0)),"",VLOOKUP($B146,'NEL &amp; P4P Backsheet'!$D$11:$BM$187, R$11,0))</f>
        <v>241</v>
      </c>
      <c r="S146" s="57">
        <f ca="1">IF(ISERROR(VLOOKUP($B146,'NEL &amp; P4P Backsheet'!$D$11:$BM$187,S$11,0)),"",VLOOKUP($B146,'NEL &amp; P4P Backsheet'!$D$11:$BM$187, S$11,0))</f>
        <v>-235</v>
      </c>
      <c r="T146" s="61">
        <f ca="1">IF(ISERROR(VLOOKUP($B146,'NEL &amp; P4P Backsheet'!$D$11:$BM$187,T$11,0)),"",VLOOKUP($B146,'NEL &amp; P4P Backsheet'!$D$11:$BM$187, T$11,0))</f>
        <v>0</v>
      </c>
      <c r="U146" s="327">
        <f ca="1">IF(ISERROR(VLOOKUP($B146,'NEL &amp; P4P Backsheet'!$D$11:$BM$187,U$11,0)),"",VLOOKUP($B146,'NEL &amp; P4P Backsheet'!$D$11:$BM$187, U$11,0))</f>
        <v>43</v>
      </c>
      <c r="V146" s="459">
        <f ca="1">IF(ISERROR(VLOOKUP($B146,'NEL &amp; P4P Backsheet'!$D$11:$BM$187,V$11,0)),"",VLOOKUP($B146,'NEL &amp; P4P Backsheet'!$D$11:$BM$187, V$11,0))</f>
        <v>191.30207397522463</v>
      </c>
      <c r="W146" s="57">
        <f ca="1">IF(ISERROR(VLOOKUP($B146,'NEL &amp; P4P Backsheet'!$D$11:$BM$187,W$11,0)),"",VLOOKUP($B146,'NEL &amp; P4P Backsheet'!$D$11:$BM$187, W$11,0))</f>
        <v>-284.549725126677</v>
      </c>
    </row>
    <row r="147" spans="1:23" ht="15.75" thickBot="1">
      <c r="A147" s="3">
        <v>132</v>
      </c>
      <c r="B147" s="41" t="str">
        <f t="shared" ca="1" si="4"/>
        <v>E08000028</v>
      </c>
      <c r="C147" s="42" t="str">
        <f ca="1">IF(B147="","",VLOOKUP(B147,'Org list'!$J$9:$K$637,2,0))</f>
        <v>Sandwell</v>
      </c>
      <c r="D147" s="24" t="str">
        <f ca="1">IF(ISERROR(VLOOKUP($B147,'NEL &amp; P4P Backsheet'!$D$38:$BL$187,'Non-Elective Performance'!$D$11,0)),"",VLOOKUP($B147,'NEL &amp; P4P Backsheet'!$D$38:$BL$187,'Non-Elective Performance'!$D$11,0))</f>
        <v>SUS</v>
      </c>
      <c r="E147" s="327">
        <f ca="1">IF(ISERROR(VLOOKUP($B147,'NEL &amp; P4P Backsheet'!$D$11:$BM$187,E$11,0)),"",VLOOKUP($B147,'NEL &amp; P4P Backsheet'!$D$11:$BM$187, E$11,0))</f>
        <v>8140</v>
      </c>
      <c r="F147" s="459">
        <f ca="1">IF(ISERROR(VLOOKUP($B147,'NEL &amp; P4P Backsheet'!$D$11:$BM$187,F$11,0)),"",VLOOKUP($B147,'NEL &amp; P4P Backsheet'!$D$11:$BM$187, F$11,0))</f>
        <v>8005</v>
      </c>
      <c r="G147" s="459">
        <f ca="1">IF(ISERROR(VLOOKUP($B147,'NEL &amp; P4P Backsheet'!$D$11:$BM$187,G$11,0)),"",VLOOKUP($B147,'NEL &amp; P4P Backsheet'!$D$11:$BM$187, G$11,0))</f>
        <v>7822</v>
      </c>
      <c r="H147" s="57">
        <f ca="1">IF(ISERROR(VLOOKUP($B147,'NEL &amp; P4P Backsheet'!$D$11:$BM$187,H$11,0)),"",VLOOKUP($B147,'NEL &amp; P4P Backsheet'!$D$11:$BM$187, H$11,0))</f>
        <v>8522</v>
      </c>
      <c r="I147" s="327">
        <f ca="1">IF(ISERROR(VLOOKUP($B147,'NEL &amp; P4P Backsheet'!$D$11:$BM$187,I$11,0)),"",VLOOKUP($B147,'NEL &amp; P4P Backsheet'!$D$11:$BM$187, I$11,0))</f>
        <v>7855.0999999999995</v>
      </c>
      <c r="J147" s="459">
        <f ca="1">IF(ISERROR(VLOOKUP($B147,'NEL &amp; P4P Backsheet'!$D$11:$BM$187,J$11,0)),"",VLOOKUP($B147,'NEL &amp; P4P Backsheet'!$D$11:$BM$187, J$11,0))</f>
        <v>7724.8249999999998</v>
      </c>
      <c r="K147" s="459">
        <f ca="1">IF(ISERROR(VLOOKUP($B147,'NEL &amp; P4P Backsheet'!$D$11:$BM$187,K$11,0)),"",VLOOKUP($B147,'NEL &amp; P4P Backsheet'!$D$11:$BM$187, K$11,0))</f>
        <v>7548.23</v>
      </c>
      <c r="L147" s="57">
        <f ca="1">IF(ISERROR(VLOOKUP($B147,'NEL &amp; P4P Backsheet'!$D$11:$BM$187,L$11,0)),"",VLOOKUP($B147,'NEL &amp; P4P Backsheet'!$D$11:$BM$187, L$11,0))</f>
        <v>8223.73</v>
      </c>
      <c r="M147" s="344">
        <f ca="1">IF(ISERROR(VLOOKUP($B147,'NEL &amp; P4P Backsheet'!$D$11:$BM$187,M$11,0)),"",VLOOKUP($B147,'NEL &amp; P4P Backsheet'!$D$11:$BM$187, M$11,0))</f>
        <v>8459</v>
      </c>
      <c r="N147" s="327">
        <f ca="1">IF(ISERROR(VLOOKUP($B147,'NEL &amp; P4P Backsheet'!$D$11:$BM$187,N$11,0)),"",VLOOKUP($B147,'NEL &amp; P4P Backsheet'!$D$11:$BM$187, N$11,0))</f>
        <v>8459</v>
      </c>
      <c r="O147" s="459">
        <f ca="1">IF(ISERROR(VLOOKUP($B147,'NEL &amp; P4P Backsheet'!$D$11:$BM$187,O$11,0)),"",VLOOKUP($B147,'NEL &amp; P4P Backsheet'!$D$11:$BM$187, O$11,0))</f>
        <v>8405</v>
      </c>
      <c r="P147" s="57">
        <f ca="1">IF(ISERROR(VLOOKUP($B147,'NEL &amp; P4P Backsheet'!$D$11:$BM$187,P$11,0)),"",VLOOKUP($B147,'NEL &amp; P4P Backsheet'!$D$11:$BM$187, P$11,0))</f>
        <v>8208</v>
      </c>
      <c r="Q147" s="327">
        <f ca="1">IF(ISERROR(VLOOKUP($B147,'NEL &amp; P4P Backsheet'!$D$11:$BM$187,Q$11,0)),"",VLOOKUP($B147,'NEL &amp; P4P Backsheet'!$D$11:$BM$187, Q$11,0))</f>
        <v>-319</v>
      </c>
      <c r="R147" s="459">
        <f ca="1">IF(ISERROR(VLOOKUP($B147,'NEL &amp; P4P Backsheet'!$D$11:$BM$187,R$11,0)),"",VLOOKUP($B147,'NEL &amp; P4P Backsheet'!$D$11:$BM$187, R$11,0))</f>
        <v>-400</v>
      </c>
      <c r="S147" s="57">
        <f ca="1">IF(ISERROR(VLOOKUP($B147,'NEL &amp; P4P Backsheet'!$D$11:$BM$187,S$11,0)),"",VLOOKUP($B147,'NEL &amp; P4P Backsheet'!$D$11:$BM$187, S$11,0))</f>
        <v>-386</v>
      </c>
      <c r="T147" s="61">
        <f ca="1">IF(ISERROR(VLOOKUP($B147,'NEL &amp; P4P Backsheet'!$D$11:$BM$187,T$11,0)),"",VLOOKUP($B147,'NEL &amp; P4P Backsheet'!$D$11:$BM$187, T$11,0))</f>
        <v>0</v>
      </c>
      <c r="U147" s="327">
        <f ca="1">IF(ISERROR(VLOOKUP($B147,'NEL &amp; P4P Backsheet'!$D$11:$BM$187,U$11,0)),"",VLOOKUP($B147,'NEL &amp; P4P Backsheet'!$D$11:$BM$187, U$11,0))</f>
        <v>-603.90000000000055</v>
      </c>
      <c r="V147" s="459">
        <f ca="1">IF(ISERROR(VLOOKUP($B147,'NEL &amp; P4P Backsheet'!$D$11:$BM$187,V$11,0)),"",VLOOKUP($B147,'NEL &amp; P4P Backsheet'!$D$11:$BM$187, V$11,0))</f>
        <v>-680.17500000000018</v>
      </c>
      <c r="W147" s="57">
        <f ca="1">IF(ISERROR(VLOOKUP($B147,'NEL &amp; P4P Backsheet'!$D$11:$BM$187,W$11,0)),"",VLOOKUP($B147,'NEL &amp; P4P Backsheet'!$D$11:$BM$187, W$11,0))</f>
        <v>-659.77000000000044</v>
      </c>
    </row>
    <row r="148" spans="1:23" ht="15.75" thickBot="1">
      <c r="A148" s="3">
        <v>133</v>
      </c>
      <c r="B148" s="41" t="str">
        <f t="shared" ca="1" si="4"/>
        <v>E08000014</v>
      </c>
      <c r="C148" s="42" t="str">
        <f ca="1">IF(B148="","",VLOOKUP(B148,'Org list'!$J$9:$K$637,2,0))</f>
        <v>Sefton</v>
      </c>
      <c r="D148" s="24" t="str">
        <f ca="1">IF(ISERROR(VLOOKUP($B148,'NEL &amp; P4P Backsheet'!$D$38:$BL$187,'Non-Elective Performance'!$D$11,0)),"",VLOOKUP($B148,'NEL &amp; P4P Backsheet'!$D$38:$BL$187,'Non-Elective Performance'!$D$11,0))</f>
        <v>MAR</v>
      </c>
      <c r="E148" s="327">
        <f ca="1">IF(ISERROR(VLOOKUP($B148,'NEL &amp; P4P Backsheet'!$D$11:$BM$187,E$11,0)),"",VLOOKUP($B148,'NEL &amp; P4P Backsheet'!$D$11:$BM$187, E$11,0))</f>
        <v>9294</v>
      </c>
      <c r="F148" s="459">
        <f ca="1">IF(ISERROR(VLOOKUP($B148,'NEL &amp; P4P Backsheet'!$D$11:$BM$187,F$11,0)),"",VLOOKUP($B148,'NEL &amp; P4P Backsheet'!$D$11:$BM$187, F$11,0))</f>
        <v>9107</v>
      </c>
      <c r="G148" s="459">
        <f ca="1">IF(ISERROR(VLOOKUP($B148,'NEL &amp; P4P Backsheet'!$D$11:$BM$187,G$11,0)),"",VLOOKUP($B148,'NEL &amp; P4P Backsheet'!$D$11:$BM$187, G$11,0))</f>
        <v>9091</v>
      </c>
      <c r="H148" s="57">
        <f ca="1">IF(ISERROR(VLOOKUP($B148,'NEL &amp; P4P Backsheet'!$D$11:$BM$187,H$11,0)),"",VLOOKUP($B148,'NEL &amp; P4P Backsheet'!$D$11:$BM$187, H$11,0))</f>
        <v>9050</v>
      </c>
      <c r="I148" s="327">
        <f ca="1">IF(ISERROR(VLOOKUP($B148,'NEL &amp; P4P Backsheet'!$D$11:$BM$187,I$11,0)),"",VLOOKUP($B148,'NEL &amp; P4P Backsheet'!$D$11:$BM$187, I$11,0))</f>
        <v>9009</v>
      </c>
      <c r="J148" s="459">
        <f ca="1">IF(ISERROR(VLOOKUP($B148,'NEL &amp; P4P Backsheet'!$D$11:$BM$187,J$11,0)),"",VLOOKUP($B148,'NEL &amp; P4P Backsheet'!$D$11:$BM$187, J$11,0))</f>
        <v>8822</v>
      </c>
      <c r="K148" s="459">
        <f ca="1">IF(ISERROR(VLOOKUP($B148,'NEL &amp; P4P Backsheet'!$D$11:$BM$187,K$11,0)),"",VLOOKUP($B148,'NEL &amp; P4P Backsheet'!$D$11:$BM$187, K$11,0))</f>
        <v>8806</v>
      </c>
      <c r="L148" s="57">
        <f ca="1">IF(ISERROR(VLOOKUP($B148,'NEL &amp; P4P Backsheet'!$D$11:$BM$187,L$11,0)),"",VLOOKUP($B148,'NEL &amp; P4P Backsheet'!$D$11:$BM$187, L$11,0))</f>
        <v>8764</v>
      </c>
      <c r="M148" s="344">
        <f ca="1">IF(ISERROR(VLOOKUP($B148,'NEL &amp; P4P Backsheet'!$D$11:$BM$187,M$11,0)),"",VLOOKUP($B148,'NEL &amp; P4P Backsheet'!$D$11:$BM$187, M$11,0))</f>
        <v>9383</v>
      </c>
      <c r="N148" s="327">
        <f ca="1">IF(ISERROR(VLOOKUP($B148,'NEL &amp; P4P Backsheet'!$D$11:$BM$187,N$11,0)),"",VLOOKUP($B148,'NEL &amp; P4P Backsheet'!$D$11:$BM$187, N$11,0))</f>
        <v>9668</v>
      </c>
      <c r="O148" s="459">
        <f ca="1">IF(ISERROR(VLOOKUP($B148,'NEL &amp; P4P Backsheet'!$D$11:$BM$187,O$11,0)),"",VLOOKUP($B148,'NEL &amp; P4P Backsheet'!$D$11:$BM$187, O$11,0))</f>
        <v>9461</v>
      </c>
      <c r="P148" s="57">
        <f ca="1">IF(ISERROR(VLOOKUP($B148,'NEL &amp; P4P Backsheet'!$D$11:$BM$187,P$11,0)),"",VLOOKUP($B148,'NEL &amp; P4P Backsheet'!$D$11:$BM$187, P$11,0))</f>
        <v>8572.8349999999991</v>
      </c>
      <c r="Q148" s="327">
        <f ca="1">IF(ISERROR(VLOOKUP($B148,'NEL &amp; P4P Backsheet'!$D$11:$BM$187,Q$11,0)),"",VLOOKUP($B148,'NEL &amp; P4P Backsheet'!$D$11:$BM$187, Q$11,0))</f>
        <v>-374</v>
      </c>
      <c r="R148" s="459">
        <f ca="1">IF(ISERROR(VLOOKUP($B148,'NEL &amp; P4P Backsheet'!$D$11:$BM$187,R$11,0)),"",VLOOKUP($B148,'NEL &amp; P4P Backsheet'!$D$11:$BM$187, R$11,0))</f>
        <v>-354</v>
      </c>
      <c r="S148" s="57">
        <f ca="1">IF(ISERROR(VLOOKUP($B148,'NEL &amp; P4P Backsheet'!$D$11:$BM$187,S$11,0)),"",VLOOKUP($B148,'NEL &amp; P4P Backsheet'!$D$11:$BM$187, S$11,0))</f>
        <v>518.16500000000087</v>
      </c>
      <c r="T148" s="61">
        <f ca="1">IF(ISERROR(VLOOKUP($B148,'NEL &amp; P4P Backsheet'!$D$11:$BM$187,T$11,0)),"",VLOOKUP($B148,'NEL &amp; P4P Backsheet'!$D$11:$BM$187, T$11,0))</f>
        <v>0</v>
      </c>
      <c r="U148" s="327">
        <f ca="1">IF(ISERROR(VLOOKUP($B148,'NEL &amp; P4P Backsheet'!$D$11:$BM$187,U$11,0)),"",VLOOKUP($B148,'NEL &amp; P4P Backsheet'!$D$11:$BM$187, U$11,0))</f>
        <v>-659</v>
      </c>
      <c r="V148" s="459">
        <f ca="1">IF(ISERROR(VLOOKUP($B148,'NEL &amp; P4P Backsheet'!$D$11:$BM$187,V$11,0)),"",VLOOKUP($B148,'NEL &amp; P4P Backsheet'!$D$11:$BM$187, V$11,0))</f>
        <v>-639</v>
      </c>
      <c r="W148" s="57">
        <f ca="1">IF(ISERROR(VLOOKUP($B148,'NEL &amp; P4P Backsheet'!$D$11:$BM$187,W$11,0)),"",VLOOKUP($B148,'NEL &amp; P4P Backsheet'!$D$11:$BM$187, W$11,0))</f>
        <v>233.16500000000087</v>
      </c>
    </row>
    <row r="149" spans="1:23" ht="15.75" thickBot="1">
      <c r="A149" s="3">
        <v>134</v>
      </c>
      <c r="B149" s="41" t="str">
        <f t="shared" ca="1" si="4"/>
        <v>E08000019</v>
      </c>
      <c r="C149" s="42" t="str">
        <f ca="1">IF(B149="","",VLOOKUP(B149,'Org list'!$J$9:$K$637,2,0))</f>
        <v>Sheffield</v>
      </c>
      <c r="D149" s="24" t="str">
        <f ca="1">IF(ISERROR(VLOOKUP($B149,'NEL &amp; P4P Backsheet'!$D$38:$BL$187,'Non-Elective Performance'!$D$11,0)),"",VLOOKUP($B149,'NEL &amp; P4P Backsheet'!$D$38:$BL$187,'Non-Elective Performance'!$D$11,0))</f>
        <v>MAR</v>
      </c>
      <c r="E149" s="327">
        <f ca="1">IF(ISERROR(VLOOKUP($B149,'NEL &amp; P4P Backsheet'!$D$11:$BM$187,E$11,0)),"",VLOOKUP($B149,'NEL &amp; P4P Backsheet'!$D$11:$BM$187, E$11,0))</f>
        <v>15351</v>
      </c>
      <c r="F149" s="459">
        <f ca="1">IF(ISERROR(VLOOKUP($B149,'NEL &amp; P4P Backsheet'!$D$11:$BM$187,F$11,0)),"",VLOOKUP($B149,'NEL &amp; P4P Backsheet'!$D$11:$BM$187, F$11,0))</f>
        <v>13817</v>
      </c>
      <c r="G149" s="459">
        <f ca="1">IF(ISERROR(VLOOKUP($B149,'NEL &amp; P4P Backsheet'!$D$11:$BM$187,G$11,0)),"",VLOOKUP($B149,'NEL &amp; P4P Backsheet'!$D$11:$BM$187, G$11,0))</f>
        <v>14091</v>
      </c>
      <c r="H149" s="57">
        <f ca="1">IF(ISERROR(VLOOKUP($B149,'NEL &amp; P4P Backsheet'!$D$11:$BM$187,H$11,0)),"",VLOOKUP($B149,'NEL &amp; P4P Backsheet'!$D$11:$BM$187, H$11,0))</f>
        <v>14352</v>
      </c>
      <c r="I149" s="327">
        <f ca="1">IF(ISERROR(VLOOKUP($B149,'NEL &amp; P4P Backsheet'!$D$11:$BM$187,I$11,0)),"",VLOOKUP($B149,'NEL &amp; P4P Backsheet'!$D$11:$BM$187, I$11,0))</f>
        <v>14786</v>
      </c>
      <c r="J149" s="459">
        <f ca="1">IF(ISERROR(VLOOKUP($B149,'NEL &amp; P4P Backsheet'!$D$11:$BM$187,J$11,0)),"",VLOOKUP($B149,'NEL &amp; P4P Backsheet'!$D$11:$BM$187, J$11,0))</f>
        <v>13350</v>
      </c>
      <c r="K149" s="459">
        <f ca="1">IF(ISERROR(VLOOKUP($B149,'NEL &amp; P4P Backsheet'!$D$11:$BM$187,K$11,0)),"",VLOOKUP($B149,'NEL &amp; P4P Backsheet'!$D$11:$BM$187, K$11,0))</f>
        <v>13350</v>
      </c>
      <c r="L149" s="57">
        <f ca="1">IF(ISERROR(VLOOKUP($B149,'NEL &amp; P4P Backsheet'!$D$11:$BM$187,L$11,0)),"",VLOOKUP($B149,'NEL &amp; P4P Backsheet'!$D$11:$BM$187, L$11,0))</f>
        <v>14100</v>
      </c>
      <c r="M149" s="344">
        <f ca="1">IF(ISERROR(VLOOKUP($B149,'NEL &amp; P4P Backsheet'!$D$11:$BM$187,M$11,0)),"",VLOOKUP($B149,'NEL &amp; P4P Backsheet'!$D$11:$BM$187, M$11,0))</f>
        <v>15385</v>
      </c>
      <c r="N149" s="327">
        <f ca="1">IF(ISERROR(VLOOKUP($B149,'NEL &amp; P4P Backsheet'!$D$11:$BM$187,N$11,0)),"",VLOOKUP($B149,'NEL &amp; P4P Backsheet'!$D$11:$BM$187, N$11,0))</f>
        <v>14216</v>
      </c>
      <c r="O149" s="459">
        <f ca="1">IF(ISERROR(VLOOKUP($B149,'NEL &amp; P4P Backsheet'!$D$11:$BM$187,O$11,0)),"",VLOOKUP($B149,'NEL &amp; P4P Backsheet'!$D$11:$BM$187, O$11,0))</f>
        <v>13712</v>
      </c>
      <c r="P149" s="57">
        <f ca="1">IF(ISERROR(VLOOKUP($B149,'NEL &amp; P4P Backsheet'!$D$11:$BM$187,P$11,0)),"",VLOOKUP($B149,'NEL &amp; P4P Backsheet'!$D$11:$BM$187, P$11,0))</f>
        <v>14482</v>
      </c>
      <c r="Q149" s="327">
        <f ca="1">IF(ISERROR(VLOOKUP($B149,'NEL &amp; P4P Backsheet'!$D$11:$BM$187,Q$11,0)),"",VLOOKUP($B149,'NEL &amp; P4P Backsheet'!$D$11:$BM$187, Q$11,0))</f>
        <v>1135</v>
      </c>
      <c r="R149" s="459">
        <f ca="1">IF(ISERROR(VLOOKUP($B149,'NEL &amp; P4P Backsheet'!$D$11:$BM$187,R$11,0)),"",VLOOKUP($B149,'NEL &amp; P4P Backsheet'!$D$11:$BM$187, R$11,0))</f>
        <v>105</v>
      </c>
      <c r="S149" s="57">
        <f ca="1">IF(ISERROR(VLOOKUP($B149,'NEL &amp; P4P Backsheet'!$D$11:$BM$187,S$11,0)),"",VLOOKUP($B149,'NEL &amp; P4P Backsheet'!$D$11:$BM$187, S$11,0))</f>
        <v>-391</v>
      </c>
      <c r="T149" s="61">
        <f ca="1">IF(ISERROR(VLOOKUP($B149,'NEL &amp; P4P Backsheet'!$D$11:$BM$187,T$11,0)),"",VLOOKUP($B149,'NEL &amp; P4P Backsheet'!$D$11:$BM$187, T$11,0))</f>
        <v>0</v>
      </c>
      <c r="U149" s="327">
        <f ca="1">IF(ISERROR(VLOOKUP($B149,'NEL &amp; P4P Backsheet'!$D$11:$BM$187,U$11,0)),"",VLOOKUP($B149,'NEL &amp; P4P Backsheet'!$D$11:$BM$187, U$11,0))</f>
        <v>570</v>
      </c>
      <c r="V149" s="459">
        <f ca="1">IF(ISERROR(VLOOKUP($B149,'NEL &amp; P4P Backsheet'!$D$11:$BM$187,V$11,0)),"",VLOOKUP($B149,'NEL &amp; P4P Backsheet'!$D$11:$BM$187, V$11,0))</f>
        <v>-362</v>
      </c>
      <c r="W149" s="57">
        <f ca="1">IF(ISERROR(VLOOKUP($B149,'NEL &amp; P4P Backsheet'!$D$11:$BM$187,W$11,0)),"",VLOOKUP($B149,'NEL &amp; P4P Backsheet'!$D$11:$BM$187, W$11,0))</f>
        <v>-1132</v>
      </c>
    </row>
    <row r="150" spans="1:23" ht="15.75" thickBot="1">
      <c r="A150" s="3">
        <v>135</v>
      </c>
      <c r="B150" s="41" t="str">
        <f t="shared" ca="1" si="4"/>
        <v>E06000051</v>
      </c>
      <c r="C150" s="42" t="str">
        <f ca="1">IF(B150="","",VLOOKUP(B150,'Org list'!$J$9:$K$637,2,0))</f>
        <v>Shropshire</v>
      </c>
      <c r="D150" s="24" t="str">
        <f ca="1">IF(ISERROR(VLOOKUP($B150,'NEL &amp; P4P Backsheet'!$D$38:$BL$187,'Non-Elective Performance'!$D$11,0)),"",VLOOKUP($B150,'NEL &amp; P4P Backsheet'!$D$38:$BL$187,'Non-Elective Performance'!$D$11,0))</f>
        <v>MAR</v>
      </c>
      <c r="E150" s="327">
        <f ca="1">IF(ISERROR(VLOOKUP($B150,'NEL &amp; P4P Backsheet'!$D$11:$BM$187,E$11,0)),"",VLOOKUP($B150,'NEL &amp; P4P Backsheet'!$D$11:$BM$187, E$11,0))</f>
        <v>7252</v>
      </c>
      <c r="F150" s="459">
        <f ca="1">IF(ISERROR(VLOOKUP($B150,'NEL &amp; P4P Backsheet'!$D$11:$BM$187,F$11,0)),"",VLOOKUP($B150,'NEL &amp; P4P Backsheet'!$D$11:$BM$187, F$11,0))</f>
        <v>7227</v>
      </c>
      <c r="G150" s="459">
        <f ca="1">IF(ISERROR(VLOOKUP($B150,'NEL &amp; P4P Backsheet'!$D$11:$BM$187,G$11,0)),"",VLOOKUP($B150,'NEL &amp; P4P Backsheet'!$D$11:$BM$187, G$11,0))</f>
        <v>6973</v>
      </c>
      <c r="H150" s="57">
        <f ca="1">IF(ISERROR(VLOOKUP($B150,'NEL &amp; P4P Backsheet'!$D$11:$BM$187,H$11,0)),"",VLOOKUP($B150,'NEL &amp; P4P Backsheet'!$D$11:$BM$187, H$11,0))</f>
        <v>7446</v>
      </c>
      <c r="I150" s="327">
        <f ca="1">IF(ISERROR(VLOOKUP($B150,'NEL &amp; P4P Backsheet'!$D$11:$BM$187,I$11,0)),"",VLOOKUP($B150,'NEL &amp; P4P Backsheet'!$D$11:$BM$187, I$11,0))</f>
        <v>7252</v>
      </c>
      <c r="J150" s="459">
        <f ca="1">IF(ISERROR(VLOOKUP($B150,'NEL &amp; P4P Backsheet'!$D$11:$BM$187,J$11,0)),"",VLOOKUP($B150,'NEL &amp; P4P Backsheet'!$D$11:$BM$187, J$11,0))</f>
        <v>7143</v>
      </c>
      <c r="K150" s="459">
        <f ca="1">IF(ISERROR(VLOOKUP($B150,'NEL &amp; P4P Backsheet'!$D$11:$BM$187,K$11,0)),"",VLOOKUP($B150,'NEL &amp; P4P Backsheet'!$D$11:$BM$187, K$11,0))</f>
        <v>6559</v>
      </c>
      <c r="L150" s="57">
        <f ca="1">IF(ISERROR(VLOOKUP($B150,'NEL &amp; P4P Backsheet'!$D$11:$BM$187,L$11,0)),"",VLOOKUP($B150,'NEL &amp; P4P Backsheet'!$D$11:$BM$187, L$11,0))</f>
        <v>6684</v>
      </c>
      <c r="M150" s="344">
        <f ca="1">IF(ISERROR(VLOOKUP($B150,'NEL &amp; P4P Backsheet'!$D$11:$BM$187,M$11,0)),"",VLOOKUP($B150,'NEL &amp; P4P Backsheet'!$D$11:$BM$187, M$11,0))</f>
        <v>7380</v>
      </c>
      <c r="N150" s="327">
        <f ca="1">IF(ISERROR(VLOOKUP($B150,'NEL &amp; P4P Backsheet'!$D$11:$BM$187,N$11,0)),"",VLOOKUP($B150,'NEL &amp; P4P Backsheet'!$D$11:$BM$187, N$11,0))</f>
        <v>7199</v>
      </c>
      <c r="O150" s="459">
        <f ca="1">IF(ISERROR(VLOOKUP($B150,'NEL &amp; P4P Backsheet'!$D$11:$BM$187,O$11,0)),"",VLOOKUP($B150,'NEL &amp; P4P Backsheet'!$D$11:$BM$187, O$11,0))</f>
        <v>7429</v>
      </c>
      <c r="P150" s="57">
        <f ca="1">IF(ISERROR(VLOOKUP($B150,'NEL &amp; P4P Backsheet'!$D$11:$BM$187,P$11,0)),"",VLOOKUP($B150,'NEL &amp; P4P Backsheet'!$D$11:$BM$187, P$11,0))</f>
        <v>7375</v>
      </c>
      <c r="Q150" s="327">
        <f ca="1">IF(ISERROR(VLOOKUP($B150,'NEL &amp; P4P Backsheet'!$D$11:$BM$187,Q$11,0)),"",VLOOKUP($B150,'NEL &amp; P4P Backsheet'!$D$11:$BM$187, Q$11,0))</f>
        <v>53</v>
      </c>
      <c r="R150" s="459">
        <f ca="1">IF(ISERROR(VLOOKUP($B150,'NEL &amp; P4P Backsheet'!$D$11:$BM$187,R$11,0)),"",VLOOKUP($B150,'NEL &amp; P4P Backsheet'!$D$11:$BM$187, R$11,0))</f>
        <v>-202</v>
      </c>
      <c r="S150" s="57">
        <f ca="1">IF(ISERROR(VLOOKUP($B150,'NEL &amp; P4P Backsheet'!$D$11:$BM$187,S$11,0)),"",VLOOKUP($B150,'NEL &amp; P4P Backsheet'!$D$11:$BM$187, S$11,0))</f>
        <v>-402</v>
      </c>
      <c r="T150" s="61">
        <f ca="1">IF(ISERROR(VLOOKUP($B150,'NEL &amp; P4P Backsheet'!$D$11:$BM$187,T$11,0)),"",VLOOKUP($B150,'NEL &amp; P4P Backsheet'!$D$11:$BM$187, T$11,0))</f>
        <v>0</v>
      </c>
      <c r="U150" s="327">
        <f ca="1">IF(ISERROR(VLOOKUP($B150,'NEL &amp; P4P Backsheet'!$D$11:$BM$187,U$11,0)),"",VLOOKUP($B150,'NEL &amp; P4P Backsheet'!$D$11:$BM$187, U$11,0))</f>
        <v>53</v>
      </c>
      <c r="V150" s="459">
        <f ca="1">IF(ISERROR(VLOOKUP($B150,'NEL &amp; P4P Backsheet'!$D$11:$BM$187,V$11,0)),"",VLOOKUP($B150,'NEL &amp; P4P Backsheet'!$D$11:$BM$187, V$11,0))</f>
        <v>-286</v>
      </c>
      <c r="W150" s="57">
        <f ca="1">IF(ISERROR(VLOOKUP($B150,'NEL &amp; P4P Backsheet'!$D$11:$BM$187,W$11,0)),"",VLOOKUP($B150,'NEL &amp; P4P Backsheet'!$D$11:$BM$187, W$11,0))</f>
        <v>-816</v>
      </c>
    </row>
    <row r="151" spans="1:23" ht="15.75" thickBot="1">
      <c r="A151" s="3">
        <v>136</v>
      </c>
      <c r="B151" s="41" t="str">
        <f t="shared" ca="1" si="4"/>
        <v>E06000039</v>
      </c>
      <c r="C151" s="42" t="str">
        <f ca="1">IF(B151="","",VLOOKUP(B151,'Org list'!$J$9:$K$637,2,0))</f>
        <v>Slough</v>
      </c>
      <c r="D151" s="24" t="str">
        <f ca="1">IF(ISERROR(VLOOKUP($B151,'NEL &amp; P4P Backsheet'!$D$38:$BL$187,'Non-Elective Performance'!$D$11,0)),"",VLOOKUP($B151,'NEL &amp; P4P Backsheet'!$D$38:$BL$187,'Non-Elective Performance'!$D$11,0))</f>
        <v>MAR</v>
      </c>
      <c r="E151" s="327">
        <f ca="1">IF(ISERROR(VLOOKUP($B151,'NEL &amp; P4P Backsheet'!$D$11:$BM$187,E$11,0)),"",VLOOKUP($B151,'NEL &amp; P4P Backsheet'!$D$11:$BM$187, E$11,0))</f>
        <v>3941</v>
      </c>
      <c r="F151" s="459">
        <f ca="1">IF(ISERROR(VLOOKUP($B151,'NEL &amp; P4P Backsheet'!$D$11:$BM$187,F$11,0)),"",VLOOKUP($B151,'NEL &amp; P4P Backsheet'!$D$11:$BM$187, F$11,0))</f>
        <v>4147</v>
      </c>
      <c r="G151" s="459">
        <f ca="1">IF(ISERROR(VLOOKUP($B151,'NEL &amp; P4P Backsheet'!$D$11:$BM$187,G$11,0)),"",VLOOKUP($B151,'NEL &amp; P4P Backsheet'!$D$11:$BM$187, G$11,0))</f>
        <v>4297</v>
      </c>
      <c r="H151" s="57">
        <f ca="1">IF(ISERROR(VLOOKUP($B151,'NEL &amp; P4P Backsheet'!$D$11:$BM$187,H$11,0)),"",VLOOKUP($B151,'NEL &amp; P4P Backsheet'!$D$11:$BM$187, H$11,0))</f>
        <v>4441</v>
      </c>
      <c r="I151" s="327">
        <f ca="1">IF(ISERROR(VLOOKUP($B151,'NEL &amp; P4P Backsheet'!$D$11:$BM$187,I$11,0)),"",VLOOKUP($B151,'NEL &amp; P4P Backsheet'!$D$11:$BM$187, I$11,0))</f>
        <v>3798</v>
      </c>
      <c r="J151" s="459">
        <f ca="1">IF(ISERROR(VLOOKUP($B151,'NEL &amp; P4P Backsheet'!$D$11:$BM$187,J$11,0)),"",VLOOKUP($B151,'NEL &amp; P4P Backsheet'!$D$11:$BM$187, J$11,0))</f>
        <v>3991</v>
      </c>
      <c r="K151" s="459">
        <f ca="1">IF(ISERROR(VLOOKUP($B151,'NEL &amp; P4P Backsheet'!$D$11:$BM$187,K$11,0)),"",VLOOKUP($B151,'NEL &amp; P4P Backsheet'!$D$11:$BM$187, K$11,0))</f>
        <v>4161</v>
      </c>
      <c r="L151" s="57">
        <f ca="1">IF(ISERROR(VLOOKUP($B151,'NEL &amp; P4P Backsheet'!$D$11:$BM$187,L$11,0)),"",VLOOKUP($B151,'NEL &amp; P4P Backsheet'!$D$11:$BM$187, L$11,0))</f>
        <v>4294</v>
      </c>
      <c r="M151" s="344">
        <f ca="1">IF(ISERROR(VLOOKUP($B151,'NEL &amp; P4P Backsheet'!$D$11:$BM$187,M$11,0)),"",VLOOKUP($B151,'NEL &amp; P4P Backsheet'!$D$11:$BM$187, M$11,0))</f>
        <v>3665</v>
      </c>
      <c r="N151" s="327">
        <f ca="1">IF(ISERROR(VLOOKUP($B151,'NEL &amp; P4P Backsheet'!$D$11:$BM$187,N$11,0)),"",VLOOKUP($B151,'NEL &amp; P4P Backsheet'!$D$11:$BM$187, N$11,0))</f>
        <v>3969</v>
      </c>
      <c r="O151" s="459">
        <f ca="1">IF(ISERROR(VLOOKUP($B151,'NEL &amp; P4P Backsheet'!$D$11:$BM$187,O$11,0)),"",VLOOKUP($B151,'NEL &amp; P4P Backsheet'!$D$11:$BM$187, O$11,0))</f>
        <v>3974</v>
      </c>
      <c r="P151" s="57">
        <f ca="1">IF(ISERROR(VLOOKUP($B151,'NEL &amp; P4P Backsheet'!$D$11:$BM$187,P$11,0)),"",VLOOKUP($B151,'NEL &amp; P4P Backsheet'!$D$11:$BM$187, P$11,0))</f>
        <v>4080</v>
      </c>
      <c r="Q151" s="327">
        <f ca="1">IF(ISERROR(VLOOKUP($B151,'NEL &amp; P4P Backsheet'!$D$11:$BM$187,Q$11,0)),"",VLOOKUP($B151,'NEL &amp; P4P Backsheet'!$D$11:$BM$187, Q$11,0))</f>
        <v>-28</v>
      </c>
      <c r="R151" s="459">
        <f ca="1">IF(ISERROR(VLOOKUP($B151,'NEL &amp; P4P Backsheet'!$D$11:$BM$187,R$11,0)),"",VLOOKUP($B151,'NEL &amp; P4P Backsheet'!$D$11:$BM$187, R$11,0))</f>
        <v>173</v>
      </c>
      <c r="S151" s="57">
        <f ca="1">IF(ISERROR(VLOOKUP($B151,'NEL &amp; P4P Backsheet'!$D$11:$BM$187,S$11,0)),"",VLOOKUP($B151,'NEL &amp; P4P Backsheet'!$D$11:$BM$187, S$11,0))</f>
        <v>217</v>
      </c>
      <c r="T151" s="61">
        <f ca="1">IF(ISERROR(VLOOKUP($B151,'NEL &amp; P4P Backsheet'!$D$11:$BM$187,T$11,0)),"",VLOOKUP($B151,'NEL &amp; P4P Backsheet'!$D$11:$BM$187, T$11,0))</f>
        <v>0</v>
      </c>
      <c r="U151" s="327">
        <f ca="1">IF(ISERROR(VLOOKUP($B151,'NEL &amp; P4P Backsheet'!$D$11:$BM$187,U$11,0)),"",VLOOKUP($B151,'NEL &amp; P4P Backsheet'!$D$11:$BM$187, U$11,0))</f>
        <v>-171</v>
      </c>
      <c r="V151" s="459">
        <f ca="1">IF(ISERROR(VLOOKUP($B151,'NEL &amp; P4P Backsheet'!$D$11:$BM$187,V$11,0)),"",VLOOKUP($B151,'NEL &amp; P4P Backsheet'!$D$11:$BM$187, V$11,0))</f>
        <v>17</v>
      </c>
      <c r="W151" s="57">
        <f ca="1">IF(ISERROR(VLOOKUP($B151,'NEL &amp; P4P Backsheet'!$D$11:$BM$187,W$11,0)),"",VLOOKUP($B151,'NEL &amp; P4P Backsheet'!$D$11:$BM$187, W$11,0))</f>
        <v>81</v>
      </c>
    </row>
    <row r="152" spans="1:23" ht="15.75" thickBot="1">
      <c r="A152" s="3">
        <v>137</v>
      </c>
      <c r="B152" s="41" t="str">
        <f t="shared" ca="1" si="4"/>
        <v>E08000029</v>
      </c>
      <c r="C152" s="42" t="str">
        <f ca="1">IF(B152="","",VLOOKUP(B152,'Org list'!$J$9:$K$637,2,0))</f>
        <v>Solihull</v>
      </c>
      <c r="D152" s="24" t="str">
        <f ca="1">IF(ISERROR(VLOOKUP($B152,'NEL &amp; P4P Backsheet'!$D$38:$BL$187,'Non-Elective Performance'!$D$11,0)),"",VLOOKUP($B152,'NEL &amp; P4P Backsheet'!$D$38:$BL$187,'Non-Elective Performance'!$D$11,0))</f>
        <v>SUS</v>
      </c>
      <c r="E152" s="327">
        <f ca="1">IF(ISERROR(VLOOKUP($B152,'NEL &amp; P4P Backsheet'!$D$11:$BM$187,E$11,0)),"",VLOOKUP($B152,'NEL &amp; P4P Backsheet'!$D$11:$BM$187, E$11,0))</f>
        <v>6063</v>
      </c>
      <c r="F152" s="459">
        <f ca="1">IF(ISERROR(VLOOKUP($B152,'NEL &amp; P4P Backsheet'!$D$11:$BM$187,F$11,0)),"",VLOOKUP($B152,'NEL &amp; P4P Backsheet'!$D$11:$BM$187, F$11,0))</f>
        <v>6352</v>
      </c>
      <c r="G152" s="459">
        <f ca="1">IF(ISERROR(VLOOKUP($B152,'NEL &amp; P4P Backsheet'!$D$11:$BM$187,G$11,0)),"",VLOOKUP($B152,'NEL &amp; P4P Backsheet'!$D$11:$BM$187, G$11,0))</f>
        <v>6837</v>
      </c>
      <c r="H152" s="57">
        <f ca="1">IF(ISERROR(VLOOKUP($B152,'NEL &amp; P4P Backsheet'!$D$11:$BM$187,H$11,0)),"",VLOOKUP($B152,'NEL &amp; P4P Backsheet'!$D$11:$BM$187, H$11,0))</f>
        <v>7446</v>
      </c>
      <c r="I152" s="327">
        <f ca="1">IF(ISERROR(VLOOKUP($B152,'NEL &amp; P4P Backsheet'!$D$11:$BM$187,I$11,0)),"",VLOOKUP($B152,'NEL &amp; P4P Backsheet'!$D$11:$BM$187, I$11,0))</f>
        <v>6063</v>
      </c>
      <c r="J152" s="459">
        <f ca="1">IF(ISERROR(VLOOKUP($B152,'NEL &amp; P4P Backsheet'!$D$11:$BM$187,J$11,0)),"",VLOOKUP($B152,'NEL &amp; P4P Backsheet'!$D$11:$BM$187, J$11,0))</f>
        <v>6066.16</v>
      </c>
      <c r="K152" s="459">
        <f ca="1">IF(ISERROR(VLOOKUP($B152,'NEL &amp; P4P Backsheet'!$D$11:$BM$187,K$11,0)),"",VLOOKUP($B152,'NEL &amp; P4P Backsheet'!$D$11:$BM$187, K$11,0))</f>
        <v>6529.335</v>
      </c>
      <c r="L152" s="57">
        <f ca="1">IF(ISERROR(VLOOKUP($B152,'NEL &amp; P4P Backsheet'!$D$11:$BM$187,L$11,0)),"",VLOOKUP($B152,'NEL &amp; P4P Backsheet'!$D$11:$BM$187, L$11,0))</f>
        <v>7092.3150000000005</v>
      </c>
      <c r="M152" s="344">
        <f ca="1">IF(ISERROR(VLOOKUP($B152,'NEL &amp; P4P Backsheet'!$D$11:$BM$187,M$11,0)),"",VLOOKUP($B152,'NEL &amp; P4P Backsheet'!$D$11:$BM$187, M$11,0))</f>
        <v>5822</v>
      </c>
      <c r="N152" s="327">
        <f ca="1">IF(ISERROR(VLOOKUP($B152,'NEL &amp; P4P Backsheet'!$D$11:$BM$187,N$11,0)),"",VLOOKUP($B152,'NEL &amp; P4P Backsheet'!$D$11:$BM$187, N$11,0))</f>
        <v>6785</v>
      </c>
      <c r="O152" s="459">
        <f ca="1">IF(ISERROR(VLOOKUP($B152,'NEL &amp; P4P Backsheet'!$D$11:$BM$187,O$11,0)),"",VLOOKUP($B152,'NEL &amp; P4P Backsheet'!$D$11:$BM$187, O$11,0))</f>
        <v>6569</v>
      </c>
      <c r="P152" s="57">
        <f ca="1">IF(ISERROR(VLOOKUP($B152,'NEL &amp; P4P Backsheet'!$D$11:$BM$187,P$11,0)),"",VLOOKUP($B152,'NEL &amp; P4P Backsheet'!$D$11:$BM$187, P$11,0))</f>
        <v>6761</v>
      </c>
      <c r="Q152" s="327">
        <f ca="1">IF(ISERROR(VLOOKUP($B152,'NEL &amp; P4P Backsheet'!$D$11:$BM$187,Q$11,0)),"",VLOOKUP($B152,'NEL &amp; P4P Backsheet'!$D$11:$BM$187, Q$11,0))</f>
        <v>-722</v>
      </c>
      <c r="R152" s="459">
        <f ca="1">IF(ISERROR(VLOOKUP($B152,'NEL &amp; P4P Backsheet'!$D$11:$BM$187,R$11,0)),"",VLOOKUP($B152,'NEL &amp; P4P Backsheet'!$D$11:$BM$187, R$11,0))</f>
        <v>-217</v>
      </c>
      <c r="S152" s="57">
        <f ca="1">IF(ISERROR(VLOOKUP($B152,'NEL &amp; P4P Backsheet'!$D$11:$BM$187,S$11,0)),"",VLOOKUP($B152,'NEL &amp; P4P Backsheet'!$D$11:$BM$187, S$11,0))</f>
        <v>76</v>
      </c>
      <c r="T152" s="61">
        <f ca="1">IF(ISERROR(VLOOKUP($B152,'NEL &amp; P4P Backsheet'!$D$11:$BM$187,T$11,0)),"",VLOOKUP($B152,'NEL &amp; P4P Backsheet'!$D$11:$BM$187, T$11,0))</f>
        <v>0</v>
      </c>
      <c r="U152" s="327">
        <f ca="1">IF(ISERROR(VLOOKUP($B152,'NEL &amp; P4P Backsheet'!$D$11:$BM$187,U$11,0)),"",VLOOKUP($B152,'NEL &amp; P4P Backsheet'!$D$11:$BM$187, U$11,0))</f>
        <v>-722</v>
      </c>
      <c r="V152" s="459">
        <f ca="1">IF(ISERROR(VLOOKUP($B152,'NEL &amp; P4P Backsheet'!$D$11:$BM$187,V$11,0)),"",VLOOKUP($B152,'NEL &amp; P4P Backsheet'!$D$11:$BM$187, V$11,0))</f>
        <v>-502.84000000000015</v>
      </c>
      <c r="W152" s="57">
        <f ca="1">IF(ISERROR(VLOOKUP($B152,'NEL &amp; P4P Backsheet'!$D$11:$BM$187,W$11,0)),"",VLOOKUP($B152,'NEL &amp; P4P Backsheet'!$D$11:$BM$187, W$11,0))</f>
        <v>-231.66499999999996</v>
      </c>
    </row>
    <row r="153" spans="1:23" ht="15.75" thickBot="1">
      <c r="A153" s="3">
        <v>138</v>
      </c>
      <c r="B153" s="41" t="str">
        <f t="shared" ca="1" si="4"/>
        <v>E10000027</v>
      </c>
      <c r="C153" s="42" t="str">
        <f ca="1">IF(B153="","",VLOOKUP(B153,'Org list'!$J$9:$K$637,2,0))</f>
        <v>Somerset</v>
      </c>
      <c r="D153" s="24" t="str">
        <f ca="1">IF(ISERROR(VLOOKUP($B153,'NEL &amp; P4P Backsheet'!$D$38:$BL$187,'Non-Elective Performance'!$D$11,0)),"",VLOOKUP($B153,'NEL &amp; P4P Backsheet'!$D$38:$BL$187,'Non-Elective Performance'!$D$11,0))</f>
        <v>MAR</v>
      </c>
      <c r="E153" s="327">
        <f ca="1">IF(ISERROR(VLOOKUP($B153,'NEL &amp; P4P Backsheet'!$D$11:$BM$187,E$11,0)),"",VLOOKUP($B153,'NEL &amp; P4P Backsheet'!$D$11:$BM$187, E$11,0))</f>
        <v>14780</v>
      </c>
      <c r="F153" s="459">
        <f ca="1">IF(ISERROR(VLOOKUP($B153,'NEL &amp; P4P Backsheet'!$D$11:$BM$187,F$11,0)),"",VLOOKUP($B153,'NEL &amp; P4P Backsheet'!$D$11:$BM$187, F$11,0))</f>
        <v>14746</v>
      </c>
      <c r="G153" s="459">
        <f ca="1">IF(ISERROR(VLOOKUP($B153,'NEL &amp; P4P Backsheet'!$D$11:$BM$187,G$11,0)),"",VLOOKUP($B153,'NEL &amp; P4P Backsheet'!$D$11:$BM$187, G$11,0))</f>
        <v>14745</v>
      </c>
      <c r="H153" s="57">
        <f ca="1">IF(ISERROR(VLOOKUP($B153,'NEL &amp; P4P Backsheet'!$D$11:$BM$187,H$11,0)),"",VLOOKUP($B153,'NEL &amp; P4P Backsheet'!$D$11:$BM$187, H$11,0))</f>
        <v>14745</v>
      </c>
      <c r="I153" s="327">
        <f ca="1">IF(ISERROR(VLOOKUP($B153,'NEL &amp; P4P Backsheet'!$D$11:$BM$187,I$11,0)),"",VLOOKUP($B153,'NEL &amp; P4P Backsheet'!$D$11:$BM$187, I$11,0))</f>
        <v>15289</v>
      </c>
      <c r="J153" s="459">
        <f ca="1">IF(ISERROR(VLOOKUP($B153,'NEL &amp; P4P Backsheet'!$D$11:$BM$187,J$11,0)),"",VLOOKUP($B153,'NEL &amp; P4P Backsheet'!$D$11:$BM$187, J$11,0))</f>
        <v>15000</v>
      </c>
      <c r="K153" s="459">
        <f ca="1">IF(ISERROR(VLOOKUP($B153,'NEL &amp; P4P Backsheet'!$D$11:$BM$187,K$11,0)),"",VLOOKUP($B153,'NEL &amp; P4P Backsheet'!$D$11:$BM$187, K$11,0))</f>
        <v>14500</v>
      </c>
      <c r="L153" s="57">
        <f ca="1">IF(ISERROR(VLOOKUP($B153,'NEL &amp; P4P Backsheet'!$D$11:$BM$187,L$11,0)),"",VLOOKUP($B153,'NEL &amp; P4P Backsheet'!$D$11:$BM$187, L$11,0))</f>
        <v>14200</v>
      </c>
      <c r="M153" s="344">
        <f ca="1">IF(ISERROR(VLOOKUP($B153,'NEL &amp; P4P Backsheet'!$D$11:$BM$187,M$11,0)),"",VLOOKUP($B153,'NEL &amp; P4P Backsheet'!$D$11:$BM$187, M$11,0))</f>
        <v>14200</v>
      </c>
      <c r="N153" s="327">
        <f ca="1">IF(ISERROR(VLOOKUP($B153,'NEL &amp; P4P Backsheet'!$D$11:$BM$187,N$11,0)),"",VLOOKUP($B153,'NEL &amp; P4P Backsheet'!$D$11:$BM$187, N$11,0))</f>
        <v>15289</v>
      </c>
      <c r="O153" s="459">
        <f ca="1">IF(ISERROR(VLOOKUP($B153,'NEL &amp; P4P Backsheet'!$D$11:$BM$187,O$11,0)),"",VLOOKUP($B153,'NEL &amp; P4P Backsheet'!$D$11:$BM$187, O$11,0))</f>
        <v>15070</v>
      </c>
      <c r="P153" s="57">
        <f ca="1">IF(ISERROR(VLOOKUP($B153,'NEL &amp; P4P Backsheet'!$D$11:$BM$187,P$11,0)),"",VLOOKUP($B153,'NEL &amp; P4P Backsheet'!$D$11:$BM$187, P$11,0))</f>
        <v>15285</v>
      </c>
      <c r="Q153" s="327">
        <f ca="1">IF(ISERROR(VLOOKUP($B153,'NEL &amp; P4P Backsheet'!$D$11:$BM$187,Q$11,0)),"",VLOOKUP($B153,'NEL &amp; P4P Backsheet'!$D$11:$BM$187, Q$11,0))</f>
        <v>-509</v>
      </c>
      <c r="R153" s="459">
        <f ca="1">IF(ISERROR(VLOOKUP($B153,'NEL &amp; P4P Backsheet'!$D$11:$BM$187,R$11,0)),"",VLOOKUP($B153,'NEL &amp; P4P Backsheet'!$D$11:$BM$187, R$11,0))</f>
        <v>-324</v>
      </c>
      <c r="S153" s="57">
        <f ca="1">IF(ISERROR(VLOOKUP($B153,'NEL &amp; P4P Backsheet'!$D$11:$BM$187,S$11,0)),"",VLOOKUP($B153,'NEL &amp; P4P Backsheet'!$D$11:$BM$187, S$11,0))</f>
        <v>-540</v>
      </c>
      <c r="T153" s="61">
        <f ca="1">IF(ISERROR(VLOOKUP($B153,'NEL &amp; P4P Backsheet'!$D$11:$BM$187,T$11,0)),"",VLOOKUP($B153,'NEL &amp; P4P Backsheet'!$D$11:$BM$187, T$11,0))</f>
        <v>0</v>
      </c>
      <c r="U153" s="327">
        <f ca="1">IF(ISERROR(VLOOKUP($B153,'NEL &amp; P4P Backsheet'!$D$11:$BM$187,U$11,0)),"",VLOOKUP($B153,'NEL &amp; P4P Backsheet'!$D$11:$BM$187, U$11,0))</f>
        <v>0</v>
      </c>
      <c r="V153" s="459">
        <f ca="1">IF(ISERROR(VLOOKUP($B153,'NEL &amp; P4P Backsheet'!$D$11:$BM$187,V$11,0)),"",VLOOKUP($B153,'NEL &amp; P4P Backsheet'!$D$11:$BM$187, V$11,0))</f>
        <v>-70</v>
      </c>
      <c r="W153" s="57">
        <f ca="1">IF(ISERROR(VLOOKUP($B153,'NEL &amp; P4P Backsheet'!$D$11:$BM$187,W$11,0)),"",VLOOKUP($B153,'NEL &amp; P4P Backsheet'!$D$11:$BM$187, W$11,0))</f>
        <v>-785</v>
      </c>
    </row>
    <row r="154" spans="1:23" ht="15.75" thickBot="1">
      <c r="A154" s="3">
        <v>139</v>
      </c>
      <c r="B154" s="41" t="str">
        <f t="shared" ca="1" si="4"/>
        <v>E06000025</v>
      </c>
      <c r="C154" s="42" t="str">
        <f ca="1">IF(B154="","",VLOOKUP(B154,'Org list'!$J$9:$K$637,2,0))</f>
        <v>South Gloucestershire</v>
      </c>
      <c r="D154" s="24" t="str">
        <f ca="1">IF(ISERROR(VLOOKUP($B154,'NEL &amp; P4P Backsheet'!$D$38:$BL$187,'Non-Elective Performance'!$D$11,0)),"",VLOOKUP($B154,'NEL &amp; P4P Backsheet'!$D$38:$BL$187,'Non-Elective Performance'!$D$11,0))</f>
        <v>MAR</v>
      </c>
      <c r="E154" s="327">
        <f ca="1">IF(ISERROR(VLOOKUP($B154,'NEL &amp; P4P Backsheet'!$D$11:$BM$187,E$11,0)),"",VLOOKUP($B154,'NEL &amp; P4P Backsheet'!$D$11:$BM$187, E$11,0))</f>
        <v>5534</v>
      </c>
      <c r="F154" s="459">
        <f ca="1">IF(ISERROR(VLOOKUP($B154,'NEL &amp; P4P Backsheet'!$D$11:$BM$187,F$11,0)),"",VLOOKUP($B154,'NEL &amp; P4P Backsheet'!$D$11:$BM$187, F$11,0))</f>
        <v>5518</v>
      </c>
      <c r="G154" s="459">
        <f ca="1">IF(ISERROR(VLOOKUP($B154,'NEL &amp; P4P Backsheet'!$D$11:$BM$187,G$11,0)),"",VLOOKUP($B154,'NEL &amp; P4P Backsheet'!$D$11:$BM$187, G$11,0))</f>
        <v>5702</v>
      </c>
      <c r="H154" s="57">
        <f ca="1">IF(ISERROR(VLOOKUP($B154,'NEL &amp; P4P Backsheet'!$D$11:$BM$187,H$11,0)),"",VLOOKUP($B154,'NEL &amp; P4P Backsheet'!$D$11:$BM$187, H$11,0))</f>
        <v>5762</v>
      </c>
      <c r="I154" s="327">
        <f ca="1">IF(ISERROR(VLOOKUP($B154,'NEL &amp; P4P Backsheet'!$D$11:$BM$187,I$11,0)),"",VLOOKUP($B154,'NEL &amp; P4P Backsheet'!$D$11:$BM$187, I$11,0))</f>
        <v>5461</v>
      </c>
      <c r="J154" s="459">
        <f ca="1">IF(ISERROR(VLOOKUP($B154,'NEL &amp; P4P Backsheet'!$D$11:$BM$187,J$11,0)),"",VLOOKUP($B154,'NEL &amp; P4P Backsheet'!$D$11:$BM$187, J$11,0))</f>
        <v>5385</v>
      </c>
      <c r="K154" s="459">
        <f ca="1">IF(ISERROR(VLOOKUP($B154,'NEL &amp; P4P Backsheet'!$D$11:$BM$187,K$11,0)),"",VLOOKUP($B154,'NEL &amp; P4P Backsheet'!$D$11:$BM$187, K$11,0))</f>
        <v>5529</v>
      </c>
      <c r="L154" s="57">
        <f ca="1">IF(ISERROR(VLOOKUP($B154,'NEL &amp; P4P Backsheet'!$D$11:$BM$187,L$11,0)),"",VLOOKUP($B154,'NEL &amp; P4P Backsheet'!$D$11:$BM$187, L$11,0))</f>
        <v>5581</v>
      </c>
      <c r="M154" s="344">
        <f ca="1">IF(ISERROR(VLOOKUP($B154,'NEL &amp; P4P Backsheet'!$D$11:$BM$187,M$11,0)),"",VLOOKUP($B154,'NEL &amp; P4P Backsheet'!$D$11:$BM$187, M$11,0))</f>
        <v>5888</v>
      </c>
      <c r="N154" s="327">
        <f ca="1">IF(ISERROR(VLOOKUP($B154,'NEL &amp; P4P Backsheet'!$D$11:$BM$187,N$11,0)),"",VLOOKUP($B154,'NEL &amp; P4P Backsheet'!$D$11:$BM$187, N$11,0))</f>
        <v>5888</v>
      </c>
      <c r="O154" s="459">
        <f ca="1">IF(ISERROR(VLOOKUP($B154,'NEL &amp; P4P Backsheet'!$D$11:$BM$187,O$11,0)),"",VLOOKUP($B154,'NEL &amp; P4P Backsheet'!$D$11:$BM$187, O$11,0))</f>
        <v>5890</v>
      </c>
      <c r="P154" s="57">
        <f ca="1">IF(ISERROR(VLOOKUP($B154,'NEL &amp; P4P Backsheet'!$D$11:$BM$187,P$11,0)),"",VLOOKUP($B154,'NEL &amp; P4P Backsheet'!$D$11:$BM$187, P$11,0))</f>
        <v>5925</v>
      </c>
      <c r="Q154" s="327">
        <f ca="1">IF(ISERROR(VLOOKUP($B154,'NEL &amp; P4P Backsheet'!$D$11:$BM$187,Q$11,0)),"",VLOOKUP($B154,'NEL &amp; P4P Backsheet'!$D$11:$BM$187, Q$11,0))</f>
        <v>-354</v>
      </c>
      <c r="R154" s="459">
        <f ca="1">IF(ISERROR(VLOOKUP($B154,'NEL &amp; P4P Backsheet'!$D$11:$BM$187,R$11,0)),"",VLOOKUP($B154,'NEL &amp; P4P Backsheet'!$D$11:$BM$187, R$11,0))</f>
        <v>-372</v>
      </c>
      <c r="S154" s="57">
        <f ca="1">IF(ISERROR(VLOOKUP($B154,'NEL &amp; P4P Backsheet'!$D$11:$BM$187,S$11,0)),"",VLOOKUP($B154,'NEL &amp; P4P Backsheet'!$D$11:$BM$187, S$11,0))</f>
        <v>-223</v>
      </c>
      <c r="T154" s="61">
        <f ca="1">IF(ISERROR(VLOOKUP($B154,'NEL &amp; P4P Backsheet'!$D$11:$BM$187,T$11,0)),"",VLOOKUP($B154,'NEL &amp; P4P Backsheet'!$D$11:$BM$187, T$11,0))</f>
        <v>0</v>
      </c>
      <c r="U154" s="327">
        <f ca="1">IF(ISERROR(VLOOKUP($B154,'NEL &amp; P4P Backsheet'!$D$11:$BM$187,U$11,0)),"",VLOOKUP($B154,'NEL &amp; P4P Backsheet'!$D$11:$BM$187, U$11,0))</f>
        <v>-427</v>
      </c>
      <c r="V154" s="459">
        <f ca="1">IF(ISERROR(VLOOKUP($B154,'NEL &amp; P4P Backsheet'!$D$11:$BM$187,V$11,0)),"",VLOOKUP($B154,'NEL &amp; P4P Backsheet'!$D$11:$BM$187, V$11,0))</f>
        <v>-505</v>
      </c>
      <c r="W154" s="57">
        <f ca="1">IF(ISERROR(VLOOKUP($B154,'NEL &amp; P4P Backsheet'!$D$11:$BM$187,W$11,0)),"",VLOOKUP($B154,'NEL &amp; P4P Backsheet'!$D$11:$BM$187, W$11,0))</f>
        <v>-396</v>
      </c>
    </row>
    <row r="155" spans="1:23" ht="15.75" thickBot="1">
      <c r="A155" s="3">
        <v>140</v>
      </c>
      <c r="B155" s="41" t="str">
        <f t="shared" ca="1" si="4"/>
        <v>E08000023</v>
      </c>
      <c r="C155" s="42" t="str">
        <f ca="1">IF(B155="","",VLOOKUP(B155,'Org list'!$J$9:$K$637,2,0))</f>
        <v>South Tyneside</v>
      </c>
      <c r="D155" s="24" t="str">
        <f ca="1">IF(ISERROR(VLOOKUP($B155,'NEL &amp; P4P Backsheet'!$D$38:$BL$187,'Non-Elective Performance'!$D$11,0)),"",VLOOKUP($B155,'NEL &amp; P4P Backsheet'!$D$38:$BL$187,'Non-Elective Performance'!$D$11,0))</f>
        <v>MAR</v>
      </c>
      <c r="E155" s="327">
        <f ca="1">IF(ISERROR(VLOOKUP($B155,'NEL &amp; P4P Backsheet'!$D$11:$BM$187,E$11,0)),"",VLOOKUP($B155,'NEL &amp; P4P Backsheet'!$D$11:$BM$187, E$11,0))</f>
        <v>4184</v>
      </c>
      <c r="F155" s="459">
        <f ca="1">IF(ISERROR(VLOOKUP($B155,'NEL &amp; P4P Backsheet'!$D$11:$BM$187,F$11,0)),"",VLOOKUP($B155,'NEL &amp; P4P Backsheet'!$D$11:$BM$187, F$11,0))</f>
        <v>4184</v>
      </c>
      <c r="G155" s="459">
        <f ca="1">IF(ISERROR(VLOOKUP($B155,'NEL &amp; P4P Backsheet'!$D$11:$BM$187,G$11,0)),"",VLOOKUP($B155,'NEL &amp; P4P Backsheet'!$D$11:$BM$187, G$11,0))</f>
        <v>4009</v>
      </c>
      <c r="H155" s="57">
        <f ca="1">IF(ISERROR(VLOOKUP($B155,'NEL &amp; P4P Backsheet'!$D$11:$BM$187,H$11,0)),"",VLOOKUP($B155,'NEL &amp; P4P Backsheet'!$D$11:$BM$187, H$11,0))</f>
        <v>4034</v>
      </c>
      <c r="I155" s="327">
        <f ca="1">IF(ISERROR(VLOOKUP($B155,'NEL &amp; P4P Backsheet'!$D$11:$BM$187,I$11,0)),"",VLOOKUP($B155,'NEL &amp; P4P Backsheet'!$D$11:$BM$187, I$11,0))</f>
        <v>4100</v>
      </c>
      <c r="J155" s="459">
        <f ca="1">IF(ISERROR(VLOOKUP($B155,'NEL &amp; P4P Backsheet'!$D$11:$BM$187,J$11,0)),"",VLOOKUP($B155,'NEL &amp; P4P Backsheet'!$D$11:$BM$187, J$11,0))</f>
        <v>4100</v>
      </c>
      <c r="K155" s="459">
        <f ca="1">IF(ISERROR(VLOOKUP($B155,'NEL &amp; P4P Backsheet'!$D$11:$BM$187,K$11,0)),"",VLOOKUP($B155,'NEL &amp; P4P Backsheet'!$D$11:$BM$187, K$11,0))</f>
        <v>3929</v>
      </c>
      <c r="L155" s="57">
        <f ca="1">IF(ISERROR(VLOOKUP($B155,'NEL &amp; P4P Backsheet'!$D$11:$BM$187,L$11,0)),"",VLOOKUP($B155,'NEL &amp; P4P Backsheet'!$D$11:$BM$187, L$11,0))</f>
        <v>3953</v>
      </c>
      <c r="M155" s="344">
        <f ca="1">IF(ISERROR(VLOOKUP($B155,'NEL &amp; P4P Backsheet'!$D$11:$BM$187,M$11,0)),"",VLOOKUP($B155,'NEL &amp; P4P Backsheet'!$D$11:$BM$187, M$11,0))</f>
        <v>3874</v>
      </c>
      <c r="N155" s="327">
        <f ca="1">IF(ISERROR(VLOOKUP($B155,'NEL &amp; P4P Backsheet'!$D$11:$BM$187,N$11,0)),"",VLOOKUP($B155,'NEL &amp; P4P Backsheet'!$D$11:$BM$187, N$11,0))</f>
        <v>4075</v>
      </c>
      <c r="O155" s="459">
        <f ca="1">IF(ISERROR(VLOOKUP($B155,'NEL &amp; P4P Backsheet'!$D$11:$BM$187,O$11,0)),"",VLOOKUP($B155,'NEL &amp; P4P Backsheet'!$D$11:$BM$187, O$11,0))</f>
        <v>4236.3261932469404</v>
      </c>
      <c r="P155" s="57">
        <f ca="1">IF(ISERROR(VLOOKUP($B155,'NEL &amp; P4P Backsheet'!$D$11:$BM$187,P$11,0)),"",VLOOKUP($B155,'NEL &amp; P4P Backsheet'!$D$11:$BM$187, P$11,0))</f>
        <v>4110</v>
      </c>
      <c r="Q155" s="327">
        <f ca="1">IF(ISERROR(VLOOKUP($B155,'NEL &amp; P4P Backsheet'!$D$11:$BM$187,Q$11,0)),"",VLOOKUP($B155,'NEL &amp; P4P Backsheet'!$D$11:$BM$187, Q$11,0))</f>
        <v>109</v>
      </c>
      <c r="R155" s="459">
        <f ca="1">IF(ISERROR(VLOOKUP($B155,'NEL &amp; P4P Backsheet'!$D$11:$BM$187,R$11,0)),"",VLOOKUP($B155,'NEL &amp; P4P Backsheet'!$D$11:$BM$187, R$11,0))</f>
        <v>-52.32619324694042</v>
      </c>
      <c r="S155" s="57">
        <f ca="1">IF(ISERROR(VLOOKUP($B155,'NEL &amp; P4P Backsheet'!$D$11:$BM$187,S$11,0)),"",VLOOKUP($B155,'NEL &amp; P4P Backsheet'!$D$11:$BM$187, S$11,0))</f>
        <v>-101</v>
      </c>
      <c r="T155" s="61">
        <f ca="1">IF(ISERROR(VLOOKUP($B155,'NEL &amp; P4P Backsheet'!$D$11:$BM$187,T$11,0)),"",VLOOKUP($B155,'NEL &amp; P4P Backsheet'!$D$11:$BM$187, T$11,0))</f>
        <v>0</v>
      </c>
      <c r="U155" s="327">
        <f ca="1">IF(ISERROR(VLOOKUP($B155,'NEL &amp; P4P Backsheet'!$D$11:$BM$187,U$11,0)),"",VLOOKUP($B155,'NEL &amp; P4P Backsheet'!$D$11:$BM$187, U$11,0))</f>
        <v>25</v>
      </c>
      <c r="V155" s="459">
        <f ca="1">IF(ISERROR(VLOOKUP($B155,'NEL &amp; P4P Backsheet'!$D$11:$BM$187,V$11,0)),"",VLOOKUP($B155,'NEL &amp; P4P Backsheet'!$D$11:$BM$187, V$11,0))</f>
        <v>-136.32619324694042</v>
      </c>
      <c r="W155" s="57">
        <f ca="1">IF(ISERROR(VLOOKUP($B155,'NEL &amp; P4P Backsheet'!$D$11:$BM$187,W$11,0)),"",VLOOKUP($B155,'NEL &amp; P4P Backsheet'!$D$11:$BM$187, W$11,0))</f>
        <v>-181</v>
      </c>
    </row>
    <row r="156" spans="1:23" ht="15.75" thickBot="1">
      <c r="A156" s="3">
        <v>141</v>
      </c>
      <c r="B156" s="41" t="str">
        <f t="shared" ca="1" si="4"/>
        <v>E06000045</v>
      </c>
      <c r="C156" s="42" t="str">
        <f ca="1">IF(B156="","",VLOOKUP(B156,'Org list'!$J$9:$K$637,2,0))</f>
        <v>Southampton</v>
      </c>
      <c r="D156" s="24" t="str">
        <f ca="1">IF(ISERROR(VLOOKUP($B156,'NEL &amp; P4P Backsheet'!$D$38:$BL$187,'Non-Elective Performance'!$D$11,0)),"",VLOOKUP($B156,'NEL &amp; P4P Backsheet'!$D$38:$BL$187,'Non-Elective Performance'!$D$11,0))</f>
        <v>MAR</v>
      </c>
      <c r="E156" s="327">
        <f ca="1">IF(ISERROR(VLOOKUP($B156,'NEL &amp; P4P Backsheet'!$D$11:$BM$187,E$11,0)),"",VLOOKUP($B156,'NEL &amp; P4P Backsheet'!$D$11:$BM$187, E$11,0))</f>
        <v>6943</v>
      </c>
      <c r="F156" s="459">
        <f ca="1">IF(ISERROR(VLOOKUP($B156,'NEL &amp; P4P Backsheet'!$D$11:$BM$187,F$11,0)),"",VLOOKUP($B156,'NEL &amp; P4P Backsheet'!$D$11:$BM$187, F$11,0))</f>
        <v>7190</v>
      </c>
      <c r="G156" s="459">
        <f ca="1">IF(ISERROR(VLOOKUP($B156,'NEL &amp; P4P Backsheet'!$D$11:$BM$187,G$11,0)),"",VLOOKUP($B156,'NEL &amp; P4P Backsheet'!$D$11:$BM$187, G$11,0))</f>
        <v>6994</v>
      </c>
      <c r="H156" s="57">
        <f ca="1">IF(ISERROR(VLOOKUP($B156,'NEL &amp; P4P Backsheet'!$D$11:$BM$187,H$11,0)),"",VLOOKUP($B156,'NEL &amp; P4P Backsheet'!$D$11:$BM$187, H$11,0))</f>
        <v>7253</v>
      </c>
      <c r="I156" s="327">
        <f ca="1">IF(ISERROR(VLOOKUP($B156,'NEL &amp; P4P Backsheet'!$D$11:$BM$187,I$11,0)),"",VLOOKUP($B156,'NEL &amp; P4P Backsheet'!$D$11:$BM$187, I$11,0))</f>
        <v>6801</v>
      </c>
      <c r="J156" s="459">
        <f ca="1">IF(ISERROR(VLOOKUP($B156,'NEL &amp; P4P Backsheet'!$D$11:$BM$187,J$11,0)),"",VLOOKUP($B156,'NEL &amp; P4P Backsheet'!$D$11:$BM$187, J$11,0))</f>
        <v>6953</v>
      </c>
      <c r="K156" s="459">
        <f ca="1">IF(ISERROR(VLOOKUP($B156,'NEL &amp; P4P Backsheet'!$D$11:$BM$187,K$11,0)),"",VLOOKUP($B156,'NEL &amp; P4P Backsheet'!$D$11:$BM$187, K$11,0))</f>
        <v>6937</v>
      </c>
      <c r="L156" s="57">
        <f ca="1">IF(ISERROR(VLOOKUP($B156,'NEL &amp; P4P Backsheet'!$D$11:$BM$187,L$11,0)),"",VLOOKUP($B156,'NEL &amp; P4P Backsheet'!$D$11:$BM$187, L$11,0))</f>
        <v>7213</v>
      </c>
      <c r="M156" s="344">
        <f ca="1">IF(ISERROR(VLOOKUP($B156,'NEL &amp; P4P Backsheet'!$D$11:$BM$187,M$11,0)),"",VLOOKUP($B156,'NEL &amp; P4P Backsheet'!$D$11:$BM$187, M$11,0))</f>
        <v>6800</v>
      </c>
      <c r="N156" s="327">
        <f ca="1">IF(ISERROR(VLOOKUP($B156,'NEL &amp; P4P Backsheet'!$D$11:$BM$187,N$11,0)),"",VLOOKUP($B156,'NEL &amp; P4P Backsheet'!$D$11:$BM$187, N$11,0))</f>
        <v>6864</v>
      </c>
      <c r="O156" s="459">
        <f ca="1">IF(ISERROR(VLOOKUP($B156,'NEL &amp; P4P Backsheet'!$D$11:$BM$187,O$11,0)),"",VLOOKUP($B156,'NEL &amp; P4P Backsheet'!$D$11:$BM$187, O$11,0))</f>
        <v>6944</v>
      </c>
      <c r="P156" s="57">
        <f ca="1">IF(ISERROR(VLOOKUP($B156,'NEL &amp; P4P Backsheet'!$D$11:$BM$187,P$11,0)),"",VLOOKUP($B156,'NEL &amp; P4P Backsheet'!$D$11:$BM$187, P$11,0))</f>
        <v>6862</v>
      </c>
      <c r="Q156" s="327">
        <f ca="1">IF(ISERROR(VLOOKUP($B156,'NEL &amp; P4P Backsheet'!$D$11:$BM$187,Q$11,0)),"",VLOOKUP($B156,'NEL &amp; P4P Backsheet'!$D$11:$BM$187, Q$11,0))</f>
        <v>79</v>
      </c>
      <c r="R156" s="459">
        <f ca="1">IF(ISERROR(VLOOKUP($B156,'NEL &amp; P4P Backsheet'!$D$11:$BM$187,R$11,0)),"",VLOOKUP($B156,'NEL &amp; P4P Backsheet'!$D$11:$BM$187, R$11,0))</f>
        <v>246</v>
      </c>
      <c r="S156" s="57">
        <f ca="1">IF(ISERROR(VLOOKUP($B156,'NEL &amp; P4P Backsheet'!$D$11:$BM$187,S$11,0)),"",VLOOKUP($B156,'NEL &amp; P4P Backsheet'!$D$11:$BM$187, S$11,0))</f>
        <v>132</v>
      </c>
      <c r="T156" s="61">
        <f ca="1">IF(ISERROR(VLOOKUP($B156,'NEL &amp; P4P Backsheet'!$D$11:$BM$187,T$11,0)),"",VLOOKUP($B156,'NEL &amp; P4P Backsheet'!$D$11:$BM$187, T$11,0))</f>
        <v>0</v>
      </c>
      <c r="U156" s="327">
        <f ca="1">IF(ISERROR(VLOOKUP($B156,'NEL &amp; P4P Backsheet'!$D$11:$BM$187,U$11,0)),"",VLOOKUP($B156,'NEL &amp; P4P Backsheet'!$D$11:$BM$187, U$11,0))</f>
        <v>-63</v>
      </c>
      <c r="V156" s="459">
        <f ca="1">IF(ISERROR(VLOOKUP($B156,'NEL &amp; P4P Backsheet'!$D$11:$BM$187,V$11,0)),"",VLOOKUP($B156,'NEL &amp; P4P Backsheet'!$D$11:$BM$187, V$11,0))</f>
        <v>9</v>
      </c>
      <c r="W156" s="57">
        <f ca="1">IF(ISERROR(VLOOKUP($B156,'NEL &amp; P4P Backsheet'!$D$11:$BM$187,W$11,0)),"",VLOOKUP($B156,'NEL &amp; P4P Backsheet'!$D$11:$BM$187, W$11,0))</f>
        <v>75</v>
      </c>
    </row>
    <row r="157" spans="1:23" ht="15.75" thickBot="1">
      <c r="A157" s="3">
        <v>142</v>
      </c>
      <c r="B157" s="41" t="str">
        <f t="shared" ca="1" si="4"/>
        <v>E06000033</v>
      </c>
      <c r="C157" s="42" t="str">
        <f ca="1">IF(B157="","",VLOOKUP(B157,'Org list'!$J$9:$K$637,2,0))</f>
        <v>Southend-on-Sea</v>
      </c>
      <c r="D157" s="24" t="str">
        <f ca="1">IF(ISERROR(VLOOKUP($B157,'NEL &amp; P4P Backsheet'!$D$38:$BL$187,'Non-Elective Performance'!$D$11,0)),"",VLOOKUP($B157,'NEL &amp; P4P Backsheet'!$D$38:$BL$187,'Non-Elective Performance'!$D$11,0))</f>
        <v>MAR</v>
      </c>
      <c r="E157" s="327">
        <f ca="1">IF(ISERROR(VLOOKUP($B157,'NEL &amp; P4P Backsheet'!$D$11:$BM$187,E$11,0)),"",VLOOKUP($B157,'NEL &amp; P4P Backsheet'!$D$11:$BM$187, E$11,0))</f>
        <v>4856</v>
      </c>
      <c r="F157" s="459">
        <f ca="1">IF(ISERROR(VLOOKUP($B157,'NEL &amp; P4P Backsheet'!$D$11:$BM$187,F$11,0)),"",VLOOKUP($B157,'NEL &amp; P4P Backsheet'!$D$11:$BM$187, F$11,0))</f>
        <v>5029</v>
      </c>
      <c r="G157" s="459">
        <f ca="1">IF(ISERROR(VLOOKUP($B157,'NEL &amp; P4P Backsheet'!$D$11:$BM$187,G$11,0)),"",VLOOKUP($B157,'NEL &amp; P4P Backsheet'!$D$11:$BM$187, G$11,0))</f>
        <v>5006</v>
      </c>
      <c r="H157" s="57">
        <f ca="1">IF(ISERROR(VLOOKUP($B157,'NEL &amp; P4P Backsheet'!$D$11:$BM$187,H$11,0)),"",VLOOKUP($B157,'NEL &amp; P4P Backsheet'!$D$11:$BM$187, H$11,0))</f>
        <v>5132</v>
      </c>
      <c r="I157" s="327">
        <f ca="1">IF(ISERROR(VLOOKUP($B157,'NEL &amp; P4P Backsheet'!$D$11:$BM$187,I$11,0)),"",VLOOKUP($B157,'NEL &amp; P4P Backsheet'!$D$11:$BM$187, I$11,0))</f>
        <v>4674</v>
      </c>
      <c r="J157" s="459">
        <f ca="1">IF(ISERROR(VLOOKUP($B157,'NEL &amp; P4P Backsheet'!$D$11:$BM$187,J$11,0)),"",VLOOKUP($B157,'NEL &amp; P4P Backsheet'!$D$11:$BM$187, J$11,0))</f>
        <v>4863</v>
      </c>
      <c r="K157" s="459">
        <f ca="1">IF(ISERROR(VLOOKUP($B157,'NEL &amp; P4P Backsheet'!$D$11:$BM$187,K$11,0)),"",VLOOKUP($B157,'NEL &amp; P4P Backsheet'!$D$11:$BM$187, K$11,0))</f>
        <v>4827</v>
      </c>
      <c r="L157" s="57">
        <f ca="1">IF(ISERROR(VLOOKUP($B157,'NEL &amp; P4P Backsheet'!$D$11:$BM$187,L$11,0)),"",VLOOKUP($B157,'NEL &amp; P4P Backsheet'!$D$11:$BM$187, L$11,0))</f>
        <v>4956</v>
      </c>
      <c r="M157" s="344">
        <f ca="1">IF(ISERROR(VLOOKUP($B157,'NEL &amp; P4P Backsheet'!$D$11:$BM$187,M$11,0)),"",VLOOKUP($B157,'NEL &amp; P4P Backsheet'!$D$11:$BM$187, M$11,0))</f>
        <v>4885</v>
      </c>
      <c r="N157" s="327">
        <f ca="1">IF(ISERROR(VLOOKUP($B157,'NEL &amp; P4P Backsheet'!$D$11:$BM$187,N$11,0)),"",VLOOKUP($B157,'NEL &amp; P4P Backsheet'!$D$11:$BM$187, N$11,0))</f>
        <v>4885</v>
      </c>
      <c r="O157" s="459">
        <f ca="1">IF(ISERROR(VLOOKUP($B157,'NEL &amp; P4P Backsheet'!$D$11:$BM$187,O$11,0)),"",VLOOKUP($B157,'NEL &amp; P4P Backsheet'!$D$11:$BM$187, O$11,0))</f>
        <v>4684</v>
      </c>
      <c r="P157" s="57">
        <f ca="1">IF(ISERROR(VLOOKUP($B157,'NEL &amp; P4P Backsheet'!$D$11:$BM$187,P$11,0)),"",VLOOKUP($B157,'NEL &amp; P4P Backsheet'!$D$11:$BM$187, P$11,0))</f>
        <v>4546</v>
      </c>
      <c r="Q157" s="327">
        <f ca="1">IF(ISERROR(VLOOKUP($B157,'NEL &amp; P4P Backsheet'!$D$11:$BM$187,Q$11,0)),"",VLOOKUP($B157,'NEL &amp; P4P Backsheet'!$D$11:$BM$187, Q$11,0))</f>
        <v>-29</v>
      </c>
      <c r="R157" s="459">
        <f ca="1">IF(ISERROR(VLOOKUP($B157,'NEL &amp; P4P Backsheet'!$D$11:$BM$187,R$11,0)),"",VLOOKUP($B157,'NEL &amp; P4P Backsheet'!$D$11:$BM$187, R$11,0))</f>
        <v>345</v>
      </c>
      <c r="S157" s="57">
        <f ca="1">IF(ISERROR(VLOOKUP($B157,'NEL &amp; P4P Backsheet'!$D$11:$BM$187,S$11,0)),"",VLOOKUP($B157,'NEL &amp; P4P Backsheet'!$D$11:$BM$187, S$11,0))</f>
        <v>460</v>
      </c>
      <c r="T157" s="61">
        <f ca="1">IF(ISERROR(VLOOKUP($B157,'NEL &amp; P4P Backsheet'!$D$11:$BM$187,T$11,0)),"",VLOOKUP($B157,'NEL &amp; P4P Backsheet'!$D$11:$BM$187, T$11,0))</f>
        <v>0</v>
      </c>
      <c r="U157" s="327">
        <f ca="1">IF(ISERROR(VLOOKUP($B157,'NEL &amp; P4P Backsheet'!$D$11:$BM$187,U$11,0)),"",VLOOKUP($B157,'NEL &amp; P4P Backsheet'!$D$11:$BM$187, U$11,0))</f>
        <v>-211</v>
      </c>
      <c r="V157" s="459">
        <f ca="1">IF(ISERROR(VLOOKUP($B157,'NEL &amp; P4P Backsheet'!$D$11:$BM$187,V$11,0)),"",VLOOKUP($B157,'NEL &amp; P4P Backsheet'!$D$11:$BM$187, V$11,0))</f>
        <v>179</v>
      </c>
      <c r="W157" s="57">
        <f ca="1">IF(ISERROR(VLOOKUP($B157,'NEL &amp; P4P Backsheet'!$D$11:$BM$187,W$11,0)),"",VLOOKUP($B157,'NEL &amp; P4P Backsheet'!$D$11:$BM$187, W$11,0))</f>
        <v>281</v>
      </c>
    </row>
    <row r="158" spans="1:23" ht="15.75" thickBot="1">
      <c r="A158" s="3">
        <v>143</v>
      </c>
      <c r="B158" s="41" t="str">
        <f t="shared" ca="1" si="4"/>
        <v>E09000028</v>
      </c>
      <c r="C158" s="42" t="str">
        <f ca="1">IF(B158="","",VLOOKUP(B158,'Org list'!$J$9:$K$637,2,0))</f>
        <v>Southwark</v>
      </c>
      <c r="D158" s="24" t="str">
        <f ca="1">IF(ISERROR(VLOOKUP($B158,'NEL &amp; P4P Backsheet'!$D$38:$BL$187,'Non-Elective Performance'!$D$11,0)),"",VLOOKUP($B158,'NEL &amp; P4P Backsheet'!$D$38:$BL$187,'Non-Elective Performance'!$D$11,0))</f>
        <v>SUS</v>
      </c>
      <c r="E158" s="327">
        <f ca="1">IF(ISERROR(VLOOKUP($B158,'NEL &amp; P4P Backsheet'!$D$11:$BM$187,E$11,0)),"",VLOOKUP($B158,'NEL &amp; P4P Backsheet'!$D$11:$BM$187, E$11,0))</f>
        <v>7758</v>
      </c>
      <c r="F158" s="459">
        <f ca="1">IF(ISERROR(VLOOKUP($B158,'NEL &amp; P4P Backsheet'!$D$11:$BM$187,F$11,0)),"",VLOOKUP($B158,'NEL &amp; P4P Backsheet'!$D$11:$BM$187, F$11,0))</f>
        <v>7817</v>
      </c>
      <c r="G158" s="459">
        <f ca="1">IF(ISERROR(VLOOKUP($B158,'NEL &amp; P4P Backsheet'!$D$11:$BM$187,G$11,0)),"",VLOOKUP($B158,'NEL &amp; P4P Backsheet'!$D$11:$BM$187, G$11,0))</f>
        <v>7836</v>
      </c>
      <c r="H158" s="57">
        <f ca="1">IF(ISERROR(VLOOKUP($B158,'NEL &amp; P4P Backsheet'!$D$11:$BM$187,H$11,0)),"",VLOOKUP($B158,'NEL &amp; P4P Backsheet'!$D$11:$BM$187, H$11,0))</f>
        <v>8536</v>
      </c>
      <c r="I158" s="327">
        <f ca="1">IF(ISERROR(VLOOKUP($B158,'NEL &amp; P4P Backsheet'!$D$11:$BM$187,I$11,0)),"",VLOOKUP($B158,'NEL &amp; P4P Backsheet'!$D$11:$BM$187, I$11,0))</f>
        <v>7855</v>
      </c>
      <c r="J158" s="459">
        <f ca="1">IF(ISERROR(VLOOKUP($B158,'NEL &amp; P4P Backsheet'!$D$11:$BM$187,J$11,0)),"",VLOOKUP($B158,'NEL &amp; P4P Backsheet'!$D$11:$BM$187, J$11,0))</f>
        <v>7582</v>
      </c>
      <c r="K158" s="459">
        <f ca="1">IF(ISERROR(VLOOKUP($B158,'NEL &amp; P4P Backsheet'!$D$11:$BM$187,K$11,0)),"",VLOOKUP($B158,'NEL &amp; P4P Backsheet'!$D$11:$BM$187, K$11,0))</f>
        <v>7601</v>
      </c>
      <c r="L158" s="57">
        <f ca="1">IF(ISERROR(VLOOKUP($B158,'NEL &amp; P4P Backsheet'!$D$11:$BM$187,L$11,0)),"",VLOOKUP($B158,'NEL &amp; P4P Backsheet'!$D$11:$BM$187, L$11,0))</f>
        <v>8280</v>
      </c>
      <c r="M158" s="344">
        <f ca="1">IF(ISERROR(VLOOKUP($B158,'NEL &amp; P4P Backsheet'!$D$11:$BM$187,M$11,0)),"",VLOOKUP($B158,'NEL &amp; P4P Backsheet'!$D$11:$BM$187, M$11,0))</f>
        <v>7619</v>
      </c>
      <c r="N158" s="327">
        <f ca="1">IF(ISERROR(VLOOKUP($B158,'NEL &amp; P4P Backsheet'!$D$11:$BM$187,N$11,0)),"",VLOOKUP($B158,'NEL &amp; P4P Backsheet'!$D$11:$BM$187, N$11,0))</f>
        <v>7855</v>
      </c>
      <c r="O158" s="459">
        <f ca="1">IF(ISERROR(VLOOKUP($B158,'NEL &amp; P4P Backsheet'!$D$11:$BM$187,O$11,0)),"",VLOOKUP($B158,'NEL &amp; P4P Backsheet'!$D$11:$BM$187, O$11,0))</f>
        <v>8092</v>
      </c>
      <c r="P158" s="57">
        <f ca="1">IF(ISERROR(VLOOKUP($B158,'NEL &amp; P4P Backsheet'!$D$11:$BM$187,P$11,0)),"",VLOOKUP($B158,'NEL &amp; P4P Backsheet'!$D$11:$BM$187, P$11,0))</f>
        <v>8264</v>
      </c>
      <c r="Q158" s="327">
        <f ca="1">IF(ISERROR(VLOOKUP($B158,'NEL &amp; P4P Backsheet'!$D$11:$BM$187,Q$11,0)),"",VLOOKUP($B158,'NEL &amp; P4P Backsheet'!$D$11:$BM$187, Q$11,0))</f>
        <v>-97</v>
      </c>
      <c r="R158" s="459">
        <f ca="1">IF(ISERROR(VLOOKUP($B158,'NEL &amp; P4P Backsheet'!$D$11:$BM$187,R$11,0)),"",VLOOKUP($B158,'NEL &amp; P4P Backsheet'!$D$11:$BM$187, R$11,0))</f>
        <v>-275</v>
      </c>
      <c r="S158" s="57">
        <f ca="1">IF(ISERROR(VLOOKUP($B158,'NEL &amp; P4P Backsheet'!$D$11:$BM$187,S$11,0)),"",VLOOKUP($B158,'NEL &amp; P4P Backsheet'!$D$11:$BM$187, S$11,0))</f>
        <v>-428</v>
      </c>
      <c r="T158" s="61">
        <f ca="1">IF(ISERROR(VLOOKUP($B158,'NEL &amp; P4P Backsheet'!$D$11:$BM$187,T$11,0)),"",VLOOKUP($B158,'NEL &amp; P4P Backsheet'!$D$11:$BM$187, T$11,0))</f>
        <v>0</v>
      </c>
      <c r="U158" s="327">
        <f ca="1">IF(ISERROR(VLOOKUP($B158,'NEL &amp; P4P Backsheet'!$D$11:$BM$187,U$11,0)),"",VLOOKUP($B158,'NEL &amp; P4P Backsheet'!$D$11:$BM$187, U$11,0))</f>
        <v>0</v>
      </c>
      <c r="V158" s="459">
        <f ca="1">IF(ISERROR(VLOOKUP($B158,'NEL &amp; P4P Backsheet'!$D$11:$BM$187,V$11,0)),"",VLOOKUP($B158,'NEL &amp; P4P Backsheet'!$D$11:$BM$187, V$11,0))</f>
        <v>-510</v>
      </c>
      <c r="W158" s="57">
        <f ca="1">IF(ISERROR(VLOOKUP($B158,'NEL &amp; P4P Backsheet'!$D$11:$BM$187,W$11,0)),"",VLOOKUP($B158,'NEL &amp; P4P Backsheet'!$D$11:$BM$187, W$11,0))</f>
        <v>-663</v>
      </c>
    </row>
    <row r="159" spans="1:23" ht="15.75" thickBot="1">
      <c r="A159" s="3">
        <v>144</v>
      </c>
      <c r="B159" s="41" t="str">
        <f t="shared" ca="1" si="4"/>
        <v>E08000013</v>
      </c>
      <c r="C159" s="42" t="str">
        <f ca="1">IF(B159="","",VLOOKUP(B159,'Org list'!$J$9:$K$637,2,0))</f>
        <v>St. Helens</v>
      </c>
      <c r="D159" s="24" t="str">
        <f ca="1">IF(ISERROR(VLOOKUP($B159,'NEL &amp; P4P Backsheet'!$D$38:$BL$187,'Non-Elective Performance'!$D$11,0)),"",VLOOKUP($B159,'NEL &amp; P4P Backsheet'!$D$38:$BL$187,'Non-Elective Performance'!$D$11,0))</f>
        <v>SUS</v>
      </c>
      <c r="E159" s="327">
        <f ca="1">IF(ISERROR(VLOOKUP($B159,'NEL &amp; P4P Backsheet'!$D$11:$BM$187,E$11,0)),"",VLOOKUP($B159,'NEL &amp; P4P Backsheet'!$D$11:$BM$187, E$11,0))</f>
        <v>5778</v>
      </c>
      <c r="F159" s="459">
        <f ca="1">IF(ISERROR(VLOOKUP($B159,'NEL &amp; P4P Backsheet'!$D$11:$BM$187,F$11,0)),"",VLOOKUP($B159,'NEL &amp; P4P Backsheet'!$D$11:$BM$187, F$11,0))</f>
        <v>6064</v>
      </c>
      <c r="G159" s="459">
        <f ca="1">IF(ISERROR(VLOOKUP($B159,'NEL &amp; P4P Backsheet'!$D$11:$BM$187,G$11,0)),"",VLOOKUP($B159,'NEL &amp; P4P Backsheet'!$D$11:$BM$187, G$11,0))</f>
        <v>5926</v>
      </c>
      <c r="H159" s="57">
        <f ca="1">IF(ISERROR(VLOOKUP($B159,'NEL &amp; P4P Backsheet'!$D$11:$BM$187,H$11,0)),"",VLOOKUP($B159,'NEL &amp; P4P Backsheet'!$D$11:$BM$187, H$11,0))</f>
        <v>5783</v>
      </c>
      <c r="I159" s="327">
        <f ca="1">IF(ISERROR(VLOOKUP($B159,'NEL &amp; P4P Backsheet'!$D$11:$BM$187,I$11,0)),"",VLOOKUP($B159,'NEL &amp; P4P Backsheet'!$D$11:$BM$187, I$11,0))</f>
        <v>5817</v>
      </c>
      <c r="J159" s="459">
        <f ca="1">IF(ISERROR(VLOOKUP($B159,'NEL &amp; P4P Backsheet'!$D$11:$BM$187,J$11,0)),"",VLOOKUP($B159,'NEL &amp; P4P Backsheet'!$D$11:$BM$187, J$11,0))</f>
        <v>6065</v>
      </c>
      <c r="K159" s="459">
        <f ca="1">IF(ISERROR(VLOOKUP($B159,'NEL &amp; P4P Backsheet'!$D$11:$BM$187,K$11,0)),"",VLOOKUP($B159,'NEL &amp; P4P Backsheet'!$D$11:$BM$187, K$11,0))</f>
        <v>5955</v>
      </c>
      <c r="L159" s="57">
        <f ca="1">IF(ISERROR(VLOOKUP($B159,'NEL &amp; P4P Backsheet'!$D$11:$BM$187,L$11,0)),"",VLOOKUP($B159,'NEL &amp; P4P Backsheet'!$D$11:$BM$187, L$11,0))</f>
        <v>5845</v>
      </c>
      <c r="M159" s="344">
        <f ca="1">IF(ISERROR(VLOOKUP($B159,'NEL &amp; P4P Backsheet'!$D$11:$BM$187,M$11,0)),"",VLOOKUP($B159,'NEL &amp; P4P Backsheet'!$D$11:$BM$187, M$11,0))</f>
        <v>5852</v>
      </c>
      <c r="N159" s="327">
        <f ca="1">IF(ISERROR(VLOOKUP($B159,'NEL &amp; P4P Backsheet'!$D$11:$BM$187,N$11,0)),"",VLOOKUP($B159,'NEL &amp; P4P Backsheet'!$D$11:$BM$187, N$11,0))</f>
        <v>5343</v>
      </c>
      <c r="O159" s="459">
        <f ca="1">IF(ISERROR(VLOOKUP($B159,'NEL &amp; P4P Backsheet'!$D$11:$BM$187,O$11,0)),"",VLOOKUP($B159,'NEL &amp; P4P Backsheet'!$D$11:$BM$187, O$11,0))</f>
        <v>5931</v>
      </c>
      <c r="P159" s="57">
        <f ca="1">IF(ISERROR(VLOOKUP($B159,'NEL &amp; P4P Backsheet'!$D$11:$BM$187,P$11,0)),"",VLOOKUP($B159,'NEL &amp; P4P Backsheet'!$D$11:$BM$187, P$11,0))</f>
        <v>5950</v>
      </c>
      <c r="Q159" s="327">
        <f ca="1">IF(ISERROR(VLOOKUP($B159,'NEL &amp; P4P Backsheet'!$D$11:$BM$187,Q$11,0)),"",VLOOKUP($B159,'NEL &amp; P4P Backsheet'!$D$11:$BM$187, Q$11,0))</f>
        <v>435</v>
      </c>
      <c r="R159" s="459">
        <f ca="1">IF(ISERROR(VLOOKUP($B159,'NEL &amp; P4P Backsheet'!$D$11:$BM$187,R$11,0)),"",VLOOKUP($B159,'NEL &amp; P4P Backsheet'!$D$11:$BM$187, R$11,0))</f>
        <v>133</v>
      </c>
      <c r="S159" s="57">
        <f ca="1">IF(ISERROR(VLOOKUP($B159,'NEL &amp; P4P Backsheet'!$D$11:$BM$187,S$11,0)),"",VLOOKUP($B159,'NEL &amp; P4P Backsheet'!$D$11:$BM$187, S$11,0))</f>
        <v>-24</v>
      </c>
      <c r="T159" s="61">
        <f ca="1">IF(ISERROR(VLOOKUP($B159,'NEL &amp; P4P Backsheet'!$D$11:$BM$187,T$11,0)),"",VLOOKUP($B159,'NEL &amp; P4P Backsheet'!$D$11:$BM$187, T$11,0))</f>
        <v>0</v>
      </c>
      <c r="U159" s="327">
        <f ca="1">IF(ISERROR(VLOOKUP($B159,'NEL &amp; P4P Backsheet'!$D$11:$BM$187,U$11,0)),"",VLOOKUP($B159,'NEL &amp; P4P Backsheet'!$D$11:$BM$187, U$11,0))</f>
        <v>474</v>
      </c>
      <c r="V159" s="459">
        <f ca="1">IF(ISERROR(VLOOKUP($B159,'NEL &amp; P4P Backsheet'!$D$11:$BM$187,V$11,0)),"",VLOOKUP($B159,'NEL &amp; P4P Backsheet'!$D$11:$BM$187, V$11,0))</f>
        <v>134</v>
      </c>
      <c r="W159" s="57">
        <f ca="1">IF(ISERROR(VLOOKUP($B159,'NEL &amp; P4P Backsheet'!$D$11:$BM$187,W$11,0)),"",VLOOKUP($B159,'NEL &amp; P4P Backsheet'!$D$11:$BM$187, W$11,0))</f>
        <v>5</v>
      </c>
    </row>
    <row r="160" spans="1:23" ht="15.75" thickBot="1">
      <c r="A160" s="3">
        <v>145</v>
      </c>
      <c r="B160" s="41" t="str">
        <f t="shared" ca="1" si="4"/>
        <v>E10000028</v>
      </c>
      <c r="C160" s="42" t="str">
        <f ca="1">IF(B160="","",VLOOKUP(B160,'Org list'!$J$9:$K$637,2,0))</f>
        <v>Staffordshire</v>
      </c>
      <c r="D160" s="24" t="str">
        <f ca="1">IF(ISERROR(VLOOKUP($B160,'NEL &amp; P4P Backsheet'!$D$38:$BL$187,'Non-Elective Performance'!$D$11,0)),"",VLOOKUP($B160,'NEL &amp; P4P Backsheet'!$D$38:$BL$187,'Non-Elective Performance'!$D$11,0))</f>
        <v>SUS</v>
      </c>
      <c r="E160" s="327">
        <f ca="1">IF(ISERROR(VLOOKUP($B160,'NEL &amp; P4P Backsheet'!$D$11:$BM$187,E$11,0)),"",VLOOKUP($B160,'NEL &amp; P4P Backsheet'!$D$11:$BM$187, E$11,0))</f>
        <v>22807</v>
      </c>
      <c r="F160" s="459">
        <f ca="1">IF(ISERROR(VLOOKUP($B160,'NEL &amp; P4P Backsheet'!$D$11:$BM$187,F$11,0)),"",VLOOKUP($B160,'NEL &amp; P4P Backsheet'!$D$11:$BM$187, F$11,0))</f>
        <v>22635</v>
      </c>
      <c r="G160" s="459">
        <f ca="1">IF(ISERROR(VLOOKUP($B160,'NEL &amp; P4P Backsheet'!$D$11:$BM$187,G$11,0)),"",VLOOKUP($B160,'NEL &amp; P4P Backsheet'!$D$11:$BM$187, G$11,0))</f>
        <v>23170</v>
      </c>
      <c r="H160" s="57">
        <f ca="1">IF(ISERROR(VLOOKUP($B160,'NEL &amp; P4P Backsheet'!$D$11:$BM$187,H$11,0)),"",VLOOKUP($B160,'NEL &amp; P4P Backsheet'!$D$11:$BM$187, H$11,0))</f>
        <v>23087</v>
      </c>
      <c r="I160" s="327">
        <f ca="1">IF(ISERROR(VLOOKUP($B160,'NEL &amp; P4P Backsheet'!$D$11:$BM$187,I$11,0)),"",VLOOKUP($B160,'NEL &amp; P4P Backsheet'!$D$11:$BM$187, I$11,0))</f>
        <v>22681</v>
      </c>
      <c r="J160" s="459">
        <f ca="1">IF(ISERROR(VLOOKUP($B160,'NEL &amp; P4P Backsheet'!$D$11:$BM$187,J$11,0)),"",VLOOKUP($B160,'NEL &amp; P4P Backsheet'!$D$11:$BM$187, J$11,0))</f>
        <v>22691</v>
      </c>
      <c r="K160" s="459">
        <f ca="1">IF(ISERROR(VLOOKUP($B160,'NEL &amp; P4P Backsheet'!$D$11:$BM$187,K$11,0)),"",VLOOKUP($B160,'NEL &amp; P4P Backsheet'!$D$11:$BM$187, K$11,0))</f>
        <v>23182</v>
      </c>
      <c r="L160" s="57">
        <f ca="1">IF(ISERROR(VLOOKUP($B160,'NEL &amp; P4P Backsheet'!$D$11:$BM$187,L$11,0)),"",VLOOKUP($B160,'NEL &amp; P4P Backsheet'!$D$11:$BM$187, L$11,0))</f>
        <v>21857</v>
      </c>
      <c r="M160" s="344">
        <f ca="1">IF(ISERROR(VLOOKUP($B160,'NEL &amp; P4P Backsheet'!$D$11:$BM$187,M$11,0)),"",VLOOKUP($B160,'NEL &amp; P4P Backsheet'!$D$11:$BM$187, M$11,0))</f>
        <v>21491</v>
      </c>
      <c r="N160" s="327">
        <f ca="1">IF(ISERROR(VLOOKUP($B160,'NEL &amp; P4P Backsheet'!$D$11:$BM$187,N$11,0)),"",VLOOKUP($B160,'NEL &amp; P4P Backsheet'!$D$11:$BM$187, N$11,0))</f>
        <v>20264</v>
      </c>
      <c r="O160" s="459">
        <f ca="1">IF(ISERROR(VLOOKUP($B160,'NEL &amp; P4P Backsheet'!$D$11:$BM$187,O$11,0)),"",VLOOKUP($B160,'NEL &amp; P4P Backsheet'!$D$11:$BM$187, O$11,0))</f>
        <v>20987</v>
      </c>
      <c r="P160" s="57">
        <f ca="1">IF(ISERROR(VLOOKUP($B160,'NEL &amp; P4P Backsheet'!$D$11:$BM$187,P$11,0)),"",VLOOKUP($B160,'NEL &amp; P4P Backsheet'!$D$11:$BM$187, P$11,0))</f>
        <v>22183</v>
      </c>
      <c r="Q160" s="327">
        <f ca="1">IF(ISERROR(VLOOKUP($B160,'NEL &amp; P4P Backsheet'!$D$11:$BM$187,Q$11,0)),"",VLOOKUP($B160,'NEL &amp; P4P Backsheet'!$D$11:$BM$187, Q$11,0))</f>
        <v>2543</v>
      </c>
      <c r="R160" s="459">
        <f ca="1">IF(ISERROR(VLOOKUP($B160,'NEL &amp; P4P Backsheet'!$D$11:$BM$187,R$11,0)),"",VLOOKUP($B160,'NEL &amp; P4P Backsheet'!$D$11:$BM$187, R$11,0))</f>
        <v>1648</v>
      </c>
      <c r="S160" s="57">
        <f ca="1">IF(ISERROR(VLOOKUP($B160,'NEL &amp; P4P Backsheet'!$D$11:$BM$187,S$11,0)),"",VLOOKUP($B160,'NEL &amp; P4P Backsheet'!$D$11:$BM$187, S$11,0))</f>
        <v>987</v>
      </c>
      <c r="T160" s="61">
        <f ca="1">IF(ISERROR(VLOOKUP($B160,'NEL &amp; P4P Backsheet'!$D$11:$BM$187,T$11,0)),"",VLOOKUP($B160,'NEL &amp; P4P Backsheet'!$D$11:$BM$187, T$11,0))</f>
        <v>0</v>
      </c>
      <c r="U160" s="327">
        <f ca="1">IF(ISERROR(VLOOKUP($B160,'NEL &amp; P4P Backsheet'!$D$11:$BM$187,U$11,0)),"",VLOOKUP($B160,'NEL &amp; P4P Backsheet'!$D$11:$BM$187, U$11,0))</f>
        <v>2417</v>
      </c>
      <c r="V160" s="459">
        <f ca="1">IF(ISERROR(VLOOKUP($B160,'NEL &amp; P4P Backsheet'!$D$11:$BM$187,V$11,0)),"",VLOOKUP($B160,'NEL &amp; P4P Backsheet'!$D$11:$BM$187, V$11,0))</f>
        <v>1704</v>
      </c>
      <c r="W160" s="57">
        <f ca="1">IF(ISERROR(VLOOKUP($B160,'NEL &amp; P4P Backsheet'!$D$11:$BM$187,W$11,0)),"",VLOOKUP($B160,'NEL &amp; P4P Backsheet'!$D$11:$BM$187, W$11,0))</f>
        <v>999</v>
      </c>
    </row>
    <row r="161" spans="1:23" ht="15.75" thickBot="1">
      <c r="A161" s="3">
        <v>146</v>
      </c>
      <c r="B161" s="41" t="str">
        <f t="shared" ca="1" si="4"/>
        <v>E08000007</v>
      </c>
      <c r="C161" s="42" t="str">
        <f ca="1">IF(B161="","",VLOOKUP(B161,'Org list'!$J$9:$K$637,2,0))</f>
        <v>Stockport</v>
      </c>
      <c r="D161" s="24" t="str">
        <f ca="1">IF(ISERROR(VLOOKUP($B161,'NEL &amp; P4P Backsheet'!$D$38:$BL$187,'Non-Elective Performance'!$D$11,0)),"",VLOOKUP($B161,'NEL &amp; P4P Backsheet'!$D$38:$BL$187,'Non-Elective Performance'!$D$11,0))</f>
        <v>MAR</v>
      </c>
      <c r="E161" s="327">
        <f ca="1">IF(ISERROR(VLOOKUP($B161,'NEL &amp; P4P Backsheet'!$D$11:$BM$187,E$11,0)),"",VLOOKUP($B161,'NEL &amp; P4P Backsheet'!$D$11:$BM$187, E$11,0))</f>
        <v>9401</v>
      </c>
      <c r="F161" s="459">
        <f ca="1">IF(ISERROR(VLOOKUP($B161,'NEL &amp; P4P Backsheet'!$D$11:$BM$187,F$11,0)),"",VLOOKUP($B161,'NEL &amp; P4P Backsheet'!$D$11:$BM$187, F$11,0))</f>
        <v>8091</v>
      </c>
      <c r="G161" s="459">
        <f ca="1">IF(ISERROR(VLOOKUP($B161,'NEL &amp; P4P Backsheet'!$D$11:$BM$187,G$11,0)),"",VLOOKUP($B161,'NEL &amp; P4P Backsheet'!$D$11:$BM$187, G$11,0))</f>
        <v>8225</v>
      </c>
      <c r="H161" s="57">
        <f ca="1">IF(ISERROR(VLOOKUP($B161,'NEL &amp; P4P Backsheet'!$D$11:$BM$187,H$11,0)),"",VLOOKUP($B161,'NEL &amp; P4P Backsheet'!$D$11:$BM$187, H$11,0))</f>
        <v>8520</v>
      </c>
      <c r="I161" s="327">
        <f ca="1">IF(ISERROR(VLOOKUP($B161,'NEL &amp; P4P Backsheet'!$D$11:$BM$187,I$11,0)),"",VLOOKUP($B161,'NEL &amp; P4P Backsheet'!$D$11:$BM$187, I$11,0))</f>
        <v>9071.9650000000001</v>
      </c>
      <c r="J161" s="459">
        <f ca="1">IF(ISERROR(VLOOKUP($B161,'NEL &amp; P4P Backsheet'!$D$11:$BM$187,J$11,0)),"",VLOOKUP($B161,'NEL &amp; P4P Backsheet'!$D$11:$BM$187, J$11,0))</f>
        <v>7807.8149999999996</v>
      </c>
      <c r="K161" s="459">
        <f ca="1">IF(ISERROR(VLOOKUP($B161,'NEL &amp; P4P Backsheet'!$D$11:$BM$187,K$11,0)),"",VLOOKUP($B161,'NEL &amp; P4P Backsheet'!$D$11:$BM$187, K$11,0))</f>
        <v>7936</v>
      </c>
      <c r="L161" s="57">
        <f ca="1">IF(ISERROR(VLOOKUP($B161,'NEL &amp; P4P Backsheet'!$D$11:$BM$187,L$11,0)),"",VLOOKUP($B161,'NEL &amp; P4P Backsheet'!$D$11:$BM$187, L$11,0))</f>
        <v>8221.7999999999993</v>
      </c>
      <c r="M161" s="344">
        <f ca="1">IF(ISERROR(VLOOKUP($B161,'NEL &amp; P4P Backsheet'!$D$11:$BM$187,M$11,0)),"",VLOOKUP($B161,'NEL &amp; P4P Backsheet'!$D$11:$BM$187, M$11,0))</f>
        <v>9303</v>
      </c>
      <c r="N161" s="327">
        <f ca="1">IF(ISERROR(VLOOKUP($B161,'NEL &amp; P4P Backsheet'!$D$11:$BM$187,N$11,0)),"",VLOOKUP($B161,'NEL &amp; P4P Backsheet'!$D$11:$BM$187, N$11,0))</f>
        <v>9640</v>
      </c>
      <c r="O161" s="459">
        <f ca="1">IF(ISERROR(VLOOKUP($B161,'NEL &amp; P4P Backsheet'!$D$11:$BM$187,O$11,0)),"",VLOOKUP($B161,'NEL &amp; P4P Backsheet'!$D$11:$BM$187, O$11,0))</f>
        <v>9837</v>
      </c>
      <c r="P161" s="57">
        <f ca="1">IF(ISERROR(VLOOKUP($B161,'NEL &amp; P4P Backsheet'!$D$11:$BM$187,P$11,0)),"",VLOOKUP($B161,'NEL &amp; P4P Backsheet'!$D$11:$BM$187, P$11,0))</f>
        <v>9837</v>
      </c>
      <c r="Q161" s="327">
        <f ca="1">IF(ISERROR(VLOOKUP($B161,'NEL &amp; P4P Backsheet'!$D$11:$BM$187,Q$11,0)),"",VLOOKUP($B161,'NEL &amp; P4P Backsheet'!$D$11:$BM$187, Q$11,0))</f>
        <v>-239</v>
      </c>
      <c r="R161" s="459">
        <f ca="1">IF(ISERROR(VLOOKUP($B161,'NEL &amp; P4P Backsheet'!$D$11:$BM$187,R$11,0)),"",VLOOKUP($B161,'NEL &amp; P4P Backsheet'!$D$11:$BM$187, R$11,0))</f>
        <v>-1746</v>
      </c>
      <c r="S161" s="57">
        <f ca="1">IF(ISERROR(VLOOKUP($B161,'NEL &amp; P4P Backsheet'!$D$11:$BM$187,S$11,0)),"",VLOOKUP($B161,'NEL &amp; P4P Backsheet'!$D$11:$BM$187, S$11,0))</f>
        <v>-1612</v>
      </c>
      <c r="T161" s="61">
        <f ca="1">IF(ISERROR(VLOOKUP($B161,'NEL &amp; P4P Backsheet'!$D$11:$BM$187,T$11,0)),"",VLOOKUP($B161,'NEL &amp; P4P Backsheet'!$D$11:$BM$187, T$11,0))</f>
        <v>0</v>
      </c>
      <c r="U161" s="327">
        <f ca="1">IF(ISERROR(VLOOKUP($B161,'NEL &amp; P4P Backsheet'!$D$11:$BM$187,U$11,0)),"",VLOOKUP($B161,'NEL &amp; P4P Backsheet'!$D$11:$BM$187, U$11,0))</f>
        <v>-568.03499999999985</v>
      </c>
      <c r="V161" s="459">
        <f ca="1">IF(ISERROR(VLOOKUP($B161,'NEL &amp; P4P Backsheet'!$D$11:$BM$187,V$11,0)),"",VLOOKUP($B161,'NEL &amp; P4P Backsheet'!$D$11:$BM$187, V$11,0))</f>
        <v>-2029.1850000000004</v>
      </c>
      <c r="W161" s="57">
        <f ca="1">IF(ISERROR(VLOOKUP($B161,'NEL &amp; P4P Backsheet'!$D$11:$BM$187,W$11,0)),"",VLOOKUP($B161,'NEL &amp; P4P Backsheet'!$D$11:$BM$187, W$11,0))</f>
        <v>-1901</v>
      </c>
    </row>
    <row r="162" spans="1:23" ht="15.75" thickBot="1">
      <c r="A162" s="3">
        <v>147</v>
      </c>
      <c r="B162" s="41" t="str">
        <f t="shared" ca="1" si="4"/>
        <v>E06000004</v>
      </c>
      <c r="C162" s="42" t="str">
        <f ca="1">IF(B162="","",VLOOKUP(B162,'Org list'!$J$9:$K$637,2,0))</f>
        <v>Stockton-on-Tees</v>
      </c>
      <c r="D162" s="24" t="str">
        <f ca="1">IF(ISERROR(VLOOKUP($B162,'NEL &amp; P4P Backsheet'!$D$38:$BL$187,'Non-Elective Performance'!$D$11,0)),"",VLOOKUP($B162,'NEL &amp; P4P Backsheet'!$D$38:$BL$187,'Non-Elective Performance'!$D$11,0))</f>
        <v>MAR</v>
      </c>
      <c r="E162" s="327">
        <f ca="1">IF(ISERROR(VLOOKUP($B162,'NEL &amp; P4P Backsheet'!$D$11:$BM$187,E$11,0)),"",VLOOKUP($B162,'NEL &amp; P4P Backsheet'!$D$11:$BM$187, E$11,0))</f>
        <v>5023</v>
      </c>
      <c r="F162" s="459">
        <f ca="1">IF(ISERROR(VLOOKUP($B162,'NEL &amp; P4P Backsheet'!$D$11:$BM$187,F$11,0)),"",VLOOKUP($B162,'NEL &amp; P4P Backsheet'!$D$11:$BM$187, F$11,0))</f>
        <v>5072</v>
      </c>
      <c r="G162" s="459">
        <f ca="1">IF(ISERROR(VLOOKUP($B162,'NEL &amp; P4P Backsheet'!$D$11:$BM$187,G$11,0)),"",VLOOKUP($B162,'NEL &amp; P4P Backsheet'!$D$11:$BM$187, G$11,0))</f>
        <v>5041</v>
      </c>
      <c r="H162" s="57">
        <f ca="1">IF(ISERROR(VLOOKUP($B162,'NEL &amp; P4P Backsheet'!$D$11:$BM$187,H$11,0)),"",VLOOKUP($B162,'NEL &amp; P4P Backsheet'!$D$11:$BM$187, H$11,0))</f>
        <v>5337</v>
      </c>
      <c r="I162" s="327">
        <f ca="1">IF(ISERROR(VLOOKUP($B162,'NEL &amp; P4P Backsheet'!$D$11:$BM$187,I$11,0)),"",VLOOKUP($B162,'NEL &amp; P4P Backsheet'!$D$11:$BM$187, I$11,0))</f>
        <v>5108</v>
      </c>
      <c r="J162" s="459">
        <f ca="1">IF(ISERROR(VLOOKUP($B162,'NEL &amp; P4P Backsheet'!$D$11:$BM$187,J$11,0)),"",VLOOKUP($B162,'NEL &amp; P4P Backsheet'!$D$11:$BM$187, J$11,0))</f>
        <v>4753</v>
      </c>
      <c r="K162" s="459">
        <f ca="1">IF(ISERROR(VLOOKUP($B162,'NEL &amp; P4P Backsheet'!$D$11:$BM$187,K$11,0)),"",VLOOKUP($B162,'NEL &amp; P4P Backsheet'!$D$11:$BM$187, K$11,0))</f>
        <v>4726</v>
      </c>
      <c r="L162" s="57">
        <f ca="1">IF(ISERROR(VLOOKUP($B162,'NEL &amp; P4P Backsheet'!$D$11:$BM$187,L$11,0)),"",VLOOKUP($B162,'NEL &amp; P4P Backsheet'!$D$11:$BM$187, L$11,0))</f>
        <v>5013</v>
      </c>
      <c r="M162" s="344">
        <f ca="1">IF(ISERROR(VLOOKUP($B162,'NEL &amp; P4P Backsheet'!$D$11:$BM$187,M$11,0)),"",VLOOKUP($B162,'NEL &amp; P4P Backsheet'!$D$11:$BM$187, M$11,0))</f>
        <v>4957</v>
      </c>
      <c r="N162" s="327">
        <f ca="1">IF(ISERROR(VLOOKUP($B162,'NEL &amp; P4P Backsheet'!$D$11:$BM$187,N$11,0)),"",VLOOKUP($B162,'NEL &amp; P4P Backsheet'!$D$11:$BM$187, N$11,0))</f>
        <v>4957</v>
      </c>
      <c r="O162" s="459">
        <f ca="1">IF(ISERROR(VLOOKUP($B162,'NEL &amp; P4P Backsheet'!$D$11:$BM$187,O$11,0)),"",VLOOKUP($B162,'NEL &amp; P4P Backsheet'!$D$11:$BM$187, O$11,0))</f>
        <v>4816.7340068509675</v>
      </c>
      <c r="P162" s="57">
        <f ca="1">IF(ISERROR(VLOOKUP($B162,'NEL &amp; P4P Backsheet'!$D$11:$BM$187,P$11,0)),"",VLOOKUP($B162,'NEL &amp; P4P Backsheet'!$D$11:$BM$187, P$11,0))</f>
        <v>4916</v>
      </c>
      <c r="Q162" s="327">
        <f ca="1">IF(ISERROR(VLOOKUP($B162,'NEL &amp; P4P Backsheet'!$D$11:$BM$187,Q$11,0)),"",VLOOKUP($B162,'NEL &amp; P4P Backsheet'!$D$11:$BM$187, Q$11,0))</f>
        <v>66</v>
      </c>
      <c r="R162" s="459">
        <f ca="1">IF(ISERROR(VLOOKUP($B162,'NEL &amp; P4P Backsheet'!$D$11:$BM$187,R$11,0)),"",VLOOKUP($B162,'NEL &amp; P4P Backsheet'!$D$11:$BM$187, R$11,0))</f>
        <v>255.26599314903251</v>
      </c>
      <c r="S162" s="57">
        <f ca="1">IF(ISERROR(VLOOKUP($B162,'NEL &amp; P4P Backsheet'!$D$11:$BM$187,S$11,0)),"",VLOOKUP($B162,'NEL &amp; P4P Backsheet'!$D$11:$BM$187, S$11,0))</f>
        <v>125</v>
      </c>
      <c r="T162" s="61">
        <f ca="1">IF(ISERROR(VLOOKUP($B162,'NEL &amp; P4P Backsheet'!$D$11:$BM$187,T$11,0)),"",VLOOKUP($B162,'NEL &amp; P4P Backsheet'!$D$11:$BM$187, T$11,0))</f>
        <v>0</v>
      </c>
      <c r="U162" s="327">
        <f ca="1">IF(ISERROR(VLOOKUP($B162,'NEL &amp; P4P Backsheet'!$D$11:$BM$187,U$11,0)),"",VLOOKUP($B162,'NEL &amp; P4P Backsheet'!$D$11:$BM$187, U$11,0))</f>
        <v>151</v>
      </c>
      <c r="V162" s="459">
        <f ca="1">IF(ISERROR(VLOOKUP($B162,'NEL &amp; P4P Backsheet'!$D$11:$BM$187,V$11,0)),"",VLOOKUP($B162,'NEL &amp; P4P Backsheet'!$D$11:$BM$187, V$11,0))</f>
        <v>-63.734006850967489</v>
      </c>
      <c r="W162" s="57">
        <f ca="1">IF(ISERROR(VLOOKUP($B162,'NEL &amp; P4P Backsheet'!$D$11:$BM$187,W$11,0)),"",VLOOKUP($B162,'NEL &amp; P4P Backsheet'!$D$11:$BM$187, W$11,0))</f>
        <v>-190</v>
      </c>
    </row>
    <row r="163" spans="1:23" ht="15.75" thickBot="1">
      <c r="A163" s="3">
        <v>148</v>
      </c>
      <c r="B163" s="41" t="str">
        <f t="shared" ca="1" si="4"/>
        <v>E06000021</v>
      </c>
      <c r="C163" s="42" t="str">
        <f ca="1">IF(B163="","",VLOOKUP(B163,'Org list'!$J$9:$K$637,2,0))</f>
        <v>Stoke-on-Trent</v>
      </c>
      <c r="D163" s="24" t="str">
        <f ca="1">IF(ISERROR(VLOOKUP($B163,'NEL &amp; P4P Backsheet'!$D$38:$BL$187,'Non-Elective Performance'!$D$11,0)),"",VLOOKUP($B163,'NEL &amp; P4P Backsheet'!$D$38:$BL$187,'Non-Elective Performance'!$D$11,0))</f>
        <v>SUS</v>
      </c>
      <c r="E163" s="327">
        <f ca="1">IF(ISERROR(VLOOKUP($B163,'NEL &amp; P4P Backsheet'!$D$11:$BM$187,E$11,0)),"",VLOOKUP($B163,'NEL &amp; P4P Backsheet'!$D$11:$BM$187, E$11,0))</f>
        <v>8307</v>
      </c>
      <c r="F163" s="459">
        <f ca="1">IF(ISERROR(VLOOKUP($B163,'NEL &amp; P4P Backsheet'!$D$11:$BM$187,F$11,0)),"",VLOOKUP($B163,'NEL &amp; P4P Backsheet'!$D$11:$BM$187, F$11,0))</f>
        <v>7220</v>
      </c>
      <c r="G163" s="459">
        <f ca="1">IF(ISERROR(VLOOKUP($B163,'NEL &amp; P4P Backsheet'!$D$11:$BM$187,G$11,0)),"",VLOOKUP($B163,'NEL &amp; P4P Backsheet'!$D$11:$BM$187, G$11,0))</f>
        <v>7249</v>
      </c>
      <c r="H163" s="57">
        <f ca="1">IF(ISERROR(VLOOKUP($B163,'NEL &amp; P4P Backsheet'!$D$11:$BM$187,H$11,0)),"",VLOOKUP($B163,'NEL &amp; P4P Backsheet'!$D$11:$BM$187, H$11,0))</f>
        <v>7539</v>
      </c>
      <c r="I163" s="327">
        <f ca="1">IF(ISERROR(VLOOKUP($B163,'NEL &amp; P4P Backsheet'!$D$11:$BM$187,I$11,0)),"",VLOOKUP($B163,'NEL &amp; P4P Backsheet'!$D$11:$BM$187, I$11,0))</f>
        <v>7530</v>
      </c>
      <c r="J163" s="459">
        <f ca="1">IF(ISERROR(VLOOKUP($B163,'NEL &amp; P4P Backsheet'!$D$11:$BM$187,J$11,0)),"",VLOOKUP($B163,'NEL &amp; P4P Backsheet'!$D$11:$BM$187, J$11,0))</f>
        <v>7573</v>
      </c>
      <c r="K163" s="459">
        <f ca="1">IF(ISERROR(VLOOKUP($B163,'NEL &amp; P4P Backsheet'!$D$11:$BM$187,K$11,0)),"",VLOOKUP($B163,'NEL &amp; P4P Backsheet'!$D$11:$BM$187, K$11,0))</f>
        <v>7601</v>
      </c>
      <c r="L163" s="57">
        <f ca="1">IF(ISERROR(VLOOKUP($B163,'NEL &amp; P4P Backsheet'!$D$11:$BM$187,L$11,0)),"",VLOOKUP($B163,'NEL &amp; P4P Backsheet'!$D$11:$BM$187, L$11,0))</f>
        <v>6560</v>
      </c>
      <c r="M163" s="344">
        <f ca="1">IF(ISERROR(VLOOKUP($B163,'NEL &amp; P4P Backsheet'!$D$11:$BM$187,M$11,0)),"",VLOOKUP($B163,'NEL &amp; P4P Backsheet'!$D$11:$BM$187, M$11,0))</f>
        <v>7239</v>
      </c>
      <c r="N163" s="327">
        <f ca="1">IF(ISERROR(VLOOKUP($B163,'NEL &amp; P4P Backsheet'!$D$11:$BM$187,N$11,0)),"",VLOOKUP($B163,'NEL &amp; P4P Backsheet'!$D$11:$BM$187, N$11,0))</f>
        <v>7239</v>
      </c>
      <c r="O163" s="459">
        <f ca="1">IF(ISERROR(VLOOKUP($B163,'NEL &amp; P4P Backsheet'!$D$11:$BM$187,O$11,0)),"",VLOOKUP($B163,'NEL &amp; P4P Backsheet'!$D$11:$BM$187, O$11,0))</f>
        <v>7698</v>
      </c>
      <c r="P163" s="57">
        <f ca="1">IF(ISERROR(VLOOKUP($B163,'NEL &amp; P4P Backsheet'!$D$11:$BM$187,P$11,0)),"",VLOOKUP($B163,'NEL &amp; P4P Backsheet'!$D$11:$BM$187, P$11,0))</f>
        <v>7965</v>
      </c>
      <c r="Q163" s="327">
        <f ca="1">IF(ISERROR(VLOOKUP($B163,'NEL &amp; P4P Backsheet'!$D$11:$BM$187,Q$11,0)),"",VLOOKUP($B163,'NEL &amp; P4P Backsheet'!$D$11:$BM$187, Q$11,0))</f>
        <v>1068</v>
      </c>
      <c r="R163" s="459">
        <f ca="1">IF(ISERROR(VLOOKUP($B163,'NEL &amp; P4P Backsheet'!$D$11:$BM$187,R$11,0)),"",VLOOKUP($B163,'NEL &amp; P4P Backsheet'!$D$11:$BM$187, R$11,0))</f>
        <v>-478</v>
      </c>
      <c r="S163" s="57">
        <f ca="1">IF(ISERROR(VLOOKUP($B163,'NEL &amp; P4P Backsheet'!$D$11:$BM$187,S$11,0)),"",VLOOKUP($B163,'NEL &amp; P4P Backsheet'!$D$11:$BM$187, S$11,0))</f>
        <v>-716</v>
      </c>
      <c r="T163" s="61">
        <f ca="1">IF(ISERROR(VLOOKUP($B163,'NEL &amp; P4P Backsheet'!$D$11:$BM$187,T$11,0)),"",VLOOKUP($B163,'NEL &amp; P4P Backsheet'!$D$11:$BM$187, T$11,0))</f>
        <v>0</v>
      </c>
      <c r="U163" s="327">
        <f ca="1">IF(ISERROR(VLOOKUP($B163,'NEL &amp; P4P Backsheet'!$D$11:$BM$187,U$11,0)),"",VLOOKUP($B163,'NEL &amp; P4P Backsheet'!$D$11:$BM$187, U$11,0))</f>
        <v>291</v>
      </c>
      <c r="V163" s="459">
        <f ca="1">IF(ISERROR(VLOOKUP($B163,'NEL &amp; P4P Backsheet'!$D$11:$BM$187,V$11,0)),"",VLOOKUP($B163,'NEL &amp; P4P Backsheet'!$D$11:$BM$187, V$11,0))</f>
        <v>-125</v>
      </c>
      <c r="W163" s="57">
        <f ca="1">IF(ISERROR(VLOOKUP($B163,'NEL &amp; P4P Backsheet'!$D$11:$BM$187,W$11,0)),"",VLOOKUP($B163,'NEL &amp; P4P Backsheet'!$D$11:$BM$187, W$11,0))</f>
        <v>-364</v>
      </c>
    </row>
    <row r="164" spans="1:23" ht="15.75" thickBot="1">
      <c r="A164" s="3">
        <v>149</v>
      </c>
      <c r="B164" s="41" t="str">
        <f t="shared" ca="1" si="4"/>
        <v>E10000029</v>
      </c>
      <c r="C164" s="42" t="str">
        <f ca="1">IF(B164="","",VLOOKUP(B164,'Org list'!$J$9:$K$637,2,0))</f>
        <v>Suffolk</v>
      </c>
      <c r="D164" s="24" t="str">
        <f ca="1">IF(ISERROR(VLOOKUP($B164,'NEL &amp; P4P Backsheet'!$D$38:$BL$187,'Non-Elective Performance'!$D$11,0)),"",VLOOKUP($B164,'NEL &amp; P4P Backsheet'!$D$38:$BL$187,'Non-Elective Performance'!$D$11,0))</f>
        <v>MAR</v>
      </c>
      <c r="E164" s="327">
        <f ca="1">IF(ISERROR(VLOOKUP($B164,'NEL &amp; P4P Backsheet'!$D$11:$BM$187,E$11,0)),"",VLOOKUP($B164,'NEL &amp; P4P Backsheet'!$D$11:$BM$187, E$11,0))</f>
        <v>17309</v>
      </c>
      <c r="F164" s="459">
        <f ca="1">IF(ISERROR(VLOOKUP($B164,'NEL &amp; P4P Backsheet'!$D$11:$BM$187,F$11,0)),"",VLOOKUP($B164,'NEL &amp; P4P Backsheet'!$D$11:$BM$187, F$11,0))</f>
        <v>17345</v>
      </c>
      <c r="G164" s="459">
        <f ca="1">IF(ISERROR(VLOOKUP($B164,'NEL &amp; P4P Backsheet'!$D$11:$BM$187,G$11,0)),"",VLOOKUP($B164,'NEL &amp; P4P Backsheet'!$D$11:$BM$187, G$11,0))</f>
        <v>16706</v>
      </c>
      <c r="H164" s="57">
        <f ca="1">IF(ISERROR(VLOOKUP($B164,'NEL &amp; P4P Backsheet'!$D$11:$BM$187,H$11,0)),"",VLOOKUP($B164,'NEL &amp; P4P Backsheet'!$D$11:$BM$187, H$11,0))</f>
        <v>17636</v>
      </c>
      <c r="I164" s="327">
        <f ca="1">IF(ISERROR(VLOOKUP($B164,'NEL &amp; P4P Backsheet'!$D$11:$BM$187,I$11,0)),"",VLOOKUP($B164,'NEL &amp; P4P Backsheet'!$D$11:$BM$187, I$11,0))</f>
        <v>16385</v>
      </c>
      <c r="J164" s="459">
        <f ca="1">IF(ISERROR(VLOOKUP($B164,'NEL &amp; P4P Backsheet'!$D$11:$BM$187,J$11,0)),"",VLOOKUP($B164,'NEL &amp; P4P Backsheet'!$D$11:$BM$187, J$11,0))</f>
        <v>17011</v>
      </c>
      <c r="K164" s="459">
        <f ca="1">IF(ISERROR(VLOOKUP($B164,'NEL &amp; P4P Backsheet'!$D$11:$BM$187,K$11,0)),"",VLOOKUP($B164,'NEL &amp; P4P Backsheet'!$D$11:$BM$187, K$11,0))</f>
        <v>16202</v>
      </c>
      <c r="L164" s="57">
        <f ca="1">IF(ISERROR(VLOOKUP($B164,'NEL &amp; P4P Backsheet'!$D$11:$BM$187,L$11,0)),"",VLOOKUP($B164,'NEL &amp; P4P Backsheet'!$D$11:$BM$187, L$11,0))</f>
        <v>16967</v>
      </c>
      <c r="M164" s="344">
        <f ca="1">IF(ISERROR(VLOOKUP($B164,'NEL &amp; P4P Backsheet'!$D$11:$BM$187,M$11,0)),"",VLOOKUP($B164,'NEL &amp; P4P Backsheet'!$D$11:$BM$187, M$11,0))</f>
        <v>17772</v>
      </c>
      <c r="N164" s="327">
        <f ca="1">IF(ISERROR(VLOOKUP($B164,'NEL &amp; P4P Backsheet'!$D$11:$BM$187,N$11,0)),"",VLOOKUP($B164,'NEL &amp; P4P Backsheet'!$D$11:$BM$187, N$11,0))</f>
        <v>17772</v>
      </c>
      <c r="O164" s="459">
        <f ca="1">IF(ISERROR(VLOOKUP($B164,'NEL &amp; P4P Backsheet'!$D$11:$BM$187,O$11,0)),"",VLOOKUP($B164,'NEL &amp; P4P Backsheet'!$D$11:$BM$187, O$11,0))</f>
        <v>17414</v>
      </c>
      <c r="P164" s="57">
        <f ca="1">IF(ISERROR(VLOOKUP($B164,'NEL &amp; P4P Backsheet'!$D$11:$BM$187,P$11,0)),"",VLOOKUP($B164,'NEL &amp; P4P Backsheet'!$D$11:$BM$187, P$11,0))</f>
        <v>17377</v>
      </c>
      <c r="Q164" s="327">
        <f ca="1">IF(ISERROR(VLOOKUP($B164,'NEL &amp; P4P Backsheet'!$D$11:$BM$187,Q$11,0)),"",VLOOKUP($B164,'NEL &amp; P4P Backsheet'!$D$11:$BM$187, Q$11,0))</f>
        <v>-463</v>
      </c>
      <c r="R164" s="459">
        <f ca="1">IF(ISERROR(VLOOKUP($B164,'NEL &amp; P4P Backsheet'!$D$11:$BM$187,R$11,0)),"",VLOOKUP($B164,'NEL &amp; P4P Backsheet'!$D$11:$BM$187, R$11,0))</f>
        <v>-69</v>
      </c>
      <c r="S164" s="57">
        <f ca="1">IF(ISERROR(VLOOKUP($B164,'NEL &amp; P4P Backsheet'!$D$11:$BM$187,S$11,0)),"",VLOOKUP($B164,'NEL &amp; P4P Backsheet'!$D$11:$BM$187, S$11,0))</f>
        <v>-671</v>
      </c>
      <c r="T164" s="61">
        <f ca="1">IF(ISERROR(VLOOKUP($B164,'NEL &amp; P4P Backsheet'!$D$11:$BM$187,T$11,0)),"",VLOOKUP($B164,'NEL &amp; P4P Backsheet'!$D$11:$BM$187, T$11,0))</f>
        <v>0</v>
      </c>
      <c r="U164" s="327">
        <f ca="1">IF(ISERROR(VLOOKUP($B164,'NEL &amp; P4P Backsheet'!$D$11:$BM$187,U$11,0)),"",VLOOKUP($B164,'NEL &amp; P4P Backsheet'!$D$11:$BM$187, U$11,0))</f>
        <v>-1387</v>
      </c>
      <c r="V164" s="459">
        <f ca="1">IF(ISERROR(VLOOKUP($B164,'NEL &amp; P4P Backsheet'!$D$11:$BM$187,V$11,0)),"",VLOOKUP($B164,'NEL &amp; P4P Backsheet'!$D$11:$BM$187, V$11,0))</f>
        <v>-403</v>
      </c>
      <c r="W164" s="57">
        <f ca="1">IF(ISERROR(VLOOKUP($B164,'NEL &amp; P4P Backsheet'!$D$11:$BM$187,W$11,0)),"",VLOOKUP($B164,'NEL &amp; P4P Backsheet'!$D$11:$BM$187, W$11,0))</f>
        <v>-1175</v>
      </c>
    </row>
    <row r="165" spans="1:23" ht="15.75" thickBot="1">
      <c r="A165" s="3">
        <v>150</v>
      </c>
      <c r="B165" s="41" t="str">
        <f t="shared" ca="1" si="4"/>
        <v>E08000024</v>
      </c>
      <c r="C165" s="42" t="str">
        <f ca="1">IF(B165="","",VLOOKUP(B165,'Org list'!$J$9:$K$637,2,0))</f>
        <v>Sunderland</v>
      </c>
      <c r="D165" s="24" t="str">
        <f ca="1">IF(ISERROR(VLOOKUP($B165,'NEL &amp; P4P Backsheet'!$D$38:$BL$187,'Non-Elective Performance'!$D$11,0)),"",VLOOKUP($B165,'NEL &amp; P4P Backsheet'!$D$38:$BL$187,'Non-Elective Performance'!$D$11,0))</f>
        <v>MAR</v>
      </c>
      <c r="E165" s="327">
        <f ca="1">IF(ISERROR(VLOOKUP($B165,'NEL &amp; P4P Backsheet'!$D$11:$BM$187,E$11,0)),"",VLOOKUP($B165,'NEL &amp; P4P Backsheet'!$D$11:$BM$187, E$11,0))</f>
        <v>8046</v>
      </c>
      <c r="F165" s="459">
        <f ca="1">IF(ISERROR(VLOOKUP($B165,'NEL &amp; P4P Backsheet'!$D$11:$BM$187,F$11,0)),"",VLOOKUP($B165,'NEL &amp; P4P Backsheet'!$D$11:$BM$187, F$11,0))</f>
        <v>7901</v>
      </c>
      <c r="G165" s="459">
        <f ca="1">IF(ISERROR(VLOOKUP($B165,'NEL &amp; P4P Backsheet'!$D$11:$BM$187,G$11,0)),"",VLOOKUP($B165,'NEL &amp; P4P Backsheet'!$D$11:$BM$187, G$11,0))</f>
        <v>7927</v>
      </c>
      <c r="H165" s="57">
        <f ca="1">IF(ISERROR(VLOOKUP($B165,'NEL &amp; P4P Backsheet'!$D$11:$BM$187,H$11,0)),"",VLOOKUP($B165,'NEL &amp; P4P Backsheet'!$D$11:$BM$187, H$11,0))</f>
        <v>8004</v>
      </c>
      <c r="I165" s="327">
        <f ca="1">IF(ISERROR(VLOOKUP($B165,'NEL &amp; P4P Backsheet'!$D$11:$BM$187,I$11,0)),"",VLOOKUP($B165,'NEL &amp; P4P Backsheet'!$D$11:$BM$187, I$11,0))</f>
        <v>7982</v>
      </c>
      <c r="J165" s="459">
        <f ca="1">IF(ISERROR(VLOOKUP($B165,'NEL &amp; P4P Backsheet'!$D$11:$BM$187,J$11,0)),"",VLOOKUP($B165,'NEL &amp; P4P Backsheet'!$D$11:$BM$187, J$11,0))</f>
        <v>7838</v>
      </c>
      <c r="K165" s="459">
        <f ca="1">IF(ISERROR(VLOOKUP($B165,'NEL &amp; P4P Backsheet'!$D$11:$BM$187,K$11,0)),"",VLOOKUP($B165,'NEL &amp; P4P Backsheet'!$D$11:$BM$187, K$11,0))</f>
        <v>7864</v>
      </c>
      <c r="L165" s="57">
        <f ca="1">IF(ISERROR(VLOOKUP($B165,'NEL &amp; P4P Backsheet'!$D$11:$BM$187,L$11,0)),"",VLOOKUP($B165,'NEL &amp; P4P Backsheet'!$D$11:$BM$187, L$11,0))</f>
        <v>7940</v>
      </c>
      <c r="M165" s="344">
        <f ca="1">IF(ISERROR(VLOOKUP($B165,'NEL &amp; P4P Backsheet'!$D$11:$BM$187,M$11,0)),"",VLOOKUP($B165,'NEL &amp; P4P Backsheet'!$D$11:$BM$187, M$11,0))</f>
        <v>8140</v>
      </c>
      <c r="N165" s="327">
        <f ca="1">IF(ISERROR(VLOOKUP($B165,'NEL &amp; P4P Backsheet'!$D$11:$BM$187,N$11,0)),"",VLOOKUP($B165,'NEL &amp; P4P Backsheet'!$D$11:$BM$187, N$11,0))</f>
        <v>8140</v>
      </c>
      <c r="O165" s="459">
        <f ca="1">IF(ISERROR(VLOOKUP($B165,'NEL &amp; P4P Backsheet'!$D$11:$BM$187,O$11,0)),"",VLOOKUP($B165,'NEL &amp; P4P Backsheet'!$D$11:$BM$187, O$11,0))</f>
        <v>8016</v>
      </c>
      <c r="P165" s="57">
        <f ca="1">IF(ISERROR(VLOOKUP($B165,'NEL &amp; P4P Backsheet'!$D$11:$BM$187,P$11,0)),"",VLOOKUP($B165,'NEL &amp; P4P Backsheet'!$D$11:$BM$187, P$11,0))</f>
        <v>8030</v>
      </c>
      <c r="Q165" s="327">
        <f ca="1">IF(ISERROR(VLOOKUP($B165,'NEL &amp; P4P Backsheet'!$D$11:$BM$187,Q$11,0)),"",VLOOKUP($B165,'NEL &amp; P4P Backsheet'!$D$11:$BM$187, Q$11,0))</f>
        <v>-94</v>
      </c>
      <c r="R165" s="459">
        <f ca="1">IF(ISERROR(VLOOKUP($B165,'NEL &amp; P4P Backsheet'!$D$11:$BM$187,R$11,0)),"",VLOOKUP($B165,'NEL &amp; P4P Backsheet'!$D$11:$BM$187, R$11,0))</f>
        <v>-115</v>
      </c>
      <c r="S165" s="57">
        <f ca="1">IF(ISERROR(VLOOKUP($B165,'NEL &amp; P4P Backsheet'!$D$11:$BM$187,S$11,0)),"",VLOOKUP($B165,'NEL &amp; P4P Backsheet'!$D$11:$BM$187, S$11,0))</f>
        <v>-103</v>
      </c>
      <c r="T165" s="61">
        <f ca="1">IF(ISERROR(VLOOKUP($B165,'NEL &amp; P4P Backsheet'!$D$11:$BM$187,T$11,0)),"",VLOOKUP($B165,'NEL &amp; P4P Backsheet'!$D$11:$BM$187, T$11,0))</f>
        <v>0</v>
      </c>
      <c r="U165" s="327">
        <f ca="1">IF(ISERROR(VLOOKUP($B165,'NEL &amp; P4P Backsheet'!$D$11:$BM$187,U$11,0)),"",VLOOKUP($B165,'NEL &amp; P4P Backsheet'!$D$11:$BM$187, U$11,0))</f>
        <v>-158</v>
      </c>
      <c r="V165" s="459">
        <f ca="1">IF(ISERROR(VLOOKUP($B165,'NEL &amp; P4P Backsheet'!$D$11:$BM$187,V$11,0)),"",VLOOKUP($B165,'NEL &amp; P4P Backsheet'!$D$11:$BM$187, V$11,0))</f>
        <v>-178</v>
      </c>
      <c r="W165" s="57">
        <f ca="1">IF(ISERROR(VLOOKUP($B165,'NEL &amp; P4P Backsheet'!$D$11:$BM$187,W$11,0)),"",VLOOKUP($B165,'NEL &amp; P4P Backsheet'!$D$11:$BM$187, W$11,0))</f>
        <v>-166</v>
      </c>
    </row>
    <row r="166" spans="1:23" ht="15.75" thickBot="1">
      <c r="A166" s="3">
        <v>151</v>
      </c>
      <c r="B166" s="41" t="str">
        <f t="shared" ca="1" si="4"/>
        <v>E10000030</v>
      </c>
      <c r="C166" s="42" t="str">
        <f ca="1">IF(B166="","",VLOOKUP(B166,'Org list'!$J$9:$K$637,2,0))</f>
        <v>Surrey</v>
      </c>
      <c r="D166" s="24" t="str">
        <f ca="1">IF(ISERROR(VLOOKUP($B166,'NEL &amp; P4P Backsheet'!$D$38:$BL$187,'Non-Elective Performance'!$D$11,0)),"",VLOOKUP($B166,'NEL &amp; P4P Backsheet'!$D$38:$BL$187,'Non-Elective Performance'!$D$11,0))</f>
        <v>MAR</v>
      </c>
      <c r="E166" s="327">
        <f ca="1">IF(ISERROR(VLOOKUP($B166,'NEL &amp; P4P Backsheet'!$D$11:$BM$187,E$11,0)),"",VLOOKUP($B166,'NEL &amp; P4P Backsheet'!$D$11:$BM$187, E$11,0))</f>
        <v>24833.909379800334</v>
      </c>
      <c r="F166" s="459">
        <f ca="1">IF(ISERROR(VLOOKUP($B166,'NEL &amp; P4P Backsheet'!$D$11:$BM$187,F$11,0)),"",VLOOKUP($B166,'NEL &amp; P4P Backsheet'!$D$11:$BM$187, F$11,0))</f>
        <v>25113</v>
      </c>
      <c r="G166" s="459">
        <f ca="1">IF(ISERROR(VLOOKUP($B166,'NEL &amp; P4P Backsheet'!$D$11:$BM$187,G$11,0)),"",VLOOKUP($B166,'NEL &amp; P4P Backsheet'!$D$11:$BM$187, G$11,0))</f>
        <v>25369</v>
      </c>
      <c r="H166" s="57">
        <f ca="1">IF(ISERROR(VLOOKUP($B166,'NEL &amp; P4P Backsheet'!$D$11:$BM$187,H$11,0)),"",VLOOKUP($B166,'NEL &amp; P4P Backsheet'!$D$11:$BM$187, H$11,0))</f>
        <v>26489.299414887962</v>
      </c>
      <c r="I166" s="327">
        <f ca="1">IF(ISERROR(VLOOKUP($B166,'NEL &amp; P4P Backsheet'!$D$11:$BM$187,I$11,0)),"",VLOOKUP($B166,'NEL &amp; P4P Backsheet'!$D$11:$BM$187, I$11,0))</f>
        <v>24585.57028600233</v>
      </c>
      <c r="J166" s="459">
        <f ca="1">IF(ISERROR(VLOOKUP($B166,'NEL &amp; P4P Backsheet'!$D$11:$BM$187,J$11,0)),"",VLOOKUP($B166,'NEL &amp; P4P Backsheet'!$D$11:$BM$187, J$11,0))</f>
        <v>24861.669223001627</v>
      </c>
      <c r="K166" s="459">
        <f ca="1">IF(ISERROR(VLOOKUP($B166,'NEL &amp; P4P Backsheet'!$D$11:$BM$187,K$11,0)),"",VLOOKUP($B166,'NEL &amp; P4P Backsheet'!$D$11:$BM$187, K$11,0))</f>
        <v>25115.095365817309</v>
      </c>
      <c r="L166" s="57">
        <f ca="1">IF(ISERROR(VLOOKUP($B166,'NEL &amp; P4P Backsheet'!$D$11:$BM$187,L$11,0)),"",VLOOKUP($B166,'NEL &amp; P4P Backsheet'!$D$11:$BM$187, L$11,0))</f>
        <v>26224.406420739087</v>
      </c>
      <c r="M166" s="344">
        <f ca="1">IF(ISERROR(VLOOKUP($B166,'NEL &amp; P4P Backsheet'!$D$11:$BM$187,M$11,0)),"",VLOOKUP($B166,'NEL &amp; P4P Backsheet'!$D$11:$BM$187, M$11,0))</f>
        <v>24676</v>
      </c>
      <c r="N166" s="327">
        <f ca="1">IF(ISERROR(VLOOKUP($B166,'NEL &amp; P4P Backsheet'!$D$11:$BM$187,N$11,0)),"",VLOOKUP($B166,'NEL &amp; P4P Backsheet'!$D$11:$BM$187, N$11,0))</f>
        <v>24925.488344272533</v>
      </c>
      <c r="O166" s="459">
        <f ca="1">IF(ISERROR(VLOOKUP($B166,'NEL &amp; P4P Backsheet'!$D$11:$BM$187,O$11,0)),"",VLOOKUP($B166,'NEL &amp; P4P Backsheet'!$D$11:$BM$187, O$11,0))</f>
        <v>26153</v>
      </c>
      <c r="P166" s="57">
        <f ca="1">IF(ISERROR(VLOOKUP($B166,'NEL &amp; P4P Backsheet'!$D$11:$BM$187,P$11,0)),"",VLOOKUP($B166,'NEL &amp; P4P Backsheet'!$D$11:$BM$187, P$11,0))</f>
        <v>25236</v>
      </c>
      <c r="Q166" s="327">
        <f ca="1">IF(ISERROR(VLOOKUP($B166,'NEL &amp; P4P Backsheet'!$D$11:$BM$187,Q$11,0)),"",VLOOKUP($B166,'NEL &amp; P4P Backsheet'!$D$11:$BM$187, Q$11,0))</f>
        <v>-91.578964472199004</v>
      </c>
      <c r="R166" s="459">
        <f ca="1">IF(ISERROR(VLOOKUP($B166,'NEL &amp; P4P Backsheet'!$D$11:$BM$187,R$11,0)),"",VLOOKUP($B166,'NEL &amp; P4P Backsheet'!$D$11:$BM$187, R$11,0))</f>
        <v>-1040</v>
      </c>
      <c r="S166" s="57">
        <f ca="1">IF(ISERROR(VLOOKUP($B166,'NEL &amp; P4P Backsheet'!$D$11:$BM$187,S$11,0)),"",VLOOKUP($B166,'NEL &amp; P4P Backsheet'!$D$11:$BM$187, S$11,0))</f>
        <v>133</v>
      </c>
      <c r="T166" s="61">
        <f ca="1">IF(ISERROR(VLOOKUP($B166,'NEL &amp; P4P Backsheet'!$D$11:$BM$187,T$11,0)),"",VLOOKUP($B166,'NEL &amp; P4P Backsheet'!$D$11:$BM$187, T$11,0))</f>
        <v>0</v>
      </c>
      <c r="U166" s="327">
        <f ca="1">IF(ISERROR(VLOOKUP($B166,'NEL &amp; P4P Backsheet'!$D$11:$BM$187,U$11,0)),"",VLOOKUP($B166,'NEL &amp; P4P Backsheet'!$D$11:$BM$187, U$11,0))</f>
        <v>-339.91805827020289</v>
      </c>
      <c r="V166" s="459">
        <f ca="1">IF(ISERROR(VLOOKUP($B166,'NEL &amp; P4P Backsheet'!$D$11:$BM$187,V$11,0)),"",VLOOKUP($B166,'NEL &amp; P4P Backsheet'!$D$11:$BM$187, V$11,0))</f>
        <v>-1291.330776998373</v>
      </c>
      <c r="W166" s="57">
        <f ca="1">IF(ISERROR(VLOOKUP($B166,'NEL &amp; P4P Backsheet'!$D$11:$BM$187,W$11,0)),"",VLOOKUP($B166,'NEL &amp; P4P Backsheet'!$D$11:$BM$187, W$11,0))</f>
        <v>-120.90463418269064</v>
      </c>
    </row>
    <row r="167" spans="1:23" ht="15.75" thickBot="1">
      <c r="A167" s="3">
        <v>152</v>
      </c>
      <c r="B167" s="41" t="str">
        <f t="shared" ca="1" si="4"/>
        <v>E09000029</v>
      </c>
      <c r="C167" s="42" t="str">
        <f ca="1">IF(B167="","",VLOOKUP(B167,'Org list'!$J$9:$K$637,2,0))</f>
        <v>Sutton</v>
      </c>
      <c r="D167" s="24" t="str">
        <f ca="1">IF(ISERROR(VLOOKUP($B167,'NEL &amp; P4P Backsheet'!$D$38:$BL$187,'Non-Elective Performance'!$D$11,0)),"",VLOOKUP($B167,'NEL &amp; P4P Backsheet'!$D$38:$BL$187,'Non-Elective Performance'!$D$11,0))</f>
        <v>MAR</v>
      </c>
      <c r="E167" s="327">
        <f ca="1">IF(ISERROR(VLOOKUP($B167,'NEL &amp; P4P Backsheet'!$D$11:$BM$187,E$11,0)),"",VLOOKUP($B167,'NEL &amp; P4P Backsheet'!$D$11:$BM$187, E$11,0))</f>
        <v>4571</v>
      </c>
      <c r="F167" s="459">
        <f ca="1">IF(ISERROR(VLOOKUP($B167,'NEL &amp; P4P Backsheet'!$D$11:$BM$187,F$11,0)),"",VLOOKUP($B167,'NEL &amp; P4P Backsheet'!$D$11:$BM$187, F$11,0))</f>
        <v>4711</v>
      </c>
      <c r="G167" s="459">
        <f ca="1">IF(ISERROR(VLOOKUP($B167,'NEL &amp; P4P Backsheet'!$D$11:$BM$187,G$11,0)),"",VLOOKUP($B167,'NEL &amp; P4P Backsheet'!$D$11:$BM$187, G$11,0))</f>
        <v>5021</v>
      </c>
      <c r="H167" s="57">
        <f ca="1">IF(ISERROR(VLOOKUP($B167,'NEL &amp; P4P Backsheet'!$D$11:$BM$187,H$11,0)),"",VLOOKUP($B167,'NEL &amp; P4P Backsheet'!$D$11:$BM$187, H$11,0))</f>
        <v>4934</v>
      </c>
      <c r="I167" s="327">
        <f ca="1">IF(ISERROR(VLOOKUP($B167,'NEL &amp; P4P Backsheet'!$D$11:$BM$187,I$11,0)),"",VLOOKUP($B167,'NEL &amp; P4P Backsheet'!$D$11:$BM$187, I$11,0))</f>
        <v>4393</v>
      </c>
      <c r="J167" s="459">
        <f ca="1">IF(ISERROR(VLOOKUP($B167,'NEL &amp; P4P Backsheet'!$D$11:$BM$187,J$11,0)),"",VLOOKUP($B167,'NEL &amp; P4P Backsheet'!$D$11:$BM$187, J$11,0))</f>
        <v>4551</v>
      </c>
      <c r="K167" s="459">
        <f ca="1">IF(ISERROR(VLOOKUP($B167,'NEL &amp; P4P Backsheet'!$D$11:$BM$187,K$11,0)),"",VLOOKUP($B167,'NEL &amp; P4P Backsheet'!$D$11:$BM$187, K$11,0))</f>
        <v>4859</v>
      </c>
      <c r="L167" s="57">
        <f ca="1">IF(ISERROR(VLOOKUP($B167,'NEL &amp; P4P Backsheet'!$D$11:$BM$187,L$11,0)),"",VLOOKUP($B167,'NEL &amp; P4P Backsheet'!$D$11:$BM$187, L$11,0))</f>
        <v>4760</v>
      </c>
      <c r="M167" s="344">
        <f ca="1">IF(ISERROR(VLOOKUP($B167,'NEL &amp; P4P Backsheet'!$D$11:$BM$187,M$11,0)),"",VLOOKUP($B167,'NEL &amp; P4P Backsheet'!$D$11:$BM$187, M$11,0))</f>
        <v>4760</v>
      </c>
      <c r="N167" s="327">
        <f ca="1">IF(ISERROR(VLOOKUP($B167,'NEL &amp; P4P Backsheet'!$D$11:$BM$187,N$11,0)),"",VLOOKUP($B167,'NEL &amp; P4P Backsheet'!$D$11:$BM$187, N$11,0))</f>
        <v>4559</v>
      </c>
      <c r="O167" s="459">
        <f ca="1">IF(ISERROR(VLOOKUP($B167,'NEL &amp; P4P Backsheet'!$D$11:$BM$187,O$11,0)),"",VLOOKUP($B167,'NEL &amp; P4P Backsheet'!$D$11:$BM$187, O$11,0))</f>
        <v>4576</v>
      </c>
      <c r="P167" s="57">
        <f ca="1">IF(ISERROR(VLOOKUP($B167,'NEL &amp; P4P Backsheet'!$D$11:$BM$187,P$11,0)),"",VLOOKUP($B167,'NEL &amp; P4P Backsheet'!$D$11:$BM$187, P$11,0))</f>
        <v>4641</v>
      </c>
      <c r="Q167" s="327">
        <f ca="1">IF(ISERROR(VLOOKUP($B167,'NEL &amp; P4P Backsheet'!$D$11:$BM$187,Q$11,0)),"",VLOOKUP($B167,'NEL &amp; P4P Backsheet'!$D$11:$BM$187, Q$11,0))</f>
        <v>12</v>
      </c>
      <c r="R167" s="459">
        <f ca="1">IF(ISERROR(VLOOKUP($B167,'NEL &amp; P4P Backsheet'!$D$11:$BM$187,R$11,0)),"",VLOOKUP($B167,'NEL &amp; P4P Backsheet'!$D$11:$BM$187, R$11,0))</f>
        <v>135</v>
      </c>
      <c r="S167" s="57">
        <f ca="1">IF(ISERROR(VLOOKUP($B167,'NEL &amp; P4P Backsheet'!$D$11:$BM$187,S$11,0)),"",VLOOKUP($B167,'NEL &amp; P4P Backsheet'!$D$11:$BM$187, S$11,0))</f>
        <v>380</v>
      </c>
      <c r="T167" s="61">
        <f ca="1">IF(ISERROR(VLOOKUP($B167,'NEL &amp; P4P Backsheet'!$D$11:$BM$187,T$11,0)),"",VLOOKUP($B167,'NEL &amp; P4P Backsheet'!$D$11:$BM$187, T$11,0))</f>
        <v>0</v>
      </c>
      <c r="U167" s="327">
        <f ca="1">IF(ISERROR(VLOOKUP($B167,'NEL &amp; P4P Backsheet'!$D$11:$BM$187,U$11,0)),"",VLOOKUP($B167,'NEL &amp; P4P Backsheet'!$D$11:$BM$187, U$11,0))</f>
        <v>-166</v>
      </c>
      <c r="V167" s="459">
        <f ca="1">IF(ISERROR(VLOOKUP($B167,'NEL &amp; P4P Backsheet'!$D$11:$BM$187,V$11,0)),"",VLOOKUP($B167,'NEL &amp; P4P Backsheet'!$D$11:$BM$187, V$11,0))</f>
        <v>-25</v>
      </c>
      <c r="W167" s="57">
        <f ca="1">IF(ISERROR(VLOOKUP($B167,'NEL &amp; P4P Backsheet'!$D$11:$BM$187,W$11,0)),"",VLOOKUP($B167,'NEL &amp; P4P Backsheet'!$D$11:$BM$187, W$11,0))</f>
        <v>218</v>
      </c>
    </row>
    <row r="168" spans="1:23" ht="15.75" thickBot="1">
      <c r="A168" s="3">
        <v>153</v>
      </c>
      <c r="B168" s="41" t="str">
        <f t="shared" ca="1" si="4"/>
        <v>E06000030</v>
      </c>
      <c r="C168" s="42" t="str">
        <f ca="1">IF(B168="","",VLOOKUP(B168,'Org list'!$J$9:$K$637,2,0))</f>
        <v>Swindon</v>
      </c>
      <c r="D168" s="24" t="str">
        <f ca="1">IF(ISERROR(VLOOKUP($B168,'NEL &amp; P4P Backsheet'!$D$38:$BL$187,'Non-Elective Performance'!$D$11,0)),"",VLOOKUP($B168,'NEL &amp; P4P Backsheet'!$D$38:$BL$187,'Non-Elective Performance'!$D$11,0))</f>
        <v>SUS</v>
      </c>
      <c r="E168" s="327">
        <f ca="1">IF(ISERROR(VLOOKUP($B168,'NEL &amp; P4P Backsheet'!$D$11:$BM$187,E$11,0)),"",VLOOKUP($B168,'NEL &amp; P4P Backsheet'!$D$11:$BM$187, E$11,0))</f>
        <v>5625</v>
      </c>
      <c r="F168" s="459">
        <f ca="1">IF(ISERROR(VLOOKUP($B168,'NEL &amp; P4P Backsheet'!$D$11:$BM$187,F$11,0)),"",VLOOKUP($B168,'NEL &amp; P4P Backsheet'!$D$11:$BM$187, F$11,0))</f>
        <v>6022</v>
      </c>
      <c r="G168" s="459">
        <f ca="1">IF(ISERROR(VLOOKUP($B168,'NEL &amp; P4P Backsheet'!$D$11:$BM$187,G$11,0)),"",VLOOKUP($B168,'NEL &amp; P4P Backsheet'!$D$11:$BM$187, G$11,0))</f>
        <v>6386</v>
      </c>
      <c r="H168" s="57">
        <f ca="1">IF(ISERROR(VLOOKUP($B168,'NEL &amp; P4P Backsheet'!$D$11:$BM$187,H$11,0)),"",VLOOKUP($B168,'NEL &amp; P4P Backsheet'!$D$11:$BM$187, H$11,0))</f>
        <v>6250</v>
      </c>
      <c r="I168" s="327">
        <f ca="1">IF(ISERROR(VLOOKUP($B168,'NEL &amp; P4P Backsheet'!$D$11:$BM$187,I$11,0)),"",VLOOKUP($B168,'NEL &amp; P4P Backsheet'!$D$11:$BM$187, I$11,0))</f>
        <v>5967</v>
      </c>
      <c r="J168" s="459">
        <f ca="1">IF(ISERROR(VLOOKUP($B168,'NEL &amp; P4P Backsheet'!$D$11:$BM$187,J$11,0)),"",VLOOKUP($B168,'NEL &amp; P4P Backsheet'!$D$11:$BM$187, J$11,0))</f>
        <v>5826</v>
      </c>
      <c r="K168" s="459">
        <f ca="1">IF(ISERROR(VLOOKUP($B168,'NEL &amp; P4P Backsheet'!$D$11:$BM$187,K$11,0)),"",VLOOKUP($B168,'NEL &amp; P4P Backsheet'!$D$11:$BM$187, K$11,0))</f>
        <v>6169</v>
      </c>
      <c r="L168" s="57">
        <f ca="1">IF(ISERROR(VLOOKUP($B168,'NEL &amp; P4P Backsheet'!$D$11:$BM$187,L$11,0)),"",VLOOKUP($B168,'NEL &amp; P4P Backsheet'!$D$11:$BM$187, L$11,0))</f>
        <v>5955</v>
      </c>
      <c r="M168" s="344">
        <f ca="1">IF(ISERROR(VLOOKUP($B168,'NEL &amp; P4P Backsheet'!$D$11:$BM$187,M$11,0)),"",VLOOKUP($B168,'NEL &amp; P4P Backsheet'!$D$11:$BM$187, M$11,0))</f>
        <v>6007</v>
      </c>
      <c r="N168" s="327">
        <f ca="1">IF(ISERROR(VLOOKUP($B168,'NEL &amp; P4P Backsheet'!$D$11:$BM$187,N$11,0)),"",VLOOKUP($B168,'NEL &amp; P4P Backsheet'!$D$11:$BM$187, N$11,0))</f>
        <v>5854</v>
      </c>
      <c r="O168" s="459">
        <f ca="1">IF(ISERROR(VLOOKUP($B168,'NEL &amp; P4P Backsheet'!$D$11:$BM$187,O$11,0)),"",VLOOKUP($B168,'NEL &amp; P4P Backsheet'!$D$11:$BM$187, O$11,0))</f>
        <v>6077</v>
      </c>
      <c r="P168" s="57">
        <f ca="1">IF(ISERROR(VLOOKUP($B168,'NEL &amp; P4P Backsheet'!$D$11:$BM$187,P$11,0)),"",VLOOKUP($B168,'NEL &amp; P4P Backsheet'!$D$11:$BM$187, P$11,0))</f>
        <v>6187</v>
      </c>
      <c r="Q168" s="327">
        <f ca="1">IF(ISERROR(VLOOKUP($B168,'NEL &amp; P4P Backsheet'!$D$11:$BM$187,Q$11,0)),"",VLOOKUP($B168,'NEL &amp; P4P Backsheet'!$D$11:$BM$187, Q$11,0))</f>
        <v>-229</v>
      </c>
      <c r="R168" s="459">
        <f ca="1">IF(ISERROR(VLOOKUP($B168,'NEL &amp; P4P Backsheet'!$D$11:$BM$187,R$11,0)),"",VLOOKUP($B168,'NEL &amp; P4P Backsheet'!$D$11:$BM$187, R$11,0))</f>
        <v>-55</v>
      </c>
      <c r="S168" s="57">
        <f ca="1">IF(ISERROR(VLOOKUP($B168,'NEL &amp; P4P Backsheet'!$D$11:$BM$187,S$11,0)),"",VLOOKUP($B168,'NEL &amp; P4P Backsheet'!$D$11:$BM$187, S$11,0))</f>
        <v>199</v>
      </c>
      <c r="T168" s="61">
        <f ca="1">IF(ISERROR(VLOOKUP($B168,'NEL &amp; P4P Backsheet'!$D$11:$BM$187,T$11,0)),"",VLOOKUP($B168,'NEL &amp; P4P Backsheet'!$D$11:$BM$187, T$11,0))</f>
        <v>0</v>
      </c>
      <c r="U168" s="327">
        <f ca="1">IF(ISERROR(VLOOKUP($B168,'NEL &amp; P4P Backsheet'!$D$11:$BM$187,U$11,0)),"",VLOOKUP($B168,'NEL &amp; P4P Backsheet'!$D$11:$BM$187, U$11,0))</f>
        <v>113</v>
      </c>
      <c r="V168" s="459">
        <f ca="1">IF(ISERROR(VLOOKUP($B168,'NEL &amp; P4P Backsheet'!$D$11:$BM$187,V$11,0)),"",VLOOKUP($B168,'NEL &amp; P4P Backsheet'!$D$11:$BM$187, V$11,0))</f>
        <v>-251</v>
      </c>
      <c r="W168" s="57">
        <f ca="1">IF(ISERROR(VLOOKUP($B168,'NEL &amp; P4P Backsheet'!$D$11:$BM$187,W$11,0)),"",VLOOKUP($B168,'NEL &amp; P4P Backsheet'!$D$11:$BM$187, W$11,0))</f>
        <v>-18</v>
      </c>
    </row>
    <row r="169" spans="1:23" ht="15.75" thickBot="1">
      <c r="A169" s="3">
        <v>154</v>
      </c>
      <c r="B169" s="41" t="str">
        <f t="shared" ca="1" si="4"/>
        <v>E08000008</v>
      </c>
      <c r="C169" s="42" t="str">
        <f ca="1">IF(B169="","",VLOOKUP(B169,'Org list'!$J$9:$K$637,2,0))</f>
        <v>Tameside</v>
      </c>
      <c r="D169" s="24" t="str">
        <f ca="1">IF(ISERROR(VLOOKUP($B169,'NEL &amp; P4P Backsheet'!$D$38:$BL$187,'Non-Elective Performance'!$D$11,0)),"",VLOOKUP($B169,'NEL &amp; P4P Backsheet'!$D$38:$BL$187,'Non-Elective Performance'!$D$11,0))</f>
        <v>MAR</v>
      </c>
      <c r="E169" s="327">
        <f ca="1">IF(ISERROR(VLOOKUP($B169,'NEL &amp; P4P Backsheet'!$D$11:$BM$187,E$11,0)),"",VLOOKUP($B169,'NEL &amp; P4P Backsheet'!$D$11:$BM$187, E$11,0))</f>
        <v>6911</v>
      </c>
      <c r="F169" s="459">
        <f ca="1">IF(ISERROR(VLOOKUP($B169,'NEL &amp; P4P Backsheet'!$D$11:$BM$187,F$11,0)),"",VLOOKUP($B169,'NEL &amp; P4P Backsheet'!$D$11:$BM$187, F$11,0))</f>
        <v>6525</v>
      </c>
      <c r="G169" s="459">
        <f ca="1">IF(ISERROR(VLOOKUP($B169,'NEL &amp; P4P Backsheet'!$D$11:$BM$187,G$11,0)),"",VLOOKUP($B169,'NEL &amp; P4P Backsheet'!$D$11:$BM$187, G$11,0))</f>
        <v>6574</v>
      </c>
      <c r="H169" s="57">
        <f ca="1">IF(ISERROR(VLOOKUP($B169,'NEL &amp; P4P Backsheet'!$D$11:$BM$187,H$11,0)),"",VLOOKUP($B169,'NEL &amp; P4P Backsheet'!$D$11:$BM$187, H$11,0))</f>
        <v>6870</v>
      </c>
      <c r="I169" s="327">
        <f ca="1">IF(ISERROR(VLOOKUP($B169,'NEL &amp; P4P Backsheet'!$D$11:$BM$187,I$11,0)),"",VLOOKUP($B169,'NEL &amp; P4P Backsheet'!$D$11:$BM$187, I$11,0))</f>
        <v>6724</v>
      </c>
      <c r="J169" s="459">
        <f ca="1">IF(ISERROR(VLOOKUP($B169,'NEL &amp; P4P Backsheet'!$D$11:$BM$187,J$11,0)),"",VLOOKUP($B169,'NEL &amp; P4P Backsheet'!$D$11:$BM$187, J$11,0))</f>
        <v>6346</v>
      </c>
      <c r="K169" s="459">
        <f ca="1">IF(ISERROR(VLOOKUP($B169,'NEL &amp; P4P Backsheet'!$D$11:$BM$187,K$11,0)),"",VLOOKUP($B169,'NEL &amp; P4P Backsheet'!$D$11:$BM$187, K$11,0))</f>
        <v>6397</v>
      </c>
      <c r="L169" s="57">
        <f ca="1">IF(ISERROR(VLOOKUP($B169,'NEL &amp; P4P Backsheet'!$D$11:$BM$187,L$11,0)),"",VLOOKUP($B169,'NEL &amp; P4P Backsheet'!$D$11:$BM$187, L$11,0))</f>
        <v>6692</v>
      </c>
      <c r="M169" s="344">
        <f ca="1">IF(ISERROR(VLOOKUP($B169,'NEL &amp; P4P Backsheet'!$D$11:$BM$187,M$11,0)),"",VLOOKUP($B169,'NEL &amp; P4P Backsheet'!$D$11:$BM$187, M$11,0))</f>
        <v>6542</v>
      </c>
      <c r="N169" s="327">
        <f ca="1">IF(ISERROR(VLOOKUP($B169,'NEL &amp; P4P Backsheet'!$D$11:$BM$187,N$11,0)),"",VLOOKUP($B169,'NEL &amp; P4P Backsheet'!$D$11:$BM$187, N$11,0))</f>
        <v>6395</v>
      </c>
      <c r="O169" s="459">
        <f ca="1">IF(ISERROR(VLOOKUP($B169,'NEL &amp; P4P Backsheet'!$D$11:$BM$187,O$11,0)),"",VLOOKUP($B169,'NEL &amp; P4P Backsheet'!$D$11:$BM$187, O$11,0))</f>
        <v>6582</v>
      </c>
      <c r="P169" s="57">
        <f ca="1">IF(ISERROR(VLOOKUP($B169,'NEL &amp; P4P Backsheet'!$D$11:$BM$187,P$11,0)),"",VLOOKUP($B169,'NEL &amp; P4P Backsheet'!$D$11:$BM$187, P$11,0))</f>
        <v>6507</v>
      </c>
      <c r="Q169" s="327">
        <f ca="1">IF(ISERROR(VLOOKUP($B169,'NEL &amp; P4P Backsheet'!$D$11:$BM$187,Q$11,0)),"",VLOOKUP($B169,'NEL &amp; P4P Backsheet'!$D$11:$BM$187, Q$11,0))</f>
        <v>516</v>
      </c>
      <c r="R169" s="459">
        <f ca="1">IF(ISERROR(VLOOKUP($B169,'NEL &amp; P4P Backsheet'!$D$11:$BM$187,R$11,0)),"",VLOOKUP($B169,'NEL &amp; P4P Backsheet'!$D$11:$BM$187, R$11,0))</f>
        <v>-57</v>
      </c>
      <c r="S169" s="57">
        <f ca="1">IF(ISERROR(VLOOKUP($B169,'NEL &amp; P4P Backsheet'!$D$11:$BM$187,S$11,0)),"",VLOOKUP($B169,'NEL &amp; P4P Backsheet'!$D$11:$BM$187, S$11,0))</f>
        <v>67</v>
      </c>
      <c r="T169" s="61">
        <f ca="1">IF(ISERROR(VLOOKUP($B169,'NEL &amp; P4P Backsheet'!$D$11:$BM$187,T$11,0)),"",VLOOKUP($B169,'NEL &amp; P4P Backsheet'!$D$11:$BM$187, T$11,0))</f>
        <v>0</v>
      </c>
      <c r="U169" s="327">
        <f ca="1">IF(ISERROR(VLOOKUP($B169,'NEL &amp; P4P Backsheet'!$D$11:$BM$187,U$11,0)),"",VLOOKUP($B169,'NEL &amp; P4P Backsheet'!$D$11:$BM$187, U$11,0))</f>
        <v>329</v>
      </c>
      <c r="V169" s="459">
        <f ca="1">IF(ISERROR(VLOOKUP($B169,'NEL &amp; P4P Backsheet'!$D$11:$BM$187,V$11,0)),"",VLOOKUP($B169,'NEL &amp; P4P Backsheet'!$D$11:$BM$187, V$11,0))</f>
        <v>-236</v>
      </c>
      <c r="W169" s="57">
        <f ca="1">IF(ISERROR(VLOOKUP($B169,'NEL &amp; P4P Backsheet'!$D$11:$BM$187,W$11,0)),"",VLOOKUP($B169,'NEL &amp; P4P Backsheet'!$D$11:$BM$187, W$11,0))</f>
        <v>-110</v>
      </c>
    </row>
    <row r="170" spans="1:23" ht="15.75" thickBot="1">
      <c r="A170" s="3">
        <v>155</v>
      </c>
      <c r="B170" s="41" t="str">
        <f t="shared" ca="1" si="4"/>
        <v>E06000020</v>
      </c>
      <c r="C170" s="42" t="str">
        <f ca="1">IF(B170="","",VLOOKUP(B170,'Org list'!$J$9:$K$637,2,0))</f>
        <v>Telford and Wrekin</v>
      </c>
      <c r="D170" s="24" t="str">
        <f ca="1">IF(ISERROR(VLOOKUP($B170,'NEL &amp; P4P Backsheet'!$D$38:$BL$187,'Non-Elective Performance'!$D$11,0)),"",VLOOKUP($B170,'NEL &amp; P4P Backsheet'!$D$38:$BL$187,'Non-Elective Performance'!$D$11,0))</f>
        <v>SUS</v>
      </c>
      <c r="E170" s="327">
        <f ca="1">IF(ISERROR(VLOOKUP($B170,'NEL &amp; P4P Backsheet'!$D$11:$BM$187,E$11,0)),"",VLOOKUP($B170,'NEL &amp; P4P Backsheet'!$D$11:$BM$187, E$11,0))</f>
        <v>4437</v>
      </c>
      <c r="F170" s="459">
        <f ca="1">IF(ISERROR(VLOOKUP($B170,'NEL &amp; P4P Backsheet'!$D$11:$BM$187,F$11,0)),"",VLOOKUP($B170,'NEL &amp; P4P Backsheet'!$D$11:$BM$187, F$11,0))</f>
        <v>4258</v>
      </c>
      <c r="G170" s="459">
        <f ca="1">IF(ISERROR(VLOOKUP($B170,'NEL &amp; P4P Backsheet'!$D$11:$BM$187,G$11,0)),"",VLOOKUP($B170,'NEL &amp; P4P Backsheet'!$D$11:$BM$187, G$11,0))</f>
        <v>4075</v>
      </c>
      <c r="H170" s="57">
        <f ca="1">IF(ISERROR(VLOOKUP($B170,'NEL &amp; P4P Backsheet'!$D$11:$BM$187,H$11,0)),"",VLOOKUP($B170,'NEL &amp; P4P Backsheet'!$D$11:$BM$187, H$11,0))</f>
        <v>4373</v>
      </c>
      <c r="I170" s="327">
        <f ca="1">IF(ISERROR(VLOOKUP($B170,'NEL &amp; P4P Backsheet'!$D$11:$BM$187,I$11,0)),"",VLOOKUP($B170,'NEL &amp; P4P Backsheet'!$D$11:$BM$187, I$11,0))</f>
        <v>4282</v>
      </c>
      <c r="J170" s="459">
        <f ca="1">IF(ISERROR(VLOOKUP($B170,'NEL &amp; P4P Backsheet'!$D$11:$BM$187,J$11,0)),"",VLOOKUP($B170,'NEL &amp; P4P Backsheet'!$D$11:$BM$187, J$11,0))</f>
        <v>4109</v>
      </c>
      <c r="K170" s="459">
        <f ca="1">IF(ISERROR(VLOOKUP($B170,'NEL &amp; P4P Backsheet'!$D$11:$BM$187,K$11,0)),"",VLOOKUP($B170,'NEL &amp; P4P Backsheet'!$D$11:$BM$187, K$11,0))</f>
        <v>3932</v>
      </c>
      <c r="L170" s="57">
        <f ca="1">IF(ISERROR(VLOOKUP($B170,'NEL &amp; P4P Backsheet'!$D$11:$BM$187,L$11,0)),"",VLOOKUP($B170,'NEL &amp; P4P Backsheet'!$D$11:$BM$187, L$11,0))</f>
        <v>4220</v>
      </c>
      <c r="M170" s="344">
        <f ca="1">IF(ISERROR(VLOOKUP($B170,'NEL &amp; P4P Backsheet'!$D$11:$BM$187,M$11,0)),"",VLOOKUP($B170,'NEL &amp; P4P Backsheet'!$D$11:$BM$187, M$11,0))</f>
        <v>4063</v>
      </c>
      <c r="N170" s="327">
        <f ca="1">IF(ISERROR(VLOOKUP($B170,'NEL &amp; P4P Backsheet'!$D$11:$BM$187,N$11,0)),"",VLOOKUP($B170,'NEL &amp; P4P Backsheet'!$D$11:$BM$187, N$11,0))</f>
        <v>4210</v>
      </c>
      <c r="O170" s="459">
        <f ca="1">IF(ISERROR(VLOOKUP($B170,'NEL &amp; P4P Backsheet'!$D$11:$BM$187,O$11,0)),"",VLOOKUP($B170,'NEL &amp; P4P Backsheet'!$D$11:$BM$187, O$11,0))</f>
        <v>4142</v>
      </c>
      <c r="P170" s="57">
        <f ca="1">IF(ISERROR(VLOOKUP($B170,'NEL &amp; P4P Backsheet'!$D$11:$BM$187,P$11,0)),"",VLOOKUP($B170,'NEL &amp; P4P Backsheet'!$D$11:$BM$187, P$11,0))</f>
        <v>4142</v>
      </c>
      <c r="Q170" s="327">
        <f ca="1">IF(ISERROR(VLOOKUP($B170,'NEL &amp; P4P Backsheet'!$D$11:$BM$187,Q$11,0)),"",VLOOKUP($B170,'NEL &amp; P4P Backsheet'!$D$11:$BM$187, Q$11,0))</f>
        <v>227</v>
      </c>
      <c r="R170" s="459">
        <f ca="1">IF(ISERROR(VLOOKUP($B170,'NEL &amp; P4P Backsheet'!$D$11:$BM$187,R$11,0)),"",VLOOKUP($B170,'NEL &amp; P4P Backsheet'!$D$11:$BM$187, R$11,0))</f>
        <v>116</v>
      </c>
      <c r="S170" s="57">
        <f ca="1">IF(ISERROR(VLOOKUP($B170,'NEL &amp; P4P Backsheet'!$D$11:$BM$187,S$11,0)),"",VLOOKUP($B170,'NEL &amp; P4P Backsheet'!$D$11:$BM$187, S$11,0))</f>
        <v>-67</v>
      </c>
      <c r="T170" s="61">
        <f ca="1">IF(ISERROR(VLOOKUP($B170,'NEL &amp; P4P Backsheet'!$D$11:$BM$187,T$11,0)),"",VLOOKUP($B170,'NEL &amp; P4P Backsheet'!$D$11:$BM$187, T$11,0))</f>
        <v>0</v>
      </c>
      <c r="U170" s="327">
        <f ca="1">IF(ISERROR(VLOOKUP($B170,'NEL &amp; P4P Backsheet'!$D$11:$BM$187,U$11,0)),"",VLOOKUP($B170,'NEL &amp; P4P Backsheet'!$D$11:$BM$187, U$11,0))</f>
        <v>72</v>
      </c>
      <c r="V170" s="459">
        <f ca="1">IF(ISERROR(VLOOKUP($B170,'NEL &amp; P4P Backsheet'!$D$11:$BM$187,V$11,0)),"",VLOOKUP($B170,'NEL &amp; P4P Backsheet'!$D$11:$BM$187, V$11,0))</f>
        <v>-33</v>
      </c>
      <c r="W170" s="57">
        <f ca="1">IF(ISERROR(VLOOKUP($B170,'NEL &amp; P4P Backsheet'!$D$11:$BM$187,W$11,0)),"",VLOOKUP($B170,'NEL &amp; P4P Backsheet'!$D$11:$BM$187, W$11,0))</f>
        <v>-210</v>
      </c>
    </row>
    <row r="171" spans="1:23" ht="15.75" thickBot="1">
      <c r="A171" s="3">
        <v>156</v>
      </c>
      <c r="B171" s="41" t="str">
        <f t="shared" ca="1" si="4"/>
        <v>E06000034</v>
      </c>
      <c r="C171" s="42" t="str">
        <f ca="1">IF(B171="","",VLOOKUP(B171,'Org list'!$J$9:$K$637,2,0))</f>
        <v>Thurrock</v>
      </c>
      <c r="D171" s="24" t="str">
        <f ca="1">IF(ISERROR(VLOOKUP($B171,'NEL &amp; P4P Backsheet'!$D$38:$BL$187,'Non-Elective Performance'!$D$11,0)),"",VLOOKUP($B171,'NEL &amp; P4P Backsheet'!$D$38:$BL$187,'Non-Elective Performance'!$D$11,0))</f>
        <v>SUS</v>
      </c>
      <c r="E171" s="327">
        <f ca="1">IF(ISERROR(VLOOKUP($B171,'NEL &amp; P4P Backsheet'!$D$11:$BM$187,E$11,0)),"",VLOOKUP($B171,'NEL &amp; P4P Backsheet'!$D$11:$BM$187, E$11,0))</f>
        <v>4712</v>
      </c>
      <c r="F171" s="459">
        <f ca="1">IF(ISERROR(VLOOKUP($B171,'NEL &amp; P4P Backsheet'!$D$11:$BM$187,F$11,0)),"",VLOOKUP($B171,'NEL &amp; P4P Backsheet'!$D$11:$BM$187, F$11,0))</f>
        <v>4900</v>
      </c>
      <c r="G171" s="459">
        <f ca="1">IF(ISERROR(VLOOKUP($B171,'NEL &amp; P4P Backsheet'!$D$11:$BM$187,G$11,0)),"",VLOOKUP($B171,'NEL &amp; P4P Backsheet'!$D$11:$BM$187, G$11,0))</f>
        <v>4991</v>
      </c>
      <c r="H171" s="57">
        <f ca="1">IF(ISERROR(VLOOKUP($B171,'NEL &amp; P4P Backsheet'!$D$11:$BM$187,H$11,0)),"",VLOOKUP($B171,'NEL &amp; P4P Backsheet'!$D$11:$BM$187, H$11,0))</f>
        <v>5005</v>
      </c>
      <c r="I171" s="327">
        <f ca="1">IF(ISERROR(VLOOKUP($B171,'NEL &amp; P4P Backsheet'!$D$11:$BM$187,I$11,0)),"",VLOOKUP($B171,'NEL &amp; P4P Backsheet'!$D$11:$BM$187, I$11,0))</f>
        <v>4547.08</v>
      </c>
      <c r="J171" s="459">
        <f ca="1">IF(ISERROR(VLOOKUP($B171,'NEL &amp; P4P Backsheet'!$D$11:$BM$187,J$11,0)),"",VLOOKUP($B171,'NEL &amp; P4P Backsheet'!$D$11:$BM$187, J$11,0))</f>
        <v>4728.5</v>
      </c>
      <c r="K171" s="459">
        <f ca="1">IF(ISERROR(VLOOKUP($B171,'NEL &amp; P4P Backsheet'!$D$11:$BM$187,K$11,0)),"",VLOOKUP($B171,'NEL &amp; P4P Backsheet'!$D$11:$BM$187, K$11,0))</f>
        <v>4816.3149999999996</v>
      </c>
      <c r="L171" s="57">
        <f ca="1">IF(ISERROR(VLOOKUP($B171,'NEL &amp; P4P Backsheet'!$D$11:$BM$187,L$11,0)),"",VLOOKUP($B171,'NEL &amp; P4P Backsheet'!$D$11:$BM$187, L$11,0))</f>
        <v>4829.8249999999998</v>
      </c>
      <c r="M171" s="344">
        <f ca="1">IF(ISERROR(VLOOKUP($B171,'NEL &amp; P4P Backsheet'!$D$11:$BM$187,M$11,0)),"",VLOOKUP($B171,'NEL &amp; P4P Backsheet'!$D$11:$BM$187, M$11,0))</f>
        <v>4773</v>
      </c>
      <c r="N171" s="327">
        <f ca="1">IF(ISERROR(VLOOKUP($B171,'NEL &amp; P4P Backsheet'!$D$11:$BM$187,N$11,0)),"",VLOOKUP($B171,'NEL &amp; P4P Backsheet'!$D$11:$BM$187, N$11,0))</f>
        <v>4755</v>
      </c>
      <c r="O171" s="459">
        <f ca="1">IF(ISERROR(VLOOKUP($B171,'NEL &amp; P4P Backsheet'!$D$11:$BM$187,O$11,0)),"",VLOOKUP($B171,'NEL &amp; P4P Backsheet'!$D$11:$BM$187, O$11,0))</f>
        <v>4613</v>
      </c>
      <c r="P171" s="57">
        <f ca="1">IF(ISERROR(VLOOKUP($B171,'NEL &amp; P4P Backsheet'!$D$11:$BM$187,P$11,0)),"",VLOOKUP($B171,'NEL &amp; P4P Backsheet'!$D$11:$BM$187, P$11,0))</f>
        <v>4917</v>
      </c>
      <c r="Q171" s="327">
        <f ca="1">IF(ISERROR(VLOOKUP($B171,'NEL &amp; P4P Backsheet'!$D$11:$BM$187,Q$11,0)),"",VLOOKUP($B171,'NEL &amp; P4P Backsheet'!$D$11:$BM$187, Q$11,0))</f>
        <v>-43</v>
      </c>
      <c r="R171" s="459">
        <f ca="1">IF(ISERROR(VLOOKUP($B171,'NEL &amp; P4P Backsheet'!$D$11:$BM$187,R$11,0)),"",VLOOKUP($B171,'NEL &amp; P4P Backsheet'!$D$11:$BM$187, R$11,0))</f>
        <v>287</v>
      </c>
      <c r="S171" s="57">
        <f ca="1">IF(ISERROR(VLOOKUP($B171,'NEL &amp; P4P Backsheet'!$D$11:$BM$187,S$11,0)),"",VLOOKUP($B171,'NEL &amp; P4P Backsheet'!$D$11:$BM$187, S$11,0))</f>
        <v>74</v>
      </c>
      <c r="T171" s="61">
        <f ca="1">IF(ISERROR(VLOOKUP($B171,'NEL &amp; P4P Backsheet'!$D$11:$BM$187,T$11,0)),"",VLOOKUP($B171,'NEL &amp; P4P Backsheet'!$D$11:$BM$187, T$11,0))</f>
        <v>0</v>
      </c>
      <c r="U171" s="327">
        <f ca="1">IF(ISERROR(VLOOKUP($B171,'NEL &amp; P4P Backsheet'!$D$11:$BM$187,U$11,0)),"",VLOOKUP($B171,'NEL &amp; P4P Backsheet'!$D$11:$BM$187, U$11,0))</f>
        <v>-207.92000000000007</v>
      </c>
      <c r="V171" s="459">
        <f ca="1">IF(ISERROR(VLOOKUP($B171,'NEL &amp; P4P Backsheet'!$D$11:$BM$187,V$11,0)),"",VLOOKUP($B171,'NEL &amp; P4P Backsheet'!$D$11:$BM$187, V$11,0))</f>
        <v>115.5</v>
      </c>
      <c r="W171" s="57">
        <f ca="1">IF(ISERROR(VLOOKUP($B171,'NEL &amp; P4P Backsheet'!$D$11:$BM$187,W$11,0)),"",VLOOKUP($B171,'NEL &amp; P4P Backsheet'!$D$11:$BM$187, W$11,0))</f>
        <v>-100.6850000000004</v>
      </c>
    </row>
    <row r="172" spans="1:23" ht="15.75" thickBot="1">
      <c r="A172" s="3">
        <v>157</v>
      </c>
      <c r="B172" s="41" t="str">
        <f t="shared" ca="1" si="4"/>
        <v>E06000027</v>
      </c>
      <c r="C172" s="42" t="str">
        <f ca="1">IF(B172="","",VLOOKUP(B172,'Org list'!$J$9:$K$637,2,0))</f>
        <v>Torbay</v>
      </c>
      <c r="D172" s="24" t="str">
        <f ca="1">IF(ISERROR(VLOOKUP($B172,'NEL &amp; P4P Backsheet'!$D$38:$BL$187,'Non-Elective Performance'!$D$11,0)),"",VLOOKUP($B172,'NEL &amp; P4P Backsheet'!$D$38:$BL$187,'Non-Elective Performance'!$D$11,0))</f>
        <v>SUS</v>
      </c>
      <c r="E172" s="327">
        <f ca="1">IF(ISERROR(VLOOKUP($B172,'NEL &amp; P4P Backsheet'!$D$11:$BM$187,E$11,0)),"",VLOOKUP($B172,'NEL &amp; P4P Backsheet'!$D$11:$BM$187, E$11,0))</f>
        <v>3577</v>
      </c>
      <c r="F172" s="459">
        <f ca="1">IF(ISERROR(VLOOKUP($B172,'NEL &amp; P4P Backsheet'!$D$11:$BM$187,F$11,0)),"",VLOOKUP($B172,'NEL &amp; P4P Backsheet'!$D$11:$BM$187, F$11,0))</f>
        <v>3490</v>
      </c>
      <c r="G172" s="459">
        <f ca="1">IF(ISERROR(VLOOKUP($B172,'NEL &amp; P4P Backsheet'!$D$11:$BM$187,G$11,0)),"",VLOOKUP($B172,'NEL &amp; P4P Backsheet'!$D$11:$BM$187, G$11,0))</f>
        <v>3500</v>
      </c>
      <c r="H172" s="57">
        <f ca="1">IF(ISERROR(VLOOKUP($B172,'NEL &amp; P4P Backsheet'!$D$11:$BM$187,H$11,0)),"",VLOOKUP($B172,'NEL &amp; P4P Backsheet'!$D$11:$BM$187, H$11,0))</f>
        <v>3616</v>
      </c>
      <c r="I172" s="327">
        <f ca="1">IF(ISERROR(VLOOKUP($B172,'NEL &amp; P4P Backsheet'!$D$11:$BM$187,I$11,0)),"",VLOOKUP($B172,'NEL &amp; P4P Backsheet'!$D$11:$BM$187, I$11,0))</f>
        <v>3577</v>
      </c>
      <c r="J172" s="459">
        <f ca="1">IF(ISERROR(VLOOKUP($B172,'NEL &amp; P4P Backsheet'!$D$11:$BM$187,J$11,0)),"",VLOOKUP($B172,'NEL &amp; P4P Backsheet'!$D$11:$BM$187, J$11,0))</f>
        <v>3490</v>
      </c>
      <c r="K172" s="459">
        <f ca="1">IF(ISERROR(VLOOKUP($B172,'NEL &amp; P4P Backsheet'!$D$11:$BM$187,K$11,0)),"",VLOOKUP($B172,'NEL &amp; P4P Backsheet'!$D$11:$BM$187, K$11,0))</f>
        <v>3500</v>
      </c>
      <c r="L172" s="57">
        <f ca="1">IF(ISERROR(VLOOKUP($B172,'NEL &amp; P4P Backsheet'!$D$11:$BM$187,L$11,0)),"",VLOOKUP($B172,'NEL &amp; P4P Backsheet'!$D$11:$BM$187, L$11,0))</f>
        <v>3616</v>
      </c>
      <c r="M172" s="344">
        <f ca="1">IF(ISERROR(VLOOKUP($B172,'NEL &amp; P4P Backsheet'!$D$11:$BM$187,M$11,0)),"",VLOOKUP($B172,'NEL &amp; P4P Backsheet'!$D$11:$BM$187, M$11,0))</f>
        <v>3513</v>
      </c>
      <c r="N172" s="327">
        <f ca="1">IF(ISERROR(VLOOKUP($B172,'NEL &amp; P4P Backsheet'!$D$11:$BM$187,N$11,0)),"",VLOOKUP($B172,'NEL &amp; P4P Backsheet'!$D$11:$BM$187, N$11,0))</f>
        <v>3513</v>
      </c>
      <c r="O172" s="459">
        <f ca="1">IF(ISERROR(VLOOKUP($B172,'NEL &amp; P4P Backsheet'!$D$11:$BM$187,O$11,0)),"",VLOOKUP($B172,'NEL &amp; P4P Backsheet'!$D$11:$BM$187, O$11,0))</f>
        <v>2888</v>
      </c>
      <c r="P172" s="57">
        <f ca="1">IF(ISERROR(VLOOKUP($B172,'NEL &amp; P4P Backsheet'!$D$11:$BM$187,P$11,0)),"",VLOOKUP($B172,'NEL &amp; P4P Backsheet'!$D$11:$BM$187, P$11,0))</f>
        <v>3429</v>
      </c>
      <c r="Q172" s="327">
        <f ca="1">IF(ISERROR(VLOOKUP($B172,'NEL &amp; P4P Backsheet'!$D$11:$BM$187,Q$11,0)),"",VLOOKUP($B172,'NEL &amp; P4P Backsheet'!$D$11:$BM$187, Q$11,0))</f>
        <v>64</v>
      </c>
      <c r="R172" s="459">
        <f ca="1">IF(ISERROR(VLOOKUP($B172,'NEL &amp; P4P Backsheet'!$D$11:$BM$187,R$11,0)),"",VLOOKUP($B172,'NEL &amp; P4P Backsheet'!$D$11:$BM$187, R$11,0))</f>
        <v>602</v>
      </c>
      <c r="S172" s="57">
        <f ca="1">IF(ISERROR(VLOOKUP($B172,'NEL &amp; P4P Backsheet'!$D$11:$BM$187,S$11,0)),"",VLOOKUP($B172,'NEL &amp; P4P Backsheet'!$D$11:$BM$187, S$11,0))</f>
        <v>71</v>
      </c>
      <c r="T172" s="61">
        <f ca="1">IF(ISERROR(VLOOKUP($B172,'NEL &amp; P4P Backsheet'!$D$11:$BM$187,T$11,0)),"",VLOOKUP($B172,'NEL &amp; P4P Backsheet'!$D$11:$BM$187, T$11,0))</f>
        <v>0</v>
      </c>
      <c r="U172" s="327">
        <f ca="1">IF(ISERROR(VLOOKUP($B172,'NEL &amp; P4P Backsheet'!$D$11:$BM$187,U$11,0)),"",VLOOKUP($B172,'NEL &amp; P4P Backsheet'!$D$11:$BM$187, U$11,0))</f>
        <v>64</v>
      </c>
      <c r="V172" s="459">
        <f ca="1">IF(ISERROR(VLOOKUP($B172,'NEL &amp; P4P Backsheet'!$D$11:$BM$187,V$11,0)),"",VLOOKUP($B172,'NEL &amp; P4P Backsheet'!$D$11:$BM$187, V$11,0))</f>
        <v>602</v>
      </c>
      <c r="W172" s="57">
        <f ca="1">IF(ISERROR(VLOOKUP($B172,'NEL &amp; P4P Backsheet'!$D$11:$BM$187,W$11,0)),"",VLOOKUP($B172,'NEL &amp; P4P Backsheet'!$D$11:$BM$187, W$11,0))</f>
        <v>71</v>
      </c>
    </row>
    <row r="173" spans="1:23" ht="15.75" thickBot="1">
      <c r="A173" s="3">
        <v>158</v>
      </c>
      <c r="B173" s="41" t="str">
        <f t="shared" ca="1" si="4"/>
        <v>E09000030</v>
      </c>
      <c r="C173" s="42" t="str">
        <f ca="1">IF(B173="","",VLOOKUP(B173,'Org list'!$J$9:$K$637,2,0))</f>
        <v>Tower Hamlets</v>
      </c>
      <c r="D173" s="24" t="str">
        <f ca="1">IF(ISERROR(VLOOKUP($B173,'NEL &amp; P4P Backsheet'!$D$38:$BL$187,'Non-Elective Performance'!$D$11,0)),"",VLOOKUP($B173,'NEL &amp; P4P Backsheet'!$D$38:$BL$187,'Non-Elective Performance'!$D$11,0))</f>
        <v>SUS</v>
      </c>
      <c r="E173" s="327">
        <f ca="1">IF(ISERROR(VLOOKUP($B173,'NEL &amp; P4P Backsheet'!$D$11:$BM$187,E$11,0)),"",VLOOKUP($B173,'NEL &amp; P4P Backsheet'!$D$11:$BM$187, E$11,0))</f>
        <v>5378</v>
      </c>
      <c r="F173" s="459">
        <f ca="1">IF(ISERROR(VLOOKUP($B173,'NEL &amp; P4P Backsheet'!$D$11:$BM$187,F$11,0)),"",VLOOKUP($B173,'NEL &amp; P4P Backsheet'!$D$11:$BM$187, F$11,0))</f>
        <v>5449</v>
      </c>
      <c r="G173" s="459">
        <f ca="1">IF(ISERROR(VLOOKUP($B173,'NEL &amp; P4P Backsheet'!$D$11:$BM$187,G$11,0)),"",VLOOKUP($B173,'NEL &amp; P4P Backsheet'!$D$11:$BM$187, G$11,0))</f>
        <v>5269</v>
      </c>
      <c r="H173" s="57">
        <f ca="1">IF(ISERROR(VLOOKUP($B173,'NEL &amp; P4P Backsheet'!$D$11:$BM$187,H$11,0)),"",VLOOKUP($B173,'NEL &amp; P4P Backsheet'!$D$11:$BM$187, H$11,0))</f>
        <v>5518</v>
      </c>
      <c r="I173" s="327">
        <f ca="1">IF(ISERROR(VLOOKUP($B173,'NEL &amp; P4P Backsheet'!$D$11:$BM$187,I$11,0)),"",VLOOKUP($B173,'NEL &amp; P4P Backsheet'!$D$11:$BM$187, I$11,0))</f>
        <v>5194</v>
      </c>
      <c r="J173" s="459">
        <f ca="1">IF(ISERROR(VLOOKUP($B173,'NEL &amp; P4P Backsheet'!$D$11:$BM$187,J$11,0)),"",VLOOKUP($B173,'NEL &amp; P4P Backsheet'!$D$11:$BM$187, J$11,0))</f>
        <v>5248</v>
      </c>
      <c r="K173" s="459">
        <f ca="1">IF(ISERROR(VLOOKUP($B173,'NEL &amp; P4P Backsheet'!$D$11:$BM$187,K$11,0)),"",VLOOKUP($B173,'NEL &amp; P4P Backsheet'!$D$11:$BM$187, K$11,0))</f>
        <v>5089</v>
      </c>
      <c r="L173" s="57">
        <f ca="1">IF(ISERROR(VLOOKUP($B173,'NEL &amp; P4P Backsheet'!$D$11:$BM$187,L$11,0)),"",VLOOKUP($B173,'NEL &amp; P4P Backsheet'!$D$11:$BM$187, L$11,0))</f>
        <v>5326</v>
      </c>
      <c r="M173" s="344">
        <f ca="1">IF(ISERROR(VLOOKUP($B173,'NEL &amp; P4P Backsheet'!$D$11:$BM$187,M$11,0)),"",VLOOKUP($B173,'NEL &amp; P4P Backsheet'!$D$11:$BM$187, M$11,0))</f>
        <v>5304</v>
      </c>
      <c r="N173" s="327">
        <f ca="1">IF(ISERROR(VLOOKUP($B173,'NEL &amp; P4P Backsheet'!$D$11:$BM$187,N$11,0)),"",VLOOKUP($B173,'NEL &amp; P4P Backsheet'!$D$11:$BM$187, N$11,0))</f>
        <v>5304</v>
      </c>
      <c r="O173" s="459">
        <f ca="1">IF(ISERROR(VLOOKUP($B173,'NEL &amp; P4P Backsheet'!$D$11:$BM$187,O$11,0)),"",VLOOKUP($B173,'NEL &amp; P4P Backsheet'!$D$11:$BM$187, O$11,0))</f>
        <v>5489</v>
      </c>
      <c r="P173" s="57">
        <f ca="1">IF(ISERROR(VLOOKUP($B173,'NEL &amp; P4P Backsheet'!$D$11:$BM$187,P$11,0)),"",VLOOKUP($B173,'NEL &amp; P4P Backsheet'!$D$11:$BM$187, P$11,0))</f>
        <v>5841</v>
      </c>
      <c r="Q173" s="327">
        <f ca="1">IF(ISERROR(VLOOKUP($B173,'NEL &amp; P4P Backsheet'!$D$11:$BM$187,Q$11,0)),"",VLOOKUP($B173,'NEL &amp; P4P Backsheet'!$D$11:$BM$187, Q$11,0))</f>
        <v>74</v>
      </c>
      <c r="R173" s="459">
        <f ca="1">IF(ISERROR(VLOOKUP($B173,'NEL &amp; P4P Backsheet'!$D$11:$BM$187,R$11,0)),"",VLOOKUP($B173,'NEL &amp; P4P Backsheet'!$D$11:$BM$187, R$11,0))</f>
        <v>-40</v>
      </c>
      <c r="S173" s="57">
        <f ca="1">IF(ISERROR(VLOOKUP($B173,'NEL &amp; P4P Backsheet'!$D$11:$BM$187,S$11,0)),"",VLOOKUP($B173,'NEL &amp; P4P Backsheet'!$D$11:$BM$187, S$11,0))</f>
        <v>-572</v>
      </c>
      <c r="T173" s="61">
        <f ca="1">IF(ISERROR(VLOOKUP($B173,'NEL &amp; P4P Backsheet'!$D$11:$BM$187,T$11,0)),"",VLOOKUP($B173,'NEL &amp; P4P Backsheet'!$D$11:$BM$187, T$11,0))</f>
        <v>0</v>
      </c>
      <c r="U173" s="327">
        <f ca="1">IF(ISERROR(VLOOKUP($B173,'NEL &amp; P4P Backsheet'!$D$11:$BM$187,U$11,0)),"",VLOOKUP($B173,'NEL &amp; P4P Backsheet'!$D$11:$BM$187, U$11,0))</f>
        <v>-110</v>
      </c>
      <c r="V173" s="459">
        <f ca="1">IF(ISERROR(VLOOKUP($B173,'NEL &amp; P4P Backsheet'!$D$11:$BM$187,V$11,0)),"",VLOOKUP($B173,'NEL &amp; P4P Backsheet'!$D$11:$BM$187, V$11,0))</f>
        <v>-241</v>
      </c>
      <c r="W173" s="57">
        <f ca="1">IF(ISERROR(VLOOKUP($B173,'NEL &amp; P4P Backsheet'!$D$11:$BM$187,W$11,0)),"",VLOOKUP($B173,'NEL &amp; P4P Backsheet'!$D$11:$BM$187, W$11,0))</f>
        <v>-752</v>
      </c>
    </row>
    <row r="174" spans="1:23" ht="15.75" thickBot="1">
      <c r="A174" s="3">
        <v>159</v>
      </c>
      <c r="B174" s="41" t="str">
        <f t="shared" ca="1" si="4"/>
        <v>E08000009</v>
      </c>
      <c r="C174" s="42" t="str">
        <f ca="1">IF(B174="","",VLOOKUP(B174,'Org list'!$J$9:$K$637,2,0))</f>
        <v>Trafford</v>
      </c>
      <c r="D174" s="24" t="str">
        <f ca="1">IF(ISERROR(VLOOKUP($B174,'NEL &amp; P4P Backsheet'!$D$38:$BL$187,'Non-Elective Performance'!$D$11,0)),"",VLOOKUP($B174,'NEL &amp; P4P Backsheet'!$D$38:$BL$187,'Non-Elective Performance'!$D$11,0))</f>
        <v>MAR</v>
      </c>
      <c r="E174" s="327">
        <f ca="1">IF(ISERROR(VLOOKUP($B174,'NEL &amp; P4P Backsheet'!$D$11:$BM$187,E$11,0)),"",VLOOKUP($B174,'NEL &amp; P4P Backsheet'!$D$11:$BM$187, E$11,0))</f>
        <v>5716</v>
      </c>
      <c r="F174" s="459">
        <f ca="1">IF(ISERROR(VLOOKUP($B174,'NEL &amp; P4P Backsheet'!$D$11:$BM$187,F$11,0)),"",VLOOKUP($B174,'NEL &amp; P4P Backsheet'!$D$11:$BM$187, F$11,0))</f>
        <v>5962</v>
      </c>
      <c r="G174" s="459">
        <f ca="1">IF(ISERROR(VLOOKUP($B174,'NEL &amp; P4P Backsheet'!$D$11:$BM$187,G$11,0)),"",VLOOKUP($B174,'NEL &amp; P4P Backsheet'!$D$11:$BM$187, G$11,0))</f>
        <v>5876</v>
      </c>
      <c r="H174" s="57">
        <f ca="1">IF(ISERROR(VLOOKUP($B174,'NEL &amp; P4P Backsheet'!$D$11:$BM$187,H$11,0)),"",VLOOKUP($B174,'NEL &amp; P4P Backsheet'!$D$11:$BM$187, H$11,0))</f>
        <v>6428</v>
      </c>
      <c r="I174" s="327">
        <f ca="1">IF(ISERROR(VLOOKUP($B174,'NEL &amp; P4P Backsheet'!$D$11:$BM$187,I$11,0)),"",VLOOKUP($B174,'NEL &amp; P4P Backsheet'!$D$11:$BM$187, I$11,0))</f>
        <v>5491</v>
      </c>
      <c r="J174" s="459">
        <f ca="1">IF(ISERROR(VLOOKUP($B174,'NEL &amp; P4P Backsheet'!$D$11:$BM$187,J$11,0)),"",VLOOKUP($B174,'NEL &amp; P4P Backsheet'!$D$11:$BM$187, J$11,0))</f>
        <v>5758</v>
      </c>
      <c r="K174" s="459">
        <f ca="1">IF(ISERROR(VLOOKUP($B174,'NEL &amp; P4P Backsheet'!$D$11:$BM$187,K$11,0)),"",VLOOKUP($B174,'NEL &amp; P4P Backsheet'!$D$11:$BM$187, K$11,0))</f>
        <v>5671</v>
      </c>
      <c r="L174" s="57">
        <f ca="1">IF(ISERROR(VLOOKUP($B174,'NEL &amp; P4P Backsheet'!$D$11:$BM$187,L$11,0)),"",VLOOKUP($B174,'NEL &amp; P4P Backsheet'!$D$11:$BM$187, L$11,0))</f>
        <v>6222</v>
      </c>
      <c r="M174" s="344">
        <f ca="1">IF(ISERROR(VLOOKUP($B174,'NEL &amp; P4P Backsheet'!$D$11:$BM$187,M$11,0)),"",VLOOKUP($B174,'NEL &amp; P4P Backsheet'!$D$11:$BM$187, M$11,0))</f>
        <v>5491</v>
      </c>
      <c r="N174" s="327">
        <f ca="1">IF(ISERROR(VLOOKUP($B174,'NEL &amp; P4P Backsheet'!$D$11:$BM$187,N$11,0)),"",VLOOKUP($B174,'NEL &amp; P4P Backsheet'!$D$11:$BM$187, N$11,0))</f>
        <v>6112</v>
      </c>
      <c r="O174" s="459">
        <f ca="1">IF(ISERROR(VLOOKUP($B174,'NEL &amp; P4P Backsheet'!$D$11:$BM$187,O$11,0)),"",VLOOKUP($B174,'NEL &amp; P4P Backsheet'!$D$11:$BM$187, O$11,0))</f>
        <v>5990</v>
      </c>
      <c r="P174" s="57">
        <f ca="1">IF(ISERROR(VLOOKUP($B174,'NEL &amp; P4P Backsheet'!$D$11:$BM$187,P$11,0)),"",VLOOKUP($B174,'NEL &amp; P4P Backsheet'!$D$11:$BM$187, P$11,0))</f>
        <v>6451</v>
      </c>
      <c r="Q174" s="327">
        <f ca="1">IF(ISERROR(VLOOKUP($B174,'NEL &amp; P4P Backsheet'!$D$11:$BM$187,Q$11,0)),"",VLOOKUP($B174,'NEL &amp; P4P Backsheet'!$D$11:$BM$187, Q$11,0))</f>
        <v>-396</v>
      </c>
      <c r="R174" s="459">
        <f ca="1">IF(ISERROR(VLOOKUP($B174,'NEL &amp; P4P Backsheet'!$D$11:$BM$187,R$11,0)),"",VLOOKUP($B174,'NEL &amp; P4P Backsheet'!$D$11:$BM$187, R$11,0))</f>
        <v>-28</v>
      </c>
      <c r="S174" s="57">
        <f ca="1">IF(ISERROR(VLOOKUP($B174,'NEL &amp; P4P Backsheet'!$D$11:$BM$187,S$11,0)),"",VLOOKUP($B174,'NEL &amp; P4P Backsheet'!$D$11:$BM$187, S$11,0))</f>
        <v>-575</v>
      </c>
      <c r="T174" s="61">
        <f ca="1">IF(ISERROR(VLOOKUP($B174,'NEL &amp; P4P Backsheet'!$D$11:$BM$187,T$11,0)),"",VLOOKUP($B174,'NEL &amp; P4P Backsheet'!$D$11:$BM$187, T$11,0))</f>
        <v>0</v>
      </c>
      <c r="U174" s="327">
        <f ca="1">IF(ISERROR(VLOOKUP($B174,'NEL &amp; P4P Backsheet'!$D$11:$BM$187,U$11,0)),"",VLOOKUP($B174,'NEL &amp; P4P Backsheet'!$D$11:$BM$187, U$11,0))</f>
        <v>-621</v>
      </c>
      <c r="V174" s="459">
        <f ca="1">IF(ISERROR(VLOOKUP($B174,'NEL &amp; P4P Backsheet'!$D$11:$BM$187,V$11,0)),"",VLOOKUP($B174,'NEL &amp; P4P Backsheet'!$D$11:$BM$187, V$11,0))</f>
        <v>-232</v>
      </c>
      <c r="W174" s="57">
        <f ca="1">IF(ISERROR(VLOOKUP($B174,'NEL &amp; P4P Backsheet'!$D$11:$BM$187,W$11,0)),"",VLOOKUP($B174,'NEL &amp; P4P Backsheet'!$D$11:$BM$187, W$11,0))</f>
        <v>-780</v>
      </c>
    </row>
    <row r="175" spans="1:23" ht="15.75" thickBot="1">
      <c r="A175" s="3">
        <v>160</v>
      </c>
      <c r="B175" s="41" t="str">
        <f t="shared" ref="B175:B191" ca="1" si="5">IF($A175&gt;$X$45-1,"",INDIRECT("'Comms by AT'!D"&amp;$A175+$X$42))</f>
        <v>E08000036</v>
      </c>
      <c r="C175" s="42" t="str">
        <f ca="1">IF(B175="","",VLOOKUP(B175,'Org list'!$J$9:$K$637,2,0))</f>
        <v>Wakefield</v>
      </c>
      <c r="D175" s="24" t="str">
        <f ca="1">IF(ISERROR(VLOOKUP($B175,'NEL &amp; P4P Backsheet'!$D$38:$BL$187,'Non-Elective Performance'!$D$11,0)),"",VLOOKUP($B175,'NEL &amp; P4P Backsheet'!$D$38:$BL$187,'Non-Elective Performance'!$D$11,0))</f>
        <v>MAR</v>
      </c>
      <c r="E175" s="327">
        <f ca="1">IF(ISERROR(VLOOKUP($B175,'NEL &amp; P4P Backsheet'!$D$11:$BM$187,E$11,0)),"",VLOOKUP($B175,'NEL &amp; P4P Backsheet'!$D$11:$BM$187, E$11,0))</f>
        <v>10167</v>
      </c>
      <c r="F175" s="459">
        <f ca="1">IF(ISERROR(VLOOKUP($B175,'NEL &amp; P4P Backsheet'!$D$11:$BM$187,F$11,0)),"",VLOOKUP($B175,'NEL &amp; P4P Backsheet'!$D$11:$BM$187, F$11,0))</f>
        <v>10239</v>
      </c>
      <c r="G175" s="459">
        <f ca="1">IF(ISERROR(VLOOKUP($B175,'NEL &amp; P4P Backsheet'!$D$11:$BM$187,G$11,0)),"",VLOOKUP($B175,'NEL &amp; P4P Backsheet'!$D$11:$BM$187, G$11,0))</f>
        <v>9962</v>
      </c>
      <c r="H175" s="57">
        <f ca="1">IF(ISERROR(VLOOKUP($B175,'NEL &amp; P4P Backsheet'!$D$11:$BM$187,H$11,0)),"",VLOOKUP($B175,'NEL &amp; P4P Backsheet'!$D$11:$BM$187, H$11,0))</f>
        <v>10503</v>
      </c>
      <c r="I175" s="327">
        <f ca="1">IF(ISERROR(VLOOKUP($B175,'NEL &amp; P4P Backsheet'!$D$11:$BM$187,I$11,0)),"",VLOOKUP($B175,'NEL &amp; P4P Backsheet'!$D$11:$BM$187, I$11,0))</f>
        <v>10167</v>
      </c>
      <c r="J175" s="459">
        <f ca="1">IF(ISERROR(VLOOKUP($B175,'NEL &amp; P4P Backsheet'!$D$11:$BM$187,J$11,0)),"",VLOOKUP($B175,'NEL &amp; P4P Backsheet'!$D$11:$BM$187, J$11,0))</f>
        <v>9803</v>
      </c>
      <c r="K175" s="459">
        <f ca="1">IF(ISERROR(VLOOKUP($B175,'NEL &amp; P4P Backsheet'!$D$11:$BM$187,K$11,0)),"",VLOOKUP($B175,'NEL &amp; P4P Backsheet'!$D$11:$BM$187, K$11,0))</f>
        <v>9528</v>
      </c>
      <c r="L175" s="57">
        <f ca="1">IF(ISERROR(VLOOKUP($B175,'NEL &amp; P4P Backsheet'!$D$11:$BM$187,L$11,0)),"",VLOOKUP($B175,'NEL &amp; P4P Backsheet'!$D$11:$BM$187, L$11,0))</f>
        <v>10052</v>
      </c>
      <c r="M175" s="344">
        <f ca="1">IF(ISERROR(VLOOKUP($B175,'NEL &amp; P4P Backsheet'!$D$11:$BM$187,M$11,0)),"",VLOOKUP($B175,'NEL &amp; P4P Backsheet'!$D$11:$BM$187, M$11,0))</f>
        <v>10352</v>
      </c>
      <c r="N175" s="327">
        <f ca="1">IF(ISERROR(VLOOKUP($B175,'NEL &amp; P4P Backsheet'!$D$11:$BM$187,N$11,0)),"",VLOOKUP($B175,'NEL &amp; P4P Backsheet'!$D$11:$BM$187, N$11,0))</f>
        <v>10030</v>
      </c>
      <c r="O175" s="459">
        <f ca="1">IF(ISERROR(VLOOKUP($B175,'NEL &amp; P4P Backsheet'!$D$11:$BM$187,O$11,0)),"",VLOOKUP($B175,'NEL &amp; P4P Backsheet'!$D$11:$BM$187, O$11,0))</f>
        <v>9992.8940000000002</v>
      </c>
      <c r="P175" s="57">
        <f ca="1">IF(ISERROR(VLOOKUP($B175,'NEL &amp; P4P Backsheet'!$D$11:$BM$187,P$11,0)),"",VLOOKUP($B175,'NEL &amp; P4P Backsheet'!$D$11:$BM$187, P$11,0))</f>
        <v>10433</v>
      </c>
      <c r="Q175" s="327">
        <f ca="1">IF(ISERROR(VLOOKUP($B175,'NEL &amp; P4P Backsheet'!$D$11:$BM$187,Q$11,0)),"",VLOOKUP($B175,'NEL &amp; P4P Backsheet'!$D$11:$BM$187, Q$11,0))</f>
        <v>137</v>
      </c>
      <c r="R175" s="459">
        <f ca="1">IF(ISERROR(VLOOKUP($B175,'NEL &amp; P4P Backsheet'!$D$11:$BM$187,R$11,0)),"",VLOOKUP($B175,'NEL &amp; P4P Backsheet'!$D$11:$BM$187, R$11,0))</f>
        <v>246.10599999999977</v>
      </c>
      <c r="S175" s="57">
        <f ca="1">IF(ISERROR(VLOOKUP($B175,'NEL &amp; P4P Backsheet'!$D$11:$BM$187,S$11,0)),"",VLOOKUP($B175,'NEL &amp; P4P Backsheet'!$D$11:$BM$187, S$11,0))</f>
        <v>-471</v>
      </c>
      <c r="T175" s="61">
        <f ca="1">IF(ISERROR(VLOOKUP($B175,'NEL &amp; P4P Backsheet'!$D$11:$BM$187,T$11,0)),"",VLOOKUP($B175,'NEL &amp; P4P Backsheet'!$D$11:$BM$187, T$11,0))</f>
        <v>0</v>
      </c>
      <c r="U175" s="327">
        <f ca="1">IF(ISERROR(VLOOKUP($B175,'NEL &amp; P4P Backsheet'!$D$11:$BM$187,U$11,0)),"",VLOOKUP($B175,'NEL &amp; P4P Backsheet'!$D$11:$BM$187, U$11,0))</f>
        <v>137</v>
      </c>
      <c r="V175" s="459">
        <f ca="1">IF(ISERROR(VLOOKUP($B175,'NEL &amp; P4P Backsheet'!$D$11:$BM$187,V$11,0)),"",VLOOKUP($B175,'NEL &amp; P4P Backsheet'!$D$11:$BM$187, V$11,0))</f>
        <v>-189.89400000000023</v>
      </c>
      <c r="W175" s="57">
        <f ca="1">IF(ISERROR(VLOOKUP($B175,'NEL &amp; P4P Backsheet'!$D$11:$BM$187,W$11,0)),"",VLOOKUP($B175,'NEL &amp; P4P Backsheet'!$D$11:$BM$187, W$11,0))</f>
        <v>-905</v>
      </c>
    </row>
    <row r="176" spans="1:23" ht="15.75" thickBot="1">
      <c r="A176" s="3">
        <v>161</v>
      </c>
      <c r="B176" s="41" t="str">
        <f t="shared" ca="1" si="5"/>
        <v>E08000030</v>
      </c>
      <c r="C176" s="42" t="str">
        <f ca="1">IF(B176="","",VLOOKUP(B176,'Org list'!$J$9:$K$637,2,0))</f>
        <v>Walsall</v>
      </c>
      <c r="D176" s="24" t="str">
        <f ca="1">IF(ISERROR(VLOOKUP($B176,'NEL &amp; P4P Backsheet'!$D$38:$BL$187,'Non-Elective Performance'!$D$11,0)),"",VLOOKUP($B176,'NEL &amp; P4P Backsheet'!$D$38:$BL$187,'Non-Elective Performance'!$D$11,0))</f>
        <v>MAR</v>
      </c>
      <c r="E176" s="327">
        <f ca="1">IF(ISERROR(VLOOKUP($B176,'NEL &amp; P4P Backsheet'!$D$11:$BM$187,E$11,0)),"",VLOOKUP($B176,'NEL &amp; P4P Backsheet'!$D$11:$BM$187, E$11,0))</f>
        <v>7243</v>
      </c>
      <c r="F176" s="459">
        <f ca="1">IF(ISERROR(VLOOKUP($B176,'NEL &amp; P4P Backsheet'!$D$11:$BM$187,F$11,0)),"",VLOOKUP($B176,'NEL &amp; P4P Backsheet'!$D$11:$BM$187, F$11,0))</f>
        <v>7177</v>
      </c>
      <c r="G176" s="459">
        <f ca="1">IF(ISERROR(VLOOKUP($B176,'NEL &amp; P4P Backsheet'!$D$11:$BM$187,G$11,0)),"",VLOOKUP($B176,'NEL &amp; P4P Backsheet'!$D$11:$BM$187, G$11,0))</f>
        <v>7415</v>
      </c>
      <c r="H176" s="57">
        <f ca="1">IF(ISERROR(VLOOKUP($B176,'NEL &amp; P4P Backsheet'!$D$11:$BM$187,H$11,0)),"",VLOOKUP($B176,'NEL &amp; P4P Backsheet'!$D$11:$BM$187, H$11,0))</f>
        <v>7781</v>
      </c>
      <c r="I176" s="327">
        <f ca="1">IF(ISERROR(VLOOKUP($B176,'NEL &amp; P4P Backsheet'!$D$11:$BM$187,I$11,0)),"",VLOOKUP($B176,'NEL &amp; P4P Backsheet'!$D$11:$BM$187, I$11,0))</f>
        <v>7503</v>
      </c>
      <c r="J176" s="459">
        <f ca="1">IF(ISERROR(VLOOKUP($B176,'NEL &amp; P4P Backsheet'!$D$11:$BM$187,J$11,0)),"",VLOOKUP($B176,'NEL &amp; P4P Backsheet'!$D$11:$BM$187, J$11,0))</f>
        <v>7059</v>
      </c>
      <c r="K176" s="459">
        <f ca="1">IF(ISERROR(VLOOKUP($B176,'NEL &amp; P4P Backsheet'!$D$11:$BM$187,K$11,0)),"",VLOOKUP($B176,'NEL &amp; P4P Backsheet'!$D$11:$BM$187, K$11,0))</f>
        <v>7268</v>
      </c>
      <c r="L176" s="57">
        <f ca="1">IF(ISERROR(VLOOKUP($B176,'NEL &amp; P4P Backsheet'!$D$11:$BM$187,L$11,0)),"",VLOOKUP($B176,'NEL &amp; P4P Backsheet'!$D$11:$BM$187, L$11,0))</f>
        <v>7192</v>
      </c>
      <c r="M176" s="344">
        <f ca="1">IF(ISERROR(VLOOKUP($B176,'NEL &amp; P4P Backsheet'!$D$11:$BM$187,M$11,0)),"",VLOOKUP($B176,'NEL &amp; P4P Backsheet'!$D$11:$BM$187, M$11,0))</f>
        <v>7503</v>
      </c>
      <c r="N176" s="327">
        <f ca="1">IF(ISERROR(VLOOKUP($B176,'NEL &amp; P4P Backsheet'!$D$11:$BM$187,N$11,0)),"",VLOOKUP($B176,'NEL &amp; P4P Backsheet'!$D$11:$BM$187, N$11,0))</f>
        <v>7503</v>
      </c>
      <c r="O176" s="459">
        <f ca="1">IF(ISERROR(VLOOKUP($B176,'NEL &amp; P4P Backsheet'!$D$11:$BM$187,O$11,0)),"",VLOOKUP($B176,'NEL &amp; P4P Backsheet'!$D$11:$BM$187, O$11,0))</f>
        <v>7574</v>
      </c>
      <c r="P176" s="57">
        <f ca="1">IF(ISERROR(VLOOKUP($B176,'NEL &amp; P4P Backsheet'!$D$11:$BM$187,P$11,0)),"",VLOOKUP($B176,'NEL &amp; P4P Backsheet'!$D$11:$BM$187, P$11,0))</f>
        <v>7539</v>
      </c>
      <c r="Q176" s="327">
        <f ca="1">IF(ISERROR(VLOOKUP($B176,'NEL &amp; P4P Backsheet'!$D$11:$BM$187,Q$11,0)),"",VLOOKUP($B176,'NEL &amp; P4P Backsheet'!$D$11:$BM$187, Q$11,0))</f>
        <v>-260</v>
      </c>
      <c r="R176" s="459">
        <f ca="1">IF(ISERROR(VLOOKUP($B176,'NEL &amp; P4P Backsheet'!$D$11:$BM$187,R$11,0)),"",VLOOKUP($B176,'NEL &amp; P4P Backsheet'!$D$11:$BM$187, R$11,0))</f>
        <v>-397</v>
      </c>
      <c r="S176" s="57">
        <f ca="1">IF(ISERROR(VLOOKUP($B176,'NEL &amp; P4P Backsheet'!$D$11:$BM$187,S$11,0)),"",VLOOKUP($B176,'NEL &amp; P4P Backsheet'!$D$11:$BM$187, S$11,0))</f>
        <v>-124</v>
      </c>
      <c r="T176" s="61">
        <f ca="1">IF(ISERROR(VLOOKUP($B176,'NEL &amp; P4P Backsheet'!$D$11:$BM$187,T$11,0)),"",VLOOKUP($B176,'NEL &amp; P4P Backsheet'!$D$11:$BM$187, T$11,0))</f>
        <v>0</v>
      </c>
      <c r="U176" s="327">
        <f ca="1">IF(ISERROR(VLOOKUP($B176,'NEL &amp; P4P Backsheet'!$D$11:$BM$187,U$11,0)),"",VLOOKUP($B176,'NEL &amp; P4P Backsheet'!$D$11:$BM$187, U$11,0))</f>
        <v>0</v>
      </c>
      <c r="V176" s="459">
        <f ca="1">IF(ISERROR(VLOOKUP($B176,'NEL &amp; P4P Backsheet'!$D$11:$BM$187,V$11,0)),"",VLOOKUP($B176,'NEL &amp; P4P Backsheet'!$D$11:$BM$187, V$11,0))</f>
        <v>-515</v>
      </c>
      <c r="W176" s="57">
        <f ca="1">IF(ISERROR(VLOOKUP($B176,'NEL &amp; P4P Backsheet'!$D$11:$BM$187,W$11,0)),"",VLOOKUP($B176,'NEL &amp; P4P Backsheet'!$D$11:$BM$187, W$11,0))</f>
        <v>-271</v>
      </c>
    </row>
    <row r="177" spans="1:25" ht="15.75" thickBot="1">
      <c r="A177" s="3">
        <v>162</v>
      </c>
      <c r="B177" s="41" t="str">
        <f t="shared" ca="1" si="5"/>
        <v>E09000031</v>
      </c>
      <c r="C177" s="42" t="str">
        <f ca="1">IF(B177="","",VLOOKUP(B177,'Org list'!$J$9:$K$637,2,0))</f>
        <v>Waltham Forest</v>
      </c>
      <c r="D177" s="24" t="str">
        <f ca="1">IF(ISERROR(VLOOKUP($B177,'NEL &amp; P4P Backsheet'!$D$38:$BL$187,'Non-Elective Performance'!$D$11,0)),"",VLOOKUP($B177,'NEL &amp; P4P Backsheet'!$D$38:$BL$187,'Non-Elective Performance'!$D$11,0))</f>
        <v>SUS</v>
      </c>
      <c r="E177" s="327">
        <f ca="1">IF(ISERROR(VLOOKUP($B177,'NEL &amp; P4P Backsheet'!$D$11:$BM$187,E$11,0)),"",VLOOKUP($B177,'NEL &amp; P4P Backsheet'!$D$11:$BM$187, E$11,0))</f>
        <v>6977</v>
      </c>
      <c r="F177" s="459">
        <f ca="1">IF(ISERROR(VLOOKUP($B177,'NEL &amp; P4P Backsheet'!$D$11:$BM$187,F$11,0)),"",VLOOKUP($B177,'NEL &amp; P4P Backsheet'!$D$11:$BM$187, F$11,0))</f>
        <v>7326</v>
      </c>
      <c r="G177" s="459">
        <f ca="1">IF(ISERROR(VLOOKUP($B177,'NEL &amp; P4P Backsheet'!$D$11:$BM$187,G$11,0)),"",VLOOKUP($B177,'NEL &amp; P4P Backsheet'!$D$11:$BM$187, G$11,0))</f>
        <v>7019</v>
      </c>
      <c r="H177" s="57">
        <f ca="1">IF(ISERROR(VLOOKUP($B177,'NEL &amp; P4P Backsheet'!$D$11:$BM$187,H$11,0)),"",VLOOKUP($B177,'NEL &amp; P4P Backsheet'!$D$11:$BM$187, H$11,0))</f>
        <v>7618</v>
      </c>
      <c r="I177" s="327">
        <f ca="1">IF(ISERROR(VLOOKUP($B177,'NEL &amp; P4P Backsheet'!$D$11:$BM$187,I$11,0)),"",VLOOKUP($B177,'NEL &amp; P4P Backsheet'!$D$11:$BM$187, I$11,0))</f>
        <v>6850</v>
      </c>
      <c r="J177" s="459">
        <f ca="1">IF(ISERROR(VLOOKUP($B177,'NEL &amp; P4P Backsheet'!$D$11:$BM$187,J$11,0)),"",VLOOKUP($B177,'NEL &amp; P4P Backsheet'!$D$11:$BM$187, J$11,0))</f>
        <v>7100</v>
      </c>
      <c r="K177" s="459">
        <f ca="1">IF(ISERROR(VLOOKUP($B177,'NEL &amp; P4P Backsheet'!$D$11:$BM$187,K$11,0)),"",VLOOKUP($B177,'NEL &amp; P4P Backsheet'!$D$11:$BM$187, K$11,0))</f>
        <v>6880</v>
      </c>
      <c r="L177" s="57">
        <f ca="1">IF(ISERROR(VLOOKUP($B177,'NEL &amp; P4P Backsheet'!$D$11:$BM$187,L$11,0)),"",VLOOKUP($B177,'NEL &amp; P4P Backsheet'!$D$11:$BM$187, L$11,0))</f>
        <v>7400</v>
      </c>
      <c r="M177" s="344">
        <f ca="1">IF(ISERROR(VLOOKUP($B177,'NEL &amp; P4P Backsheet'!$D$11:$BM$187,M$11,0)),"",VLOOKUP($B177,'NEL &amp; P4P Backsheet'!$D$11:$BM$187, M$11,0))</f>
        <v>6608</v>
      </c>
      <c r="N177" s="327">
        <f ca="1">IF(ISERROR(VLOOKUP($B177,'NEL &amp; P4P Backsheet'!$D$11:$BM$187,N$11,0)),"",VLOOKUP($B177,'NEL &amp; P4P Backsheet'!$D$11:$BM$187, N$11,0))</f>
        <v>6244</v>
      </c>
      <c r="O177" s="459">
        <f ca="1">IF(ISERROR(VLOOKUP($B177,'NEL &amp; P4P Backsheet'!$D$11:$BM$187,O$11,0)),"",VLOOKUP($B177,'NEL &amp; P4P Backsheet'!$D$11:$BM$187, O$11,0))</f>
        <v>5518</v>
      </c>
      <c r="P177" s="57">
        <f ca="1">IF(ISERROR(VLOOKUP($B177,'NEL &amp; P4P Backsheet'!$D$11:$BM$187,P$11,0)),"",VLOOKUP($B177,'NEL &amp; P4P Backsheet'!$D$11:$BM$187, P$11,0))</f>
        <v>5456</v>
      </c>
      <c r="Q177" s="327">
        <f ca="1">IF(ISERROR(VLOOKUP($B177,'NEL &amp; P4P Backsheet'!$D$11:$BM$187,Q$11,0)),"",VLOOKUP($B177,'NEL &amp; P4P Backsheet'!$D$11:$BM$187, Q$11,0))</f>
        <v>733</v>
      </c>
      <c r="R177" s="459">
        <f ca="1">IF(ISERROR(VLOOKUP($B177,'NEL &amp; P4P Backsheet'!$D$11:$BM$187,R$11,0)),"",VLOOKUP($B177,'NEL &amp; P4P Backsheet'!$D$11:$BM$187, R$11,0))</f>
        <v>1808</v>
      </c>
      <c r="S177" s="57">
        <f ca="1">IF(ISERROR(VLOOKUP($B177,'NEL &amp; P4P Backsheet'!$D$11:$BM$187,S$11,0)),"",VLOOKUP($B177,'NEL &amp; P4P Backsheet'!$D$11:$BM$187, S$11,0))</f>
        <v>1563</v>
      </c>
      <c r="T177" s="61">
        <f ca="1">IF(ISERROR(VLOOKUP($B177,'NEL &amp; P4P Backsheet'!$D$11:$BM$187,T$11,0)),"",VLOOKUP($B177,'NEL &amp; P4P Backsheet'!$D$11:$BM$187, T$11,0))</f>
        <v>0</v>
      </c>
      <c r="U177" s="327">
        <f ca="1">IF(ISERROR(VLOOKUP($B177,'NEL &amp; P4P Backsheet'!$D$11:$BM$187,U$11,0)),"",VLOOKUP($B177,'NEL &amp; P4P Backsheet'!$D$11:$BM$187, U$11,0))</f>
        <v>606</v>
      </c>
      <c r="V177" s="459">
        <f ca="1">IF(ISERROR(VLOOKUP($B177,'NEL &amp; P4P Backsheet'!$D$11:$BM$187,V$11,0)),"",VLOOKUP($B177,'NEL &amp; P4P Backsheet'!$D$11:$BM$187, V$11,0))</f>
        <v>1582</v>
      </c>
      <c r="W177" s="57">
        <f ca="1">IF(ISERROR(VLOOKUP($B177,'NEL &amp; P4P Backsheet'!$D$11:$BM$187,W$11,0)),"",VLOOKUP($B177,'NEL &amp; P4P Backsheet'!$D$11:$BM$187, W$11,0))</f>
        <v>1424</v>
      </c>
    </row>
    <row r="178" spans="1:25" ht="15.75" thickBot="1">
      <c r="A178" s="3">
        <v>163</v>
      </c>
      <c r="B178" s="41" t="str">
        <f t="shared" ca="1" si="5"/>
        <v>E09000032</v>
      </c>
      <c r="C178" s="42" t="str">
        <f ca="1">IF(B178="","",VLOOKUP(B178,'Org list'!$J$9:$K$637,2,0))</f>
        <v>Wandsworth</v>
      </c>
      <c r="D178" s="24" t="str">
        <f ca="1">IF(ISERROR(VLOOKUP($B178,'NEL &amp; P4P Backsheet'!$D$38:$BL$187,'Non-Elective Performance'!$D$11,0)),"",VLOOKUP($B178,'NEL &amp; P4P Backsheet'!$D$38:$BL$187,'Non-Elective Performance'!$D$11,0))</f>
        <v>MAR</v>
      </c>
      <c r="E178" s="327">
        <f ca="1">IF(ISERROR(VLOOKUP($B178,'NEL &amp; P4P Backsheet'!$D$11:$BM$187,E$11,0)),"",VLOOKUP($B178,'NEL &amp; P4P Backsheet'!$D$11:$BM$187, E$11,0))</f>
        <v>5756</v>
      </c>
      <c r="F178" s="459">
        <f ca="1">IF(ISERROR(VLOOKUP($B178,'NEL &amp; P4P Backsheet'!$D$11:$BM$187,F$11,0)),"",VLOOKUP($B178,'NEL &amp; P4P Backsheet'!$D$11:$BM$187, F$11,0))</f>
        <v>6401</v>
      </c>
      <c r="G178" s="459">
        <f ca="1">IF(ISERROR(VLOOKUP($B178,'NEL &amp; P4P Backsheet'!$D$11:$BM$187,G$11,0)),"",VLOOKUP($B178,'NEL &amp; P4P Backsheet'!$D$11:$BM$187, G$11,0))</f>
        <v>6380</v>
      </c>
      <c r="H178" s="57">
        <f ca="1">IF(ISERROR(VLOOKUP($B178,'NEL &amp; P4P Backsheet'!$D$11:$BM$187,H$11,0)),"",VLOOKUP($B178,'NEL &amp; P4P Backsheet'!$D$11:$BM$187, H$11,0))</f>
        <v>6533</v>
      </c>
      <c r="I178" s="327">
        <f ca="1">IF(ISERROR(VLOOKUP($B178,'NEL &amp; P4P Backsheet'!$D$11:$BM$187,I$11,0)),"",VLOOKUP($B178,'NEL &amp; P4P Backsheet'!$D$11:$BM$187, I$11,0))</f>
        <v>6048</v>
      </c>
      <c r="J178" s="459">
        <f ca="1">IF(ISERROR(VLOOKUP($B178,'NEL &amp; P4P Backsheet'!$D$11:$BM$187,J$11,0)),"",VLOOKUP($B178,'NEL &amp; P4P Backsheet'!$D$11:$BM$187, J$11,0))</f>
        <v>6048</v>
      </c>
      <c r="K178" s="459">
        <f ca="1">IF(ISERROR(VLOOKUP($B178,'NEL &amp; P4P Backsheet'!$D$11:$BM$187,K$11,0)),"",VLOOKUP($B178,'NEL &amp; P4P Backsheet'!$D$11:$BM$187, K$11,0))</f>
        <v>6048</v>
      </c>
      <c r="L178" s="57">
        <f ca="1">IF(ISERROR(VLOOKUP($B178,'NEL &amp; P4P Backsheet'!$D$11:$BM$187,L$11,0)),"",VLOOKUP($B178,'NEL &amp; P4P Backsheet'!$D$11:$BM$187, L$11,0))</f>
        <v>6048</v>
      </c>
      <c r="M178" s="344">
        <f ca="1">IF(ISERROR(VLOOKUP($B178,'NEL &amp; P4P Backsheet'!$D$11:$BM$187,M$11,0)),"",VLOOKUP($B178,'NEL &amp; P4P Backsheet'!$D$11:$BM$187, M$11,0))</f>
        <v>6048</v>
      </c>
      <c r="N178" s="327">
        <f ca="1">IF(ISERROR(VLOOKUP($B178,'NEL &amp; P4P Backsheet'!$D$11:$BM$187,N$11,0)),"",VLOOKUP($B178,'NEL &amp; P4P Backsheet'!$D$11:$BM$187, N$11,0))</f>
        <v>5704</v>
      </c>
      <c r="O178" s="459">
        <f ca="1">IF(ISERROR(VLOOKUP($B178,'NEL &amp; P4P Backsheet'!$D$11:$BM$187,O$11,0)),"",VLOOKUP($B178,'NEL &amp; P4P Backsheet'!$D$11:$BM$187, O$11,0))</f>
        <v>5894</v>
      </c>
      <c r="P178" s="57">
        <f ca="1">IF(ISERROR(VLOOKUP($B178,'NEL &amp; P4P Backsheet'!$D$11:$BM$187,P$11,0)),"",VLOOKUP($B178,'NEL &amp; P4P Backsheet'!$D$11:$BM$187, P$11,0))</f>
        <v>5891</v>
      </c>
      <c r="Q178" s="327">
        <f ca="1">IF(ISERROR(VLOOKUP($B178,'NEL &amp; P4P Backsheet'!$D$11:$BM$187,Q$11,0)),"",VLOOKUP($B178,'NEL &amp; P4P Backsheet'!$D$11:$BM$187, Q$11,0))</f>
        <v>52</v>
      </c>
      <c r="R178" s="459">
        <f ca="1">IF(ISERROR(VLOOKUP($B178,'NEL &amp; P4P Backsheet'!$D$11:$BM$187,R$11,0)),"",VLOOKUP($B178,'NEL &amp; P4P Backsheet'!$D$11:$BM$187, R$11,0))</f>
        <v>507</v>
      </c>
      <c r="S178" s="57">
        <f ca="1">IF(ISERROR(VLOOKUP($B178,'NEL &amp; P4P Backsheet'!$D$11:$BM$187,S$11,0)),"",VLOOKUP($B178,'NEL &amp; P4P Backsheet'!$D$11:$BM$187, S$11,0))</f>
        <v>489</v>
      </c>
      <c r="T178" s="61">
        <f ca="1">IF(ISERROR(VLOOKUP($B178,'NEL &amp; P4P Backsheet'!$D$11:$BM$187,T$11,0)),"",VLOOKUP($B178,'NEL &amp; P4P Backsheet'!$D$11:$BM$187, T$11,0))</f>
        <v>0</v>
      </c>
      <c r="U178" s="327">
        <f ca="1">IF(ISERROR(VLOOKUP($B178,'NEL &amp; P4P Backsheet'!$D$11:$BM$187,U$11,0)),"",VLOOKUP($B178,'NEL &amp; P4P Backsheet'!$D$11:$BM$187, U$11,0))</f>
        <v>344</v>
      </c>
      <c r="V178" s="459">
        <f ca="1">IF(ISERROR(VLOOKUP($B178,'NEL &amp; P4P Backsheet'!$D$11:$BM$187,V$11,0)),"",VLOOKUP($B178,'NEL &amp; P4P Backsheet'!$D$11:$BM$187, V$11,0))</f>
        <v>154</v>
      </c>
      <c r="W178" s="57">
        <f ca="1">IF(ISERROR(VLOOKUP($B178,'NEL &amp; P4P Backsheet'!$D$11:$BM$187,W$11,0)),"",VLOOKUP($B178,'NEL &amp; P4P Backsheet'!$D$11:$BM$187, W$11,0))</f>
        <v>157</v>
      </c>
    </row>
    <row r="179" spans="1:25" ht="15.75" thickBot="1">
      <c r="A179" s="3">
        <v>164</v>
      </c>
      <c r="B179" s="41" t="str">
        <f t="shared" ca="1" si="5"/>
        <v>E06000007</v>
      </c>
      <c r="C179" s="42" t="str">
        <f ca="1">IF(B179="","",VLOOKUP(B179,'Org list'!$J$9:$K$637,2,0))</f>
        <v>Warrington</v>
      </c>
      <c r="D179" s="24" t="str">
        <f ca="1">IF(ISERROR(VLOOKUP($B179,'NEL &amp; P4P Backsheet'!$D$38:$BL$187,'Non-Elective Performance'!$D$11,0)),"",VLOOKUP($B179,'NEL &amp; P4P Backsheet'!$D$38:$BL$187,'Non-Elective Performance'!$D$11,0))</f>
        <v>MAR</v>
      </c>
      <c r="E179" s="327">
        <f ca="1">IF(ISERROR(VLOOKUP($B179,'NEL &amp; P4P Backsheet'!$D$11:$BM$187,E$11,0)),"",VLOOKUP($B179,'NEL &amp; P4P Backsheet'!$D$11:$BM$187, E$11,0))</f>
        <v>5942</v>
      </c>
      <c r="F179" s="459">
        <f ca="1">IF(ISERROR(VLOOKUP($B179,'NEL &amp; P4P Backsheet'!$D$11:$BM$187,F$11,0)),"",VLOOKUP($B179,'NEL &amp; P4P Backsheet'!$D$11:$BM$187, F$11,0))</f>
        <v>6113</v>
      </c>
      <c r="G179" s="459">
        <f ca="1">IF(ISERROR(VLOOKUP($B179,'NEL &amp; P4P Backsheet'!$D$11:$BM$187,G$11,0)),"",VLOOKUP($B179,'NEL &amp; P4P Backsheet'!$D$11:$BM$187, G$11,0))</f>
        <v>6400</v>
      </c>
      <c r="H179" s="57">
        <f ca="1">IF(ISERROR(VLOOKUP($B179,'NEL &amp; P4P Backsheet'!$D$11:$BM$187,H$11,0)),"",VLOOKUP($B179,'NEL &amp; P4P Backsheet'!$D$11:$BM$187, H$11,0))</f>
        <v>6346</v>
      </c>
      <c r="I179" s="327">
        <f ca="1">IF(ISERROR(VLOOKUP($B179,'NEL &amp; P4P Backsheet'!$D$11:$BM$187,I$11,0)),"",VLOOKUP($B179,'NEL &amp; P4P Backsheet'!$D$11:$BM$187, I$11,0))</f>
        <v>5721</v>
      </c>
      <c r="J179" s="459">
        <f ca="1">IF(ISERROR(VLOOKUP($B179,'NEL &amp; P4P Backsheet'!$D$11:$BM$187,J$11,0)),"",VLOOKUP($B179,'NEL &amp; P4P Backsheet'!$D$11:$BM$187, J$11,0))</f>
        <v>5892</v>
      </c>
      <c r="K179" s="459">
        <f ca="1">IF(ISERROR(VLOOKUP($B179,'NEL &amp; P4P Backsheet'!$D$11:$BM$187,K$11,0)),"",VLOOKUP($B179,'NEL &amp; P4P Backsheet'!$D$11:$BM$187, K$11,0))</f>
        <v>6179</v>
      </c>
      <c r="L179" s="57">
        <f ca="1">IF(ISERROR(VLOOKUP($B179,'NEL &amp; P4P Backsheet'!$D$11:$BM$187,L$11,0)),"",VLOOKUP($B179,'NEL &amp; P4P Backsheet'!$D$11:$BM$187, L$11,0))</f>
        <v>6125</v>
      </c>
      <c r="M179" s="344">
        <f ca="1">IF(ISERROR(VLOOKUP($B179,'NEL &amp; P4P Backsheet'!$D$11:$BM$187,M$11,0)),"",VLOOKUP($B179,'NEL &amp; P4P Backsheet'!$D$11:$BM$187, M$11,0))</f>
        <v>5526</v>
      </c>
      <c r="N179" s="327">
        <f ca="1">IF(ISERROR(VLOOKUP($B179,'NEL &amp; P4P Backsheet'!$D$11:$BM$187,N$11,0)),"",VLOOKUP($B179,'NEL &amp; P4P Backsheet'!$D$11:$BM$187, N$11,0))</f>
        <v>5732</v>
      </c>
      <c r="O179" s="459">
        <f ca="1">IF(ISERROR(VLOOKUP($B179,'NEL &amp; P4P Backsheet'!$D$11:$BM$187,O$11,0)),"",VLOOKUP($B179,'NEL &amp; P4P Backsheet'!$D$11:$BM$187, O$11,0))</f>
        <v>5916</v>
      </c>
      <c r="P179" s="57">
        <f ca="1">IF(ISERROR(VLOOKUP($B179,'NEL &amp; P4P Backsheet'!$D$11:$BM$187,P$11,0)),"",VLOOKUP($B179,'NEL &amp; P4P Backsheet'!$D$11:$BM$187, P$11,0))</f>
        <v>6121</v>
      </c>
      <c r="Q179" s="327">
        <f ca="1">IF(ISERROR(VLOOKUP($B179,'NEL &amp; P4P Backsheet'!$D$11:$BM$187,Q$11,0)),"",VLOOKUP($B179,'NEL &amp; P4P Backsheet'!$D$11:$BM$187, Q$11,0))</f>
        <v>210</v>
      </c>
      <c r="R179" s="459">
        <f ca="1">IF(ISERROR(VLOOKUP($B179,'NEL &amp; P4P Backsheet'!$D$11:$BM$187,R$11,0)),"",VLOOKUP($B179,'NEL &amp; P4P Backsheet'!$D$11:$BM$187, R$11,0))</f>
        <v>197</v>
      </c>
      <c r="S179" s="57">
        <f ca="1">IF(ISERROR(VLOOKUP($B179,'NEL &amp; P4P Backsheet'!$D$11:$BM$187,S$11,0)),"",VLOOKUP($B179,'NEL &amp; P4P Backsheet'!$D$11:$BM$187, S$11,0))</f>
        <v>279</v>
      </c>
      <c r="T179" s="61">
        <f ca="1">IF(ISERROR(VLOOKUP($B179,'NEL &amp; P4P Backsheet'!$D$11:$BM$187,T$11,0)),"",VLOOKUP($B179,'NEL &amp; P4P Backsheet'!$D$11:$BM$187, T$11,0))</f>
        <v>0</v>
      </c>
      <c r="U179" s="327">
        <f ca="1">IF(ISERROR(VLOOKUP($B179,'NEL &amp; P4P Backsheet'!$D$11:$BM$187,U$11,0)),"",VLOOKUP($B179,'NEL &amp; P4P Backsheet'!$D$11:$BM$187, U$11,0))</f>
        <v>-11</v>
      </c>
      <c r="V179" s="459">
        <f ca="1">IF(ISERROR(VLOOKUP($B179,'NEL &amp; P4P Backsheet'!$D$11:$BM$187,V$11,0)),"",VLOOKUP($B179,'NEL &amp; P4P Backsheet'!$D$11:$BM$187, V$11,0))</f>
        <v>-24</v>
      </c>
      <c r="W179" s="57">
        <f ca="1">IF(ISERROR(VLOOKUP($B179,'NEL &amp; P4P Backsheet'!$D$11:$BM$187,W$11,0)),"",VLOOKUP($B179,'NEL &amp; P4P Backsheet'!$D$11:$BM$187, W$11,0))</f>
        <v>58</v>
      </c>
    </row>
    <row r="180" spans="1:25" ht="15.75" thickBot="1">
      <c r="A180" s="3">
        <v>165</v>
      </c>
      <c r="B180" s="41" t="str">
        <f t="shared" ca="1" si="5"/>
        <v>E10000031</v>
      </c>
      <c r="C180" s="42" t="str">
        <f ca="1">IF(B180="","",VLOOKUP(B180,'Org list'!$J$9:$K$637,2,0))</f>
        <v>Warwickshire</v>
      </c>
      <c r="D180" s="24" t="str">
        <f ca="1">IF(ISERROR(VLOOKUP($B180,'NEL &amp; P4P Backsheet'!$D$38:$BL$187,'Non-Elective Performance'!$D$11,0)),"",VLOOKUP($B180,'NEL &amp; P4P Backsheet'!$D$38:$BL$187,'Non-Elective Performance'!$D$11,0))</f>
        <v>MAR</v>
      </c>
      <c r="E180" s="327">
        <f ca="1">IF(ISERROR(VLOOKUP($B180,'NEL &amp; P4P Backsheet'!$D$11:$BM$187,E$11,0)),"",VLOOKUP($B180,'NEL &amp; P4P Backsheet'!$D$11:$BM$187, E$11,0))</f>
        <v>13029</v>
      </c>
      <c r="F180" s="459">
        <f ca="1">IF(ISERROR(VLOOKUP($B180,'NEL &amp; P4P Backsheet'!$D$11:$BM$187,F$11,0)),"",VLOOKUP($B180,'NEL &amp; P4P Backsheet'!$D$11:$BM$187, F$11,0))</f>
        <v>13357</v>
      </c>
      <c r="G180" s="459">
        <f ca="1">IF(ISERROR(VLOOKUP($B180,'NEL &amp; P4P Backsheet'!$D$11:$BM$187,G$11,0)),"",VLOOKUP($B180,'NEL &amp; P4P Backsheet'!$D$11:$BM$187, G$11,0))</f>
        <v>12778</v>
      </c>
      <c r="H180" s="57">
        <f ca="1">IF(ISERROR(VLOOKUP($B180,'NEL &amp; P4P Backsheet'!$D$11:$BM$187,H$11,0)),"",VLOOKUP($B180,'NEL &amp; P4P Backsheet'!$D$11:$BM$187, H$11,0))</f>
        <v>13311</v>
      </c>
      <c r="I180" s="327">
        <f ca="1">IF(ISERROR(VLOOKUP($B180,'NEL &amp; P4P Backsheet'!$D$11:$BM$187,I$11,0)),"",VLOOKUP($B180,'NEL &amp; P4P Backsheet'!$D$11:$BM$187, I$11,0))</f>
        <v>12734.805179999999</v>
      </c>
      <c r="J180" s="459">
        <f ca="1">IF(ISERROR(VLOOKUP($B180,'NEL &amp; P4P Backsheet'!$D$11:$BM$187,J$11,0)),"",VLOOKUP($B180,'NEL &amp; P4P Backsheet'!$D$11:$BM$187, J$11,0))</f>
        <v>13055.398939999999</v>
      </c>
      <c r="K180" s="459">
        <f ca="1">IF(ISERROR(VLOOKUP($B180,'NEL &amp; P4P Backsheet'!$D$11:$BM$187,K$11,0)),"",VLOOKUP($B180,'NEL &amp; P4P Backsheet'!$D$11:$BM$187, K$11,0))</f>
        <v>12489.472759999999</v>
      </c>
      <c r="L180" s="57">
        <f ca="1">IF(ISERROR(VLOOKUP($B180,'NEL &amp; P4P Backsheet'!$D$11:$BM$187,L$11,0)),"",VLOOKUP($B180,'NEL &amp; P4P Backsheet'!$D$11:$BM$187, L$11,0))</f>
        <v>13010.437619999999</v>
      </c>
      <c r="M180" s="344">
        <f ca="1">IF(ISERROR(VLOOKUP($B180,'NEL &amp; P4P Backsheet'!$D$11:$BM$187,M$11,0)),"",VLOOKUP($B180,'NEL &amp; P4P Backsheet'!$D$11:$BM$187, M$11,0))</f>
        <v>12204</v>
      </c>
      <c r="N180" s="327">
        <f ca="1">IF(ISERROR(VLOOKUP($B180,'NEL &amp; P4P Backsheet'!$D$11:$BM$187,N$11,0)),"",VLOOKUP($B180,'NEL &amp; P4P Backsheet'!$D$11:$BM$187, N$11,0))</f>
        <v>12486</v>
      </c>
      <c r="O180" s="459">
        <f ca="1">IF(ISERROR(VLOOKUP($B180,'NEL &amp; P4P Backsheet'!$D$11:$BM$187,O$11,0)),"",VLOOKUP($B180,'NEL &amp; P4P Backsheet'!$D$11:$BM$187, O$11,0))</f>
        <v>12432</v>
      </c>
      <c r="P180" s="57">
        <f ca="1">IF(ISERROR(VLOOKUP($B180,'NEL &amp; P4P Backsheet'!$D$11:$BM$187,P$11,0)),"",VLOOKUP($B180,'NEL &amp; P4P Backsheet'!$D$11:$BM$187, P$11,0))</f>
        <v>13259.8883723414</v>
      </c>
      <c r="Q180" s="327">
        <f ca="1">IF(ISERROR(VLOOKUP($B180,'NEL &amp; P4P Backsheet'!$D$11:$BM$187,Q$11,0)),"",VLOOKUP($B180,'NEL &amp; P4P Backsheet'!$D$11:$BM$187, Q$11,0))</f>
        <v>543</v>
      </c>
      <c r="R180" s="459">
        <f ca="1">IF(ISERROR(VLOOKUP($B180,'NEL &amp; P4P Backsheet'!$D$11:$BM$187,R$11,0)),"",VLOOKUP($B180,'NEL &amp; P4P Backsheet'!$D$11:$BM$187, R$11,0))</f>
        <v>925</v>
      </c>
      <c r="S180" s="57">
        <f ca="1">IF(ISERROR(VLOOKUP($B180,'NEL &amp; P4P Backsheet'!$D$11:$BM$187,S$11,0)),"",VLOOKUP($B180,'NEL &amp; P4P Backsheet'!$D$11:$BM$187, S$11,0))</f>
        <v>-481.8883723414001</v>
      </c>
      <c r="T180" s="61">
        <f ca="1">IF(ISERROR(VLOOKUP($B180,'NEL &amp; P4P Backsheet'!$D$11:$BM$187,T$11,0)),"",VLOOKUP($B180,'NEL &amp; P4P Backsheet'!$D$11:$BM$187, T$11,0))</f>
        <v>0</v>
      </c>
      <c r="U180" s="327">
        <f ca="1">IF(ISERROR(VLOOKUP($B180,'NEL &amp; P4P Backsheet'!$D$11:$BM$187,U$11,0)),"",VLOOKUP($B180,'NEL &amp; P4P Backsheet'!$D$11:$BM$187, U$11,0))</f>
        <v>248.80517999999938</v>
      </c>
      <c r="V180" s="459">
        <f ca="1">IF(ISERROR(VLOOKUP($B180,'NEL &amp; P4P Backsheet'!$D$11:$BM$187,V$11,0)),"",VLOOKUP($B180,'NEL &amp; P4P Backsheet'!$D$11:$BM$187, V$11,0))</f>
        <v>623.39893999999913</v>
      </c>
      <c r="W180" s="57">
        <f ca="1">IF(ISERROR(VLOOKUP($B180,'NEL &amp; P4P Backsheet'!$D$11:$BM$187,W$11,0)),"",VLOOKUP($B180,'NEL &amp; P4P Backsheet'!$D$11:$BM$187, W$11,0))</f>
        <v>-770.41561234140136</v>
      </c>
    </row>
    <row r="181" spans="1:25" ht="15.75" thickBot="1">
      <c r="A181" s="3">
        <v>166</v>
      </c>
      <c r="B181" s="41" t="str">
        <f t="shared" ca="1" si="5"/>
        <v>E06000037</v>
      </c>
      <c r="C181" s="42" t="str">
        <f ca="1">IF(B181="","",VLOOKUP(B181,'Org list'!$J$9:$K$637,2,0))</f>
        <v>West Berkshire</v>
      </c>
      <c r="D181" s="24" t="str">
        <f ca="1">IF(ISERROR(VLOOKUP($B181,'NEL &amp; P4P Backsheet'!$D$38:$BL$187,'Non-Elective Performance'!$D$11,0)),"",VLOOKUP($B181,'NEL &amp; P4P Backsheet'!$D$38:$BL$187,'Non-Elective Performance'!$D$11,0))</f>
        <v>SUS</v>
      </c>
      <c r="E181" s="327">
        <f ca="1">IF(ISERROR(VLOOKUP($B181,'NEL &amp; P4P Backsheet'!$D$11:$BM$187,E$11,0)),"",VLOOKUP($B181,'NEL &amp; P4P Backsheet'!$D$11:$BM$187, E$11,0))</f>
        <v>2615</v>
      </c>
      <c r="F181" s="459">
        <f ca="1">IF(ISERROR(VLOOKUP($B181,'NEL &amp; P4P Backsheet'!$D$11:$BM$187,F$11,0)),"",VLOOKUP($B181,'NEL &amp; P4P Backsheet'!$D$11:$BM$187, F$11,0))</f>
        <v>2626</v>
      </c>
      <c r="G181" s="459">
        <f ca="1">IF(ISERROR(VLOOKUP($B181,'NEL &amp; P4P Backsheet'!$D$11:$BM$187,G$11,0)),"",VLOOKUP($B181,'NEL &amp; P4P Backsheet'!$D$11:$BM$187, G$11,0))</f>
        <v>2633</v>
      </c>
      <c r="H181" s="57">
        <f ca="1">IF(ISERROR(VLOOKUP($B181,'NEL &amp; P4P Backsheet'!$D$11:$BM$187,H$11,0)),"",VLOOKUP($B181,'NEL &amp; P4P Backsheet'!$D$11:$BM$187, H$11,0))</f>
        <v>2914</v>
      </c>
      <c r="I181" s="327">
        <f ca="1">IF(ISERROR(VLOOKUP($B181,'NEL &amp; P4P Backsheet'!$D$11:$BM$187,I$11,0)),"",VLOOKUP($B181,'NEL &amp; P4P Backsheet'!$D$11:$BM$187, I$11,0))</f>
        <v>2679</v>
      </c>
      <c r="J181" s="459">
        <f ca="1">IF(ISERROR(VLOOKUP($B181,'NEL &amp; P4P Backsheet'!$D$11:$BM$187,J$11,0)),"",VLOOKUP($B181,'NEL &amp; P4P Backsheet'!$D$11:$BM$187, J$11,0))</f>
        <v>2696</v>
      </c>
      <c r="K181" s="459">
        <f ca="1">IF(ISERROR(VLOOKUP($B181,'NEL &amp; P4P Backsheet'!$D$11:$BM$187,K$11,0)),"",VLOOKUP($B181,'NEL &amp; P4P Backsheet'!$D$11:$BM$187, K$11,0))</f>
        <v>2704</v>
      </c>
      <c r="L181" s="57">
        <f ca="1">IF(ISERROR(VLOOKUP($B181,'NEL &amp; P4P Backsheet'!$D$11:$BM$187,L$11,0)),"",VLOOKUP($B181,'NEL &amp; P4P Backsheet'!$D$11:$BM$187, L$11,0))</f>
        <v>2928</v>
      </c>
      <c r="M181" s="344">
        <f ca="1">IF(ISERROR(VLOOKUP($B181,'NEL &amp; P4P Backsheet'!$D$11:$BM$187,M$11,0)),"",VLOOKUP($B181,'NEL &amp; P4P Backsheet'!$D$11:$BM$187, M$11,0))</f>
        <v>2726</v>
      </c>
      <c r="N181" s="327">
        <f ca="1">IF(ISERROR(VLOOKUP($B181,'NEL &amp; P4P Backsheet'!$D$11:$BM$187,N$11,0)),"",VLOOKUP($B181,'NEL &amp; P4P Backsheet'!$D$11:$BM$187, N$11,0))</f>
        <v>2745</v>
      </c>
      <c r="O181" s="459">
        <f ca="1">IF(ISERROR(VLOOKUP($B181,'NEL &amp; P4P Backsheet'!$D$11:$BM$187,O$11,0)),"",VLOOKUP($B181,'NEL &amp; P4P Backsheet'!$D$11:$BM$187, O$11,0))</f>
        <v>2670</v>
      </c>
      <c r="P181" s="57">
        <f ca="1">IF(ISERROR(VLOOKUP($B181,'NEL &amp; P4P Backsheet'!$D$11:$BM$187,P$11,0)),"",VLOOKUP($B181,'NEL &amp; P4P Backsheet'!$D$11:$BM$187, P$11,0))</f>
        <v>2833</v>
      </c>
      <c r="Q181" s="327">
        <f ca="1">IF(ISERROR(VLOOKUP($B181,'NEL &amp; P4P Backsheet'!$D$11:$BM$187,Q$11,0)),"",VLOOKUP($B181,'NEL &amp; P4P Backsheet'!$D$11:$BM$187, Q$11,0))</f>
        <v>-130</v>
      </c>
      <c r="R181" s="459">
        <f ca="1">IF(ISERROR(VLOOKUP($B181,'NEL &amp; P4P Backsheet'!$D$11:$BM$187,R$11,0)),"",VLOOKUP($B181,'NEL &amp; P4P Backsheet'!$D$11:$BM$187, R$11,0))</f>
        <v>-44</v>
      </c>
      <c r="S181" s="57">
        <f ca="1">IF(ISERROR(VLOOKUP($B181,'NEL &amp; P4P Backsheet'!$D$11:$BM$187,S$11,0)),"",VLOOKUP($B181,'NEL &amp; P4P Backsheet'!$D$11:$BM$187, S$11,0))</f>
        <v>-200</v>
      </c>
      <c r="T181" s="61">
        <f ca="1">IF(ISERROR(VLOOKUP($B181,'NEL &amp; P4P Backsheet'!$D$11:$BM$187,T$11,0)),"",VLOOKUP($B181,'NEL &amp; P4P Backsheet'!$D$11:$BM$187, T$11,0))</f>
        <v>0</v>
      </c>
      <c r="U181" s="327">
        <f ca="1">IF(ISERROR(VLOOKUP($B181,'NEL &amp; P4P Backsheet'!$D$11:$BM$187,U$11,0)),"",VLOOKUP($B181,'NEL &amp; P4P Backsheet'!$D$11:$BM$187, U$11,0))</f>
        <v>-66</v>
      </c>
      <c r="V181" s="459">
        <f ca="1">IF(ISERROR(VLOOKUP($B181,'NEL &amp; P4P Backsheet'!$D$11:$BM$187,V$11,0)),"",VLOOKUP($B181,'NEL &amp; P4P Backsheet'!$D$11:$BM$187, V$11,0))</f>
        <v>26</v>
      </c>
      <c r="W181" s="57">
        <f ca="1">IF(ISERROR(VLOOKUP($B181,'NEL &amp; P4P Backsheet'!$D$11:$BM$187,W$11,0)),"",VLOOKUP($B181,'NEL &amp; P4P Backsheet'!$D$11:$BM$187, W$11,0))</f>
        <v>-129</v>
      </c>
    </row>
    <row r="182" spans="1:25" ht="15.75" thickBot="1">
      <c r="A182" s="3">
        <v>167</v>
      </c>
      <c r="B182" s="41" t="str">
        <f t="shared" ca="1" si="5"/>
        <v>E10000032</v>
      </c>
      <c r="C182" s="42" t="str">
        <f ca="1">IF(B182="","",VLOOKUP(B182,'Org list'!$J$9:$K$637,2,0))</f>
        <v>West Sussex</v>
      </c>
      <c r="D182" s="24" t="str">
        <f ca="1">IF(ISERROR(VLOOKUP($B182,'NEL &amp; P4P Backsheet'!$D$38:$BL$187,'Non-Elective Performance'!$D$11,0)),"",VLOOKUP($B182,'NEL &amp; P4P Backsheet'!$D$38:$BL$187,'Non-Elective Performance'!$D$11,0))</f>
        <v>MAR</v>
      </c>
      <c r="E182" s="327">
        <f ca="1">IF(ISERROR(VLOOKUP($B182,'NEL &amp; P4P Backsheet'!$D$11:$BM$187,E$11,0)),"",VLOOKUP($B182,'NEL &amp; P4P Backsheet'!$D$11:$BM$187, E$11,0))</f>
        <v>20521</v>
      </c>
      <c r="F182" s="459">
        <f ca="1">IF(ISERROR(VLOOKUP($B182,'NEL &amp; P4P Backsheet'!$D$11:$BM$187,F$11,0)),"",VLOOKUP($B182,'NEL &amp; P4P Backsheet'!$D$11:$BM$187, F$11,0))</f>
        <v>20558</v>
      </c>
      <c r="G182" s="459">
        <f ca="1">IF(ISERROR(VLOOKUP($B182,'NEL &amp; P4P Backsheet'!$D$11:$BM$187,G$11,0)),"",VLOOKUP($B182,'NEL &amp; P4P Backsheet'!$D$11:$BM$187, G$11,0))</f>
        <v>19992</v>
      </c>
      <c r="H182" s="57">
        <f ca="1">IF(ISERROR(VLOOKUP($B182,'NEL &amp; P4P Backsheet'!$D$11:$BM$187,H$11,0)),"",VLOOKUP($B182,'NEL &amp; P4P Backsheet'!$D$11:$BM$187, H$11,0))</f>
        <v>20828</v>
      </c>
      <c r="I182" s="327">
        <f ca="1">IF(ISERROR(VLOOKUP($B182,'NEL &amp; P4P Backsheet'!$D$11:$BM$187,I$11,0)),"",VLOOKUP($B182,'NEL &amp; P4P Backsheet'!$D$11:$BM$187, I$11,0))</f>
        <v>19802.764999999999</v>
      </c>
      <c r="J182" s="459">
        <f ca="1">IF(ISERROR(VLOOKUP($B182,'NEL &amp; P4P Backsheet'!$D$11:$BM$187,J$11,0)),"",VLOOKUP($B182,'NEL &amp; P4P Backsheet'!$D$11:$BM$187, J$11,0))</f>
        <v>19838.47</v>
      </c>
      <c r="K182" s="459">
        <f ca="1">IF(ISERROR(VLOOKUP($B182,'NEL &amp; P4P Backsheet'!$D$11:$BM$187,K$11,0)),"",VLOOKUP($B182,'NEL &amp; P4P Backsheet'!$D$11:$BM$187, K$11,0))</f>
        <v>19292.28</v>
      </c>
      <c r="L182" s="57">
        <f ca="1">IF(ISERROR(VLOOKUP($B182,'NEL &amp; P4P Backsheet'!$D$11:$BM$187,L$11,0)),"",VLOOKUP($B182,'NEL &amp; P4P Backsheet'!$D$11:$BM$187, L$11,0))</f>
        <v>20099.02</v>
      </c>
      <c r="M182" s="344">
        <f ca="1">IF(ISERROR(VLOOKUP($B182,'NEL &amp; P4P Backsheet'!$D$11:$BM$187,M$11,0)),"",VLOOKUP($B182,'NEL &amp; P4P Backsheet'!$D$11:$BM$187, M$11,0))</f>
        <v>18947</v>
      </c>
      <c r="N182" s="327">
        <f ca="1">IF(ISERROR(VLOOKUP($B182,'NEL &amp; P4P Backsheet'!$D$11:$BM$187,N$11,0)),"",VLOOKUP($B182,'NEL &amp; P4P Backsheet'!$D$11:$BM$187, N$11,0))</f>
        <v>20263</v>
      </c>
      <c r="O182" s="459">
        <f ca="1">IF(ISERROR(VLOOKUP($B182,'NEL &amp; P4P Backsheet'!$D$11:$BM$187,O$11,0)),"",VLOOKUP($B182,'NEL &amp; P4P Backsheet'!$D$11:$BM$187, O$11,0))</f>
        <v>20855</v>
      </c>
      <c r="P182" s="57">
        <f ca="1">IF(ISERROR(VLOOKUP($B182,'NEL &amp; P4P Backsheet'!$D$11:$BM$187,P$11,0)),"",VLOOKUP($B182,'NEL &amp; P4P Backsheet'!$D$11:$BM$187, P$11,0))</f>
        <v>20723</v>
      </c>
      <c r="Q182" s="327">
        <f ca="1">IF(ISERROR(VLOOKUP($B182,'NEL &amp; P4P Backsheet'!$D$11:$BM$187,Q$11,0)),"",VLOOKUP($B182,'NEL &amp; P4P Backsheet'!$D$11:$BM$187, Q$11,0))</f>
        <v>258</v>
      </c>
      <c r="R182" s="459">
        <f ca="1">IF(ISERROR(VLOOKUP($B182,'NEL &amp; P4P Backsheet'!$D$11:$BM$187,R$11,0)),"",VLOOKUP($B182,'NEL &amp; P4P Backsheet'!$D$11:$BM$187, R$11,0))</f>
        <v>-297</v>
      </c>
      <c r="S182" s="57">
        <f ca="1">IF(ISERROR(VLOOKUP($B182,'NEL &amp; P4P Backsheet'!$D$11:$BM$187,S$11,0)),"",VLOOKUP($B182,'NEL &amp; P4P Backsheet'!$D$11:$BM$187, S$11,0))</f>
        <v>-731</v>
      </c>
      <c r="T182" s="61">
        <f ca="1">IF(ISERROR(VLOOKUP($B182,'NEL &amp; P4P Backsheet'!$D$11:$BM$187,T$11,0)),"",VLOOKUP($B182,'NEL &amp; P4P Backsheet'!$D$11:$BM$187, T$11,0))</f>
        <v>0</v>
      </c>
      <c r="U182" s="327">
        <f ca="1">IF(ISERROR(VLOOKUP($B182,'NEL &amp; P4P Backsheet'!$D$11:$BM$187,U$11,0)),"",VLOOKUP($B182,'NEL &amp; P4P Backsheet'!$D$11:$BM$187, U$11,0))</f>
        <v>-460.23500000000058</v>
      </c>
      <c r="V182" s="459">
        <f ca="1">IF(ISERROR(VLOOKUP($B182,'NEL &amp; P4P Backsheet'!$D$11:$BM$187,V$11,0)),"",VLOOKUP($B182,'NEL &amp; P4P Backsheet'!$D$11:$BM$187, V$11,0))</f>
        <v>-1016.5299999999988</v>
      </c>
      <c r="W182" s="57">
        <f ca="1">IF(ISERROR(VLOOKUP($B182,'NEL &amp; P4P Backsheet'!$D$11:$BM$187,W$11,0)),"",VLOOKUP($B182,'NEL &amp; P4P Backsheet'!$D$11:$BM$187, W$11,0))</f>
        <v>-1430.7200000000012</v>
      </c>
    </row>
    <row r="183" spans="1:25" ht="15.75" thickBot="1">
      <c r="A183" s="3">
        <v>168</v>
      </c>
      <c r="B183" s="41" t="str">
        <f t="shared" ca="1" si="5"/>
        <v>E09000033</v>
      </c>
      <c r="C183" s="42" t="str">
        <f ca="1">IF(B183="","",VLOOKUP(B183,'Org list'!$J$9:$K$637,2,0))</f>
        <v>Westminster</v>
      </c>
      <c r="D183" s="24" t="str">
        <f ca="1">IF(ISERROR(VLOOKUP($B183,'NEL &amp; P4P Backsheet'!$D$38:$BL$187,'Non-Elective Performance'!$D$11,0)),"",VLOOKUP($B183,'NEL &amp; P4P Backsheet'!$D$38:$BL$187,'Non-Elective Performance'!$D$11,0))</f>
        <v>SUS</v>
      </c>
      <c r="E183" s="327">
        <f ca="1">IF(ISERROR(VLOOKUP($B183,'NEL &amp; P4P Backsheet'!$D$11:$BM$187,E$11,0)),"",VLOOKUP($B183,'NEL &amp; P4P Backsheet'!$D$11:$BM$187, E$11,0))</f>
        <v>4414</v>
      </c>
      <c r="F183" s="459">
        <f ca="1">IF(ISERROR(VLOOKUP($B183,'NEL &amp; P4P Backsheet'!$D$11:$BM$187,F$11,0)),"",VLOOKUP($B183,'NEL &amp; P4P Backsheet'!$D$11:$BM$187, F$11,0))</f>
        <v>3698</v>
      </c>
      <c r="G183" s="459">
        <f ca="1">IF(ISERROR(VLOOKUP($B183,'NEL &amp; P4P Backsheet'!$D$11:$BM$187,G$11,0)),"",VLOOKUP($B183,'NEL &amp; P4P Backsheet'!$D$11:$BM$187, G$11,0))</f>
        <v>3731</v>
      </c>
      <c r="H183" s="57">
        <f ca="1">IF(ISERROR(VLOOKUP($B183,'NEL &amp; P4P Backsheet'!$D$11:$BM$187,H$11,0)),"",VLOOKUP($B183,'NEL &amp; P4P Backsheet'!$D$11:$BM$187, H$11,0))</f>
        <v>3731</v>
      </c>
      <c r="I183" s="327">
        <f ca="1">IF(ISERROR(VLOOKUP($B183,'NEL &amp; P4P Backsheet'!$D$11:$BM$187,I$11,0)),"",VLOOKUP($B183,'NEL &amp; P4P Backsheet'!$D$11:$BM$187, I$11,0))</f>
        <v>3657</v>
      </c>
      <c r="J183" s="459">
        <f ca="1">IF(ISERROR(VLOOKUP($B183,'NEL &amp; P4P Backsheet'!$D$11:$BM$187,J$11,0)),"",VLOOKUP($B183,'NEL &amp; P4P Backsheet'!$D$11:$BM$187, J$11,0))</f>
        <v>3879</v>
      </c>
      <c r="K183" s="459">
        <f ca="1">IF(ISERROR(VLOOKUP($B183,'NEL &amp; P4P Backsheet'!$D$11:$BM$187,K$11,0)),"",VLOOKUP($B183,'NEL &amp; P4P Backsheet'!$D$11:$BM$187, K$11,0))</f>
        <v>3904</v>
      </c>
      <c r="L183" s="57">
        <f ca="1">IF(ISERROR(VLOOKUP($B183,'NEL &amp; P4P Backsheet'!$D$11:$BM$187,L$11,0)),"",VLOOKUP($B183,'NEL &amp; P4P Backsheet'!$D$11:$BM$187, L$11,0))</f>
        <v>3869</v>
      </c>
      <c r="M183" s="344">
        <f ca="1">IF(ISERROR(VLOOKUP($B183,'NEL &amp; P4P Backsheet'!$D$11:$BM$187,M$11,0)),"",VLOOKUP($B183,'NEL &amp; P4P Backsheet'!$D$11:$BM$187, M$11,0))</f>
        <v>3657</v>
      </c>
      <c r="N183" s="327">
        <f ca="1">IF(ISERROR(VLOOKUP($B183,'NEL &amp; P4P Backsheet'!$D$11:$BM$187,N$11,0)),"",VLOOKUP($B183,'NEL &amp; P4P Backsheet'!$D$11:$BM$187, N$11,0))</f>
        <v>4600</v>
      </c>
      <c r="O183" s="459">
        <f ca="1">IF(ISERROR(VLOOKUP($B183,'NEL &amp; P4P Backsheet'!$D$11:$BM$187,O$11,0)),"",VLOOKUP($B183,'NEL &amp; P4P Backsheet'!$D$11:$BM$187, O$11,0))</f>
        <v>3485</v>
      </c>
      <c r="P183" s="57">
        <f ca="1">IF(ISERROR(VLOOKUP($B183,'NEL &amp; P4P Backsheet'!$D$11:$BM$187,P$11,0)),"",VLOOKUP($B183,'NEL &amp; P4P Backsheet'!$D$11:$BM$187, P$11,0))</f>
        <v>3868</v>
      </c>
      <c r="Q183" s="327">
        <f ca="1">IF(ISERROR(VLOOKUP($B183,'NEL &amp; P4P Backsheet'!$D$11:$BM$187,Q$11,0)),"",VLOOKUP($B183,'NEL &amp; P4P Backsheet'!$D$11:$BM$187, Q$11,0))</f>
        <v>-186</v>
      </c>
      <c r="R183" s="459">
        <f ca="1">IF(ISERROR(VLOOKUP($B183,'NEL &amp; P4P Backsheet'!$D$11:$BM$187,R$11,0)),"",VLOOKUP($B183,'NEL &amp; P4P Backsheet'!$D$11:$BM$187, R$11,0))</f>
        <v>213</v>
      </c>
      <c r="S183" s="57">
        <f ca="1">IF(ISERROR(VLOOKUP($B183,'NEL &amp; P4P Backsheet'!$D$11:$BM$187,S$11,0)),"",VLOOKUP($B183,'NEL &amp; P4P Backsheet'!$D$11:$BM$187, S$11,0))</f>
        <v>-137</v>
      </c>
      <c r="T183" s="61">
        <f ca="1">IF(ISERROR(VLOOKUP($B183,'NEL &amp; P4P Backsheet'!$D$11:$BM$187,T$11,0)),"",VLOOKUP($B183,'NEL &amp; P4P Backsheet'!$D$11:$BM$187, T$11,0))</f>
        <v>0</v>
      </c>
      <c r="U183" s="327">
        <f ca="1">IF(ISERROR(VLOOKUP($B183,'NEL &amp; P4P Backsheet'!$D$11:$BM$187,U$11,0)),"",VLOOKUP($B183,'NEL &amp; P4P Backsheet'!$D$11:$BM$187, U$11,0))</f>
        <v>-943</v>
      </c>
      <c r="V183" s="459">
        <f ca="1">IF(ISERROR(VLOOKUP($B183,'NEL &amp; P4P Backsheet'!$D$11:$BM$187,V$11,0)),"",VLOOKUP($B183,'NEL &amp; P4P Backsheet'!$D$11:$BM$187, V$11,0))</f>
        <v>394</v>
      </c>
      <c r="W183" s="57">
        <f ca="1">IF(ISERROR(VLOOKUP($B183,'NEL &amp; P4P Backsheet'!$D$11:$BM$187,W$11,0)),"",VLOOKUP($B183,'NEL &amp; P4P Backsheet'!$D$11:$BM$187, W$11,0))</f>
        <v>36</v>
      </c>
    </row>
    <row r="184" spans="1:25" ht="15.75" thickBot="1">
      <c r="A184" s="3">
        <v>169</v>
      </c>
      <c r="B184" s="41" t="str">
        <f t="shared" ca="1" si="5"/>
        <v>E08000010</v>
      </c>
      <c r="C184" s="42" t="str">
        <f ca="1">IF(B184="","",VLOOKUP(B184,'Org list'!$J$9:$K$637,2,0))</f>
        <v>Wigan</v>
      </c>
      <c r="D184" s="24" t="str">
        <f ca="1">IF(ISERROR(VLOOKUP($B184,'NEL &amp; P4P Backsheet'!$D$38:$BL$187,'Non-Elective Performance'!$D$11,0)),"",VLOOKUP($B184,'NEL &amp; P4P Backsheet'!$D$38:$BL$187,'Non-Elective Performance'!$D$11,0))</f>
        <v>MAR</v>
      </c>
      <c r="E184" s="327">
        <f ca="1">IF(ISERROR(VLOOKUP($B184,'NEL &amp; P4P Backsheet'!$D$11:$BM$187,E$11,0)),"",VLOOKUP($B184,'NEL &amp; P4P Backsheet'!$D$11:$BM$187, E$11,0))</f>
        <v>8319</v>
      </c>
      <c r="F184" s="459">
        <f ca="1">IF(ISERROR(VLOOKUP($B184,'NEL &amp; P4P Backsheet'!$D$11:$BM$187,F$11,0)),"",VLOOKUP($B184,'NEL &amp; P4P Backsheet'!$D$11:$BM$187, F$11,0))</f>
        <v>8503</v>
      </c>
      <c r="G184" s="459">
        <f ca="1">IF(ISERROR(VLOOKUP($B184,'NEL &amp; P4P Backsheet'!$D$11:$BM$187,G$11,0)),"",VLOOKUP($B184,'NEL &amp; P4P Backsheet'!$D$11:$BM$187, G$11,0))</f>
        <v>8463</v>
      </c>
      <c r="H184" s="57">
        <f ca="1">IF(ISERROR(VLOOKUP($B184,'NEL &amp; P4P Backsheet'!$D$11:$BM$187,H$11,0)),"",VLOOKUP($B184,'NEL &amp; P4P Backsheet'!$D$11:$BM$187, H$11,0))</f>
        <v>8347</v>
      </c>
      <c r="I184" s="327">
        <f ca="1">IF(ISERROR(VLOOKUP($B184,'NEL &amp; P4P Backsheet'!$D$11:$BM$187,I$11,0)),"",VLOOKUP($B184,'NEL &amp; P4P Backsheet'!$D$11:$BM$187, I$11,0))</f>
        <v>8029</v>
      </c>
      <c r="J184" s="459">
        <f ca="1">IF(ISERROR(VLOOKUP($B184,'NEL &amp; P4P Backsheet'!$D$11:$BM$187,J$11,0)),"",VLOOKUP($B184,'NEL &amp; P4P Backsheet'!$D$11:$BM$187, J$11,0))</f>
        <v>8205</v>
      </c>
      <c r="K184" s="459">
        <f ca="1">IF(ISERROR(VLOOKUP($B184,'NEL &amp; P4P Backsheet'!$D$11:$BM$187,K$11,0)),"",VLOOKUP($B184,'NEL &amp; P4P Backsheet'!$D$11:$BM$187, K$11,0))</f>
        <v>8169</v>
      </c>
      <c r="L184" s="57">
        <f ca="1">IF(ISERROR(VLOOKUP($B184,'NEL &amp; P4P Backsheet'!$D$11:$BM$187,L$11,0)),"",VLOOKUP($B184,'NEL &amp; P4P Backsheet'!$D$11:$BM$187, L$11,0))</f>
        <v>8051</v>
      </c>
      <c r="M184" s="344">
        <f ca="1">IF(ISERROR(VLOOKUP($B184,'NEL &amp; P4P Backsheet'!$D$11:$BM$187,M$11,0)),"",VLOOKUP($B184,'NEL &amp; P4P Backsheet'!$D$11:$BM$187, M$11,0))</f>
        <v>7624</v>
      </c>
      <c r="N184" s="327">
        <f ca="1">IF(ISERROR(VLOOKUP($B184,'NEL &amp; P4P Backsheet'!$D$11:$BM$187,N$11,0)),"",VLOOKUP($B184,'NEL &amp; P4P Backsheet'!$D$11:$BM$187, N$11,0))</f>
        <v>7901</v>
      </c>
      <c r="O184" s="459">
        <f ca="1">IF(ISERROR(VLOOKUP($B184,'NEL &amp; P4P Backsheet'!$D$11:$BM$187,O$11,0)),"",VLOOKUP($B184,'NEL &amp; P4P Backsheet'!$D$11:$BM$187, O$11,0))</f>
        <v>8032</v>
      </c>
      <c r="P184" s="57">
        <f ca="1">IF(ISERROR(VLOOKUP($B184,'NEL &amp; P4P Backsheet'!$D$11:$BM$187,P$11,0)),"",VLOOKUP($B184,'NEL &amp; P4P Backsheet'!$D$11:$BM$187, P$11,0))</f>
        <v>8381</v>
      </c>
      <c r="Q184" s="327">
        <f ca="1">IF(ISERROR(VLOOKUP($B184,'NEL &amp; P4P Backsheet'!$D$11:$BM$187,Q$11,0)),"",VLOOKUP($B184,'NEL &amp; P4P Backsheet'!$D$11:$BM$187, Q$11,0))</f>
        <v>418</v>
      </c>
      <c r="R184" s="459">
        <f ca="1">IF(ISERROR(VLOOKUP($B184,'NEL &amp; P4P Backsheet'!$D$11:$BM$187,R$11,0)),"",VLOOKUP($B184,'NEL &amp; P4P Backsheet'!$D$11:$BM$187, R$11,0))</f>
        <v>471</v>
      </c>
      <c r="S184" s="57">
        <f ca="1">IF(ISERROR(VLOOKUP($B184,'NEL &amp; P4P Backsheet'!$D$11:$BM$187,S$11,0)),"",VLOOKUP($B184,'NEL &amp; P4P Backsheet'!$D$11:$BM$187, S$11,0))</f>
        <v>82</v>
      </c>
      <c r="T184" s="61">
        <f ca="1">IF(ISERROR(VLOOKUP($B184,'NEL &amp; P4P Backsheet'!$D$11:$BM$187,T$11,0)),"",VLOOKUP($B184,'NEL &amp; P4P Backsheet'!$D$11:$BM$187, T$11,0))</f>
        <v>0</v>
      </c>
      <c r="U184" s="327">
        <f ca="1">IF(ISERROR(VLOOKUP($B184,'NEL &amp; P4P Backsheet'!$D$11:$BM$187,U$11,0)),"",VLOOKUP($B184,'NEL &amp; P4P Backsheet'!$D$11:$BM$187, U$11,0))</f>
        <v>128</v>
      </c>
      <c r="V184" s="459">
        <f ca="1">IF(ISERROR(VLOOKUP($B184,'NEL &amp; P4P Backsheet'!$D$11:$BM$187,V$11,0)),"",VLOOKUP($B184,'NEL &amp; P4P Backsheet'!$D$11:$BM$187, V$11,0))</f>
        <v>173</v>
      </c>
      <c r="W184" s="57">
        <f ca="1">IF(ISERROR(VLOOKUP($B184,'NEL &amp; P4P Backsheet'!$D$11:$BM$187,W$11,0)),"",VLOOKUP($B184,'NEL &amp; P4P Backsheet'!$D$11:$BM$187, W$11,0))</f>
        <v>-212</v>
      </c>
    </row>
    <row r="185" spans="1:25" ht="15.75" thickBot="1">
      <c r="A185" s="3">
        <v>170</v>
      </c>
      <c r="B185" s="41" t="str">
        <f t="shared" ca="1" si="5"/>
        <v>E06000054</v>
      </c>
      <c r="C185" s="42" t="str">
        <f ca="1">IF(B185="","",VLOOKUP(B185,'Org list'!$J$9:$K$637,2,0))</f>
        <v>Wiltshire</v>
      </c>
      <c r="D185" s="24" t="str">
        <f ca="1">IF(ISERROR(VLOOKUP($B185,'NEL &amp; P4P Backsheet'!$D$38:$BL$187,'Non-Elective Performance'!$D$11,0)),"",VLOOKUP($B185,'NEL &amp; P4P Backsheet'!$D$38:$BL$187,'Non-Elective Performance'!$D$11,0))</f>
        <v>MAR</v>
      </c>
      <c r="E185" s="327">
        <f ca="1">IF(ISERROR(VLOOKUP($B185,'NEL &amp; P4P Backsheet'!$D$11:$BM$187,E$11,0)),"",VLOOKUP($B185,'NEL &amp; P4P Backsheet'!$D$11:$BM$187, E$11,0))</f>
        <v>10161</v>
      </c>
      <c r="F185" s="459">
        <f ca="1">IF(ISERROR(VLOOKUP($B185,'NEL &amp; P4P Backsheet'!$D$11:$BM$187,F$11,0)),"",VLOOKUP($B185,'NEL &amp; P4P Backsheet'!$D$11:$BM$187, F$11,0))</f>
        <v>10392</v>
      </c>
      <c r="G185" s="459">
        <f ca="1">IF(ISERROR(VLOOKUP($B185,'NEL &amp; P4P Backsheet'!$D$11:$BM$187,G$11,0)),"",VLOOKUP($B185,'NEL &amp; P4P Backsheet'!$D$11:$BM$187, G$11,0))</f>
        <v>10374</v>
      </c>
      <c r="H185" s="57">
        <f ca="1">IF(ISERROR(VLOOKUP($B185,'NEL &amp; P4P Backsheet'!$D$11:$BM$187,H$11,0)),"",VLOOKUP($B185,'NEL &amp; P4P Backsheet'!$D$11:$BM$187, H$11,0))</f>
        <v>10368</v>
      </c>
      <c r="I185" s="327">
        <f ca="1">IF(ISERROR(VLOOKUP($B185,'NEL &amp; P4P Backsheet'!$D$11:$BM$187,I$11,0)),"",VLOOKUP($B185,'NEL &amp; P4P Backsheet'!$D$11:$BM$187, I$11,0))</f>
        <v>9628</v>
      </c>
      <c r="J185" s="459">
        <f ca="1">IF(ISERROR(VLOOKUP($B185,'NEL &amp; P4P Backsheet'!$D$11:$BM$187,J$11,0)),"",VLOOKUP($B185,'NEL &amp; P4P Backsheet'!$D$11:$BM$187, J$11,0))</f>
        <v>10528</v>
      </c>
      <c r="K185" s="459">
        <f ca="1">IF(ISERROR(VLOOKUP($B185,'NEL &amp; P4P Backsheet'!$D$11:$BM$187,K$11,0)),"",VLOOKUP($B185,'NEL &amp; P4P Backsheet'!$D$11:$BM$187, K$11,0))</f>
        <v>10015</v>
      </c>
      <c r="L185" s="57">
        <f ca="1">IF(ISERROR(VLOOKUP($B185,'NEL &amp; P4P Backsheet'!$D$11:$BM$187,L$11,0)),"",VLOOKUP($B185,'NEL &amp; P4P Backsheet'!$D$11:$BM$187, L$11,0))</f>
        <v>9581</v>
      </c>
      <c r="M185" s="344">
        <f ca="1">IF(ISERROR(VLOOKUP($B185,'NEL &amp; P4P Backsheet'!$D$11:$BM$187,M$11,0)),"",VLOOKUP($B185,'NEL &amp; P4P Backsheet'!$D$11:$BM$187, M$11,0))</f>
        <v>8819</v>
      </c>
      <c r="N185" s="327">
        <f ca="1">IF(ISERROR(VLOOKUP($B185,'NEL &amp; P4P Backsheet'!$D$11:$BM$187,N$11,0)),"",VLOOKUP($B185,'NEL &amp; P4P Backsheet'!$D$11:$BM$187, N$11,0))</f>
        <v>9965</v>
      </c>
      <c r="O185" s="459">
        <f ca="1">IF(ISERROR(VLOOKUP($B185,'NEL &amp; P4P Backsheet'!$D$11:$BM$187,O$11,0)),"",VLOOKUP($B185,'NEL &amp; P4P Backsheet'!$D$11:$BM$187, O$11,0))</f>
        <v>10222</v>
      </c>
      <c r="P185" s="57">
        <f ca="1">IF(ISERROR(VLOOKUP($B185,'NEL &amp; P4P Backsheet'!$D$11:$BM$187,P$11,0)),"",VLOOKUP($B185,'NEL &amp; P4P Backsheet'!$D$11:$BM$187, P$11,0))</f>
        <v>9930</v>
      </c>
      <c r="Q185" s="327">
        <f ca="1">IF(ISERROR(VLOOKUP($B185,'NEL &amp; P4P Backsheet'!$D$11:$BM$187,Q$11,0)),"",VLOOKUP($B185,'NEL &amp; P4P Backsheet'!$D$11:$BM$187, Q$11,0))</f>
        <v>196</v>
      </c>
      <c r="R185" s="459">
        <f ca="1">IF(ISERROR(VLOOKUP($B185,'NEL &amp; P4P Backsheet'!$D$11:$BM$187,R$11,0)),"",VLOOKUP($B185,'NEL &amp; P4P Backsheet'!$D$11:$BM$187, R$11,0))</f>
        <v>170</v>
      </c>
      <c r="S185" s="57">
        <f ca="1">IF(ISERROR(VLOOKUP($B185,'NEL &amp; P4P Backsheet'!$D$11:$BM$187,S$11,0)),"",VLOOKUP($B185,'NEL &amp; P4P Backsheet'!$D$11:$BM$187, S$11,0))</f>
        <v>444</v>
      </c>
      <c r="T185" s="61">
        <f ca="1">IF(ISERROR(VLOOKUP($B185,'NEL &amp; P4P Backsheet'!$D$11:$BM$187,T$11,0)),"",VLOOKUP($B185,'NEL &amp; P4P Backsheet'!$D$11:$BM$187, T$11,0))</f>
        <v>0</v>
      </c>
      <c r="U185" s="327">
        <f ca="1">IF(ISERROR(VLOOKUP($B185,'NEL &amp; P4P Backsheet'!$D$11:$BM$187,U$11,0)),"",VLOOKUP($B185,'NEL &amp; P4P Backsheet'!$D$11:$BM$187, U$11,0))</f>
        <v>-337</v>
      </c>
      <c r="V185" s="459">
        <f ca="1">IF(ISERROR(VLOOKUP($B185,'NEL &amp; P4P Backsheet'!$D$11:$BM$187,V$11,0)),"",VLOOKUP($B185,'NEL &amp; P4P Backsheet'!$D$11:$BM$187, V$11,0))</f>
        <v>306</v>
      </c>
      <c r="W185" s="57">
        <f ca="1">IF(ISERROR(VLOOKUP($B185,'NEL &amp; P4P Backsheet'!$D$11:$BM$187,W$11,0)),"",VLOOKUP($B185,'NEL &amp; P4P Backsheet'!$D$11:$BM$187, W$11,0))</f>
        <v>85</v>
      </c>
    </row>
    <row r="186" spans="1:25" ht="15.75" thickBot="1">
      <c r="A186" s="3">
        <v>171</v>
      </c>
      <c r="B186" s="41" t="str">
        <f t="shared" ca="1" si="5"/>
        <v>E06000040</v>
      </c>
      <c r="C186" s="42" t="str">
        <f ca="1">IF(B186="","",VLOOKUP(B186,'Org list'!$J$9:$K$637,2,0))</f>
        <v>Windsor and Maidenhead</v>
      </c>
      <c r="D186" s="24" t="str">
        <f ca="1">IF(ISERROR(VLOOKUP($B186,'NEL &amp; P4P Backsheet'!$D$38:$BL$187,'Non-Elective Performance'!$D$11,0)),"",VLOOKUP($B186,'NEL &amp; P4P Backsheet'!$D$38:$BL$187,'Non-Elective Performance'!$D$11,0))</f>
        <v>MAR</v>
      </c>
      <c r="E186" s="327">
        <f ca="1">IF(ISERROR(VLOOKUP($B186,'NEL &amp; P4P Backsheet'!$D$11:$BM$187,E$11,0)),"",VLOOKUP($B186,'NEL &amp; P4P Backsheet'!$D$11:$BM$187, E$11,0))</f>
        <v>3128</v>
      </c>
      <c r="F186" s="459">
        <f ca="1">IF(ISERROR(VLOOKUP($B186,'NEL &amp; P4P Backsheet'!$D$11:$BM$187,F$11,0)),"",VLOOKUP($B186,'NEL &amp; P4P Backsheet'!$D$11:$BM$187, F$11,0))</f>
        <v>3349</v>
      </c>
      <c r="G186" s="459">
        <f ca="1">IF(ISERROR(VLOOKUP($B186,'NEL &amp; P4P Backsheet'!$D$11:$BM$187,G$11,0)),"",VLOOKUP($B186,'NEL &amp; P4P Backsheet'!$D$11:$BM$187, G$11,0))</f>
        <v>2764</v>
      </c>
      <c r="H186" s="57">
        <f ca="1">IF(ISERROR(VLOOKUP($B186,'NEL &amp; P4P Backsheet'!$D$11:$BM$187,H$11,0)),"",VLOOKUP($B186,'NEL &amp; P4P Backsheet'!$D$11:$BM$187, H$11,0))</f>
        <v>2956</v>
      </c>
      <c r="I186" s="327">
        <f ca="1">IF(ISERROR(VLOOKUP($B186,'NEL &amp; P4P Backsheet'!$D$11:$BM$187,I$11,0)),"",VLOOKUP($B186,'NEL &amp; P4P Backsheet'!$D$11:$BM$187, I$11,0))</f>
        <v>3018</v>
      </c>
      <c r="J186" s="459">
        <f ca="1">IF(ISERROR(VLOOKUP($B186,'NEL &amp; P4P Backsheet'!$D$11:$BM$187,J$11,0)),"",VLOOKUP($B186,'NEL &amp; P4P Backsheet'!$D$11:$BM$187, J$11,0))</f>
        <v>3231</v>
      </c>
      <c r="K186" s="459">
        <f ca="1">IF(ISERROR(VLOOKUP($B186,'NEL &amp; P4P Backsheet'!$D$11:$BM$187,K$11,0)),"",VLOOKUP($B186,'NEL &amp; P4P Backsheet'!$D$11:$BM$187, K$11,0))</f>
        <v>2667</v>
      </c>
      <c r="L186" s="57">
        <f ca="1">IF(ISERROR(VLOOKUP($B186,'NEL &amp; P4P Backsheet'!$D$11:$BM$187,L$11,0)),"",VLOOKUP($B186,'NEL &amp; P4P Backsheet'!$D$11:$BM$187, L$11,0))</f>
        <v>2852</v>
      </c>
      <c r="M186" s="344">
        <f ca="1">IF(ISERROR(VLOOKUP($B186,'NEL &amp; P4P Backsheet'!$D$11:$BM$187,M$11,0)),"",VLOOKUP($B186,'NEL &amp; P4P Backsheet'!$D$11:$BM$187, M$11,0))</f>
        <v>3476</v>
      </c>
      <c r="N186" s="327">
        <f ca="1">IF(ISERROR(VLOOKUP($B186,'NEL &amp; P4P Backsheet'!$D$11:$BM$187,N$11,0)),"",VLOOKUP($B186,'NEL &amp; P4P Backsheet'!$D$11:$BM$187, N$11,0))</f>
        <v>3476</v>
      </c>
      <c r="O186" s="459">
        <f ca="1">IF(ISERROR(VLOOKUP($B186,'NEL &amp; P4P Backsheet'!$D$11:$BM$187,O$11,0)),"",VLOOKUP($B186,'NEL &amp; P4P Backsheet'!$D$11:$BM$187, O$11,0))</f>
        <v>3473</v>
      </c>
      <c r="P186" s="57">
        <f ca="1">IF(ISERROR(VLOOKUP($B186,'NEL &amp; P4P Backsheet'!$D$11:$BM$187,P$11,0)),"",VLOOKUP($B186,'NEL &amp; P4P Backsheet'!$D$11:$BM$187, P$11,0))</f>
        <v>3444</v>
      </c>
      <c r="Q186" s="327">
        <f ca="1">IF(ISERROR(VLOOKUP($B186,'NEL &amp; P4P Backsheet'!$D$11:$BM$187,Q$11,0)),"",VLOOKUP($B186,'NEL &amp; P4P Backsheet'!$D$11:$BM$187, Q$11,0))</f>
        <v>-348</v>
      </c>
      <c r="R186" s="459">
        <f ca="1">IF(ISERROR(VLOOKUP($B186,'NEL &amp; P4P Backsheet'!$D$11:$BM$187,R$11,0)),"",VLOOKUP($B186,'NEL &amp; P4P Backsheet'!$D$11:$BM$187, R$11,0))</f>
        <v>-124</v>
      </c>
      <c r="S186" s="57">
        <f ca="1">IF(ISERROR(VLOOKUP($B186,'NEL &amp; P4P Backsheet'!$D$11:$BM$187,S$11,0)),"",VLOOKUP($B186,'NEL &amp; P4P Backsheet'!$D$11:$BM$187, S$11,0))</f>
        <v>-680</v>
      </c>
      <c r="T186" s="61">
        <f ca="1">IF(ISERROR(VLOOKUP($B186,'NEL &amp; P4P Backsheet'!$D$11:$BM$187,T$11,0)),"",VLOOKUP($B186,'NEL &amp; P4P Backsheet'!$D$11:$BM$187, T$11,0))</f>
        <v>0</v>
      </c>
      <c r="U186" s="327">
        <f ca="1">IF(ISERROR(VLOOKUP($B186,'NEL &amp; P4P Backsheet'!$D$11:$BM$187,U$11,0)),"",VLOOKUP($B186,'NEL &amp; P4P Backsheet'!$D$11:$BM$187, U$11,0))</f>
        <v>-458</v>
      </c>
      <c r="V186" s="459">
        <f ca="1">IF(ISERROR(VLOOKUP($B186,'NEL &amp; P4P Backsheet'!$D$11:$BM$187,V$11,0)),"",VLOOKUP($B186,'NEL &amp; P4P Backsheet'!$D$11:$BM$187, V$11,0))</f>
        <v>-242</v>
      </c>
      <c r="W186" s="57">
        <f ca="1">IF(ISERROR(VLOOKUP($B186,'NEL &amp; P4P Backsheet'!$D$11:$BM$187,W$11,0)),"",VLOOKUP($B186,'NEL &amp; P4P Backsheet'!$D$11:$BM$187, W$11,0))</f>
        <v>-777</v>
      </c>
    </row>
    <row r="187" spans="1:25" ht="15.75" thickBot="1">
      <c r="A187" s="3">
        <v>172</v>
      </c>
      <c r="B187" s="41" t="str">
        <f t="shared" ca="1" si="5"/>
        <v>E08000015</v>
      </c>
      <c r="C187" s="42" t="str">
        <f ca="1">IF(B187="","",VLOOKUP(B187,'Org list'!$J$9:$K$637,2,0))</f>
        <v>Wirral</v>
      </c>
      <c r="D187" s="24" t="str">
        <f ca="1">IF(ISERROR(VLOOKUP($B187,'NEL &amp; P4P Backsheet'!$D$38:$BL$187,'Non-Elective Performance'!$D$11,0)),"",VLOOKUP($B187,'NEL &amp; P4P Backsheet'!$D$38:$BL$187,'Non-Elective Performance'!$D$11,0))</f>
        <v>SUS</v>
      </c>
      <c r="E187" s="327">
        <f ca="1">IF(ISERROR(VLOOKUP($B187,'NEL &amp; P4P Backsheet'!$D$11:$BM$187,E$11,0)),"",VLOOKUP($B187,'NEL &amp; P4P Backsheet'!$D$11:$BM$187, E$11,0))</f>
        <v>11490</v>
      </c>
      <c r="F187" s="459">
        <f ca="1">IF(ISERROR(VLOOKUP($B187,'NEL &amp; P4P Backsheet'!$D$11:$BM$187,F$11,0)),"",VLOOKUP($B187,'NEL &amp; P4P Backsheet'!$D$11:$BM$187, F$11,0))</f>
        <v>11491</v>
      </c>
      <c r="G187" s="459">
        <f ca="1">IF(ISERROR(VLOOKUP($B187,'NEL &amp; P4P Backsheet'!$D$11:$BM$187,G$11,0)),"",VLOOKUP($B187,'NEL &amp; P4P Backsheet'!$D$11:$BM$187, G$11,0))</f>
        <v>11710</v>
      </c>
      <c r="H187" s="57">
        <f ca="1">IF(ISERROR(VLOOKUP($B187,'NEL &amp; P4P Backsheet'!$D$11:$BM$187,H$11,0)),"",VLOOKUP($B187,'NEL &amp; P4P Backsheet'!$D$11:$BM$187, H$11,0))</f>
        <v>11948</v>
      </c>
      <c r="I187" s="327">
        <f ca="1">IF(ISERROR(VLOOKUP($B187,'NEL &amp; P4P Backsheet'!$D$11:$BM$187,I$11,0)),"",VLOOKUP($B187,'NEL &amp; P4P Backsheet'!$D$11:$BM$187, I$11,0))</f>
        <v>11214</v>
      </c>
      <c r="J187" s="459">
        <f ca="1">IF(ISERROR(VLOOKUP($B187,'NEL &amp; P4P Backsheet'!$D$11:$BM$187,J$11,0)),"",VLOOKUP($B187,'NEL &amp; P4P Backsheet'!$D$11:$BM$187, J$11,0))</f>
        <v>11659</v>
      </c>
      <c r="K187" s="459">
        <f ca="1">IF(ISERROR(VLOOKUP($B187,'NEL &amp; P4P Backsheet'!$D$11:$BM$187,K$11,0)),"",VLOOKUP($B187,'NEL &amp; P4P Backsheet'!$D$11:$BM$187, K$11,0))</f>
        <v>11880</v>
      </c>
      <c r="L187" s="57">
        <f ca="1">IF(ISERROR(VLOOKUP($B187,'NEL &amp; P4P Backsheet'!$D$11:$BM$187,L$11,0)),"",VLOOKUP($B187,'NEL &amp; P4P Backsheet'!$D$11:$BM$187, L$11,0))</f>
        <v>12124</v>
      </c>
      <c r="M187" s="344">
        <f ca="1">IF(ISERROR(VLOOKUP($B187,'NEL &amp; P4P Backsheet'!$D$11:$BM$187,M$11,0)),"",VLOOKUP($B187,'NEL &amp; P4P Backsheet'!$D$11:$BM$187, M$11,0))</f>
        <v>11468</v>
      </c>
      <c r="N187" s="327">
        <f ca="1">IF(ISERROR(VLOOKUP($B187,'NEL &amp; P4P Backsheet'!$D$11:$BM$187,N$11,0)),"",VLOOKUP($B187,'NEL &amp; P4P Backsheet'!$D$11:$BM$187, N$11,0))</f>
        <v>11301</v>
      </c>
      <c r="O187" s="459">
        <f ca="1">IF(ISERROR(VLOOKUP($B187,'NEL &amp; P4P Backsheet'!$D$11:$BM$187,O$11,0)),"",VLOOKUP($B187,'NEL &amp; P4P Backsheet'!$D$11:$BM$187, O$11,0))</f>
        <v>11407</v>
      </c>
      <c r="P187" s="57">
        <f ca="1">IF(ISERROR(VLOOKUP($B187,'NEL &amp; P4P Backsheet'!$D$11:$BM$187,P$11,0)),"",VLOOKUP($B187,'NEL &amp; P4P Backsheet'!$D$11:$BM$187, P$11,0))</f>
        <v>11497</v>
      </c>
      <c r="Q187" s="327">
        <f ca="1">IF(ISERROR(VLOOKUP($B187,'NEL &amp; P4P Backsheet'!$D$11:$BM$187,Q$11,0)),"",VLOOKUP($B187,'NEL &amp; P4P Backsheet'!$D$11:$BM$187, Q$11,0))</f>
        <v>189</v>
      </c>
      <c r="R187" s="459">
        <f ca="1">IF(ISERROR(VLOOKUP($B187,'NEL &amp; P4P Backsheet'!$D$11:$BM$187,R$11,0)),"",VLOOKUP($B187,'NEL &amp; P4P Backsheet'!$D$11:$BM$187, R$11,0))</f>
        <v>84</v>
      </c>
      <c r="S187" s="57">
        <f ca="1">IF(ISERROR(VLOOKUP($B187,'NEL &amp; P4P Backsheet'!$D$11:$BM$187,S$11,0)),"",VLOOKUP($B187,'NEL &amp; P4P Backsheet'!$D$11:$BM$187, S$11,0))</f>
        <v>213</v>
      </c>
      <c r="T187" s="61">
        <f ca="1">IF(ISERROR(VLOOKUP($B187,'NEL &amp; P4P Backsheet'!$D$11:$BM$187,T$11,0)),"",VLOOKUP($B187,'NEL &amp; P4P Backsheet'!$D$11:$BM$187, T$11,0))</f>
        <v>0</v>
      </c>
      <c r="U187" s="327">
        <f ca="1">IF(ISERROR(VLOOKUP($B187,'NEL &amp; P4P Backsheet'!$D$11:$BM$187,U$11,0)),"",VLOOKUP($B187,'NEL &amp; P4P Backsheet'!$D$11:$BM$187, U$11,0))</f>
        <v>-87</v>
      </c>
      <c r="V187" s="459">
        <f ca="1">IF(ISERROR(VLOOKUP($B187,'NEL &amp; P4P Backsheet'!$D$11:$BM$187,V$11,0)),"",VLOOKUP($B187,'NEL &amp; P4P Backsheet'!$D$11:$BM$187, V$11,0))</f>
        <v>252</v>
      </c>
      <c r="W187" s="57">
        <f ca="1">IF(ISERROR(VLOOKUP($B187,'NEL &amp; P4P Backsheet'!$D$11:$BM$187,W$11,0)),"",VLOOKUP($B187,'NEL &amp; P4P Backsheet'!$D$11:$BM$187, W$11,0))</f>
        <v>383</v>
      </c>
    </row>
    <row r="188" spans="1:25" ht="15.75" thickBot="1">
      <c r="A188" s="3">
        <v>173</v>
      </c>
      <c r="B188" s="41" t="str">
        <f t="shared" ca="1" si="5"/>
        <v>E06000041</v>
      </c>
      <c r="C188" s="42" t="str">
        <f ca="1">IF(B188="","",VLOOKUP(B188,'Org list'!$J$9:$K$637,2,0))</f>
        <v>Wokingham</v>
      </c>
      <c r="D188" s="24" t="str">
        <f ca="1">IF(ISERROR(VLOOKUP($B188,'NEL &amp; P4P Backsheet'!$D$38:$BL$187,'Non-Elective Performance'!$D$11,0)),"",VLOOKUP($B188,'NEL &amp; P4P Backsheet'!$D$38:$BL$187,'Non-Elective Performance'!$D$11,0))</f>
        <v>SUS</v>
      </c>
      <c r="E188" s="327">
        <f ca="1">IF(ISERROR(VLOOKUP($B188,'NEL &amp; P4P Backsheet'!$D$11:$BM$187,E$11,0)),"",VLOOKUP($B188,'NEL &amp; P4P Backsheet'!$D$11:$BM$187, E$11,0))</f>
        <v>2606</v>
      </c>
      <c r="F188" s="459">
        <f ca="1">IF(ISERROR(VLOOKUP($B188,'NEL &amp; P4P Backsheet'!$D$11:$BM$187,F$11,0)),"",VLOOKUP($B188,'NEL &amp; P4P Backsheet'!$D$11:$BM$187, F$11,0))</f>
        <v>2698</v>
      </c>
      <c r="G188" s="459">
        <f ca="1">IF(ISERROR(VLOOKUP($B188,'NEL &amp; P4P Backsheet'!$D$11:$BM$187,G$11,0)),"",VLOOKUP($B188,'NEL &amp; P4P Backsheet'!$D$11:$BM$187, G$11,0))</f>
        <v>2669</v>
      </c>
      <c r="H188" s="57">
        <f ca="1">IF(ISERROR(VLOOKUP($B188,'NEL &amp; P4P Backsheet'!$D$11:$BM$187,H$11,0)),"",VLOOKUP($B188,'NEL &amp; P4P Backsheet'!$D$11:$BM$187, H$11,0))</f>
        <v>2910</v>
      </c>
      <c r="I188" s="327">
        <f ca="1">IF(ISERROR(VLOOKUP($B188,'NEL &amp; P4P Backsheet'!$D$11:$BM$187,I$11,0)),"",VLOOKUP($B188,'NEL &amp; P4P Backsheet'!$D$11:$BM$187, I$11,0))</f>
        <v>2869</v>
      </c>
      <c r="J188" s="459">
        <f ca="1">IF(ISERROR(VLOOKUP($B188,'NEL &amp; P4P Backsheet'!$D$11:$BM$187,J$11,0)),"",VLOOKUP($B188,'NEL &amp; P4P Backsheet'!$D$11:$BM$187, J$11,0))</f>
        <v>2742</v>
      </c>
      <c r="K188" s="459">
        <f ca="1">IF(ISERROR(VLOOKUP($B188,'NEL &amp; P4P Backsheet'!$D$11:$BM$187,K$11,0)),"",VLOOKUP($B188,'NEL &amp; P4P Backsheet'!$D$11:$BM$187, K$11,0))</f>
        <v>2699</v>
      </c>
      <c r="L188" s="57">
        <f ca="1">IF(ISERROR(VLOOKUP($B188,'NEL &amp; P4P Backsheet'!$D$11:$BM$187,L$11,0)),"",VLOOKUP($B188,'NEL &amp; P4P Backsheet'!$D$11:$BM$187, L$11,0))</f>
        <v>2977</v>
      </c>
      <c r="M188" s="344">
        <f ca="1">IF(ISERROR(VLOOKUP($B188,'NEL &amp; P4P Backsheet'!$D$11:$BM$187,M$11,0)),"",VLOOKUP($B188,'NEL &amp; P4P Backsheet'!$D$11:$BM$187, M$11,0))</f>
        <v>2917</v>
      </c>
      <c r="N188" s="327">
        <f ca="1">IF(ISERROR(VLOOKUP($B188,'NEL &amp; P4P Backsheet'!$D$11:$BM$187,N$11,0)),"",VLOOKUP($B188,'NEL &amp; P4P Backsheet'!$D$11:$BM$187, N$11,0))</f>
        <v>2796</v>
      </c>
      <c r="O188" s="459">
        <f ca="1">IF(ISERROR(VLOOKUP($B188,'NEL &amp; P4P Backsheet'!$D$11:$BM$187,O$11,0)),"",VLOOKUP($B188,'NEL &amp; P4P Backsheet'!$D$11:$BM$187, O$11,0))</f>
        <v>2828</v>
      </c>
      <c r="P188" s="57">
        <f ca="1">IF(ISERROR(VLOOKUP($B188,'NEL &amp; P4P Backsheet'!$D$11:$BM$187,P$11,0)),"",VLOOKUP($B188,'NEL &amp; P4P Backsheet'!$D$11:$BM$187, P$11,0))</f>
        <v>3044</v>
      </c>
      <c r="Q188" s="327">
        <f ca="1">IF(ISERROR(VLOOKUP($B188,'NEL &amp; P4P Backsheet'!$D$11:$BM$187,Q$11,0)),"",VLOOKUP($B188,'NEL &amp; P4P Backsheet'!$D$11:$BM$187, Q$11,0))</f>
        <v>-190</v>
      </c>
      <c r="R188" s="459">
        <f ca="1">IF(ISERROR(VLOOKUP($B188,'NEL &amp; P4P Backsheet'!$D$11:$BM$187,R$11,0)),"",VLOOKUP($B188,'NEL &amp; P4P Backsheet'!$D$11:$BM$187, R$11,0))</f>
        <v>-130</v>
      </c>
      <c r="S188" s="57">
        <f ca="1">IF(ISERROR(VLOOKUP($B188,'NEL &amp; P4P Backsheet'!$D$11:$BM$187,S$11,0)),"",VLOOKUP($B188,'NEL &amp; P4P Backsheet'!$D$11:$BM$187, S$11,0))</f>
        <v>-375</v>
      </c>
      <c r="T188" s="61">
        <f ca="1">IF(ISERROR(VLOOKUP($B188,'NEL &amp; P4P Backsheet'!$D$11:$BM$187,T$11,0)),"",VLOOKUP($B188,'NEL &amp; P4P Backsheet'!$D$11:$BM$187, T$11,0))</f>
        <v>0</v>
      </c>
      <c r="U188" s="327">
        <f ca="1">IF(ISERROR(VLOOKUP($B188,'NEL &amp; P4P Backsheet'!$D$11:$BM$187,U$11,0)),"",VLOOKUP($B188,'NEL &amp; P4P Backsheet'!$D$11:$BM$187, U$11,0))</f>
        <v>73</v>
      </c>
      <c r="V188" s="459">
        <f ca="1">IF(ISERROR(VLOOKUP($B188,'NEL &amp; P4P Backsheet'!$D$11:$BM$187,V$11,0)),"",VLOOKUP($B188,'NEL &amp; P4P Backsheet'!$D$11:$BM$187, V$11,0))</f>
        <v>-86</v>
      </c>
      <c r="W188" s="57">
        <f ca="1">IF(ISERROR(VLOOKUP($B188,'NEL &amp; P4P Backsheet'!$D$11:$BM$187,W$11,0)),"",VLOOKUP($B188,'NEL &amp; P4P Backsheet'!$D$11:$BM$187, W$11,0))</f>
        <v>-345</v>
      </c>
    </row>
    <row r="189" spans="1:25" ht="15.75" thickBot="1">
      <c r="A189" s="3">
        <v>174</v>
      </c>
      <c r="B189" s="41" t="str">
        <f t="shared" ca="1" si="5"/>
        <v>E08000031</v>
      </c>
      <c r="C189" s="42" t="str">
        <f ca="1">IF(B189="","",VLOOKUP(B189,'Org list'!$J$9:$K$637,2,0))</f>
        <v>Wolverhampton</v>
      </c>
      <c r="D189" s="24" t="str">
        <f ca="1">IF(ISERROR(VLOOKUP($B189,'NEL &amp; P4P Backsheet'!$D$38:$BL$187,'Non-Elective Performance'!$D$11,0)),"",VLOOKUP($B189,'NEL &amp; P4P Backsheet'!$D$38:$BL$187,'Non-Elective Performance'!$D$11,0))</f>
        <v>MAR</v>
      </c>
      <c r="E189" s="327">
        <f ca="1">IF(ISERROR(VLOOKUP($B189,'NEL &amp; P4P Backsheet'!$D$11:$BM$187,E$11,0)),"",VLOOKUP($B189,'NEL &amp; P4P Backsheet'!$D$11:$BM$187, E$11,0))</f>
        <v>7027</v>
      </c>
      <c r="F189" s="459">
        <f ca="1">IF(ISERROR(VLOOKUP($B189,'NEL &amp; P4P Backsheet'!$D$11:$BM$187,F$11,0)),"",VLOOKUP($B189,'NEL &amp; P4P Backsheet'!$D$11:$BM$187, F$11,0))</f>
        <v>7855</v>
      </c>
      <c r="G189" s="459">
        <f ca="1">IF(ISERROR(VLOOKUP($B189,'NEL &amp; P4P Backsheet'!$D$11:$BM$187,G$11,0)),"",VLOOKUP($B189,'NEL &amp; P4P Backsheet'!$D$11:$BM$187, G$11,0))</f>
        <v>7463</v>
      </c>
      <c r="H189" s="57">
        <f ca="1">IF(ISERROR(VLOOKUP($B189,'NEL &amp; P4P Backsheet'!$D$11:$BM$187,H$11,0)),"",VLOOKUP($B189,'NEL &amp; P4P Backsheet'!$D$11:$BM$187, H$11,0))</f>
        <v>7969</v>
      </c>
      <c r="I189" s="327">
        <f ca="1">IF(ISERROR(VLOOKUP($B189,'NEL &amp; P4P Backsheet'!$D$11:$BM$187,I$11,0)),"",VLOOKUP($B189,'NEL &amp; P4P Backsheet'!$D$11:$BM$187, I$11,0))</f>
        <v>7313</v>
      </c>
      <c r="J189" s="459">
        <f ca="1">IF(ISERROR(VLOOKUP($B189,'NEL &amp; P4P Backsheet'!$D$11:$BM$187,J$11,0)),"",VLOOKUP($B189,'NEL &amp; P4P Backsheet'!$D$11:$BM$187, J$11,0))</f>
        <v>7313</v>
      </c>
      <c r="K189" s="459">
        <f ca="1">IF(ISERROR(VLOOKUP($B189,'NEL &amp; P4P Backsheet'!$D$11:$BM$187,K$11,0)),"",VLOOKUP($B189,'NEL &amp; P4P Backsheet'!$D$11:$BM$187, K$11,0))</f>
        <v>7313</v>
      </c>
      <c r="L189" s="57">
        <f ca="1">IF(ISERROR(VLOOKUP($B189,'NEL &amp; P4P Backsheet'!$D$11:$BM$187,L$11,0)),"",VLOOKUP($B189,'NEL &amp; P4P Backsheet'!$D$11:$BM$187, L$11,0))</f>
        <v>7314</v>
      </c>
      <c r="M189" s="344">
        <f ca="1">IF(ISERROR(VLOOKUP($B189,'NEL &amp; P4P Backsheet'!$D$11:$BM$187,M$11,0)),"",VLOOKUP($B189,'NEL &amp; P4P Backsheet'!$D$11:$BM$187, M$11,0))</f>
        <v>7460</v>
      </c>
      <c r="N189" s="327">
        <f ca="1">IF(ISERROR(VLOOKUP($B189,'NEL &amp; P4P Backsheet'!$D$11:$BM$187,N$11,0)),"",VLOOKUP($B189,'NEL &amp; P4P Backsheet'!$D$11:$BM$187, N$11,0))</f>
        <v>7731</v>
      </c>
      <c r="O189" s="459">
        <f ca="1">IF(ISERROR(VLOOKUP($B189,'NEL &amp; P4P Backsheet'!$D$11:$BM$187,O$11,0)),"",VLOOKUP($B189,'NEL &amp; P4P Backsheet'!$D$11:$BM$187, O$11,0))</f>
        <v>7377</v>
      </c>
      <c r="P189" s="57">
        <f ca="1">IF(ISERROR(VLOOKUP($B189,'NEL &amp; P4P Backsheet'!$D$11:$BM$187,P$11,0)),"",VLOOKUP($B189,'NEL &amp; P4P Backsheet'!$D$11:$BM$187, P$11,0))</f>
        <v>7553</v>
      </c>
      <c r="Q189" s="327">
        <f ca="1">IF(ISERROR(VLOOKUP($B189,'NEL &amp; P4P Backsheet'!$D$11:$BM$187,Q$11,0)),"",VLOOKUP($B189,'NEL &amp; P4P Backsheet'!$D$11:$BM$187, Q$11,0))</f>
        <v>-704</v>
      </c>
      <c r="R189" s="459">
        <f ca="1">IF(ISERROR(VLOOKUP($B189,'NEL &amp; P4P Backsheet'!$D$11:$BM$187,R$11,0)),"",VLOOKUP($B189,'NEL &amp; P4P Backsheet'!$D$11:$BM$187, R$11,0))</f>
        <v>478</v>
      </c>
      <c r="S189" s="57">
        <f ca="1">IF(ISERROR(VLOOKUP($B189,'NEL &amp; P4P Backsheet'!$D$11:$BM$187,S$11,0)),"",VLOOKUP($B189,'NEL &amp; P4P Backsheet'!$D$11:$BM$187, S$11,0))</f>
        <v>-90</v>
      </c>
      <c r="T189" s="61">
        <f ca="1">IF(ISERROR(VLOOKUP($B189,'NEL &amp; P4P Backsheet'!$D$11:$BM$187,T$11,0)),"",VLOOKUP($B189,'NEL &amp; P4P Backsheet'!$D$11:$BM$187, T$11,0))</f>
        <v>0</v>
      </c>
      <c r="U189" s="327">
        <f ca="1">IF(ISERROR(VLOOKUP($B189,'NEL &amp; P4P Backsheet'!$D$11:$BM$187,U$11,0)),"",VLOOKUP($B189,'NEL &amp; P4P Backsheet'!$D$11:$BM$187, U$11,0))</f>
        <v>-418</v>
      </c>
      <c r="V189" s="459">
        <f ca="1">IF(ISERROR(VLOOKUP($B189,'NEL &amp; P4P Backsheet'!$D$11:$BM$187,V$11,0)),"",VLOOKUP($B189,'NEL &amp; P4P Backsheet'!$D$11:$BM$187, V$11,0))</f>
        <v>-64</v>
      </c>
      <c r="W189" s="57">
        <f ca="1">IF(ISERROR(VLOOKUP($B189,'NEL &amp; P4P Backsheet'!$D$11:$BM$187,W$11,0)),"",VLOOKUP($B189,'NEL &amp; P4P Backsheet'!$D$11:$BM$187, W$11,0))</f>
        <v>-240</v>
      </c>
    </row>
    <row r="190" spans="1:25" ht="15.75" thickBot="1">
      <c r="A190" s="3">
        <v>175</v>
      </c>
      <c r="B190" s="41" t="str">
        <f t="shared" ca="1" si="5"/>
        <v>E10000034</v>
      </c>
      <c r="C190" s="42" t="str">
        <f ca="1">IF(B190="","",VLOOKUP(B190,'Org list'!$J$9:$K$637,2,0))</f>
        <v>Worcestershire</v>
      </c>
      <c r="D190" s="24" t="str">
        <f ca="1">IF(ISERROR(VLOOKUP($B190,'NEL &amp; P4P Backsheet'!$D$38:$BL$187,'Non-Elective Performance'!$D$11,0)),"",VLOOKUP($B190,'NEL &amp; P4P Backsheet'!$D$38:$BL$187,'Non-Elective Performance'!$D$11,0))</f>
        <v>MAR</v>
      </c>
      <c r="E190" s="327">
        <f ca="1">IF(ISERROR(VLOOKUP($B190,'NEL &amp; P4P Backsheet'!$D$11:$BM$187,E$11,0)),"",VLOOKUP($B190,'NEL &amp; P4P Backsheet'!$D$11:$BM$187, E$11,0))</f>
        <v>12907</v>
      </c>
      <c r="F190" s="459">
        <f ca="1">IF(ISERROR(VLOOKUP($B190,'NEL &amp; P4P Backsheet'!$D$11:$BM$187,F$11,0)),"",VLOOKUP($B190,'NEL &amp; P4P Backsheet'!$D$11:$BM$187, F$11,0))</f>
        <v>13048</v>
      </c>
      <c r="G190" s="459">
        <f ca="1">IF(ISERROR(VLOOKUP($B190,'NEL &amp; P4P Backsheet'!$D$11:$BM$187,G$11,0)),"",VLOOKUP($B190,'NEL &amp; P4P Backsheet'!$D$11:$BM$187, G$11,0))</f>
        <v>12739</v>
      </c>
      <c r="H190" s="57">
        <f ca="1">IF(ISERROR(VLOOKUP($B190,'NEL &amp; P4P Backsheet'!$D$11:$BM$187,H$11,0)),"",VLOOKUP($B190,'NEL &amp; P4P Backsheet'!$D$11:$BM$187, H$11,0))</f>
        <v>13093</v>
      </c>
      <c r="I190" s="327">
        <f ca="1">IF(ISERROR(VLOOKUP($B190,'NEL &amp; P4P Backsheet'!$D$11:$BM$187,I$11,0)),"",VLOOKUP($B190,'NEL &amp; P4P Backsheet'!$D$11:$BM$187, I$11,0))</f>
        <v>12455</v>
      </c>
      <c r="J190" s="459">
        <f ca="1">IF(ISERROR(VLOOKUP($B190,'NEL &amp; P4P Backsheet'!$D$11:$BM$187,J$11,0)),"",VLOOKUP($B190,'NEL &amp; P4P Backsheet'!$D$11:$BM$187, J$11,0))</f>
        <v>12951</v>
      </c>
      <c r="K190" s="459">
        <f ca="1">IF(ISERROR(VLOOKUP($B190,'NEL &amp; P4P Backsheet'!$D$11:$BM$187,K$11,0)),"",VLOOKUP($B190,'NEL &amp; P4P Backsheet'!$D$11:$BM$187, K$11,0))</f>
        <v>12293</v>
      </c>
      <c r="L190" s="57">
        <f ca="1">IF(ISERROR(VLOOKUP($B190,'NEL &amp; P4P Backsheet'!$D$11:$BM$187,L$11,0)),"",VLOOKUP($B190,'NEL &amp; P4P Backsheet'!$D$11:$BM$187, L$11,0))</f>
        <v>12635</v>
      </c>
      <c r="M190" s="344">
        <f ca="1">IF(ISERROR(VLOOKUP($B190,'NEL &amp; P4P Backsheet'!$D$11:$BM$187,M$11,0)),"",VLOOKUP($B190,'NEL &amp; P4P Backsheet'!$D$11:$BM$187, M$11,0))</f>
        <v>12018</v>
      </c>
      <c r="N190" s="327">
        <f ca="1">IF(ISERROR(VLOOKUP($B190,'NEL &amp; P4P Backsheet'!$D$11:$BM$187,N$11,0)),"",VLOOKUP($B190,'NEL &amp; P4P Backsheet'!$D$11:$BM$187, N$11,0))</f>
        <v>12208</v>
      </c>
      <c r="O190" s="459">
        <f ca="1">IF(ISERROR(VLOOKUP($B190,'NEL &amp; P4P Backsheet'!$D$11:$BM$187,O$11,0)),"",VLOOKUP($B190,'NEL &amp; P4P Backsheet'!$D$11:$BM$187, O$11,0))</f>
        <v>12402</v>
      </c>
      <c r="P190" s="57">
        <f ca="1">IF(ISERROR(VLOOKUP($B190,'NEL &amp; P4P Backsheet'!$D$11:$BM$187,P$11,0)),"",VLOOKUP($B190,'NEL &amp; P4P Backsheet'!$D$11:$BM$187, P$11,0))</f>
        <v>12500</v>
      </c>
      <c r="Q190" s="327">
        <f ca="1">IF(ISERROR(VLOOKUP($B190,'NEL &amp; P4P Backsheet'!$D$11:$BM$187,Q$11,0)),"",VLOOKUP($B190,'NEL &amp; P4P Backsheet'!$D$11:$BM$187, Q$11,0))</f>
        <v>699</v>
      </c>
      <c r="R190" s="459">
        <f ca="1">IF(ISERROR(VLOOKUP($B190,'NEL &amp; P4P Backsheet'!$D$11:$BM$187,R$11,0)),"",VLOOKUP($B190,'NEL &amp; P4P Backsheet'!$D$11:$BM$187, R$11,0))</f>
        <v>646</v>
      </c>
      <c r="S190" s="57">
        <f ca="1">IF(ISERROR(VLOOKUP($B190,'NEL &amp; P4P Backsheet'!$D$11:$BM$187,S$11,0)),"",VLOOKUP($B190,'NEL &amp; P4P Backsheet'!$D$11:$BM$187, S$11,0))</f>
        <v>239</v>
      </c>
      <c r="T190" s="61">
        <f ca="1">IF(ISERROR(VLOOKUP($B190,'NEL &amp; P4P Backsheet'!$D$11:$BM$187,T$11,0)),"",VLOOKUP($B190,'NEL &amp; P4P Backsheet'!$D$11:$BM$187, T$11,0))</f>
        <v>0</v>
      </c>
      <c r="U190" s="327">
        <f ca="1">IF(ISERROR(VLOOKUP($B190,'NEL &amp; P4P Backsheet'!$D$11:$BM$187,U$11,0)),"",VLOOKUP($B190,'NEL &amp; P4P Backsheet'!$D$11:$BM$187, U$11,0))</f>
        <v>247</v>
      </c>
      <c r="V190" s="459">
        <f ca="1">IF(ISERROR(VLOOKUP($B190,'NEL &amp; P4P Backsheet'!$D$11:$BM$187,V$11,0)),"",VLOOKUP($B190,'NEL &amp; P4P Backsheet'!$D$11:$BM$187, V$11,0))</f>
        <v>549</v>
      </c>
      <c r="W190" s="57">
        <f ca="1">IF(ISERROR(VLOOKUP($B190,'NEL &amp; P4P Backsheet'!$D$11:$BM$187,W$11,0)),"",VLOOKUP($B190,'NEL &amp; P4P Backsheet'!$D$11:$BM$187, W$11,0))</f>
        <v>-207</v>
      </c>
    </row>
    <row r="191" spans="1:25" ht="15.75" thickBot="1">
      <c r="A191" s="3">
        <v>176</v>
      </c>
      <c r="B191" s="45" t="str">
        <f t="shared" ca="1" si="5"/>
        <v>E06000014</v>
      </c>
      <c r="C191" s="46" t="str">
        <f ca="1">IF(B191="","",VLOOKUP(B191,'Org list'!$J$9:$K$637,2,0))</f>
        <v>York</v>
      </c>
      <c r="D191" s="83" t="str">
        <f ca="1">IF(ISERROR(VLOOKUP($B191,'NEL &amp; P4P Backsheet'!$D$38:$BL$187,'Non-Elective Performance'!$D$11,0)),"",VLOOKUP($B191,'NEL &amp; P4P Backsheet'!$D$38:$BL$187,'Non-Elective Performance'!$D$11,0))</f>
        <v>MAR</v>
      </c>
      <c r="E191" s="460">
        <f ca="1">IF(ISERROR(VLOOKUP($B191,'NEL &amp; P4P Backsheet'!$D$11:$BM$187,E$11,0)),"",VLOOKUP($B191,'NEL &amp; P4P Backsheet'!$D$11:$BM$187, E$11,0))</f>
        <v>4832</v>
      </c>
      <c r="F191" s="461">
        <f ca="1">IF(ISERROR(VLOOKUP($B191,'NEL &amp; P4P Backsheet'!$D$11:$BM$187,F$11,0)),"",VLOOKUP($B191,'NEL &amp; P4P Backsheet'!$D$11:$BM$187, F$11,0))</f>
        <v>4960</v>
      </c>
      <c r="G191" s="461">
        <f ca="1">IF(ISERROR(VLOOKUP($B191,'NEL &amp; P4P Backsheet'!$D$11:$BM$187,G$11,0)),"",VLOOKUP($B191,'NEL &amp; P4P Backsheet'!$D$11:$BM$187, G$11,0))</f>
        <v>4899</v>
      </c>
      <c r="H191" s="55">
        <f ca="1">IF(ISERROR(VLOOKUP($B191,'NEL &amp; P4P Backsheet'!$D$11:$BM$187,H$11,0)),"",VLOOKUP($B191,'NEL &amp; P4P Backsheet'!$D$11:$BM$187, H$11,0))</f>
        <v>5272</v>
      </c>
      <c r="I191" s="460">
        <f ca="1">IF(ISERROR(VLOOKUP($B191,'NEL &amp; P4P Backsheet'!$D$11:$BM$187,I$11,0)),"",VLOOKUP($B191,'NEL &amp; P4P Backsheet'!$D$11:$BM$187, I$11,0))</f>
        <v>4587</v>
      </c>
      <c r="J191" s="461">
        <f ca="1">IF(ISERROR(VLOOKUP($B191,'NEL &amp; P4P Backsheet'!$D$11:$BM$187,J$11,0)),"",VLOOKUP($B191,'NEL &amp; P4P Backsheet'!$D$11:$BM$187, J$11,0))</f>
        <v>4715</v>
      </c>
      <c r="K191" s="461">
        <f ca="1">IF(ISERROR(VLOOKUP($B191,'NEL &amp; P4P Backsheet'!$D$11:$BM$187,K$11,0)),"",VLOOKUP($B191,'NEL &amp; P4P Backsheet'!$D$11:$BM$187, K$11,0))</f>
        <v>4654</v>
      </c>
      <c r="L191" s="55">
        <f ca="1">IF(ISERROR(VLOOKUP($B191,'NEL &amp; P4P Backsheet'!$D$11:$BM$187,L$11,0)),"",VLOOKUP($B191,'NEL &amp; P4P Backsheet'!$D$11:$BM$187, L$11,0))</f>
        <v>5027</v>
      </c>
      <c r="M191" s="345">
        <f ca="1">IF(ISERROR(VLOOKUP($B191,'NEL &amp; P4P Backsheet'!$D$11:$BM$187,M$11,0)),"",VLOOKUP($B191,'NEL &amp; P4P Backsheet'!$D$11:$BM$187, M$11,0))</f>
        <v>4550</v>
      </c>
      <c r="N191" s="460">
        <f ca="1">IF(ISERROR(VLOOKUP($B191,'NEL &amp; P4P Backsheet'!$D$11:$BM$187,N$11,0)),"",VLOOKUP($B191,'NEL &amp; P4P Backsheet'!$D$11:$BM$187, N$11,0))</f>
        <v>5167</v>
      </c>
      <c r="O191" s="461">
        <f ca="1">IF(ISERROR(VLOOKUP($B191,'NEL &amp; P4P Backsheet'!$D$11:$BM$187,O$11,0)),"",VLOOKUP($B191,'NEL &amp; P4P Backsheet'!$D$11:$BM$187, O$11,0))</f>
        <v>5142</v>
      </c>
      <c r="P191" s="55">
        <f ca="1">IF(ISERROR(VLOOKUP($B191,'NEL &amp; P4P Backsheet'!$D$11:$BM$187,P$11,0)),"",VLOOKUP($B191,'NEL &amp; P4P Backsheet'!$D$11:$BM$187, P$11,0))</f>
        <v>5180</v>
      </c>
      <c r="Q191" s="460">
        <f ca="1">IF(ISERROR(VLOOKUP($B191,'NEL &amp; P4P Backsheet'!$D$11:$BM$187,Q$11,0)),"",VLOOKUP($B191,'NEL &amp; P4P Backsheet'!$D$11:$BM$187, Q$11,0))</f>
        <v>-335</v>
      </c>
      <c r="R191" s="461">
        <f ca="1">IF(ISERROR(VLOOKUP($B191,'NEL &amp; P4P Backsheet'!$D$11:$BM$187,R$11,0)),"",VLOOKUP($B191,'NEL &amp; P4P Backsheet'!$D$11:$BM$187, R$11,0))</f>
        <v>-182</v>
      </c>
      <c r="S191" s="55">
        <f ca="1">IF(ISERROR(VLOOKUP($B191,'NEL &amp; P4P Backsheet'!$D$11:$BM$187,S$11,0)),"",VLOOKUP($B191,'NEL &amp; P4P Backsheet'!$D$11:$BM$187, S$11,0))</f>
        <v>-281</v>
      </c>
      <c r="T191" s="61">
        <f ca="1">IF(ISERROR(VLOOKUP($B191,'NEL &amp; P4P Backsheet'!$D$11:$BM$187,T$11,0)),"",VLOOKUP($B191,'NEL &amp; P4P Backsheet'!$D$11:$BM$187, T$11,0))</f>
        <v>0</v>
      </c>
      <c r="U191" s="460">
        <f ca="1">IF(ISERROR(VLOOKUP($B191,'NEL &amp; P4P Backsheet'!$D$11:$BM$187,U$11,0)),"",VLOOKUP($B191,'NEL &amp; P4P Backsheet'!$D$11:$BM$187, U$11,0))</f>
        <v>-580</v>
      </c>
      <c r="V191" s="461">
        <f ca="1">IF(ISERROR(VLOOKUP($B191,'NEL &amp; P4P Backsheet'!$D$11:$BM$187,V$11,0)),"",VLOOKUP($B191,'NEL &amp; P4P Backsheet'!$D$11:$BM$187, V$11,0))</f>
        <v>-427</v>
      </c>
      <c r="W191" s="55">
        <f ca="1">IF(ISERROR(VLOOKUP($B191,'NEL &amp; P4P Backsheet'!$D$11:$BM$187,W$11,0)),"",VLOOKUP($B191,'NEL &amp; P4P Backsheet'!$D$11:$BM$187, W$11,0))</f>
        <v>-526</v>
      </c>
    </row>
    <row r="192" spans="1:25">
      <c r="B192" s="1"/>
      <c r="C192" s="1"/>
      <c r="D192" s="1"/>
      <c r="E192" s="1"/>
      <c r="F192" s="1"/>
      <c r="G192" s="1"/>
      <c r="H192" s="1"/>
      <c r="I192" s="1"/>
      <c r="J192" s="1"/>
      <c r="K192" s="1"/>
      <c r="L192" s="1"/>
      <c r="M192" s="1"/>
      <c r="N192" s="1"/>
      <c r="X192" s="132"/>
      <c r="Y192" s="15"/>
    </row>
    <row r="193" spans="1:25" ht="15" customHeight="1">
      <c r="A193" s="2"/>
      <c r="B193" s="5" t="s">
        <v>21</v>
      </c>
      <c r="C193" s="2"/>
      <c r="D193" s="260"/>
      <c r="E193" s="2"/>
      <c r="F193" s="2"/>
      <c r="G193" s="2"/>
      <c r="H193" s="2"/>
      <c r="I193" s="2"/>
      <c r="J193" s="2"/>
      <c r="K193" s="2"/>
      <c r="L193" s="2"/>
      <c r="M193" s="335"/>
      <c r="N193" s="2"/>
      <c r="O193" s="2"/>
      <c r="P193" s="335"/>
      <c r="Q193" s="79"/>
      <c r="R193" s="79"/>
      <c r="S193" s="2"/>
      <c r="T193" s="2"/>
      <c r="U193" s="2"/>
      <c r="V193" s="2"/>
      <c r="W193" s="335"/>
      <c r="X193" s="469"/>
      <c r="Y193" s="469"/>
    </row>
    <row r="194" spans="1:25" s="9" customFormat="1" ht="15" customHeight="1">
      <c r="A194" s="287"/>
      <c r="B194" s="288"/>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9"/>
      <c r="Y194" s="17"/>
    </row>
    <row r="195" spans="1:25" ht="31.5" customHeight="1">
      <c r="B195" s="549" t="s">
        <v>1391</v>
      </c>
      <c r="C195" s="549"/>
      <c r="D195" s="549"/>
      <c r="E195" s="549"/>
      <c r="F195" s="549"/>
      <c r="G195" s="549"/>
      <c r="H195" s="549"/>
      <c r="I195" s="549"/>
      <c r="J195" s="549"/>
      <c r="K195" s="549"/>
      <c r="L195" s="549"/>
      <c r="M195" s="549"/>
      <c r="N195" s="549"/>
      <c r="O195" s="549"/>
      <c r="P195" s="549"/>
      <c r="Q195" s="549"/>
      <c r="R195" s="549"/>
      <c r="S195" s="549"/>
      <c r="T195" s="549"/>
      <c r="U195" s="549"/>
      <c r="V195" s="549"/>
      <c r="W195" s="549"/>
      <c r="X195" s="132"/>
      <c r="Y195" s="15"/>
    </row>
    <row r="196" spans="1:25">
      <c r="B196" s="284" t="s">
        <v>1152</v>
      </c>
      <c r="C196" s="256"/>
      <c r="D196" s="256"/>
      <c r="E196" s="256"/>
      <c r="F196" s="256"/>
      <c r="G196" s="256"/>
      <c r="H196" s="256"/>
      <c r="I196" s="256"/>
      <c r="J196" s="256"/>
      <c r="K196" s="256"/>
      <c r="L196" s="256"/>
      <c r="M196" s="256"/>
      <c r="N196" s="256"/>
      <c r="O196" s="256"/>
      <c r="P196" s="256"/>
      <c r="Q196" s="256"/>
      <c r="R196" s="256"/>
      <c r="S196" s="256"/>
      <c r="T196" s="256"/>
      <c r="U196" s="256"/>
      <c r="V196" s="256"/>
      <c r="W196" s="256"/>
    </row>
    <row r="197" spans="1:25">
      <c r="B197" s="284" t="s">
        <v>1403</v>
      </c>
      <c r="C197" s="256"/>
      <c r="D197" s="256"/>
      <c r="E197" s="256"/>
      <c r="F197" s="256"/>
      <c r="G197" s="256"/>
      <c r="H197" s="256"/>
      <c r="I197" s="256"/>
      <c r="J197" s="256"/>
      <c r="K197" s="256"/>
      <c r="L197" s="256"/>
      <c r="M197" s="256"/>
      <c r="N197" s="256"/>
      <c r="O197" s="256"/>
      <c r="P197" s="256"/>
      <c r="Q197" s="256"/>
      <c r="R197" s="256"/>
      <c r="S197" s="256"/>
      <c r="T197" s="256"/>
      <c r="U197" s="256"/>
      <c r="V197" s="256"/>
      <c r="W197" s="256"/>
    </row>
    <row r="198" spans="1:25">
      <c r="B198" s="285" t="s">
        <v>1150</v>
      </c>
      <c r="C198" s="1"/>
      <c r="D198" s="1"/>
      <c r="E198" s="1"/>
      <c r="F198" s="1"/>
      <c r="G198" s="1"/>
      <c r="H198" s="1"/>
      <c r="I198" s="1"/>
      <c r="J198" s="1"/>
      <c r="K198" s="1"/>
      <c r="L198" s="1"/>
      <c r="M198" s="1"/>
      <c r="N198" s="1"/>
    </row>
    <row r="199" spans="1:25">
      <c r="C199" s="1"/>
      <c r="D199" s="1"/>
      <c r="E199" s="1"/>
      <c r="F199" s="1"/>
      <c r="G199" s="1"/>
      <c r="H199" s="1"/>
      <c r="I199" s="1"/>
      <c r="J199" s="1"/>
      <c r="K199" s="1"/>
      <c r="L199" s="1"/>
      <c r="M199" s="1"/>
      <c r="N199" s="1"/>
    </row>
    <row r="200" spans="1:25">
      <c r="B200" s="16"/>
      <c r="C200" s="1"/>
      <c r="D200" s="1"/>
      <c r="E200" s="1"/>
      <c r="F200" s="1"/>
      <c r="G200" s="1"/>
      <c r="H200" s="1"/>
      <c r="I200" s="1"/>
      <c r="J200" s="1"/>
      <c r="K200" s="1"/>
      <c r="L200" s="1"/>
      <c r="M200" s="1"/>
      <c r="N200" s="1"/>
    </row>
  </sheetData>
  <mergeCells count="9">
    <mergeCell ref="B195:W195"/>
    <mergeCell ref="A1:V3"/>
    <mergeCell ref="E13:H13"/>
    <mergeCell ref="I13:L13"/>
    <mergeCell ref="D13:D14"/>
    <mergeCell ref="B4:V4"/>
    <mergeCell ref="N13:P13"/>
    <mergeCell ref="Q13:T13"/>
    <mergeCell ref="U13:W13"/>
  </mergeCells>
  <conditionalFormatting sqref="B15:W191">
    <cfRule type="expression" dxfId="2" priority="9">
      <formula>#REF!&gt;0</formula>
    </cfRule>
  </conditionalFormatting>
  <pageMargins left="0.23622047244094491" right="0.23622047244094491" top="0.35433070866141736" bottom="0.35433070866141736" header="0.31496062992125984" footer="0.31496062992125984"/>
  <pageSetup paperSize="9" scale="32" fitToHeight="2" orientation="landscape" r:id="rId1"/>
  <rowBreaks count="1" manualBreakCount="1">
    <brk id="111" max="2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sizeWithCells="1">
                  <from>
                    <xdr:col>5</xdr:col>
                    <xdr:colOff>476250</xdr:colOff>
                    <xdr:row>3</xdr:row>
                    <xdr:rowOff>200025</xdr:rowOff>
                  </from>
                  <to>
                    <xdr:col>10</xdr:col>
                    <xdr:colOff>247650</xdr:colOff>
                    <xdr:row>6</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6"/>
    <pageSetUpPr fitToPage="1"/>
  </sheetPr>
  <dimension ref="A1:W214"/>
  <sheetViews>
    <sheetView showGridLines="0" zoomScale="70" zoomScaleNormal="70" zoomScaleSheetLayoutView="40" workbookViewId="0">
      <selection sqref="A1:U3"/>
    </sheetView>
  </sheetViews>
  <sheetFormatPr defaultRowHeight="15"/>
  <cols>
    <col min="1" max="1" width="5.7109375" style="3" customWidth="1"/>
    <col min="2" max="2" width="25.7109375" customWidth="1"/>
    <col min="3" max="3" width="56.7109375" bestFit="1" customWidth="1"/>
    <col min="4" max="17" width="18.7109375" customWidth="1"/>
    <col min="18" max="20" width="22.5703125" customWidth="1"/>
    <col min="21" max="21" width="31.28515625" customWidth="1"/>
    <col min="22" max="22" width="9.140625" style="16" customWidth="1"/>
    <col min="23" max="23" width="0" hidden="1" customWidth="1"/>
  </cols>
  <sheetData>
    <row r="1" spans="1:22" ht="9.9499999999999993" customHeight="1">
      <c r="A1" s="523" t="s">
        <v>389</v>
      </c>
      <c r="B1" s="523"/>
      <c r="C1" s="523"/>
      <c r="D1" s="523"/>
      <c r="E1" s="523"/>
      <c r="F1" s="523"/>
      <c r="G1" s="523"/>
      <c r="H1" s="523"/>
      <c r="I1" s="523"/>
      <c r="J1" s="523"/>
      <c r="K1" s="523"/>
      <c r="L1" s="523"/>
      <c r="M1" s="523"/>
      <c r="N1" s="523"/>
      <c r="O1" s="523"/>
      <c r="P1" s="523"/>
      <c r="Q1" s="523"/>
      <c r="R1" s="523"/>
      <c r="S1" s="523"/>
      <c r="T1" s="523"/>
      <c r="U1" s="523"/>
      <c r="V1" s="469"/>
    </row>
    <row r="2" spans="1:22" ht="9.9499999999999993" customHeight="1">
      <c r="A2" s="523"/>
      <c r="B2" s="523"/>
      <c r="C2" s="523"/>
      <c r="D2" s="523"/>
      <c r="E2" s="523"/>
      <c r="F2" s="523"/>
      <c r="G2" s="523"/>
      <c r="H2" s="523"/>
      <c r="I2" s="523"/>
      <c r="J2" s="523"/>
      <c r="K2" s="523"/>
      <c r="L2" s="523"/>
      <c r="M2" s="523"/>
      <c r="N2" s="523"/>
      <c r="O2" s="523"/>
      <c r="P2" s="523"/>
      <c r="Q2" s="523"/>
      <c r="R2" s="523"/>
      <c r="S2" s="523"/>
      <c r="T2" s="523"/>
      <c r="U2" s="523"/>
      <c r="V2" s="469"/>
    </row>
    <row r="3" spans="1:22" ht="9.9499999999999993" customHeight="1">
      <c r="A3" s="523"/>
      <c r="B3" s="523"/>
      <c r="C3" s="523"/>
      <c r="D3" s="523"/>
      <c r="E3" s="523"/>
      <c r="F3" s="523"/>
      <c r="G3" s="523"/>
      <c r="H3" s="523"/>
      <c r="I3" s="523"/>
      <c r="J3" s="523"/>
      <c r="K3" s="523"/>
      <c r="L3" s="523"/>
      <c r="M3" s="523"/>
      <c r="N3" s="523"/>
      <c r="O3" s="523"/>
      <c r="P3" s="523"/>
      <c r="Q3" s="523"/>
      <c r="R3" s="523"/>
      <c r="S3" s="523"/>
      <c r="T3" s="523"/>
      <c r="U3" s="523"/>
      <c r="V3" s="469"/>
    </row>
    <row r="4" spans="1:22" ht="26.25">
      <c r="A4" s="314"/>
      <c r="B4" s="526"/>
      <c r="C4" s="526"/>
      <c r="D4" s="526"/>
      <c r="E4" s="526"/>
      <c r="F4" s="526"/>
      <c r="G4" s="526"/>
      <c r="H4" s="526"/>
      <c r="I4" s="526"/>
      <c r="J4" s="526"/>
      <c r="K4" s="526"/>
      <c r="L4" s="526"/>
      <c r="M4" s="526"/>
      <c r="N4" s="526"/>
      <c r="O4" s="526"/>
      <c r="P4" s="526"/>
      <c r="Q4" s="526"/>
      <c r="R4" s="526"/>
      <c r="S4" s="526"/>
      <c r="T4" s="526"/>
      <c r="U4" s="526"/>
      <c r="V4" s="469"/>
    </row>
    <row r="5" spans="1:22" ht="9.9499999999999993" customHeight="1">
      <c r="A5" s="79"/>
      <c r="B5" s="79"/>
      <c r="C5" s="79"/>
      <c r="D5" s="296"/>
      <c r="E5" s="92"/>
      <c r="F5" s="92"/>
      <c r="G5" s="92"/>
      <c r="H5" s="92"/>
      <c r="I5" s="92"/>
      <c r="J5" s="92"/>
      <c r="K5" s="335"/>
      <c r="L5" s="79"/>
      <c r="M5" s="79"/>
      <c r="N5" s="335"/>
      <c r="O5" s="79"/>
      <c r="P5" s="79"/>
      <c r="Q5" s="335"/>
      <c r="R5" s="79"/>
      <c r="S5" s="79"/>
      <c r="T5" s="335"/>
      <c r="U5" s="79"/>
      <c r="V5" s="469"/>
    </row>
    <row r="6" spans="1:22" ht="15" customHeight="1">
      <c r="A6" s="79"/>
      <c r="B6" s="5" t="s">
        <v>1111</v>
      </c>
      <c r="C6" s="6"/>
      <c r="D6" s="6"/>
      <c r="E6" s="6"/>
      <c r="F6" s="6"/>
      <c r="G6" s="6"/>
      <c r="H6" s="6" t="str">
        <f ca="1">'Org list'!J7</f>
        <v>HWB</v>
      </c>
      <c r="I6" s="6" t="str">
        <f ca="1">'Org list'!J6</f>
        <v>Health and Wellbeing Board</v>
      </c>
      <c r="K6" s="6"/>
      <c r="L6" s="6"/>
      <c r="M6" s="6"/>
      <c r="N6" s="6"/>
      <c r="O6" s="79"/>
      <c r="P6" s="79"/>
      <c r="Q6" s="335"/>
      <c r="R6" s="66"/>
      <c r="S6" s="79"/>
      <c r="T6" s="80" t="s">
        <v>1</v>
      </c>
      <c r="U6" s="8" t="str">
        <f>Cover!B12</f>
        <v>Q2 2015/16</v>
      </c>
      <c r="V6" s="469"/>
    </row>
    <row r="7" spans="1:22" ht="9.9499999999999993" customHeight="1">
      <c r="A7" s="79"/>
      <c r="B7" s="79"/>
      <c r="C7" s="79"/>
      <c r="D7" s="296"/>
      <c r="E7" s="92"/>
      <c r="F7" s="92"/>
      <c r="G7" s="92"/>
      <c r="H7" s="92"/>
      <c r="I7" s="92"/>
      <c r="J7" s="92"/>
      <c r="K7" s="335"/>
      <c r="L7" s="79"/>
      <c r="M7" s="79"/>
      <c r="N7" s="335"/>
      <c r="O7" s="79"/>
      <c r="P7" s="79"/>
      <c r="Q7" s="335"/>
      <c r="R7" s="79"/>
      <c r="S7" s="79"/>
      <c r="T7" s="335"/>
      <c r="U7" s="79"/>
      <c r="V7" s="469"/>
    </row>
    <row r="8" spans="1:22" ht="15" customHeight="1"/>
    <row r="9" spans="1:22" ht="15" customHeight="1">
      <c r="A9" s="79"/>
      <c r="B9" s="5" t="s">
        <v>26</v>
      </c>
      <c r="C9" s="5" t="str">
        <f ca="1">'Org list'!J6</f>
        <v>Health and Wellbeing Board</v>
      </c>
      <c r="D9" s="5"/>
      <c r="E9" s="5"/>
      <c r="F9" s="5"/>
      <c r="G9" s="5"/>
      <c r="H9" s="5"/>
      <c r="I9" s="5"/>
      <c r="J9" s="5"/>
      <c r="K9" s="5"/>
      <c r="L9" s="79"/>
      <c r="M9" s="79"/>
      <c r="N9" s="335"/>
      <c r="O9" s="79"/>
      <c r="P9" s="79"/>
      <c r="Q9" s="335"/>
      <c r="R9" s="79"/>
      <c r="S9" s="79"/>
      <c r="T9" s="335"/>
      <c r="U9" s="79"/>
      <c r="V9" s="469"/>
    </row>
    <row r="10" spans="1:22" s="13" customFormat="1" ht="26.25" hidden="1" customHeight="1">
      <c r="A10" s="10"/>
      <c r="B10" s="11"/>
      <c r="C10" s="11"/>
      <c r="D10" s="11"/>
      <c r="E10" s="11"/>
      <c r="F10" s="11"/>
      <c r="G10" s="11"/>
      <c r="H10" s="11"/>
      <c r="I10" s="11"/>
      <c r="J10" s="11"/>
      <c r="K10" s="11"/>
      <c r="L10" s="10"/>
      <c r="M10" s="10"/>
      <c r="N10" s="10"/>
      <c r="O10" s="10"/>
      <c r="P10" s="10"/>
      <c r="Q10" s="10"/>
      <c r="R10" s="10"/>
      <c r="S10" s="10"/>
      <c r="T10" s="10"/>
      <c r="U10" s="10"/>
      <c r="V10" s="131"/>
    </row>
    <row r="11" spans="1:22" hidden="1">
      <c r="L11">
        <v>3</v>
      </c>
      <c r="M11">
        <v>4</v>
      </c>
      <c r="O11">
        <v>7</v>
      </c>
      <c r="P11">
        <v>8</v>
      </c>
      <c r="R11">
        <v>9</v>
      </c>
      <c r="S11">
        <v>10</v>
      </c>
    </row>
    <row r="12" spans="1:22" ht="15" customHeight="1" thickBot="1">
      <c r="B12" s="17"/>
      <c r="C12" s="1"/>
      <c r="D12" s="1"/>
      <c r="E12" s="1"/>
      <c r="F12" s="1"/>
      <c r="G12" s="1"/>
      <c r="H12" s="1"/>
      <c r="I12" s="1"/>
      <c r="J12" s="1"/>
      <c r="K12" s="1"/>
      <c r="L12" s="34"/>
      <c r="M12" s="1"/>
      <c r="N12" s="1"/>
      <c r="O12" s="1"/>
      <c r="P12" s="1"/>
      <c r="Q12" s="1"/>
      <c r="R12" s="1"/>
      <c r="S12" s="1"/>
      <c r="T12" s="1"/>
      <c r="U12" s="1"/>
    </row>
    <row r="13" spans="1:22" ht="30" customHeight="1" thickBot="1">
      <c r="B13" s="17"/>
      <c r="C13" s="1"/>
      <c r="D13" s="1"/>
      <c r="E13" s="1"/>
      <c r="F13" s="1"/>
      <c r="G13" s="1"/>
      <c r="H13" s="1"/>
      <c r="I13" s="1"/>
      <c r="J13" s="1"/>
      <c r="K13" s="1"/>
      <c r="L13" s="34"/>
      <c r="M13" s="1"/>
      <c r="N13" s="1"/>
      <c r="O13" s="1"/>
      <c r="P13" s="1"/>
      <c r="Q13" s="1"/>
      <c r="S13" s="550" t="s">
        <v>414</v>
      </c>
      <c r="T13" s="552"/>
      <c r="U13" s="21" t="s">
        <v>395</v>
      </c>
    </row>
    <row r="14" spans="1:22" ht="15" customHeight="1">
      <c r="B14" s="17"/>
      <c r="C14" s="1"/>
      <c r="D14" s="1"/>
      <c r="E14" s="1"/>
      <c r="F14" s="1"/>
      <c r="G14" s="1"/>
      <c r="H14" s="1"/>
      <c r="I14" s="1"/>
      <c r="J14" s="1"/>
      <c r="K14" s="1"/>
      <c r="L14" s="34"/>
      <c r="M14" s="1"/>
      <c r="N14" s="1"/>
      <c r="O14" s="1"/>
      <c r="P14" s="1"/>
      <c r="Q14" s="1"/>
      <c r="S14" s="557" t="str">
        <f ca="1">$I$6</f>
        <v>Health and Wellbeing Board</v>
      </c>
      <c r="T14" s="138" t="s">
        <v>12</v>
      </c>
      <c r="U14" s="209">
        <f ca="1">SUM(U15:U23)</f>
        <v>150</v>
      </c>
    </row>
    <row r="15" spans="1:22">
      <c r="B15" s="17"/>
      <c r="C15" s="1"/>
      <c r="D15" s="1"/>
      <c r="E15" s="1"/>
      <c r="F15" s="1"/>
      <c r="G15" s="1"/>
      <c r="H15" s="1"/>
      <c r="I15" s="1"/>
      <c r="J15" s="1"/>
      <c r="K15" s="1"/>
      <c r="L15" s="34"/>
      <c r="M15" s="1"/>
      <c r="N15" s="1"/>
      <c r="O15" s="1"/>
      <c r="P15" s="1"/>
      <c r="Q15" s="1"/>
      <c r="S15" s="558"/>
      <c r="T15" s="138" t="s">
        <v>783</v>
      </c>
      <c r="U15" s="26">
        <f ca="1">COUNTIF($U$29:$U$205,"Please Select")</f>
        <v>1</v>
      </c>
    </row>
    <row r="16" spans="1:22">
      <c r="B16" s="17"/>
      <c r="C16" s="1"/>
      <c r="D16" s="1"/>
      <c r="E16" s="1"/>
      <c r="F16" s="1"/>
      <c r="G16" s="1"/>
      <c r="H16" s="1"/>
      <c r="I16" s="1"/>
      <c r="J16" s="1"/>
      <c r="K16" s="1"/>
      <c r="L16" s="34"/>
      <c r="M16" s="1"/>
      <c r="N16" s="1"/>
      <c r="O16" s="1"/>
      <c r="P16" s="1"/>
      <c r="Q16" s="1"/>
      <c r="S16" s="558"/>
      <c r="T16" s="139" t="s">
        <v>406</v>
      </c>
      <c r="U16" s="26">
        <f t="shared" ref="U16:U23" ca="1" si="0">COUNTIF($U$29:$U$205,$T16)</f>
        <v>79</v>
      </c>
    </row>
    <row r="17" spans="1:23">
      <c r="B17" s="17"/>
      <c r="C17" s="1"/>
      <c r="D17" s="1"/>
      <c r="E17" s="1"/>
      <c r="F17" s="1"/>
      <c r="G17" s="1"/>
      <c r="H17" s="1"/>
      <c r="I17" s="1"/>
      <c r="J17" s="1"/>
      <c r="K17" s="1"/>
      <c r="L17" s="34"/>
      <c r="M17" s="1"/>
      <c r="N17" s="1"/>
      <c r="O17" s="1"/>
      <c r="P17" s="1"/>
      <c r="Q17" s="1"/>
      <c r="S17" s="558"/>
      <c r="T17" s="140" t="s">
        <v>407</v>
      </c>
      <c r="U17" s="26">
        <f t="shared" ca="1" si="0"/>
        <v>53</v>
      </c>
    </row>
    <row r="18" spans="1:23">
      <c r="B18" s="17"/>
      <c r="C18" s="1"/>
      <c r="D18" s="1"/>
      <c r="E18" s="1"/>
      <c r="F18" s="1"/>
      <c r="G18" s="1"/>
      <c r="H18" s="1"/>
      <c r="I18" s="1"/>
      <c r="J18" s="1"/>
      <c r="K18" s="1"/>
      <c r="L18" s="34"/>
      <c r="M18" s="1"/>
      <c r="N18" s="1"/>
      <c r="O18" s="1"/>
      <c r="P18" s="1"/>
      <c r="Q18" s="1"/>
      <c r="S18" s="558"/>
      <c r="T18" s="141" t="s">
        <v>408</v>
      </c>
      <c r="U18" s="26">
        <f t="shared" ca="1" si="0"/>
        <v>9</v>
      </c>
    </row>
    <row r="19" spans="1:23">
      <c r="B19" s="17"/>
      <c r="C19" s="1"/>
      <c r="D19" s="1"/>
      <c r="E19" s="1"/>
      <c r="F19" s="1"/>
      <c r="G19" s="1"/>
      <c r="H19" s="1"/>
      <c r="I19" s="1"/>
      <c r="J19" s="1"/>
      <c r="K19" s="1"/>
      <c r="L19" s="34"/>
      <c r="M19" s="1"/>
      <c r="N19" s="1"/>
      <c r="O19" s="1"/>
      <c r="P19" s="1"/>
      <c r="Q19" s="1"/>
      <c r="S19" s="558"/>
      <c r="T19" s="140" t="s">
        <v>409</v>
      </c>
      <c r="U19" s="26">
        <f t="shared" ca="1" si="0"/>
        <v>2</v>
      </c>
    </row>
    <row r="20" spans="1:23">
      <c r="B20" s="17"/>
      <c r="C20" s="1"/>
      <c r="D20" s="1"/>
      <c r="E20" s="1"/>
      <c r="F20" s="1"/>
      <c r="G20" s="1"/>
      <c r="H20" s="1"/>
      <c r="I20" s="1"/>
      <c r="J20" s="1"/>
      <c r="K20" s="1"/>
      <c r="L20" s="34"/>
      <c r="M20" s="1"/>
      <c r="N20" s="1"/>
      <c r="O20" s="1"/>
      <c r="P20" s="1"/>
      <c r="Q20" s="1"/>
      <c r="S20" s="558"/>
      <c r="T20" s="141" t="s">
        <v>410</v>
      </c>
      <c r="U20" s="26">
        <f t="shared" ca="1" si="0"/>
        <v>0</v>
      </c>
    </row>
    <row r="21" spans="1:23">
      <c r="B21" s="17"/>
      <c r="C21" s="1"/>
      <c r="D21" s="1"/>
      <c r="E21" s="1"/>
      <c r="F21" s="1"/>
      <c r="G21" s="1"/>
      <c r="H21" s="1"/>
      <c r="I21" s="1"/>
      <c r="J21" s="1"/>
      <c r="K21" s="1"/>
      <c r="L21" s="34"/>
      <c r="M21" s="1"/>
      <c r="N21" s="1"/>
      <c r="O21" s="1"/>
      <c r="P21" s="1"/>
      <c r="Q21" s="1"/>
      <c r="S21" s="558"/>
      <c r="T21" s="142" t="s">
        <v>411</v>
      </c>
      <c r="U21" s="26">
        <f t="shared" ca="1" si="0"/>
        <v>0</v>
      </c>
    </row>
    <row r="22" spans="1:23">
      <c r="B22" s="17"/>
      <c r="C22" s="1"/>
      <c r="D22" s="1"/>
      <c r="E22" s="1"/>
      <c r="F22" s="1"/>
      <c r="G22" s="1"/>
      <c r="H22" s="1"/>
      <c r="I22" s="1"/>
      <c r="J22" s="1"/>
      <c r="K22" s="1"/>
      <c r="L22" s="34"/>
      <c r="M22" s="1"/>
      <c r="N22" s="1"/>
      <c r="O22" s="1"/>
      <c r="P22" s="1"/>
      <c r="Q22" s="1"/>
      <c r="S22" s="558"/>
      <c r="T22" s="142" t="s">
        <v>412</v>
      </c>
      <c r="U22" s="26">
        <f t="shared" ca="1" si="0"/>
        <v>0</v>
      </c>
    </row>
    <row r="23" spans="1:23" ht="15.75" thickBot="1">
      <c r="B23" s="17"/>
      <c r="C23" s="1"/>
      <c r="D23" s="1"/>
      <c r="E23" s="1"/>
      <c r="F23" s="1"/>
      <c r="G23" s="1"/>
      <c r="H23" s="1"/>
      <c r="I23" s="1"/>
      <c r="J23" s="1"/>
      <c r="K23" s="1"/>
      <c r="L23" s="34"/>
      <c r="M23" s="1"/>
      <c r="N23" s="1"/>
      <c r="O23" s="1"/>
      <c r="P23" s="1"/>
      <c r="Q23" s="1"/>
      <c r="S23" s="559"/>
      <c r="T23" s="143" t="s">
        <v>413</v>
      </c>
      <c r="U23" s="144">
        <f t="shared" ca="1" si="0"/>
        <v>6</v>
      </c>
    </row>
    <row r="24" spans="1:23">
      <c r="B24" s="17"/>
      <c r="C24" s="1"/>
      <c r="D24" s="1"/>
      <c r="E24" s="1"/>
      <c r="F24" s="1"/>
      <c r="G24" s="1"/>
      <c r="H24" s="1"/>
      <c r="I24" s="1"/>
      <c r="J24" s="1"/>
      <c r="K24" s="1"/>
      <c r="L24" s="34"/>
      <c r="M24" s="1"/>
      <c r="N24" s="1"/>
      <c r="O24" s="1"/>
      <c r="P24" s="1"/>
      <c r="Q24" s="1"/>
      <c r="R24" s="207"/>
      <c r="S24" s="33"/>
      <c r="T24" s="33"/>
      <c r="U24" s="208"/>
    </row>
    <row r="25" spans="1:23" ht="15.75" thickBot="1">
      <c r="B25" s="17"/>
      <c r="C25" s="1"/>
      <c r="D25" s="1"/>
      <c r="E25" s="1"/>
      <c r="F25" s="1"/>
      <c r="G25" s="1"/>
      <c r="H25" s="1"/>
      <c r="I25" s="1"/>
      <c r="J25" s="1"/>
      <c r="K25" s="1"/>
      <c r="L25" s="34"/>
      <c r="M25" s="1"/>
      <c r="N25" s="1"/>
      <c r="O25" s="1"/>
      <c r="P25" s="1"/>
      <c r="Q25" s="1"/>
      <c r="R25" s="207"/>
      <c r="S25" s="33"/>
      <c r="T25" s="33"/>
      <c r="U25" s="208"/>
    </row>
    <row r="26" spans="1:23" ht="15.75" hidden="1" customHeight="1" thickBot="1">
      <c r="B26" s="17"/>
      <c r="C26" s="1"/>
      <c r="D26" s="1">
        <v>62</v>
      </c>
      <c r="E26" s="1">
        <v>21</v>
      </c>
      <c r="F26" s="1">
        <v>22</v>
      </c>
      <c r="G26" s="1">
        <v>23</v>
      </c>
      <c r="H26" s="17">
        <v>24</v>
      </c>
      <c r="I26" s="17">
        <v>29</v>
      </c>
      <c r="J26" s="17">
        <v>30</v>
      </c>
      <c r="K26" s="17">
        <v>31</v>
      </c>
      <c r="L26" s="226">
        <v>44</v>
      </c>
      <c r="M26" s="17">
        <v>45</v>
      </c>
      <c r="N26" s="17">
        <v>46</v>
      </c>
      <c r="O26" s="17">
        <v>48</v>
      </c>
      <c r="P26" s="17">
        <v>49</v>
      </c>
      <c r="Q26" s="17">
        <v>50</v>
      </c>
      <c r="R26" s="17">
        <v>52</v>
      </c>
      <c r="S26" s="17">
        <v>53</v>
      </c>
      <c r="T26" s="17">
        <v>54</v>
      </c>
      <c r="U26" s="1">
        <v>59</v>
      </c>
    </row>
    <row r="27" spans="1:23" ht="30" customHeight="1" thickBot="1">
      <c r="B27" s="1"/>
      <c r="C27" s="1"/>
      <c r="D27" s="555" t="s">
        <v>1114</v>
      </c>
      <c r="E27" s="550" t="s">
        <v>402</v>
      </c>
      <c r="F27" s="551"/>
      <c r="G27" s="551"/>
      <c r="H27" s="552"/>
      <c r="I27" s="550" t="s">
        <v>403</v>
      </c>
      <c r="J27" s="551"/>
      <c r="K27" s="552"/>
      <c r="L27" s="550" t="s">
        <v>1214</v>
      </c>
      <c r="M27" s="551"/>
      <c r="N27" s="552"/>
      <c r="O27" s="550" t="s">
        <v>769</v>
      </c>
      <c r="P27" s="551"/>
      <c r="Q27" s="551"/>
      <c r="R27" s="550" t="s">
        <v>1168</v>
      </c>
      <c r="S27" s="551"/>
      <c r="T27" s="552"/>
      <c r="U27" s="146" t="s">
        <v>414</v>
      </c>
      <c r="V27"/>
    </row>
    <row r="28" spans="1:23" ht="48" customHeight="1" thickBot="1">
      <c r="B28" s="35" t="s">
        <v>19</v>
      </c>
      <c r="C28" s="134" t="s">
        <v>20</v>
      </c>
      <c r="D28" s="556"/>
      <c r="E28" s="35" t="s">
        <v>393</v>
      </c>
      <c r="F28" s="225" t="s">
        <v>394</v>
      </c>
      <c r="G28" s="225" t="s">
        <v>395</v>
      </c>
      <c r="H28" s="62" t="s">
        <v>396</v>
      </c>
      <c r="I28" s="35" t="s">
        <v>393</v>
      </c>
      <c r="J28" s="340" t="s">
        <v>394</v>
      </c>
      <c r="K28" s="36" t="s">
        <v>395</v>
      </c>
      <c r="L28" s="35" t="s">
        <v>393</v>
      </c>
      <c r="M28" s="63" t="s">
        <v>394</v>
      </c>
      <c r="N28" s="36" t="s">
        <v>395</v>
      </c>
      <c r="O28" s="35" t="s">
        <v>393</v>
      </c>
      <c r="P28" s="63" t="s">
        <v>394</v>
      </c>
      <c r="Q28" s="63" t="s">
        <v>395</v>
      </c>
      <c r="R28" s="35" t="s">
        <v>393</v>
      </c>
      <c r="S28" s="340" t="s">
        <v>394</v>
      </c>
      <c r="T28" s="368" t="s">
        <v>395</v>
      </c>
      <c r="U28" s="337" t="s">
        <v>395</v>
      </c>
      <c r="V28"/>
    </row>
    <row r="29" spans="1:23" ht="60" customHeight="1">
      <c r="A29" s="3">
        <v>0</v>
      </c>
      <c r="B29" s="37" t="str">
        <f t="shared" ref="B29:B60" ca="1" si="1">IF($A29&gt;$W$32-1,"",INDIRECT("'Comms by AT'!D"&amp;$A29+$W$29))</f>
        <v>HWB</v>
      </c>
      <c r="C29" s="38" t="str">
        <f ca="1">IF(B29="","",VLOOKUP(B29,'Org list'!$J$9:$K$637,2,0))</f>
        <v>Health and Wellbeing Board</v>
      </c>
      <c r="D29" s="212" t="str">
        <f ca="1">IF(ISERROR(VLOOKUP($B29,'NEL &amp; P4P Backsheet'!$D$11:$BM$187,D$26,0)),"",IF(VLOOKUP($B29,'NEL &amp; P4P Backsheet'!$D$11:$BM$187,D$26,0)=0,"",VLOOKUP($B29,'NEL &amp; P4P Backsheet'!$D$11:$BM$187,D$26,0)))</f>
        <v/>
      </c>
      <c r="E29" s="210">
        <f ca="1">IF(ISERROR(VLOOKUP($B29,'NEL &amp; P4P Backsheet'!$D$11:$BF$187,E$26,0)),"",VLOOKUP($B29,'NEL &amp; P4P Backsheet'!$D$11:$BF$187, E$26,0))</f>
        <v>38128092.719317384</v>
      </c>
      <c r="F29" s="210">
        <f ca="1">IF(ISERROR(VLOOKUP($B29,'NEL &amp; P4P Backsheet'!$D$11:$BF$187,F$26,0)),"",VLOOKUP($B29,'NEL &amp; P4P Backsheet'!$D$11:$BF$187, F$26,0))</f>
        <v>44145770.939819477</v>
      </c>
      <c r="G29" s="210">
        <f ca="1">IF(ISERROR(VLOOKUP($B29,'NEL &amp; P4P Backsheet'!$D$11:$BF$187,G$26,0)),"",VLOOKUP($B29,'NEL &amp; P4P Backsheet'!$D$11:$BF$187, G$26,0))</f>
        <v>50191877.622458622</v>
      </c>
      <c r="H29" s="262">
        <f ca="1">IF(ISERROR(VLOOKUP($B29,'NEL &amp; P4P Backsheet'!$D$11:$BF$187,H$26,0)),"",VLOOKUP($B29,'NEL &amp; P4P Backsheet'!$D$11:$BF$187, H$26,0))</f>
        <v>63495438.929580793</v>
      </c>
      <c r="I29" s="210">
        <f ca="1">IF(ISERROR(VLOOKUP($B29,'NEL &amp; P4P Backsheet'!$D$11:$BF$187,I$26,0)),"",VLOOKUP($B29,'NEL &amp; P4P Backsheet'!$D$11:$BF$187, I$26,0))</f>
        <v>13029014.655254489</v>
      </c>
      <c r="J29" s="347">
        <f ca="1">IF(ISERROR(VLOOKUP($B29,'NEL &amp; P4P Backsheet'!$D$11:$BF$187,J$26,0)),"",VLOOKUP($B29,'NEL &amp; P4P Backsheet'!$D$11:$BF$187, J$26,0))</f>
        <v>15218422.522511797</v>
      </c>
      <c r="K29" s="211">
        <f ca="1">IF(ISERROR(VLOOKUP($B29,'NEL &amp; P4P Backsheet'!$D$11:$BF$187,K$26,0)),"",VLOOKUP($B29,'NEL &amp; P4P Backsheet'!$D$11:$BF$187, K$26,0))</f>
        <v>15972315.58128898</v>
      </c>
      <c r="L29" s="210">
        <f ca="1">IF(ISERROR(VLOOKUP($B29,'NEL &amp; P4P Backsheet'!$D$11:$BF$187,L$26,0)),"",VLOOKUP($B29,'NEL &amp; P4P Backsheet'!$D$11:$BF$187, L$26,0))</f>
        <v>14681267.652174734</v>
      </c>
      <c r="M29" s="210">
        <f ca="1">IF(ISERROR(VLOOKUP($B29,'NEL &amp; P4P Backsheet'!$D$11:$BF$187,M$26,0)),"",VLOOKUP($B29,'NEL &amp; P4P Backsheet'!$D$11:$BF$187, M$26,0))</f>
        <v>18709572.309999999</v>
      </c>
      <c r="N29" s="211">
        <f ca="1">IF(ISERROR(VLOOKUP($B29,'NEL &amp; P4P Backsheet'!$D$11:$BF$187,N$26,0)),"",VLOOKUP($B29,'NEL &amp; P4P Backsheet'!$D$11:$BF$187, N$26,0))</f>
        <v>14308541.090438752</v>
      </c>
      <c r="O29" s="210">
        <f ca="1">IF(ISERROR(VLOOKUP($B29,'NEL &amp; P4P Backsheet'!$D$11:$BF$187,O$26,0)),"",VLOOKUP($B29,'NEL &amp; P4P Backsheet'!$D$11:$BF$187, O$26,0))</f>
        <v>25099078.064062886</v>
      </c>
      <c r="P29" s="347">
        <f ca="1">IF(ISERROR(VLOOKUP($B29,'NEL &amp; P4P Backsheet'!$D$11:$BF$187,P$26,0)),"",VLOOKUP($B29,'NEL &amp; P4P Backsheet'!$D$11:$BF$187, P$26,0))</f>
        <v>28927348.417307686</v>
      </c>
      <c r="Q29" s="211">
        <f ca="1">IF(ISERROR(VLOOKUP($B29,'NEL &amp; P4P Backsheet'!$D$11:$BF$187,Q$26,0)),"",VLOOKUP($B29,'NEL &amp; P4P Backsheet'!$D$11:$BF$187, Q$26,0))</f>
        <v>34219562.041169643</v>
      </c>
      <c r="R29" s="210">
        <f ca="1">IF(ISERROR(VLOOKUP($B29,'NEL &amp; P4P Backsheet'!$D$11:$BF$187,R$26,0)),"",VLOOKUP($B29,'NEL &amp; P4P Backsheet'!$D$11:$BF$187, R$26,0))</f>
        <v>23263555.067142643</v>
      </c>
      <c r="S29" s="347">
        <f ca="1">IF(ISERROR(VLOOKUP($B29,'NEL &amp; P4P Backsheet'!$D$11:$BF$187,S$26,0)),"",VLOOKUP($B29,'NEL &amp; P4P Backsheet'!$D$11:$BF$187, S$26,0))</f>
        <v>25436198.629819479</v>
      </c>
      <c r="T29" s="211">
        <f ca="1">IF(ISERROR(VLOOKUP($B29,'NEL &amp; P4P Backsheet'!$D$11:$BF$187,T$26,0)),"",VLOOKUP($B29,'NEL &amp; P4P Backsheet'!$D$11:$BF$187, T$26,0))</f>
        <v>35883336.532019876</v>
      </c>
      <c r="U29" s="374" t="str">
        <f ca="1">IF(ISERROR(VLOOKUP($B29,'NEL &amp; P4P Backsheet'!$D$11:$BK$187,$U$26,0)),"",IF(VLOOKUP($B29,'NEL &amp; P4P Backsheet'!$D$11:$BK$187,$U$26,0)=0,"",VLOOKUP($B29,'NEL &amp; P4P Backsheet'!$D$11:$BK$187,$U$26,0)))</f>
        <v/>
      </c>
      <c r="V29"/>
      <c r="W29" s="4">
        <f ca="1">MATCH(H6,'Comms by AT'!B:B, 0)</f>
        <v>4</v>
      </c>
    </row>
    <row r="30" spans="1:23" ht="60" customHeight="1">
      <c r="A30" s="3">
        <v>1</v>
      </c>
      <c r="B30" s="41" t="str">
        <f t="shared" ca="1" si="1"/>
        <v>Y54</v>
      </c>
      <c r="C30" s="42" t="str">
        <f ca="1">IF(B30="","",VLOOKUP(B30,'Org list'!$J$9:$K$637,2,0))</f>
        <v>North of England Commissioning Region</v>
      </c>
      <c r="D30" s="216" t="str">
        <f ca="1">IF(ISERROR(VLOOKUP($B30,'NEL &amp; P4P Backsheet'!$D$11:$BM$187,D$26,0)),"",IF(VLOOKUP($B30,'NEL &amp; P4P Backsheet'!$D$11:$BM$187,D$26,0)=0,"",VLOOKUP($B30,'NEL &amp; P4P Backsheet'!$D$11:$BM$187,D$26,0)))</f>
        <v/>
      </c>
      <c r="E30" s="210">
        <f ca="1">IF(ISERROR(VLOOKUP($B30,'NEL &amp; P4P Backsheet'!$D$11:$BF$187,E$26,0)),"",VLOOKUP($B30,'NEL &amp; P4P Backsheet'!$D$11:$BF$187, E$26,0))</f>
        <v>15088912.845797872</v>
      </c>
      <c r="F30" s="210">
        <f ca="1">IF(ISERROR(VLOOKUP($B30,'NEL &amp; P4P Backsheet'!$D$11:$BF$187,F$26,0)),"",VLOOKUP($B30,'NEL &amp; P4P Backsheet'!$D$11:$BF$187, F$26,0))</f>
        <v>16533976.985034667</v>
      </c>
      <c r="G30" s="210">
        <f ca="1">IF(ISERROR(VLOOKUP($B30,'NEL &amp; P4P Backsheet'!$D$11:$BF$187,G$26,0)),"",VLOOKUP($B30,'NEL &amp; P4P Backsheet'!$D$11:$BF$187, G$26,0))</f>
        <v>19508912.225556206</v>
      </c>
      <c r="H30" s="262">
        <f ca="1">IF(ISERROR(VLOOKUP($B30,'NEL &amp; P4P Backsheet'!$D$11:$BF$187,H$26,0)),"",VLOOKUP($B30,'NEL &amp; P4P Backsheet'!$D$11:$BF$187, H$26,0))</f>
        <v>20811313.397624668</v>
      </c>
      <c r="I30" s="210">
        <f ca="1">IF(ISERROR(VLOOKUP($B30,'NEL &amp; P4P Backsheet'!$D$11:$BF$187,I$26,0)),"",VLOOKUP($B30,'NEL &amp; P4P Backsheet'!$D$11:$BF$187, I$26,0))</f>
        <v>5293130</v>
      </c>
      <c r="J30" s="347">
        <f ca="1">IF(ISERROR(VLOOKUP($B30,'NEL &amp; P4P Backsheet'!$D$11:$BF$187,J$26,0)),"",VLOOKUP($B30,'NEL &amp; P4P Backsheet'!$D$11:$BF$187, J$26,0))</f>
        <v>7118270.3497769143</v>
      </c>
      <c r="K30" s="215">
        <f ca="1">IF(ISERROR(VLOOKUP($B30,'NEL &amp; P4P Backsheet'!$D$11:$BF$187,K$26,0)),"",VLOOKUP($B30,'NEL &amp; P4P Backsheet'!$D$11:$BF$187, K$26,0))</f>
        <v>7308550.5797920581</v>
      </c>
      <c r="L30" s="210">
        <f ca="1">IF(ISERROR(VLOOKUP($B30,'NEL &amp; P4P Backsheet'!$D$11:$BF$187,L$26,0)),"",VLOOKUP($B30,'NEL &amp; P4P Backsheet'!$D$11:$BF$187, L$26,0))</f>
        <v>7350304.1883478398</v>
      </c>
      <c r="M30" s="210">
        <f ca="1">IF(ISERROR(VLOOKUP($B30,'NEL &amp; P4P Backsheet'!$D$11:$BF$187,M$26,0)),"",VLOOKUP($B30,'NEL &amp; P4P Backsheet'!$D$11:$BF$187, M$26,0))</f>
        <v>8677753</v>
      </c>
      <c r="N30" s="215">
        <f ca="1">IF(ISERROR(VLOOKUP($B30,'NEL &amp; P4P Backsheet'!$D$11:$BF$187,N$26,0)),"",VLOOKUP($B30,'NEL &amp; P4P Backsheet'!$D$11:$BF$187, N$26,0))</f>
        <v>5688919.0904387515</v>
      </c>
      <c r="O30" s="213">
        <f ca="1">IF(ISERROR(VLOOKUP($B30,'NEL &amp; P4P Backsheet'!$D$11:$BF$187,O$26,0)),"",VLOOKUP($B30,'NEL &amp; P4P Backsheet'!$D$11:$BF$187, O$26,0))</f>
        <v>9795782.8457978684</v>
      </c>
      <c r="P30" s="350">
        <f ca="1">IF(ISERROR(VLOOKUP($B30,'NEL &amp; P4P Backsheet'!$D$11:$BF$187,P$26,0)),"",VLOOKUP($B30,'NEL &amp; P4P Backsheet'!$D$11:$BF$187, P$26,0))</f>
        <v>9415706.6352577526</v>
      </c>
      <c r="Q30" s="262">
        <f ca="1">IF(ISERROR(VLOOKUP($B30,'NEL &amp; P4P Backsheet'!$D$11:$BF$187,Q$26,0)),"",VLOOKUP($B30,'NEL &amp; P4P Backsheet'!$D$11:$BF$187, Q$26,0))</f>
        <v>12200361.645764146</v>
      </c>
      <c r="R30" s="213">
        <f ca="1">IF(ISERROR(VLOOKUP($B30,'NEL &amp; P4P Backsheet'!$D$11:$BF$187,R$26,0)),"",VLOOKUP($B30,'NEL &amp; P4P Backsheet'!$D$11:$BF$187, R$26,0))</f>
        <v>7738608.6574500278</v>
      </c>
      <c r="S30" s="350">
        <f ca="1">IF(ISERROR(VLOOKUP($B30,'NEL &amp; P4P Backsheet'!$D$11:$BF$187,S$26,0)),"",VLOOKUP($B30,'NEL &amp; P4P Backsheet'!$D$11:$BF$187, S$26,0))</f>
        <v>7856223.9850346679</v>
      </c>
      <c r="T30" s="215">
        <f ca="1">IF(ISERROR(VLOOKUP($B30,'NEL &amp; P4P Backsheet'!$D$11:$BF$187,T$26,0)),"",VLOOKUP($B30,'NEL &amp; P4P Backsheet'!$D$11:$BF$187, T$26,0))</f>
        <v>13819993.135117454</v>
      </c>
      <c r="U30" s="375" t="str">
        <f ca="1">IF(ISERROR(VLOOKUP($B30,'NEL &amp; P4P Backsheet'!$D$11:$BK$187,$U$26,0)),"",IF(VLOOKUP($B30,'NEL &amp; P4P Backsheet'!$D$11:$BK$187,$U$26,0)=0,"",VLOOKUP($B30,'NEL &amp; P4P Backsheet'!$D$11:$BK$187,$U$26,0)))</f>
        <v/>
      </c>
      <c r="V30"/>
      <c r="W30" s="4"/>
    </row>
    <row r="31" spans="1:23" ht="60" customHeight="1">
      <c r="A31" s="3">
        <v>2</v>
      </c>
      <c r="B31" s="41" t="str">
        <f t="shared" ca="1" si="1"/>
        <v>Y55</v>
      </c>
      <c r="C31" s="42" t="str">
        <f ca="1">IF(B31="","",VLOOKUP(B31,'Org list'!$J$9:$K$637,2,0))</f>
        <v>Midlands and East of England Commissioning Region</v>
      </c>
      <c r="D31" s="216" t="str">
        <f ca="1">IF(ISERROR(VLOOKUP($B31,'NEL &amp; P4P Backsheet'!$D$11:$BM$187,D$26,0)),"",IF(VLOOKUP($B31,'NEL &amp; P4P Backsheet'!$D$11:$BM$187,D$26,0)=0,"",VLOOKUP($B31,'NEL &amp; P4P Backsheet'!$D$11:$BM$187,D$26,0)))</f>
        <v/>
      </c>
      <c r="E31" s="210">
        <f ca="1">IF(ISERROR(VLOOKUP($B31,'NEL &amp; P4P Backsheet'!$D$11:$BF$187,E$26,0)),"",VLOOKUP($B31,'NEL &amp; P4P Backsheet'!$D$11:$BF$187, E$26,0))</f>
        <v>10809653.343254492</v>
      </c>
      <c r="F31" s="210">
        <f ca="1">IF(ISERROR(VLOOKUP($B31,'NEL &amp; P4P Backsheet'!$D$11:$BF$187,F$26,0)),"",VLOOKUP($B31,'NEL &amp; P4P Backsheet'!$D$11:$BF$187, F$26,0))</f>
        <v>14965943.880377427</v>
      </c>
      <c r="G31" s="210">
        <f ca="1">IF(ISERROR(VLOOKUP($B31,'NEL &amp; P4P Backsheet'!$D$11:$BF$187,G$26,0)),"",VLOOKUP($B31,'NEL &amp; P4P Backsheet'!$D$11:$BF$187, G$26,0))</f>
        <v>16599444.401496923</v>
      </c>
      <c r="H31" s="262">
        <f ca="1">IF(ISERROR(VLOOKUP($B31,'NEL &amp; P4P Backsheet'!$D$11:$BF$187,H$26,0)),"",VLOOKUP($B31,'NEL &amp; P4P Backsheet'!$D$11:$BF$187, H$26,0))</f>
        <v>22703161.467061829</v>
      </c>
      <c r="I31" s="210">
        <f ca="1">IF(ISERROR(VLOOKUP($B31,'NEL &amp; P4P Backsheet'!$D$11:$BF$187,I$26,0)),"",VLOOKUP($B31,'NEL &amp; P4P Backsheet'!$D$11:$BF$187, I$26,0))</f>
        <v>4479044.6432544887</v>
      </c>
      <c r="J31" s="347">
        <f ca="1">IF(ISERROR(VLOOKUP($B31,'NEL &amp; P4P Backsheet'!$D$11:$BF$187,J$26,0)),"",VLOOKUP($B31,'NEL &amp; P4P Backsheet'!$D$11:$BF$187, J$26,0))</f>
        <v>4217319.3803774267</v>
      </c>
      <c r="K31" s="215">
        <f ca="1">IF(ISERROR(VLOOKUP($B31,'NEL &amp; P4P Backsheet'!$D$11:$BF$187,K$26,0)),"",VLOOKUP($B31,'NEL &amp; P4P Backsheet'!$D$11:$BF$187, K$26,0))</f>
        <v>4040661.9514969215</v>
      </c>
      <c r="L31" s="210">
        <f ca="1">IF(ISERROR(VLOOKUP($B31,'NEL &amp; P4P Backsheet'!$D$11:$BF$187,L$26,0)),"",VLOOKUP($B31,'NEL &amp; P4P Backsheet'!$D$11:$BF$187, L$26,0))</f>
        <v>3720772.6838268926</v>
      </c>
      <c r="M31" s="210">
        <f ca="1">IF(ISERROR(VLOOKUP($B31,'NEL &amp; P4P Backsheet'!$D$11:$BF$187,M$26,0)),"",VLOOKUP($B31,'NEL &amp; P4P Backsheet'!$D$11:$BF$187, M$26,0))</f>
        <v>5746609</v>
      </c>
      <c r="N31" s="215">
        <f ca="1">IF(ISERROR(VLOOKUP($B31,'NEL &amp; P4P Backsheet'!$D$11:$BF$187,N$26,0)),"",VLOOKUP($B31,'NEL &amp; P4P Backsheet'!$D$11:$BF$187, N$26,0))</f>
        <v>4842291</v>
      </c>
      <c r="O31" s="213">
        <f ca="1">IF(ISERROR(VLOOKUP($B31,'NEL &amp; P4P Backsheet'!$D$11:$BF$187,O$26,0)),"",VLOOKUP($B31,'NEL &amp; P4P Backsheet'!$D$11:$BF$187, O$26,0))</f>
        <v>6330608.700000002</v>
      </c>
      <c r="P31" s="350">
        <f ca="1">IF(ISERROR(VLOOKUP($B31,'NEL &amp; P4P Backsheet'!$D$11:$BF$187,P$26,0)),"",VLOOKUP($B31,'NEL &amp; P4P Backsheet'!$D$11:$BF$187, P$26,0))</f>
        <v>10748624.500000002</v>
      </c>
      <c r="Q31" s="262">
        <f ca="1">IF(ISERROR(VLOOKUP($B31,'NEL &amp; P4P Backsheet'!$D$11:$BF$187,Q$26,0)),"",VLOOKUP($B31,'NEL &amp; P4P Backsheet'!$D$11:$BF$187, Q$26,0))</f>
        <v>12558782.450000003</v>
      </c>
      <c r="R31" s="213">
        <f ca="1">IF(ISERROR(VLOOKUP($B31,'NEL &amp; P4P Backsheet'!$D$11:$BF$187,R$26,0)),"",VLOOKUP($B31,'NEL &amp; P4P Backsheet'!$D$11:$BF$187, R$26,0))</f>
        <v>7088880.6594275972</v>
      </c>
      <c r="S31" s="350">
        <f ca="1">IF(ISERROR(VLOOKUP($B31,'NEL &amp; P4P Backsheet'!$D$11:$BF$187,S$26,0)),"",VLOOKUP($B31,'NEL &amp; P4P Backsheet'!$D$11:$BF$187, S$26,0))</f>
        <v>9219334.8803774267</v>
      </c>
      <c r="T31" s="215">
        <f ca="1">IF(ISERROR(VLOOKUP($B31,'NEL &amp; P4P Backsheet'!$D$11:$BF$187,T$26,0)),"",VLOOKUP($B31,'NEL &amp; P4P Backsheet'!$D$11:$BF$187, T$26,0))</f>
        <v>11757153.401496923</v>
      </c>
      <c r="U31" s="375" t="str">
        <f ca="1">IF(ISERROR(VLOOKUP($B31,'NEL &amp; P4P Backsheet'!$D$11:$BK$187,$U$26,0)),"",IF(VLOOKUP($B31,'NEL &amp; P4P Backsheet'!$D$11:$BK$187,$U$26,0)=0,"",VLOOKUP($B31,'NEL &amp; P4P Backsheet'!$D$11:$BK$187,$U$26,0)))</f>
        <v/>
      </c>
      <c r="V31"/>
      <c r="W31" s="4"/>
    </row>
    <row r="32" spans="1:23" ht="60" customHeight="1">
      <c r="A32" s="3">
        <v>3</v>
      </c>
      <c r="B32" s="41" t="str">
        <f t="shared" ca="1" si="1"/>
        <v>Y56</v>
      </c>
      <c r="C32" s="42" t="str">
        <f ca="1">IF(B32="","",VLOOKUP(B32,'Org list'!$J$9:$K$637,2,0))</f>
        <v>London Commissioning Region</v>
      </c>
      <c r="D32" s="216" t="str">
        <f ca="1">IF(ISERROR(VLOOKUP($B32,'NEL &amp; P4P Backsheet'!$D$11:$BM$187,D$26,0)),"",IF(VLOOKUP($B32,'NEL &amp; P4P Backsheet'!$D$11:$BM$187,D$26,0)=0,"",VLOOKUP($B32,'NEL &amp; P4P Backsheet'!$D$11:$BM$187,D$26,0)))</f>
        <v/>
      </c>
      <c r="E32" s="210">
        <f ca="1">IF(ISERROR(VLOOKUP($B32,'NEL &amp; P4P Backsheet'!$D$11:$BF$187,E$26,0)),"",VLOOKUP($B32,'NEL &amp; P4P Backsheet'!$D$11:$BF$187, E$26,0))</f>
        <v>5897271.5305059878</v>
      </c>
      <c r="F32" s="210">
        <f ca="1">IF(ISERROR(VLOOKUP($B32,'NEL &amp; P4P Backsheet'!$D$11:$BF$187,F$26,0)),"",VLOOKUP($B32,'NEL &amp; P4P Backsheet'!$D$11:$BF$187, F$26,0))</f>
        <v>4771256.7441599825</v>
      </c>
      <c r="G32" s="210">
        <f ca="1">IF(ISERROR(VLOOKUP($B32,'NEL &amp; P4P Backsheet'!$D$11:$BF$187,G$26,0)),"",VLOOKUP($B32,'NEL &amp; P4P Backsheet'!$D$11:$BF$187, G$26,0))</f>
        <v>4914688.7941421261</v>
      </c>
      <c r="H32" s="262">
        <f ca="1">IF(ISERROR(VLOOKUP($B32,'NEL &amp; P4P Backsheet'!$D$11:$BF$187,H$26,0)),"",VLOOKUP($B32,'NEL &amp; P4P Backsheet'!$D$11:$BF$187, H$26,0))</f>
        <v>7271126.2388629112</v>
      </c>
      <c r="I32" s="210">
        <f ca="1">IF(ISERROR(VLOOKUP($B32,'NEL &amp; P4P Backsheet'!$D$11:$BF$187,I$26,0)),"",VLOOKUP($B32,'NEL &amp; P4P Backsheet'!$D$11:$BF$187, I$26,0))</f>
        <v>1831550.0120000001</v>
      </c>
      <c r="J32" s="347">
        <f ca="1">IF(ISERROR(VLOOKUP($B32,'NEL &amp; P4P Backsheet'!$D$11:$BF$187,J$26,0)),"",VLOOKUP($B32,'NEL &amp; P4P Backsheet'!$D$11:$BF$187, J$26,0))</f>
        <v>1430980.3923574563</v>
      </c>
      <c r="K32" s="215">
        <f ca="1">IF(ISERROR(VLOOKUP($B32,'NEL &amp; P4P Backsheet'!$D$11:$BF$187,K$26,0)),"",VLOOKUP($B32,'NEL &amp; P4P Backsheet'!$D$11:$BF$187, K$26,0))</f>
        <v>2291416.950000002</v>
      </c>
      <c r="L32" s="210">
        <f ca="1">IF(ISERROR(VLOOKUP($B32,'NEL &amp; P4P Backsheet'!$D$11:$BF$187,L$26,0)),"",VLOOKUP($B32,'NEL &amp; P4P Backsheet'!$D$11:$BF$187, L$26,0))</f>
        <v>644034</v>
      </c>
      <c r="M32" s="210">
        <f ca="1">IF(ISERROR(VLOOKUP($B32,'NEL &amp; P4P Backsheet'!$D$11:$BF$187,M$26,0)),"",VLOOKUP($B32,'NEL &amp; P4P Backsheet'!$D$11:$BF$187, M$26,0))</f>
        <v>1361600</v>
      </c>
      <c r="N32" s="215">
        <f ca="1">IF(ISERROR(VLOOKUP($B32,'NEL &amp; P4P Backsheet'!$D$11:$BF$187,N$26,0)),"",VLOOKUP($B32,'NEL &amp; P4P Backsheet'!$D$11:$BF$187, N$26,0))</f>
        <v>1510180</v>
      </c>
      <c r="O32" s="213">
        <f ca="1">IF(ISERROR(VLOOKUP($B32,'NEL &amp; P4P Backsheet'!$D$11:$BF$187,O$26,0)),"",VLOOKUP($B32,'NEL &amp; P4P Backsheet'!$D$11:$BF$187, O$26,0))</f>
        <v>4065721.5185059877</v>
      </c>
      <c r="P32" s="350">
        <f ca="1">IF(ISERROR(VLOOKUP($B32,'NEL &amp; P4P Backsheet'!$D$11:$BF$187,P$26,0)),"",VLOOKUP($B32,'NEL &amp; P4P Backsheet'!$D$11:$BF$187, P$26,0))</f>
        <v>3340276.3518025265</v>
      </c>
      <c r="Q32" s="262">
        <f ca="1">IF(ISERROR(VLOOKUP($B32,'NEL &amp; P4P Backsheet'!$D$11:$BF$187,Q$26,0)),"",VLOOKUP($B32,'NEL &amp; P4P Backsheet'!$D$11:$BF$187, Q$26,0))</f>
        <v>2623271.8441421236</v>
      </c>
      <c r="R32" s="213">
        <f ca="1">IF(ISERROR(VLOOKUP($B32,'NEL &amp; P4P Backsheet'!$D$11:$BF$187,R$26,0)),"",VLOOKUP($B32,'NEL &amp; P4P Backsheet'!$D$11:$BF$187, R$26,0))</f>
        <v>5069967.5305059878</v>
      </c>
      <c r="S32" s="350">
        <f ca="1">IF(ISERROR(VLOOKUP($B32,'NEL &amp; P4P Backsheet'!$D$11:$BF$187,S$26,0)),"",VLOOKUP($B32,'NEL &amp; P4P Backsheet'!$D$11:$BF$187, S$26,0))</f>
        <v>3409656.744159983</v>
      </c>
      <c r="T32" s="215">
        <f ca="1">IF(ISERROR(VLOOKUP($B32,'NEL &amp; P4P Backsheet'!$D$11:$BF$187,T$26,0)),"",VLOOKUP($B32,'NEL &amp; P4P Backsheet'!$D$11:$BF$187, T$26,0))</f>
        <v>3404508.7941421261</v>
      </c>
      <c r="U32" s="375" t="str">
        <f ca="1">IF(ISERROR(VLOOKUP($B32,'NEL &amp; P4P Backsheet'!$D$11:$BK$187,$U$26,0)),"",IF(VLOOKUP($B32,'NEL &amp; P4P Backsheet'!$D$11:$BK$187,$U$26,0)=0,"",VLOOKUP($B32,'NEL &amp; P4P Backsheet'!$D$11:$BK$187,$U$26,0)))</f>
        <v/>
      </c>
      <c r="V32"/>
      <c r="W32" s="4">
        <f ca="1">COUNTIF('Comms by AT'!C:C,$H$6)</f>
        <v>177</v>
      </c>
    </row>
    <row r="33" spans="1:22" ht="60" customHeight="1">
      <c r="A33" s="3">
        <v>4</v>
      </c>
      <c r="B33" s="41" t="str">
        <f t="shared" ca="1" si="1"/>
        <v>Y57</v>
      </c>
      <c r="C33" s="42" t="str">
        <f ca="1">IF(B33="","",VLOOKUP(B33,'Org list'!$J$9:$K$637,2,0))</f>
        <v>South of England Commissioning Region</v>
      </c>
      <c r="D33" s="216" t="str">
        <f ca="1">IF(ISERROR(VLOOKUP($B33,'NEL &amp; P4P Backsheet'!$D$11:$BM$187,D$26,0)),"",IF(VLOOKUP($B33,'NEL &amp; P4P Backsheet'!$D$11:$BM$187,D$26,0)=0,"",VLOOKUP($B33,'NEL &amp; P4P Backsheet'!$D$11:$BM$187,D$26,0)))</f>
        <v/>
      </c>
      <c r="E33" s="210">
        <f ca="1">IF(ISERROR(VLOOKUP($B33,'NEL &amp; P4P Backsheet'!$D$11:$BF$187,E$26,0)),"",VLOOKUP($B33,'NEL &amp; P4P Backsheet'!$D$11:$BF$187, E$26,0))</f>
        <v>6332254.9997590277</v>
      </c>
      <c r="F33" s="210">
        <f ca="1">IF(ISERROR(VLOOKUP($B33,'NEL &amp; P4P Backsheet'!$D$11:$BF$187,F$26,0)),"",VLOOKUP($B33,'NEL &amp; P4P Backsheet'!$D$11:$BF$187, F$26,0))</f>
        <v>7874593.3302474031</v>
      </c>
      <c r="G33" s="210">
        <f ca="1">IF(ISERROR(VLOOKUP($B33,'NEL &amp; P4P Backsheet'!$D$11:$BF$187,G$26,0)),"",VLOOKUP($B33,'NEL &amp; P4P Backsheet'!$D$11:$BF$187, G$26,0))</f>
        <v>9168832.2012633719</v>
      </c>
      <c r="H33" s="262">
        <f ca="1">IF(ISERROR(VLOOKUP($B33,'NEL &amp; P4P Backsheet'!$D$11:$BF$187,H$26,0)),"",VLOOKUP($B33,'NEL &amp; P4P Backsheet'!$D$11:$BF$187, H$26,0))</f>
        <v>12709837.826031391</v>
      </c>
      <c r="I33" s="210">
        <f ca="1">IF(ISERROR(VLOOKUP($B33,'NEL &amp; P4P Backsheet'!$D$11:$BF$187,I$26,0)),"",VLOOKUP($B33,'NEL &amp; P4P Backsheet'!$D$11:$BF$187, I$26,0))</f>
        <v>1425290</v>
      </c>
      <c r="J33" s="347">
        <f ca="1">IF(ISERROR(VLOOKUP($B33,'NEL &amp; P4P Backsheet'!$D$11:$BF$187,J$26,0)),"",VLOOKUP($B33,'NEL &amp; P4P Backsheet'!$D$11:$BF$187, J$26,0))</f>
        <v>2451852.4</v>
      </c>
      <c r="K33" s="215">
        <f ca="1">IF(ISERROR(VLOOKUP($B33,'NEL &amp; P4P Backsheet'!$D$11:$BF$187,K$26,0)),"",VLOOKUP($B33,'NEL &amp; P4P Backsheet'!$D$11:$BF$187, K$26,0))</f>
        <v>2331686.0999999992</v>
      </c>
      <c r="L33" s="210">
        <f ca="1">IF(ISERROR(VLOOKUP($B33,'NEL &amp; P4P Backsheet'!$D$11:$BF$187,L$26,0)),"",VLOOKUP($B33,'NEL &amp; P4P Backsheet'!$D$11:$BF$187, L$26,0))</f>
        <v>2966156.7800000003</v>
      </c>
      <c r="M33" s="210">
        <f ca="1">IF(ISERROR(VLOOKUP($B33,'NEL &amp; P4P Backsheet'!$D$11:$BF$187,M$26,0)),"",VLOOKUP($B33,'NEL &amp; P4P Backsheet'!$D$11:$BF$187, M$26,0))</f>
        <v>2923610.31</v>
      </c>
      <c r="N33" s="215">
        <f ca="1">IF(ISERROR(VLOOKUP($B33,'NEL &amp; P4P Backsheet'!$D$11:$BF$187,N$26,0)),"",VLOOKUP($B33,'NEL &amp; P4P Backsheet'!$D$11:$BF$187, N$26,0))</f>
        <v>2267151</v>
      </c>
      <c r="O33" s="213">
        <f ca="1">IF(ISERROR(VLOOKUP($B33,'NEL &amp; P4P Backsheet'!$D$11:$BF$187,O$26,0)),"",VLOOKUP($B33,'NEL &amp; P4P Backsheet'!$D$11:$BF$187, O$26,0))</f>
        <v>4906964.9997590277</v>
      </c>
      <c r="P33" s="350">
        <f ca="1">IF(ISERROR(VLOOKUP($B33,'NEL &amp; P4P Backsheet'!$D$11:$BF$187,P$26,0)),"",VLOOKUP($B33,'NEL &amp; P4P Backsheet'!$D$11:$BF$187, P$26,0))</f>
        <v>5422740.9302474037</v>
      </c>
      <c r="Q33" s="262">
        <f ca="1">IF(ISERROR(VLOOKUP($B33,'NEL &amp; P4P Backsheet'!$D$11:$BF$187,Q$26,0)),"",VLOOKUP($B33,'NEL &amp; P4P Backsheet'!$D$11:$BF$187, Q$26,0))</f>
        <v>6837146.1012633722</v>
      </c>
      <c r="R33" s="213">
        <f ca="1">IF(ISERROR(VLOOKUP($B33,'NEL &amp; P4P Backsheet'!$D$11:$BF$187,R$26,0)),"",VLOOKUP($B33,'NEL &amp; P4P Backsheet'!$D$11:$BF$187, R$26,0))</f>
        <v>3366098.219759027</v>
      </c>
      <c r="S33" s="350">
        <f ca="1">IF(ISERROR(VLOOKUP($B33,'NEL &amp; P4P Backsheet'!$D$11:$BF$187,S$26,0)),"",VLOOKUP($B33,'NEL &amp; P4P Backsheet'!$D$11:$BF$187, S$26,0))</f>
        <v>4950983.0202474035</v>
      </c>
      <c r="T33" s="215">
        <f ca="1">IF(ISERROR(VLOOKUP($B33,'NEL &amp; P4P Backsheet'!$D$11:$BF$187,T$26,0)),"",VLOOKUP($B33,'NEL &amp; P4P Backsheet'!$D$11:$BF$187, T$26,0))</f>
        <v>6901681.2012633719</v>
      </c>
      <c r="U33" s="375" t="str">
        <f ca="1">IF(ISERROR(VLOOKUP($B33,'NEL &amp; P4P Backsheet'!$D$11:$BK$187,$U$26,0)),"",IF(VLOOKUP($B33,'NEL &amp; P4P Backsheet'!$D$11:$BK$187,$U$26,0)=0,"",VLOOKUP($B33,'NEL &amp; P4P Backsheet'!$D$11:$BK$187,$U$26,0)))</f>
        <v/>
      </c>
      <c r="V33"/>
    </row>
    <row r="34" spans="1:22" ht="60" customHeight="1">
      <c r="A34" s="3">
        <v>5</v>
      </c>
      <c r="B34" s="41" t="str">
        <f t="shared" ca="1" si="1"/>
        <v>E12000001</v>
      </c>
      <c r="C34" s="42" t="str">
        <f ca="1">IF(B34="","",VLOOKUP(B34,'Org list'!$J$9:$K$637,2,0))</f>
        <v>North East GOR</v>
      </c>
      <c r="D34" s="216" t="str">
        <f ca="1">IF(ISERROR(VLOOKUP($B34,'NEL &amp; P4P Backsheet'!$D$11:$BM$187,D$26,0)),"",IF(VLOOKUP($B34,'NEL &amp; P4P Backsheet'!$D$11:$BM$187,D$26,0)=0,"",VLOOKUP($B34,'NEL &amp; P4P Backsheet'!$D$11:$BM$187,D$26,0)))</f>
        <v/>
      </c>
      <c r="E34" s="210">
        <f ca="1">IF(ISERROR(VLOOKUP($B34,'NEL &amp; P4P Backsheet'!$D$11:$BF$187,E$26,0)),"",VLOOKUP($B34,'NEL &amp; P4P Backsheet'!$D$11:$BF$187, E$26,0))</f>
        <v>3948843.008297869</v>
      </c>
      <c r="F34" s="210">
        <f ca="1">IF(ISERROR(VLOOKUP($B34,'NEL &amp; P4P Backsheet'!$D$11:$BF$187,F$26,0)),"",VLOOKUP($B34,'NEL &amp; P4P Backsheet'!$D$11:$BF$187, F$26,0))</f>
        <v>3571054.9977577501</v>
      </c>
      <c r="G34" s="210">
        <f ca="1">IF(ISERROR(VLOOKUP($B34,'NEL &amp; P4P Backsheet'!$D$11:$BF$187,G$26,0)),"",VLOOKUP($B34,'NEL &amp; P4P Backsheet'!$D$11:$BF$187, G$26,0))</f>
        <v>4041485.0426174542</v>
      </c>
      <c r="H34" s="262">
        <f ca="1">IF(ISERROR(VLOOKUP($B34,'NEL &amp; P4P Backsheet'!$D$11:$BF$187,H$26,0)),"",VLOOKUP($B34,'NEL &amp; P4P Backsheet'!$D$11:$BF$187, H$26,0))</f>
        <v>3469574.5584864719</v>
      </c>
      <c r="I34" s="210">
        <f ca="1">IF(ISERROR(VLOOKUP($B34,'NEL &amp; P4P Backsheet'!$D$11:$BF$187,I$26,0)),"",VLOOKUP($B34,'NEL &amp; P4P Backsheet'!$D$11:$BF$187, I$26,0))</f>
        <v>676182</v>
      </c>
      <c r="J34" s="347">
        <f ca="1">IF(ISERROR(VLOOKUP($B34,'NEL &amp; P4P Backsheet'!$D$11:$BF$187,J$26,0)),"",VLOOKUP($B34,'NEL &amp; P4P Backsheet'!$D$11:$BF$187, J$26,0))</f>
        <v>1114520</v>
      </c>
      <c r="K34" s="215">
        <f ca="1">IF(ISERROR(VLOOKUP($B34,'NEL &amp; P4P Backsheet'!$D$11:$BF$187,K$26,0)),"",VLOOKUP($B34,'NEL &amp; P4P Backsheet'!$D$11:$BF$187, K$26,0))</f>
        <v>2633226.3297920586</v>
      </c>
      <c r="L34" s="210">
        <f ca="1">IF(ISERROR(VLOOKUP($B34,'NEL &amp; P4P Backsheet'!$D$11:$BF$187,L$26,0)),"",VLOOKUP($B34,'NEL &amp; P4P Backsheet'!$D$11:$BF$187, L$26,0))</f>
        <v>1497370.6837606838</v>
      </c>
      <c r="M34" s="210">
        <f ca="1">IF(ISERROR(VLOOKUP($B34,'NEL &amp; P4P Backsheet'!$D$11:$BF$187,M$26,0)),"",VLOOKUP($B34,'NEL &amp; P4P Backsheet'!$D$11:$BF$187, M$26,0))</f>
        <v>2534210</v>
      </c>
      <c r="N34" s="215">
        <f ca="1">IF(ISERROR(VLOOKUP($B34,'NEL &amp; P4P Backsheet'!$D$11:$BF$187,N$26,0)),"",VLOOKUP($B34,'NEL &amp; P4P Backsheet'!$D$11:$BF$187, N$26,0))</f>
        <v>1768746</v>
      </c>
      <c r="O34" s="213">
        <f ca="1">IF(ISERROR(VLOOKUP($B34,'NEL &amp; P4P Backsheet'!$D$11:$BF$187,O$26,0)),"",VLOOKUP($B34,'NEL &amp; P4P Backsheet'!$D$11:$BF$187, O$26,0))</f>
        <v>3272661.008297869</v>
      </c>
      <c r="P34" s="350">
        <f ca="1">IF(ISERROR(VLOOKUP($B34,'NEL &amp; P4P Backsheet'!$D$11:$BF$187,P$26,0)),"",VLOOKUP($B34,'NEL &amp; P4P Backsheet'!$D$11:$BF$187, P$26,0))</f>
        <v>2456534.9977577506</v>
      </c>
      <c r="Q34" s="262">
        <f ca="1">IF(ISERROR(VLOOKUP($B34,'NEL &amp; P4P Backsheet'!$D$11:$BF$187,Q$26,0)),"",VLOOKUP($B34,'NEL &amp; P4P Backsheet'!$D$11:$BF$187, Q$26,0))</f>
        <v>1408258.7128253956</v>
      </c>
      <c r="R34" s="213">
        <f ca="1">IF(ISERROR(VLOOKUP($B34,'NEL &amp; P4P Backsheet'!$D$11:$BF$187,R$26,0)),"",VLOOKUP($B34,'NEL &amp; P4P Backsheet'!$D$11:$BF$187, R$26,0))</f>
        <v>2451472.324537185</v>
      </c>
      <c r="S34" s="350">
        <f ca="1">IF(ISERROR(VLOOKUP($B34,'NEL &amp; P4P Backsheet'!$D$11:$BF$187,S$26,0)),"",VLOOKUP($B34,'NEL &amp; P4P Backsheet'!$D$11:$BF$187, S$26,0))</f>
        <v>1036844.9977577504</v>
      </c>
      <c r="T34" s="215">
        <f ca="1">IF(ISERROR(VLOOKUP($B34,'NEL &amp; P4P Backsheet'!$D$11:$BF$187,T$26,0)),"",VLOOKUP($B34,'NEL &amp; P4P Backsheet'!$D$11:$BF$187, T$26,0))</f>
        <v>2272739.0426174542</v>
      </c>
      <c r="U34" s="375" t="str">
        <f ca="1">IF(ISERROR(VLOOKUP($B34,'NEL &amp; P4P Backsheet'!$D$11:$BK$187,$U$26,0)),"",IF(VLOOKUP($B34,'NEL &amp; P4P Backsheet'!$D$11:$BK$187,$U$26,0)=0,"",VLOOKUP($B34,'NEL &amp; P4P Backsheet'!$D$11:$BK$187,$U$26,0)))</f>
        <v/>
      </c>
      <c r="V34"/>
    </row>
    <row r="35" spans="1:22" ht="60" customHeight="1">
      <c r="A35" s="3">
        <v>6</v>
      </c>
      <c r="B35" s="41" t="str">
        <f t="shared" ca="1" si="1"/>
        <v>E12000002</v>
      </c>
      <c r="C35" s="42" t="str">
        <f ca="1">IF(B35="","",VLOOKUP(B35,'Org list'!$J$9:$K$637,2,0))</f>
        <v>North West GOR</v>
      </c>
      <c r="D35" s="216" t="str">
        <f ca="1">IF(ISERROR(VLOOKUP($B35,'NEL &amp; P4P Backsheet'!$D$11:$BM$187,D$26,0)),"",IF(VLOOKUP($B35,'NEL &amp; P4P Backsheet'!$D$11:$BM$187,D$26,0)=0,"",VLOOKUP($B35,'NEL &amp; P4P Backsheet'!$D$11:$BM$187,D$26,0)))</f>
        <v/>
      </c>
      <c r="E35" s="210">
        <f ca="1">IF(ISERROR(VLOOKUP($B35,'NEL &amp; P4P Backsheet'!$D$11:$BF$187,E$26,0)),"",VLOOKUP($B35,'NEL &amp; P4P Backsheet'!$D$11:$BF$187, E$26,0))</f>
        <v>7316238.8374999994</v>
      </c>
      <c r="F35" s="210">
        <f ca="1">IF(ISERROR(VLOOKUP($B35,'NEL &amp; P4P Backsheet'!$D$11:$BF$187,F$26,0)),"",VLOOKUP($B35,'NEL &amp; P4P Backsheet'!$D$11:$BF$187, F$26,0))</f>
        <v>7683652.9872769173</v>
      </c>
      <c r="G35" s="210">
        <f ca="1">IF(ISERROR(VLOOKUP($B35,'NEL &amp; P4P Backsheet'!$D$11:$BF$187,G$26,0)),"",VLOOKUP($B35,'NEL &amp; P4P Backsheet'!$D$11:$BF$187, G$26,0))</f>
        <v>7660642.4529387495</v>
      </c>
      <c r="H35" s="262">
        <f ca="1">IF(ISERROR(VLOOKUP($B35,'NEL &amp; P4P Backsheet'!$D$11:$BF$187,H$26,0)),"",VLOOKUP($B35,'NEL &amp; P4P Backsheet'!$D$11:$BF$187, H$26,0))</f>
        <v>8752127.9191382006</v>
      </c>
      <c r="I35" s="210">
        <f ca="1">IF(ISERROR(VLOOKUP($B35,'NEL &amp; P4P Backsheet'!$D$11:$BF$187,I$26,0)),"",VLOOKUP($B35,'NEL &amp; P4P Backsheet'!$D$11:$BF$187, I$26,0))</f>
        <v>1978720</v>
      </c>
      <c r="J35" s="347">
        <f ca="1">IF(ISERROR(VLOOKUP($B35,'NEL &amp; P4P Backsheet'!$D$11:$BF$187,J$26,0)),"",VLOOKUP($B35,'NEL &amp; P4P Backsheet'!$D$11:$BF$187, J$26,0))</f>
        <v>1923792.4097769153</v>
      </c>
      <c r="K35" s="215">
        <f ca="1">IF(ISERROR(VLOOKUP($B35,'NEL &amp; P4P Backsheet'!$D$11:$BF$187,K$26,0)),"",VLOOKUP($B35,'NEL &amp; P4P Backsheet'!$D$11:$BF$187, K$26,0))</f>
        <v>2433836.25</v>
      </c>
      <c r="L35" s="210">
        <f ca="1">IF(ISERROR(VLOOKUP($B35,'NEL &amp; P4P Backsheet'!$D$11:$BF$187,L$26,0)),"",VLOOKUP($B35,'NEL &amp; P4P Backsheet'!$D$11:$BF$187, L$26,0))</f>
        <v>4129555.5045871558</v>
      </c>
      <c r="M35" s="210">
        <f ca="1">IF(ISERROR(VLOOKUP($B35,'NEL &amp; P4P Backsheet'!$D$11:$BF$187,M$26,0)),"",VLOOKUP($B35,'NEL &amp; P4P Backsheet'!$D$11:$BF$187, M$26,0))</f>
        <v>4580773</v>
      </c>
      <c r="N35" s="215">
        <f ca="1">IF(ISERROR(VLOOKUP($B35,'NEL &amp; P4P Backsheet'!$D$11:$BF$187,N$26,0)),"",VLOOKUP($B35,'NEL &amp; P4P Backsheet'!$D$11:$BF$187, N$26,0))</f>
        <v>3032305.0904387515</v>
      </c>
      <c r="O35" s="213">
        <f ca="1">IF(ISERROR(VLOOKUP($B35,'NEL &amp; P4P Backsheet'!$D$11:$BF$187,O$26,0)),"",VLOOKUP($B35,'NEL &amp; P4P Backsheet'!$D$11:$BF$187, O$26,0))</f>
        <v>5337518.8374999994</v>
      </c>
      <c r="P35" s="350">
        <f ca="1">IF(ISERROR(VLOOKUP($B35,'NEL &amp; P4P Backsheet'!$D$11:$BF$187,P$26,0)),"",VLOOKUP($B35,'NEL &amp; P4P Backsheet'!$D$11:$BF$187, P$26,0))</f>
        <v>5759860.5775000025</v>
      </c>
      <c r="Q35" s="262">
        <f ca="1">IF(ISERROR(VLOOKUP($B35,'NEL &amp; P4P Backsheet'!$D$11:$BF$187,Q$26,0)),"",VLOOKUP($B35,'NEL &amp; P4P Backsheet'!$D$11:$BF$187, Q$26,0))</f>
        <v>5226806.2029387495</v>
      </c>
      <c r="R35" s="213">
        <f ca="1">IF(ISERROR(VLOOKUP($B35,'NEL &amp; P4P Backsheet'!$D$11:$BF$187,R$26,0)),"",VLOOKUP($B35,'NEL &amp; P4P Backsheet'!$D$11:$BF$187, R$26,0))</f>
        <v>3186683.3329128441</v>
      </c>
      <c r="S35" s="350">
        <f ca="1">IF(ISERROR(VLOOKUP($B35,'NEL &amp; P4P Backsheet'!$D$11:$BF$187,S$26,0)),"",VLOOKUP($B35,'NEL &amp; P4P Backsheet'!$D$11:$BF$187, S$26,0))</f>
        <v>3102879.9872769169</v>
      </c>
      <c r="T35" s="215">
        <f ca="1">IF(ISERROR(VLOOKUP($B35,'NEL &amp; P4P Backsheet'!$D$11:$BF$187,T$26,0)),"",VLOOKUP($B35,'NEL &amp; P4P Backsheet'!$D$11:$BF$187, T$26,0))</f>
        <v>4628337.362499998</v>
      </c>
      <c r="U35" s="375" t="str">
        <f ca="1">IF(ISERROR(VLOOKUP($B35,'NEL &amp; P4P Backsheet'!$D$11:$BK$187,$U$26,0)),"",IF(VLOOKUP($B35,'NEL &amp; P4P Backsheet'!$D$11:$BK$187,$U$26,0)=0,"",VLOOKUP($B35,'NEL &amp; P4P Backsheet'!$D$11:$BK$187,$U$26,0)))</f>
        <v/>
      </c>
      <c r="V35"/>
    </row>
    <row r="36" spans="1:22" ht="60" customHeight="1">
      <c r="A36" s="3">
        <v>7</v>
      </c>
      <c r="B36" s="41" t="str">
        <f t="shared" ca="1" si="1"/>
        <v>E12000003</v>
      </c>
      <c r="C36" s="42" t="str">
        <f ca="1">IF(B36="","",VLOOKUP(B36,'Org list'!$J$9:$K$637,2,0))</f>
        <v>Yorkshire and The Humber GOR</v>
      </c>
      <c r="D36" s="216" t="str">
        <f ca="1">IF(ISERROR(VLOOKUP($B36,'NEL &amp; P4P Backsheet'!$D$11:$BM$187,D$26,0)),"",IF(VLOOKUP($B36,'NEL &amp; P4P Backsheet'!$D$11:$BM$187,D$26,0)=0,"",VLOOKUP($B36,'NEL &amp; P4P Backsheet'!$D$11:$BM$187,D$26,0)))</f>
        <v/>
      </c>
      <c r="E36" s="210">
        <f ca="1">IF(ISERROR(VLOOKUP($B36,'NEL &amp; P4P Backsheet'!$D$11:$BF$187,E$26,0)),"",VLOOKUP($B36,'NEL &amp; P4P Backsheet'!$D$11:$BF$187, E$26,0))</f>
        <v>3823831</v>
      </c>
      <c r="F36" s="210">
        <f ca="1">IF(ISERROR(VLOOKUP($B36,'NEL &amp; P4P Backsheet'!$D$11:$BF$187,F$26,0)),"",VLOOKUP($B36,'NEL &amp; P4P Backsheet'!$D$11:$BF$187, F$26,0))</f>
        <v>5279269</v>
      </c>
      <c r="G36" s="210">
        <f ca="1">IF(ISERROR(VLOOKUP($B36,'NEL &amp; P4P Backsheet'!$D$11:$BF$187,G$26,0)),"",VLOOKUP($B36,'NEL &amp; P4P Backsheet'!$D$11:$BF$187, G$26,0))</f>
        <v>7806784.7299999995</v>
      </c>
      <c r="H36" s="262">
        <f ca="1">IF(ISERROR(VLOOKUP($B36,'NEL &amp; P4P Backsheet'!$D$11:$BF$187,H$26,0)),"",VLOOKUP($B36,'NEL &amp; P4P Backsheet'!$D$11:$BF$187, H$26,0))</f>
        <v>8589610.9199999999</v>
      </c>
      <c r="I36" s="210">
        <f ca="1">IF(ISERROR(VLOOKUP($B36,'NEL &amp; P4P Backsheet'!$D$11:$BF$187,I$26,0)),"",VLOOKUP($B36,'NEL &amp; P4P Backsheet'!$D$11:$BF$187, I$26,0))</f>
        <v>2638228</v>
      </c>
      <c r="J36" s="347">
        <f ca="1">IF(ISERROR(VLOOKUP($B36,'NEL &amp; P4P Backsheet'!$D$11:$BF$187,J$26,0)),"",VLOOKUP($B36,'NEL &amp; P4P Backsheet'!$D$11:$BF$187, J$26,0))</f>
        <v>4079957.9399999995</v>
      </c>
      <c r="K36" s="215">
        <f ca="1">IF(ISERROR(VLOOKUP($B36,'NEL &amp; P4P Backsheet'!$D$11:$BF$187,K$26,0)),"",VLOOKUP($B36,'NEL &amp; P4P Backsheet'!$D$11:$BF$187, K$26,0))</f>
        <v>2241488</v>
      </c>
      <c r="L36" s="210">
        <f ca="1">IF(ISERROR(VLOOKUP($B36,'NEL &amp; P4P Backsheet'!$D$11:$BF$187,L$26,0)),"",VLOOKUP($B36,'NEL &amp; P4P Backsheet'!$D$11:$BF$187, L$26,0))</f>
        <v>1723378</v>
      </c>
      <c r="M36" s="210">
        <f ca="1">IF(ISERROR(VLOOKUP($B36,'NEL &amp; P4P Backsheet'!$D$11:$BF$187,M$26,0)),"",VLOOKUP($B36,'NEL &amp; P4P Backsheet'!$D$11:$BF$187, M$26,0))</f>
        <v>1562770</v>
      </c>
      <c r="N36" s="215">
        <f ca="1">IF(ISERROR(VLOOKUP($B36,'NEL &amp; P4P Backsheet'!$D$11:$BF$187,N$26,0)),"",VLOOKUP($B36,'NEL &amp; P4P Backsheet'!$D$11:$BF$187, N$26,0))</f>
        <v>887868</v>
      </c>
      <c r="O36" s="213">
        <f ca="1">IF(ISERROR(VLOOKUP($B36,'NEL &amp; P4P Backsheet'!$D$11:$BF$187,O$26,0)),"",VLOOKUP($B36,'NEL &amp; P4P Backsheet'!$D$11:$BF$187, O$26,0))</f>
        <v>1185603</v>
      </c>
      <c r="P36" s="350">
        <f ca="1">IF(ISERROR(VLOOKUP($B36,'NEL &amp; P4P Backsheet'!$D$11:$BF$187,P$26,0)),"",VLOOKUP($B36,'NEL &amp; P4P Backsheet'!$D$11:$BF$187, P$26,0))</f>
        <v>1199311.0600000003</v>
      </c>
      <c r="Q36" s="262">
        <f ca="1">IF(ISERROR(VLOOKUP($B36,'NEL &amp; P4P Backsheet'!$D$11:$BF$187,Q$26,0)),"",VLOOKUP($B36,'NEL &amp; P4P Backsheet'!$D$11:$BF$187, Q$26,0))</f>
        <v>5565296.7300000004</v>
      </c>
      <c r="R36" s="213">
        <f ca="1">IF(ISERROR(VLOOKUP($B36,'NEL &amp; P4P Backsheet'!$D$11:$BF$187,R$26,0)),"",VLOOKUP($B36,'NEL &amp; P4P Backsheet'!$D$11:$BF$187, R$26,0))</f>
        <v>2100453</v>
      </c>
      <c r="S36" s="350">
        <f ca="1">IF(ISERROR(VLOOKUP($B36,'NEL &amp; P4P Backsheet'!$D$11:$BF$187,S$26,0)),"",VLOOKUP($B36,'NEL &amp; P4P Backsheet'!$D$11:$BF$187, S$26,0))</f>
        <v>3716499</v>
      </c>
      <c r="T36" s="215">
        <f ca="1">IF(ISERROR(VLOOKUP($B36,'NEL &amp; P4P Backsheet'!$D$11:$BF$187,T$26,0)),"",VLOOKUP($B36,'NEL &amp; P4P Backsheet'!$D$11:$BF$187, T$26,0))</f>
        <v>6918916.7299999995</v>
      </c>
      <c r="U36" s="375" t="str">
        <f ca="1">IF(ISERROR(VLOOKUP($B36,'NEL &amp; P4P Backsheet'!$D$11:$BK$187,$U$26,0)),"",IF(VLOOKUP($B36,'NEL &amp; P4P Backsheet'!$D$11:$BK$187,$U$26,0)=0,"",VLOOKUP($B36,'NEL &amp; P4P Backsheet'!$D$11:$BK$187,$U$26,0)))</f>
        <v/>
      </c>
      <c r="V36"/>
    </row>
    <row r="37" spans="1:22" ht="60" customHeight="1">
      <c r="A37" s="3">
        <v>8</v>
      </c>
      <c r="B37" s="41" t="str">
        <f t="shared" ca="1" si="1"/>
        <v>E12000004</v>
      </c>
      <c r="C37" s="42" t="str">
        <f ca="1">IF(B37="","",VLOOKUP(B37,'Org list'!$J$9:$K$637,2,0))</f>
        <v>East Midlands GOR</v>
      </c>
      <c r="D37" s="216" t="str">
        <f ca="1">IF(ISERROR(VLOOKUP($B37,'NEL &amp; P4P Backsheet'!$D$11:$BM$187,D$26,0)),"",IF(VLOOKUP($B37,'NEL &amp; P4P Backsheet'!$D$11:$BM$187,D$26,0)=0,"",VLOOKUP($B37,'NEL &amp; P4P Backsheet'!$D$11:$BM$187,D$26,0)))</f>
        <v/>
      </c>
      <c r="E37" s="210">
        <f ca="1">IF(ISERROR(VLOOKUP($B37,'NEL &amp; P4P Backsheet'!$D$11:$BF$187,E$26,0)),"",VLOOKUP($B37,'NEL &amp; P4P Backsheet'!$D$11:$BF$187, E$26,0))</f>
        <v>2547004.7724344875</v>
      </c>
      <c r="F37" s="210">
        <f ca="1">IF(ISERROR(VLOOKUP($B37,'NEL &amp; P4P Backsheet'!$D$11:$BF$187,F$26,0)),"",VLOOKUP($B37,'NEL &amp; P4P Backsheet'!$D$11:$BF$187, F$26,0))</f>
        <v>6710554.8713174257</v>
      </c>
      <c r="G37" s="210">
        <f ca="1">IF(ISERROR(VLOOKUP($B37,'NEL &amp; P4P Backsheet'!$D$11:$BF$187,G$26,0)),"",VLOOKUP($B37,'NEL &amp; P4P Backsheet'!$D$11:$BF$187, G$26,0))</f>
        <v>5537608.4022569209</v>
      </c>
      <c r="H37" s="262">
        <f ca="1">IF(ISERROR(VLOOKUP($B37,'NEL &amp; P4P Backsheet'!$D$11:$BF$187,H$26,0)),"",VLOOKUP($B37,'NEL &amp; P4P Backsheet'!$D$11:$BF$187, H$26,0))</f>
        <v>7014085.820681815</v>
      </c>
      <c r="I37" s="210">
        <f ca="1">IF(ISERROR(VLOOKUP($B37,'NEL &amp; P4P Backsheet'!$D$11:$BF$187,I$26,0)),"",VLOOKUP($B37,'NEL &amp; P4P Backsheet'!$D$11:$BF$187, I$26,0))</f>
        <v>1281994.7724344877</v>
      </c>
      <c r="J37" s="347">
        <f ca="1">IF(ISERROR(VLOOKUP($B37,'NEL &amp; P4P Backsheet'!$D$11:$BF$187,J$26,0)),"",VLOOKUP($B37,'NEL &amp; P4P Backsheet'!$D$11:$BF$187, J$26,0))</f>
        <v>2336458.8713174248</v>
      </c>
      <c r="K37" s="215">
        <f ca="1">IF(ISERROR(VLOOKUP($B37,'NEL &amp; P4P Backsheet'!$D$11:$BF$187,K$26,0)),"",VLOOKUP($B37,'NEL &amp; P4P Backsheet'!$D$11:$BF$187, K$26,0))</f>
        <v>1198732.4022569212</v>
      </c>
      <c r="L37" s="210">
        <f ca="1">IF(ISERROR(VLOOKUP($B37,'NEL &amp; P4P Backsheet'!$D$11:$BF$187,L$26,0)),"",VLOOKUP($B37,'NEL &amp; P4P Backsheet'!$D$11:$BF$187, L$26,0))</f>
        <v>1255734.7724344877</v>
      </c>
      <c r="M37" s="210">
        <f ca="1">IF(ISERROR(VLOOKUP($B37,'NEL &amp; P4P Backsheet'!$D$11:$BF$187,M$26,0)),"",VLOOKUP($B37,'NEL &amp; P4P Backsheet'!$D$11:$BF$187, M$26,0))</f>
        <v>3185969</v>
      </c>
      <c r="N37" s="215">
        <f ca="1">IF(ISERROR(VLOOKUP($B37,'NEL &amp; P4P Backsheet'!$D$11:$BF$187,N$26,0)),"",VLOOKUP($B37,'NEL &amp; P4P Backsheet'!$D$11:$BF$187, N$26,0))</f>
        <v>1698732</v>
      </c>
      <c r="O37" s="213">
        <f ca="1">IF(ISERROR(VLOOKUP($B37,'NEL &amp; P4P Backsheet'!$D$11:$BF$187,O$26,0)),"",VLOOKUP($B37,'NEL &amp; P4P Backsheet'!$D$11:$BF$187, O$26,0))</f>
        <v>1265010</v>
      </c>
      <c r="P37" s="350">
        <f ca="1">IF(ISERROR(VLOOKUP($B37,'NEL &amp; P4P Backsheet'!$D$11:$BF$187,P$26,0)),"",VLOOKUP($B37,'NEL &amp; P4P Backsheet'!$D$11:$BF$187, P$26,0))</f>
        <v>4374096</v>
      </c>
      <c r="Q37" s="262">
        <f ca="1">IF(ISERROR(VLOOKUP($B37,'NEL &amp; P4P Backsheet'!$D$11:$BF$187,Q$26,0)),"",VLOOKUP($B37,'NEL &amp; P4P Backsheet'!$D$11:$BF$187, Q$26,0))</f>
        <v>4338876</v>
      </c>
      <c r="R37" s="213">
        <f ca="1">IF(ISERROR(VLOOKUP($B37,'NEL &amp; P4P Backsheet'!$D$11:$BF$187,R$26,0)),"",VLOOKUP($B37,'NEL &amp; P4P Backsheet'!$D$11:$BF$187, R$26,0))</f>
        <v>1291270</v>
      </c>
      <c r="S37" s="350">
        <f ca="1">IF(ISERROR(VLOOKUP($B37,'NEL &amp; P4P Backsheet'!$D$11:$BF$187,S$26,0)),"",VLOOKUP($B37,'NEL &amp; P4P Backsheet'!$D$11:$BF$187, S$26,0))</f>
        <v>3524585.8713174253</v>
      </c>
      <c r="T37" s="215">
        <f ca="1">IF(ISERROR(VLOOKUP($B37,'NEL &amp; P4P Backsheet'!$D$11:$BF$187,T$26,0)),"",VLOOKUP($B37,'NEL &amp; P4P Backsheet'!$D$11:$BF$187, T$26,0))</f>
        <v>3838876.4022569214</v>
      </c>
      <c r="U37" s="375" t="str">
        <f ca="1">IF(ISERROR(VLOOKUP($B37,'NEL &amp; P4P Backsheet'!$D$11:$BK$187,$U$26,0)),"",IF(VLOOKUP($B37,'NEL &amp; P4P Backsheet'!$D$11:$BK$187,$U$26,0)=0,"",VLOOKUP($B37,'NEL &amp; P4P Backsheet'!$D$11:$BK$187,$U$26,0)))</f>
        <v/>
      </c>
      <c r="V37"/>
    </row>
    <row r="38" spans="1:22" ht="60" customHeight="1">
      <c r="A38" s="3">
        <v>9</v>
      </c>
      <c r="B38" s="41" t="str">
        <f t="shared" ca="1" si="1"/>
        <v>E12000005</v>
      </c>
      <c r="C38" s="42" t="str">
        <f ca="1">IF(B38="","",VLOOKUP(B38,'Org list'!$J$9:$K$637,2,0))</f>
        <v>West Midlands GOR</v>
      </c>
      <c r="D38" s="216" t="str">
        <f ca="1">IF(ISERROR(VLOOKUP($B38,'NEL &amp; P4P Backsheet'!$D$11:$BM$187,D$26,0)),"",IF(VLOOKUP($B38,'NEL &amp; P4P Backsheet'!$D$11:$BM$187,D$26,0)=0,"",VLOOKUP($B38,'NEL &amp; P4P Backsheet'!$D$11:$BM$187,D$26,0)))</f>
        <v/>
      </c>
      <c r="E38" s="210">
        <f ca="1">IF(ISERROR(VLOOKUP($B38,'NEL &amp; P4P Backsheet'!$D$11:$BF$187,E$26,0)),"",VLOOKUP($B38,'NEL &amp; P4P Backsheet'!$D$11:$BF$187, E$26,0))</f>
        <v>5464599.770820003</v>
      </c>
      <c r="F38" s="210">
        <f ca="1">IF(ISERROR(VLOOKUP($B38,'NEL &amp; P4P Backsheet'!$D$11:$BF$187,F$26,0)),"",VLOOKUP($B38,'NEL &amp; P4P Backsheet'!$D$11:$BF$187, F$26,0))</f>
        <v>4576059.7590599991</v>
      </c>
      <c r="G38" s="210">
        <f ca="1">IF(ISERROR(VLOOKUP($B38,'NEL &amp; P4P Backsheet'!$D$11:$BF$187,G$26,0)),"",VLOOKUP($B38,'NEL &amp; P4P Backsheet'!$D$11:$BF$187, G$26,0))</f>
        <v>6451303.3492399985</v>
      </c>
      <c r="H38" s="262">
        <f ca="1">IF(ISERROR(VLOOKUP($B38,'NEL &amp; P4P Backsheet'!$D$11:$BF$187,H$26,0)),"",VLOOKUP($B38,'NEL &amp; P4P Backsheet'!$D$11:$BF$187, H$26,0))</f>
        <v>10539827.396380009</v>
      </c>
      <c r="I38" s="210">
        <f ca="1">IF(ISERROR(VLOOKUP($B38,'NEL &amp; P4P Backsheet'!$D$11:$BF$187,I$26,0)),"",VLOOKUP($B38,'NEL &amp; P4P Backsheet'!$D$11:$BF$187, I$26,0))</f>
        <v>2858819.8708200012</v>
      </c>
      <c r="J38" s="347">
        <f ca="1">IF(ISERROR(VLOOKUP($B38,'NEL &amp; P4P Backsheet'!$D$11:$BF$187,J$26,0)),"",VLOOKUP($B38,'NEL &amp; P4P Backsheet'!$D$11:$BF$187, J$26,0))</f>
        <v>912360.50906000158</v>
      </c>
      <c r="K38" s="215">
        <f ca="1">IF(ISERROR(VLOOKUP($B38,'NEL &amp; P4P Backsheet'!$D$11:$BF$187,K$26,0)),"",VLOOKUP($B38,'NEL &amp; P4P Backsheet'!$D$11:$BF$187, K$26,0))</f>
        <v>2417279.5492400005</v>
      </c>
      <c r="L38" s="210">
        <f ca="1">IF(ISERROR(VLOOKUP($B38,'NEL &amp; P4P Backsheet'!$D$11:$BF$187,L$26,0)),"",VLOOKUP($B38,'NEL &amp; P4P Backsheet'!$D$11:$BF$187, L$26,0))</f>
        <v>1274527.9113924052</v>
      </c>
      <c r="M38" s="210">
        <f ca="1">IF(ISERROR(VLOOKUP($B38,'NEL &amp; P4P Backsheet'!$D$11:$BF$187,M$26,0)),"",VLOOKUP($B38,'NEL &amp; P4P Backsheet'!$D$11:$BF$187, M$26,0))</f>
        <v>558192</v>
      </c>
      <c r="N38" s="215">
        <f ca="1">IF(ISERROR(VLOOKUP($B38,'NEL &amp; P4P Backsheet'!$D$11:$BF$187,N$26,0)),"",VLOOKUP($B38,'NEL &amp; P4P Backsheet'!$D$11:$BF$187, N$26,0))</f>
        <v>1851835</v>
      </c>
      <c r="O38" s="213">
        <f ca="1">IF(ISERROR(VLOOKUP($B38,'NEL &amp; P4P Backsheet'!$D$11:$BF$187,O$26,0)),"",VLOOKUP($B38,'NEL &amp; P4P Backsheet'!$D$11:$BF$187, O$26,0))</f>
        <v>2605779.9000000022</v>
      </c>
      <c r="P38" s="350">
        <f ca="1">IF(ISERROR(VLOOKUP($B38,'NEL &amp; P4P Backsheet'!$D$11:$BF$187,P$26,0)),"",VLOOKUP($B38,'NEL &amp; P4P Backsheet'!$D$11:$BF$187, P$26,0))</f>
        <v>3663699.2499999972</v>
      </c>
      <c r="Q38" s="262">
        <f ca="1">IF(ISERROR(VLOOKUP($B38,'NEL &amp; P4P Backsheet'!$D$11:$BF$187,Q$26,0)),"",VLOOKUP($B38,'NEL &amp; P4P Backsheet'!$D$11:$BF$187, Q$26,0))</f>
        <v>4034023.7999999984</v>
      </c>
      <c r="R38" s="213">
        <f ca="1">IF(ISERROR(VLOOKUP($B38,'NEL &amp; P4P Backsheet'!$D$11:$BF$187,R$26,0)),"",VLOOKUP($B38,'NEL &amp; P4P Backsheet'!$D$11:$BF$187, R$26,0))</f>
        <v>4190071.8594275983</v>
      </c>
      <c r="S38" s="350">
        <f ca="1">IF(ISERROR(VLOOKUP($B38,'NEL &amp; P4P Backsheet'!$D$11:$BF$187,S$26,0)),"",VLOOKUP($B38,'NEL &amp; P4P Backsheet'!$D$11:$BF$187, S$26,0))</f>
        <v>4017867.7590599987</v>
      </c>
      <c r="T38" s="215">
        <f ca="1">IF(ISERROR(VLOOKUP($B38,'NEL &amp; P4P Backsheet'!$D$11:$BF$187,T$26,0)),"",VLOOKUP($B38,'NEL &amp; P4P Backsheet'!$D$11:$BF$187, T$26,0))</f>
        <v>4599468.3492399985</v>
      </c>
      <c r="U38" s="375" t="str">
        <f ca="1">IF(ISERROR(VLOOKUP($B38,'NEL &amp; P4P Backsheet'!$D$11:$BK$187,$U$26,0)),"",IF(VLOOKUP($B38,'NEL &amp; P4P Backsheet'!$D$11:$BK$187,$U$26,0)=0,"",VLOOKUP($B38,'NEL &amp; P4P Backsheet'!$D$11:$BK$187,$U$26,0)))</f>
        <v/>
      </c>
      <c r="V38"/>
    </row>
    <row r="39" spans="1:22" ht="60" customHeight="1">
      <c r="A39" s="3">
        <v>10</v>
      </c>
      <c r="B39" s="41" t="str">
        <f t="shared" ca="1" si="1"/>
        <v>E12000006</v>
      </c>
      <c r="C39" s="42" t="str">
        <f ca="1">IF(B39="","",VLOOKUP(B39,'Org list'!$J$9:$K$637,2,0))</f>
        <v>East of England GOR</v>
      </c>
      <c r="D39" s="216" t="str">
        <f ca="1">IF(ISERROR(VLOOKUP($B39,'NEL &amp; P4P Backsheet'!$D$11:$BM$187,D$26,0)),"",IF(VLOOKUP($B39,'NEL &amp; P4P Backsheet'!$D$11:$BM$187,D$26,0)=0,"",VLOOKUP($B39,'NEL &amp; P4P Backsheet'!$D$11:$BM$187,D$26,0)))</f>
        <v/>
      </c>
      <c r="E39" s="210">
        <f ca="1">IF(ISERROR(VLOOKUP($B39,'NEL &amp; P4P Backsheet'!$D$11:$BF$187,E$26,0)),"",VLOOKUP($B39,'NEL &amp; P4P Backsheet'!$D$11:$BF$187, E$26,0))</f>
        <v>2480678.8000000003</v>
      </c>
      <c r="F39" s="210">
        <f ca="1">IF(ISERROR(VLOOKUP($B39,'NEL &amp; P4P Backsheet'!$D$11:$BF$187,F$26,0)),"",VLOOKUP($B39,'NEL &amp; P4P Backsheet'!$D$11:$BF$187, F$26,0))</f>
        <v>3332159.2500000047</v>
      </c>
      <c r="G39" s="210">
        <f ca="1">IF(ISERROR(VLOOKUP($B39,'NEL &amp; P4P Backsheet'!$D$11:$BF$187,G$26,0)),"",VLOOKUP($B39,'NEL &amp; P4P Backsheet'!$D$11:$BF$187, G$26,0))</f>
        <v>4269322.6500000041</v>
      </c>
      <c r="H39" s="262">
        <f ca="1">IF(ISERROR(VLOOKUP($B39,'NEL &amp; P4P Backsheet'!$D$11:$BF$187,H$26,0)),"",VLOOKUP($B39,'NEL &amp; P4P Backsheet'!$D$11:$BF$187, H$26,0))</f>
        <v>4808038.2499999991</v>
      </c>
      <c r="I39" s="210">
        <f ca="1">IF(ISERROR(VLOOKUP($B39,'NEL &amp; P4P Backsheet'!$D$11:$BF$187,I$26,0)),"",VLOOKUP($B39,'NEL &amp; P4P Backsheet'!$D$11:$BF$187, I$26,0))</f>
        <v>20860</v>
      </c>
      <c r="J39" s="347">
        <f ca="1">IF(ISERROR(VLOOKUP($B39,'NEL &amp; P4P Backsheet'!$D$11:$BF$187,J$26,0)),"",VLOOKUP($B39,'NEL &amp; P4P Backsheet'!$D$11:$BF$187, J$26,0))</f>
        <v>834400</v>
      </c>
      <c r="K39" s="215">
        <f ca="1">IF(ISERROR(VLOOKUP($B39,'NEL &amp; P4P Backsheet'!$D$11:$BF$187,K$26,0)),"",VLOOKUP($B39,'NEL &amp; P4P Backsheet'!$D$11:$BF$187, K$26,0))</f>
        <v>424650.00000000006</v>
      </c>
      <c r="L39" s="210">
        <f ca="1">IF(ISERROR(VLOOKUP($B39,'NEL &amp; P4P Backsheet'!$D$11:$BF$187,L$26,0)),"",VLOOKUP($B39,'NEL &amp; P4P Backsheet'!$D$11:$BF$187, L$26,0))</f>
        <v>873140</v>
      </c>
      <c r="M39" s="210">
        <f ca="1">IF(ISERROR(VLOOKUP($B39,'NEL &amp; P4P Backsheet'!$D$11:$BF$187,M$26,0)),"",VLOOKUP($B39,'NEL &amp; P4P Backsheet'!$D$11:$BF$187, M$26,0))</f>
        <v>1868348</v>
      </c>
      <c r="N39" s="215">
        <f ca="1">IF(ISERROR(VLOOKUP($B39,'NEL &amp; P4P Backsheet'!$D$11:$BF$187,N$26,0)),"",VLOOKUP($B39,'NEL &amp; P4P Backsheet'!$D$11:$BF$187, N$26,0))</f>
        <v>1291724</v>
      </c>
      <c r="O39" s="213">
        <f ca="1">IF(ISERROR(VLOOKUP($B39,'NEL &amp; P4P Backsheet'!$D$11:$BF$187,O$26,0)),"",VLOOKUP($B39,'NEL &amp; P4P Backsheet'!$D$11:$BF$187, O$26,0))</f>
        <v>2459818.8000000003</v>
      </c>
      <c r="P39" s="350">
        <f ca="1">IF(ISERROR(VLOOKUP($B39,'NEL &amp; P4P Backsheet'!$D$11:$BF$187,P$26,0)),"",VLOOKUP($B39,'NEL &amp; P4P Backsheet'!$D$11:$BF$187, P$26,0))</f>
        <v>2497759.2500000047</v>
      </c>
      <c r="Q39" s="262">
        <f ca="1">IF(ISERROR(VLOOKUP($B39,'NEL &amp; P4P Backsheet'!$D$11:$BF$187,Q$26,0)),"",VLOOKUP($B39,'NEL &amp; P4P Backsheet'!$D$11:$BF$187, Q$26,0))</f>
        <v>3844672.6500000041</v>
      </c>
      <c r="R39" s="213">
        <f ca="1">IF(ISERROR(VLOOKUP($B39,'NEL &amp; P4P Backsheet'!$D$11:$BF$187,R$26,0)),"",VLOOKUP($B39,'NEL &amp; P4P Backsheet'!$D$11:$BF$187, R$26,0))</f>
        <v>1607538.8</v>
      </c>
      <c r="S39" s="350">
        <f ca="1">IF(ISERROR(VLOOKUP($B39,'NEL &amp; P4P Backsheet'!$D$11:$BF$187,S$26,0)),"",VLOOKUP($B39,'NEL &amp; P4P Backsheet'!$D$11:$BF$187, S$26,0))</f>
        <v>1463811.2500000044</v>
      </c>
      <c r="T39" s="215">
        <f ca="1">IF(ISERROR(VLOOKUP($B39,'NEL &amp; P4P Backsheet'!$D$11:$BF$187,T$26,0)),"",VLOOKUP($B39,'NEL &amp; P4P Backsheet'!$D$11:$BF$187, T$26,0))</f>
        <v>2977598.6500000041</v>
      </c>
      <c r="U39" s="375" t="str">
        <f ca="1">IF(ISERROR(VLOOKUP($B39,'NEL &amp; P4P Backsheet'!$D$11:$BK$187,$U$26,0)),"",IF(VLOOKUP($B39,'NEL &amp; P4P Backsheet'!$D$11:$BK$187,$U$26,0)=0,"",VLOOKUP($B39,'NEL &amp; P4P Backsheet'!$D$11:$BK$187,$U$26,0)))</f>
        <v/>
      </c>
      <c r="V39"/>
    </row>
    <row r="40" spans="1:22" ht="60" customHeight="1">
      <c r="A40" s="3">
        <v>11</v>
      </c>
      <c r="B40" s="41" t="str">
        <f t="shared" ca="1" si="1"/>
        <v>E12000007</v>
      </c>
      <c r="C40" s="42" t="str">
        <f ca="1">IF(B40="","",VLOOKUP(B40,'Org list'!$J$9:$K$637,2,0))</f>
        <v>London GOR</v>
      </c>
      <c r="D40" s="216" t="str">
        <f ca="1">IF(ISERROR(VLOOKUP($B40,'NEL &amp; P4P Backsheet'!$D$11:$BM$187,D$26,0)),"",IF(VLOOKUP($B40,'NEL &amp; P4P Backsheet'!$D$11:$BM$187,D$26,0)=0,"",VLOOKUP($B40,'NEL &amp; P4P Backsheet'!$D$11:$BM$187,D$26,0)))</f>
        <v/>
      </c>
      <c r="E40" s="210">
        <f ca="1">IF(ISERROR(VLOOKUP($B40,'NEL &amp; P4P Backsheet'!$D$11:$BF$187,E$26,0)),"",VLOOKUP($B40,'NEL &amp; P4P Backsheet'!$D$11:$BF$187, E$26,0))</f>
        <v>5897271.5305059878</v>
      </c>
      <c r="F40" s="210">
        <f ca="1">IF(ISERROR(VLOOKUP($B40,'NEL &amp; P4P Backsheet'!$D$11:$BF$187,F$26,0)),"",VLOOKUP($B40,'NEL &amp; P4P Backsheet'!$D$11:$BF$187, F$26,0))</f>
        <v>4771256.7441599825</v>
      </c>
      <c r="G40" s="210">
        <f ca="1">IF(ISERROR(VLOOKUP($B40,'NEL &amp; P4P Backsheet'!$D$11:$BF$187,G$26,0)),"",VLOOKUP($B40,'NEL &amp; P4P Backsheet'!$D$11:$BF$187, G$26,0))</f>
        <v>4914688.7941421261</v>
      </c>
      <c r="H40" s="262">
        <f ca="1">IF(ISERROR(VLOOKUP($B40,'NEL &amp; P4P Backsheet'!$D$11:$BF$187,H$26,0)),"",VLOOKUP($B40,'NEL &amp; P4P Backsheet'!$D$11:$BF$187, H$26,0))</f>
        <v>7271126.2388629112</v>
      </c>
      <c r="I40" s="210">
        <f ca="1">IF(ISERROR(VLOOKUP($B40,'NEL &amp; P4P Backsheet'!$D$11:$BF$187,I$26,0)),"",VLOOKUP($B40,'NEL &amp; P4P Backsheet'!$D$11:$BF$187, I$26,0))</f>
        <v>1831550.0120000001</v>
      </c>
      <c r="J40" s="347">
        <f ca="1">IF(ISERROR(VLOOKUP($B40,'NEL &amp; P4P Backsheet'!$D$11:$BF$187,J$26,0)),"",VLOOKUP($B40,'NEL &amp; P4P Backsheet'!$D$11:$BF$187, J$26,0))</f>
        <v>1430980.3923574563</v>
      </c>
      <c r="K40" s="215">
        <f ca="1">IF(ISERROR(VLOOKUP($B40,'NEL &amp; P4P Backsheet'!$D$11:$BF$187,K$26,0)),"",VLOOKUP($B40,'NEL &amp; P4P Backsheet'!$D$11:$BF$187, K$26,0))</f>
        <v>2291416.950000002</v>
      </c>
      <c r="L40" s="210">
        <f ca="1">IF(ISERROR(VLOOKUP($B40,'NEL &amp; P4P Backsheet'!$D$11:$BF$187,L$26,0)),"",VLOOKUP($B40,'NEL &amp; P4P Backsheet'!$D$11:$BF$187, L$26,0))</f>
        <v>644034</v>
      </c>
      <c r="M40" s="210">
        <f ca="1">IF(ISERROR(VLOOKUP($B40,'NEL &amp; P4P Backsheet'!$D$11:$BF$187,M$26,0)),"",VLOOKUP($B40,'NEL &amp; P4P Backsheet'!$D$11:$BF$187, M$26,0))</f>
        <v>1361600</v>
      </c>
      <c r="N40" s="215">
        <f ca="1">IF(ISERROR(VLOOKUP($B40,'NEL &amp; P4P Backsheet'!$D$11:$BF$187,N$26,0)),"",VLOOKUP($B40,'NEL &amp; P4P Backsheet'!$D$11:$BF$187, N$26,0))</f>
        <v>1510180</v>
      </c>
      <c r="O40" s="213">
        <f ca="1">IF(ISERROR(VLOOKUP($B40,'NEL &amp; P4P Backsheet'!$D$11:$BF$187,O$26,0)),"",VLOOKUP($B40,'NEL &amp; P4P Backsheet'!$D$11:$BF$187, O$26,0))</f>
        <v>4065721.5185059877</v>
      </c>
      <c r="P40" s="350">
        <f ca="1">IF(ISERROR(VLOOKUP($B40,'NEL &amp; P4P Backsheet'!$D$11:$BF$187,P$26,0)),"",VLOOKUP($B40,'NEL &amp; P4P Backsheet'!$D$11:$BF$187, P$26,0))</f>
        <v>3340276.3518025265</v>
      </c>
      <c r="Q40" s="262">
        <f ca="1">IF(ISERROR(VLOOKUP($B40,'NEL &amp; P4P Backsheet'!$D$11:$BF$187,Q$26,0)),"",VLOOKUP($B40,'NEL &amp; P4P Backsheet'!$D$11:$BF$187, Q$26,0))</f>
        <v>2623271.8441421236</v>
      </c>
      <c r="R40" s="213">
        <f ca="1">IF(ISERROR(VLOOKUP($B40,'NEL &amp; P4P Backsheet'!$D$11:$BF$187,R$26,0)),"",VLOOKUP($B40,'NEL &amp; P4P Backsheet'!$D$11:$BF$187, R$26,0))</f>
        <v>5069967.5305059878</v>
      </c>
      <c r="S40" s="350">
        <f ca="1">IF(ISERROR(VLOOKUP($B40,'NEL &amp; P4P Backsheet'!$D$11:$BF$187,S$26,0)),"",VLOOKUP($B40,'NEL &amp; P4P Backsheet'!$D$11:$BF$187, S$26,0))</f>
        <v>3409656.744159983</v>
      </c>
      <c r="T40" s="215">
        <f ca="1">IF(ISERROR(VLOOKUP($B40,'NEL &amp; P4P Backsheet'!$D$11:$BF$187,T$26,0)),"",VLOOKUP($B40,'NEL &amp; P4P Backsheet'!$D$11:$BF$187, T$26,0))</f>
        <v>3404508.7941421261</v>
      </c>
      <c r="U40" s="375" t="str">
        <f ca="1">IF(ISERROR(VLOOKUP($B40,'NEL &amp; P4P Backsheet'!$D$11:$BK$187,$U$26,0)),"",IF(VLOOKUP($B40,'NEL &amp; P4P Backsheet'!$D$11:$BK$187,$U$26,0)=0,"",VLOOKUP($B40,'NEL &amp; P4P Backsheet'!$D$11:$BK$187,$U$26,0)))</f>
        <v/>
      </c>
      <c r="V40"/>
    </row>
    <row r="41" spans="1:22" ht="60" customHeight="1">
      <c r="A41" s="3">
        <v>12</v>
      </c>
      <c r="B41" s="41" t="str">
        <f t="shared" ca="1" si="1"/>
        <v>E12000008</v>
      </c>
      <c r="C41" s="42" t="str">
        <f ca="1">IF(B41="","",VLOOKUP(B41,'Org list'!$J$9:$K$637,2,0))</f>
        <v>South East GOR</v>
      </c>
      <c r="D41" s="216" t="str">
        <f ca="1">IF(ISERROR(VLOOKUP($B41,'NEL &amp; P4P Backsheet'!$D$11:$BM$187,D$26,0)),"",IF(VLOOKUP($B41,'NEL &amp; P4P Backsheet'!$D$11:$BM$187,D$26,0)=0,"",VLOOKUP($B41,'NEL &amp; P4P Backsheet'!$D$11:$BM$187,D$26,0)))</f>
        <v/>
      </c>
      <c r="E41" s="210">
        <f ca="1">IF(ISERROR(VLOOKUP($B41,'NEL &amp; P4P Backsheet'!$D$11:$BF$187,E$26,0)),"",VLOOKUP($B41,'NEL &amp; P4P Backsheet'!$D$11:$BF$187, E$26,0))</f>
        <v>3359544.2497590273</v>
      </c>
      <c r="F41" s="210">
        <f ca="1">IF(ISERROR(VLOOKUP($B41,'NEL &amp; P4P Backsheet'!$D$11:$BF$187,F$26,0)),"",VLOOKUP($B41,'NEL &amp; P4P Backsheet'!$D$11:$BF$187, F$26,0))</f>
        <v>4876407.9302474055</v>
      </c>
      <c r="G41" s="210">
        <f ca="1">IF(ISERROR(VLOOKUP($B41,'NEL &amp; P4P Backsheet'!$D$11:$BF$187,G$26,0)),"",VLOOKUP($B41,'NEL &amp; P4P Backsheet'!$D$11:$BF$187, G$26,0))</f>
        <v>4820754.2712633712</v>
      </c>
      <c r="H41" s="262">
        <f ca="1">IF(ISERROR(VLOOKUP($B41,'NEL &amp; P4P Backsheet'!$D$11:$BF$187,H$26,0)),"",VLOOKUP($B41,'NEL &amp; P4P Backsheet'!$D$11:$BF$187, H$26,0))</f>
        <v>5569740.9560313905</v>
      </c>
      <c r="I41" s="210">
        <f ca="1">IF(ISERROR(VLOOKUP($B41,'NEL &amp; P4P Backsheet'!$D$11:$BF$187,I$26,0)),"",VLOOKUP($B41,'NEL &amp; P4P Backsheet'!$D$11:$BF$187, I$26,0))</f>
        <v>1209240</v>
      </c>
      <c r="J41" s="347">
        <f ca="1">IF(ISERROR(VLOOKUP($B41,'NEL &amp; P4P Backsheet'!$D$11:$BF$187,J$26,0)),"",VLOOKUP($B41,'NEL &amp; P4P Backsheet'!$D$11:$BF$187, J$26,0))</f>
        <v>1804390</v>
      </c>
      <c r="K41" s="215">
        <f ca="1">IF(ISERROR(VLOOKUP($B41,'NEL &amp; P4P Backsheet'!$D$11:$BF$187,K$26,0)),"",VLOOKUP($B41,'NEL &amp; P4P Backsheet'!$D$11:$BF$187, K$26,0))</f>
        <v>1486856.0999999992</v>
      </c>
      <c r="L41" s="210">
        <f ca="1">IF(ISERROR(VLOOKUP($B41,'NEL &amp; P4P Backsheet'!$D$11:$BF$187,L$26,0)),"",VLOOKUP($B41,'NEL &amp; P4P Backsheet'!$D$11:$BF$187, L$26,0))</f>
        <v>2882070</v>
      </c>
      <c r="M41" s="210">
        <f ca="1">IF(ISERROR(VLOOKUP($B41,'NEL &amp; P4P Backsheet'!$D$11:$BF$187,M$26,0)),"",VLOOKUP($B41,'NEL &amp; P4P Backsheet'!$D$11:$BF$187, M$26,0))</f>
        <v>1592850</v>
      </c>
      <c r="N41" s="215">
        <f ca="1">IF(ISERROR(VLOOKUP($B41,'NEL &amp; P4P Backsheet'!$D$11:$BF$187,N$26,0)),"",VLOOKUP($B41,'NEL &amp; P4P Backsheet'!$D$11:$BF$187, N$26,0))</f>
        <v>1686051</v>
      </c>
      <c r="O41" s="213">
        <f ca="1">IF(ISERROR(VLOOKUP($B41,'NEL &amp; P4P Backsheet'!$D$11:$BF$187,O$26,0)),"",VLOOKUP($B41,'NEL &amp; P4P Backsheet'!$D$11:$BF$187, O$26,0))</f>
        <v>2150304.2497590273</v>
      </c>
      <c r="P41" s="350">
        <f ca="1">IF(ISERROR(VLOOKUP($B41,'NEL &amp; P4P Backsheet'!$D$11:$BF$187,P$26,0)),"",VLOOKUP($B41,'NEL &amp; P4P Backsheet'!$D$11:$BF$187, P$26,0))</f>
        <v>3072017.9302474046</v>
      </c>
      <c r="Q41" s="262">
        <f ca="1">IF(ISERROR(VLOOKUP($B41,'NEL &amp; P4P Backsheet'!$D$11:$BF$187,Q$26,0)),"",VLOOKUP($B41,'NEL &amp; P4P Backsheet'!$D$11:$BF$187, Q$26,0))</f>
        <v>3333898.1712633721</v>
      </c>
      <c r="R41" s="213">
        <f ca="1">IF(ISERROR(VLOOKUP($B41,'NEL &amp; P4P Backsheet'!$D$11:$BF$187,R$26,0)),"",VLOOKUP($B41,'NEL &amp; P4P Backsheet'!$D$11:$BF$187, R$26,0))</f>
        <v>477474.24975902727</v>
      </c>
      <c r="S41" s="350">
        <f ca="1">IF(ISERROR(VLOOKUP($B41,'NEL &amp; P4P Backsheet'!$D$11:$BF$187,S$26,0)),"",VLOOKUP($B41,'NEL &amp; P4P Backsheet'!$D$11:$BF$187, S$26,0))</f>
        <v>3283557.9302474046</v>
      </c>
      <c r="T41" s="215">
        <f ca="1">IF(ISERROR(VLOOKUP($B41,'NEL &amp; P4P Backsheet'!$D$11:$BF$187,T$26,0)),"",VLOOKUP($B41,'NEL &amp; P4P Backsheet'!$D$11:$BF$187, T$26,0))</f>
        <v>3134703.2712633712</v>
      </c>
      <c r="U41" s="375" t="str">
        <f ca="1">IF(ISERROR(VLOOKUP($B41,'NEL &amp; P4P Backsheet'!$D$11:$BK$187,$U$26,0)),"",IF(VLOOKUP($B41,'NEL &amp; P4P Backsheet'!$D$11:$BK$187,$U$26,0)=0,"",VLOOKUP($B41,'NEL &amp; P4P Backsheet'!$D$11:$BK$187,$U$26,0)))</f>
        <v/>
      </c>
      <c r="V41"/>
    </row>
    <row r="42" spans="1:22" ht="60" customHeight="1">
      <c r="A42" s="3">
        <v>13</v>
      </c>
      <c r="B42" s="41" t="str">
        <f t="shared" ca="1" si="1"/>
        <v>E12000009</v>
      </c>
      <c r="C42" s="42" t="str">
        <f ca="1">IF(B42="","",VLOOKUP(B42,'Org list'!$J$9:$K$637,2,0))</f>
        <v>South West GOR</v>
      </c>
      <c r="D42" s="216" t="str">
        <f ca="1">IF(ISERROR(VLOOKUP($B42,'NEL &amp; P4P Backsheet'!$D$11:$BM$187,D$26,0)),"",IF(VLOOKUP($B42,'NEL &amp; P4P Backsheet'!$D$11:$BM$187,D$26,0)=0,"",VLOOKUP($B42,'NEL &amp; P4P Backsheet'!$D$11:$BM$187,D$26,0)))</f>
        <v/>
      </c>
      <c r="E42" s="210">
        <f ca="1">IF(ISERROR(VLOOKUP($B42,'NEL &amp; P4P Backsheet'!$D$11:$BF$187,E$26,0)),"",VLOOKUP($B42,'NEL &amp; P4P Backsheet'!$D$11:$BF$187, E$26,0))</f>
        <v>3290080.75</v>
      </c>
      <c r="F42" s="210">
        <f ca="1">IF(ISERROR(VLOOKUP($B42,'NEL &amp; P4P Backsheet'!$D$11:$BF$187,F$26,0)),"",VLOOKUP($B42,'NEL &amp; P4P Backsheet'!$D$11:$BF$187, F$26,0))</f>
        <v>3345355.3999999985</v>
      </c>
      <c r="G42" s="210">
        <f ca="1">IF(ISERROR(VLOOKUP($B42,'NEL &amp; P4P Backsheet'!$D$11:$BF$187,G$26,0)),"",VLOOKUP($B42,'NEL &amp; P4P Backsheet'!$D$11:$BF$187, G$26,0))</f>
        <v>4689287.93</v>
      </c>
      <c r="H42" s="262">
        <f ca="1">IF(ISERROR(VLOOKUP($B42,'NEL &amp; P4P Backsheet'!$D$11:$BF$187,H$26,0)),"",VLOOKUP($B42,'NEL &amp; P4P Backsheet'!$D$11:$BF$187, H$26,0))</f>
        <v>7481306.8700000001</v>
      </c>
      <c r="I42" s="210">
        <f ca="1">IF(ISERROR(VLOOKUP($B42,'NEL &amp; P4P Backsheet'!$D$11:$BF$187,I$26,0)),"",VLOOKUP($B42,'NEL &amp; P4P Backsheet'!$D$11:$BF$187, I$26,0))</f>
        <v>533420</v>
      </c>
      <c r="J42" s="347">
        <f ca="1">IF(ISERROR(VLOOKUP($B42,'NEL &amp; P4P Backsheet'!$D$11:$BF$187,J$26,0)),"",VLOOKUP($B42,'NEL &amp; P4P Backsheet'!$D$11:$BF$187, J$26,0))</f>
        <v>781562.39999999991</v>
      </c>
      <c r="K42" s="215">
        <f ca="1">IF(ISERROR(VLOOKUP($B42,'NEL &amp; P4P Backsheet'!$D$11:$BF$187,K$26,0)),"",VLOOKUP($B42,'NEL &amp; P4P Backsheet'!$D$11:$BF$187, K$26,0))</f>
        <v>844830</v>
      </c>
      <c r="L42" s="210">
        <f ca="1">IF(ISERROR(VLOOKUP($B42,'NEL &amp; P4P Backsheet'!$D$11:$BF$187,L$26,0)),"",VLOOKUP($B42,'NEL &amp; P4P Backsheet'!$D$11:$BF$187, L$26,0))</f>
        <v>401456.78</v>
      </c>
      <c r="M42" s="210">
        <f ca="1">IF(ISERROR(VLOOKUP($B42,'NEL &amp; P4P Backsheet'!$D$11:$BF$187,M$26,0)),"",VLOOKUP($B42,'NEL &amp; P4P Backsheet'!$D$11:$BF$187, M$26,0))</f>
        <v>1464860.31</v>
      </c>
      <c r="N42" s="215">
        <f ca="1">IF(ISERROR(VLOOKUP($B42,'NEL &amp; P4P Backsheet'!$D$11:$BF$187,N$26,0)),"",VLOOKUP($B42,'NEL &amp; P4P Backsheet'!$D$11:$BF$187, N$26,0))</f>
        <v>581100</v>
      </c>
      <c r="O42" s="213">
        <f ca="1">IF(ISERROR(VLOOKUP($B42,'NEL &amp; P4P Backsheet'!$D$11:$BF$187,O$26,0)),"",VLOOKUP($B42,'NEL &amp; P4P Backsheet'!$D$11:$BF$187, O$26,0))</f>
        <v>2756660.75</v>
      </c>
      <c r="P42" s="350">
        <f ca="1">IF(ISERROR(VLOOKUP($B42,'NEL &amp; P4P Backsheet'!$D$11:$BF$187,P$26,0)),"",VLOOKUP($B42,'NEL &amp; P4P Backsheet'!$D$11:$BF$187, P$26,0))</f>
        <v>2563792.9999999986</v>
      </c>
      <c r="Q42" s="262">
        <f ca="1">IF(ISERROR(VLOOKUP($B42,'NEL &amp; P4P Backsheet'!$D$11:$BF$187,Q$26,0)),"",VLOOKUP($B42,'NEL &amp; P4P Backsheet'!$D$11:$BF$187, Q$26,0))</f>
        <v>3844457.93</v>
      </c>
      <c r="R42" s="213">
        <f ca="1">IF(ISERROR(VLOOKUP($B42,'NEL &amp; P4P Backsheet'!$D$11:$BF$187,R$26,0)),"",VLOOKUP($B42,'NEL &amp; P4P Backsheet'!$D$11:$BF$187, R$26,0))</f>
        <v>2888623.9699999997</v>
      </c>
      <c r="S42" s="350">
        <f ca="1">IF(ISERROR(VLOOKUP($B42,'NEL &amp; P4P Backsheet'!$D$11:$BF$187,S$26,0)),"",VLOOKUP($B42,'NEL &amp; P4P Backsheet'!$D$11:$BF$187, S$26,0))</f>
        <v>1880495.0899999985</v>
      </c>
      <c r="T42" s="215">
        <f ca="1">IF(ISERROR(VLOOKUP($B42,'NEL &amp; P4P Backsheet'!$D$11:$BF$187,T$26,0)),"",VLOOKUP($B42,'NEL &amp; P4P Backsheet'!$D$11:$BF$187, T$26,0))</f>
        <v>4108187.9299999997</v>
      </c>
      <c r="U42" s="375" t="str">
        <f ca="1">IF(ISERROR(VLOOKUP($B42,'NEL &amp; P4P Backsheet'!$D$11:$BK$187,$U$26,0)),"",IF(VLOOKUP($B42,'NEL &amp; P4P Backsheet'!$D$11:$BK$187,$U$26,0)=0,"",VLOOKUP($B42,'NEL &amp; P4P Backsheet'!$D$11:$BK$187,$U$26,0)))</f>
        <v/>
      </c>
      <c r="V42"/>
    </row>
    <row r="43" spans="1:22" ht="60" customHeight="1">
      <c r="A43" s="3">
        <v>14</v>
      </c>
      <c r="B43" s="41" t="str">
        <f t="shared" ca="1" si="1"/>
        <v>Q72</v>
      </c>
      <c r="C43" s="42" t="str">
        <f ca="1">IF(B43="","",VLOOKUP(B43,'Org list'!$J$9:$K$637,2,0))</f>
        <v>NHS England North (Yorkshire And Humber)</v>
      </c>
      <c r="D43" s="216" t="str">
        <f ca="1">IF(ISERROR(VLOOKUP($B43,'NEL &amp; P4P Backsheet'!$D$11:$BM$187,D$26,0)),"",IF(VLOOKUP($B43,'NEL &amp; P4P Backsheet'!$D$11:$BM$187,D$26,0)=0,"",VLOOKUP($B43,'NEL &amp; P4P Backsheet'!$D$11:$BM$187,D$26,0)))</f>
        <v/>
      </c>
      <c r="E43" s="210">
        <f ca="1">IF(ISERROR(VLOOKUP($B43,'NEL &amp; P4P Backsheet'!$D$11:$BF$187,E$26,0)),"",VLOOKUP($B43,'NEL &amp; P4P Backsheet'!$D$11:$BF$187, E$26,0))</f>
        <v>3823831</v>
      </c>
      <c r="F43" s="210">
        <f ca="1">IF(ISERROR(VLOOKUP($B43,'NEL &amp; P4P Backsheet'!$D$11:$BF$187,F$26,0)),"",VLOOKUP($B43,'NEL &amp; P4P Backsheet'!$D$11:$BF$187, F$26,0))</f>
        <v>5279269</v>
      </c>
      <c r="G43" s="210">
        <f ca="1">IF(ISERROR(VLOOKUP($B43,'NEL &amp; P4P Backsheet'!$D$11:$BF$187,G$26,0)),"",VLOOKUP($B43,'NEL &amp; P4P Backsheet'!$D$11:$BF$187, G$26,0))</f>
        <v>7806784.7299999995</v>
      </c>
      <c r="H43" s="262">
        <f ca="1">IF(ISERROR(VLOOKUP($B43,'NEL &amp; P4P Backsheet'!$D$11:$BF$187,H$26,0)),"",VLOOKUP($B43,'NEL &amp; P4P Backsheet'!$D$11:$BF$187, H$26,0))</f>
        <v>8589610.9199999999</v>
      </c>
      <c r="I43" s="210">
        <f ca="1">IF(ISERROR(VLOOKUP($B43,'NEL &amp; P4P Backsheet'!$D$11:$BF$187,I$26,0)),"",VLOOKUP($B43,'NEL &amp; P4P Backsheet'!$D$11:$BF$187, I$26,0))</f>
        <v>2638228</v>
      </c>
      <c r="J43" s="347">
        <f ca="1">IF(ISERROR(VLOOKUP($B43,'NEL &amp; P4P Backsheet'!$D$11:$BF$187,J$26,0)),"",VLOOKUP($B43,'NEL &amp; P4P Backsheet'!$D$11:$BF$187, J$26,0))</f>
        <v>4079957.9399999995</v>
      </c>
      <c r="K43" s="215">
        <f ca="1">IF(ISERROR(VLOOKUP($B43,'NEL &amp; P4P Backsheet'!$D$11:$BF$187,K$26,0)),"",VLOOKUP($B43,'NEL &amp; P4P Backsheet'!$D$11:$BF$187, K$26,0))</f>
        <v>2241488</v>
      </c>
      <c r="L43" s="210">
        <f ca="1">IF(ISERROR(VLOOKUP($B43,'NEL &amp; P4P Backsheet'!$D$11:$BF$187,L$26,0)),"",VLOOKUP($B43,'NEL &amp; P4P Backsheet'!$D$11:$BF$187, L$26,0))</f>
        <v>1723378</v>
      </c>
      <c r="M43" s="210">
        <f ca="1">IF(ISERROR(VLOOKUP($B43,'NEL &amp; P4P Backsheet'!$D$11:$BF$187,M$26,0)),"",VLOOKUP($B43,'NEL &amp; P4P Backsheet'!$D$11:$BF$187, M$26,0))</f>
        <v>1562770</v>
      </c>
      <c r="N43" s="215">
        <f ca="1">IF(ISERROR(VLOOKUP($B43,'NEL &amp; P4P Backsheet'!$D$11:$BF$187,N$26,0)),"",VLOOKUP($B43,'NEL &amp; P4P Backsheet'!$D$11:$BF$187, N$26,0))</f>
        <v>887868</v>
      </c>
      <c r="O43" s="213">
        <f ca="1">IF(ISERROR(VLOOKUP($B43,'NEL &amp; P4P Backsheet'!$D$11:$BF$187,O$26,0)),"",VLOOKUP($B43,'NEL &amp; P4P Backsheet'!$D$11:$BF$187, O$26,0))</f>
        <v>1185603</v>
      </c>
      <c r="P43" s="350">
        <f ca="1">IF(ISERROR(VLOOKUP($B43,'NEL &amp; P4P Backsheet'!$D$11:$BF$187,P$26,0)),"",VLOOKUP($B43,'NEL &amp; P4P Backsheet'!$D$11:$BF$187, P$26,0))</f>
        <v>1199311.0600000003</v>
      </c>
      <c r="Q43" s="262">
        <f ca="1">IF(ISERROR(VLOOKUP($B43,'NEL &amp; P4P Backsheet'!$D$11:$BF$187,Q$26,0)),"",VLOOKUP($B43,'NEL &amp; P4P Backsheet'!$D$11:$BF$187, Q$26,0))</f>
        <v>5565296.7300000004</v>
      </c>
      <c r="R43" s="213">
        <f ca="1">IF(ISERROR(VLOOKUP($B43,'NEL &amp; P4P Backsheet'!$D$11:$BF$187,R$26,0)),"",VLOOKUP($B43,'NEL &amp; P4P Backsheet'!$D$11:$BF$187, R$26,0))</f>
        <v>2100453</v>
      </c>
      <c r="S43" s="350">
        <f ca="1">IF(ISERROR(VLOOKUP($B43,'NEL &amp; P4P Backsheet'!$D$11:$BF$187,S$26,0)),"",VLOOKUP($B43,'NEL &amp; P4P Backsheet'!$D$11:$BF$187, S$26,0))</f>
        <v>3716499</v>
      </c>
      <c r="T43" s="215">
        <f ca="1">IF(ISERROR(VLOOKUP($B43,'NEL &amp; P4P Backsheet'!$D$11:$BF$187,T$26,0)),"",VLOOKUP($B43,'NEL &amp; P4P Backsheet'!$D$11:$BF$187, T$26,0))</f>
        <v>6918916.7299999995</v>
      </c>
      <c r="U43" s="375" t="str">
        <f ca="1">IF(ISERROR(VLOOKUP($B43,'NEL &amp; P4P Backsheet'!$D$11:$BK$187,$U$26,0)),"",IF(VLOOKUP($B43,'NEL &amp; P4P Backsheet'!$D$11:$BK$187,$U$26,0)=0,"",VLOOKUP($B43,'NEL &amp; P4P Backsheet'!$D$11:$BK$187,$U$26,0)))</f>
        <v/>
      </c>
      <c r="V43"/>
    </row>
    <row r="44" spans="1:22" ht="60" customHeight="1">
      <c r="A44" s="3">
        <v>15</v>
      </c>
      <c r="B44" s="41" t="str">
        <f t="shared" ca="1" si="1"/>
        <v>Q73</v>
      </c>
      <c r="C44" s="42" t="str">
        <f ca="1">IF(B44="","",VLOOKUP(B44,'Org list'!$J$9:$K$637,2,0))</f>
        <v>NHS England North (Lancashire And Greater Manchester)</v>
      </c>
      <c r="D44" s="216" t="str">
        <f ca="1">IF(ISERROR(VLOOKUP($B44,'NEL &amp; P4P Backsheet'!$D$11:$BM$187,D$26,0)),"",IF(VLOOKUP($B44,'NEL &amp; P4P Backsheet'!$D$11:$BM$187,D$26,0)=0,"",VLOOKUP($B44,'NEL &amp; P4P Backsheet'!$D$11:$BM$187,D$26,0)))</f>
        <v/>
      </c>
      <c r="E44" s="210">
        <f ca="1">IF(ISERROR(VLOOKUP($B44,'NEL &amp; P4P Backsheet'!$D$11:$BF$187,E$26,0)),"",VLOOKUP($B44,'NEL &amp; P4P Backsheet'!$D$11:$BF$187, E$26,0))</f>
        <v>4851523.8375000004</v>
      </c>
      <c r="F44" s="210">
        <f ca="1">IF(ISERROR(VLOOKUP($B44,'NEL &amp; P4P Backsheet'!$D$11:$BF$187,F$26,0)),"",VLOOKUP($B44,'NEL &amp; P4P Backsheet'!$D$11:$BF$187, F$26,0))</f>
        <v>5642097.9872769173</v>
      </c>
      <c r="G44" s="210">
        <f ca="1">IF(ISERROR(VLOOKUP($B44,'NEL &amp; P4P Backsheet'!$D$11:$BF$187,G$26,0)),"",VLOOKUP($B44,'NEL &amp; P4P Backsheet'!$D$11:$BF$187, G$26,0))</f>
        <v>5401547.4529387495</v>
      </c>
      <c r="H44" s="262">
        <f ca="1">IF(ISERROR(VLOOKUP($B44,'NEL &amp; P4P Backsheet'!$D$11:$BF$187,H$26,0)),"",VLOOKUP($B44,'NEL &amp; P4P Backsheet'!$D$11:$BF$187, H$26,0))</f>
        <v>6172587.9191382006</v>
      </c>
      <c r="I44" s="210">
        <f ca="1">IF(ISERROR(VLOOKUP($B44,'NEL &amp; P4P Backsheet'!$D$11:$BF$187,I$26,0)),"",VLOOKUP($B44,'NEL &amp; P4P Backsheet'!$D$11:$BF$187, I$26,0))</f>
        <v>989360</v>
      </c>
      <c r="J44" s="347">
        <f ca="1">IF(ISERROR(VLOOKUP($B44,'NEL &amp; P4P Backsheet'!$D$11:$BF$187,J$26,0)),"",VLOOKUP($B44,'NEL &amp; P4P Backsheet'!$D$11:$BF$187, J$26,0))</f>
        <v>1175812.4097769153</v>
      </c>
      <c r="K44" s="215">
        <f ca="1">IF(ISERROR(VLOOKUP($B44,'NEL &amp; P4P Backsheet'!$D$11:$BF$187,K$26,0)),"",VLOOKUP($B44,'NEL &amp; P4P Backsheet'!$D$11:$BF$187, K$26,0))</f>
        <v>1568146.25</v>
      </c>
      <c r="L44" s="210">
        <f ca="1">IF(ISERROR(VLOOKUP($B44,'NEL &amp; P4P Backsheet'!$D$11:$BF$187,L$26,0)),"",VLOOKUP($B44,'NEL &amp; P4P Backsheet'!$D$11:$BF$187, L$26,0))</f>
        <v>3001625.5045871558</v>
      </c>
      <c r="M44" s="210">
        <f ca="1">IF(ISERROR(VLOOKUP($B44,'NEL &amp; P4P Backsheet'!$D$11:$BF$187,M$26,0)),"",VLOOKUP($B44,'NEL &amp; P4P Backsheet'!$D$11:$BF$187, M$26,0))</f>
        <v>3518403</v>
      </c>
      <c r="N44" s="215">
        <f ca="1">IF(ISERROR(VLOOKUP($B44,'NEL &amp; P4P Backsheet'!$D$11:$BF$187,N$26,0)),"",VLOOKUP($B44,'NEL &amp; P4P Backsheet'!$D$11:$BF$187, N$26,0))</f>
        <v>1893945.0904387515</v>
      </c>
      <c r="O44" s="213">
        <f ca="1">IF(ISERROR(VLOOKUP($B44,'NEL &amp; P4P Backsheet'!$D$11:$BF$187,O$26,0)),"",VLOOKUP($B44,'NEL &amp; P4P Backsheet'!$D$11:$BF$187, O$26,0))</f>
        <v>3862163.8375000004</v>
      </c>
      <c r="P44" s="350">
        <f ca="1">IF(ISERROR(VLOOKUP($B44,'NEL &amp; P4P Backsheet'!$D$11:$BF$187,P$26,0)),"",VLOOKUP($B44,'NEL &amp; P4P Backsheet'!$D$11:$BF$187, P$26,0))</f>
        <v>4466285.5775000015</v>
      </c>
      <c r="Q44" s="262">
        <f ca="1">IF(ISERROR(VLOOKUP($B44,'NEL &amp; P4P Backsheet'!$D$11:$BF$187,Q$26,0)),"",VLOOKUP($B44,'NEL &amp; P4P Backsheet'!$D$11:$BF$187, Q$26,0))</f>
        <v>3833401.2029387499</v>
      </c>
      <c r="R44" s="213">
        <f ca="1">IF(ISERROR(VLOOKUP($B44,'NEL &amp; P4P Backsheet'!$D$11:$BF$187,R$26,0)),"",VLOOKUP($B44,'NEL &amp; P4P Backsheet'!$D$11:$BF$187, R$26,0))</f>
        <v>1849898.3329128441</v>
      </c>
      <c r="S44" s="350">
        <f ca="1">IF(ISERROR(VLOOKUP($B44,'NEL &amp; P4P Backsheet'!$D$11:$BF$187,S$26,0)),"",VLOOKUP($B44,'NEL &amp; P4P Backsheet'!$D$11:$BF$187, S$26,0))</f>
        <v>2123694.9872769173</v>
      </c>
      <c r="T44" s="215">
        <f ca="1">IF(ISERROR(VLOOKUP($B44,'NEL &amp; P4P Backsheet'!$D$11:$BF$187,T$26,0)),"",VLOOKUP($B44,'NEL &amp; P4P Backsheet'!$D$11:$BF$187, T$26,0))</f>
        <v>3507602.3624999984</v>
      </c>
      <c r="U44" s="375" t="str">
        <f ca="1">IF(ISERROR(VLOOKUP($B44,'NEL &amp; P4P Backsheet'!$D$11:$BK$187,$U$26,0)),"",IF(VLOOKUP($B44,'NEL &amp; P4P Backsheet'!$D$11:$BK$187,$U$26,0)=0,"",VLOOKUP($B44,'NEL &amp; P4P Backsheet'!$D$11:$BK$187,$U$26,0)))</f>
        <v/>
      </c>
      <c r="V44"/>
    </row>
    <row r="45" spans="1:22" ht="60" customHeight="1">
      <c r="A45" s="3">
        <v>16</v>
      </c>
      <c r="B45" s="41" t="str">
        <f t="shared" ca="1" si="1"/>
        <v>Q74</v>
      </c>
      <c r="C45" s="42" t="str">
        <f ca="1">IF(B45="","",VLOOKUP(B45,'Org list'!$J$9:$K$637,2,0))</f>
        <v>NHS England North (Cumbria And North East)</v>
      </c>
      <c r="D45" s="216" t="str">
        <f ca="1">IF(ISERROR(VLOOKUP($B45,'NEL &amp; P4P Backsheet'!$D$11:$BM$187,D$26,0)),"",IF(VLOOKUP($B45,'NEL &amp; P4P Backsheet'!$D$11:$BM$187,D$26,0)=0,"",VLOOKUP($B45,'NEL &amp; P4P Backsheet'!$D$11:$BM$187,D$26,0)))</f>
        <v/>
      </c>
      <c r="E45" s="210">
        <f ca="1">IF(ISERROR(VLOOKUP($B45,'NEL &amp; P4P Backsheet'!$D$11:$BF$187,E$26,0)),"",VLOOKUP($B45,'NEL &amp; P4P Backsheet'!$D$11:$BF$187, E$26,0))</f>
        <v>4589543.0082978681</v>
      </c>
      <c r="F45" s="210">
        <f ca="1">IF(ISERROR(VLOOKUP($B45,'NEL &amp; P4P Backsheet'!$D$11:$BF$187,F$26,0)),"",VLOOKUP($B45,'NEL &amp; P4P Backsheet'!$D$11:$BF$187, F$26,0))</f>
        <v>3731974.9977577506</v>
      </c>
      <c r="G45" s="210">
        <f ca="1">IF(ISERROR(VLOOKUP($B45,'NEL &amp; P4P Backsheet'!$D$11:$BF$187,G$26,0)),"",VLOOKUP($B45,'NEL &amp; P4P Backsheet'!$D$11:$BF$187, G$26,0))</f>
        <v>4306705.0426174542</v>
      </c>
      <c r="H45" s="262">
        <f ca="1">IF(ISERROR(VLOOKUP($B45,'NEL &amp; P4P Backsheet'!$D$11:$BF$187,H$26,0)),"",VLOOKUP($B45,'NEL &amp; P4P Backsheet'!$D$11:$BF$187, H$26,0))</f>
        <v>3991074.5584864719</v>
      </c>
      <c r="I45" s="210">
        <f ca="1">IF(ISERROR(VLOOKUP($B45,'NEL &amp; P4P Backsheet'!$D$11:$BF$187,I$26,0)),"",VLOOKUP($B45,'NEL &amp; P4P Backsheet'!$D$11:$BF$187, I$26,0))</f>
        <v>1316882</v>
      </c>
      <c r="J45" s="347">
        <f ca="1">IF(ISERROR(VLOOKUP($B45,'NEL &amp; P4P Backsheet'!$D$11:$BF$187,J$26,0)),"",VLOOKUP($B45,'NEL &amp; P4P Backsheet'!$D$11:$BF$187, J$26,0))</f>
        <v>1275440</v>
      </c>
      <c r="K45" s="215">
        <f ca="1">IF(ISERROR(VLOOKUP($B45,'NEL &amp; P4P Backsheet'!$D$11:$BF$187,K$26,0)),"",VLOOKUP($B45,'NEL &amp; P4P Backsheet'!$D$11:$BF$187, K$26,0))</f>
        <v>2898446.3297920586</v>
      </c>
      <c r="L45" s="210">
        <f ca="1">IF(ISERROR(VLOOKUP($B45,'NEL &amp; P4P Backsheet'!$D$11:$BF$187,L$26,0)),"",VLOOKUP($B45,'NEL &amp; P4P Backsheet'!$D$11:$BF$187, L$26,0))</f>
        <v>2138070.683760684</v>
      </c>
      <c r="M45" s="210">
        <f ca="1">IF(ISERROR(VLOOKUP($B45,'NEL &amp; P4P Backsheet'!$D$11:$BF$187,M$26,0)),"",VLOOKUP($B45,'NEL &amp; P4P Backsheet'!$D$11:$BF$187, M$26,0))</f>
        <v>2695130</v>
      </c>
      <c r="N45" s="215">
        <f ca="1">IF(ISERROR(VLOOKUP($B45,'NEL &amp; P4P Backsheet'!$D$11:$BF$187,N$26,0)),"",VLOOKUP($B45,'NEL &amp; P4P Backsheet'!$D$11:$BF$187, N$26,0))</f>
        <v>2033966</v>
      </c>
      <c r="O45" s="213">
        <f ca="1">IF(ISERROR(VLOOKUP($B45,'NEL &amp; P4P Backsheet'!$D$11:$BF$187,O$26,0)),"",VLOOKUP($B45,'NEL &amp; P4P Backsheet'!$D$11:$BF$187, O$26,0))</f>
        <v>3272661.008297869</v>
      </c>
      <c r="P45" s="350">
        <f ca="1">IF(ISERROR(VLOOKUP($B45,'NEL &amp; P4P Backsheet'!$D$11:$BF$187,P$26,0)),"",VLOOKUP($B45,'NEL &amp; P4P Backsheet'!$D$11:$BF$187, P$26,0))</f>
        <v>2456534.9977577506</v>
      </c>
      <c r="Q45" s="262">
        <f ca="1">IF(ISERROR(VLOOKUP($B45,'NEL &amp; P4P Backsheet'!$D$11:$BF$187,Q$26,0)),"",VLOOKUP($B45,'NEL &amp; P4P Backsheet'!$D$11:$BF$187, Q$26,0))</f>
        <v>1408258.7128253956</v>
      </c>
      <c r="R45" s="213">
        <f ca="1">IF(ISERROR(VLOOKUP($B45,'NEL &amp; P4P Backsheet'!$D$11:$BF$187,R$26,0)),"",VLOOKUP($B45,'NEL &amp; P4P Backsheet'!$D$11:$BF$187, R$26,0))</f>
        <v>2451472.324537185</v>
      </c>
      <c r="S45" s="350">
        <f ca="1">IF(ISERROR(VLOOKUP($B45,'NEL &amp; P4P Backsheet'!$D$11:$BF$187,S$26,0)),"",VLOOKUP($B45,'NEL &amp; P4P Backsheet'!$D$11:$BF$187, S$26,0))</f>
        <v>1036844.9977577504</v>
      </c>
      <c r="T45" s="215">
        <f ca="1">IF(ISERROR(VLOOKUP($B45,'NEL &amp; P4P Backsheet'!$D$11:$BF$187,T$26,0)),"",VLOOKUP($B45,'NEL &amp; P4P Backsheet'!$D$11:$BF$187, T$26,0))</f>
        <v>2272739.0426174542</v>
      </c>
      <c r="U45" s="375" t="str">
        <f ca="1">IF(ISERROR(VLOOKUP($B45,'NEL &amp; P4P Backsheet'!$D$11:$BK$187,$U$26,0)),"",IF(VLOOKUP($B45,'NEL &amp; P4P Backsheet'!$D$11:$BK$187,$U$26,0)=0,"",VLOOKUP($B45,'NEL &amp; P4P Backsheet'!$D$11:$BK$187,$U$26,0)))</f>
        <v/>
      </c>
      <c r="V45"/>
    </row>
    <row r="46" spans="1:22" ht="60" customHeight="1">
      <c r="A46" s="3">
        <v>17</v>
      </c>
      <c r="B46" s="41" t="str">
        <f t="shared" ca="1" si="1"/>
        <v>Q75</v>
      </c>
      <c r="C46" s="42" t="str">
        <f ca="1">IF(B46="","",VLOOKUP(B46,'Org list'!$J$9:$K$637,2,0))</f>
        <v>NHS England North (Cheshire And Merseyside)</v>
      </c>
      <c r="D46" s="216" t="str">
        <f ca="1">IF(ISERROR(VLOOKUP($B46,'NEL &amp; P4P Backsheet'!$D$11:$BM$187,D$26,0)),"",IF(VLOOKUP($B46,'NEL &amp; P4P Backsheet'!$D$11:$BM$187,D$26,0)=0,"",VLOOKUP($B46,'NEL &amp; P4P Backsheet'!$D$11:$BM$187,D$26,0)))</f>
        <v/>
      </c>
      <c r="E46" s="210">
        <f ca="1">IF(ISERROR(VLOOKUP($B46,'NEL &amp; P4P Backsheet'!$D$11:$BF$187,E$26,0)),"",VLOOKUP($B46,'NEL &amp; P4P Backsheet'!$D$11:$BF$187, E$26,0))</f>
        <v>1824015</v>
      </c>
      <c r="F46" s="210">
        <f ca="1">IF(ISERROR(VLOOKUP($B46,'NEL &amp; P4P Backsheet'!$D$11:$BF$187,F$26,0)),"",VLOOKUP($B46,'NEL &amp; P4P Backsheet'!$D$11:$BF$187, F$26,0))</f>
        <v>1880635</v>
      </c>
      <c r="G46" s="210">
        <f ca="1">IF(ISERROR(VLOOKUP($B46,'NEL &amp; P4P Backsheet'!$D$11:$BF$187,G$26,0)),"",VLOOKUP($B46,'NEL &amp; P4P Backsheet'!$D$11:$BF$187, G$26,0))</f>
        <v>1993874.9999999998</v>
      </c>
      <c r="H46" s="262">
        <f ca="1">IF(ISERROR(VLOOKUP($B46,'NEL &amp; P4P Backsheet'!$D$11:$BF$187,H$26,0)),"",VLOOKUP($B46,'NEL &amp; P4P Backsheet'!$D$11:$BF$187, H$26,0))</f>
        <v>2058040.0000000002</v>
      </c>
      <c r="I46" s="210">
        <f ca="1">IF(ISERROR(VLOOKUP($B46,'NEL &amp; P4P Backsheet'!$D$11:$BF$187,I$26,0)),"",VLOOKUP($B46,'NEL &amp; P4P Backsheet'!$D$11:$BF$187, I$26,0))</f>
        <v>348660</v>
      </c>
      <c r="J46" s="347">
        <f ca="1">IF(ISERROR(VLOOKUP($B46,'NEL &amp; P4P Backsheet'!$D$11:$BF$187,J$26,0)),"",VLOOKUP($B46,'NEL &amp; P4P Backsheet'!$D$11:$BF$187, J$26,0))</f>
        <v>587060</v>
      </c>
      <c r="K46" s="215">
        <f ca="1">IF(ISERROR(VLOOKUP($B46,'NEL &amp; P4P Backsheet'!$D$11:$BF$187,K$26,0)),"",VLOOKUP($B46,'NEL &amp; P4P Backsheet'!$D$11:$BF$187, K$26,0))</f>
        <v>600470</v>
      </c>
      <c r="L46" s="210">
        <f ca="1">IF(ISERROR(VLOOKUP($B46,'NEL &amp; P4P Backsheet'!$D$11:$BF$187,L$26,0)),"",VLOOKUP($B46,'NEL &amp; P4P Backsheet'!$D$11:$BF$187, L$26,0))</f>
        <v>487230</v>
      </c>
      <c r="M46" s="210">
        <f ca="1">IF(ISERROR(VLOOKUP($B46,'NEL &amp; P4P Backsheet'!$D$11:$BF$187,M$26,0)),"",VLOOKUP($B46,'NEL &amp; P4P Backsheet'!$D$11:$BF$187, M$26,0))</f>
        <v>901450</v>
      </c>
      <c r="N46" s="215">
        <f ca="1">IF(ISERROR(VLOOKUP($B46,'NEL &amp; P4P Backsheet'!$D$11:$BF$187,N$26,0)),"",VLOOKUP($B46,'NEL &amp; P4P Backsheet'!$D$11:$BF$187, N$26,0))</f>
        <v>873140</v>
      </c>
      <c r="O46" s="213">
        <f ca="1">IF(ISERROR(VLOOKUP($B46,'NEL &amp; P4P Backsheet'!$D$11:$BF$187,O$26,0)),"",VLOOKUP($B46,'NEL &amp; P4P Backsheet'!$D$11:$BF$187, O$26,0))</f>
        <v>1475355</v>
      </c>
      <c r="P46" s="350">
        <f ca="1">IF(ISERROR(VLOOKUP($B46,'NEL &amp; P4P Backsheet'!$D$11:$BF$187,P$26,0)),"",VLOOKUP($B46,'NEL &amp; P4P Backsheet'!$D$11:$BF$187, P$26,0))</f>
        <v>1293575</v>
      </c>
      <c r="Q46" s="262">
        <f ca="1">IF(ISERROR(VLOOKUP($B46,'NEL &amp; P4P Backsheet'!$D$11:$BF$187,Q$26,0)),"",VLOOKUP($B46,'NEL &amp; P4P Backsheet'!$D$11:$BF$187, Q$26,0))</f>
        <v>1393404.9999999998</v>
      </c>
      <c r="R46" s="213">
        <f ca="1">IF(ISERROR(VLOOKUP($B46,'NEL &amp; P4P Backsheet'!$D$11:$BF$187,R$26,0)),"",VLOOKUP($B46,'NEL &amp; P4P Backsheet'!$D$11:$BF$187, R$26,0))</f>
        <v>1336785</v>
      </c>
      <c r="S46" s="350">
        <f ca="1">IF(ISERROR(VLOOKUP($B46,'NEL &amp; P4P Backsheet'!$D$11:$BF$187,S$26,0)),"",VLOOKUP($B46,'NEL &amp; P4P Backsheet'!$D$11:$BF$187, S$26,0))</f>
        <v>979185</v>
      </c>
      <c r="T46" s="215">
        <f ca="1">IF(ISERROR(VLOOKUP($B46,'NEL &amp; P4P Backsheet'!$D$11:$BF$187,T$26,0)),"",VLOOKUP($B46,'NEL &amp; P4P Backsheet'!$D$11:$BF$187, T$26,0))</f>
        <v>1120734.9999999998</v>
      </c>
      <c r="U46" s="375" t="str">
        <f ca="1">IF(ISERROR(VLOOKUP($B46,'NEL &amp; P4P Backsheet'!$D$11:$BK$187,$U$26,0)),"",IF(VLOOKUP($B46,'NEL &amp; P4P Backsheet'!$D$11:$BK$187,$U$26,0)=0,"",VLOOKUP($B46,'NEL &amp; P4P Backsheet'!$D$11:$BK$187,$U$26,0)))</f>
        <v/>
      </c>
      <c r="V46"/>
    </row>
    <row r="47" spans="1:22" ht="60" customHeight="1">
      <c r="A47" s="3">
        <v>18</v>
      </c>
      <c r="B47" s="41" t="str">
        <f t="shared" ca="1" si="1"/>
        <v>Q76</v>
      </c>
      <c r="C47" s="42" t="str">
        <f ca="1">IF(B47="","",VLOOKUP(B47,'Org list'!$J$9:$K$637,2,0))</f>
        <v>NHS England Midlands And East (North Midlands)</v>
      </c>
      <c r="D47" s="216" t="str">
        <f ca="1">IF(ISERROR(VLOOKUP($B47,'NEL &amp; P4P Backsheet'!$D$11:$BM$187,D$26,0)),"",IF(VLOOKUP($B47,'NEL &amp; P4P Backsheet'!$D$11:$BM$187,D$26,0)=0,"",VLOOKUP($B47,'NEL &amp; P4P Backsheet'!$D$11:$BM$187,D$26,0)))</f>
        <v/>
      </c>
      <c r="E47" s="210">
        <f ca="1">IF(ISERROR(VLOOKUP($B47,'NEL &amp; P4P Backsheet'!$D$11:$BF$187,E$26,0)),"",VLOOKUP($B47,'NEL &amp; P4P Backsheet'!$D$11:$BF$187, E$26,0))</f>
        <v>1846735</v>
      </c>
      <c r="F47" s="210">
        <f ca="1">IF(ISERROR(VLOOKUP($B47,'NEL &amp; P4P Backsheet'!$D$11:$BF$187,F$26,0)),"",VLOOKUP($B47,'NEL &amp; P4P Backsheet'!$D$11:$BF$187, F$26,0))</f>
        <v>3024587.5499730189</v>
      </c>
      <c r="G47" s="210">
        <f ca="1">IF(ISERROR(VLOOKUP($B47,'NEL &amp; P4P Backsheet'!$D$11:$BF$187,G$26,0)),"",VLOOKUP($B47,'NEL &amp; P4P Backsheet'!$D$11:$BF$187, G$26,0))</f>
        <v>2002132.0857326989</v>
      </c>
      <c r="H47" s="262">
        <f ca="1">IF(ISERROR(VLOOKUP($B47,'NEL &amp; P4P Backsheet'!$D$11:$BF$187,H$26,0)),"",VLOOKUP($B47,'NEL &amp; P4P Backsheet'!$D$11:$BF$187, H$26,0))</f>
        <v>6174185.8709849315</v>
      </c>
      <c r="I47" s="210">
        <f ca="1">IF(ISERROR(VLOOKUP($B47,'NEL &amp; P4P Backsheet'!$D$11:$BF$187,I$26,0)),"",VLOOKUP($B47,'NEL &amp; P4P Backsheet'!$D$11:$BF$187, I$26,0))</f>
        <v>1696245</v>
      </c>
      <c r="J47" s="347">
        <f ca="1">IF(ISERROR(VLOOKUP($B47,'NEL &amp; P4P Backsheet'!$D$11:$BF$187,J$26,0)),"",VLOOKUP($B47,'NEL &amp; P4P Backsheet'!$D$11:$BF$187, J$26,0))</f>
        <v>2419647.5499730189</v>
      </c>
      <c r="K47" s="215">
        <f ca="1">IF(ISERROR(VLOOKUP($B47,'NEL &amp; P4P Backsheet'!$D$11:$BF$187,K$26,0)),"",VLOOKUP($B47,'NEL &amp; P4P Backsheet'!$D$11:$BF$187, K$26,0))</f>
        <v>1172827.0857326989</v>
      </c>
      <c r="L47" s="210">
        <f ca="1">IF(ISERROR(VLOOKUP($B47,'NEL &amp; P4P Backsheet'!$D$11:$BF$187,L$26,0)),"",VLOOKUP($B47,'NEL &amp; P4P Backsheet'!$D$11:$BF$187, L$26,0))</f>
        <v>643680</v>
      </c>
      <c r="M47" s="210">
        <f ca="1">IF(ISERROR(VLOOKUP($B47,'NEL &amp; P4P Backsheet'!$D$11:$BF$187,M$26,0)),"",VLOOKUP($B47,'NEL &amp; P4P Backsheet'!$D$11:$BF$187, M$26,0))</f>
        <v>2602703</v>
      </c>
      <c r="N47" s="215">
        <f ca="1">IF(ISERROR(VLOOKUP($B47,'NEL &amp; P4P Backsheet'!$D$11:$BF$187,N$26,0)),"",VLOOKUP($B47,'NEL &amp; P4P Backsheet'!$D$11:$BF$187, N$26,0))</f>
        <v>2539507</v>
      </c>
      <c r="O47" s="213">
        <f ca="1">IF(ISERROR(VLOOKUP($B47,'NEL &amp; P4P Backsheet'!$D$11:$BF$187,O$26,0)),"",VLOOKUP($B47,'NEL &amp; P4P Backsheet'!$D$11:$BF$187, O$26,0))</f>
        <v>150490</v>
      </c>
      <c r="P47" s="350">
        <f ca="1">IF(ISERROR(VLOOKUP($B47,'NEL &amp; P4P Backsheet'!$D$11:$BF$187,P$26,0)),"",VLOOKUP($B47,'NEL &amp; P4P Backsheet'!$D$11:$BF$187, P$26,0))</f>
        <v>604940</v>
      </c>
      <c r="Q47" s="262">
        <f ca="1">IF(ISERROR(VLOOKUP($B47,'NEL &amp; P4P Backsheet'!$D$11:$BF$187,Q$26,0)),"",VLOOKUP($B47,'NEL &amp; P4P Backsheet'!$D$11:$BF$187, Q$26,0))</f>
        <v>829305.00000000012</v>
      </c>
      <c r="R47" s="213">
        <f ca="1">IF(ISERROR(VLOOKUP($B47,'NEL &amp; P4P Backsheet'!$D$11:$BF$187,R$26,0)),"",VLOOKUP($B47,'NEL &amp; P4P Backsheet'!$D$11:$BF$187, R$26,0))</f>
        <v>1203055</v>
      </c>
      <c r="S47" s="350">
        <f ca="1">IF(ISERROR(VLOOKUP($B47,'NEL &amp; P4P Backsheet'!$D$11:$BF$187,S$26,0)),"",VLOOKUP($B47,'NEL &amp; P4P Backsheet'!$D$11:$BF$187, S$26,0))</f>
        <v>421884.54997301893</v>
      </c>
      <c r="T47" s="215">
        <f ca="1">IF(ISERROR(VLOOKUP($B47,'NEL &amp; P4P Backsheet'!$D$11:$BF$187,T$26,0)),"",VLOOKUP($B47,'NEL &amp; P4P Backsheet'!$D$11:$BF$187, T$26,0))</f>
        <v>-537374.91426730098</v>
      </c>
      <c r="U47" s="375" t="str">
        <f ca="1">IF(ISERROR(VLOOKUP($B47,'NEL &amp; P4P Backsheet'!$D$11:$BK$187,$U$26,0)),"",IF(VLOOKUP($B47,'NEL &amp; P4P Backsheet'!$D$11:$BK$187,$U$26,0)=0,"",VLOOKUP($B47,'NEL &amp; P4P Backsheet'!$D$11:$BK$187,$U$26,0)))</f>
        <v/>
      </c>
      <c r="V47"/>
    </row>
    <row r="48" spans="1:22" ht="60" customHeight="1">
      <c r="A48" s="3">
        <v>19</v>
      </c>
      <c r="B48" s="41" t="str">
        <f t="shared" ca="1" si="1"/>
        <v>Q77</v>
      </c>
      <c r="C48" s="42" t="str">
        <f ca="1">IF(B48="","",VLOOKUP(B48,'Org list'!$J$9:$K$637,2,0))</f>
        <v>NHS England Midlands And East (West Midlands)</v>
      </c>
      <c r="D48" s="216" t="str">
        <f ca="1">IF(ISERROR(VLOOKUP($B48,'NEL &amp; P4P Backsheet'!$D$11:$BM$187,D$26,0)),"",IF(VLOOKUP($B48,'NEL &amp; P4P Backsheet'!$D$11:$BM$187,D$26,0)=0,"",VLOOKUP($B48,'NEL &amp; P4P Backsheet'!$D$11:$BM$187,D$26,0)))</f>
        <v/>
      </c>
      <c r="E48" s="210">
        <f ca="1">IF(ISERROR(VLOOKUP($B48,'NEL &amp; P4P Backsheet'!$D$11:$BF$187,E$26,0)),"",VLOOKUP($B48,'NEL &amp; P4P Backsheet'!$D$11:$BF$187, E$26,0))</f>
        <v>4006754.7708200035</v>
      </c>
      <c r="F48" s="210">
        <f ca="1">IF(ISERROR(VLOOKUP($B48,'NEL &amp; P4P Backsheet'!$D$11:$BF$187,F$26,0)),"",VLOOKUP($B48,'NEL &amp; P4P Backsheet'!$D$11:$BF$187, F$26,0))</f>
        <v>4342874.7590599991</v>
      </c>
      <c r="G48" s="210">
        <f ca="1">IF(ISERROR(VLOOKUP($B48,'NEL &amp; P4P Backsheet'!$D$11:$BF$187,G$26,0)),"",VLOOKUP($B48,'NEL &amp; P4P Backsheet'!$D$11:$BF$187, G$26,0))</f>
        <v>5730768.3492399985</v>
      </c>
      <c r="H48" s="262">
        <f ca="1">IF(ISERROR(VLOOKUP($B48,'NEL &amp; P4P Backsheet'!$D$11:$BF$187,H$26,0)),"",VLOOKUP($B48,'NEL &amp; P4P Backsheet'!$D$11:$BF$187, H$26,0))</f>
        <v>7153882.3963800101</v>
      </c>
      <c r="I48" s="210">
        <f ca="1">IF(ISERROR(VLOOKUP($B48,'NEL &amp; P4P Backsheet'!$D$11:$BF$187,I$26,0)),"",VLOOKUP($B48,'NEL &amp; P4P Backsheet'!$D$11:$BF$187, I$26,0))</f>
        <v>1400974.8708200012</v>
      </c>
      <c r="J48" s="347">
        <f ca="1">IF(ISERROR(VLOOKUP($B48,'NEL &amp; P4P Backsheet'!$D$11:$BF$187,J$26,0)),"",VLOOKUP($B48,'NEL &amp; P4P Backsheet'!$D$11:$BF$187, J$26,0))</f>
        <v>804335.50906000158</v>
      </c>
      <c r="K48" s="215">
        <f ca="1">IF(ISERROR(VLOOKUP($B48,'NEL &amp; P4P Backsheet'!$D$11:$BF$187,K$26,0)),"",VLOOKUP($B48,'NEL &amp; P4P Backsheet'!$D$11:$BF$187, K$26,0))</f>
        <v>2417279.5492400005</v>
      </c>
      <c r="L48" s="210">
        <f ca="1">IF(ISERROR(VLOOKUP($B48,'NEL &amp; P4P Backsheet'!$D$11:$BF$187,L$26,0)),"",VLOOKUP($B48,'NEL &amp; P4P Backsheet'!$D$11:$BF$187, L$26,0))</f>
        <v>840937.91139240505</v>
      </c>
      <c r="M48" s="210">
        <f ca="1">IF(ISERROR(VLOOKUP($B48,'NEL &amp; P4P Backsheet'!$D$11:$BF$187,M$26,0)),"",VLOOKUP($B48,'NEL &amp; P4P Backsheet'!$D$11:$BF$187, M$26,0))</f>
        <v>116622</v>
      </c>
      <c r="N48" s="215">
        <f ca="1">IF(ISERROR(VLOOKUP($B48,'NEL &amp; P4P Backsheet'!$D$11:$BF$187,N$26,0)),"",VLOOKUP($B48,'NEL &amp; P4P Backsheet'!$D$11:$BF$187, N$26,0))</f>
        <v>485155</v>
      </c>
      <c r="O48" s="213">
        <f ca="1">IF(ISERROR(VLOOKUP($B48,'NEL &amp; P4P Backsheet'!$D$11:$BF$187,O$26,0)),"",VLOOKUP($B48,'NEL &amp; P4P Backsheet'!$D$11:$BF$187, O$26,0))</f>
        <v>2605779.9000000022</v>
      </c>
      <c r="P48" s="350">
        <f ca="1">IF(ISERROR(VLOOKUP($B48,'NEL &amp; P4P Backsheet'!$D$11:$BF$187,P$26,0)),"",VLOOKUP($B48,'NEL &amp; P4P Backsheet'!$D$11:$BF$187, P$26,0))</f>
        <v>3538539.2499999972</v>
      </c>
      <c r="Q48" s="262">
        <f ca="1">IF(ISERROR(VLOOKUP($B48,'NEL &amp; P4P Backsheet'!$D$11:$BF$187,Q$26,0)),"",VLOOKUP($B48,'NEL &amp; P4P Backsheet'!$D$11:$BF$187, Q$26,0))</f>
        <v>3313488.7999999984</v>
      </c>
      <c r="R48" s="213">
        <f ca="1">IF(ISERROR(VLOOKUP($B48,'NEL &amp; P4P Backsheet'!$D$11:$BF$187,R$26,0)),"",VLOOKUP($B48,'NEL &amp; P4P Backsheet'!$D$11:$BF$187, R$26,0))</f>
        <v>3165816.8594275983</v>
      </c>
      <c r="S48" s="350">
        <f ca="1">IF(ISERROR(VLOOKUP($B48,'NEL &amp; P4P Backsheet'!$D$11:$BF$187,S$26,0)),"",VLOOKUP($B48,'NEL &amp; P4P Backsheet'!$D$11:$BF$187, S$26,0))</f>
        <v>4226252.7590599991</v>
      </c>
      <c r="T48" s="215">
        <f ca="1">IF(ISERROR(VLOOKUP($B48,'NEL &amp; P4P Backsheet'!$D$11:$BF$187,T$26,0)),"",VLOOKUP($B48,'NEL &amp; P4P Backsheet'!$D$11:$BF$187, T$26,0))</f>
        <v>5245613.3492399985</v>
      </c>
      <c r="U48" s="375" t="str">
        <f ca="1">IF(ISERROR(VLOOKUP($B48,'NEL &amp; P4P Backsheet'!$D$11:$BK$187,$U$26,0)),"",IF(VLOOKUP($B48,'NEL &amp; P4P Backsheet'!$D$11:$BK$187,$U$26,0)=0,"",VLOOKUP($B48,'NEL &amp; P4P Backsheet'!$D$11:$BK$187,$U$26,0)))</f>
        <v/>
      </c>
      <c r="V48"/>
    </row>
    <row r="49" spans="1:22" ht="60" customHeight="1">
      <c r="A49" s="3">
        <v>20</v>
      </c>
      <c r="B49" s="41" t="str">
        <f t="shared" ca="1" si="1"/>
        <v>Q78</v>
      </c>
      <c r="C49" s="42" t="str">
        <f ca="1">IF(B49="","",VLOOKUP(B49,'Org list'!$J$9:$K$637,2,0))</f>
        <v>NHS England Midlands And East (Central Midlands)</v>
      </c>
      <c r="D49" s="216" t="str">
        <f ca="1">IF(ISERROR(VLOOKUP($B49,'NEL &amp; P4P Backsheet'!$D$11:$BM$187,D$26,0)),"",IF(VLOOKUP($B49,'NEL &amp; P4P Backsheet'!$D$11:$BM$187,D$26,0)=0,"",VLOOKUP($B49,'NEL &amp; P4P Backsheet'!$D$11:$BM$187,D$26,0)))</f>
        <v/>
      </c>
      <c r="E49" s="210">
        <f ca="1">IF(ISERROR(VLOOKUP($B49,'NEL &amp; P4P Backsheet'!$D$11:$BF$187,E$26,0)),"",VLOOKUP($B49,'NEL &amp; P4P Backsheet'!$D$11:$BF$187, E$26,0))</f>
        <v>3330126.7724344875</v>
      </c>
      <c r="F49" s="210">
        <f ca="1">IF(ISERROR(VLOOKUP($B49,'NEL &amp; P4P Backsheet'!$D$11:$BF$187,F$26,0)),"",VLOOKUP($B49,'NEL &amp; P4P Backsheet'!$D$11:$BF$187, F$26,0))</f>
        <v>5617860.571344411</v>
      </c>
      <c r="G49" s="210">
        <f ca="1">IF(ISERROR(VLOOKUP($B49,'NEL &amp; P4P Backsheet'!$D$11:$BF$187,G$26,0)),"",VLOOKUP($B49,'NEL &amp; P4P Backsheet'!$D$11:$BF$187, G$26,0))</f>
        <v>5792157.3165242271</v>
      </c>
      <c r="H49" s="262">
        <f ca="1">IF(ISERROR(VLOOKUP($B49,'NEL &amp; P4P Backsheet'!$D$11:$BF$187,H$26,0)),"",VLOOKUP($B49,'NEL &amp; P4P Backsheet'!$D$11:$BF$187, H$26,0))</f>
        <v>6165296.4496968836</v>
      </c>
      <c r="I49" s="210">
        <f ca="1">IF(ISERROR(VLOOKUP($B49,'NEL &amp; P4P Backsheet'!$D$11:$BF$187,I$26,0)),"",VLOOKUP($B49,'NEL &amp; P4P Backsheet'!$D$11:$BF$187, I$26,0))</f>
        <v>1360964.7724344877</v>
      </c>
      <c r="J49" s="347">
        <f ca="1">IF(ISERROR(VLOOKUP($B49,'NEL &amp; P4P Backsheet'!$D$11:$BF$187,J$26,0)),"",VLOOKUP($B49,'NEL &amp; P4P Backsheet'!$D$11:$BF$187, J$26,0))</f>
        <v>158936.32134440594</v>
      </c>
      <c r="K49" s="215">
        <f ca="1">IF(ISERROR(VLOOKUP($B49,'NEL &amp; P4P Backsheet'!$D$11:$BF$187,K$26,0)),"",VLOOKUP($B49,'NEL &amp; P4P Backsheet'!$D$11:$BF$187, K$26,0))</f>
        <v>25905.316524222362</v>
      </c>
      <c r="L49" s="210">
        <f ca="1">IF(ISERROR(VLOOKUP($B49,'NEL &amp; P4P Backsheet'!$D$11:$BF$187,L$26,0)),"",VLOOKUP($B49,'NEL &amp; P4P Backsheet'!$D$11:$BF$187, L$26,0))</f>
        <v>2100564.7724344875</v>
      </c>
      <c r="M49" s="210">
        <f ca="1">IF(ISERROR(VLOOKUP($B49,'NEL &amp; P4P Backsheet'!$D$11:$BF$187,M$26,0)),"",VLOOKUP($B49,'NEL &amp; P4P Backsheet'!$D$11:$BF$187, M$26,0))</f>
        <v>2219704</v>
      </c>
      <c r="N49" s="215">
        <f ca="1">IF(ISERROR(VLOOKUP($B49,'NEL &amp; P4P Backsheet'!$D$11:$BF$187,N$26,0)),"",VLOOKUP($B49,'NEL &amp; P4P Backsheet'!$D$11:$BF$187, N$26,0))</f>
        <v>1501556</v>
      </c>
      <c r="O49" s="213">
        <f ca="1">IF(ISERROR(VLOOKUP($B49,'NEL &amp; P4P Backsheet'!$D$11:$BF$187,O$26,0)),"",VLOOKUP($B49,'NEL &amp; P4P Backsheet'!$D$11:$BF$187, O$26,0))</f>
        <v>1969162</v>
      </c>
      <c r="P49" s="350">
        <f ca="1">IF(ISERROR(VLOOKUP($B49,'NEL &amp; P4P Backsheet'!$D$11:$BF$187,P$26,0)),"",VLOOKUP($B49,'NEL &amp; P4P Backsheet'!$D$11:$BF$187, P$26,0))</f>
        <v>5458924.2500000047</v>
      </c>
      <c r="Q49" s="262">
        <f ca="1">IF(ISERROR(VLOOKUP($B49,'NEL &amp; P4P Backsheet'!$D$11:$BF$187,Q$26,0)),"",VLOOKUP($B49,'NEL &amp; P4P Backsheet'!$D$11:$BF$187, Q$26,0))</f>
        <v>5766252.0000000047</v>
      </c>
      <c r="R49" s="213">
        <f ca="1">IF(ISERROR(VLOOKUP($B49,'NEL &amp; P4P Backsheet'!$D$11:$BF$187,R$26,0)),"",VLOOKUP($B49,'NEL &amp; P4P Backsheet'!$D$11:$BF$187, R$26,0))</f>
        <v>1229562</v>
      </c>
      <c r="S49" s="350">
        <f ca="1">IF(ISERROR(VLOOKUP($B49,'NEL &amp; P4P Backsheet'!$D$11:$BF$187,S$26,0)),"",VLOOKUP($B49,'NEL &amp; P4P Backsheet'!$D$11:$BF$187, S$26,0))</f>
        <v>3398156.5713444105</v>
      </c>
      <c r="T49" s="215">
        <f ca="1">IF(ISERROR(VLOOKUP($B49,'NEL &amp; P4P Backsheet'!$D$11:$BF$187,T$26,0)),"",VLOOKUP($B49,'NEL &amp; P4P Backsheet'!$D$11:$BF$187, T$26,0))</f>
        <v>4290601.3165242262</v>
      </c>
      <c r="U49" s="375" t="str">
        <f ca="1">IF(ISERROR(VLOOKUP($B49,'NEL &amp; P4P Backsheet'!$D$11:$BK$187,$U$26,0)),"",IF(VLOOKUP($B49,'NEL &amp; P4P Backsheet'!$D$11:$BK$187,$U$26,0)=0,"",VLOOKUP($B49,'NEL &amp; P4P Backsheet'!$D$11:$BK$187,$U$26,0)))</f>
        <v/>
      </c>
      <c r="V49"/>
    </row>
    <row r="50" spans="1:22" ht="60" customHeight="1">
      <c r="A50" s="3">
        <v>21</v>
      </c>
      <c r="B50" s="41" t="str">
        <f t="shared" ca="1" si="1"/>
        <v>Q79</v>
      </c>
      <c r="C50" s="42" t="str">
        <f ca="1">IF(B50="","",VLOOKUP(B50,'Org list'!$J$9:$K$637,2,0))</f>
        <v>NHS England Midlands And East (East)</v>
      </c>
      <c r="D50" s="216" t="str">
        <f ca="1">IF(ISERROR(VLOOKUP($B50,'NEL &amp; P4P Backsheet'!$D$11:$BM$187,D$26,0)),"",IF(VLOOKUP($B50,'NEL &amp; P4P Backsheet'!$D$11:$BM$187,D$26,0)=0,"",VLOOKUP($B50,'NEL &amp; P4P Backsheet'!$D$11:$BM$187,D$26,0)))</f>
        <v/>
      </c>
      <c r="E50" s="210">
        <f ca="1">IF(ISERROR(VLOOKUP($B50,'NEL &amp; P4P Backsheet'!$D$11:$BF$187,E$26,0)),"",VLOOKUP($B50,'NEL &amp; P4P Backsheet'!$D$11:$BF$187, E$26,0))</f>
        <v>1626036.8</v>
      </c>
      <c r="F50" s="210">
        <f ca="1">IF(ISERROR(VLOOKUP($B50,'NEL &amp; P4P Backsheet'!$D$11:$BF$187,F$26,0)),"",VLOOKUP($B50,'NEL &amp; P4P Backsheet'!$D$11:$BF$187, F$26,0))</f>
        <v>1980621</v>
      </c>
      <c r="G50" s="210">
        <f ca="1">IF(ISERROR(VLOOKUP($B50,'NEL &amp; P4P Backsheet'!$D$11:$BF$187,G$26,0)),"",VLOOKUP($B50,'NEL &amp; P4P Backsheet'!$D$11:$BF$187, G$26,0))</f>
        <v>3074386.6499999994</v>
      </c>
      <c r="H50" s="262">
        <f ca="1">IF(ISERROR(VLOOKUP($B50,'NEL &amp; P4P Backsheet'!$D$11:$BF$187,H$26,0)),"",VLOOKUP($B50,'NEL &amp; P4P Backsheet'!$D$11:$BF$187, H$26,0))</f>
        <v>3209796.7499999991</v>
      </c>
      <c r="I50" s="210">
        <f ca="1">IF(ISERROR(VLOOKUP($B50,'NEL &amp; P4P Backsheet'!$D$11:$BF$187,I$26,0)),"",VLOOKUP($B50,'NEL &amp; P4P Backsheet'!$D$11:$BF$187, I$26,0))</f>
        <v>20860</v>
      </c>
      <c r="J50" s="347">
        <f ca="1">IF(ISERROR(VLOOKUP($B50,'NEL &amp; P4P Backsheet'!$D$11:$BF$187,J$26,0)),"",VLOOKUP($B50,'NEL &amp; P4P Backsheet'!$D$11:$BF$187, J$26,0))</f>
        <v>834400</v>
      </c>
      <c r="K50" s="215">
        <f ca="1">IF(ISERROR(VLOOKUP($B50,'NEL &amp; P4P Backsheet'!$D$11:$BF$187,K$26,0)),"",VLOOKUP($B50,'NEL &amp; P4P Backsheet'!$D$11:$BF$187, K$26,0))</f>
        <v>424650.00000000006</v>
      </c>
      <c r="L50" s="210">
        <f ca="1">IF(ISERROR(VLOOKUP($B50,'NEL &amp; P4P Backsheet'!$D$11:$BF$187,L$26,0)),"",VLOOKUP($B50,'NEL &amp; P4P Backsheet'!$D$11:$BF$187, L$26,0))</f>
        <v>135590</v>
      </c>
      <c r="M50" s="210">
        <f ca="1">IF(ISERROR(VLOOKUP($B50,'NEL &amp; P4P Backsheet'!$D$11:$BF$187,M$26,0)),"",VLOOKUP($B50,'NEL &amp; P4P Backsheet'!$D$11:$BF$187, M$26,0))</f>
        <v>807580</v>
      </c>
      <c r="N50" s="215">
        <f ca="1">IF(ISERROR(VLOOKUP($B50,'NEL &amp; P4P Backsheet'!$D$11:$BF$187,N$26,0)),"",VLOOKUP($B50,'NEL &amp; P4P Backsheet'!$D$11:$BF$187, N$26,0))</f>
        <v>316073</v>
      </c>
      <c r="O50" s="213">
        <f ca="1">IF(ISERROR(VLOOKUP($B50,'NEL &amp; P4P Backsheet'!$D$11:$BF$187,O$26,0)),"",VLOOKUP($B50,'NEL &amp; P4P Backsheet'!$D$11:$BF$187, O$26,0))</f>
        <v>1605176.8</v>
      </c>
      <c r="P50" s="350">
        <f ca="1">IF(ISERROR(VLOOKUP($B50,'NEL &amp; P4P Backsheet'!$D$11:$BF$187,P$26,0)),"",VLOOKUP($B50,'NEL &amp; P4P Backsheet'!$D$11:$BF$187, P$26,0))</f>
        <v>1146221</v>
      </c>
      <c r="Q50" s="262">
        <f ca="1">IF(ISERROR(VLOOKUP($B50,'NEL &amp; P4P Backsheet'!$D$11:$BF$187,Q$26,0)),"",VLOOKUP($B50,'NEL &amp; P4P Backsheet'!$D$11:$BF$187, Q$26,0))</f>
        <v>2649736.6499999994</v>
      </c>
      <c r="R50" s="213">
        <f ca="1">IF(ISERROR(VLOOKUP($B50,'NEL &amp; P4P Backsheet'!$D$11:$BF$187,R$26,0)),"",VLOOKUP($B50,'NEL &amp; P4P Backsheet'!$D$11:$BF$187, R$26,0))</f>
        <v>1490446.8</v>
      </c>
      <c r="S50" s="350">
        <f ca="1">IF(ISERROR(VLOOKUP($B50,'NEL &amp; P4P Backsheet'!$D$11:$BF$187,S$26,0)),"",VLOOKUP($B50,'NEL &amp; P4P Backsheet'!$D$11:$BF$187, S$26,0))</f>
        <v>1173041</v>
      </c>
      <c r="T50" s="215">
        <f ca="1">IF(ISERROR(VLOOKUP($B50,'NEL &amp; P4P Backsheet'!$D$11:$BF$187,T$26,0)),"",VLOOKUP($B50,'NEL &amp; P4P Backsheet'!$D$11:$BF$187, T$26,0))</f>
        <v>2758313.6499999994</v>
      </c>
      <c r="U50" s="375" t="str">
        <f ca="1">IF(ISERROR(VLOOKUP($B50,'NEL &amp; P4P Backsheet'!$D$11:$BK$187,$U$26,0)),"",IF(VLOOKUP($B50,'NEL &amp; P4P Backsheet'!$D$11:$BK$187,$U$26,0)=0,"",VLOOKUP($B50,'NEL &amp; P4P Backsheet'!$D$11:$BK$187,$U$26,0)))</f>
        <v/>
      </c>
      <c r="V50"/>
    </row>
    <row r="51" spans="1:22" ht="60" customHeight="1">
      <c r="A51" s="3">
        <v>22</v>
      </c>
      <c r="B51" s="41" t="str">
        <f t="shared" ca="1" si="1"/>
        <v>Q80</v>
      </c>
      <c r="C51" s="42" t="str">
        <f ca="1">IF(B51="","",VLOOKUP(B51,'Org list'!$J$9:$K$637,2,0))</f>
        <v>NHS England South (South West)</v>
      </c>
      <c r="D51" s="216" t="str">
        <f ca="1">IF(ISERROR(VLOOKUP($B51,'NEL &amp; P4P Backsheet'!$D$11:$BM$187,D$26,0)),"",IF(VLOOKUP($B51,'NEL &amp; P4P Backsheet'!$D$11:$BM$187,D$26,0)=0,"",VLOOKUP($B51,'NEL &amp; P4P Backsheet'!$D$11:$BM$187,D$26,0)))</f>
        <v/>
      </c>
      <c r="E51" s="210">
        <f ca="1">IF(ISERROR(VLOOKUP($B51,'NEL &amp; P4P Backsheet'!$D$11:$BF$187,E$26,0)),"",VLOOKUP($B51,'NEL &amp; P4P Backsheet'!$D$11:$BF$187, E$26,0))</f>
        <v>2495910.75</v>
      </c>
      <c r="F51" s="210">
        <f ca="1">IF(ISERROR(VLOOKUP($B51,'NEL &amp; P4P Backsheet'!$D$11:$BF$187,F$26,0)),"",VLOOKUP($B51,'NEL &amp; P4P Backsheet'!$D$11:$BF$187, F$26,0))</f>
        <v>2881162.9999999986</v>
      </c>
      <c r="G51" s="210">
        <f ca="1">IF(ISERROR(VLOOKUP($B51,'NEL &amp; P4P Backsheet'!$D$11:$BF$187,G$26,0)),"",VLOOKUP($B51,'NEL &amp; P4P Backsheet'!$D$11:$BF$187, G$26,0))</f>
        <v>3636173</v>
      </c>
      <c r="H51" s="262">
        <f ca="1">IF(ISERROR(VLOOKUP($B51,'NEL &amp; P4P Backsheet'!$D$11:$BF$187,H$26,0)),"",VLOOKUP($B51,'NEL &amp; P4P Backsheet'!$D$11:$BF$187, H$26,0))</f>
        <v>4244241</v>
      </c>
      <c r="I51" s="210">
        <f ca="1">IF(ISERROR(VLOOKUP($B51,'NEL &amp; P4P Backsheet'!$D$11:$BF$187,I$26,0)),"",VLOOKUP($B51,'NEL &amp; P4P Backsheet'!$D$11:$BF$187, I$26,0))</f>
        <v>241380</v>
      </c>
      <c r="J51" s="347">
        <f ca="1">IF(ISERROR(VLOOKUP($B51,'NEL &amp; P4P Backsheet'!$D$11:$BF$187,J$26,0)),"",VLOOKUP($B51,'NEL &amp; P4P Backsheet'!$D$11:$BF$187, J$26,0))</f>
        <v>64070</v>
      </c>
      <c r="K51" s="215">
        <f ca="1">IF(ISERROR(VLOOKUP($B51,'NEL &amp; P4P Backsheet'!$D$11:$BF$187,K$26,0)),"",VLOOKUP($B51,'NEL &amp; P4P Backsheet'!$D$11:$BF$187, K$26,0))</f>
        <v>263730</v>
      </c>
      <c r="L51" s="210">
        <f ca="1">IF(ISERROR(VLOOKUP($B51,'NEL &amp; P4P Backsheet'!$D$11:$BF$187,L$26,0)),"",VLOOKUP($B51,'NEL &amp; P4P Backsheet'!$D$11:$BF$187, L$26,0))</f>
        <v>0</v>
      </c>
      <c r="M51" s="210">
        <f ca="1">IF(ISERROR(VLOOKUP($B51,'NEL &amp; P4P Backsheet'!$D$11:$BF$187,M$26,0)),"",VLOOKUP($B51,'NEL &amp; P4P Backsheet'!$D$11:$BF$187, M$26,0))</f>
        <v>785498</v>
      </c>
      <c r="N51" s="215">
        <f ca="1">IF(ISERROR(VLOOKUP($B51,'NEL &amp; P4P Backsheet'!$D$11:$BF$187,N$26,0)),"",VLOOKUP($B51,'NEL &amp; P4P Backsheet'!$D$11:$BF$187, N$26,0))</f>
        <v>0</v>
      </c>
      <c r="O51" s="213">
        <f ca="1">IF(ISERROR(VLOOKUP($B51,'NEL &amp; P4P Backsheet'!$D$11:$BF$187,O$26,0)),"",VLOOKUP($B51,'NEL &amp; P4P Backsheet'!$D$11:$BF$187, O$26,0))</f>
        <v>2254530.75</v>
      </c>
      <c r="P51" s="350">
        <f ca="1">IF(ISERROR(VLOOKUP($B51,'NEL &amp; P4P Backsheet'!$D$11:$BF$187,P$26,0)),"",VLOOKUP($B51,'NEL &amp; P4P Backsheet'!$D$11:$BF$187, P$26,0))</f>
        <v>2817092.9999999986</v>
      </c>
      <c r="Q51" s="262">
        <f ca="1">IF(ISERROR(VLOOKUP($B51,'NEL &amp; P4P Backsheet'!$D$11:$BF$187,Q$26,0)),"",VLOOKUP($B51,'NEL &amp; P4P Backsheet'!$D$11:$BF$187, Q$26,0))</f>
        <v>3372443</v>
      </c>
      <c r="R51" s="213">
        <f ca="1">IF(ISERROR(VLOOKUP($B51,'NEL &amp; P4P Backsheet'!$D$11:$BF$187,R$26,0)),"",VLOOKUP($B51,'NEL &amp; P4P Backsheet'!$D$11:$BF$187, R$26,0))</f>
        <v>2495910.75</v>
      </c>
      <c r="S51" s="350">
        <f ca="1">IF(ISERROR(VLOOKUP($B51,'NEL &amp; P4P Backsheet'!$D$11:$BF$187,S$26,0)),"",VLOOKUP($B51,'NEL &amp; P4P Backsheet'!$D$11:$BF$187, S$26,0))</f>
        <v>2095664.9999999986</v>
      </c>
      <c r="T51" s="215">
        <f ca="1">IF(ISERROR(VLOOKUP($B51,'NEL &amp; P4P Backsheet'!$D$11:$BF$187,T$26,0)),"",VLOOKUP($B51,'NEL &amp; P4P Backsheet'!$D$11:$BF$187, T$26,0))</f>
        <v>3636173</v>
      </c>
      <c r="U51" s="375" t="str">
        <f ca="1">IF(ISERROR(VLOOKUP($B51,'NEL &amp; P4P Backsheet'!$D$11:$BK$187,$U$26,0)),"",IF(VLOOKUP($B51,'NEL &amp; P4P Backsheet'!$D$11:$BK$187,$U$26,0)=0,"",VLOOKUP($B51,'NEL &amp; P4P Backsheet'!$D$11:$BK$187,$U$26,0)))</f>
        <v/>
      </c>
      <c r="V51"/>
    </row>
    <row r="52" spans="1:22" ht="60" customHeight="1">
      <c r="A52" s="3">
        <v>23</v>
      </c>
      <c r="B52" s="41" t="str">
        <f t="shared" ca="1" si="1"/>
        <v>Q81</v>
      </c>
      <c r="C52" s="42" t="str">
        <f ca="1">IF(B52="","",VLOOKUP(B52,'Org list'!$J$9:$K$637,2,0))</f>
        <v>NHS England South (South East)</v>
      </c>
      <c r="D52" s="216" t="str">
        <f ca="1">IF(ISERROR(VLOOKUP($B52,'NEL &amp; P4P Backsheet'!$D$11:$BM$187,D$26,0)),"",IF(VLOOKUP($B52,'NEL &amp; P4P Backsheet'!$D$11:$BM$187,D$26,0)=0,"",VLOOKUP($B52,'NEL &amp; P4P Backsheet'!$D$11:$BM$187,D$26,0)))</f>
        <v/>
      </c>
      <c r="E52" s="210">
        <f ca="1">IF(ISERROR(VLOOKUP($B52,'NEL &amp; P4P Backsheet'!$D$11:$BF$187,E$26,0)),"",VLOOKUP($B52,'NEL &amp; P4P Backsheet'!$D$11:$BF$187, E$26,0))</f>
        <v>2335914.2497590273</v>
      </c>
      <c r="F52" s="210">
        <f ca="1">IF(ISERROR(VLOOKUP($B52,'NEL &amp; P4P Backsheet'!$D$11:$BF$187,F$26,0)),"",VLOOKUP($B52,'NEL &amp; P4P Backsheet'!$D$11:$BF$187, F$26,0))</f>
        <v>3246419.8577275677</v>
      </c>
      <c r="G52" s="210">
        <f ca="1">IF(ISERROR(VLOOKUP($B52,'NEL &amp; P4P Backsheet'!$D$11:$BF$187,G$26,0)),"",VLOOKUP($B52,'NEL &amp; P4P Backsheet'!$D$11:$BF$187, G$26,0))</f>
        <v>3626452.0049321996</v>
      </c>
      <c r="H52" s="262">
        <f ca="1">IF(ISERROR(VLOOKUP($B52,'NEL &amp; P4P Backsheet'!$D$11:$BF$187,H$26,0)),"",VLOOKUP($B52,'NEL &amp; P4P Backsheet'!$D$11:$BF$187, H$26,0))</f>
        <v>3860230.8612818122</v>
      </c>
      <c r="I52" s="210">
        <f ca="1">IF(ISERROR(VLOOKUP($B52,'NEL &amp; P4P Backsheet'!$D$11:$BF$187,I$26,0)),"",VLOOKUP($B52,'NEL &amp; P4P Backsheet'!$D$11:$BF$187, I$26,0))</f>
        <v>774160</v>
      </c>
      <c r="J52" s="347">
        <f ca="1">IF(ISERROR(VLOOKUP($B52,'NEL &amp; P4P Backsheet'!$D$11:$BF$187,J$26,0)),"",VLOOKUP($B52,'NEL &amp; P4P Backsheet'!$D$11:$BF$187, J$26,0))</f>
        <v>1087700</v>
      </c>
      <c r="K52" s="215">
        <f ca="1">IF(ISERROR(VLOOKUP($B52,'NEL &amp; P4P Backsheet'!$D$11:$BF$187,K$26,0)),"",VLOOKUP($B52,'NEL &amp; P4P Backsheet'!$D$11:$BF$187, K$26,0))</f>
        <v>998136.09999999916</v>
      </c>
      <c r="L52" s="210">
        <f ca="1">IF(ISERROR(VLOOKUP($B52,'NEL &amp; P4P Backsheet'!$D$11:$BF$187,L$26,0)),"",VLOOKUP($B52,'NEL &amp; P4P Backsheet'!$D$11:$BF$187, L$26,0))</f>
        <v>703690</v>
      </c>
      <c r="M52" s="210">
        <f ca="1">IF(ISERROR(VLOOKUP($B52,'NEL &amp; P4P Backsheet'!$D$11:$BF$187,M$26,0)),"",VLOOKUP($B52,'NEL &amp; P4P Backsheet'!$D$11:$BF$187, M$26,0))</f>
        <v>888080</v>
      </c>
      <c r="N52" s="215">
        <f ca="1">IF(ISERROR(VLOOKUP($B52,'NEL &amp; P4P Backsheet'!$D$11:$BF$187,N$26,0)),"",VLOOKUP($B52,'NEL &amp; P4P Backsheet'!$D$11:$BF$187, N$26,0))</f>
        <v>1158591</v>
      </c>
      <c r="O52" s="213">
        <f ca="1">IF(ISERROR(VLOOKUP($B52,'NEL &amp; P4P Backsheet'!$D$11:$BF$187,O$26,0)),"",VLOOKUP($B52,'NEL &amp; P4P Backsheet'!$D$11:$BF$187, O$26,0))</f>
        <v>1561754.2497590273</v>
      </c>
      <c r="P52" s="350">
        <f ca="1">IF(ISERROR(VLOOKUP($B52,'NEL &amp; P4P Backsheet'!$D$11:$BF$187,P$26,0)),"",VLOOKUP($B52,'NEL &amp; P4P Backsheet'!$D$11:$BF$187, P$26,0))</f>
        <v>2158719.8577275677</v>
      </c>
      <c r="Q52" s="262">
        <f ca="1">IF(ISERROR(VLOOKUP($B52,'NEL &amp; P4P Backsheet'!$D$11:$BF$187,Q$26,0)),"",VLOOKUP($B52,'NEL &amp; P4P Backsheet'!$D$11:$BF$187, Q$26,0))</f>
        <v>2628315.9049322004</v>
      </c>
      <c r="R52" s="213">
        <f ca="1">IF(ISERROR(VLOOKUP($B52,'NEL &amp; P4P Backsheet'!$D$11:$BF$187,R$26,0)),"",VLOOKUP($B52,'NEL &amp; P4P Backsheet'!$D$11:$BF$187, R$26,0))</f>
        <v>1632224.2497590273</v>
      </c>
      <c r="S52" s="350">
        <f ca="1">IF(ISERROR(VLOOKUP($B52,'NEL &amp; P4P Backsheet'!$D$11:$BF$187,S$26,0)),"",VLOOKUP($B52,'NEL &amp; P4P Backsheet'!$D$11:$BF$187, S$26,0))</f>
        <v>2358339.8577275677</v>
      </c>
      <c r="T52" s="215">
        <f ca="1">IF(ISERROR(VLOOKUP($B52,'NEL &amp; P4P Backsheet'!$D$11:$BF$187,T$26,0)),"",VLOOKUP($B52,'NEL &amp; P4P Backsheet'!$D$11:$BF$187, T$26,0))</f>
        <v>2467861.0049321996</v>
      </c>
      <c r="U52" s="375" t="str">
        <f ca="1">IF(ISERROR(VLOOKUP($B52,'NEL &amp; P4P Backsheet'!$D$11:$BK$187,$U$26,0)),"",IF(VLOOKUP($B52,'NEL &amp; P4P Backsheet'!$D$11:$BK$187,$U$26,0)=0,"",VLOOKUP($B52,'NEL &amp; P4P Backsheet'!$D$11:$BK$187,$U$26,0)))</f>
        <v/>
      </c>
      <c r="V52"/>
    </row>
    <row r="53" spans="1:22" ht="60" customHeight="1">
      <c r="A53" s="3">
        <v>24</v>
      </c>
      <c r="B53" s="41" t="str">
        <f t="shared" ca="1" si="1"/>
        <v>Q82</v>
      </c>
      <c r="C53" s="42" t="str">
        <f ca="1">IF(B53="","",VLOOKUP(B53,'Org list'!$J$9:$K$637,2,0))</f>
        <v>NHS England South (South Central)</v>
      </c>
      <c r="D53" s="216" t="str">
        <f ca="1">IF(ISERROR(VLOOKUP($B53,'NEL &amp; P4P Backsheet'!$D$11:$BM$187,D$26,0)),"",IF(VLOOKUP($B53,'NEL &amp; P4P Backsheet'!$D$11:$BM$187,D$26,0)=0,"",VLOOKUP($B53,'NEL &amp; P4P Backsheet'!$D$11:$BM$187,D$26,0)))</f>
        <v/>
      </c>
      <c r="E53" s="210">
        <f ca="1">IF(ISERROR(VLOOKUP($B53,'NEL &amp; P4P Backsheet'!$D$11:$BF$187,E$26,0)),"",VLOOKUP($B53,'NEL &amp; P4P Backsheet'!$D$11:$BF$187, E$26,0))</f>
        <v>1288850</v>
      </c>
      <c r="F53" s="210">
        <f ca="1">IF(ISERROR(VLOOKUP($B53,'NEL &amp; P4P Backsheet'!$D$11:$BF$187,F$26,0)),"",VLOOKUP($B53,'NEL &amp; P4P Backsheet'!$D$11:$BF$187, F$26,0))</f>
        <v>1393880.4725198371</v>
      </c>
      <c r="G53" s="210">
        <f ca="1">IF(ISERROR(VLOOKUP($B53,'NEL &amp; P4P Backsheet'!$D$11:$BF$187,G$26,0)),"",VLOOKUP($B53,'NEL &amp; P4P Backsheet'!$D$11:$BF$187, G$26,0))</f>
        <v>1821277.1963311718</v>
      </c>
      <c r="H53" s="262">
        <f ca="1">IF(ISERROR(VLOOKUP($B53,'NEL &amp; P4P Backsheet'!$D$11:$BF$187,H$26,0)),"",VLOOKUP($B53,'NEL &amp; P4P Backsheet'!$D$11:$BF$187, H$26,0))</f>
        <v>3565775.9647495784</v>
      </c>
      <c r="I53" s="210">
        <f ca="1">IF(ISERROR(VLOOKUP($B53,'NEL &amp; P4P Backsheet'!$D$11:$BF$187,I$26,0)),"",VLOOKUP($B53,'NEL &amp; P4P Backsheet'!$D$11:$BF$187, I$26,0))</f>
        <v>292040</v>
      </c>
      <c r="J53" s="347">
        <f ca="1">IF(ISERROR(VLOOKUP($B53,'NEL &amp; P4P Backsheet'!$D$11:$BF$187,J$26,0)),"",VLOOKUP($B53,'NEL &amp; P4P Backsheet'!$D$11:$BF$187, J$26,0))</f>
        <v>933542.39999999991</v>
      </c>
      <c r="K53" s="215">
        <f ca="1">IF(ISERROR(VLOOKUP($B53,'NEL &amp; P4P Backsheet'!$D$11:$BF$187,K$26,0)),"",VLOOKUP($B53,'NEL &amp; P4P Backsheet'!$D$11:$BF$187, K$26,0))</f>
        <v>904430</v>
      </c>
      <c r="L53" s="210">
        <f ca="1">IF(ISERROR(VLOOKUP($B53,'NEL &amp; P4P Backsheet'!$D$11:$BF$187,L$26,0)),"",VLOOKUP($B53,'NEL &amp; P4P Backsheet'!$D$11:$BF$187, L$26,0))</f>
        <v>401456.78</v>
      </c>
      <c r="M53" s="210">
        <f ca="1">IF(ISERROR(VLOOKUP($B53,'NEL &amp; P4P Backsheet'!$D$11:$BF$187,M$26,0)),"",VLOOKUP($B53,'NEL &amp; P4P Backsheet'!$D$11:$BF$187, M$26,0))</f>
        <v>679362.31</v>
      </c>
      <c r="N53" s="215">
        <f ca="1">IF(ISERROR(VLOOKUP($B53,'NEL &amp; P4P Backsheet'!$D$11:$BF$187,N$26,0)),"",VLOOKUP($B53,'NEL &amp; P4P Backsheet'!$D$11:$BF$187, N$26,0))</f>
        <v>739040</v>
      </c>
      <c r="O53" s="213">
        <f ca="1">IF(ISERROR(VLOOKUP($B53,'NEL &amp; P4P Backsheet'!$D$11:$BF$187,O$26,0)),"",VLOOKUP($B53,'NEL &amp; P4P Backsheet'!$D$11:$BF$187, O$26,0))</f>
        <v>996810</v>
      </c>
      <c r="P53" s="350">
        <f ca="1">IF(ISERROR(VLOOKUP($B53,'NEL &amp; P4P Backsheet'!$D$11:$BF$187,P$26,0)),"",VLOOKUP($B53,'NEL &amp; P4P Backsheet'!$D$11:$BF$187, P$26,0))</f>
        <v>460338.07251983718</v>
      </c>
      <c r="Q53" s="262">
        <f ca="1">IF(ISERROR(VLOOKUP($B53,'NEL &amp; P4P Backsheet'!$D$11:$BF$187,Q$26,0)),"",VLOOKUP($B53,'NEL &amp; P4P Backsheet'!$D$11:$BF$187, Q$26,0))</f>
        <v>916847.19633117178</v>
      </c>
      <c r="R53" s="213">
        <f ca="1">IF(ISERROR(VLOOKUP($B53,'NEL &amp; P4P Backsheet'!$D$11:$BF$187,R$26,0)),"",VLOOKUP($B53,'NEL &amp; P4P Backsheet'!$D$11:$BF$187, R$26,0))</f>
        <v>887393.22</v>
      </c>
      <c r="S53" s="350">
        <f ca="1">IF(ISERROR(VLOOKUP($B53,'NEL &amp; P4P Backsheet'!$D$11:$BF$187,S$26,0)),"",VLOOKUP($B53,'NEL &amp; P4P Backsheet'!$D$11:$BF$187, S$26,0))</f>
        <v>714518.16251983726</v>
      </c>
      <c r="T53" s="215">
        <f ca="1">IF(ISERROR(VLOOKUP($B53,'NEL &amp; P4P Backsheet'!$D$11:$BF$187,T$26,0)),"",VLOOKUP($B53,'NEL &amp; P4P Backsheet'!$D$11:$BF$187, T$26,0))</f>
        <v>1082237.1963311718</v>
      </c>
      <c r="U53" s="375" t="str">
        <f ca="1">IF(ISERROR(VLOOKUP($B53,'NEL &amp; P4P Backsheet'!$D$11:$BK$187,$U$26,0)),"",IF(VLOOKUP($B53,'NEL &amp; P4P Backsheet'!$D$11:$BK$187,$U$26,0)=0,"",VLOOKUP($B53,'NEL &amp; P4P Backsheet'!$D$11:$BK$187,$U$26,0)))</f>
        <v/>
      </c>
      <c r="V53"/>
    </row>
    <row r="54" spans="1:22" ht="60" customHeight="1">
      <c r="A54" s="3">
        <v>25</v>
      </c>
      <c r="B54" s="41" t="str">
        <f t="shared" ca="1" si="1"/>
        <v>Q70</v>
      </c>
      <c r="C54" s="42" t="str">
        <f ca="1">IF(B54="","",VLOOKUP(B54,'Org list'!$J$9:$K$637,2,0))</f>
        <v>NHS England South (Wessex)</v>
      </c>
      <c r="D54" s="216" t="str">
        <f ca="1">IF(ISERROR(VLOOKUP($B54,'NEL &amp; P4P Backsheet'!$D$11:$BM$187,D$26,0)),"",IF(VLOOKUP($B54,'NEL &amp; P4P Backsheet'!$D$11:$BM$187,D$26,0)=0,"",VLOOKUP($B54,'NEL &amp; P4P Backsheet'!$D$11:$BM$187,D$26,0)))</f>
        <v/>
      </c>
      <c r="E54" s="210">
        <f ca="1">IF(ISERROR(VLOOKUP($B54,'NEL &amp; P4P Backsheet'!$D$11:$BF$187,E$26,0)),"",VLOOKUP($B54,'NEL &amp; P4P Backsheet'!$D$11:$BF$187, E$26,0))</f>
        <v>211580</v>
      </c>
      <c r="F54" s="210">
        <f ca="1">IF(ISERROR(VLOOKUP($B54,'NEL &amp; P4P Backsheet'!$D$11:$BF$187,F$26,0)),"",VLOOKUP($B54,'NEL &amp; P4P Backsheet'!$D$11:$BF$187, F$26,0))</f>
        <v>353130</v>
      </c>
      <c r="G54" s="210">
        <f ca="1">IF(ISERROR(VLOOKUP($B54,'NEL &amp; P4P Backsheet'!$D$11:$BF$187,G$26,0)),"",VLOOKUP($B54,'NEL &amp; P4P Backsheet'!$D$11:$BF$187, G$26,0))</f>
        <v>84930</v>
      </c>
      <c r="H54" s="262">
        <f ca="1">IF(ISERROR(VLOOKUP($B54,'NEL &amp; P4P Backsheet'!$D$11:$BF$187,H$26,0)),"",VLOOKUP($B54,'NEL &amp; P4P Backsheet'!$D$11:$BF$187, H$26,0))</f>
        <v>1039590</v>
      </c>
      <c r="I54" s="210">
        <f ca="1">IF(ISERROR(VLOOKUP($B54,'NEL &amp; P4P Backsheet'!$D$11:$BF$187,I$26,0)),"",VLOOKUP($B54,'NEL &amp; P4P Backsheet'!$D$11:$BF$187, I$26,0))</f>
        <v>117710</v>
      </c>
      <c r="J54" s="347">
        <f ca="1">IF(ISERROR(VLOOKUP($B54,'NEL &amp; P4P Backsheet'!$D$11:$BF$187,J$26,0)),"",VLOOKUP($B54,'NEL &amp; P4P Backsheet'!$D$11:$BF$187, J$26,0))</f>
        <v>366540</v>
      </c>
      <c r="K54" s="215">
        <f ca="1">IF(ISERROR(VLOOKUP($B54,'NEL &amp; P4P Backsheet'!$D$11:$BF$187,K$26,0)),"",VLOOKUP($B54,'NEL &amp; P4P Backsheet'!$D$11:$BF$187, K$26,0))</f>
        <v>165390</v>
      </c>
      <c r="L54" s="210">
        <f ca="1">IF(ISERROR(VLOOKUP($B54,'NEL &amp; P4P Backsheet'!$D$11:$BF$187,L$26,0)),"",VLOOKUP($B54,'NEL &amp; P4P Backsheet'!$D$11:$BF$187, L$26,0))</f>
        <v>1861010</v>
      </c>
      <c r="M54" s="210">
        <f ca="1">IF(ISERROR(VLOOKUP($B54,'NEL &amp; P4P Backsheet'!$D$11:$BF$187,M$26,0)),"",VLOOKUP($B54,'NEL &amp; P4P Backsheet'!$D$11:$BF$187, M$26,0))</f>
        <v>570670</v>
      </c>
      <c r="N54" s="215">
        <f ca="1">IF(ISERROR(VLOOKUP($B54,'NEL &amp; P4P Backsheet'!$D$11:$BF$187,N$26,0)),"",VLOOKUP($B54,'NEL &amp; P4P Backsheet'!$D$11:$BF$187, N$26,0))</f>
        <v>369520</v>
      </c>
      <c r="O54" s="213">
        <f ca="1">IF(ISERROR(VLOOKUP($B54,'NEL &amp; P4P Backsheet'!$D$11:$BF$187,O$26,0)),"",VLOOKUP($B54,'NEL &amp; P4P Backsheet'!$D$11:$BF$187, O$26,0))</f>
        <v>93870</v>
      </c>
      <c r="P54" s="350">
        <f ca="1">IF(ISERROR(VLOOKUP($B54,'NEL &amp; P4P Backsheet'!$D$11:$BF$187,P$26,0)),"",VLOOKUP($B54,'NEL &amp; P4P Backsheet'!$D$11:$BF$187, P$26,0))</f>
        <v>-13410</v>
      </c>
      <c r="Q54" s="262">
        <f ca="1">IF(ISERROR(VLOOKUP($B54,'NEL &amp; P4P Backsheet'!$D$11:$BF$187,Q$26,0)),"",VLOOKUP($B54,'NEL &amp; P4P Backsheet'!$D$11:$BF$187, Q$26,0))</f>
        <v>-80460</v>
      </c>
      <c r="R54" s="213">
        <f ca="1">IF(ISERROR(VLOOKUP($B54,'NEL &amp; P4P Backsheet'!$D$11:$BF$187,R$26,0)),"",VLOOKUP($B54,'NEL &amp; P4P Backsheet'!$D$11:$BF$187, R$26,0))</f>
        <v>-1649430</v>
      </c>
      <c r="S54" s="350">
        <f ca="1">IF(ISERROR(VLOOKUP($B54,'NEL &amp; P4P Backsheet'!$D$11:$BF$187,S$26,0)),"",VLOOKUP($B54,'NEL &amp; P4P Backsheet'!$D$11:$BF$187, S$26,0))</f>
        <v>-217540</v>
      </c>
      <c r="T54" s="215">
        <f ca="1">IF(ISERROR(VLOOKUP($B54,'NEL &amp; P4P Backsheet'!$D$11:$BF$187,T$26,0)),"",VLOOKUP($B54,'NEL &amp; P4P Backsheet'!$D$11:$BF$187, T$26,0))</f>
        <v>-284590</v>
      </c>
      <c r="U54" s="375" t="str">
        <f ca="1">IF(ISERROR(VLOOKUP($B54,'NEL &amp; P4P Backsheet'!$D$11:$BK$187,$U$26,0)),"",IF(VLOOKUP($B54,'NEL &amp; P4P Backsheet'!$D$11:$BK$187,$U$26,0)=0,"",VLOOKUP($B54,'NEL &amp; P4P Backsheet'!$D$11:$BK$187,$U$26,0)))</f>
        <v/>
      </c>
      <c r="V54"/>
    </row>
    <row r="55" spans="1:22" ht="60" customHeight="1">
      <c r="A55" s="3">
        <v>26</v>
      </c>
      <c r="B55" s="41" t="str">
        <f t="shared" ca="1" si="1"/>
        <v>Q71</v>
      </c>
      <c r="C55" s="42" t="str">
        <f ca="1">IF(B55="","",VLOOKUP(B55,'Org list'!$J$9:$K$637,2,0))</f>
        <v>NHS England London</v>
      </c>
      <c r="D55" s="216" t="str">
        <f ca="1">IF(ISERROR(VLOOKUP($B55,'NEL &amp; P4P Backsheet'!$D$11:$BM$187,D$26,0)),"",IF(VLOOKUP($B55,'NEL &amp; P4P Backsheet'!$D$11:$BM$187,D$26,0)=0,"",VLOOKUP($B55,'NEL &amp; P4P Backsheet'!$D$11:$BM$187,D$26,0)))</f>
        <v/>
      </c>
      <c r="E55" s="210">
        <f ca="1">IF(ISERROR(VLOOKUP($B55,'NEL &amp; P4P Backsheet'!$D$11:$BF$187,E$26,0)),"",VLOOKUP($B55,'NEL &amp; P4P Backsheet'!$D$11:$BF$187, E$26,0))</f>
        <v>5897271.5305059878</v>
      </c>
      <c r="F55" s="210">
        <f ca="1">IF(ISERROR(VLOOKUP($B55,'NEL &amp; P4P Backsheet'!$D$11:$BF$187,F$26,0)),"",VLOOKUP($B55,'NEL &amp; P4P Backsheet'!$D$11:$BF$187, F$26,0))</f>
        <v>4771256.7441599825</v>
      </c>
      <c r="G55" s="210">
        <f ca="1">IF(ISERROR(VLOOKUP($B55,'NEL &amp; P4P Backsheet'!$D$11:$BF$187,G$26,0)),"",VLOOKUP($B55,'NEL &amp; P4P Backsheet'!$D$11:$BF$187, G$26,0))</f>
        <v>4914688.7941421261</v>
      </c>
      <c r="H55" s="262">
        <f ca="1">IF(ISERROR(VLOOKUP($B55,'NEL &amp; P4P Backsheet'!$D$11:$BF$187,H$26,0)),"",VLOOKUP($B55,'NEL &amp; P4P Backsheet'!$D$11:$BF$187, H$26,0))</f>
        <v>7271126.2388629112</v>
      </c>
      <c r="I55" s="210">
        <f ca="1">IF(ISERROR(VLOOKUP($B55,'NEL &amp; P4P Backsheet'!$D$11:$BF$187,I$26,0)),"",VLOOKUP($B55,'NEL &amp; P4P Backsheet'!$D$11:$BF$187, I$26,0))</f>
        <v>1831550.0120000001</v>
      </c>
      <c r="J55" s="347">
        <f ca="1">IF(ISERROR(VLOOKUP($B55,'NEL &amp; P4P Backsheet'!$D$11:$BF$187,J$26,0)),"",VLOOKUP($B55,'NEL &amp; P4P Backsheet'!$D$11:$BF$187, J$26,0))</f>
        <v>1430980.3923574563</v>
      </c>
      <c r="K55" s="215">
        <f ca="1">IF(ISERROR(VLOOKUP($B55,'NEL &amp; P4P Backsheet'!$D$11:$BF$187,K$26,0)),"",VLOOKUP($B55,'NEL &amp; P4P Backsheet'!$D$11:$BF$187, K$26,0))</f>
        <v>2291416.950000002</v>
      </c>
      <c r="L55" s="210">
        <f ca="1">IF(ISERROR(VLOOKUP($B55,'NEL &amp; P4P Backsheet'!$D$11:$BF$187,L$26,0)),"",VLOOKUP($B55,'NEL &amp; P4P Backsheet'!$D$11:$BF$187, L$26,0))</f>
        <v>644034</v>
      </c>
      <c r="M55" s="210">
        <f ca="1">IF(ISERROR(VLOOKUP($B55,'NEL &amp; P4P Backsheet'!$D$11:$BF$187,M$26,0)),"",VLOOKUP($B55,'NEL &amp; P4P Backsheet'!$D$11:$BF$187, M$26,0))</f>
        <v>1361600</v>
      </c>
      <c r="N55" s="215">
        <f ca="1">IF(ISERROR(VLOOKUP($B55,'NEL &amp; P4P Backsheet'!$D$11:$BF$187,N$26,0)),"",VLOOKUP($B55,'NEL &amp; P4P Backsheet'!$D$11:$BF$187, N$26,0))</f>
        <v>1510180</v>
      </c>
      <c r="O55" s="213">
        <f ca="1">IF(ISERROR(VLOOKUP($B55,'NEL &amp; P4P Backsheet'!$D$11:$BF$187,O$26,0)),"",VLOOKUP($B55,'NEL &amp; P4P Backsheet'!$D$11:$BF$187, O$26,0))</f>
        <v>4065721.5185059877</v>
      </c>
      <c r="P55" s="350">
        <f ca="1">IF(ISERROR(VLOOKUP($B55,'NEL &amp; P4P Backsheet'!$D$11:$BF$187,P$26,0)),"",VLOOKUP($B55,'NEL &amp; P4P Backsheet'!$D$11:$BF$187, P$26,0))</f>
        <v>3340276.3518025265</v>
      </c>
      <c r="Q55" s="262">
        <f ca="1">IF(ISERROR(VLOOKUP($B55,'NEL &amp; P4P Backsheet'!$D$11:$BF$187,Q$26,0)),"",VLOOKUP($B55,'NEL &amp; P4P Backsheet'!$D$11:$BF$187, Q$26,0))</f>
        <v>2623271.8441421236</v>
      </c>
      <c r="R55" s="213">
        <f ca="1">IF(ISERROR(VLOOKUP($B55,'NEL &amp; P4P Backsheet'!$D$11:$BF$187,R$26,0)),"",VLOOKUP($B55,'NEL &amp; P4P Backsheet'!$D$11:$BF$187, R$26,0))</f>
        <v>5069967.5305059878</v>
      </c>
      <c r="S55" s="350">
        <f ca="1">IF(ISERROR(VLOOKUP($B55,'NEL &amp; P4P Backsheet'!$D$11:$BF$187,S$26,0)),"",VLOOKUP($B55,'NEL &amp; P4P Backsheet'!$D$11:$BF$187, S$26,0))</f>
        <v>3409656.744159983</v>
      </c>
      <c r="T55" s="215">
        <f ca="1">IF(ISERROR(VLOOKUP($B55,'NEL &amp; P4P Backsheet'!$D$11:$BF$187,T$26,0)),"",VLOOKUP($B55,'NEL &amp; P4P Backsheet'!$D$11:$BF$187, T$26,0))</f>
        <v>3404508.7941421261</v>
      </c>
      <c r="U55" s="375" t="str">
        <f ca="1">IF(ISERROR(VLOOKUP($B55,'NEL &amp; P4P Backsheet'!$D$11:$BK$187,$U$26,0)),"",IF(VLOOKUP($B55,'NEL &amp; P4P Backsheet'!$D$11:$BK$187,$U$26,0)=0,"",VLOOKUP($B55,'NEL &amp; P4P Backsheet'!$D$11:$BK$187,$U$26,0)))</f>
        <v/>
      </c>
      <c r="V55"/>
    </row>
    <row r="56" spans="1:22" ht="60" customHeight="1">
      <c r="A56" s="3">
        <v>27</v>
      </c>
      <c r="B56" s="41" t="str">
        <f t="shared" ca="1" si="1"/>
        <v>E09000002</v>
      </c>
      <c r="C56" s="42" t="str">
        <f ca="1">IF(B56="","",VLOOKUP(B56,'Org list'!$J$9:$K$637,2,0))</f>
        <v>Barking and Dagenham</v>
      </c>
      <c r="D56" s="216">
        <f ca="1">IF(ISERROR(VLOOKUP($B56,'NEL &amp; P4P Backsheet'!$D$11:$BM$187,D$26,0)),"",IF(VLOOKUP($B56,'NEL &amp; P4P Backsheet'!$D$11:$BM$187,D$26,0)=0,"",VLOOKUP($B56,'NEL &amp; P4P Backsheet'!$D$11:$BM$187,D$26,0)))</f>
        <v>1490</v>
      </c>
      <c r="E56" s="210">
        <f ca="1">IF(ISERROR(VLOOKUP($B56,'NEL &amp; P4P Backsheet'!$D$11:$BF$187,E$26,0)),"",VLOOKUP($B56,'NEL &amp; P4P Backsheet'!$D$11:$BF$187, E$26,0))</f>
        <v>173872.93511439714</v>
      </c>
      <c r="F56" s="210">
        <f ca="1">IF(ISERROR(VLOOKUP($B56,'NEL &amp; P4P Backsheet'!$D$11:$BF$187,F$26,0)),"",VLOOKUP($B56,'NEL &amp; P4P Backsheet'!$D$11:$BF$187, F$26,0))</f>
        <v>177762.96954501129</v>
      </c>
      <c r="G56" s="210">
        <f ca="1">IF(ISERROR(VLOOKUP($B56,'NEL &amp; P4P Backsheet'!$D$11:$BF$187,G$26,0)),"",VLOOKUP($B56,'NEL &amp; P4P Backsheet'!$D$11:$BF$187, G$26,0))</f>
        <v>181273.33940224984</v>
      </c>
      <c r="H56" s="262">
        <f ca="1">IF(ISERROR(VLOOKUP($B56,'NEL &amp; P4P Backsheet'!$D$11:$BF$187,H$26,0)),"",VLOOKUP($B56,'NEL &amp; P4P Backsheet'!$D$11:$BF$187, H$26,0))</f>
        <v>177290.43042740319</v>
      </c>
      <c r="I56" s="210">
        <f ca="1">IF(ISERROR(VLOOKUP($B56,'NEL &amp; P4P Backsheet'!$D$11:$BF$187,I$26,0)),"",VLOOKUP($B56,'NEL &amp; P4P Backsheet'!$D$11:$BF$187, I$26,0))</f>
        <v>0</v>
      </c>
      <c r="J56" s="347">
        <f ca="1">IF(ISERROR(VLOOKUP($B56,'NEL &amp; P4P Backsheet'!$D$11:$BF$187,J$26,0)),"",VLOOKUP($B56,'NEL &amp; P4P Backsheet'!$D$11:$BF$187, J$26,0))</f>
        <v>0</v>
      </c>
      <c r="K56" s="215">
        <f ca="1">IF(ISERROR(VLOOKUP($B56,'NEL &amp; P4P Backsheet'!$D$11:$BF$187,K$26,0)),"",VLOOKUP($B56,'NEL &amp; P4P Backsheet'!$D$11:$BF$187, K$26,0))</f>
        <v>0</v>
      </c>
      <c r="L56" s="210">
        <f ca="1">IF(ISERROR(VLOOKUP($B56,'NEL &amp; P4P Backsheet'!$D$11:$BF$187,L$26,0)),"",VLOOKUP($B56,'NEL &amp; P4P Backsheet'!$D$11:$BF$187, L$26,0))</f>
        <v>0</v>
      </c>
      <c r="M56" s="210">
        <f ca="1">IF(ISERROR(VLOOKUP($B56,'NEL &amp; P4P Backsheet'!$D$11:$BF$187,M$26,0)),"",VLOOKUP($B56,'NEL &amp; P4P Backsheet'!$D$11:$BF$187, M$26,0))</f>
        <v>0</v>
      </c>
      <c r="N56" s="215">
        <f ca="1">IF(ISERROR(VLOOKUP($B56,'NEL &amp; P4P Backsheet'!$D$11:$BF$187,N$26,0)),"",VLOOKUP($B56,'NEL &amp; P4P Backsheet'!$D$11:$BF$187, N$26,0))</f>
        <v>0</v>
      </c>
      <c r="O56" s="213">
        <f ca="1">IF(ISERROR(VLOOKUP($B56,'NEL &amp; P4P Backsheet'!$D$11:$BF$187,O$26,0)),"",VLOOKUP($B56,'NEL &amp; P4P Backsheet'!$D$11:$BF$187, O$26,0))</f>
        <v>173872.93511439714</v>
      </c>
      <c r="P56" s="350">
        <f ca="1">IF(ISERROR(VLOOKUP($B56,'NEL &amp; P4P Backsheet'!$D$11:$BF$187,P$26,0)),"",VLOOKUP($B56,'NEL &amp; P4P Backsheet'!$D$11:$BF$187, P$26,0))</f>
        <v>177762.96954501129</v>
      </c>
      <c r="Q56" s="262">
        <f ca="1">IF(ISERROR(VLOOKUP($B56,'NEL &amp; P4P Backsheet'!$D$11:$BF$187,Q$26,0)),"",VLOOKUP($B56,'NEL &amp; P4P Backsheet'!$D$11:$BF$187, Q$26,0))</f>
        <v>181273.33940224984</v>
      </c>
      <c r="R56" s="213">
        <f ca="1">IF(ISERROR(VLOOKUP($B56,'NEL &amp; P4P Backsheet'!$D$11:$BF$187,R$26,0)),"",VLOOKUP($B56,'NEL &amp; P4P Backsheet'!$D$11:$BF$187, R$26,0))</f>
        <v>173872.93511439714</v>
      </c>
      <c r="S56" s="350">
        <f ca="1">IF(ISERROR(VLOOKUP($B56,'NEL &amp; P4P Backsheet'!$D$11:$BF$187,S$26,0)),"",VLOOKUP($B56,'NEL &amp; P4P Backsheet'!$D$11:$BF$187, S$26,0))</f>
        <v>177762.96954501129</v>
      </c>
      <c r="T56" s="215">
        <f ca="1">IF(ISERROR(VLOOKUP($B56,'NEL &amp; P4P Backsheet'!$D$11:$BF$187,T$26,0)),"",VLOOKUP($B56,'NEL &amp; P4P Backsheet'!$D$11:$BF$187, T$26,0))</f>
        <v>181273.33940224984</v>
      </c>
      <c r="U56" s="375" t="str">
        <f ca="1">IF(ISERROR(VLOOKUP($B56,'NEL &amp; P4P Backsheet'!$D$11:$BK$187,$U$26,0)),"",IF(VLOOKUP($B56,'NEL &amp; P4P Backsheet'!$D$11:$BK$187,$U$26,0)=0,"",VLOOKUP($B56,'NEL &amp; P4P Backsheet'!$D$11:$BK$187,$U$26,0)))</f>
        <v>acute care</v>
      </c>
      <c r="V56"/>
    </row>
    <row r="57" spans="1:22" ht="60" customHeight="1">
      <c r="A57" s="3">
        <v>28</v>
      </c>
      <c r="B57" s="41" t="str">
        <f t="shared" ca="1" si="1"/>
        <v>E09000003</v>
      </c>
      <c r="C57" s="42" t="str">
        <f ca="1">IF(B57="","",VLOOKUP(B57,'Org list'!$J$9:$K$637,2,0))</f>
        <v>Barnet</v>
      </c>
      <c r="D57" s="216">
        <f ca="1">IF(ISERROR(VLOOKUP($B57,'NEL &amp; P4P Backsheet'!$D$11:$BM$187,D$26,0)),"",IF(VLOOKUP($B57,'NEL &amp; P4P Backsheet'!$D$11:$BM$187,D$26,0)=0,"",VLOOKUP($B57,'NEL &amp; P4P Backsheet'!$D$11:$BM$187,D$26,0)))</f>
        <v>2004</v>
      </c>
      <c r="E57" s="210">
        <f ca="1">IF(ISERROR(VLOOKUP($B57,'NEL &amp; P4P Backsheet'!$D$11:$BF$187,E$26,0)),"",VLOOKUP($B57,'NEL &amp; P4P Backsheet'!$D$11:$BF$187, E$26,0))</f>
        <v>288576</v>
      </c>
      <c r="F57" s="210">
        <f ca="1">IF(ISERROR(VLOOKUP($B57,'NEL &amp; P4P Backsheet'!$D$11:$BF$187,F$26,0)),"",VLOOKUP($B57,'NEL &amp; P4P Backsheet'!$D$11:$BF$187, F$26,0))</f>
        <v>296592</v>
      </c>
      <c r="G57" s="210">
        <f ca="1">IF(ISERROR(VLOOKUP($B57,'NEL &amp; P4P Backsheet'!$D$11:$BF$187,G$26,0)),"",VLOOKUP($B57,'NEL &amp; P4P Backsheet'!$D$11:$BF$187, G$26,0))</f>
        <v>290580</v>
      </c>
      <c r="H57" s="262">
        <f ca="1">IF(ISERROR(VLOOKUP($B57,'NEL &amp; P4P Backsheet'!$D$11:$BF$187,H$26,0)),"",VLOOKUP($B57,'NEL &amp; P4P Backsheet'!$D$11:$BF$187, H$26,0))</f>
        <v>298596</v>
      </c>
      <c r="I57" s="210">
        <f ca="1">IF(ISERROR(VLOOKUP($B57,'NEL &amp; P4P Backsheet'!$D$11:$BF$187,I$26,0)),"",VLOOKUP($B57,'NEL &amp; P4P Backsheet'!$D$11:$BF$187, I$26,0))</f>
        <v>0</v>
      </c>
      <c r="J57" s="347">
        <f ca="1">IF(ISERROR(VLOOKUP($B57,'NEL &amp; P4P Backsheet'!$D$11:$BF$187,J$26,0)),"",VLOOKUP($B57,'NEL &amp; P4P Backsheet'!$D$11:$BF$187, J$26,0))</f>
        <v>0</v>
      </c>
      <c r="K57" s="215">
        <f ca="1">IF(ISERROR(VLOOKUP($B57,'NEL &amp; P4P Backsheet'!$D$11:$BF$187,K$26,0)),"",VLOOKUP($B57,'NEL &amp; P4P Backsheet'!$D$11:$BF$187, K$26,0))</f>
        <v>0</v>
      </c>
      <c r="L57" s="210">
        <f ca="1">IF(ISERROR(VLOOKUP($B57,'NEL &amp; P4P Backsheet'!$D$11:$BF$187,L$26,0)),"",VLOOKUP($B57,'NEL &amp; P4P Backsheet'!$D$11:$BF$187, L$26,0))</f>
        <v>0</v>
      </c>
      <c r="M57" s="210">
        <f ca="1">IF(ISERROR(VLOOKUP($B57,'NEL &amp; P4P Backsheet'!$D$11:$BF$187,M$26,0)),"",VLOOKUP($B57,'NEL &amp; P4P Backsheet'!$D$11:$BF$187, M$26,0))</f>
        <v>0</v>
      </c>
      <c r="N57" s="215">
        <f ca="1">IF(ISERROR(VLOOKUP($B57,'NEL &amp; P4P Backsheet'!$D$11:$BF$187,N$26,0)),"",VLOOKUP($B57,'NEL &amp; P4P Backsheet'!$D$11:$BF$187, N$26,0))</f>
        <v>0</v>
      </c>
      <c r="O57" s="213">
        <f ca="1">IF(ISERROR(VLOOKUP($B57,'NEL &amp; P4P Backsheet'!$D$11:$BF$187,O$26,0)),"",VLOOKUP($B57,'NEL &amp; P4P Backsheet'!$D$11:$BF$187, O$26,0))</f>
        <v>288576</v>
      </c>
      <c r="P57" s="350">
        <f ca="1">IF(ISERROR(VLOOKUP($B57,'NEL &amp; P4P Backsheet'!$D$11:$BF$187,P$26,0)),"",VLOOKUP($B57,'NEL &amp; P4P Backsheet'!$D$11:$BF$187, P$26,0))</f>
        <v>296592</v>
      </c>
      <c r="Q57" s="262">
        <f ca="1">IF(ISERROR(VLOOKUP($B57,'NEL &amp; P4P Backsheet'!$D$11:$BF$187,Q$26,0)),"",VLOOKUP($B57,'NEL &amp; P4P Backsheet'!$D$11:$BF$187, Q$26,0))</f>
        <v>290580</v>
      </c>
      <c r="R57" s="213">
        <f ca="1">IF(ISERROR(VLOOKUP($B57,'NEL &amp; P4P Backsheet'!$D$11:$BF$187,R$26,0)),"",VLOOKUP($B57,'NEL &amp; P4P Backsheet'!$D$11:$BF$187, R$26,0))</f>
        <v>288576</v>
      </c>
      <c r="S57" s="350">
        <f ca="1">IF(ISERROR(VLOOKUP($B57,'NEL &amp; P4P Backsheet'!$D$11:$BF$187,S$26,0)),"",VLOOKUP($B57,'NEL &amp; P4P Backsheet'!$D$11:$BF$187, S$26,0))</f>
        <v>296592</v>
      </c>
      <c r="T57" s="215">
        <f ca="1">IF(ISERROR(VLOOKUP($B57,'NEL &amp; P4P Backsheet'!$D$11:$BF$187,T$26,0)),"",VLOOKUP($B57,'NEL &amp; P4P Backsheet'!$D$11:$BF$187, T$26,0))</f>
        <v>290580</v>
      </c>
      <c r="U57" s="375" t="str">
        <f ca="1">IF(ISERROR(VLOOKUP($B57,'NEL &amp; P4P Backsheet'!$D$11:$BK$187,$U$26,0)),"",IF(VLOOKUP($B57,'NEL &amp; P4P Backsheet'!$D$11:$BK$187,$U$26,0)=0,"",VLOOKUP($B57,'NEL &amp; P4P Backsheet'!$D$11:$BK$187,$U$26,0)))</f>
        <v>acute care</v>
      </c>
      <c r="V57"/>
    </row>
    <row r="58" spans="1:22" ht="60" customHeight="1">
      <c r="A58" s="3">
        <v>29</v>
      </c>
      <c r="B58" s="41" t="str">
        <f t="shared" ca="1" si="1"/>
        <v>E08000016</v>
      </c>
      <c r="C58" s="42" t="str">
        <f ca="1">IF(B58="","",VLOOKUP(B58,'Org list'!$J$9:$K$637,2,0))</f>
        <v>Barnsley</v>
      </c>
      <c r="D58" s="216">
        <f ca="1">IF(ISERROR(VLOOKUP($B58,'NEL &amp; P4P Backsheet'!$D$11:$BM$187,D$26,0)),"",IF(VLOOKUP($B58,'NEL &amp; P4P Backsheet'!$D$11:$BM$187,D$26,0)=0,"",VLOOKUP($B58,'NEL &amp; P4P Backsheet'!$D$11:$BM$187,D$26,0)))</f>
        <v>2216</v>
      </c>
      <c r="E58" s="210">
        <f ca="1">IF(ISERROR(VLOOKUP($B58,'NEL &amp; P4P Backsheet'!$D$11:$BF$187,E$26,0)),"",VLOOKUP($B58,'NEL &amp; P4P Backsheet'!$D$11:$BF$187, E$26,0))</f>
        <v>283648</v>
      </c>
      <c r="F58" s="210">
        <f ca="1">IF(ISERROR(VLOOKUP($B58,'NEL &amp; P4P Backsheet'!$D$11:$BF$187,F$26,0)),"",VLOOKUP($B58,'NEL &amp; P4P Backsheet'!$D$11:$BF$187, F$26,0))</f>
        <v>128528</v>
      </c>
      <c r="G58" s="210">
        <f ca="1">IF(ISERROR(VLOOKUP($B58,'NEL &amp; P4P Backsheet'!$D$11:$BF$187,G$26,0)),"",VLOOKUP($B58,'NEL &amp; P4P Backsheet'!$D$11:$BF$187, G$26,0))</f>
        <v>782248</v>
      </c>
      <c r="H58" s="262">
        <f ca="1">IF(ISERROR(VLOOKUP($B58,'NEL &amp; P4P Backsheet'!$D$11:$BF$187,H$26,0)),"",VLOOKUP($B58,'NEL &amp; P4P Backsheet'!$D$11:$BF$187, H$26,0))</f>
        <v>782248</v>
      </c>
      <c r="I58" s="210">
        <f ca="1">IF(ISERROR(VLOOKUP($B58,'NEL &amp; P4P Backsheet'!$D$11:$BF$187,I$26,0)),"",VLOOKUP($B58,'NEL &amp; P4P Backsheet'!$D$11:$BF$187, I$26,0))</f>
        <v>0</v>
      </c>
      <c r="J58" s="347">
        <f ca="1">IF(ISERROR(VLOOKUP($B58,'NEL &amp; P4P Backsheet'!$D$11:$BF$187,J$26,0)),"",VLOOKUP($B58,'NEL &amp; P4P Backsheet'!$D$11:$BF$187, J$26,0))</f>
        <v>0</v>
      </c>
      <c r="K58" s="215">
        <f ca="1">IF(ISERROR(VLOOKUP($B58,'NEL &amp; P4P Backsheet'!$D$11:$BF$187,K$26,0)),"",VLOOKUP($B58,'NEL &amp; P4P Backsheet'!$D$11:$BF$187, K$26,0))</f>
        <v>0</v>
      </c>
      <c r="L58" s="210">
        <f ca="1">IF(ISERROR(VLOOKUP($B58,'NEL &amp; P4P Backsheet'!$D$11:$BF$187,L$26,0)),"",VLOOKUP($B58,'NEL &amp; P4P Backsheet'!$D$11:$BF$187, L$26,0))</f>
        <v>283648</v>
      </c>
      <c r="M58" s="210">
        <f ca="1">IF(ISERROR(VLOOKUP($B58,'NEL &amp; P4P Backsheet'!$D$11:$BF$187,M$26,0)),"",VLOOKUP($B58,'NEL &amp; P4P Backsheet'!$D$11:$BF$187, M$26,0))</f>
        <v>0</v>
      </c>
      <c r="N58" s="215">
        <f ca="1">IF(ISERROR(VLOOKUP($B58,'NEL &amp; P4P Backsheet'!$D$11:$BF$187,N$26,0)),"",VLOOKUP($B58,'NEL &amp; P4P Backsheet'!$D$11:$BF$187, N$26,0))</f>
        <v>0</v>
      </c>
      <c r="O58" s="213">
        <f ca="1">IF(ISERROR(VLOOKUP($B58,'NEL &amp; P4P Backsheet'!$D$11:$BF$187,O$26,0)),"",VLOOKUP($B58,'NEL &amp; P4P Backsheet'!$D$11:$BF$187, O$26,0))</f>
        <v>283648</v>
      </c>
      <c r="P58" s="350">
        <f ca="1">IF(ISERROR(VLOOKUP($B58,'NEL &amp; P4P Backsheet'!$D$11:$BF$187,P$26,0)),"",VLOOKUP($B58,'NEL &amp; P4P Backsheet'!$D$11:$BF$187, P$26,0))</f>
        <v>128528</v>
      </c>
      <c r="Q58" s="262">
        <f ca="1">IF(ISERROR(VLOOKUP($B58,'NEL &amp; P4P Backsheet'!$D$11:$BF$187,Q$26,0)),"",VLOOKUP($B58,'NEL &amp; P4P Backsheet'!$D$11:$BF$187, Q$26,0))</f>
        <v>782248</v>
      </c>
      <c r="R58" s="213">
        <f ca="1">IF(ISERROR(VLOOKUP($B58,'NEL &amp; P4P Backsheet'!$D$11:$BF$187,R$26,0)),"",VLOOKUP($B58,'NEL &amp; P4P Backsheet'!$D$11:$BF$187, R$26,0))</f>
        <v>0</v>
      </c>
      <c r="S58" s="350">
        <f ca="1">IF(ISERROR(VLOOKUP($B58,'NEL &amp; P4P Backsheet'!$D$11:$BF$187,S$26,0)),"",VLOOKUP($B58,'NEL &amp; P4P Backsheet'!$D$11:$BF$187, S$26,0))</f>
        <v>128528</v>
      </c>
      <c r="T58" s="215">
        <f ca="1">IF(ISERROR(VLOOKUP($B58,'NEL &amp; P4P Backsheet'!$D$11:$BF$187,T$26,0)),"",VLOOKUP($B58,'NEL &amp; P4P Backsheet'!$D$11:$BF$187, T$26,0))</f>
        <v>782248</v>
      </c>
      <c r="U58" s="375" t="str">
        <f ca="1">IF(ISERROR(VLOOKUP($B58,'NEL &amp; P4P Backsheet'!$D$11:$BK$187,$U$26,0)),"",IF(VLOOKUP($B58,'NEL &amp; P4P Backsheet'!$D$11:$BK$187,$U$26,0)=0,"",VLOOKUP($B58,'NEL &amp; P4P Backsheet'!$D$11:$BK$187,$U$26,0)))</f>
        <v>acute care</v>
      </c>
      <c r="V58"/>
    </row>
    <row r="59" spans="1:22" ht="60" customHeight="1">
      <c r="A59" s="3">
        <v>30</v>
      </c>
      <c r="B59" s="41" t="str">
        <f t="shared" ca="1" si="1"/>
        <v>E06000022</v>
      </c>
      <c r="C59" s="42" t="str">
        <f ca="1">IF(B59="","",VLOOKUP(B59,'Org list'!$J$9:$K$637,2,0))</f>
        <v>Bath and North East Somerset</v>
      </c>
      <c r="D59" s="216">
        <f ca="1">IF(ISERROR(VLOOKUP($B59,'NEL &amp; P4P Backsheet'!$D$11:$BM$187,D$26,0)),"",IF(VLOOKUP($B59,'NEL &amp; P4P Backsheet'!$D$11:$BM$187,D$26,0)=0,"",VLOOKUP($B59,'NEL &amp; P4P Backsheet'!$D$11:$BM$187,D$26,0)))</f>
        <v>1978</v>
      </c>
      <c r="E59" s="210">
        <f ca="1">IF(ISERROR(VLOOKUP($B59,'NEL &amp; P4P Backsheet'!$D$11:$BF$187,E$26,0)),"",VLOOKUP($B59,'NEL &amp; P4P Backsheet'!$D$11:$BF$187, E$26,0))</f>
        <v>0</v>
      </c>
      <c r="F59" s="210">
        <f ca="1">IF(ISERROR(VLOOKUP($B59,'NEL &amp; P4P Backsheet'!$D$11:$BF$187,F$26,0)),"",VLOOKUP($B59,'NEL &amp; P4P Backsheet'!$D$11:$BF$187, F$26,0))</f>
        <v>0</v>
      </c>
      <c r="G59" s="210">
        <f ca="1">IF(ISERROR(VLOOKUP($B59,'NEL &amp; P4P Backsheet'!$D$11:$BF$187,G$26,0)),"",VLOOKUP($B59,'NEL &amp; P4P Backsheet'!$D$11:$BF$187, G$26,0))</f>
        <v>0</v>
      </c>
      <c r="H59" s="262">
        <f ca="1">IF(ISERROR(VLOOKUP($B59,'NEL &amp; P4P Backsheet'!$D$11:$BF$187,H$26,0)),"",VLOOKUP($B59,'NEL &amp; P4P Backsheet'!$D$11:$BF$187, H$26,0))</f>
        <v>0</v>
      </c>
      <c r="I59" s="210">
        <f ca="1">IF(ISERROR(VLOOKUP($B59,'NEL &amp; P4P Backsheet'!$D$11:$BF$187,I$26,0)),"",VLOOKUP($B59,'NEL &amp; P4P Backsheet'!$D$11:$BF$187, I$26,0))</f>
        <v>0</v>
      </c>
      <c r="J59" s="347">
        <f ca="1">IF(ISERROR(VLOOKUP($B59,'NEL &amp; P4P Backsheet'!$D$11:$BF$187,J$26,0)),"",VLOOKUP($B59,'NEL &amp; P4P Backsheet'!$D$11:$BF$187, J$26,0))</f>
        <v>0</v>
      </c>
      <c r="K59" s="215">
        <f ca="1">IF(ISERROR(VLOOKUP($B59,'NEL &amp; P4P Backsheet'!$D$11:$BF$187,K$26,0)),"",VLOOKUP($B59,'NEL &amp; P4P Backsheet'!$D$11:$BF$187, K$26,0))</f>
        <v>0</v>
      </c>
      <c r="L59" s="210">
        <f ca="1">IF(ISERROR(VLOOKUP($B59,'NEL &amp; P4P Backsheet'!$D$11:$BF$187,L$26,0)),"",VLOOKUP($B59,'NEL &amp; P4P Backsheet'!$D$11:$BF$187, L$26,0))</f>
        <v>0</v>
      </c>
      <c r="M59" s="210">
        <f ca="1">IF(ISERROR(VLOOKUP($B59,'NEL &amp; P4P Backsheet'!$D$11:$BF$187,M$26,0)),"",VLOOKUP($B59,'NEL &amp; P4P Backsheet'!$D$11:$BF$187, M$26,0))</f>
        <v>0</v>
      </c>
      <c r="N59" s="215">
        <f ca="1">IF(ISERROR(VLOOKUP($B59,'NEL &amp; P4P Backsheet'!$D$11:$BF$187,N$26,0)),"",VLOOKUP($B59,'NEL &amp; P4P Backsheet'!$D$11:$BF$187, N$26,0))</f>
        <v>0</v>
      </c>
      <c r="O59" s="213">
        <f ca="1">IF(ISERROR(VLOOKUP($B59,'NEL &amp; P4P Backsheet'!$D$11:$BF$187,O$26,0)),"",VLOOKUP($B59,'NEL &amp; P4P Backsheet'!$D$11:$BF$187, O$26,0))</f>
        <v>0</v>
      </c>
      <c r="P59" s="350">
        <f ca="1">IF(ISERROR(VLOOKUP($B59,'NEL &amp; P4P Backsheet'!$D$11:$BF$187,P$26,0)),"",VLOOKUP($B59,'NEL &amp; P4P Backsheet'!$D$11:$BF$187, P$26,0))</f>
        <v>0</v>
      </c>
      <c r="Q59" s="262">
        <f ca="1">IF(ISERROR(VLOOKUP($B59,'NEL &amp; P4P Backsheet'!$D$11:$BF$187,Q$26,0)),"",VLOOKUP($B59,'NEL &amp; P4P Backsheet'!$D$11:$BF$187, Q$26,0))</f>
        <v>0</v>
      </c>
      <c r="R59" s="213">
        <f ca="1">IF(ISERROR(VLOOKUP($B59,'NEL &amp; P4P Backsheet'!$D$11:$BF$187,R$26,0)),"",VLOOKUP($B59,'NEL &amp; P4P Backsheet'!$D$11:$BF$187, R$26,0))</f>
        <v>0</v>
      </c>
      <c r="S59" s="350">
        <f ca="1">IF(ISERROR(VLOOKUP($B59,'NEL &amp; P4P Backsheet'!$D$11:$BF$187,S$26,0)),"",VLOOKUP($B59,'NEL &amp; P4P Backsheet'!$D$11:$BF$187, S$26,0))</f>
        <v>0</v>
      </c>
      <c r="T59" s="215">
        <f ca="1">IF(ISERROR(VLOOKUP($B59,'NEL &amp; P4P Backsheet'!$D$11:$BF$187,T$26,0)),"",VLOOKUP($B59,'NEL &amp; P4P Backsheet'!$D$11:$BF$187, T$26,0))</f>
        <v>0</v>
      </c>
      <c r="U59" s="375" t="str">
        <f ca="1">IF(ISERROR(VLOOKUP($B59,'NEL &amp; P4P Backsheet'!$D$11:$BK$187,$U$26,0)),"",IF(VLOOKUP($B59,'NEL &amp; P4P Backsheet'!$D$11:$BK$187,$U$26,0)=0,"",VLOOKUP($B59,'NEL &amp; P4P Backsheet'!$D$11:$BK$187,$U$26,0)))</f>
        <v>acute care</v>
      </c>
      <c r="V59"/>
    </row>
    <row r="60" spans="1:22" ht="60" customHeight="1">
      <c r="A60" s="3">
        <v>31</v>
      </c>
      <c r="B60" s="41" t="str">
        <f t="shared" ca="1" si="1"/>
        <v>E06000055</v>
      </c>
      <c r="C60" s="42" t="str">
        <f ca="1">IF(B60="","",VLOOKUP(B60,'Org list'!$J$9:$K$637,2,0))</f>
        <v>Bedford</v>
      </c>
      <c r="D60" s="216">
        <f ca="1">IF(ISERROR(VLOOKUP($B60,'NEL &amp; P4P Backsheet'!$D$11:$BM$187,D$26,0)),"",IF(VLOOKUP($B60,'NEL &amp; P4P Backsheet'!$D$11:$BM$187,D$26,0)=0,"",VLOOKUP($B60,'NEL &amp; P4P Backsheet'!$D$11:$BM$187,D$26,0)))</f>
        <v>1490</v>
      </c>
      <c r="E60" s="210">
        <f ca="1">IF(ISERROR(VLOOKUP($B60,'NEL &amp; P4P Backsheet'!$D$11:$BF$187,E$26,0)),"",VLOOKUP($B60,'NEL &amp; P4P Backsheet'!$D$11:$BF$187, E$26,0))</f>
        <v>50660</v>
      </c>
      <c r="F60" s="210">
        <f ca="1">IF(ISERROR(VLOOKUP($B60,'NEL &amp; P4P Backsheet'!$D$11:$BF$187,F$26,0)),"",VLOOKUP($B60,'NEL &amp; P4P Backsheet'!$D$11:$BF$187, F$26,0))</f>
        <v>53640</v>
      </c>
      <c r="G60" s="210">
        <f ca="1">IF(ISERROR(VLOOKUP($B60,'NEL &amp; P4P Backsheet'!$D$11:$BF$187,G$26,0)),"",VLOOKUP($B60,'NEL &amp; P4P Backsheet'!$D$11:$BF$187, G$26,0))</f>
        <v>53640</v>
      </c>
      <c r="H60" s="262">
        <f ca="1">IF(ISERROR(VLOOKUP($B60,'NEL &amp; P4P Backsheet'!$D$11:$BF$187,H$26,0)),"",VLOOKUP($B60,'NEL &amp; P4P Backsheet'!$D$11:$BF$187, H$26,0))</f>
        <v>59600</v>
      </c>
      <c r="I60" s="210">
        <f ca="1">IF(ISERROR(VLOOKUP($B60,'NEL &amp; P4P Backsheet'!$D$11:$BF$187,I$26,0)),"",VLOOKUP($B60,'NEL &amp; P4P Backsheet'!$D$11:$BF$187, I$26,0))</f>
        <v>0</v>
      </c>
      <c r="J60" s="347">
        <f ca="1">IF(ISERROR(VLOOKUP($B60,'NEL &amp; P4P Backsheet'!$D$11:$BF$187,J$26,0)),"",VLOOKUP($B60,'NEL &amp; P4P Backsheet'!$D$11:$BF$187, J$26,0))</f>
        <v>0</v>
      </c>
      <c r="K60" s="215">
        <f ca="1">IF(ISERROR(VLOOKUP($B60,'NEL &amp; P4P Backsheet'!$D$11:$BF$187,K$26,0)),"",VLOOKUP($B60,'NEL &amp; P4P Backsheet'!$D$11:$BF$187, K$26,0))</f>
        <v>0</v>
      </c>
      <c r="L60" s="210">
        <f ca="1">IF(ISERROR(VLOOKUP($B60,'NEL &amp; P4P Backsheet'!$D$11:$BF$187,L$26,0)),"",VLOOKUP($B60,'NEL &amp; P4P Backsheet'!$D$11:$BF$187, L$26,0))</f>
        <v>0</v>
      </c>
      <c r="M60" s="210">
        <f ca="1">IF(ISERROR(VLOOKUP($B60,'NEL &amp; P4P Backsheet'!$D$11:$BF$187,M$26,0)),"",VLOOKUP($B60,'NEL &amp; P4P Backsheet'!$D$11:$BF$187, M$26,0))</f>
        <v>0</v>
      </c>
      <c r="N60" s="215">
        <f ca="1">IF(ISERROR(VLOOKUP($B60,'NEL &amp; P4P Backsheet'!$D$11:$BF$187,N$26,0)),"",VLOOKUP($B60,'NEL &amp; P4P Backsheet'!$D$11:$BF$187, N$26,0))</f>
        <v>0</v>
      </c>
      <c r="O60" s="213">
        <f ca="1">IF(ISERROR(VLOOKUP($B60,'NEL &amp; P4P Backsheet'!$D$11:$BF$187,O$26,0)),"",VLOOKUP($B60,'NEL &amp; P4P Backsheet'!$D$11:$BF$187, O$26,0))</f>
        <v>50660</v>
      </c>
      <c r="P60" s="350">
        <f ca="1">IF(ISERROR(VLOOKUP($B60,'NEL &amp; P4P Backsheet'!$D$11:$BF$187,P$26,0)),"",VLOOKUP($B60,'NEL &amp; P4P Backsheet'!$D$11:$BF$187, P$26,0))</f>
        <v>53640</v>
      </c>
      <c r="Q60" s="262">
        <f ca="1">IF(ISERROR(VLOOKUP($B60,'NEL &amp; P4P Backsheet'!$D$11:$BF$187,Q$26,0)),"",VLOOKUP($B60,'NEL &amp; P4P Backsheet'!$D$11:$BF$187, Q$26,0))</f>
        <v>53640</v>
      </c>
      <c r="R60" s="213">
        <f ca="1">IF(ISERROR(VLOOKUP($B60,'NEL &amp; P4P Backsheet'!$D$11:$BF$187,R$26,0)),"",VLOOKUP($B60,'NEL &amp; P4P Backsheet'!$D$11:$BF$187, R$26,0))</f>
        <v>50660</v>
      </c>
      <c r="S60" s="350">
        <f ca="1">IF(ISERROR(VLOOKUP($B60,'NEL &amp; P4P Backsheet'!$D$11:$BF$187,S$26,0)),"",VLOOKUP($B60,'NEL &amp; P4P Backsheet'!$D$11:$BF$187, S$26,0))</f>
        <v>53640</v>
      </c>
      <c r="T60" s="215">
        <f ca="1">IF(ISERROR(VLOOKUP($B60,'NEL &amp; P4P Backsheet'!$D$11:$BF$187,T$26,0)),"",VLOOKUP($B60,'NEL &amp; P4P Backsheet'!$D$11:$BF$187, T$26,0))</f>
        <v>53640</v>
      </c>
      <c r="U60" s="375" t="str">
        <f ca="1">IF(ISERROR(VLOOKUP($B60,'NEL &amp; P4P Backsheet'!$D$11:$BK$187,$U$26,0)),"",IF(VLOOKUP($B60,'NEL &amp; P4P Backsheet'!$D$11:$BK$187,$U$26,0)=0,"",VLOOKUP($B60,'NEL &amp; P4P Backsheet'!$D$11:$BK$187,$U$26,0)))</f>
        <v>acute care</v>
      </c>
      <c r="V60"/>
    </row>
    <row r="61" spans="1:22" ht="60" customHeight="1">
      <c r="A61" s="3">
        <v>32</v>
      </c>
      <c r="B61" s="41" t="str">
        <f t="shared" ref="B61:B92" ca="1" si="2">IF($A61&gt;$W$32-1,"",INDIRECT("'Comms by AT'!D"&amp;$A61+$W$29))</f>
        <v>E09000004</v>
      </c>
      <c r="C61" s="42" t="str">
        <f ca="1">IF(B61="","",VLOOKUP(B61,'Org list'!$J$9:$K$637,2,0))</f>
        <v>Bexley</v>
      </c>
      <c r="D61" s="216">
        <f ca="1">IF(ISERROR(VLOOKUP($B61,'NEL &amp; P4P Backsheet'!$D$11:$BM$187,D$26,0)),"",IF(VLOOKUP($B61,'NEL &amp; P4P Backsheet'!$D$11:$BM$187,D$26,0)=0,"",VLOOKUP($B61,'NEL &amp; P4P Backsheet'!$D$11:$BM$187,D$26,0)))</f>
        <v>1490</v>
      </c>
      <c r="E61" s="210">
        <f ca="1">IF(ISERROR(VLOOKUP($B61,'NEL &amp; P4P Backsheet'!$D$11:$BF$187,E$26,0)),"",VLOOKUP($B61,'NEL &amp; P4P Backsheet'!$D$11:$BF$187, E$26,0))</f>
        <v>71013.399999999776</v>
      </c>
      <c r="F61" s="210">
        <f ca="1">IF(ISERROR(VLOOKUP($B61,'NEL &amp; P4P Backsheet'!$D$11:$BF$187,F$26,0)),"",VLOOKUP($B61,'NEL &amp; P4P Backsheet'!$D$11:$BF$187, F$26,0))</f>
        <v>74887.400000000329</v>
      </c>
      <c r="G61" s="210">
        <f ca="1">IF(ISERROR(VLOOKUP($B61,'NEL &amp; P4P Backsheet'!$D$11:$BF$187,G$26,0)),"",VLOOKUP($B61,'NEL &amp; P4P Backsheet'!$D$11:$BF$187, G$26,0))</f>
        <v>81502.999999998399</v>
      </c>
      <c r="H61" s="262">
        <f ca="1">IF(ISERROR(VLOOKUP($B61,'NEL &amp; P4P Backsheet'!$D$11:$BF$187,H$26,0)),"",VLOOKUP($B61,'NEL &amp; P4P Backsheet'!$D$11:$BF$187, H$26,0))</f>
        <v>68539.999999999971</v>
      </c>
      <c r="I61" s="210">
        <f ca="1">IF(ISERROR(VLOOKUP($B61,'NEL &amp; P4P Backsheet'!$D$11:$BF$187,I$26,0)),"",VLOOKUP($B61,'NEL &amp; P4P Backsheet'!$D$11:$BF$187, I$26,0))</f>
        <v>71013.399999999776</v>
      </c>
      <c r="J61" s="347">
        <f ca="1">IF(ISERROR(VLOOKUP($B61,'NEL &amp; P4P Backsheet'!$D$11:$BF$187,J$26,0)),"",VLOOKUP($B61,'NEL &amp; P4P Backsheet'!$D$11:$BF$187, J$26,0))</f>
        <v>74887.400000000329</v>
      </c>
      <c r="K61" s="215">
        <f ca="1">IF(ISERROR(VLOOKUP($B61,'NEL &amp; P4P Backsheet'!$D$11:$BF$187,K$26,0)),"",VLOOKUP($B61,'NEL &amp; P4P Backsheet'!$D$11:$BF$187, K$26,0))</f>
        <v>81502.999999998399</v>
      </c>
      <c r="L61" s="210">
        <f ca="1">IF(ISERROR(VLOOKUP($B61,'NEL &amp; P4P Backsheet'!$D$11:$BF$187,L$26,0)),"",VLOOKUP($B61,'NEL &amp; P4P Backsheet'!$D$11:$BF$187, L$26,0))</f>
        <v>0</v>
      </c>
      <c r="M61" s="210">
        <f ca="1">IF(ISERROR(VLOOKUP($B61,'NEL &amp; P4P Backsheet'!$D$11:$BF$187,M$26,0)),"",VLOOKUP($B61,'NEL &amp; P4P Backsheet'!$D$11:$BF$187, M$26,0))</f>
        <v>0</v>
      </c>
      <c r="N61" s="215">
        <f ca="1">IF(ISERROR(VLOOKUP($B61,'NEL &amp; P4P Backsheet'!$D$11:$BF$187,N$26,0)),"",VLOOKUP($B61,'NEL &amp; P4P Backsheet'!$D$11:$BF$187, N$26,0))</f>
        <v>0</v>
      </c>
      <c r="O61" s="213">
        <f ca="1">IF(ISERROR(VLOOKUP($B61,'NEL &amp; P4P Backsheet'!$D$11:$BF$187,O$26,0)),"",VLOOKUP($B61,'NEL &amp; P4P Backsheet'!$D$11:$BF$187, O$26,0))</f>
        <v>0</v>
      </c>
      <c r="P61" s="350">
        <f ca="1">IF(ISERROR(VLOOKUP($B61,'NEL &amp; P4P Backsheet'!$D$11:$BF$187,P$26,0)),"",VLOOKUP($B61,'NEL &amp; P4P Backsheet'!$D$11:$BF$187, P$26,0))</f>
        <v>0</v>
      </c>
      <c r="Q61" s="262">
        <f ca="1">IF(ISERROR(VLOOKUP($B61,'NEL &amp; P4P Backsheet'!$D$11:$BF$187,Q$26,0)),"",VLOOKUP($B61,'NEL &amp; P4P Backsheet'!$D$11:$BF$187, Q$26,0))</f>
        <v>0</v>
      </c>
      <c r="R61" s="213">
        <f ca="1">IF(ISERROR(VLOOKUP($B61,'NEL &amp; P4P Backsheet'!$D$11:$BF$187,R$26,0)),"",VLOOKUP($B61,'NEL &amp; P4P Backsheet'!$D$11:$BF$187, R$26,0))</f>
        <v>71013.399999999776</v>
      </c>
      <c r="S61" s="350">
        <f ca="1">IF(ISERROR(VLOOKUP($B61,'NEL &amp; P4P Backsheet'!$D$11:$BF$187,S$26,0)),"",VLOOKUP($B61,'NEL &amp; P4P Backsheet'!$D$11:$BF$187, S$26,0))</f>
        <v>74887.400000000329</v>
      </c>
      <c r="T61" s="215">
        <f ca="1">IF(ISERROR(VLOOKUP($B61,'NEL &amp; P4P Backsheet'!$D$11:$BF$187,T$26,0)),"",VLOOKUP($B61,'NEL &amp; P4P Backsheet'!$D$11:$BF$187, T$26,0))</f>
        <v>81502.999999998399</v>
      </c>
      <c r="U61" s="375" t="str">
        <f ca="1">IF(ISERROR(VLOOKUP($B61,'NEL &amp; P4P Backsheet'!$D$11:$BK$187,$U$26,0)),"",IF(VLOOKUP($B61,'NEL &amp; P4P Backsheet'!$D$11:$BK$187,$U$26,0)=0,"",VLOOKUP($B61,'NEL &amp; P4P Backsheet'!$D$11:$BK$187,$U$26,0)))</f>
        <v>acute care</v>
      </c>
      <c r="V61"/>
    </row>
    <row r="62" spans="1:22" ht="60" customHeight="1">
      <c r="A62" s="3">
        <v>33</v>
      </c>
      <c r="B62" s="41" t="str">
        <f t="shared" ca="1" si="2"/>
        <v>E08000025</v>
      </c>
      <c r="C62" s="42" t="str">
        <f ca="1">IF(B62="","",VLOOKUP(B62,'Org list'!$J$9:$K$637,2,0))</f>
        <v>Birmingham</v>
      </c>
      <c r="D62" s="216">
        <f ca="1">IF(ISERROR(VLOOKUP($B62,'NEL &amp; P4P Backsheet'!$D$11:$BM$187,D$26,0)),"",IF(VLOOKUP($B62,'NEL &amp; P4P Backsheet'!$D$11:$BM$187,D$26,0)=0,"",VLOOKUP($B62,'NEL &amp; P4P Backsheet'!$D$11:$BM$187,D$26,0)))</f>
        <v>1490</v>
      </c>
      <c r="E62" s="210">
        <f ca="1">IF(ISERROR(VLOOKUP($B62,'NEL &amp; P4P Backsheet'!$D$11:$BF$187,E$26,0)),"",VLOOKUP($B62,'NEL &amp; P4P Backsheet'!$D$11:$BF$187, E$26,0))</f>
        <v>1566898.9000000011</v>
      </c>
      <c r="F62" s="210">
        <f ca="1">IF(ISERROR(VLOOKUP($B62,'NEL &amp; P4P Backsheet'!$D$11:$BF$187,F$26,0)),"",VLOOKUP($B62,'NEL &amp; P4P Backsheet'!$D$11:$BF$187, F$26,0))</f>
        <v>1620091.8999999964</v>
      </c>
      <c r="G62" s="210">
        <f ca="1">IF(ISERROR(VLOOKUP($B62,'NEL &amp; P4P Backsheet'!$D$11:$BF$187,G$26,0)),"",VLOOKUP($B62,'NEL &amp; P4P Backsheet'!$D$11:$BF$187, G$26,0))</f>
        <v>1621395.6499999962</v>
      </c>
      <c r="H62" s="262">
        <f ca="1">IF(ISERROR(VLOOKUP($B62,'NEL &amp; P4P Backsheet'!$D$11:$BF$187,H$26,0)),"",VLOOKUP($B62,'NEL &amp; P4P Backsheet'!$D$11:$BF$187, H$26,0))</f>
        <v>1592087.3499999996</v>
      </c>
      <c r="I62" s="210">
        <f ca="1">IF(ISERROR(VLOOKUP($B62,'NEL &amp; P4P Backsheet'!$D$11:$BF$187,I$26,0)),"",VLOOKUP($B62,'NEL &amp; P4P Backsheet'!$D$11:$BF$187, I$26,0))</f>
        <v>10430</v>
      </c>
      <c r="J62" s="347">
        <f ca="1">IF(ISERROR(VLOOKUP($B62,'NEL &amp; P4P Backsheet'!$D$11:$BF$187,J$26,0)),"",VLOOKUP($B62,'NEL &amp; P4P Backsheet'!$D$11:$BF$187, J$26,0))</f>
        <v>0</v>
      </c>
      <c r="K62" s="215">
        <f ca="1">IF(ISERROR(VLOOKUP($B62,'NEL &amp; P4P Backsheet'!$D$11:$BF$187,K$26,0)),"",VLOOKUP($B62,'NEL &amp; P4P Backsheet'!$D$11:$BF$187, K$26,0))</f>
        <v>0</v>
      </c>
      <c r="L62" s="210">
        <f ca="1">IF(ISERROR(VLOOKUP($B62,'NEL &amp; P4P Backsheet'!$D$11:$BF$187,L$26,0)),"",VLOOKUP($B62,'NEL &amp; P4P Backsheet'!$D$11:$BF$187, L$26,0))</f>
        <v>0</v>
      </c>
      <c r="M62" s="210">
        <f ca="1">IF(ISERROR(VLOOKUP($B62,'NEL &amp; P4P Backsheet'!$D$11:$BF$187,M$26,0)),"",VLOOKUP($B62,'NEL &amp; P4P Backsheet'!$D$11:$BF$187, M$26,0))</f>
        <v>0</v>
      </c>
      <c r="N62" s="215">
        <f ca="1">IF(ISERROR(VLOOKUP($B62,'NEL &amp; P4P Backsheet'!$D$11:$BF$187,N$26,0)),"",VLOOKUP($B62,'NEL &amp; P4P Backsheet'!$D$11:$BF$187, N$26,0))</f>
        <v>0</v>
      </c>
      <c r="O62" s="213">
        <f ca="1">IF(ISERROR(VLOOKUP($B62,'NEL &amp; P4P Backsheet'!$D$11:$BF$187,O$26,0)),"",VLOOKUP($B62,'NEL &amp; P4P Backsheet'!$D$11:$BF$187, O$26,0))</f>
        <v>1556468.9000000011</v>
      </c>
      <c r="P62" s="350">
        <f ca="1">IF(ISERROR(VLOOKUP($B62,'NEL &amp; P4P Backsheet'!$D$11:$BF$187,P$26,0)),"",VLOOKUP($B62,'NEL &amp; P4P Backsheet'!$D$11:$BF$187, P$26,0))</f>
        <v>1620091.8999999964</v>
      </c>
      <c r="Q62" s="262">
        <f ca="1">IF(ISERROR(VLOOKUP($B62,'NEL &amp; P4P Backsheet'!$D$11:$BF$187,Q$26,0)),"",VLOOKUP($B62,'NEL &amp; P4P Backsheet'!$D$11:$BF$187, Q$26,0))</f>
        <v>1621395.6499999962</v>
      </c>
      <c r="R62" s="213">
        <f ca="1">IF(ISERROR(VLOOKUP($B62,'NEL &amp; P4P Backsheet'!$D$11:$BF$187,R$26,0)),"",VLOOKUP($B62,'NEL &amp; P4P Backsheet'!$D$11:$BF$187, R$26,0))</f>
        <v>1566898.9000000011</v>
      </c>
      <c r="S62" s="350">
        <f ca="1">IF(ISERROR(VLOOKUP($B62,'NEL &amp; P4P Backsheet'!$D$11:$BF$187,S$26,0)),"",VLOOKUP($B62,'NEL &amp; P4P Backsheet'!$D$11:$BF$187, S$26,0))</f>
        <v>1620091.8999999964</v>
      </c>
      <c r="T62" s="215">
        <f ca="1">IF(ISERROR(VLOOKUP($B62,'NEL &amp; P4P Backsheet'!$D$11:$BF$187,T$26,0)),"",VLOOKUP($B62,'NEL &amp; P4P Backsheet'!$D$11:$BF$187, T$26,0))</f>
        <v>1621395.6499999962</v>
      </c>
      <c r="U62" s="375" t="str">
        <f ca="1">IF(ISERROR(VLOOKUP($B62,'NEL &amp; P4P Backsheet'!$D$11:$BK$187,$U$26,0)),"",IF(VLOOKUP($B62,'NEL &amp; P4P Backsheet'!$D$11:$BK$187,$U$26,0)=0,"",VLOOKUP($B62,'NEL &amp; P4P Backsheet'!$D$11:$BK$187,$U$26,0)))</f>
        <v>not applicable</v>
      </c>
      <c r="V62"/>
    </row>
    <row r="63" spans="1:22" ht="60" customHeight="1">
      <c r="A63" s="3">
        <v>34</v>
      </c>
      <c r="B63" s="41" t="str">
        <f t="shared" ca="1" si="2"/>
        <v>E06000008</v>
      </c>
      <c r="C63" s="42" t="str">
        <f ca="1">IF(B63="","",VLOOKUP(B63,'Org list'!$J$9:$K$637,2,0))</f>
        <v>Blackburn with Darwen</v>
      </c>
      <c r="D63" s="216">
        <f ca="1">IF(ISERROR(VLOOKUP($B63,'NEL &amp; P4P Backsheet'!$D$11:$BM$187,D$26,0)),"",IF(VLOOKUP($B63,'NEL &amp; P4P Backsheet'!$D$11:$BM$187,D$26,0)=0,"",VLOOKUP($B63,'NEL &amp; P4P Backsheet'!$D$11:$BM$187,D$26,0)))</f>
        <v>1490</v>
      </c>
      <c r="E63" s="210">
        <f ca="1">IF(ISERROR(VLOOKUP($B63,'NEL &amp; P4P Backsheet'!$D$11:$BF$187,E$26,0)),"",VLOOKUP($B63,'NEL &amp; P4P Backsheet'!$D$11:$BF$187, E$26,0))</f>
        <v>0</v>
      </c>
      <c r="F63" s="210">
        <f ca="1">IF(ISERROR(VLOOKUP($B63,'NEL &amp; P4P Backsheet'!$D$11:$BF$187,F$26,0)),"",VLOOKUP($B63,'NEL &amp; P4P Backsheet'!$D$11:$BF$187, F$26,0))</f>
        <v>260750</v>
      </c>
      <c r="G63" s="210">
        <f ca="1">IF(ISERROR(VLOOKUP($B63,'NEL &amp; P4P Backsheet'!$D$11:$BF$187,G$26,0)),"",VLOOKUP($B63,'NEL &amp; P4P Backsheet'!$D$11:$BF$187, G$26,0))</f>
        <v>120690</v>
      </c>
      <c r="H63" s="262">
        <f ca="1">IF(ISERROR(VLOOKUP($B63,'NEL &amp; P4P Backsheet'!$D$11:$BF$187,H$26,0)),"",VLOOKUP($B63,'NEL &amp; P4P Backsheet'!$D$11:$BF$187, H$26,0))</f>
        <v>253300</v>
      </c>
      <c r="I63" s="210">
        <f ca="1">IF(ISERROR(VLOOKUP($B63,'NEL &amp; P4P Backsheet'!$D$11:$BF$187,I$26,0)),"",VLOOKUP($B63,'NEL &amp; P4P Backsheet'!$D$11:$BF$187, I$26,0))</f>
        <v>0</v>
      </c>
      <c r="J63" s="347">
        <f ca="1">IF(ISERROR(VLOOKUP($B63,'NEL &amp; P4P Backsheet'!$D$11:$BF$187,J$26,0)),"",VLOOKUP($B63,'NEL &amp; P4P Backsheet'!$D$11:$BF$187, J$26,0))</f>
        <v>260750</v>
      </c>
      <c r="K63" s="215">
        <f ca="1">IF(ISERROR(VLOOKUP($B63,'NEL &amp; P4P Backsheet'!$D$11:$BF$187,K$26,0)),"",VLOOKUP($B63,'NEL &amp; P4P Backsheet'!$D$11:$BF$187, K$26,0))</f>
        <v>61090</v>
      </c>
      <c r="L63" s="210">
        <f ca="1">IF(ISERROR(VLOOKUP($B63,'NEL &amp; P4P Backsheet'!$D$11:$BF$187,L$26,0)),"",VLOOKUP($B63,'NEL &amp; P4P Backsheet'!$D$11:$BF$187, L$26,0))</f>
        <v>0</v>
      </c>
      <c r="M63" s="210">
        <f ca="1">IF(ISERROR(VLOOKUP($B63,'NEL &amp; P4P Backsheet'!$D$11:$BF$187,M$26,0)),"",VLOOKUP($B63,'NEL &amp; P4P Backsheet'!$D$11:$BF$187, M$26,0))</f>
        <v>0</v>
      </c>
      <c r="N63" s="215">
        <f ca="1">IF(ISERROR(VLOOKUP($B63,'NEL &amp; P4P Backsheet'!$D$11:$BF$187,N$26,0)),"",VLOOKUP($B63,'NEL &amp; P4P Backsheet'!$D$11:$BF$187, N$26,0))</f>
        <v>0</v>
      </c>
      <c r="O63" s="213">
        <f ca="1">IF(ISERROR(VLOOKUP($B63,'NEL &amp; P4P Backsheet'!$D$11:$BF$187,O$26,0)),"",VLOOKUP($B63,'NEL &amp; P4P Backsheet'!$D$11:$BF$187, O$26,0))</f>
        <v>0</v>
      </c>
      <c r="P63" s="350">
        <f ca="1">IF(ISERROR(VLOOKUP($B63,'NEL &amp; P4P Backsheet'!$D$11:$BF$187,P$26,0)),"",VLOOKUP($B63,'NEL &amp; P4P Backsheet'!$D$11:$BF$187, P$26,0))</f>
        <v>0</v>
      </c>
      <c r="Q63" s="262">
        <f ca="1">IF(ISERROR(VLOOKUP($B63,'NEL &amp; P4P Backsheet'!$D$11:$BF$187,Q$26,0)),"",VLOOKUP($B63,'NEL &amp; P4P Backsheet'!$D$11:$BF$187, Q$26,0))</f>
        <v>59600</v>
      </c>
      <c r="R63" s="213">
        <f ca="1">IF(ISERROR(VLOOKUP($B63,'NEL &amp; P4P Backsheet'!$D$11:$BF$187,R$26,0)),"",VLOOKUP($B63,'NEL &amp; P4P Backsheet'!$D$11:$BF$187, R$26,0))</f>
        <v>0</v>
      </c>
      <c r="S63" s="350">
        <f ca="1">IF(ISERROR(VLOOKUP($B63,'NEL &amp; P4P Backsheet'!$D$11:$BF$187,S$26,0)),"",VLOOKUP($B63,'NEL &amp; P4P Backsheet'!$D$11:$BF$187, S$26,0))</f>
        <v>260750</v>
      </c>
      <c r="T63" s="215">
        <f ca="1">IF(ISERROR(VLOOKUP($B63,'NEL &amp; P4P Backsheet'!$D$11:$BF$187,T$26,0)),"",VLOOKUP($B63,'NEL &amp; P4P Backsheet'!$D$11:$BF$187, T$26,0))</f>
        <v>120690</v>
      </c>
      <c r="U63" s="375" t="str">
        <f ca="1">IF(ISERROR(VLOOKUP($B63,'NEL &amp; P4P Backsheet'!$D$11:$BK$187,$U$26,0)),"",IF(VLOOKUP($B63,'NEL &amp; P4P Backsheet'!$D$11:$BK$187,$U$26,0)=0,"",VLOOKUP($B63,'NEL &amp; P4P Backsheet'!$D$11:$BK$187,$U$26,0)))</f>
        <v>not applicable</v>
      </c>
      <c r="V63"/>
    </row>
    <row r="64" spans="1:22" ht="60" customHeight="1">
      <c r="A64" s="3">
        <v>35</v>
      </c>
      <c r="B64" s="41" t="str">
        <f t="shared" ca="1" si="2"/>
        <v>E06000009</v>
      </c>
      <c r="C64" s="42" t="str">
        <f ca="1">IF(B64="","",VLOOKUP(B64,'Org list'!$J$9:$K$637,2,0))</f>
        <v>Blackpool</v>
      </c>
      <c r="D64" s="216">
        <f ca="1">IF(ISERROR(VLOOKUP($B64,'NEL &amp; P4P Backsheet'!$D$11:$BM$187,D$26,0)),"",IF(VLOOKUP($B64,'NEL &amp; P4P Backsheet'!$D$11:$BM$187,D$26,0)=0,"",VLOOKUP($B64,'NEL &amp; P4P Backsheet'!$D$11:$BM$187,D$26,0)))</f>
        <v>1900</v>
      </c>
      <c r="E64" s="210">
        <f ca="1">IF(ISERROR(VLOOKUP($B64,'NEL &amp; P4P Backsheet'!$D$11:$BF$187,E$26,0)),"",VLOOKUP($B64,'NEL &amp; P4P Backsheet'!$D$11:$BF$187, E$26,0))</f>
        <v>5700</v>
      </c>
      <c r="F64" s="210">
        <f ca="1">IF(ISERROR(VLOOKUP($B64,'NEL &amp; P4P Backsheet'!$D$11:$BF$187,F$26,0)),"",VLOOKUP($B64,'NEL &amp; P4P Backsheet'!$D$11:$BF$187, F$26,0))</f>
        <v>438900</v>
      </c>
      <c r="G64" s="210">
        <f ca="1">IF(ISERROR(VLOOKUP($B64,'NEL &amp; P4P Backsheet'!$D$11:$BF$187,G$26,0)),"",VLOOKUP($B64,'NEL &amp; P4P Backsheet'!$D$11:$BF$187, G$26,0))</f>
        <v>343900</v>
      </c>
      <c r="H64" s="262">
        <f ca="1">IF(ISERROR(VLOOKUP($B64,'NEL &amp; P4P Backsheet'!$D$11:$BF$187,H$26,0)),"",VLOOKUP($B64,'NEL &amp; P4P Backsheet'!$D$11:$BF$187, H$26,0))</f>
        <v>520600</v>
      </c>
      <c r="I64" s="210">
        <f ca="1">IF(ISERROR(VLOOKUP($B64,'NEL &amp; P4P Backsheet'!$D$11:$BF$187,I$26,0)),"",VLOOKUP($B64,'NEL &amp; P4P Backsheet'!$D$11:$BF$187, I$26,0))</f>
        <v>0</v>
      </c>
      <c r="J64" s="347">
        <f ca="1">IF(ISERROR(VLOOKUP($B64,'NEL &amp; P4P Backsheet'!$D$11:$BF$187,J$26,0)),"",VLOOKUP($B64,'NEL &amp; P4P Backsheet'!$D$11:$BF$187, J$26,0))</f>
        <v>0</v>
      </c>
      <c r="K64" s="215">
        <f ca="1">IF(ISERROR(VLOOKUP($B64,'NEL &amp; P4P Backsheet'!$D$11:$BF$187,K$26,0)),"",VLOOKUP($B64,'NEL &amp; P4P Backsheet'!$D$11:$BF$187, K$26,0))</f>
        <v>0</v>
      </c>
      <c r="L64" s="210">
        <f ca="1">IF(ISERROR(VLOOKUP($B64,'NEL &amp; P4P Backsheet'!$D$11:$BF$187,L$26,0)),"",VLOOKUP($B64,'NEL &amp; P4P Backsheet'!$D$11:$BF$187, L$26,0))</f>
        <v>0</v>
      </c>
      <c r="M64" s="210">
        <f ca="1">IF(ISERROR(VLOOKUP($B64,'NEL &amp; P4P Backsheet'!$D$11:$BF$187,M$26,0)),"",VLOOKUP($B64,'NEL &amp; P4P Backsheet'!$D$11:$BF$187, M$26,0))</f>
        <v>444600</v>
      </c>
      <c r="N64" s="215">
        <f ca="1">IF(ISERROR(VLOOKUP($B64,'NEL &amp; P4P Backsheet'!$D$11:$BF$187,N$26,0)),"",VLOOKUP($B64,'NEL &amp; P4P Backsheet'!$D$11:$BF$187, N$26,0))</f>
        <v>343900</v>
      </c>
      <c r="O64" s="213">
        <f ca="1">IF(ISERROR(VLOOKUP($B64,'NEL &amp; P4P Backsheet'!$D$11:$BF$187,O$26,0)),"",VLOOKUP($B64,'NEL &amp; P4P Backsheet'!$D$11:$BF$187, O$26,0))</f>
        <v>5700</v>
      </c>
      <c r="P64" s="350">
        <f ca="1">IF(ISERROR(VLOOKUP($B64,'NEL &amp; P4P Backsheet'!$D$11:$BF$187,P$26,0)),"",VLOOKUP($B64,'NEL &amp; P4P Backsheet'!$D$11:$BF$187, P$26,0))</f>
        <v>438900</v>
      </c>
      <c r="Q64" s="262">
        <f ca="1">IF(ISERROR(VLOOKUP($B64,'NEL &amp; P4P Backsheet'!$D$11:$BF$187,Q$26,0)),"",VLOOKUP($B64,'NEL &amp; P4P Backsheet'!$D$11:$BF$187, Q$26,0))</f>
        <v>343900</v>
      </c>
      <c r="R64" s="213">
        <f ca="1">IF(ISERROR(VLOOKUP($B64,'NEL &amp; P4P Backsheet'!$D$11:$BF$187,R$26,0)),"",VLOOKUP($B64,'NEL &amp; P4P Backsheet'!$D$11:$BF$187, R$26,0))</f>
        <v>5700</v>
      </c>
      <c r="S64" s="350">
        <f ca="1">IF(ISERROR(VLOOKUP($B64,'NEL &amp; P4P Backsheet'!$D$11:$BF$187,S$26,0)),"",VLOOKUP($B64,'NEL &amp; P4P Backsheet'!$D$11:$BF$187, S$26,0))</f>
        <v>-5700</v>
      </c>
      <c r="T64" s="215">
        <f ca="1">IF(ISERROR(VLOOKUP($B64,'NEL &amp; P4P Backsheet'!$D$11:$BF$187,T$26,0)),"",VLOOKUP($B64,'NEL &amp; P4P Backsheet'!$D$11:$BF$187, T$26,0))</f>
        <v>0</v>
      </c>
      <c r="U64" s="375" t="str">
        <f ca="1">IF(ISERROR(VLOOKUP($B64,'NEL &amp; P4P Backsheet'!$D$11:$BK$187,$U$26,0)),"",IF(VLOOKUP($B64,'NEL &amp; P4P Backsheet'!$D$11:$BK$187,$U$26,0)=0,"",VLOOKUP($B64,'NEL &amp; P4P Backsheet'!$D$11:$BK$187,$U$26,0)))</f>
        <v>acute care</v>
      </c>
      <c r="V64"/>
    </row>
    <row r="65" spans="1:22" ht="60" customHeight="1">
      <c r="A65" s="3">
        <v>36</v>
      </c>
      <c r="B65" s="41" t="str">
        <f t="shared" ca="1" si="2"/>
        <v>E08000001</v>
      </c>
      <c r="C65" s="42" t="str">
        <f ca="1">IF(B65="","",VLOOKUP(B65,'Org list'!$J$9:$K$637,2,0))</f>
        <v>Bolton</v>
      </c>
      <c r="D65" s="216">
        <f ca="1">IF(ISERROR(VLOOKUP($B65,'NEL &amp; P4P Backsheet'!$D$11:$BM$187,D$26,0)),"",IF(VLOOKUP($B65,'NEL &amp; P4P Backsheet'!$D$11:$BM$187,D$26,0)=0,"",VLOOKUP($B65,'NEL &amp; P4P Backsheet'!$D$11:$BM$187,D$26,0)))</f>
        <v>1490</v>
      </c>
      <c r="E65" s="210">
        <f ca="1">IF(ISERROR(VLOOKUP($B65,'NEL &amp; P4P Backsheet'!$D$11:$BF$187,E$26,0)),"",VLOOKUP($B65,'NEL &amp; P4P Backsheet'!$D$11:$BF$187, E$26,0))</f>
        <v>473820</v>
      </c>
      <c r="F65" s="210">
        <f ca="1">IF(ISERROR(VLOOKUP($B65,'NEL &amp; P4P Backsheet'!$D$11:$BF$187,F$26,0)),"",VLOOKUP($B65,'NEL &amp; P4P Backsheet'!$D$11:$BF$187, F$26,0))</f>
        <v>439550</v>
      </c>
      <c r="G65" s="210">
        <f ca="1">IF(ISERROR(VLOOKUP($B65,'NEL &amp; P4P Backsheet'!$D$11:$BF$187,G$26,0)),"",VLOOKUP($B65,'NEL &amp; P4P Backsheet'!$D$11:$BF$187, G$26,0))</f>
        <v>435080</v>
      </c>
      <c r="H65" s="262">
        <f ca="1">IF(ISERROR(VLOOKUP($B65,'NEL &amp; P4P Backsheet'!$D$11:$BF$187,H$26,0)),"",VLOOKUP($B65,'NEL &amp; P4P Backsheet'!$D$11:$BF$187, H$26,0))</f>
        <v>438060</v>
      </c>
      <c r="I65" s="210">
        <f ca="1">IF(ISERROR(VLOOKUP($B65,'NEL &amp; P4P Backsheet'!$D$11:$BF$187,I$26,0)),"",VLOOKUP($B65,'NEL &amp; P4P Backsheet'!$D$11:$BF$187, I$26,0))</f>
        <v>0</v>
      </c>
      <c r="J65" s="347">
        <f ca="1">IF(ISERROR(VLOOKUP($B65,'NEL &amp; P4P Backsheet'!$D$11:$BF$187,J$26,0)),"",VLOOKUP($B65,'NEL &amp; P4P Backsheet'!$D$11:$BF$187, J$26,0))</f>
        <v>111750</v>
      </c>
      <c r="K65" s="215">
        <f ca="1">IF(ISERROR(VLOOKUP($B65,'NEL &amp; P4P Backsheet'!$D$11:$BF$187,K$26,0)),"",VLOOKUP($B65,'NEL &amp; P4P Backsheet'!$D$11:$BF$187, K$26,0))</f>
        <v>0</v>
      </c>
      <c r="L65" s="210">
        <f ca="1">IF(ISERROR(VLOOKUP($B65,'NEL &amp; P4P Backsheet'!$D$11:$BF$187,L$26,0)),"",VLOOKUP($B65,'NEL &amp; P4P Backsheet'!$D$11:$BF$187, L$26,0))</f>
        <v>0</v>
      </c>
      <c r="M65" s="210">
        <f ca="1">IF(ISERROR(VLOOKUP($B65,'NEL &amp; P4P Backsheet'!$D$11:$BF$187,M$26,0)),"",VLOOKUP($B65,'NEL &amp; P4P Backsheet'!$D$11:$BF$187, M$26,0))</f>
        <v>111750</v>
      </c>
      <c r="N65" s="215">
        <f ca="1">IF(ISERROR(VLOOKUP($B65,'NEL &amp; P4P Backsheet'!$D$11:$BF$187,N$26,0)),"",VLOOKUP($B65,'NEL &amp; P4P Backsheet'!$D$11:$BF$187, N$26,0))</f>
        <v>0</v>
      </c>
      <c r="O65" s="213">
        <f ca="1">IF(ISERROR(VLOOKUP($B65,'NEL &amp; P4P Backsheet'!$D$11:$BF$187,O$26,0)),"",VLOOKUP($B65,'NEL &amp; P4P Backsheet'!$D$11:$BF$187, O$26,0))</f>
        <v>473820</v>
      </c>
      <c r="P65" s="350">
        <f ca="1">IF(ISERROR(VLOOKUP($B65,'NEL &amp; P4P Backsheet'!$D$11:$BF$187,P$26,0)),"",VLOOKUP($B65,'NEL &amp; P4P Backsheet'!$D$11:$BF$187, P$26,0))</f>
        <v>327800</v>
      </c>
      <c r="Q65" s="262">
        <f ca="1">IF(ISERROR(VLOOKUP($B65,'NEL &amp; P4P Backsheet'!$D$11:$BF$187,Q$26,0)),"",VLOOKUP($B65,'NEL &amp; P4P Backsheet'!$D$11:$BF$187, Q$26,0))</f>
        <v>435080</v>
      </c>
      <c r="R65" s="213">
        <f ca="1">IF(ISERROR(VLOOKUP($B65,'NEL &amp; P4P Backsheet'!$D$11:$BF$187,R$26,0)),"",VLOOKUP($B65,'NEL &amp; P4P Backsheet'!$D$11:$BF$187, R$26,0))</f>
        <v>473820</v>
      </c>
      <c r="S65" s="350">
        <f ca="1">IF(ISERROR(VLOOKUP($B65,'NEL &amp; P4P Backsheet'!$D$11:$BF$187,S$26,0)),"",VLOOKUP($B65,'NEL &amp; P4P Backsheet'!$D$11:$BF$187, S$26,0))</f>
        <v>327800</v>
      </c>
      <c r="T65" s="215">
        <f ca="1">IF(ISERROR(VLOOKUP($B65,'NEL &amp; P4P Backsheet'!$D$11:$BF$187,T$26,0)),"",VLOOKUP($B65,'NEL &amp; P4P Backsheet'!$D$11:$BF$187, T$26,0))</f>
        <v>435080</v>
      </c>
      <c r="U65" s="375" t="str">
        <f ca="1">IF(ISERROR(VLOOKUP($B65,'NEL &amp; P4P Backsheet'!$D$11:$BK$187,$U$26,0)),"",IF(VLOOKUP($B65,'NEL &amp; P4P Backsheet'!$D$11:$BK$187,$U$26,0)=0,"",VLOOKUP($B65,'NEL &amp; P4P Backsheet'!$D$11:$BK$187,$U$26,0)))</f>
        <v>other</v>
      </c>
      <c r="V65"/>
    </row>
    <row r="66" spans="1:22" ht="60" customHeight="1">
      <c r="A66" s="3">
        <v>37</v>
      </c>
      <c r="B66" s="41" t="str">
        <f t="shared" ca="1" si="2"/>
        <v>E06000028 &amp; E06000029</v>
      </c>
      <c r="C66" s="42" t="str">
        <f ca="1">IF(B66="","",VLOOKUP(B66,'Org list'!$J$9:$K$637,2,0))</f>
        <v>Bournemouth &amp; Poole</v>
      </c>
      <c r="D66" s="216">
        <f ca="1">IF(ISERROR(VLOOKUP($B66,'NEL &amp; P4P Backsheet'!$D$11:$BM$187,D$26,0)),"",IF(VLOOKUP($B66,'NEL &amp; P4P Backsheet'!$D$11:$BM$187,D$26,0)=0,"",VLOOKUP($B66,'NEL &amp; P4P Backsheet'!$D$11:$BM$187,D$26,0)))</f>
        <v>755</v>
      </c>
      <c r="E66" s="210">
        <f ca="1">IF(ISERROR(VLOOKUP($B66,'NEL &amp; P4P Backsheet'!$D$11:$BF$187,E$26,0)),"",VLOOKUP($B66,'NEL &amp; P4P Backsheet'!$D$11:$BF$187, E$26,0))</f>
        <v>0</v>
      </c>
      <c r="F66" s="210">
        <f ca="1">IF(ISERROR(VLOOKUP($B66,'NEL &amp; P4P Backsheet'!$D$11:$BF$187,F$26,0)),"",VLOOKUP($B66,'NEL &amp; P4P Backsheet'!$D$11:$BF$187, F$26,0))</f>
        <v>0</v>
      </c>
      <c r="G66" s="210">
        <f ca="1">IF(ISERROR(VLOOKUP($B66,'NEL &amp; P4P Backsheet'!$D$11:$BF$187,G$26,0)),"",VLOOKUP($B66,'NEL &amp; P4P Backsheet'!$D$11:$BF$187, G$26,0))</f>
        <v>0</v>
      </c>
      <c r="H66" s="262">
        <f ca="1">IF(ISERROR(VLOOKUP($B66,'NEL &amp; P4P Backsheet'!$D$11:$BF$187,H$26,0)),"",VLOOKUP($B66,'NEL &amp; P4P Backsheet'!$D$11:$BF$187, H$26,0))</f>
        <v>440920</v>
      </c>
      <c r="I66" s="210">
        <f ca="1">IF(ISERROR(VLOOKUP($B66,'NEL &amp; P4P Backsheet'!$D$11:$BF$187,I$26,0)),"",VLOOKUP($B66,'NEL &amp; P4P Backsheet'!$D$11:$BF$187, I$26,0))</f>
        <v>0</v>
      </c>
      <c r="J66" s="347">
        <f ca="1">IF(ISERROR(VLOOKUP($B66,'NEL &amp; P4P Backsheet'!$D$11:$BF$187,J$26,0)),"",VLOOKUP($B66,'NEL &amp; P4P Backsheet'!$D$11:$BF$187, J$26,0))</f>
        <v>0</v>
      </c>
      <c r="K66" s="215">
        <f ca="1">IF(ISERROR(VLOOKUP($B66,'NEL &amp; P4P Backsheet'!$D$11:$BF$187,K$26,0)),"",VLOOKUP($B66,'NEL &amp; P4P Backsheet'!$D$11:$BF$187, K$26,0))</f>
        <v>0</v>
      </c>
      <c r="L66" s="210">
        <f ca="1">IF(ISERROR(VLOOKUP($B66,'NEL &amp; P4P Backsheet'!$D$11:$BF$187,L$26,0)),"",VLOOKUP($B66,'NEL &amp; P4P Backsheet'!$D$11:$BF$187, L$26,0))</f>
        <v>0</v>
      </c>
      <c r="M66" s="210">
        <f ca="1">IF(ISERROR(VLOOKUP($B66,'NEL &amp; P4P Backsheet'!$D$11:$BF$187,M$26,0)),"",VLOOKUP($B66,'NEL &amp; P4P Backsheet'!$D$11:$BF$187, M$26,0))</f>
        <v>0</v>
      </c>
      <c r="N66" s="215">
        <f ca="1">IF(ISERROR(VLOOKUP($B66,'NEL &amp; P4P Backsheet'!$D$11:$BF$187,N$26,0)),"",VLOOKUP($B66,'NEL &amp; P4P Backsheet'!$D$11:$BF$187, N$26,0))</f>
        <v>0</v>
      </c>
      <c r="O66" s="213">
        <f ca="1">IF(ISERROR(VLOOKUP($B66,'NEL &amp; P4P Backsheet'!$D$11:$BF$187,O$26,0)),"",VLOOKUP($B66,'NEL &amp; P4P Backsheet'!$D$11:$BF$187, O$26,0))</f>
        <v>0</v>
      </c>
      <c r="P66" s="350">
        <f ca="1">IF(ISERROR(VLOOKUP($B66,'NEL &amp; P4P Backsheet'!$D$11:$BF$187,P$26,0)),"",VLOOKUP($B66,'NEL &amp; P4P Backsheet'!$D$11:$BF$187, P$26,0))</f>
        <v>0</v>
      </c>
      <c r="Q66" s="262">
        <f ca="1">IF(ISERROR(VLOOKUP($B66,'NEL &amp; P4P Backsheet'!$D$11:$BF$187,Q$26,0)),"",VLOOKUP($B66,'NEL &amp; P4P Backsheet'!$D$11:$BF$187, Q$26,0))</f>
        <v>0</v>
      </c>
      <c r="R66" s="213">
        <f ca="1">IF(ISERROR(VLOOKUP($B66,'NEL &amp; P4P Backsheet'!$D$11:$BF$187,R$26,0)),"",VLOOKUP($B66,'NEL &amp; P4P Backsheet'!$D$11:$BF$187, R$26,0))</f>
        <v>0</v>
      </c>
      <c r="S66" s="350">
        <f ca="1">IF(ISERROR(VLOOKUP($B66,'NEL &amp; P4P Backsheet'!$D$11:$BF$187,S$26,0)),"",VLOOKUP($B66,'NEL &amp; P4P Backsheet'!$D$11:$BF$187, S$26,0))</f>
        <v>0</v>
      </c>
      <c r="T66" s="215">
        <f ca="1">IF(ISERROR(VLOOKUP($B66,'NEL &amp; P4P Backsheet'!$D$11:$BF$187,T$26,0)),"",VLOOKUP($B66,'NEL &amp; P4P Backsheet'!$D$11:$BF$187, T$26,0))</f>
        <v>0</v>
      </c>
      <c r="U66" s="375" t="str">
        <f ca="1">IF(ISERROR(VLOOKUP($B66,'NEL &amp; P4P Backsheet'!$D$11:$BK$187,$U$26,0)),"",IF(VLOOKUP($B66,'NEL &amp; P4P Backsheet'!$D$11:$BK$187,$U$26,0)=0,"",VLOOKUP($B66,'NEL &amp; P4P Backsheet'!$D$11:$BK$187,$U$26,0)))</f>
        <v>not applicable</v>
      </c>
      <c r="V66"/>
    </row>
    <row r="67" spans="1:22" ht="60" customHeight="1">
      <c r="A67" s="3">
        <v>38</v>
      </c>
      <c r="B67" s="41" t="str">
        <f t="shared" ca="1" si="2"/>
        <v>E06000036</v>
      </c>
      <c r="C67" s="42" t="str">
        <f ca="1">IF(B67="","",VLOOKUP(B67,'Org list'!$J$9:$K$637,2,0))</f>
        <v>Bracknell Forest</v>
      </c>
      <c r="D67" s="216">
        <f ca="1">IF(ISERROR(VLOOKUP($B67,'NEL &amp; P4P Backsheet'!$D$11:$BM$187,D$26,0)),"",IF(VLOOKUP($B67,'NEL &amp; P4P Backsheet'!$D$11:$BM$187,D$26,0)=0,"",VLOOKUP($B67,'NEL &amp; P4P Backsheet'!$D$11:$BM$187,D$26,0)))</f>
        <v>1490</v>
      </c>
      <c r="E67" s="210">
        <f ca="1">IF(ISERROR(VLOOKUP($B67,'NEL &amp; P4P Backsheet'!$D$11:$BF$187,E$26,0)),"",VLOOKUP($B67,'NEL &amp; P4P Backsheet'!$D$11:$BF$187, E$26,0))</f>
        <v>117710</v>
      </c>
      <c r="F67" s="210">
        <f ca="1">IF(ISERROR(VLOOKUP($B67,'NEL &amp; P4P Backsheet'!$D$11:$BF$187,F$26,0)),"",VLOOKUP($B67,'NEL &amp; P4P Backsheet'!$D$11:$BF$187, F$26,0))</f>
        <v>90890</v>
      </c>
      <c r="G67" s="210">
        <f ca="1">IF(ISERROR(VLOOKUP($B67,'NEL &amp; P4P Backsheet'!$D$11:$BF$187,G$26,0)),"",VLOOKUP($B67,'NEL &amp; P4P Backsheet'!$D$11:$BF$187, G$26,0))</f>
        <v>108770</v>
      </c>
      <c r="H67" s="262">
        <f ca="1">IF(ISERROR(VLOOKUP($B67,'NEL &amp; P4P Backsheet'!$D$11:$BF$187,H$26,0)),"",VLOOKUP($B67,'NEL &amp; P4P Backsheet'!$D$11:$BF$187, H$26,0))</f>
        <v>114730</v>
      </c>
      <c r="I67" s="210">
        <f ca="1">IF(ISERROR(VLOOKUP($B67,'NEL &amp; P4P Backsheet'!$D$11:$BF$187,I$26,0)),"",VLOOKUP($B67,'NEL &amp; P4P Backsheet'!$D$11:$BF$187, I$26,0))</f>
        <v>0</v>
      </c>
      <c r="J67" s="347">
        <f ca="1">IF(ISERROR(VLOOKUP($B67,'NEL &amp; P4P Backsheet'!$D$11:$BF$187,J$26,0)),"",VLOOKUP($B67,'NEL &amp; P4P Backsheet'!$D$11:$BF$187, J$26,0))</f>
        <v>0</v>
      </c>
      <c r="K67" s="215">
        <f ca="1">IF(ISERROR(VLOOKUP($B67,'NEL &amp; P4P Backsheet'!$D$11:$BF$187,K$26,0)),"",VLOOKUP($B67,'NEL &amp; P4P Backsheet'!$D$11:$BF$187, K$26,0))</f>
        <v>0</v>
      </c>
      <c r="L67" s="210">
        <f ca="1">IF(ISERROR(VLOOKUP($B67,'NEL &amp; P4P Backsheet'!$D$11:$BF$187,L$26,0)),"",VLOOKUP($B67,'NEL &amp; P4P Backsheet'!$D$11:$BF$187, L$26,0))</f>
        <v>0</v>
      </c>
      <c r="M67" s="210">
        <f ca="1">IF(ISERROR(VLOOKUP($B67,'NEL &amp; P4P Backsheet'!$D$11:$BF$187,M$26,0)),"",VLOOKUP($B67,'NEL &amp; P4P Backsheet'!$D$11:$BF$187, M$26,0))</f>
        <v>0</v>
      </c>
      <c r="N67" s="215">
        <f ca="1">IF(ISERROR(VLOOKUP($B67,'NEL &amp; P4P Backsheet'!$D$11:$BF$187,N$26,0)),"",VLOOKUP($B67,'NEL &amp; P4P Backsheet'!$D$11:$BF$187, N$26,0))</f>
        <v>0</v>
      </c>
      <c r="O67" s="213">
        <f ca="1">IF(ISERROR(VLOOKUP($B67,'NEL &amp; P4P Backsheet'!$D$11:$BF$187,O$26,0)),"",VLOOKUP($B67,'NEL &amp; P4P Backsheet'!$D$11:$BF$187, O$26,0))</f>
        <v>117710</v>
      </c>
      <c r="P67" s="350">
        <f ca="1">IF(ISERROR(VLOOKUP($B67,'NEL &amp; P4P Backsheet'!$D$11:$BF$187,P$26,0)),"",VLOOKUP($B67,'NEL &amp; P4P Backsheet'!$D$11:$BF$187, P$26,0))</f>
        <v>90890</v>
      </c>
      <c r="Q67" s="262">
        <f ca="1">IF(ISERROR(VLOOKUP($B67,'NEL &amp; P4P Backsheet'!$D$11:$BF$187,Q$26,0)),"",VLOOKUP($B67,'NEL &amp; P4P Backsheet'!$D$11:$BF$187, Q$26,0))</f>
        <v>108770</v>
      </c>
      <c r="R67" s="213">
        <f ca="1">IF(ISERROR(VLOOKUP($B67,'NEL &amp; P4P Backsheet'!$D$11:$BF$187,R$26,0)),"",VLOOKUP($B67,'NEL &amp; P4P Backsheet'!$D$11:$BF$187, R$26,0))</f>
        <v>117710</v>
      </c>
      <c r="S67" s="350">
        <f ca="1">IF(ISERROR(VLOOKUP($B67,'NEL &amp; P4P Backsheet'!$D$11:$BF$187,S$26,0)),"",VLOOKUP($B67,'NEL &amp; P4P Backsheet'!$D$11:$BF$187, S$26,0))</f>
        <v>90890</v>
      </c>
      <c r="T67" s="215">
        <f ca="1">IF(ISERROR(VLOOKUP($B67,'NEL &amp; P4P Backsheet'!$D$11:$BF$187,T$26,0)),"",VLOOKUP($B67,'NEL &amp; P4P Backsheet'!$D$11:$BF$187, T$26,0))</f>
        <v>108770</v>
      </c>
      <c r="U67" s="375" t="str">
        <f ca="1">IF(ISERROR(VLOOKUP($B67,'NEL &amp; P4P Backsheet'!$D$11:$BK$187,$U$26,0)),"",IF(VLOOKUP($B67,'NEL &amp; P4P Backsheet'!$D$11:$BK$187,$U$26,0)=0,"",VLOOKUP($B67,'NEL &amp; P4P Backsheet'!$D$11:$BK$187,$U$26,0)))</f>
        <v>not applicable</v>
      </c>
      <c r="V67"/>
    </row>
    <row r="68" spans="1:22" ht="60" customHeight="1">
      <c r="A68" s="3">
        <v>39</v>
      </c>
      <c r="B68" s="41" t="str">
        <f t="shared" ca="1" si="2"/>
        <v>E08000032</v>
      </c>
      <c r="C68" s="42" t="str">
        <f ca="1">IF(B68="","",VLOOKUP(B68,'Org list'!$J$9:$K$637,2,0))</f>
        <v>Bradford</v>
      </c>
      <c r="D68" s="216">
        <f ca="1">IF(ISERROR(VLOOKUP($B68,'NEL &amp; P4P Backsheet'!$D$11:$BM$187,D$26,0)),"",IF(VLOOKUP($B68,'NEL &amp; P4P Backsheet'!$D$11:$BM$187,D$26,0)=0,"",VLOOKUP($B68,'NEL &amp; P4P Backsheet'!$D$11:$BM$187,D$26,0)))</f>
        <v>1490</v>
      </c>
      <c r="E68" s="210">
        <f ca="1">IF(ISERROR(VLOOKUP($B68,'NEL &amp; P4P Backsheet'!$D$11:$BF$187,E$26,0)),"",VLOOKUP($B68,'NEL &amp; P4P Backsheet'!$D$11:$BF$187, E$26,0))</f>
        <v>59600</v>
      </c>
      <c r="F68" s="210">
        <f ca="1">IF(ISERROR(VLOOKUP($B68,'NEL &amp; P4P Backsheet'!$D$11:$BF$187,F$26,0)),"",VLOOKUP($B68,'NEL &amp; P4P Backsheet'!$D$11:$BF$187, F$26,0))</f>
        <v>639210</v>
      </c>
      <c r="G68" s="210">
        <f ca="1">IF(ISERROR(VLOOKUP($B68,'NEL &amp; P4P Backsheet'!$D$11:$BF$187,G$26,0)),"",VLOOKUP($B68,'NEL &amp; P4P Backsheet'!$D$11:$BF$187, G$26,0))</f>
        <v>657090</v>
      </c>
      <c r="H68" s="262">
        <f ca="1">IF(ISERROR(VLOOKUP($B68,'NEL &amp; P4P Backsheet'!$D$11:$BF$187,H$26,0)),"",VLOOKUP($B68,'NEL &amp; P4P Backsheet'!$D$11:$BF$187, H$26,0))</f>
        <v>674970</v>
      </c>
      <c r="I68" s="210">
        <f ca="1">IF(ISERROR(VLOOKUP($B68,'NEL &amp; P4P Backsheet'!$D$11:$BF$187,I$26,0)),"",VLOOKUP($B68,'NEL &amp; P4P Backsheet'!$D$11:$BF$187, I$26,0))</f>
        <v>59600</v>
      </c>
      <c r="J68" s="347">
        <f ca="1">IF(ISERROR(VLOOKUP($B68,'NEL &amp; P4P Backsheet'!$D$11:$BF$187,J$26,0)),"",VLOOKUP($B68,'NEL &amp; P4P Backsheet'!$D$11:$BF$187, J$26,0))</f>
        <v>639210</v>
      </c>
      <c r="K68" s="215">
        <f ca="1">IF(ISERROR(VLOOKUP($B68,'NEL &amp; P4P Backsheet'!$D$11:$BF$187,K$26,0)),"",VLOOKUP($B68,'NEL &amp; P4P Backsheet'!$D$11:$BF$187, K$26,0))</f>
        <v>657090</v>
      </c>
      <c r="L68" s="210">
        <f ca="1">IF(ISERROR(VLOOKUP($B68,'NEL &amp; P4P Backsheet'!$D$11:$BF$187,L$26,0)),"",VLOOKUP($B68,'NEL &amp; P4P Backsheet'!$D$11:$BF$187, L$26,0))</f>
        <v>0</v>
      </c>
      <c r="M68" s="210">
        <f ca="1">IF(ISERROR(VLOOKUP($B68,'NEL &amp; P4P Backsheet'!$D$11:$BF$187,M$26,0)),"",VLOOKUP($B68,'NEL &amp; P4P Backsheet'!$D$11:$BF$187, M$26,0))</f>
        <v>0</v>
      </c>
      <c r="N68" s="215">
        <f ca="1">IF(ISERROR(VLOOKUP($B68,'NEL &amp; P4P Backsheet'!$D$11:$BF$187,N$26,0)),"",VLOOKUP($B68,'NEL &amp; P4P Backsheet'!$D$11:$BF$187, N$26,0))</f>
        <v>0</v>
      </c>
      <c r="O68" s="213">
        <f ca="1">IF(ISERROR(VLOOKUP($B68,'NEL &amp; P4P Backsheet'!$D$11:$BF$187,O$26,0)),"",VLOOKUP($B68,'NEL &amp; P4P Backsheet'!$D$11:$BF$187, O$26,0))</f>
        <v>0</v>
      </c>
      <c r="P68" s="350">
        <f ca="1">IF(ISERROR(VLOOKUP($B68,'NEL &amp; P4P Backsheet'!$D$11:$BF$187,P$26,0)),"",VLOOKUP($B68,'NEL &amp; P4P Backsheet'!$D$11:$BF$187, P$26,0))</f>
        <v>0</v>
      </c>
      <c r="Q68" s="262">
        <f ca="1">IF(ISERROR(VLOOKUP($B68,'NEL &amp; P4P Backsheet'!$D$11:$BF$187,Q$26,0)),"",VLOOKUP($B68,'NEL &amp; P4P Backsheet'!$D$11:$BF$187, Q$26,0))</f>
        <v>0</v>
      </c>
      <c r="R68" s="213">
        <f ca="1">IF(ISERROR(VLOOKUP($B68,'NEL &amp; P4P Backsheet'!$D$11:$BF$187,R$26,0)),"",VLOOKUP($B68,'NEL &amp; P4P Backsheet'!$D$11:$BF$187, R$26,0))</f>
        <v>59600</v>
      </c>
      <c r="S68" s="350">
        <f ca="1">IF(ISERROR(VLOOKUP($B68,'NEL &amp; P4P Backsheet'!$D$11:$BF$187,S$26,0)),"",VLOOKUP($B68,'NEL &amp; P4P Backsheet'!$D$11:$BF$187, S$26,0))</f>
        <v>639210</v>
      </c>
      <c r="T68" s="215">
        <f ca="1">IF(ISERROR(VLOOKUP($B68,'NEL &amp; P4P Backsheet'!$D$11:$BF$187,T$26,0)),"",VLOOKUP($B68,'NEL &amp; P4P Backsheet'!$D$11:$BF$187, T$26,0))</f>
        <v>657090</v>
      </c>
      <c r="U68" s="375" t="str">
        <f ca="1">IF(ISERROR(VLOOKUP($B68,'NEL &amp; P4P Backsheet'!$D$11:$BK$187,$U$26,0)),"",IF(VLOOKUP($B68,'NEL &amp; P4P Backsheet'!$D$11:$BK$187,$U$26,0)=0,"",VLOOKUP($B68,'NEL &amp; P4P Backsheet'!$D$11:$BK$187,$U$26,0)))</f>
        <v>not applicable</v>
      </c>
      <c r="V68"/>
    </row>
    <row r="69" spans="1:22" ht="60" customHeight="1">
      <c r="A69" s="3">
        <v>40</v>
      </c>
      <c r="B69" s="41" t="str">
        <f t="shared" ca="1" si="2"/>
        <v>E09000005</v>
      </c>
      <c r="C69" s="42" t="str">
        <f ca="1">IF(B69="","",VLOOKUP(B69,'Org list'!$J$9:$K$637,2,0))</f>
        <v>Brent</v>
      </c>
      <c r="D69" s="216">
        <f ca="1">IF(ISERROR(VLOOKUP($B69,'NEL &amp; P4P Backsheet'!$D$11:$BM$187,D$26,0)),"",IF(VLOOKUP($B69,'NEL &amp; P4P Backsheet'!$D$11:$BM$187,D$26,0)=0,"",VLOOKUP($B69,'NEL &amp; P4P Backsheet'!$D$11:$BM$187,D$26,0)))</f>
        <v>1490</v>
      </c>
      <c r="E69" s="210">
        <f ca="1">IF(ISERROR(VLOOKUP($B69,'NEL &amp; P4P Backsheet'!$D$11:$BF$187,E$26,0)),"",VLOOKUP($B69,'NEL &amp; P4P Backsheet'!$D$11:$BF$187, E$26,0))</f>
        <v>0</v>
      </c>
      <c r="F69" s="210">
        <f ca="1">IF(ISERROR(VLOOKUP($B69,'NEL &amp; P4P Backsheet'!$D$11:$BF$187,F$26,0)),"",VLOOKUP($B69,'NEL &amp; P4P Backsheet'!$D$11:$BF$187, F$26,0))</f>
        <v>0</v>
      </c>
      <c r="G69" s="210">
        <f ca="1">IF(ISERROR(VLOOKUP($B69,'NEL &amp; P4P Backsheet'!$D$11:$BF$187,G$26,0)),"",VLOOKUP($B69,'NEL &amp; P4P Backsheet'!$D$11:$BF$187, G$26,0))</f>
        <v>0</v>
      </c>
      <c r="H69" s="262">
        <f ca="1">IF(ISERROR(VLOOKUP($B69,'NEL &amp; P4P Backsheet'!$D$11:$BF$187,H$26,0)),"",VLOOKUP($B69,'NEL &amp; P4P Backsheet'!$D$11:$BF$187, H$26,0))</f>
        <v>0</v>
      </c>
      <c r="I69" s="210">
        <f ca="1">IF(ISERROR(VLOOKUP($B69,'NEL &amp; P4P Backsheet'!$D$11:$BF$187,I$26,0)),"",VLOOKUP($B69,'NEL &amp; P4P Backsheet'!$D$11:$BF$187, I$26,0))</f>
        <v>0</v>
      </c>
      <c r="J69" s="347">
        <f ca="1">IF(ISERROR(VLOOKUP($B69,'NEL &amp; P4P Backsheet'!$D$11:$BF$187,J$26,0)),"",VLOOKUP($B69,'NEL &amp; P4P Backsheet'!$D$11:$BF$187, J$26,0))</f>
        <v>0</v>
      </c>
      <c r="K69" s="215">
        <f ca="1">IF(ISERROR(VLOOKUP($B69,'NEL &amp; P4P Backsheet'!$D$11:$BF$187,K$26,0)),"",VLOOKUP($B69,'NEL &amp; P4P Backsheet'!$D$11:$BF$187, K$26,0))</f>
        <v>0</v>
      </c>
      <c r="L69" s="210">
        <f ca="1">IF(ISERROR(VLOOKUP($B69,'NEL &amp; P4P Backsheet'!$D$11:$BF$187,L$26,0)),"",VLOOKUP($B69,'NEL &amp; P4P Backsheet'!$D$11:$BF$187, L$26,0))</f>
        <v>0</v>
      </c>
      <c r="M69" s="210">
        <f ca="1">IF(ISERROR(VLOOKUP($B69,'NEL &amp; P4P Backsheet'!$D$11:$BF$187,M$26,0)),"",VLOOKUP($B69,'NEL &amp; P4P Backsheet'!$D$11:$BF$187, M$26,0))</f>
        <v>0</v>
      </c>
      <c r="N69" s="215">
        <f ca="1">IF(ISERROR(VLOOKUP($B69,'NEL &amp; P4P Backsheet'!$D$11:$BF$187,N$26,0)),"",VLOOKUP($B69,'NEL &amp; P4P Backsheet'!$D$11:$BF$187, N$26,0))</f>
        <v>0</v>
      </c>
      <c r="O69" s="213">
        <f ca="1">IF(ISERROR(VLOOKUP($B69,'NEL &amp; P4P Backsheet'!$D$11:$BF$187,O$26,0)),"",VLOOKUP($B69,'NEL &amp; P4P Backsheet'!$D$11:$BF$187, O$26,0))</f>
        <v>0</v>
      </c>
      <c r="P69" s="350">
        <f ca="1">IF(ISERROR(VLOOKUP($B69,'NEL &amp; P4P Backsheet'!$D$11:$BF$187,P$26,0)),"",VLOOKUP($B69,'NEL &amp; P4P Backsheet'!$D$11:$BF$187, P$26,0))</f>
        <v>0</v>
      </c>
      <c r="Q69" s="262">
        <f ca="1">IF(ISERROR(VLOOKUP($B69,'NEL &amp; P4P Backsheet'!$D$11:$BF$187,Q$26,0)),"",VLOOKUP($B69,'NEL &amp; P4P Backsheet'!$D$11:$BF$187, Q$26,0))</f>
        <v>0</v>
      </c>
      <c r="R69" s="213">
        <f ca="1">IF(ISERROR(VLOOKUP($B69,'NEL &amp; P4P Backsheet'!$D$11:$BF$187,R$26,0)),"",VLOOKUP($B69,'NEL &amp; P4P Backsheet'!$D$11:$BF$187, R$26,0))</f>
        <v>0</v>
      </c>
      <c r="S69" s="350">
        <f ca="1">IF(ISERROR(VLOOKUP($B69,'NEL &amp; P4P Backsheet'!$D$11:$BF$187,S$26,0)),"",VLOOKUP($B69,'NEL &amp; P4P Backsheet'!$D$11:$BF$187, S$26,0))</f>
        <v>0</v>
      </c>
      <c r="T69" s="215">
        <f ca="1">IF(ISERROR(VLOOKUP($B69,'NEL &amp; P4P Backsheet'!$D$11:$BF$187,T$26,0)),"",VLOOKUP($B69,'NEL &amp; P4P Backsheet'!$D$11:$BF$187, T$26,0))</f>
        <v>0</v>
      </c>
      <c r="U69" s="375" t="str">
        <f ca="1">IF(ISERROR(VLOOKUP($B69,'NEL &amp; P4P Backsheet'!$D$11:$BK$187,$U$26,0)),"",IF(VLOOKUP($B69,'NEL &amp; P4P Backsheet'!$D$11:$BK$187,$U$26,0)=0,"",VLOOKUP($B69,'NEL &amp; P4P Backsheet'!$D$11:$BK$187,$U$26,0)))</f>
        <v>not applicable</v>
      </c>
      <c r="V69"/>
    </row>
    <row r="70" spans="1:22" ht="60" customHeight="1">
      <c r="A70" s="3">
        <v>41</v>
      </c>
      <c r="B70" s="41" t="str">
        <f t="shared" ca="1" si="2"/>
        <v>E06000043</v>
      </c>
      <c r="C70" s="42" t="str">
        <f ca="1">IF(B70="","",VLOOKUP(B70,'Org list'!$J$9:$K$637,2,0))</f>
        <v>Brighton and Hove</v>
      </c>
      <c r="D70" s="216">
        <f ca="1">IF(ISERROR(VLOOKUP($B70,'NEL &amp; P4P Backsheet'!$D$11:$BM$187,D$26,0)),"",IF(VLOOKUP($B70,'NEL &amp; P4P Backsheet'!$D$11:$BM$187,D$26,0)=0,"",VLOOKUP($B70,'NEL &amp; P4P Backsheet'!$D$11:$BM$187,D$26,0)))</f>
        <v>1490</v>
      </c>
      <c r="E70" s="210">
        <f ca="1">IF(ISERROR(VLOOKUP($B70,'NEL &amp; P4P Backsheet'!$D$11:$BF$187,E$26,0)),"",VLOOKUP($B70,'NEL &amp; P4P Backsheet'!$D$11:$BF$187, E$26,0))</f>
        <v>167625</v>
      </c>
      <c r="F70" s="210">
        <f ca="1">IF(ISERROR(VLOOKUP($B70,'NEL &amp; P4P Backsheet'!$D$11:$BF$187,F$26,0)),"",VLOOKUP($B70,'NEL &amp; P4P Backsheet'!$D$11:$BF$187, F$26,0))</f>
        <v>186995</v>
      </c>
      <c r="G70" s="210">
        <f ca="1">IF(ISERROR(VLOOKUP($B70,'NEL &amp; P4P Backsheet'!$D$11:$BF$187,G$26,0)),"",VLOOKUP($B70,'NEL &amp; P4P Backsheet'!$D$11:$BF$187, G$26,0))</f>
        <v>196680</v>
      </c>
      <c r="H70" s="262">
        <f ca="1">IF(ISERROR(VLOOKUP($B70,'NEL &amp; P4P Backsheet'!$D$11:$BF$187,H$26,0)),"",VLOOKUP($B70,'NEL &amp; P4P Backsheet'!$D$11:$BF$187, H$26,0))</f>
        <v>146765</v>
      </c>
      <c r="I70" s="210">
        <f ca="1">IF(ISERROR(VLOOKUP($B70,'NEL &amp; P4P Backsheet'!$D$11:$BF$187,I$26,0)),"",VLOOKUP($B70,'NEL &amp; P4P Backsheet'!$D$11:$BF$187, I$26,0))</f>
        <v>154960</v>
      </c>
      <c r="J70" s="347">
        <f ca="1">IF(ISERROR(VLOOKUP($B70,'NEL &amp; P4P Backsheet'!$D$11:$BF$187,J$26,0)),"",VLOOKUP($B70,'NEL &amp; P4P Backsheet'!$D$11:$BF$187, J$26,0))</f>
        <v>199660</v>
      </c>
      <c r="K70" s="215">
        <f ca="1">IF(ISERROR(VLOOKUP($B70,'NEL &amp; P4P Backsheet'!$D$11:$BF$187,K$26,0)),"",VLOOKUP($B70,'NEL &amp; P4P Backsheet'!$D$11:$BF$187, K$26,0))</f>
        <v>196680</v>
      </c>
      <c r="L70" s="210">
        <f ca="1">IF(ISERROR(VLOOKUP($B70,'NEL &amp; P4P Backsheet'!$D$11:$BF$187,L$26,0)),"",VLOOKUP($B70,'NEL &amp; P4P Backsheet'!$D$11:$BF$187, L$26,0))</f>
        <v>157940</v>
      </c>
      <c r="M70" s="210">
        <f ca="1">IF(ISERROR(VLOOKUP($B70,'NEL &amp; P4P Backsheet'!$D$11:$BF$187,M$26,0)),"",VLOOKUP($B70,'NEL &amp; P4P Backsheet'!$D$11:$BF$187, M$26,0))</f>
        <v>0</v>
      </c>
      <c r="N70" s="215">
        <f ca="1">IF(ISERROR(VLOOKUP($B70,'NEL &amp; P4P Backsheet'!$D$11:$BF$187,N$26,0)),"",VLOOKUP($B70,'NEL &amp; P4P Backsheet'!$D$11:$BF$187, N$26,0))</f>
        <v>196680</v>
      </c>
      <c r="O70" s="213">
        <f ca="1">IF(ISERROR(VLOOKUP($B70,'NEL &amp; P4P Backsheet'!$D$11:$BF$187,O$26,0)),"",VLOOKUP($B70,'NEL &amp; P4P Backsheet'!$D$11:$BF$187, O$26,0))</f>
        <v>12665</v>
      </c>
      <c r="P70" s="350">
        <f ca="1">IF(ISERROR(VLOOKUP($B70,'NEL &amp; P4P Backsheet'!$D$11:$BF$187,P$26,0)),"",VLOOKUP($B70,'NEL &amp; P4P Backsheet'!$D$11:$BF$187, P$26,0))</f>
        <v>-12665</v>
      </c>
      <c r="Q70" s="262">
        <f ca="1">IF(ISERROR(VLOOKUP($B70,'NEL &amp; P4P Backsheet'!$D$11:$BF$187,Q$26,0)),"",VLOOKUP($B70,'NEL &amp; P4P Backsheet'!$D$11:$BF$187, Q$26,0))</f>
        <v>0</v>
      </c>
      <c r="R70" s="213">
        <f ca="1">IF(ISERROR(VLOOKUP($B70,'NEL &amp; P4P Backsheet'!$D$11:$BF$187,R$26,0)),"",VLOOKUP($B70,'NEL &amp; P4P Backsheet'!$D$11:$BF$187, R$26,0))</f>
        <v>9685</v>
      </c>
      <c r="S70" s="350">
        <f ca="1">IF(ISERROR(VLOOKUP($B70,'NEL &amp; P4P Backsheet'!$D$11:$BF$187,S$26,0)),"",VLOOKUP($B70,'NEL &amp; P4P Backsheet'!$D$11:$BF$187, S$26,0))</f>
        <v>186995</v>
      </c>
      <c r="T70" s="215">
        <f ca="1">IF(ISERROR(VLOOKUP($B70,'NEL &amp; P4P Backsheet'!$D$11:$BF$187,T$26,0)),"",VLOOKUP($B70,'NEL &amp; P4P Backsheet'!$D$11:$BF$187, T$26,0))</f>
        <v>0</v>
      </c>
      <c r="U70" s="375" t="str">
        <f ca="1">IF(ISERROR(VLOOKUP($B70,'NEL &amp; P4P Backsheet'!$D$11:$BK$187,$U$26,0)),"",IF(VLOOKUP($B70,'NEL &amp; P4P Backsheet'!$D$11:$BK$187,$U$26,0)=0,"",VLOOKUP($B70,'NEL &amp; P4P Backsheet'!$D$11:$BK$187,$U$26,0)))</f>
        <v>not applicable</v>
      </c>
      <c r="V70"/>
    </row>
    <row r="71" spans="1:22" ht="60" customHeight="1">
      <c r="A71" s="3">
        <v>42</v>
      </c>
      <c r="B71" s="41" t="str">
        <f t="shared" ca="1" si="2"/>
        <v>E06000023</v>
      </c>
      <c r="C71" s="42" t="str">
        <f ca="1">IF(B71="","",VLOOKUP(B71,'Org list'!$J$9:$K$637,2,0))</f>
        <v>Bristol, City of</v>
      </c>
      <c r="D71" s="216">
        <f ca="1">IF(ISERROR(VLOOKUP($B71,'NEL &amp; P4P Backsheet'!$D$11:$BM$187,D$26,0)),"",IF(VLOOKUP($B71,'NEL &amp; P4P Backsheet'!$D$11:$BM$187,D$26,0)=0,"",VLOOKUP($B71,'NEL &amp; P4P Backsheet'!$D$11:$BM$187,D$26,0)))</f>
        <v>1490</v>
      </c>
      <c r="E71" s="210">
        <f ca="1">IF(ISERROR(VLOOKUP($B71,'NEL &amp; P4P Backsheet'!$D$11:$BF$187,E$26,0)),"",VLOOKUP($B71,'NEL &amp; P4P Backsheet'!$D$11:$BF$187, E$26,0))</f>
        <v>0</v>
      </c>
      <c r="F71" s="210">
        <f ca="1">IF(ISERROR(VLOOKUP($B71,'NEL &amp; P4P Backsheet'!$D$11:$BF$187,F$26,0)),"",VLOOKUP($B71,'NEL &amp; P4P Backsheet'!$D$11:$BF$187, F$26,0))</f>
        <v>50660</v>
      </c>
      <c r="G71" s="210">
        <f ca="1">IF(ISERROR(VLOOKUP($B71,'NEL &amp; P4P Backsheet'!$D$11:$BF$187,G$26,0)),"",VLOOKUP($B71,'NEL &amp; P4P Backsheet'!$D$11:$BF$187, G$26,0))</f>
        <v>455940</v>
      </c>
      <c r="H71" s="262">
        <f ca="1">IF(ISERROR(VLOOKUP($B71,'NEL &amp; P4P Backsheet'!$D$11:$BF$187,H$26,0)),"",VLOOKUP($B71,'NEL &amp; P4P Backsheet'!$D$11:$BF$187, H$26,0))</f>
        <v>476800</v>
      </c>
      <c r="I71" s="210">
        <f ca="1">IF(ISERROR(VLOOKUP($B71,'NEL &amp; P4P Backsheet'!$D$11:$BF$187,I$26,0)),"",VLOOKUP($B71,'NEL &amp; P4P Backsheet'!$D$11:$BF$187, I$26,0))</f>
        <v>0</v>
      </c>
      <c r="J71" s="347">
        <f ca="1">IF(ISERROR(VLOOKUP($B71,'NEL &amp; P4P Backsheet'!$D$11:$BF$187,J$26,0)),"",VLOOKUP($B71,'NEL &amp; P4P Backsheet'!$D$11:$BF$187, J$26,0))</f>
        <v>0</v>
      </c>
      <c r="K71" s="215">
        <f ca="1">IF(ISERROR(VLOOKUP($B71,'NEL &amp; P4P Backsheet'!$D$11:$BF$187,K$26,0)),"",VLOOKUP($B71,'NEL &amp; P4P Backsheet'!$D$11:$BF$187, K$26,0))</f>
        <v>0</v>
      </c>
      <c r="L71" s="210">
        <f ca="1">IF(ISERROR(VLOOKUP($B71,'NEL &amp; P4P Backsheet'!$D$11:$BF$187,L$26,0)),"",VLOOKUP($B71,'NEL &amp; P4P Backsheet'!$D$11:$BF$187, L$26,0))</f>
        <v>0</v>
      </c>
      <c r="M71" s="210">
        <f ca="1">IF(ISERROR(VLOOKUP($B71,'NEL &amp; P4P Backsheet'!$D$11:$BF$187,M$26,0)),"",VLOOKUP($B71,'NEL &amp; P4P Backsheet'!$D$11:$BF$187, M$26,0))</f>
        <v>0</v>
      </c>
      <c r="N71" s="215">
        <f ca="1">IF(ISERROR(VLOOKUP($B71,'NEL &amp; P4P Backsheet'!$D$11:$BF$187,N$26,0)),"",VLOOKUP($B71,'NEL &amp; P4P Backsheet'!$D$11:$BF$187, N$26,0))</f>
        <v>0</v>
      </c>
      <c r="O71" s="213">
        <f ca="1">IF(ISERROR(VLOOKUP($B71,'NEL &amp; P4P Backsheet'!$D$11:$BF$187,O$26,0)),"",VLOOKUP($B71,'NEL &amp; P4P Backsheet'!$D$11:$BF$187, O$26,0))</f>
        <v>0</v>
      </c>
      <c r="P71" s="350">
        <f ca="1">IF(ISERROR(VLOOKUP($B71,'NEL &amp; P4P Backsheet'!$D$11:$BF$187,P$26,0)),"",VLOOKUP($B71,'NEL &amp; P4P Backsheet'!$D$11:$BF$187, P$26,0))</f>
        <v>50660</v>
      </c>
      <c r="Q71" s="262">
        <f ca="1">IF(ISERROR(VLOOKUP($B71,'NEL &amp; P4P Backsheet'!$D$11:$BF$187,Q$26,0)),"",VLOOKUP($B71,'NEL &amp; P4P Backsheet'!$D$11:$BF$187, Q$26,0))</f>
        <v>455940</v>
      </c>
      <c r="R71" s="213">
        <f ca="1">IF(ISERROR(VLOOKUP($B71,'NEL &amp; P4P Backsheet'!$D$11:$BF$187,R$26,0)),"",VLOOKUP($B71,'NEL &amp; P4P Backsheet'!$D$11:$BF$187, R$26,0))</f>
        <v>0</v>
      </c>
      <c r="S71" s="350">
        <f ca="1">IF(ISERROR(VLOOKUP($B71,'NEL &amp; P4P Backsheet'!$D$11:$BF$187,S$26,0)),"",VLOOKUP($B71,'NEL &amp; P4P Backsheet'!$D$11:$BF$187, S$26,0))</f>
        <v>50660</v>
      </c>
      <c r="T71" s="215">
        <f ca="1">IF(ISERROR(VLOOKUP($B71,'NEL &amp; P4P Backsheet'!$D$11:$BF$187,T$26,0)),"",VLOOKUP($B71,'NEL &amp; P4P Backsheet'!$D$11:$BF$187, T$26,0))</f>
        <v>455940</v>
      </c>
      <c r="U71" s="375" t="str">
        <f ca="1">IF(ISERROR(VLOOKUP($B71,'NEL &amp; P4P Backsheet'!$D$11:$BK$187,$U$26,0)),"",IF(VLOOKUP($B71,'NEL &amp; P4P Backsheet'!$D$11:$BK$187,$U$26,0)=0,"",VLOOKUP($B71,'NEL &amp; P4P Backsheet'!$D$11:$BK$187,$U$26,0)))</f>
        <v>acute care</v>
      </c>
      <c r="V71"/>
    </row>
    <row r="72" spans="1:22" ht="60" customHeight="1">
      <c r="A72" s="3">
        <v>43</v>
      </c>
      <c r="B72" s="41" t="str">
        <f t="shared" ca="1" si="2"/>
        <v>E09000006</v>
      </c>
      <c r="C72" s="42" t="str">
        <f ca="1">IF(B72="","",VLOOKUP(B72,'Org list'!$J$9:$K$637,2,0))</f>
        <v>Bromley</v>
      </c>
      <c r="D72" s="216">
        <f ca="1">IF(ISERROR(VLOOKUP($B72,'NEL &amp; P4P Backsheet'!$D$11:$BM$187,D$26,0)),"",IF(VLOOKUP($B72,'NEL &amp; P4P Backsheet'!$D$11:$BM$187,D$26,0)=0,"",VLOOKUP($B72,'NEL &amp; P4P Backsheet'!$D$11:$BM$187,D$26,0)))</f>
        <v>2130.37</v>
      </c>
      <c r="E72" s="210">
        <f ca="1">IF(ISERROR(VLOOKUP($B72,'NEL &amp; P4P Backsheet'!$D$11:$BF$187,E$26,0)),"",VLOOKUP($B72,'NEL &amp; P4P Backsheet'!$D$11:$BF$187, E$26,0))</f>
        <v>352576.23499999999</v>
      </c>
      <c r="F72" s="210">
        <f ca="1">IF(ISERROR(VLOOKUP($B72,'NEL &amp; P4P Backsheet'!$D$11:$BF$187,F$26,0)),"",VLOOKUP($B72,'NEL &amp; P4P Backsheet'!$D$11:$BF$187, F$26,0))</f>
        <v>352576.23499999999</v>
      </c>
      <c r="G72" s="210">
        <f ca="1">IF(ISERROR(VLOOKUP($B72,'NEL &amp; P4P Backsheet'!$D$11:$BF$187,G$26,0)),"",VLOOKUP($B72,'NEL &amp; P4P Backsheet'!$D$11:$BF$187, G$26,0))</f>
        <v>352576.2350000001</v>
      </c>
      <c r="H72" s="262">
        <f ca="1">IF(ISERROR(VLOOKUP($B72,'NEL &amp; P4P Backsheet'!$D$11:$BF$187,H$26,0)),"",VLOOKUP($B72,'NEL &amp; P4P Backsheet'!$D$11:$BF$187, H$26,0))</f>
        <v>352576.23499999987</v>
      </c>
      <c r="I72" s="210">
        <f ca="1">IF(ISERROR(VLOOKUP($B72,'NEL &amp; P4P Backsheet'!$D$11:$BF$187,I$26,0)),"",VLOOKUP($B72,'NEL &amp; P4P Backsheet'!$D$11:$BF$187, I$26,0))</f>
        <v>0</v>
      </c>
      <c r="J72" s="347">
        <f ca="1">IF(ISERROR(VLOOKUP($B72,'NEL &amp; P4P Backsheet'!$D$11:$BF$187,J$26,0)),"",VLOOKUP($B72,'NEL &amp; P4P Backsheet'!$D$11:$BF$187, J$26,0))</f>
        <v>0</v>
      </c>
      <c r="K72" s="215">
        <f ca="1">IF(ISERROR(VLOOKUP($B72,'NEL &amp; P4P Backsheet'!$D$11:$BF$187,K$26,0)),"",VLOOKUP($B72,'NEL &amp; P4P Backsheet'!$D$11:$BF$187, K$26,0))</f>
        <v>0</v>
      </c>
      <c r="L72" s="210">
        <f ca="1">IF(ISERROR(VLOOKUP($B72,'NEL &amp; P4P Backsheet'!$D$11:$BF$187,L$26,0)),"",VLOOKUP($B72,'NEL &amp; P4P Backsheet'!$D$11:$BF$187, L$26,0))</f>
        <v>0</v>
      </c>
      <c r="M72" s="210">
        <f ca="1">IF(ISERROR(VLOOKUP($B72,'NEL &amp; P4P Backsheet'!$D$11:$BF$187,M$26,0)),"",VLOOKUP($B72,'NEL &amp; P4P Backsheet'!$D$11:$BF$187, M$26,0))</f>
        <v>0</v>
      </c>
      <c r="N72" s="215">
        <f ca="1">IF(ISERROR(VLOOKUP($B72,'NEL &amp; P4P Backsheet'!$D$11:$BF$187,N$26,0)),"",VLOOKUP($B72,'NEL &amp; P4P Backsheet'!$D$11:$BF$187, N$26,0))</f>
        <v>0</v>
      </c>
      <c r="O72" s="213">
        <f ca="1">IF(ISERROR(VLOOKUP($B72,'NEL &amp; P4P Backsheet'!$D$11:$BF$187,O$26,0)),"",VLOOKUP($B72,'NEL &amp; P4P Backsheet'!$D$11:$BF$187, O$26,0))</f>
        <v>352576.23499999999</v>
      </c>
      <c r="P72" s="350">
        <f ca="1">IF(ISERROR(VLOOKUP($B72,'NEL &amp; P4P Backsheet'!$D$11:$BF$187,P$26,0)),"",VLOOKUP($B72,'NEL &amp; P4P Backsheet'!$D$11:$BF$187, P$26,0))</f>
        <v>352576.23499999999</v>
      </c>
      <c r="Q72" s="262">
        <f ca="1">IF(ISERROR(VLOOKUP($B72,'NEL &amp; P4P Backsheet'!$D$11:$BF$187,Q$26,0)),"",VLOOKUP($B72,'NEL &amp; P4P Backsheet'!$D$11:$BF$187, Q$26,0))</f>
        <v>352576.2350000001</v>
      </c>
      <c r="R72" s="213">
        <f ca="1">IF(ISERROR(VLOOKUP($B72,'NEL &amp; P4P Backsheet'!$D$11:$BF$187,R$26,0)),"",VLOOKUP($B72,'NEL &amp; P4P Backsheet'!$D$11:$BF$187, R$26,0))</f>
        <v>352576.23499999999</v>
      </c>
      <c r="S72" s="350">
        <f ca="1">IF(ISERROR(VLOOKUP($B72,'NEL &amp; P4P Backsheet'!$D$11:$BF$187,S$26,0)),"",VLOOKUP($B72,'NEL &amp; P4P Backsheet'!$D$11:$BF$187, S$26,0))</f>
        <v>352576.23499999999</v>
      </c>
      <c r="T72" s="215">
        <f ca="1">IF(ISERROR(VLOOKUP($B72,'NEL &amp; P4P Backsheet'!$D$11:$BF$187,T$26,0)),"",VLOOKUP($B72,'NEL &amp; P4P Backsheet'!$D$11:$BF$187, T$26,0))</f>
        <v>352576.2350000001</v>
      </c>
      <c r="U72" s="375" t="str">
        <f ca="1">IF(ISERROR(VLOOKUP($B72,'NEL &amp; P4P Backsheet'!$D$11:$BK$187,$U$26,0)),"",IF(VLOOKUP($B72,'NEL &amp; P4P Backsheet'!$D$11:$BK$187,$U$26,0)=0,"",VLOOKUP($B72,'NEL &amp; P4P Backsheet'!$D$11:$BK$187,$U$26,0)))</f>
        <v>acute care</v>
      </c>
      <c r="V72"/>
    </row>
    <row r="73" spans="1:22" ht="60" customHeight="1">
      <c r="A73" s="3">
        <v>44</v>
      </c>
      <c r="B73" s="41" t="str">
        <f t="shared" ca="1" si="2"/>
        <v>E10000002</v>
      </c>
      <c r="C73" s="42" t="str">
        <f ca="1">IF(B73="","",VLOOKUP(B73,'Org list'!$J$9:$K$637,2,0))</f>
        <v>Buckinghamshire</v>
      </c>
      <c r="D73" s="216">
        <f ca="1">IF(ISERROR(VLOOKUP($B73,'NEL &amp; P4P Backsheet'!$D$11:$BM$187,D$26,0)),"",IF(VLOOKUP($B73,'NEL &amp; P4P Backsheet'!$D$11:$BM$187,D$26,0)=0,"",VLOOKUP($B73,'NEL &amp; P4P Backsheet'!$D$11:$BM$187,D$26,0)))</f>
        <v>1490</v>
      </c>
      <c r="E73" s="210">
        <f ca="1">IF(ISERROR(VLOOKUP($B73,'NEL &amp; P4P Backsheet'!$D$11:$BF$187,E$26,0)),"",VLOOKUP($B73,'NEL &amp; P4P Backsheet'!$D$11:$BF$187, E$26,0))</f>
        <v>0</v>
      </c>
      <c r="F73" s="210">
        <f ca="1">IF(ISERROR(VLOOKUP($B73,'NEL &amp; P4P Backsheet'!$D$11:$BF$187,F$26,0)),"",VLOOKUP($B73,'NEL &amp; P4P Backsheet'!$D$11:$BF$187, F$26,0))</f>
        <v>0</v>
      </c>
      <c r="G73" s="210">
        <f ca="1">IF(ISERROR(VLOOKUP($B73,'NEL &amp; P4P Backsheet'!$D$11:$BF$187,G$26,0)),"",VLOOKUP($B73,'NEL &amp; P4P Backsheet'!$D$11:$BF$187, G$26,0))</f>
        <v>0</v>
      </c>
      <c r="H73" s="262">
        <f ca="1">IF(ISERROR(VLOOKUP($B73,'NEL &amp; P4P Backsheet'!$D$11:$BF$187,H$26,0)),"",VLOOKUP($B73,'NEL &amp; P4P Backsheet'!$D$11:$BF$187, H$26,0))</f>
        <v>0</v>
      </c>
      <c r="I73" s="210">
        <f ca="1">IF(ISERROR(VLOOKUP($B73,'NEL &amp; P4P Backsheet'!$D$11:$BF$187,I$26,0)),"",VLOOKUP($B73,'NEL &amp; P4P Backsheet'!$D$11:$BF$187, I$26,0))</f>
        <v>0</v>
      </c>
      <c r="J73" s="347">
        <f ca="1">IF(ISERROR(VLOOKUP($B73,'NEL &amp; P4P Backsheet'!$D$11:$BF$187,J$26,0)),"",VLOOKUP($B73,'NEL &amp; P4P Backsheet'!$D$11:$BF$187, J$26,0))</f>
        <v>0</v>
      </c>
      <c r="K73" s="215">
        <f ca="1">IF(ISERROR(VLOOKUP($B73,'NEL &amp; P4P Backsheet'!$D$11:$BF$187,K$26,0)),"",VLOOKUP($B73,'NEL &amp; P4P Backsheet'!$D$11:$BF$187, K$26,0))</f>
        <v>0</v>
      </c>
      <c r="L73" s="210">
        <f ca="1">IF(ISERROR(VLOOKUP($B73,'NEL &amp; P4P Backsheet'!$D$11:$BF$187,L$26,0)),"",VLOOKUP($B73,'NEL &amp; P4P Backsheet'!$D$11:$BF$187, L$26,0))</f>
        <v>0</v>
      </c>
      <c r="M73" s="210">
        <f ca="1">IF(ISERROR(VLOOKUP($B73,'NEL &amp; P4P Backsheet'!$D$11:$BF$187,M$26,0)),"",VLOOKUP($B73,'NEL &amp; P4P Backsheet'!$D$11:$BF$187, M$26,0))</f>
        <v>0</v>
      </c>
      <c r="N73" s="215">
        <f ca="1">IF(ISERROR(VLOOKUP($B73,'NEL &amp; P4P Backsheet'!$D$11:$BF$187,N$26,0)),"",VLOOKUP($B73,'NEL &amp; P4P Backsheet'!$D$11:$BF$187, N$26,0))</f>
        <v>0</v>
      </c>
      <c r="O73" s="213">
        <f ca="1">IF(ISERROR(VLOOKUP($B73,'NEL &amp; P4P Backsheet'!$D$11:$BF$187,O$26,0)),"",VLOOKUP($B73,'NEL &amp; P4P Backsheet'!$D$11:$BF$187, O$26,0))</f>
        <v>0</v>
      </c>
      <c r="P73" s="350">
        <f ca="1">IF(ISERROR(VLOOKUP($B73,'NEL &amp; P4P Backsheet'!$D$11:$BF$187,P$26,0)),"",VLOOKUP($B73,'NEL &amp; P4P Backsheet'!$D$11:$BF$187, P$26,0))</f>
        <v>0</v>
      </c>
      <c r="Q73" s="262">
        <f ca="1">IF(ISERROR(VLOOKUP($B73,'NEL &amp; P4P Backsheet'!$D$11:$BF$187,Q$26,0)),"",VLOOKUP($B73,'NEL &amp; P4P Backsheet'!$D$11:$BF$187, Q$26,0))</f>
        <v>0</v>
      </c>
      <c r="R73" s="213">
        <f ca="1">IF(ISERROR(VLOOKUP($B73,'NEL &amp; P4P Backsheet'!$D$11:$BF$187,R$26,0)),"",VLOOKUP($B73,'NEL &amp; P4P Backsheet'!$D$11:$BF$187, R$26,0))</f>
        <v>0</v>
      </c>
      <c r="S73" s="350">
        <f ca="1">IF(ISERROR(VLOOKUP($B73,'NEL &amp; P4P Backsheet'!$D$11:$BF$187,S$26,0)),"",VLOOKUP($B73,'NEL &amp; P4P Backsheet'!$D$11:$BF$187, S$26,0))</f>
        <v>0</v>
      </c>
      <c r="T73" s="215">
        <f ca="1">IF(ISERROR(VLOOKUP($B73,'NEL &amp; P4P Backsheet'!$D$11:$BF$187,T$26,0)),"",VLOOKUP($B73,'NEL &amp; P4P Backsheet'!$D$11:$BF$187, T$26,0))</f>
        <v>0</v>
      </c>
      <c r="U73" s="375" t="str">
        <f ca="1">IF(ISERROR(VLOOKUP($B73,'NEL &amp; P4P Backsheet'!$D$11:$BK$187,$U$26,0)),"",IF(VLOOKUP($B73,'NEL &amp; P4P Backsheet'!$D$11:$BK$187,$U$26,0)=0,"",VLOOKUP($B73,'NEL &amp; P4P Backsheet'!$D$11:$BK$187,$U$26,0)))</f>
        <v>not applicable</v>
      </c>
      <c r="V73"/>
    </row>
    <row r="74" spans="1:22" ht="60" customHeight="1">
      <c r="A74" s="3">
        <v>45</v>
      </c>
      <c r="B74" s="41" t="str">
        <f t="shared" ca="1" si="2"/>
        <v>E08000002</v>
      </c>
      <c r="C74" s="42" t="str">
        <f ca="1">IF(B74="","",VLOOKUP(B74,'Org list'!$J$9:$K$637,2,0))</f>
        <v>Bury</v>
      </c>
      <c r="D74" s="216">
        <f ca="1">IF(ISERROR(VLOOKUP($B74,'NEL &amp; P4P Backsheet'!$D$11:$BM$187,D$26,0)),"",IF(VLOOKUP($B74,'NEL &amp; P4P Backsheet'!$D$11:$BM$187,D$26,0)=0,"",VLOOKUP($B74,'NEL &amp; P4P Backsheet'!$D$11:$BM$187,D$26,0)))</f>
        <v>1765</v>
      </c>
      <c r="E74" s="210">
        <f ca="1">IF(ISERROR(VLOOKUP($B74,'NEL &amp; P4P Backsheet'!$D$11:$BF$187,E$26,0)),"",VLOOKUP($B74,'NEL &amp; P4P Backsheet'!$D$11:$BF$187, E$26,0))</f>
        <v>422916.06250000035</v>
      </c>
      <c r="F74" s="210">
        <f ca="1">IF(ISERROR(VLOOKUP($B74,'NEL &amp; P4P Backsheet'!$D$11:$BF$187,F$26,0)),"",VLOOKUP($B74,'NEL &amp; P4P Backsheet'!$D$11:$BF$187, F$26,0))</f>
        <v>429711.31250000105</v>
      </c>
      <c r="G74" s="210">
        <f ca="1">IF(ISERROR(VLOOKUP($B74,'NEL &amp; P4P Backsheet'!$D$11:$BF$187,G$26,0)),"",VLOOKUP($B74,'NEL &amp; P4P Backsheet'!$D$11:$BF$187, G$26,0))</f>
        <v>416738.5624999986</v>
      </c>
      <c r="H74" s="262">
        <f ca="1">IF(ISERROR(VLOOKUP($B74,'NEL &amp; P4P Backsheet'!$D$11:$BF$187,H$26,0)),"",VLOOKUP($B74,'NEL &amp; P4P Backsheet'!$D$11:$BF$187, H$26,0))</f>
        <v>424504.5625000014</v>
      </c>
      <c r="I74" s="210">
        <f ca="1">IF(ISERROR(VLOOKUP($B74,'NEL &amp; P4P Backsheet'!$D$11:$BF$187,I$26,0)),"",VLOOKUP($B74,'NEL &amp; P4P Backsheet'!$D$11:$BF$187, I$26,0))</f>
        <v>0</v>
      </c>
      <c r="J74" s="347">
        <f ca="1">IF(ISERROR(VLOOKUP($B74,'NEL &amp; P4P Backsheet'!$D$11:$BF$187,J$26,0)),"",VLOOKUP($B74,'NEL &amp; P4P Backsheet'!$D$11:$BF$187, J$26,0))</f>
        <v>18532.5</v>
      </c>
      <c r="K74" s="215">
        <f ca="1">IF(ISERROR(VLOOKUP($B74,'NEL &amp; P4P Backsheet'!$D$11:$BF$187,K$26,0)),"",VLOOKUP($B74,'NEL &amp; P4P Backsheet'!$D$11:$BF$187, K$26,0))</f>
        <v>97516.250000000015</v>
      </c>
      <c r="L74" s="210">
        <f ca="1">IF(ISERROR(VLOOKUP($B74,'NEL &amp; P4P Backsheet'!$D$11:$BF$187,L$26,0)),"",VLOOKUP($B74,'NEL &amp; P4P Backsheet'!$D$11:$BF$187, L$26,0))</f>
        <v>0</v>
      </c>
      <c r="M74" s="210">
        <f ca="1">IF(ISERROR(VLOOKUP($B74,'NEL &amp; P4P Backsheet'!$D$11:$BF$187,M$26,0)),"",VLOOKUP($B74,'NEL &amp; P4P Backsheet'!$D$11:$BF$187, M$26,0))</f>
        <v>18533</v>
      </c>
      <c r="N74" s="215">
        <f ca="1">IF(ISERROR(VLOOKUP($B74,'NEL &amp; P4P Backsheet'!$D$11:$BF$187,N$26,0)),"",VLOOKUP($B74,'NEL &amp; P4P Backsheet'!$D$11:$BF$187, N$26,0))</f>
        <v>97516</v>
      </c>
      <c r="O74" s="213">
        <f ca="1">IF(ISERROR(VLOOKUP($B74,'NEL &amp; P4P Backsheet'!$D$11:$BF$187,O$26,0)),"",VLOOKUP($B74,'NEL &amp; P4P Backsheet'!$D$11:$BF$187, O$26,0))</f>
        <v>422916.06250000035</v>
      </c>
      <c r="P74" s="350">
        <f ca="1">IF(ISERROR(VLOOKUP($B74,'NEL &amp; P4P Backsheet'!$D$11:$BF$187,P$26,0)),"",VLOOKUP($B74,'NEL &amp; P4P Backsheet'!$D$11:$BF$187, P$26,0))</f>
        <v>411178.81250000105</v>
      </c>
      <c r="Q74" s="262">
        <f ca="1">IF(ISERROR(VLOOKUP($B74,'NEL &amp; P4P Backsheet'!$D$11:$BF$187,Q$26,0)),"",VLOOKUP($B74,'NEL &amp; P4P Backsheet'!$D$11:$BF$187, Q$26,0))</f>
        <v>319222.3124999986</v>
      </c>
      <c r="R74" s="213">
        <f ca="1">IF(ISERROR(VLOOKUP($B74,'NEL &amp; P4P Backsheet'!$D$11:$BF$187,R$26,0)),"",VLOOKUP($B74,'NEL &amp; P4P Backsheet'!$D$11:$BF$187, R$26,0))</f>
        <v>422916.06250000035</v>
      </c>
      <c r="S74" s="350">
        <f ca="1">IF(ISERROR(VLOOKUP($B74,'NEL &amp; P4P Backsheet'!$D$11:$BF$187,S$26,0)),"",VLOOKUP($B74,'NEL &amp; P4P Backsheet'!$D$11:$BF$187, S$26,0))</f>
        <v>411178.31250000105</v>
      </c>
      <c r="T74" s="215">
        <f ca="1">IF(ISERROR(VLOOKUP($B74,'NEL &amp; P4P Backsheet'!$D$11:$BF$187,T$26,0)),"",VLOOKUP($B74,'NEL &amp; P4P Backsheet'!$D$11:$BF$187, T$26,0))</f>
        <v>319222.5624999986</v>
      </c>
      <c r="U74" s="375" t="str">
        <f ca="1">IF(ISERROR(VLOOKUP($B74,'NEL &amp; P4P Backsheet'!$D$11:$BK$187,$U$26,0)),"",IF(VLOOKUP($B74,'NEL &amp; P4P Backsheet'!$D$11:$BK$187,$U$26,0)=0,"",VLOOKUP($B74,'NEL &amp; P4P Backsheet'!$D$11:$BK$187,$U$26,0)))</f>
        <v>acute care</v>
      </c>
      <c r="V74"/>
    </row>
    <row r="75" spans="1:22" ht="60" customHeight="1">
      <c r="A75" s="3">
        <v>46</v>
      </c>
      <c r="B75" s="41" t="str">
        <f t="shared" ca="1" si="2"/>
        <v>E08000033</v>
      </c>
      <c r="C75" s="42" t="str">
        <f ca="1">IF(B75="","",VLOOKUP(B75,'Org list'!$J$9:$K$637,2,0))</f>
        <v>Calderdale</v>
      </c>
      <c r="D75" s="216">
        <f ca="1">IF(ISERROR(VLOOKUP($B75,'NEL &amp; P4P Backsheet'!$D$11:$BM$187,D$26,0)),"",IF(VLOOKUP($B75,'NEL &amp; P4P Backsheet'!$D$11:$BM$187,D$26,0)=0,"",VLOOKUP($B75,'NEL &amp; P4P Backsheet'!$D$11:$BM$187,D$26,0)))</f>
        <v>1490</v>
      </c>
      <c r="E75" s="210">
        <f ca="1">IF(ISERROR(VLOOKUP($B75,'NEL &amp; P4P Backsheet'!$D$11:$BF$187,E$26,0)),"",VLOOKUP($B75,'NEL &amp; P4P Backsheet'!$D$11:$BF$187, E$26,0))</f>
        <v>311410</v>
      </c>
      <c r="F75" s="210">
        <f ca="1">IF(ISERROR(VLOOKUP($B75,'NEL &amp; P4P Backsheet'!$D$11:$BF$187,F$26,0)),"",VLOOKUP($B75,'NEL &amp; P4P Backsheet'!$D$11:$BF$187, F$26,0))</f>
        <v>318860</v>
      </c>
      <c r="G75" s="210">
        <f ca="1">IF(ISERROR(VLOOKUP($B75,'NEL &amp; P4P Backsheet'!$D$11:$BF$187,G$26,0)),"",VLOOKUP($B75,'NEL &amp; P4P Backsheet'!$D$11:$BF$187, G$26,0))</f>
        <v>306940</v>
      </c>
      <c r="H75" s="262">
        <f ca="1">IF(ISERROR(VLOOKUP($B75,'NEL &amp; P4P Backsheet'!$D$11:$BF$187,H$26,0)),"",VLOOKUP($B75,'NEL &amp; P4P Backsheet'!$D$11:$BF$187, H$26,0))</f>
        <v>342700</v>
      </c>
      <c r="I75" s="210">
        <f ca="1">IF(ISERROR(VLOOKUP($B75,'NEL &amp; P4P Backsheet'!$D$11:$BF$187,I$26,0)),"",VLOOKUP($B75,'NEL &amp; P4P Backsheet'!$D$11:$BF$187, I$26,0))</f>
        <v>311410</v>
      </c>
      <c r="J75" s="347">
        <f ca="1">IF(ISERROR(VLOOKUP($B75,'NEL &amp; P4P Backsheet'!$D$11:$BF$187,J$26,0)),"",VLOOKUP($B75,'NEL &amp; P4P Backsheet'!$D$11:$BF$187, J$26,0))</f>
        <v>318860</v>
      </c>
      <c r="K75" s="215">
        <f ca="1">IF(ISERROR(VLOOKUP($B75,'NEL &amp; P4P Backsheet'!$D$11:$BF$187,K$26,0)),"",VLOOKUP($B75,'NEL &amp; P4P Backsheet'!$D$11:$BF$187, K$26,0))</f>
        <v>306940</v>
      </c>
      <c r="L75" s="210">
        <f ca="1">IF(ISERROR(VLOOKUP($B75,'NEL &amp; P4P Backsheet'!$D$11:$BF$187,L$26,0)),"",VLOOKUP($B75,'NEL &amp; P4P Backsheet'!$D$11:$BF$187, L$26,0))</f>
        <v>0</v>
      </c>
      <c r="M75" s="210">
        <f ca="1">IF(ISERROR(VLOOKUP($B75,'NEL &amp; P4P Backsheet'!$D$11:$BF$187,M$26,0)),"",VLOOKUP($B75,'NEL &amp; P4P Backsheet'!$D$11:$BF$187, M$26,0))</f>
        <v>0</v>
      </c>
      <c r="N75" s="215">
        <f ca="1">IF(ISERROR(VLOOKUP($B75,'NEL &amp; P4P Backsheet'!$D$11:$BF$187,N$26,0)),"",VLOOKUP($B75,'NEL &amp; P4P Backsheet'!$D$11:$BF$187, N$26,0))</f>
        <v>306940</v>
      </c>
      <c r="O75" s="213">
        <f ca="1">IF(ISERROR(VLOOKUP($B75,'NEL &amp; P4P Backsheet'!$D$11:$BF$187,O$26,0)),"",VLOOKUP($B75,'NEL &amp; P4P Backsheet'!$D$11:$BF$187, O$26,0))</f>
        <v>0</v>
      </c>
      <c r="P75" s="350">
        <f ca="1">IF(ISERROR(VLOOKUP($B75,'NEL &amp; P4P Backsheet'!$D$11:$BF$187,P$26,0)),"",VLOOKUP($B75,'NEL &amp; P4P Backsheet'!$D$11:$BF$187, P$26,0))</f>
        <v>0</v>
      </c>
      <c r="Q75" s="262">
        <f ca="1">IF(ISERROR(VLOOKUP($B75,'NEL &amp; P4P Backsheet'!$D$11:$BF$187,Q$26,0)),"",VLOOKUP($B75,'NEL &amp; P4P Backsheet'!$D$11:$BF$187, Q$26,0))</f>
        <v>0</v>
      </c>
      <c r="R75" s="213">
        <f ca="1">IF(ISERROR(VLOOKUP($B75,'NEL &amp; P4P Backsheet'!$D$11:$BF$187,R$26,0)),"",VLOOKUP($B75,'NEL &amp; P4P Backsheet'!$D$11:$BF$187, R$26,0))</f>
        <v>311410</v>
      </c>
      <c r="S75" s="350">
        <f ca="1">IF(ISERROR(VLOOKUP($B75,'NEL &amp; P4P Backsheet'!$D$11:$BF$187,S$26,0)),"",VLOOKUP($B75,'NEL &amp; P4P Backsheet'!$D$11:$BF$187, S$26,0))</f>
        <v>318860</v>
      </c>
      <c r="T75" s="215">
        <f ca="1">IF(ISERROR(VLOOKUP($B75,'NEL &amp; P4P Backsheet'!$D$11:$BF$187,T$26,0)),"",VLOOKUP($B75,'NEL &amp; P4P Backsheet'!$D$11:$BF$187, T$26,0))</f>
        <v>0</v>
      </c>
      <c r="U75" s="375" t="str">
        <f ca="1">IF(ISERROR(VLOOKUP($B75,'NEL &amp; P4P Backsheet'!$D$11:$BK$187,$U$26,0)),"",IF(VLOOKUP($B75,'NEL &amp; P4P Backsheet'!$D$11:$BK$187,$U$26,0)=0,"",VLOOKUP($B75,'NEL &amp; P4P Backsheet'!$D$11:$BK$187,$U$26,0)))</f>
        <v>not applicable</v>
      </c>
      <c r="V75"/>
    </row>
    <row r="76" spans="1:22" ht="60" customHeight="1">
      <c r="A76" s="3">
        <v>47</v>
      </c>
      <c r="B76" s="41" t="str">
        <f t="shared" ca="1" si="2"/>
        <v>E10000003</v>
      </c>
      <c r="C76" s="42" t="str">
        <f ca="1">IF(B76="","",VLOOKUP(B76,'Org list'!$J$9:$K$637,2,0))</f>
        <v>Cambridgeshire</v>
      </c>
      <c r="D76" s="216">
        <f ca="1">IF(ISERROR(VLOOKUP($B76,'NEL &amp; P4P Backsheet'!$D$11:$BM$187,D$26,0)),"",IF(VLOOKUP($B76,'NEL &amp; P4P Backsheet'!$D$11:$BM$187,D$26,0)=0,"",VLOOKUP($B76,'NEL &amp; P4P Backsheet'!$D$11:$BM$187,D$26,0)))</f>
        <v>1490</v>
      </c>
      <c r="E76" s="210">
        <f ca="1">IF(ISERROR(VLOOKUP($B76,'NEL &amp; P4P Backsheet'!$D$11:$BF$187,E$26,0)),"",VLOOKUP($B76,'NEL &amp; P4P Backsheet'!$D$11:$BF$187, E$26,0))</f>
        <v>0</v>
      </c>
      <c r="F76" s="210">
        <f ca="1">IF(ISERROR(VLOOKUP($B76,'NEL &amp; P4P Backsheet'!$D$11:$BF$187,F$26,0)),"",VLOOKUP($B76,'NEL &amp; P4P Backsheet'!$D$11:$BF$187, F$26,0))</f>
        <v>245850</v>
      </c>
      <c r="G76" s="210">
        <f ca="1">IF(ISERROR(VLOOKUP($B76,'NEL &amp; P4P Backsheet'!$D$11:$BF$187,G$26,0)),"",VLOOKUP($B76,'NEL &amp; P4P Backsheet'!$D$11:$BF$187, G$26,0))</f>
        <v>295020</v>
      </c>
      <c r="H76" s="262">
        <f ca="1">IF(ISERROR(VLOOKUP($B76,'NEL &amp; P4P Backsheet'!$D$11:$BF$187,H$26,0)),"",VLOOKUP($B76,'NEL &amp; P4P Backsheet'!$D$11:$BF$187, H$26,0))</f>
        <v>344190</v>
      </c>
      <c r="I76" s="210">
        <f ca="1">IF(ISERROR(VLOOKUP($B76,'NEL &amp; P4P Backsheet'!$D$11:$BF$187,I$26,0)),"",VLOOKUP($B76,'NEL &amp; P4P Backsheet'!$D$11:$BF$187, I$26,0))</f>
        <v>0</v>
      </c>
      <c r="J76" s="347">
        <f ca="1">IF(ISERROR(VLOOKUP($B76,'NEL &amp; P4P Backsheet'!$D$11:$BF$187,J$26,0)),"",VLOOKUP($B76,'NEL &amp; P4P Backsheet'!$D$11:$BF$187, J$26,0))</f>
        <v>0</v>
      </c>
      <c r="K76" s="215">
        <f ca="1">IF(ISERROR(VLOOKUP($B76,'NEL &amp; P4P Backsheet'!$D$11:$BF$187,K$26,0)),"",VLOOKUP($B76,'NEL &amp; P4P Backsheet'!$D$11:$BF$187, K$26,0))</f>
        <v>0</v>
      </c>
      <c r="L76" s="210">
        <f ca="1">IF(ISERROR(VLOOKUP($B76,'NEL &amp; P4P Backsheet'!$D$11:$BF$187,L$26,0)),"",VLOOKUP($B76,'NEL &amp; P4P Backsheet'!$D$11:$BF$187, L$26,0))</f>
        <v>0</v>
      </c>
      <c r="M76" s="210">
        <f ca="1">IF(ISERROR(VLOOKUP($B76,'NEL &amp; P4P Backsheet'!$D$11:$BF$187,M$26,0)),"",VLOOKUP($B76,'NEL &amp; P4P Backsheet'!$D$11:$BF$187, M$26,0))</f>
        <v>0</v>
      </c>
      <c r="N76" s="215">
        <f ca="1">IF(ISERROR(VLOOKUP($B76,'NEL &amp; P4P Backsheet'!$D$11:$BF$187,N$26,0)),"",VLOOKUP($B76,'NEL &amp; P4P Backsheet'!$D$11:$BF$187, N$26,0))</f>
        <v>0</v>
      </c>
      <c r="O76" s="213">
        <f ca="1">IF(ISERROR(VLOOKUP($B76,'NEL &amp; P4P Backsheet'!$D$11:$BF$187,O$26,0)),"",VLOOKUP($B76,'NEL &amp; P4P Backsheet'!$D$11:$BF$187, O$26,0))</f>
        <v>0</v>
      </c>
      <c r="P76" s="350">
        <f ca="1">IF(ISERROR(VLOOKUP($B76,'NEL &amp; P4P Backsheet'!$D$11:$BF$187,P$26,0)),"",VLOOKUP($B76,'NEL &amp; P4P Backsheet'!$D$11:$BF$187, P$26,0))</f>
        <v>245850</v>
      </c>
      <c r="Q76" s="262">
        <f ca="1">IF(ISERROR(VLOOKUP($B76,'NEL &amp; P4P Backsheet'!$D$11:$BF$187,Q$26,0)),"",VLOOKUP($B76,'NEL &amp; P4P Backsheet'!$D$11:$BF$187, Q$26,0))</f>
        <v>295020</v>
      </c>
      <c r="R76" s="213">
        <f ca="1">IF(ISERROR(VLOOKUP($B76,'NEL &amp; P4P Backsheet'!$D$11:$BF$187,R$26,0)),"",VLOOKUP($B76,'NEL &amp; P4P Backsheet'!$D$11:$BF$187, R$26,0))</f>
        <v>0</v>
      </c>
      <c r="S76" s="350">
        <f ca="1">IF(ISERROR(VLOOKUP($B76,'NEL &amp; P4P Backsheet'!$D$11:$BF$187,S$26,0)),"",VLOOKUP($B76,'NEL &amp; P4P Backsheet'!$D$11:$BF$187, S$26,0))</f>
        <v>245850</v>
      </c>
      <c r="T76" s="215">
        <f ca="1">IF(ISERROR(VLOOKUP($B76,'NEL &amp; P4P Backsheet'!$D$11:$BF$187,T$26,0)),"",VLOOKUP($B76,'NEL &amp; P4P Backsheet'!$D$11:$BF$187, T$26,0))</f>
        <v>295020</v>
      </c>
      <c r="U76" s="375" t="str">
        <f ca="1">IF(ISERROR(VLOOKUP($B76,'NEL &amp; P4P Backsheet'!$D$11:$BK$187,$U$26,0)),"",IF(VLOOKUP($B76,'NEL &amp; P4P Backsheet'!$D$11:$BK$187,$U$26,0)=0,"",VLOOKUP($B76,'NEL &amp; P4P Backsheet'!$D$11:$BK$187,$U$26,0)))</f>
        <v>acute care</v>
      </c>
      <c r="V76"/>
    </row>
    <row r="77" spans="1:22" ht="60" customHeight="1">
      <c r="A77" s="3">
        <v>48</v>
      </c>
      <c r="B77" s="41" t="str">
        <f t="shared" ca="1" si="2"/>
        <v>E09000007</v>
      </c>
      <c r="C77" s="42" t="str">
        <f ca="1">IF(B77="","",VLOOKUP(B77,'Org list'!$J$9:$K$637,2,0))</f>
        <v>Camden</v>
      </c>
      <c r="D77" s="216">
        <f ca="1">IF(ISERROR(VLOOKUP($B77,'NEL &amp; P4P Backsheet'!$D$11:$BM$187,D$26,0)),"",IF(VLOOKUP($B77,'NEL &amp; P4P Backsheet'!$D$11:$BM$187,D$26,0)=0,"",VLOOKUP($B77,'NEL &amp; P4P Backsheet'!$D$11:$BM$187,D$26,0)))</f>
        <v>2118</v>
      </c>
      <c r="E77" s="210">
        <f ca="1">IF(ISERROR(VLOOKUP($B77,'NEL &amp; P4P Backsheet'!$D$11:$BF$187,E$26,0)),"",VLOOKUP($B77,'NEL &amp; P4P Backsheet'!$D$11:$BF$187, E$26,0))</f>
        <v>292284</v>
      </c>
      <c r="F77" s="210">
        <f ca="1">IF(ISERROR(VLOOKUP($B77,'NEL &amp; P4P Backsheet'!$D$11:$BF$187,F$26,0)),"",VLOOKUP($B77,'NEL &amp; P4P Backsheet'!$D$11:$BF$187, F$26,0))</f>
        <v>324054</v>
      </c>
      <c r="G77" s="210">
        <f ca="1">IF(ISERROR(VLOOKUP($B77,'NEL &amp; P4P Backsheet'!$D$11:$BF$187,G$26,0)),"",VLOOKUP($B77,'NEL &amp; P4P Backsheet'!$D$11:$BF$187, G$26,0))</f>
        <v>328290</v>
      </c>
      <c r="H77" s="262">
        <f ca="1">IF(ISERROR(VLOOKUP($B77,'NEL &amp; P4P Backsheet'!$D$11:$BF$187,H$26,0)),"",VLOOKUP($B77,'NEL &amp; P4P Backsheet'!$D$11:$BF$187, H$26,0))</f>
        <v>332526</v>
      </c>
      <c r="I77" s="210">
        <f ca="1">IF(ISERROR(VLOOKUP($B77,'NEL &amp; P4P Backsheet'!$D$11:$BF$187,I$26,0)),"",VLOOKUP($B77,'NEL &amp; P4P Backsheet'!$D$11:$BF$187, I$26,0))</f>
        <v>0</v>
      </c>
      <c r="J77" s="347">
        <f ca="1">IF(ISERROR(VLOOKUP($B77,'NEL &amp; P4P Backsheet'!$D$11:$BF$187,J$26,0)),"",VLOOKUP($B77,'NEL &amp; P4P Backsheet'!$D$11:$BF$187, J$26,0))</f>
        <v>0</v>
      </c>
      <c r="K77" s="215">
        <f ca="1">IF(ISERROR(VLOOKUP($B77,'NEL &amp; P4P Backsheet'!$D$11:$BF$187,K$26,0)),"",VLOOKUP($B77,'NEL &amp; P4P Backsheet'!$D$11:$BF$187, K$26,0))</f>
        <v>0</v>
      </c>
      <c r="L77" s="210">
        <f ca="1">IF(ISERROR(VLOOKUP($B77,'NEL &amp; P4P Backsheet'!$D$11:$BF$187,L$26,0)),"",VLOOKUP($B77,'NEL &amp; P4P Backsheet'!$D$11:$BF$187, L$26,0))</f>
        <v>0</v>
      </c>
      <c r="M77" s="210">
        <f ca="1">IF(ISERROR(VLOOKUP($B77,'NEL &amp; P4P Backsheet'!$D$11:$BF$187,M$26,0)),"",VLOOKUP($B77,'NEL &amp; P4P Backsheet'!$D$11:$BF$187, M$26,0))</f>
        <v>0</v>
      </c>
      <c r="N77" s="215">
        <f ca="1">IF(ISERROR(VLOOKUP($B77,'NEL &amp; P4P Backsheet'!$D$11:$BF$187,N$26,0)),"",VLOOKUP($B77,'NEL &amp; P4P Backsheet'!$D$11:$BF$187, N$26,0))</f>
        <v>0</v>
      </c>
      <c r="O77" s="213">
        <f ca="1">IF(ISERROR(VLOOKUP($B77,'NEL &amp; P4P Backsheet'!$D$11:$BF$187,O$26,0)),"",VLOOKUP($B77,'NEL &amp; P4P Backsheet'!$D$11:$BF$187, O$26,0))</f>
        <v>292284</v>
      </c>
      <c r="P77" s="350">
        <f ca="1">IF(ISERROR(VLOOKUP($B77,'NEL &amp; P4P Backsheet'!$D$11:$BF$187,P$26,0)),"",VLOOKUP($B77,'NEL &amp; P4P Backsheet'!$D$11:$BF$187, P$26,0))</f>
        <v>324054</v>
      </c>
      <c r="Q77" s="262">
        <f ca="1">IF(ISERROR(VLOOKUP($B77,'NEL &amp; P4P Backsheet'!$D$11:$BF$187,Q$26,0)),"",VLOOKUP($B77,'NEL &amp; P4P Backsheet'!$D$11:$BF$187, Q$26,0))</f>
        <v>328290</v>
      </c>
      <c r="R77" s="213">
        <f ca="1">IF(ISERROR(VLOOKUP($B77,'NEL &amp; P4P Backsheet'!$D$11:$BF$187,R$26,0)),"",VLOOKUP($B77,'NEL &amp; P4P Backsheet'!$D$11:$BF$187, R$26,0))</f>
        <v>292284</v>
      </c>
      <c r="S77" s="350">
        <f ca="1">IF(ISERROR(VLOOKUP($B77,'NEL &amp; P4P Backsheet'!$D$11:$BF$187,S$26,0)),"",VLOOKUP($B77,'NEL &amp; P4P Backsheet'!$D$11:$BF$187, S$26,0))</f>
        <v>324054</v>
      </c>
      <c r="T77" s="215">
        <f ca="1">IF(ISERROR(VLOOKUP($B77,'NEL &amp; P4P Backsheet'!$D$11:$BF$187,T$26,0)),"",VLOOKUP($B77,'NEL &amp; P4P Backsheet'!$D$11:$BF$187, T$26,0))</f>
        <v>328290</v>
      </c>
      <c r="U77" s="375" t="str">
        <f ca="1">IF(ISERROR(VLOOKUP($B77,'NEL &amp; P4P Backsheet'!$D$11:$BK$187,$U$26,0)),"",IF(VLOOKUP($B77,'NEL &amp; P4P Backsheet'!$D$11:$BK$187,$U$26,0)=0,"",VLOOKUP($B77,'NEL &amp; P4P Backsheet'!$D$11:$BK$187,$U$26,0)))</f>
        <v>acute care</v>
      </c>
      <c r="V77"/>
    </row>
    <row r="78" spans="1:22" ht="60" customHeight="1">
      <c r="A78" s="3">
        <v>49</v>
      </c>
      <c r="B78" s="41" t="str">
        <f t="shared" ca="1" si="2"/>
        <v>E06000056</v>
      </c>
      <c r="C78" s="42" t="str">
        <f ca="1">IF(B78="","",VLOOKUP(B78,'Org list'!$J$9:$K$637,2,0))</f>
        <v>Central Bedfordshire</v>
      </c>
      <c r="D78" s="216">
        <f ca="1">IF(ISERROR(VLOOKUP($B78,'NEL &amp; P4P Backsheet'!$D$11:$BM$187,D$26,0)),"",IF(VLOOKUP($B78,'NEL &amp; P4P Backsheet'!$D$11:$BM$187,D$26,0)=0,"",VLOOKUP($B78,'NEL &amp; P4P Backsheet'!$D$11:$BM$187,D$26,0)))</f>
        <v>1490</v>
      </c>
      <c r="E78" s="210">
        <f ca="1">IF(ISERROR(VLOOKUP($B78,'NEL &amp; P4P Backsheet'!$D$11:$BF$187,E$26,0)),"",VLOOKUP($B78,'NEL &amp; P4P Backsheet'!$D$11:$BF$187, E$26,0))</f>
        <v>0</v>
      </c>
      <c r="F78" s="210">
        <f ca="1">IF(ISERROR(VLOOKUP($B78,'NEL &amp; P4P Backsheet'!$D$11:$BF$187,F$26,0)),"",VLOOKUP($B78,'NEL &amp; P4P Backsheet'!$D$11:$BF$187, F$26,0))</f>
        <v>160920</v>
      </c>
      <c r="G78" s="210">
        <f ca="1">IF(ISERROR(VLOOKUP($B78,'NEL &amp; P4P Backsheet'!$D$11:$BF$187,G$26,0)),"",VLOOKUP($B78,'NEL &amp; P4P Backsheet'!$D$11:$BF$187, G$26,0))</f>
        <v>0</v>
      </c>
      <c r="H78" s="262">
        <f ca="1">IF(ISERROR(VLOOKUP($B78,'NEL &amp; P4P Backsheet'!$D$11:$BF$187,H$26,0)),"",VLOOKUP($B78,'NEL &amp; P4P Backsheet'!$D$11:$BF$187, H$26,0))</f>
        <v>366540</v>
      </c>
      <c r="I78" s="210">
        <f ca="1">IF(ISERROR(VLOOKUP($B78,'NEL &amp; P4P Backsheet'!$D$11:$BF$187,I$26,0)),"",VLOOKUP($B78,'NEL &amp; P4P Backsheet'!$D$11:$BF$187, I$26,0))</f>
        <v>0</v>
      </c>
      <c r="J78" s="347">
        <f ca="1">IF(ISERROR(VLOOKUP($B78,'NEL &amp; P4P Backsheet'!$D$11:$BF$187,J$26,0)),"",VLOOKUP($B78,'NEL &amp; P4P Backsheet'!$D$11:$BF$187, J$26,0))</f>
        <v>0</v>
      </c>
      <c r="K78" s="215">
        <f ca="1">IF(ISERROR(VLOOKUP($B78,'NEL &amp; P4P Backsheet'!$D$11:$BF$187,K$26,0)),"",VLOOKUP($B78,'NEL &amp; P4P Backsheet'!$D$11:$BF$187, K$26,0))</f>
        <v>0</v>
      </c>
      <c r="L78" s="210">
        <f ca="1">IF(ISERROR(VLOOKUP($B78,'NEL &amp; P4P Backsheet'!$D$11:$BF$187,L$26,0)),"",VLOOKUP($B78,'NEL &amp; P4P Backsheet'!$D$11:$BF$187, L$26,0))</f>
        <v>0</v>
      </c>
      <c r="M78" s="210">
        <f ca="1">IF(ISERROR(VLOOKUP($B78,'NEL &amp; P4P Backsheet'!$D$11:$BF$187,M$26,0)),"",VLOOKUP($B78,'NEL &amp; P4P Backsheet'!$D$11:$BF$187, M$26,0))</f>
        <v>0</v>
      </c>
      <c r="N78" s="215">
        <f ca="1">IF(ISERROR(VLOOKUP($B78,'NEL &amp; P4P Backsheet'!$D$11:$BF$187,N$26,0)),"",VLOOKUP($B78,'NEL &amp; P4P Backsheet'!$D$11:$BF$187, N$26,0))</f>
        <v>0</v>
      </c>
      <c r="O78" s="213">
        <f ca="1">IF(ISERROR(VLOOKUP($B78,'NEL &amp; P4P Backsheet'!$D$11:$BF$187,O$26,0)),"",VLOOKUP($B78,'NEL &amp; P4P Backsheet'!$D$11:$BF$187, O$26,0))</f>
        <v>0</v>
      </c>
      <c r="P78" s="350">
        <f ca="1">IF(ISERROR(VLOOKUP($B78,'NEL &amp; P4P Backsheet'!$D$11:$BF$187,P$26,0)),"",VLOOKUP($B78,'NEL &amp; P4P Backsheet'!$D$11:$BF$187, P$26,0))</f>
        <v>160920</v>
      </c>
      <c r="Q78" s="262">
        <f ca="1">IF(ISERROR(VLOOKUP($B78,'NEL &amp; P4P Backsheet'!$D$11:$BF$187,Q$26,0)),"",VLOOKUP($B78,'NEL &amp; P4P Backsheet'!$D$11:$BF$187, Q$26,0))</f>
        <v>0</v>
      </c>
      <c r="R78" s="213">
        <f ca="1">IF(ISERROR(VLOOKUP($B78,'NEL &amp; P4P Backsheet'!$D$11:$BF$187,R$26,0)),"",VLOOKUP($B78,'NEL &amp; P4P Backsheet'!$D$11:$BF$187, R$26,0))</f>
        <v>0</v>
      </c>
      <c r="S78" s="350">
        <f ca="1">IF(ISERROR(VLOOKUP($B78,'NEL &amp; P4P Backsheet'!$D$11:$BF$187,S$26,0)),"",VLOOKUP($B78,'NEL &amp; P4P Backsheet'!$D$11:$BF$187, S$26,0))</f>
        <v>160920</v>
      </c>
      <c r="T78" s="215">
        <f ca="1">IF(ISERROR(VLOOKUP($B78,'NEL &amp; P4P Backsheet'!$D$11:$BF$187,T$26,0)),"",VLOOKUP($B78,'NEL &amp; P4P Backsheet'!$D$11:$BF$187, T$26,0))</f>
        <v>0</v>
      </c>
      <c r="U78" s="375" t="str">
        <f ca="1">IF(ISERROR(VLOOKUP($B78,'NEL &amp; P4P Backsheet'!$D$11:$BK$187,$U$26,0)),"",IF(VLOOKUP($B78,'NEL &amp; P4P Backsheet'!$D$11:$BK$187,$U$26,0)=0,"",VLOOKUP($B78,'NEL &amp; P4P Backsheet'!$D$11:$BK$187,$U$26,0)))</f>
        <v>acute care</v>
      </c>
      <c r="V78"/>
    </row>
    <row r="79" spans="1:22" ht="60" customHeight="1">
      <c r="A79" s="3">
        <v>50</v>
      </c>
      <c r="B79" s="41" t="str">
        <f t="shared" ca="1" si="2"/>
        <v>E06000049</v>
      </c>
      <c r="C79" s="42" t="str">
        <f ca="1">IF(B79="","",VLOOKUP(B79,'Org list'!$J$9:$K$637,2,0))</f>
        <v>Cheshire East</v>
      </c>
      <c r="D79" s="216">
        <f ca="1">IF(ISERROR(VLOOKUP($B79,'NEL &amp; P4P Backsheet'!$D$11:$BM$187,D$26,0)),"",IF(VLOOKUP($B79,'NEL &amp; P4P Backsheet'!$D$11:$BM$187,D$26,0)=0,"",VLOOKUP($B79,'NEL &amp; P4P Backsheet'!$D$11:$BM$187,D$26,0)))</f>
        <v>1490</v>
      </c>
      <c r="E79" s="210">
        <f ca="1">IF(ISERROR(VLOOKUP($B79,'NEL &amp; P4P Backsheet'!$D$11:$BF$187,E$26,0)),"",VLOOKUP($B79,'NEL &amp; P4P Backsheet'!$D$11:$BF$187, E$26,0))</f>
        <v>539380</v>
      </c>
      <c r="F79" s="210">
        <f ca="1">IF(ISERROR(VLOOKUP($B79,'NEL &amp; P4P Backsheet'!$D$11:$BF$187,F$26,0)),"",VLOOKUP($B79,'NEL &amp; P4P Backsheet'!$D$11:$BF$187, F$26,0))</f>
        <v>533420</v>
      </c>
      <c r="G79" s="210">
        <f ca="1">IF(ISERROR(VLOOKUP($B79,'NEL &amp; P4P Backsheet'!$D$11:$BF$187,G$26,0)),"",VLOOKUP($B79,'NEL &amp; P4P Backsheet'!$D$11:$BF$187, G$26,0))</f>
        <v>528949.99999999977</v>
      </c>
      <c r="H79" s="262">
        <f ca="1">IF(ISERROR(VLOOKUP($B79,'NEL &amp; P4P Backsheet'!$D$11:$BF$187,H$26,0)),"",VLOOKUP($B79,'NEL &amp; P4P Backsheet'!$D$11:$BF$187, H$26,0))</f>
        <v>573650.00000000023</v>
      </c>
      <c r="I79" s="210">
        <f ca="1">IF(ISERROR(VLOOKUP($B79,'NEL &amp; P4P Backsheet'!$D$11:$BF$187,I$26,0)),"",VLOOKUP($B79,'NEL &amp; P4P Backsheet'!$D$11:$BF$187, I$26,0))</f>
        <v>35760</v>
      </c>
      <c r="J79" s="347">
        <f ca="1">IF(ISERROR(VLOOKUP($B79,'NEL &amp; P4P Backsheet'!$D$11:$BF$187,J$26,0)),"",VLOOKUP($B79,'NEL &amp; P4P Backsheet'!$D$11:$BF$187, J$26,0))</f>
        <v>180290</v>
      </c>
      <c r="K79" s="215">
        <f ca="1">IF(ISERROR(VLOOKUP($B79,'NEL &amp; P4P Backsheet'!$D$11:$BF$187,K$26,0)),"",VLOOKUP($B79,'NEL &amp; P4P Backsheet'!$D$11:$BF$187, K$26,0))</f>
        <v>0</v>
      </c>
      <c r="L79" s="210">
        <f ca="1">IF(ISERROR(VLOOKUP($B79,'NEL &amp; P4P Backsheet'!$D$11:$BF$187,L$26,0)),"",VLOOKUP($B79,'NEL &amp; P4P Backsheet'!$D$11:$BF$187, L$26,0))</f>
        <v>35760</v>
      </c>
      <c r="M79" s="210">
        <f ca="1">IF(ISERROR(VLOOKUP($B79,'NEL &amp; P4P Backsheet'!$D$11:$BF$187,M$26,0)),"",VLOOKUP($B79,'NEL &amp; P4P Backsheet'!$D$11:$BF$187, M$26,0))</f>
        <v>180290</v>
      </c>
      <c r="N79" s="215">
        <f ca="1">IF(ISERROR(VLOOKUP($B79,'NEL &amp; P4P Backsheet'!$D$11:$BF$187,N$26,0)),"",VLOOKUP($B79,'NEL &amp; P4P Backsheet'!$D$11:$BF$187, N$26,0))</f>
        <v>0</v>
      </c>
      <c r="O79" s="213">
        <f ca="1">IF(ISERROR(VLOOKUP($B79,'NEL &amp; P4P Backsheet'!$D$11:$BF$187,O$26,0)),"",VLOOKUP($B79,'NEL &amp; P4P Backsheet'!$D$11:$BF$187, O$26,0))</f>
        <v>503620</v>
      </c>
      <c r="P79" s="350">
        <f ca="1">IF(ISERROR(VLOOKUP($B79,'NEL &amp; P4P Backsheet'!$D$11:$BF$187,P$26,0)),"",VLOOKUP($B79,'NEL &amp; P4P Backsheet'!$D$11:$BF$187, P$26,0))</f>
        <v>353130</v>
      </c>
      <c r="Q79" s="262">
        <f ca="1">IF(ISERROR(VLOOKUP($B79,'NEL &amp; P4P Backsheet'!$D$11:$BF$187,Q$26,0)),"",VLOOKUP($B79,'NEL &amp; P4P Backsheet'!$D$11:$BF$187, Q$26,0))</f>
        <v>528949.99999999977</v>
      </c>
      <c r="R79" s="213">
        <f ca="1">IF(ISERROR(VLOOKUP($B79,'NEL &amp; P4P Backsheet'!$D$11:$BF$187,R$26,0)),"",VLOOKUP($B79,'NEL &amp; P4P Backsheet'!$D$11:$BF$187, R$26,0))</f>
        <v>503620</v>
      </c>
      <c r="S79" s="350">
        <f ca="1">IF(ISERROR(VLOOKUP($B79,'NEL &amp; P4P Backsheet'!$D$11:$BF$187,S$26,0)),"",VLOOKUP($B79,'NEL &amp; P4P Backsheet'!$D$11:$BF$187, S$26,0))</f>
        <v>353130</v>
      </c>
      <c r="T79" s="215">
        <f ca="1">IF(ISERROR(VLOOKUP($B79,'NEL &amp; P4P Backsheet'!$D$11:$BF$187,T$26,0)),"",VLOOKUP($B79,'NEL &amp; P4P Backsheet'!$D$11:$BF$187, T$26,0))</f>
        <v>528949.99999999977</v>
      </c>
      <c r="U79" s="375" t="str">
        <f ca="1">IF(ISERROR(VLOOKUP($B79,'NEL &amp; P4P Backsheet'!$D$11:$BK$187,$U$26,0)),"",IF(VLOOKUP($B79,'NEL &amp; P4P Backsheet'!$D$11:$BK$187,$U$26,0)=0,"",VLOOKUP($B79,'NEL &amp; P4P Backsheet'!$D$11:$BK$187,$U$26,0)))</f>
        <v>acute care</v>
      </c>
      <c r="V79"/>
    </row>
    <row r="80" spans="1:22" ht="60" customHeight="1">
      <c r="A80" s="3">
        <v>51</v>
      </c>
      <c r="B80" s="41" t="str">
        <f t="shared" ca="1" si="2"/>
        <v>E06000050</v>
      </c>
      <c r="C80" s="42" t="str">
        <f ca="1">IF(B80="","",VLOOKUP(B80,'Org list'!$J$9:$K$637,2,0))</f>
        <v>Cheshire West and Chester</v>
      </c>
      <c r="D80" s="216">
        <f ca="1">IF(ISERROR(VLOOKUP($B80,'NEL &amp; P4P Backsheet'!$D$11:$BM$187,D$26,0)),"",IF(VLOOKUP($B80,'NEL &amp; P4P Backsheet'!$D$11:$BM$187,D$26,0)=0,"",VLOOKUP($B80,'NEL &amp; P4P Backsheet'!$D$11:$BM$187,D$26,0)))</f>
        <v>1490</v>
      </c>
      <c r="E80" s="210">
        <f ca="1">IF(ISERROR(VLOOKUP($B80,'NEL &amp; P4P Backsheet'!$D$11:$BF$187,E$26,0)),"",VLOOKUP($B80,'NEL &amp; P4P Backsheet'!$D$11:$BF$187, E$26,0))</f>
        <v>503620</v>
      </c>
      <c r="F80" s="210">
        <f ca="1">IF(ISERROR(VLOOKUP($B80,'NEL &amp; P4P Backsheet'!$D$11:$BF$187,F$26,0)),"",VLOOKUP($B80,'NEL &amp; P4P Backsheet'!$D$11:$BF$187, F$26,0))</f>
        <v>452960</v>
      </c>
      <c r="G80" s="210">
        <f ca="1">IF(ISERROR(VLOOKUP($B80,'NEL &amp; P4P Backsheet'!$D$11:$BF$187,G$26,0)),"",VLOOKUP($B80,'NEL &amp; P4P Backsheet'!$D$11:$BF$187, G$26,0))</f>
        <v>464880</v>
      </c>
      <c r="H80" s="262">
        <f ca="1">IF(ISERROR(VLOOKUP($B80,'NEL &amp; P4P Backsheet'!$D$11:$BF$187,H$26,0)),"",VLOOKUP($B80,'NEL &amp; P4P Backsheet'!$D$11:$BF$187, H$26,0))</f>
        <v>475310</v>
      </c>
      <c r="I80" s="210">
        <f ca="1">IF(ISERROR(VLOOKUP($B80,'NEL &amp; P4P Backsheet'!$D$11:$BF$187,I$26,0)),"",VLOOKUP($B80,'NEL &amp; P4P Backsheet'!$D$11:$BF$187, I$26,0))</f>
        <v>0</v>
      </c>
      <c r="J80" s="347">
        <f ca="1">IF(ISERROR(VLOOKUP($B80,'NEL &amp; P4P Backsheet'!$D$11:$BF$187,J$26,0)),"",VLOOKUP($B80,'NEL &amp; P4P Backsheet'!$D$11:$BF$187, J$26,0))</f>
        <v>0</v>
      </c>
      <c r="K80" s="215">
        <f ca="1">IF(ISERROR(VLOOKUP($B80,'NEL &amp; P4P Backsheet'!$D$11:$BF$187,K$26,0)),"",VLOOKUP($B80,'NEL &amp; P4P Backsheet'!$D$11:$BF$187, K$26,0))</f>
        <v>0</v>
      </c>
      <c r="L80" s="210">
        <f ca="1">IF(ISERROR(VLOOKUP($B80,'NEL &amp; P4P Backsheet'!$D$11:$BF$187,L$26,0)),"",VLOOKUP($B80,'NEL &amp; P4P Backsheet'!$D$11:$BF$187, L$26,0))</f>
        <v>0</v>
      </c>
      <c r="M80" s="210">
        <f ca="1">IF(ISERROR(VLOOKUP($B80,'NEL &amp; P4P Backsheet'!$D$11:$BF$187,M$26,0)),"",VLOOKUP($B80,'NEL &amp; P4P Backsheet'!$D$11:$BF$187, M$26,0))</f>
        <v>0</v>
      </c>
      <c r="N80" s="215">
        <f ca="1">IF(ISERROR(VLOOKUP($B80,'NEL &amp; P4P Backsheet'!$D$11:$BF$187,N$26,0)),"",VLOOKUP($B80,'NEL &amp; P4P Backsheet'!$D$11:$BF$187, N$26,0))</f>
        <v>0</v>
      </c>
      <c r="O80" s="213">
        <f ca="1">IF(ISERROR(VLOOKUP($B80,'NEL &amp; P4P Backsheet'!$D$11:$BF$187,O$26,0)),"",VLOOKUP($B80,'NEL &amp; P4P Backsheet'!$D$11:$BF$187, O$26,0))</f>
        <v>503620</v>
      </c>
      <c r="P80" s="350">
        <f ca="1">IF(ISERROR(VLOOKUP($B80,'NEL &amp; P4P Backsheet'!$D$11:$BF$187,P$26,0)),"",VLOOKUP($B80,'NEL &amp; P4P Backsheet'!$D$11:$BF$187, P$26,0))</f>
        <v>452960</v>
      </c>
      <c r="Q80" s="262">
        <f ca="1">IF(ISERROR(VLOOKUP($B80,'NEL &amp; P4P Backsheet'!$D$11:$BF$187,Q$26,0)),"",VLOOKUP($B80,'NEL &amp; P4P Backsheet'!$D$11:$BF$187, Q$26,0))</f>
        <v>464880</v>
      </c>
      <c r="R80" s="213">
        <f ca="1">IF(ISERROR(VLOOKUP($B80,'NEL &amp; P4P Backsheet'!$D$11:$BF$187,R$26,0)),"",VLOOKUP($B80,'NEL &amp; P4P Backsheet'!$D$11:$BF$187, R$26,0))</f>
        <v>503620</v>
      </c>
      <c r="S80" s="350">
        <f ca="1">IF(ISERROR(VLOOKUP($B80,'NEL &amp; P4P Backsheet'!$D$11:$BF$187,S$26,0)),"",VLOOKUP($B80,'NEL &amp; P4P Backsheet'!$D$11:$BF$187, S$26,0))</f>
        <v>452960</v>
      </c>
      <c r="T80" s="215">
        <f ca="1">IF(ISERROR(VLOOKUP($B80,'NEL &amp; P4P Backsheet'!$D$11:$BF$187,T$26,0)),"",VLOOKUP($B80,'NEL &amp; P4P Backsheet'!$D$11:$BF$187, T$26,0))</f>
        <v>464880</v>
      </c>
      <c r="U80" s="375" t="str">
        <f ca="1">IF(ISERROR(VLOOKUP($B80,'NEL &amp; P4P Backsheet'!$D$11:$BK$187,$U$26,0)),"",IF(VLOOKUP($B80,'NEL &amp; P4P Backsheet'!$D$11:$BK$187,$U$26,0)=0,"",VLOOKUP($B80,'NEL &amp; P4P Backsheet'!$D$11:$BK$187,$U$26,0)))</f>
        <v>acute care</v>
      </c>
      <c r="V80"/>
    </row>
    <row r="81" spans="1:22" ht="60" customHeight="1">
      <c r="A81" s="3">
        <v>52</v>
      </c>
      <c r="B81" s="41" t="str">
        <f t="shared" ca="1" si="2"/>
        <v>E09000001</v>
      </c>
      <c r="C81" s="42" t="str">
        <f ca="1">IF(B81="","",VLOOKUP(B81,'Org list'!$J$9:$K$637,2,0))</f>
        <v>City of London</v>
      </c>
      <c r="D81" s="216">
        <f ca="1">IF(ISERROR(VLOOKUP($B81,'NEL &amp; P4P Backsheet'!$D$11:$BM$187,D$26,0)),"",IF(VLOOKUP($B81,'NEL &amp; P4P Backsheet'!$D$11:$BM$187,D$26,0)=0,"",VLOOKUP($B81,'NEL &amp; P4P Backsheet'!$D$11:$BM$187,D$26,0)))</f>
        <v>1490</v>
      </c>
      <c r="E81" s="210">
        <f ca="1">IF(ISERROR(VLOOKUP($B81,'NEL &amp; P4P Backsheet'!$D$11:$BF$187,E$26,0)),"",VLOOKUP($B81,'NEL &amp; P4P Backsheet'!$D$11:$BF$187, E$26,0))</f>
        <v>8593.2923574572324</v>
      </c>
      <c r="F81" s="210">
        <f ca="1">IF(ISERROR(VLOOKUP($B81,'NEL &amp; P4P Backsheet'!$D$11:$BF$187,F$26,0)),"",VLOOKUP($B81,'NEL &amp; P4P Backsheet'!$D$11:$BF$187, F$26,0))</f>
        <v>0</v>
      </c>
      <c r="G81" s="210">
        <f ca="1">IF(ISERROR(VLOOKUP($B81,'NEL &amp; P4P Backsheet'!$D$11:$BF$187,G$26,0)),"",VLOOKUP($B81,'NEL &amp; P4P Backsheet'!$D$11:$BF$187, G$26,0))</f>
        <v>1095.3550365973679</v>
      </c>
      <c r="H81" s="262">
        <f ca="1">IF(ISERROR(VLOOKUP($B81,'NEL &amp; P4P Backsheet'!$D$11:$BF$187,H$26,0)),"",VLOOKUP($B81,'NEL &amp; P4P Backsheet'!$D$11:$BF$187, H$26,0))</f>
        <v>7159.8908186545032</v>
      </c>
      <c r="I81" s="210">
        <f ca="1">IF(ISERROR(VLOOKUP($B81,'NEL &amp; P4P Backsheet'!$D$11:$BF$187,I$26,0)),"",VLOOKUP($B81,'NEL &amp; P4P Backsheet'!$D$11:$BF$187, I$26,0))</f>
        <v>0</v>
      </c>
      <c r="J81" s="347">
        <f ca="1">IF(ISERROR(VLOOKUP($B81,'NEL &amp; P4P Backsheet'!$D$11:$BF$187,J$26,0)),"",VLOOKUP($B81,'NEL &amp; P4P Backsheet'!$D$11:$BF$187, J$26,0))</f>
        <v>8593.2923574572324</v>
      </c>
      <c r="K81" s="215">
        <f ca="1">IF(ISERROR(VLOOKUP($B81,'NEL &amp; P4P Backsheet'!$D$11:$BF$187,K$26,0)),"",VLOOKUP($B81,'NEL &amp; P4P Backsheet'!$D$11:$BF$187, K$26,0))</f>
        <v>0</v>
      </c>
      <c r="L81" s="210">
        <f ca="1">IF(ISERROR(VLOOKUP($B81,'NEL &amp; P4P Backsheet'!$D$11:$BF$187,L$26,0)),"",VLOOKUP($B81,'NEL &amp; P4P Backsheet'!$D$11:$BF$187, L$26,0))</f>
        <v>0</v>
      </c>
      <c r="M81" s="210">
        <f ca="1">IF(ISERROR(VLOOKUP($B81,'NEL &amp; P4P Backsheet'!$D$11:$BF$187,M$26,0)),"",VLOOKUP($B81,'NEL &amp; P4P Backsheet'!$D$11:$BF$187, M$26,0))</f>
        <v>0</v>
      </c>
      <c r="N81" s="215">
        <f ca="1">IF(ISERROR(VLOOKUP($B81,'NEL &amp; P4P Backsheet'!$D$11:$BF$187,N$26,0)),"",VLOOKUP($B81,'NEL &amp; P4P Backsheet'!$D$11:$BF$187, N$26,0))</f>
        <v>0</v>
      </c>
      <c r="O81" s="213">
        <f ca="1">IF(ISERROR(VLOOKUP($B81,'NEL &amp; P4P Backsheet'!$D$11:$BF$187,O$26,0)),"",VLOOKUP($B81,'NEL &amp; P4P Backsheet'!$D$11:$BF$187, O$26,0))</f>
        <v>8593.2923574572324</v>
      </c>
      <c r="P81" s="350">
        <f ca="1">IF(ISERROR(VLOOKUP($B81,'NEL &amp; P4P Backsheet'!$D$11:$BF$187,P$26,0)),"",VLOOKUP($B81,'NEL &amp; P4P Backsheet'!$D$11:$BF$187, P$26,0))</f>
        <v>-8593.2923574572324</v>
      </c>
      <c r="Q81" s="262">
        <f ca="1">IF(ISERROR(VLOOKUP($B81,'NEL &amp; P4P Backsheet'!$D$11:$BF$187,Q$26,0)),"",VLOOKUP($B81,'NEL &amp; P4P Backsheet'!$D$11:$BF$187, Q$26,0))</f>
        <v>1095.3550365973679</v>
      </c>
      <c r="R81" s="213">
        <f ca="1">IF(ISERROR(VLOOKUP($B81,'NEL &amp; P4P Backsheet'!$D$11:$BF$187,R$26,0)),"",VLOOKUP($B81,'NEL &amp; P4P Backsheet'!$D$11:$BF$187, R$26,0))</f>
        <v>8593.2923574572324</v>
      </c>
      <c r="S81" s="350">
        <f ca="1">IF(ISERROR(VLOOKUP($B81,'NEL &amp; P4P Backsheet'!$D$11:$BF$187,S$26,0)),"",VLOOKUP($B81,'NEL &amp; P4P Backsheet'!$D$11:$BF$187, S$26,0))</f>
        <v>0</v>
      </c>
      <c r="T81" s="215">
        <f ca="1">IF(ISERROR(VLOOKUP($B81,'NEL &amp; P4P Backsheet'!$D$11:$BF$187,T$26,0)),"",VLOOKUP($B81,'NEL &amp; P4P Backsheet'!$D$11:$BF$187, T$26,0))</f>
        <v>1095.3550365973679</v>
      </c>
      <c r="U81" s="375" t="str">
        <f ca="1">IF(ISERROR(VLOOKUP($B81,'NEL &amp; P4P Backsheet'!$D$11:$BK$187,$U$26,0)),"",IF(VLOOKUP($B81,'NEL &amp; P4P Backsheet'!$D$11:$BK$187,$U$26,0)=0,"",VLOOKUP($B81,'NEL &amp; P4P Backsheet'!$D$11:$BK$187,$U$26,0)))</f>
        <v>not applicable</v>
      </c>
      <c r="V81"/>
    </row>
    <row r="82" spans="1:22" ht="60" customHeight="1">
      <c r="A82" s="3">
        <v>53</v>
      </c>
      <c r="B82" s="41" t="str">
        <f t="shared" ca="1" si="2"/>
        <v>E06000052</v>
      </c>
      <c r="C82" s="42" t="str">
        <f ca="1">IF(B82="","",VLOOKUP(B82,'Org list'!$J$9:$K$637,2,0))</f>
        <v>Cornwall &amp; Scilly</v>
      </c>
      <c r="D82" s="216">
        <f ca="1">IF(ISERROR(VLOOKUP($B82,'NEL &amp; P4P Backsheet'!$D$11:$BM$187,D$26,0)),"",IF(VLOOKUP($B82,'NEL &amp; P4P Backsheet'!$D$11:$BM$187,D$26,0)=0,"",VLOOKUP($B82,'NEL &amp; P4P Backsheet'!$D$11:$BM$187,D$26,0)))</f>
        <v>850</v>
      </c>
      <c r="E82" s="210">
        <f ca="1">IF(ISERROR(VLOOKUP($B82,'NEL &amp; P4P Backsheet'!$D$11:$BF$187,E$26,0)),"",VLOOKUP($B82,'NEL &amp; P4P Backsheet'!$D$11:$BF$187, E$26,0))</f>
        <v>395347.74999999983</v>
      </c>
      <c r="F82" s="210">
        <f ca="1">IF(ISERROR(VLOOKUP($B82,'NEL &amp; P4P Backsheet'!$D$11:$BF$187,F$26,0)),"",VLOOKUP($B82,'NEL &amp; P4P Backsheet'!$D$11:$BF$187, F$26,0))</f>
        <v>390149.99999999854</v>
      </c>
      <c r="G82" s="210">
        <f ca="1">IF(ISERROR(VLOOKUP($B82,'NEL &amp; P4P Backsheet'!$D$11:$BF$187,G$26,0)),"",VLOOKUP($B82,'NEL &amp; P4P Backsheet'!$D$11:$BF$187, G$26,0))</f>
        <v>372300</v>
      </c>
      <c r="H82" s="262">
        <f ca="1">IF(ISERROR(VLOOKUP($B82,'NEL &amp; P4P Backsheet'!$D$11:$BF$187,H$26,0)),"",VLOOKUP($B82,'NEL &amp; P4P Backsheet'!$D$11:$BF$187, H$26,0))</f>
        <v>408000</v>
      </c>
      <c r="I82" s="210">
        <f ca="1">IF(ISERROR(VLOOKUP($B82,'NEL &amp; P4P Backsheet'!$D$11:$BF$187,I$26,0)),"",VLOOKUP($B82,'NEL &amp; P4P Backsheet'!$D$11:$BF$187, I$26,0))</f>
        <v>0</v>
      </c>
      <c r="J82" s="347">
        <f ca="1">IF(ISERROR(VLOOKUP($B82,'NEL &amp; P4P Backsheet'!$D$11:$BF$187,J$26,0)),"",VLOOKUP($B82,'NEL &amp; P4P Backsheet'!$D$11:$BF$187, J$26,0))</f>
        <v>0</v>
      </c>
      <c r="K82" s="215">
        <f ca="1">IF(ISERROR(VLOOKUP($B82,'NEL &amp; P4P Backsheet'!$D$11:$BF$187,K$26,0)),"",VLOOKUP($B82,'NEL &amp; P4P Backsheet'!$D$11:$BF$187, K$26,0))</f>
        <v>0</v>
      </c>
      <c r="L82" s="210">
        <f ca="1">IF(ISERROR(VLOOKUP($B82,'NEL &amp; P4P Backsheet'!$D$11:$BF$187,L$26,0)),"",VLOOKUP($B82,'NEL &amp; P4P Backsheet'!$D$11:$BF$187, L$26,0))</f>
        <v>0</v>
      </c>
      <c r="M82" s="210">
        <f ca="1">IF(ISERROR(VLOOKUP($B82,'NEL &amp; P4P Backsheet'!$D$11:$BF$187,M$26,0)),"",VLOOKUP($B82,'NEL &amp; P4P Backsheet'!$D$11:$BF$187, M$26,0))</f>
        <v>785498</v>
      </c>
      <c r="N82" s="215">
        <f ca="1">IF(ISERROR(VLOOKUP($B82,'NEL &amp; P4P Backsheet'!$D$11:$BF$187,N$26,0)),"",VLOOKUP($B82,'NEL &amp; P4P Backsheet'!$D$11:$BF$187, N$26,0))</f>
        <v>0</v>
      </c>
      <c r="O82" s="213">
        <f ca="1">IF(ISERROR(VLOOKUP($B82,'NEL &amp; P4P Backsheet'!$D$11:$BF$187,O$26,0)),"",VLOOKUP($B82,'NEL &amp; P4P Backsheet'!$D$11:$BF$187, O$26,0))</f>
        <v>395347.74999999983</v>
      </c>
      <c r="P82" s="350">
        <f ca="1">IF(ISERROR(VLOOKUP($B82,'NEL &amp; P4P Backsheet'!$D$11:$BF$187,P$26,0)),"",VLOOKUP($B82,'NEL &amp; P4P Backsheet'!$D$11:$BF$187, P$26,0))</f>
        <v>390149.99999999854</v>
      </c>
      <c r="Q82" s="262">
        <f ca="1">IF(ISERROR(VLOOKUP($B82,'NEL &amp; P4P Backsheet'!$D$11:$BF$187,Q$26,0)),"",VLOOKUP($B82,'NEL &amp; P4P Backsheet'!$D$11:$BF$187, Q$26,0))</f>
        <v>372300</v>
      </c>
      <c r="R82" s="213">
        <f ca="1">IF(ISERROR(VLOOKUP($B82,'NEL &amp; P4P Backsheet'!$D$11:$BF$187,R$26,0)),"",VLOOKUP($B82,'NEL &amp; P4P Backsheet'!$D$11:$BF$187, R$26,0))</f>
        <v>395347.74999999983</v>
      </c>
      <c r="S82" s="350">
        <f ca="1">IF(ISERROR(VLOOKUP($B82,'NEL &amp; P4P Backsheet'!$D$11:$BF$187,S$26,0)),"",VLOOKUP($B82,'NEL &amp; P4P Backsheet'!$D$11:$BF$187, S$26,0))</f>
        <v>-395348.00000000146</v>
      </c>
      <c r="T82" s="215">
        <f ca="1">IF(ISERROR(VLOOKUP($B82,'NEL &amp; P4P Backsheet'!$D$11:$BF$187,T$26,0)),"",VLOOKUP($B82,'NEL &amp; P4P Backsheet'!$D$11:$BF$187, T$26,0))</f>
        <v>372300</v>
      </c>
      <c r="U82" s="375" t="str">
        <f ca="1">IF(ISERROR(VLOOKUP($B82,'NEL &amp; P4P Backsheet'!$D$11:$BK$187,$U$26,0)),"",IF(VLOOKUP($B82,'NEL &amp; P4P Backsheet'!$D$11:$BK$187,$U$26,0)=0,"",VLOOKUP($B82,'NEL &amp; P4P Backsheet'!$D$11:$BK$187,$U$26,0)))</f>
        <v>acute care</v>
      </c>
      <c r="V82"/>
    </row>
    <row r="83" spans="1:22" ht="60" customHeight="1">
      <c r="A83" s="3">
        <v>54</v>
      </c>
      <c r="B83" s="41" t="str">
        <f t="shared" ca="1" si="2"/>
        <v>E06000047</v>
      </c>
      <c r="C83" s="42" t="str">
        <f ca="1">IF(B83="","",VLOOKUP(B83,'Org list'!$J$9:$K$637,2,0))</f>
        <v>County Durham</v>
      </c>
      <c r="D83" s="216">
        <f ca="1">IF(ISERROR(VLOOKUP($B83,'NEL &amp; P4P Backsheet'!$D$11:$BM$187,D$26,0)),"",IF(VLOOKUP($B83,'NEL &amp; P4P Backsheet'!$D$11:$BM$187,D$26,0)=0,"",VLOOKUP($B83,'NEL &amp; P4P Backsheet'!$D$11:$BM$187,D$26,0)))</f>
        <v>1490</v>
      </c>
      <c r="E83" s="210">
        <f ca="1">IF(ISERROR(VLOOKUP($B83,'NEL &amp; P4P Backsheet'!$D$11:$BF$187,E$26,0)),"",VLOOKUP($B83,'NEL &amp; P4P Backsheet'!$D$11:$BF$187, E$26,0))</f>
        <v>804883.10000000068</v>
      </c>
      <c r="F83" s="210">
        <f ca="1">IF(ISERROR(VLOOKUP($B83,'NEL &amp; P4P Backsheet'!$D$11:$BF$187,F$26,0)),"",VLOOKUP($B83,'NEL &amp; P4P Backsheet'!$D$11:$BF$187, F$26,0))</f>
        <v>811297.55000000109</v>
      </c>
      <c r="G83" s="210">
        <f ca="1">IF(ISERROR(VLOOKUP($B83,'NEL &amp; P4P Backsheet'!$D$11:$BF$187,G$26,0)),"",VLOOKUP($B83,'NEL &amp; P4P Backsheet'!$D$11:$BF$187, G$26,0))</f>
        <v>843682.69999999925</v>
      </c>
      <c r="H83" s="262">
        <f ca="1">IF(ISERROR(VLOOKUP($B83,'NEL &amp; P4P Backsheet'!$D$11:$BF$187,H$26,0)),"",VLOOKUP($B83,'NEL &amp; P4P Backsheet'!$D$11:$BF$187, H$26,0))</f>
        <v>848063.29999999749</v>
      </c>
      <c r="I83" s="210">
        <f ca="1">IF(ISERROR(VLOOKUP($B83,'NEL &amp; P4P Backsheet'!$D$11:$BF$187,I$26,0)),"",VLOOKUP($B83,'NEL &amp; P4P Backsheet'!$D$11:$BF$187, I$26,0))</f>
        <v>0</v>
      </c>
      <c r="J83" s="347">
        <f ca="1">IF(ISERROR(VLOOKUP($B83,'NEL &amp; P4P Backsheet'!$D$11:$BF$187,J$26,0)),"",VLOOKUP($B83,'NEL &amp; P4P Backsheet'!$D$11:$BF$187, J$26,0))</f>
        <v>0</v>
      </c>
      <c r="K83" s="215">
        <f ca="1">IF(ISERROR(VLOOKUP($B83,'NEL &amp; P4P Backsheet'!$D$11:$BF$187,K$26,0)),"",VLOOKUP($B83,'NEL &amp; P4P Backsheet'!$D$11:$BF$187, K$26,0))</f>
        <v>1171140</v>
      </c>
      <c r="L83" s="210">
        <f ca="1">IF(ISERROR(VLOOKUP($B83,'NEL &amp; P4P Backsheet'!$D$11:$BF$187,L$26,0)),"",VLOOKUP($B83,'NEL &amp; P4P Backsheet'!$D$11:$BF$187, L$26,0))</f>
        <v>810560</v>
      </c>
      <c r="M83" s="210">
        <f ca="1">IF(ISERROR(VLOOKUP($B83,'NEL &amp; P4P Backsheet'!$D$11:$BF$187,M$26,0)),"",VLOOKUP($B83,'NEL &amp; P4P Backsheet'!$D$11:$BF$187, M$26,0))</f>
        <v>810560</v>
      </c>
      <c r="N83" s="215">
        <f ca="1">IF(ISERROR(VLOOKUP($B83,'NEL &amp; P4P Backsheet'!$D$11:$BF$187,N$26,0)),"",VLOOKUP($B83,'NEL &amp; P4P Backsheet'!$D$11:$BF$187, N$26,0))</f>
        <v>0</v>
      </c>
      <c r="O83" s="213">
        <f ca="1">IF(ISERROR(VLOOKUP($B83,'NEL &amp; P4P Backsheet'!$D$11:$BF$187,O$26,0)),"",VLOOKUP($B83,'NEL &amp; P4P Backsheet'!$D$11:$BF$187, O$26,0))</f>
        <v>804883.10000000068</v>
      </c>
      <c r="P83" s="350">
        <f ca="1">IF(ISERROR(VLOOKUP($B83,'NEL &amp; P4P Backsheet'!$D$11:$BF$187,P$26,0)),"",VLOOKUP($B83,'NEL &amp; P4P Backsheet'!$D$11:$BF$187, P$26,0))</f>
        <v>811297.55000000109</v>
      </c>
      <c r="Q83" s="262">
        <f ca="1">IF(ISERROR(VLOOKUP($B83,'NEL &amp; P4P Backsheet'!$D$11:$BF$187,Q$26,0)),"",VLOOKUP($B83,'NEL &amp; P4P Backsheet'!$D$11:$BF$187, Q$26,0))</f>
        <v>-327457.30000000075</v>
      </c>
      <c r="R83" s="213">
        <f ca="1">IF(ISERROR(VLOOKUP($B83,'NEL &amp; P4P Backsheet'!$D$11:$BF$187,R$26,0)),"",VLOOKUP($B83,'NEL &amp; P4P Backsheet'!$D$11:$BF$187, R$26,0))</f>
        <v>-5676.8999999993248</v>
      </c>
      <c r="S83" s="350">
        <f ca="1">IF(ISERROR(VLOOKUP($B83,'NEL &amp; P4P Backsheet'!$D$11:$BF$187,S$26,0)),"",VLOOKUP($B83,'NEL &amp; P4P Backsheet'!$D$11:$BF$187, S$26,0))</f>
        <v>737.5500000010943</v>
      </c>
      <c r="T83" s="215">
        <f ca="1">IF(ISERROR(VLOOKUP($B83,'NEL &amp; P4P Backsheet'!$D$11:$BF$187,T$26,0)),"",VLOOKUP($B83,'NEL &amp; P4P Backsheet'!$D$11:$BF$187, T$26,0))</f>
        <v>843682.69999999925</v>
      </c>
      <c r="U83" s="375" t="str">
        <f ca="1">IF(ISERROR(VLOOKUP($B83,'NEL &amp; P4P Backsheet'!$D$11:$BK$187,$U$26,0)),"",IF(VLOOKUP($B83,'NEL &amp; P4P Backsheet'!$D$11:$BK$187,$U$26,0)=0,"",VLOOKUP($B83,'NEL &amp; P4P Backsheet'!$D$11:$BK$187,$U$26,0)))</f>
        <v>other</v>
      </c>
      <c r="V83"/>
    </row>
    <row r="84" spans="1:22" ht="60" customHeight="1">
      <c r="A84" s="3">
        <v>55</v>
      </c>
      <c r="B84" s="41" t="str">
        <f t="shared" ca="1" si="2"/>
        <v>E08000026</v>
      </c>
      <c r="C84" s="42" t="str">
        <f ca="1">IF(B84="","",VLOOKUP(B84,'Org list'!$J$9:$K$637,2,0))</f>
        <v>Coventry</v>
      </c>
      <c r="D84" s="216">
        <f ca="1">IF(ISERROR(VLOOKUP($B84,'NEL &amp; P4P Backsheet'!$D$11:$BM$187,D$26,0)),"",IF(VLOOKUP($B84,'NEL &amp; P4P Backsheet'!$D$11:$BM$187,D$26,0)=0,"",VLOOKUP($B84,'NEL &amp; P4P Backsheet'!$D$11:$BM$187,D$26,0)))</f>
        <v>1490</v>
      </c>
      <c r="E84" s="210">
        <f ca="1">IF(ISERROR(VLOOKUP($B84,'NEL &amp; P4P Backsheet'!$D$11:$BF$187,E$26,0)),"",VLOOKUP($B84,'NEL &amp; P4P Backsheet'!$D$11:$BF$187, E$26,0))</f>
        <v>0</v>
      </c>
      <c r="F84" s="210">
        <f ca="1">IF(ISERROR(VLOOKUP($B84,'NEL &amp; P4P Backsheet'!$D$11:$BF$187,F$26,0)),"",VLOOKUP($B84,'NEL &amp; P4P Backsheet'!$D$11:$BF$187, F$26,0))</f>
        <v>0</v>
      </c>
      <c r="G84" s="210">
        <f ca="1">IF(ISERROR(VLOOKUP($B84,'NEL &amp; P4P Backsheet'!$D$11:$BF$187,G$26,0)),"",VLOOKUP($B84,'NEL &amp; P4P Backsheet'!$D$11:$BF$187, G$26,0))</f>
        <v>998226.99000000127</v>
      </c>
      <c r="H84" s="262">
        <f ca="1">IF(ISERROR(VLOOKUP($B84,'NEL &amp; P4P Backsheet'!$D$11:$BF$187,H$26,0)),"",VLOOKUP($B84,'NEL &amp; P4P Backsheet'!$D$11:$BF$187, H$26,0))</f>
        <v>653402.25000000221</v>
      </c>
      <c r="I84" s="210">
        <f ca="1">IF(ISERROR(VLOOKUP($B84,'NEL &amp; P4P Backsheet'!$D$11:$BF$187,I$26,0)),"",VLOOKUP($B84,'NEL &amp; P4P Backsheet'!$D$11:$BF$187, I$26,0))</f>
        <v>0</v>
      </c>
      <c r="J84" s="347">
        <f ca="1">IF(ISERROR(VLOOKUP($B84,'NEL &amp; P4P Backsheet'!$D$11:$BF$187,J$26,0)),"",VLOOKUP($B84,'NEL &amp; P4P Backsheet'!$D$11:$BF$187, J$26,0))</f>
        <v>0</v>
      </c>
      <c r="K84" s="215">
        <f ca="1">IF(ISERROR(VLOOKUP($B84,'NEL &amp; P4P Backsheet'!$D$11:$BF$187,K$26,0)),"",VLOOKUP($B84,'NEL &amp; P4P Backsheet'!$D$11:$BF$187, K$26,0))</f>
        <v>998226.99000000127</v>
      </c>
      <c r="L84" s="210">
        <f ca="1">IF(ISERROR(VLOOKUP($B84,'NEL &amp; P4P Backsheet'!$D$11:$BF$187,L$26,0)),"",VLOOKUP($B84,'NEL &amp; P4P Backsheet'!$D$11:$BF$187, L$26,0))</f>
        <v>0</v>
      </c>
      <c r="M84" s="210">
        <f ca="1">IF(ISERROR(VLOOKUP($B84,'NEL &amp; P4P Backsheet'!$D$11:$BF$187,M$26,0)),"",VLOOKUP($B84,'NEL &amp; P4P Backsheet'!$D$11:$BF$187, M$26,0))</f>
        <v>0</v>
      </c>
      <c r="N84" s="215">
        <f ca="1">IF(ISERROR(VLOOKUP($B84,'NEL &amp; P4P Backsheet'!$D$11:$BF$187,N$26,0)),"",VLOOKUP($B84,'NEL &amp; P4P Backsheet'!$D$11:$BF$187, N$26,0))</f>
        <v>0</v>
      </c>
      <c r="O84" s="213">
        <f ca="1">IF(ISERROR(VLOOKUP($B84,'NEL &amp; P4P Backsheet'!$D$11:$BF$187,O$26,0)),"",VLOOKUP($B84,'NEL &amp; P4P Backsheet'!$D$11:$BF$187, O$26,0))</f>
        <v>0</v>
      </c>
      <c r="P84" s="350">
        <f ca="1">IF(ISERROR(VLOOKUP($B84,'NEL &amp; P4P Backsheet'!$D$11:$BF$187,P$26,0)),"",VLOOKUP($B84,'NEL &amp; P4P Backsheet'!$D$11:$BF$187, P$26,0))</f>
        <v>0</v>
      </c>
      <c r="Q84" s="262">
        <f ca="1">IF(ISERROR(VLOOKUP($B84,'NEL &amp; P4P Backsheet'!$D$11:$BF$187,Q$26,0)),"",VLOOKUP($B84,'NEL &amp; P4P Backsheet'!$D$11:$BF$187, Q$26,0))</f>
        <v>0</v>
      </c>
      <c r="R84" s="213">
        <f ca="1">IF(ISERROR(VLOOKUP($B84,'NEL &amp; P4P Backsheet'!$D$11:$BF$187,R$26,0)),"",VLOOKUP($B84,'NEL &amp; P4P Backsheet'!$D$11:$BF$187, R$26,0))</f>
        <v>0</v>
      </c>
      <c r="S84" s="350">
        <f ca="1">IF(ISERROR(VLOOKUP($B84,'NEL &amp; P4P Backsheet'!$D$11:$BF$187,S$26,0)),"",VLOOKUP($B84,'NEL &amp; P4P Backsheet'!$D$11:$BF$187, S$26,0))</f>
        <v>0</v>
      </c>
      <c r="T84" s="215">
        <f ca="1">IF(ISERROR(VLOOKUP($B84,'NEL &amp; P4P Backsheet'!$D$11:$BF$187,T$26,0)),"",VLOOKUP($B84,'NEL &amp; P4P Backsheet'!$D$11:$BF$187, T$26,0))</f>
        <v>998226.99000000127</v>
      </c>
      <c r="U84" s="375" t="str">
        <f ca="1">IF(ISERROR(VLOOKUP($B84,'NEL &amp; P4P Backsheet'!$D$11:$BK$187,$U$26,0)),"",IF(VLOOKUP($B84,'NEL &amp; P4P Backsheet'!$D$11:$BK$187,$U$26,0)=0,"",VLOOKUP($B84,'NEL &amp; P4P Backsheet'!$D$11:$BK$187,$U$26,0)))</f>
        <v>not applicable</v>
      </c>
      <c r="V84"/>
    </row>
    <row r="85" spans="1:22" ht="60" customHeight="1">
      <c r="A85" s="3">
        <v>56</v>
      </c>
      <c r="B85" s="41" t="str">
        <f t="shared" ca="1" si="2"/>
        <v>E09000008</v>
      </c>
      <c r="C85" s="42" t="str">
        <f ca="1">IF(B85="","",VLOOKUP(B85,'Org list'!$J$9:$K$637,2,0))</f>
        <v>Croydon</v>
      </c>
      <c r="D85" s="216">
        <f ca="1">IF(ISERROR(VLOOKUP($B85,'NEL &amp; P4P Backsheet'!$D$11:$BM$187,D$26,0)),"",IF(VLOOKUP($B85,'NEL &amp; P4P Backsheet'!$D$11:$BM$187,D$26,0)=0,"",VLOOKUP($B85,'NEL &amp; P4P Backsheet'!$D$11:$BM$187,D$26,0)))</f>
        <v>1490</v>
      </c>
      <c r="E85" s="210">
        <f ca="1">IF(ISERROR(VLOOKUP($B85,'NEL &amp; P4P Backsheet'!$D$11:$BF$187,E$26,0)),"",VLOOKUP($B85,'NEL &amp; P4P Backsheet'!$D$11:$BF$187, E$26,0))</f>
        <v>237141.43424999958</v>
      </c>
      <c r="F85" s="210">
        <f ca="1">IF(ISERROR(VLOOKUP($B85,'NEL &amp; P4P Backsheet'!$D$11:$BF$187,F$26,0)),"",VLOOKUP($B85,'NEL &amp; P4P Backsheet'!$D$11:$BF$187, F$26,0))</f>
        <v>243320.60952499579</v>
      </c>
      <c r="G85" s="210">
        <f ca="1">IF(ISERROR(VLOOKUP($B85,'NEL &amp; P4P Backsheet'!$D$11:$BF$187,G$26,0)),"",VLOOKUP($B85,'NEL &amp; P4P Backsheet'!$D$11:$BF$187, G$26,0))</f>
        <v>237463.46050000354</v>
      </c>
      <c r="H85" s="262">
        <f ca="1">IF(ISERROR(VLOOKUP($B85,'NEL &amp; P4P Backsheet'!$D$11:$BF$187,H$26,0)),"",VLOOKUP($B85,'NEL &amp; P4P Backsheet'!$D$11:$BF$187, H$26,0))</f>
        <v>261754.90442498913</v>
      </c>
      <c r="I85" s="210">
        <f ca="1">IF(ISERROR(VLOOKUP($B85,'NEL &amp; P4P Backsheet'!$D$11:$BF$187,I$26,0)),"",VLOOKUP($B85,'NEL &amp; P4P Backsheet'!$D$11:$BF$187, I$26,0))</f>
        <v>0</v>
      </c>
      <c r="J85" s="347">
        <f ca="1">IF(ISERROR(VLOOKUP($B85,'NEL &amp; P4P Backsheet'!$D$11:$BF$187,J$26,0)),"",VLOOKUP($B85,'NEL &amp; P4P Backsheet'!$D$11:$BF$187, J$26,0))</f>
        <v>0</v>
      </c>
      <c r="K85" s="215">
        <f ca="1">IF(ISERROR(VLOOKUP($B85,'NEL &amp; P4P Backsheet'!$D$11:$BF$187,K$26,0)),"",VLOOKUP($B85,'NEL &amp; P4P Backsheet'!$D$11:$BF$187, K$26,0))</f>
        <v>0</v>
      </c>
      <c r="L85" s="210">
        <f ca="1">IF(ISERROR(VLOOKUP($B85,'NEL &amp; P4P Backsheet'!$D$11:$BF$187,L$26,0)),"",VLOOKUP($B85,'NEL &amp; P4P Backsheet'!$D$11:$BF$187, L$26,0))</f>
        <v>0</v>
      </c>
      <c r="M85" s="210">
        <f ca="1">IF(ISERROR(VLOOKUP($B85,'NEL &amp; P4P Backsheet'!$D$11:$BF$187,M$26,0)),"",VLOOKUP($B85,'NEL &amp; P4P Backsheet'!$D$11:$BF$187, M$26,0))</f>
        <v>0</v>
      </c>
      <c r="N85" s="215">
        <f ca="1">IF(ISERROR(VLOOKUP($B85,'NEL &amp; P4P Backsheet'!$D$11:$BF$187,N$26,0)),"",VLOOKUP($B85,'NEL &amp; P4P Backsheet'!$D$11:$BF$187, N$26,0))</f>
        <v>0</v>
      </c>
      <c r="O85" s="213">
        <f ca="1">IF(ISERROR(VLOOKUP($B85,'NEL &amp; P4P Backsheet'!$D$11:$BF$187,O$26,0)),"",VLOOKUP($B85,'NEL &amp; P4P Backsheet'!$D$11:$BF$187, O$26,0))</f>
        <v>237141.43424999958</v>
      </c>
      <c r="P85" s="350">
        <f ca="1">IF(ISERROR(VLOOKUP($B85,'NEL &amp; P4P Backsheet'!$D$11:$BF$187,P$26,0)),"",VLOOKUP($B85,'NEL &amp; P4P Backsheet'!$D$11:$BF$187, P$26,0))</f>
        <v>243320.60952499579</v>
      </c>
      <c r="Q85" s="262">
        <f ca="1">IF(ISERROR(VLOOKUP($B85,'NEL &amp; P4P Backsheet'!$D$11:$BF$187,Q$26,0)),"",VLOOKUP($B85,'NEL &amp; P4P Backsheet'!$D$11:$BF$187, Q$26,0))</f>
        <v>237463.46050000354</v>
      </c>
      <c r="R85" s="213">
        <f ca="1">IF(ISERROR(VLOOKUP($B85,'NEL &amp; P4P Backsheet'!$D$11:$BF$187,R$26,0)),"",VLOOKUP($B85,'NEL &amp; P4P Backsheet'!$D$11:$BF$187, R$26,0))</f>
        <v>237141.43424999958</v>
      </c>
      <c r="S85" s="350">
        <f ca="1">IF(ISERROR(VLOOKUP($B85,'NEL &amp; P4P Backsheet'!$D$11:$BF$187,S$26,0)),"",VLOOKUP($B85,'NEL &amp; P4P Backsheet'!$D$11:$BF$187, S$26,0))</f>
        <v>243320.60952499579</v>
      </c>
      <c r="T85" s="215">
        <f ca="1">IF(ISERROR(VLOOKUP($B85,'NEL &amp; P4P Backsheet'!$D$11:$BF$187,T$26,0)),"",VLOOKUP($B85,'NEL &amp; P4P Backsheet'!$D$11:$BF$187, T$26,0))</f>
        <v>237463.46050000354</v>
      </c>
      <c r="U85" s="375" t="str">
        <f ca="1">IF(ISERROR(VLOOKUP($B85,'NEL &amp; P4P Backsheet'!$D$11:$BK$187,$U$26,0)),"",IF(VLOOKUP($B85,'NEL &amp; P4P Backsheet'!$D$11:$BK$187,$U$26,0)=0,"",VLOOKUP($B85,'NEL &amp; P4P Backsheet'!$D$11:$BK$187,$U$26,0)))</f>
        <v>acute care</v>
      </c>
      <c r="V85"/>
    </row>
    <row r="86" spans="1:22" ht="60" customHeight="1">
      <c r="A86" s="3">
        <v>57</v>
      </c>
      <c r="B86" s="41" t="str">
        <f t="shared" ca="1" si="2"/>
        <v>E10000006</v>
      </c>
      <c r="C86" s="42" t="str">
        <f ca="1">IF(B86="","",VLOOKUP(B86,'Org list'!$J$9:$K$637,2,0))</f>
        <v>Cumbria</v>
      </c>
      <c r="D86" s="216">
        <f ca="1">IF(ISERROR(VLOOKUP($B86,'NEL &amp; P4P Backsheet'!$D$11:$BM$187,D$26,0)),"",IF(VLOOKUP($B86,'NEL &amp; P4P Backsheet'!$D$11:$BM$187,D$26,0)=0,"",VLOOKUP($B86,'NEL &amp; P4P Backsheet'!$D$11:$BM$187,D$26,0)))</f>
        <v>1490</v>
      </c>
      <c r="E86" s="210">
        <f ca="1">IF(ISERROR(VLOOKUP($B86,'NEL &amp; P4P Backsheet'!$D$11:$BF$187,E$26,0)),"",VLOOKUP($B86,'NEL &amp; P4P Backsheet'!$D$11:$BF$187, E$26,0))</f>
        <v>640700</v>
      </c>
      <c r="F86" s="210">
        <f ca="1">IF(ISERROR(VLOOKUP($B86,'NEL &amp; P4P Backsheet'!$D$11:$BF$187,F$26,0)),"",VLOOKUP($B86,'NEL &amp; P4P Backsheet'!$D$11:$BF$187, F$26,0))</f>
        <v>160920</v>
      </c>
      <c r="G86" s="210">
        <f ca="1">IF(ISERROR(VLOOKUP($B86,'NEL &amp; P4P Backsheet'!$D$11:$BF$187,G$26,0)),"",VLOOKUP($B86,'NEL &amp; P4P Backsheet'!$D$11:$BF$187, G$26,0))</f>
        <v>265220</v>
      </c>
      <c r="H86" s="262">
        <f ca="1">IF(ISERROR(VLOOKUP($B86,'NEL &amp; P4P Backsheet'!$D$11:$BF$187,H$26,0)),"",VLOOKUP($B86,'NEL &amp; P4P Backsheet'!$D$11:$BF$187, H$26,0))</f>
        <v>521500</v>
      </c>
      <c r="I86" s="210">
        <f ca="1">IF(ISERROR(VLOOKUP($B86,'NEL &amp; P4P Backsheet'!$D$11:$BF$187,I$26,0)),"",VLOOKUP($B86,'NEL &amp; P4P Backsheet'!$D$11:$BF$187, I$26,0))</f>
        <v>640700</v>
      </c>
      <c r="J86" s="347">
        <f ca="1">IF(ISERROR(VLOOKUP($B86,'NEL &amp; P4P Backsheet'!$D$11:$BF$187,J$26,0)),"",VLOOKUP($B86,'NEL &amp; P4P Backsheet'!$D$11:$BF$187, J$26,0))</f>
        <v>160920</v>
      </c>
      <c r="K86" s="215">
        <f ca="1">IF(ISERROR(VLOOKUP($B86,'NEL &amp; P4P Backsheet'!$D$11:$BF$187,K$26,0)),"",VLOOKUP($B86,'NEL &amp; P4P Backsheet'!$D$11:$BF$187, K$26,0))</f>
        <v>265220</v>
      </c>
      <c r="L86" s="210">
        <f ca="1">IF(ISERROR(VLOOKUP($B86,'NEL &amp; P4P Backsheet'!$D$11:$BF$187,L$26,0)),"",VLOOKUP($B86,'NEL &amp; P4P Backsheet'!$D$11:$BF$187, L$26,0))</f>
        <v>640700</v>
      </c>
      <c r="M86" s="210">
        <f ca="1">IF(ISERROR(VLOOKUP($B86,'NEL &amp; P4P Backsheet'!$D$11:$BF$187,M$26,0)),"",VLOOKUP($B86,'NEL &amp; P4P Backsheet'!$D$11:$BF$187, M$26,0))</f>
        <v>160920</v>
      </c>
      <c r="N86" s="215">
        <f ca="1">IF(ISERROR(VLOOKUP($B86,'NEL &amp; P4P Backsheet'!$D$11:$BF$187,N$26,0)),"",VLOOKUP($B86,'NEL &amp; P4P Backsheet'!$D$11:$BF$187, N$26,0))</f>
        <v>265220</v>
      </c>
      <c r="O86" s="213">
        <f ca="1">IF(ISERROR(VLOOKUP($B86,'NEL &amp; P4P Backsheet'!$D$11:$BF$187,O$26,0)),"",VLOOKUP($B86,'NEL &amp; P4P Backsheet'!$D$11:$BF$187, O$26,0))</f>
        <v>0</v>
      </c>
      <c r="P86" s="350">
        <f ca="1">IF(ISERROR(VLOOKUP($B86,'NEL &amp; P4P Backsheet'!$D$11:$BF$187,P$26,0)),"",VLOOKUP($B86,'NEL &amp; P4P Backsheet'!$D$11:$BF$187, P$26,0))</f>
        <v>0</v>
      </c>
      <c r="Q86" s="262">
        <f ca="1">IF(ISERROR(VLOOKUP($B86,'NEL &amp; P4P Backsheet'!$D$11:$BF$187,Q$26,0)),"",VLOOKUP($B86,'NEL &amp; P4P Backsheet'!$D$11:$BF$187, Q$26,0))</f>
        <v>0</v>
      </c>
      <c r="R86" s="213">
        <f ca="1">IF(ISERROR(VLOOKUP($B86,'NEL &amp; P4P Backsheet'!$D$11:$BF$187,R$26,0)),"",VLOOKUP($B86,'NEL &amp; P4P Backsheet'!$D$11:$BF$187, R$26,0))</f>
        <v>0</v>
      </c>
      <c r="S86" s="350">
        <f ca="1">IF(ISERROR(VLOOKUP($B86,'NEL &amp; P4P Backsheet'!$D$11:$BF$187,S$26,0)),"",VLOOKUP($B86,'NEL &amp; P4P Backsheet'!$D$11:$BF$187, S$26,0))</f>
        <v>0</v>
      </c>
      <c r="T86" s="215">
        <f ca="1">IF(ISERROR(VLOOKUP($B86,'NEL &amp; P4P Backsheet'!$D$11:$BF$187,T$26,0)),"",VLOOKUP($B86,'NEL &amp; P4P Backsheet'!$D$11:$BF$187, T$26,0))</f>
        <v>0</v>
      </c>
      <c r="U86" s="375" t="str">
        <f ca="1">IF(ISERROR(VLOOKUP($B86,'NEL &amp; P4P Backsheet'!$D$11:$BK$187,$U$26,0)),"",IF(VLOOKUP($B86,'NEL &amp; P4P Backsheet'!$D$11:$BK$187,$U$26,0)=0,"",VLOOKUP($B86,'NEL &amp; P4P Backsheet'!$D$11:$BK$187,$U$26,0)))</f>
        <v>not applicable</v>
      </c>
      <c r="V86"/>
    </row>
    <row r="87" spans="1:22" ht="60" customHeight="1">
      <c r="A87" s="3">
        <v>58</v>
      </c>
      <c r="B87" s="41" t="str">
        <f t="shared" ca="1" si="2"/>
        <v>E06000005</v>
      </c>
      <c r="C87" s="42" t="str">
        <f ca="1">IF(B87="","",VLOOKUP(B87,'Org list'!$J$9:$K$637,2,0))</f>
        <v>Darlington</v>
      </c>
      <c r="D87" s="216">
        <f ca="1">IF(ISERROR(VLOOKUP($B87,'NEL &amp; P4P Backsheet'!$D$11:$BM$187,D$26,0)),"",IF(VLOOKUP($B87,'NEL &amp; P4P Backsheet'!$D$11:$BM$187,D$26,0)=0,"",VLOOKUP($B87,'NEL &amp; P4P Backsheet'!$D$11:$BM$187,D$26,0)))</f>
        <v>1490</v>
      </c>
      <c r="E87" s="210">
        <f ca="1">IF(ISERROR(VLOOKUP($B87,'NEL &amp; P4P Backsheet'!$D$11:$BF$187,E$26,0)),"",VLOOKUP($B87,'NEL &amp; P4P Backsheet'!$D$11:$BF$187, E$26,0))</f>
        <v>172840</v>
      </c>
      <c r="F87" s="210">
        <f ca="1">IF(ISERROR(VLOOKUP($B87,'NEL &amp; P4P Backsheet'!$D$11:$BF$187,F$26,0)),"",VLOOKUP($B87,'NEL &amp; P4P Backsheet'!$D$11:$BF$187, F$26,0))</f>
        <v>177310</v>
      </c>
      <c r="G87" s="210">
        <f ca="1">IF(ISERROR(VLOOKUP($B87,'NEL &amp; P4P Backsheet'!$D$11:$BF$187,G$26,0)),"",VLOOKUP($B87,'NEL &amp; P4P Backsheet'!$D$11:$BF$187, G$26,0))</f>
        <v>169860</v>
      </c>
      <c r="H87" s="262">
        <f ca="1">IF(ISERROR(VLOOKUP($B87,'NEL &amp; P4P Backsheet'!$D$11:$BF$187,H$26,0)),"",VLOOKUP($B87,'NEL &amp; P4P Backsheet'!$D$11:$BF$187, H$26,0))</f>
        <v>177310</v>
      </c>
      <c r="I87" s="210">
        <f ca="1">IF(ISERROR(VLOOKUP($B87,'NEL &amp; P4P Backsheet'!$D$11:$BF$187,I$26,0)),"",VLOOKUP($B87,'NEL &amp; P4P Backsheet'!$D$11:$BF$187, I$26,0))</f>
        <v>77480</v>
      </c>
      <c r="J87" s="347">
        <f ca="1">IF(ISERROR(VLOOKUP($B87,'NEL &amp; P4P Backsheet'!$D$11:$BF$187,J$26,0)),"",VLOOKUP($B87,'NEL &amp; P4P Backsheet'!$D$11:$BF$187, J$26,0))</f>
        <v>247340</v>
      </c>
      <c r="K87" s="215">
        <f ca="1">IF(ISERROR(VLOOKUP($B87,'NEL &amp; P4P Backsheet'!$D$11:$BF$187,K$26,0)),"",VLOOKUP($B87,'NEL &amp; P4P Backsheet'!$D$11:$BF$187, K$26,0))</f>
        <v>162410</v>
      </c>
      <c r="L87" s="210">
        <f ca="1">IF(ISERROR(VLOOKUP($B87,'NEL &amp; P4P Backsheet'!$D$11:$BF$187,L$26,0)),"",VLOOKUP($B87,'NEL &amp; P4P Backsheet'!$D$11:$BF$187, L$26,0))</f>
        <v>172760.68376068378</v>
      </c>
      <c r="M87" s="210">
        <f ca="1">IF(ISERROR(VLOOKUP($B87,'NEL &amp; P4P Backsheet'!$D$11:$BF$187,M$26,0)),"",VLOOKUP($B87,'NEL &amp; P4P Backsheet'!$D$11:$BF$187, M$26,0))</f>
        <v>177310</v>
      </c>
      <c r="N87" s="215">
        <f ca="1">IF(ISERROR(VLOOKUP($B87,'NEL &amp; P4P Backsheet'!$D$11:$BF$187,N$26,0)),"",VLOOKUP($B87,'NEL &amp; P4P Backsheet'!$D$11:$BF$187, N$26,0))</f>
        <v>169860</v>
      </c>
      <c r="O87" s="213">
        <f ca="1">IF(ISERROR(VLOOKUP($B87,'NEL &amp; P4P Backsheet'!$D$11:$BF$187,O$26,0)),"",VLOOKUP($B87,'NEL &amp; P4P Backsheet'!$D$11:$BF$187, O$26,0))</f>
        <v>95360</v>
      </c>
      <c r="P87" s="350">
        <f ca="1">IF(ISERROR(VLOOKUP($B87,'NEL &amp; P4P Backsheet'!$D$11:$BF$187,P$26,0)),"",VLOOKUP($B87,'NEL &amp; P4P Backsheet'!$D$11:$BF$187, P$26,0))</f>
        <v>-70030</v>
      </c>
      <c r="Q87" s="262">
        <f ca="1">IF(ISERROR(VLOOKUP($B87,'NEL &amp; P4P Backsheet'!$D$11:$BF$187,Q$26,0)),"",VLOOKUP($B87,'NEL &amp; P4P Backsheet'!$D$11:$BF$187, Q$26,0))</f>
        <v>7450</v>
      </c>
      <c r="R87" s="213">
        <f ca="1">IF(ISERROR(VLOOKUP($B87,'NEL &amp; P4P Backsheet'!$D$11:$BF$187,R$26,0)),"",VLOOKUP($B87,'NEL &amp; P4P Backsheet'!$D$11:$BF$187, R$26,0))</f>
        <v>79.316239316220162</v>
      </c>
      <c r="S87" s="350">
        <f ca="1">IF(ISERROR(VLOOKUP($B87,'NEL &amp; P4P Backsheet'!$D$11:$BF$187,S$26,0)),"",VLOOKUP($B87,'NEL &amp; P4P Backsheet'!$D$11:$BF$187, S$26,0))</f>
        <v>0</v>
      </c>
      <c r="T87" s="215">
        <f ca="1">IF(ISERROR(VLOOKUP($B87,'NEL &amp; P4P Backsheet'!$D$11:$BF$187,T$26,0)),"",VLOOKUP($B87,'NEL &amp; P4P Backsheet'!$D$11:$BF$187, T$26,0))</f>
        <v>0</v>
      </c>
      <c r="U87" s="375" t="str">
        <f ca="1">IF(ISERROR(VLOOKUP($B87,'NEL &amp; P4P Backsheet'!$D$11:$BK$187,$U$26,0)),"",IF(VLOOKUP($B87,'NEL &amp; P4P Backsheet'!$D$11:$BK$187,$U$26,0)=0,"",VLOOKUP($B87,'NEL &amp; P4P Backsheet'!$D$11:$BK$187,$U$26,0)))</f>
        <v>not applicable</v>
      </c>
      <c r="V87"/>
    </row>
    <row r="88" spans="1:22" ht="60" customHeight="1">
      <c r="A88" s="3">
        <v>59</v>
      </c>
      <c r="B88" s="41" t="str">
        <f t="shared" ca="1" si="2"/>
        <v>E06000015</v>
      </c>
      <c r="C88" s="42" t="str">
        <f ca="1">IF(B88="","",VLOOKUP(B88,'Org list'!$J$9:$K$637,2,0))</f>
        <v>Derby</v>
      </c>
      <c r="D88" s="216">
        <f ca="1">IF(ISERROR(VLOOKUP($B88,'NEL &amp; P4P Backsheet'!$D$11:$BM$187,D$26,0)),"",IF(VLOOKUP($B88,'NEL &amp; P4P Backsheet'!$D$11:$BM$187,D$26,0)=0,"",VLOOKUP($B88,'NEL &amp; P4P Backsheet'!$D$11:$BM$187,D$26,0)))</f>
        <v>1490</v>
      </c>
      <c r="E88" s="210">
        <f ca="1">IF(ISERROR(VLOOKUP($B88,'NEL &amp; P4P Backsheet'!$D$11:$BF$187,E$26,0)),"",VLOOKUP($B88,'NEL &amp; P4P Backsheet'!$D$11:$BF$187, E$26,0))</f>
        <v>28310</v>
      </c>
      <c r="F88" s="210">
        <f ca="1">IF(ISERROR(VLOOKUP($B88,'NEL &amp; P4P Backsheet'!$D$11:$BF$187,F$26,0)),"",VLOOKUP($B88,'NEL &amp; P4P Backsheet'!$D$11:$BF$187, F$26,0))</f>
        <v>630270</v>
      </c>
      <c r="G88" s="210">
        <f ca="1">IF(ISERROR(VLOOKUP($B88,'NEL &amp; P4P Backsheet'!$D$11:$BF$187,G$26,0)),"",VLOOKUP($B88,'NEL &amp; P4P Backsheet'!$D$11:$BF$187, G$26,0))</f>
        <v>181780.00000000012</v>
      </c>
      <c r="H88" s="262">
        <f ca="1">IF(ISERROR(VLOOKUP($B88,'NEL &amp; P4P Backsheet'!$D$11:$BF$187,H$26,0)),"",VLOOKUP($B88,'NEL &amp; P4P Backsheet'!$D$11:$BF$187, H$26,0))</f>
        <v>637719.99999999988</v>
      </c>
      <c r="I88" s="210">
        <f ca="1">IF(ISERROR(VLOOKUP($B88,'NEL &amp; P4P Backsheet'!$D$11:$BF$187,I$26,0)),"",VLOOKUP($B88,'NEL &amp; P4P Backsheet'!$D$11:$BF$187, I$26,0))</f>
        <v>28310</v>
      </c>
      <c r="J88" s="347">
        <f ca="1">IF(ISERROR(VLOOKUP($B88,'NEL &amp; P4P Backsheet'!$D$11:$BF$187,J$26,0)),"",VLOOKUP($B88,'NEL &amp; P4P Backsheet'!$D$11:$BF$187, J$26,0))</f>
        <v>0</v>
      </c>
      <c r="K88" s="215">
        <f ca="1">IF(ISERROR(VLOOKUP($B88,'NEL &amp; P4P Backsheet'!$D$11:$BF$187,K$26,0)),"",VLOOKUP($B88,'NEL &amp; P4P Backsheet'!$D$11:$BF$187, K$26,0))</f>
        <v>73009.999999999985</v>
      </c>
      <c r="L88" s="210">
        <f ca="1">IF(ISERROR(VLOOKUP($B88,'NEL &amp; P4P Backsheet'!$D$11:$BF$187,L$26,0)),"",VLOOKUP($B88,'NEL &amp; P4P Backsheet'!$D$11:$BF$187, L$26,0))</f>
        <v>0</v>
      </c>
      <c r="M88" s="210">
        <f ca="1">IF(ISERROR(VLOOKUP($B88,'NEL &amp; P4P Backsheet'!$D$11:$BF$187,M$26,0)),"",VLOOKUP($B88,'NEL &amp; P4P Backsheet'!$D$11:$BF$187, M$26,0))</f>
        <v>0</v>
      </c>
      <c r="N88" s="215">
        <f ca="1">IF(ISERROR(VLOOKUP($B88,'NEL &amp; P4P Backsheet'!$D$11:$BF$187,N$26,0)),"",VLOOKUP($B88,'NEL &amp; P4P Backsheet'!$D$11:$BF$187, N$26,0))</f>
        <v>73010</v>
      </c>
      <c r="O88" s="213">
        <f ca="1">IF(ISERROR(VLOOKUP($B88,'NEL &amp; P4P Backsheet'!$D$11:$BF$187,O$26,0)),"",VLOOKUP($B88,'NEL &amp; P4P Backsheet'!$D$11:$BF$187, O$26,0))</f>
        <v>0</v>
      </c>
      <c r="P88" s="350">
        <f ca="1">IF(ISERROR(VLOOKUP($B88,'NEL &amp; P4P Backsheet'!$D$11:$BF$187,P$26,0)),"",VLOOKUP($B88,'NEL &amp; P4P Backsheet'!$D$11:$BF$187, P$26,0))</f>
        <v>630270</v>
      </c>
      <c r="Q88" s="262">
        <f ca="1">IF(ISERROR(VLOOKUP($B88,'NEL &amp; P4P Backsheet'!$D$11:$BF$187,Q$26,0)),"",VLOOKUP($B88,'NEL &amp; P4P Backsheet'!$D$11:$BF$187, Q$26,0))</f>
        <v>108770.00000000013</v>
      </c>
      <c r="R88" s="213">
        <f ca="1">IF(ISERROR(VLOOKUP($B88,'NEL &amp; P4P Backsheet'!$D$11:$BF$187,R$26,0)),"",VLOOKUP($B88,'NEL &amp; P4P Backsheet'!$D$11:$BF$187, R$26,0))</f>
        <v>28310</v>
      </c>
      <c r="S88" s="350">
        <f ca="1">IF(ISERROR(VLOOKUP($B88,'NEL &amp; P4P Backsheet'!$D$11:$BF$187,S$26,0)),"",VLOOKUP($B88,'NEL &amp; P4P Backsheet'!$D$11:$BF$187, S$26,0))</f>
        <v>630270</v>
      </c>
      <c r="T88" s="215">
        <f ca="1">IF(ISERROR(VLOOKUP($B88,'NEL &amp; P4P Backsheet'!$D$11:$BF$187,T$26,0)),"",VLOOKUP($B88,'NEL &amp; P4P Backsheet'!$D$11:$BF$187, T$26,0))</f>
        <v>108770.00000000012</v>
      </c>
      <c r="U88" s="375" t="str">
        <f ca="1">IF(ISERROR(VLOOKUP($B88,'NEL &amp; P4P Backsheet'!$D$11:$BK$187,$U$26,0)),"",IF(VLOOKUP($B88,'NEL &amp; P4P Backsheet'!$D$11:$BK$187,$U$26,0)=0,"",VLOOKUP($B88,'NEL &amp; P4P Backsheet'!$D$11:$BK$187,$U$26,0)))</f>
        <v>acute care</v>
      </c>
      <c r="V88"/>
    </row>
    <row r="89" spans="1:22" ht="60" customHeight="1">
      <c r="A89" s="3">
        <v>60</v>
      </c>
      <c r="B89" s="41" t="str">
        <f t="shared" ca="1" si="2"/>
        <v>E10000007</v>
      </c>
      <c r="C89" s="42" t="str">
        <f ca="1">IF(B89="","",VLOOKUP(B89,'Org list'!$J$9:$K$637,2,0))</f>
        <v>Derbyshire</v>
      </c>
      <c r="D89" s="216">
        <f ca="1">IF(ISERROR(VLOOKUP($B89,'NEL &amp; P4P Backsheet'!$D$11:$BM$187,D$26,0)),"",IF(VLOOKUP($B89,'NEL &amp; P4P Backsheet'!$D$11:$BM$187,D$26,0)=0,"",VLOOKUP($B89,'NEL &amp; P4P Backsheet'!$D$11:$BM$187,D$26,0)))</f>
        <v>1490</v>
      </c>
      <c r="E89" s="210">
        <f ca="1">IF(ISERROR(VLOOKUP($B89,'NEL &amp; P4P Backsheet'!$D$11:$BF$187,E$26,0)),"",VLOOKUP($B89,'NEL &amp; P4P Backsheet'!$D$11:$BF$187, E$26,0))</f>
        <v>0</v>
      </c>
      <c r="F89" s="210">
        <f ca="1">IF(ISERROR(VLOOKUP($B89,'NEL &amp; P4P Backsheet'!$D$11:$BF$187,F$26,0)),"",VLOOKUP($B89,'NEL &amp; P4P Backsheet'!$D$11:$BF$187, F$26,0))</f>
        <v>1977862.5499730189</v>
      </c>
      <c r="G89" s="210">
        <f ca="1">IF(ISERROR(VLOOKUP($B89,'NEL &amp; P4P Backsheet'!$D$11:$BF$187,G$26,0)),"",VLOOKUP($B89,'NEL &amp; P4P Backsheet'!$D$11:$BF$187, G$26,0))</f>
        <v>919527.08573269891</v>
      </c>
      <c r="H89" s="262">
        <f ca="1">IF(ISERROR(VLOOKUP($B89,'NEL &amp; P4P Backsheet'!$D$11:$BF$187,H$26,0)),"",VLOOKUP($B89,'NEL &amp; P4P Backsheet'!$D$11:$BF$187, H$26,0))</f>
        <v>1970230.8709849315</v>
      </c>
      <c r="I89" s="210">
        <f ca="1">IF(ISERROR(VLOOKUP($B89,'NEL &amp; P4P Backsheet'!$D$11:$BF$187,I$26,0)),"",VLOOKUP($B89,'NEL &amp; P4P Backsheet'!$D$11:$BF$187, I$26,0))</f>
        <v>0</v>
      </c>
      <c r="J89" s="347">
        <f ca="1">IF(ISERROR(VLOOKUP($B89,'NEL &amp; P4P Backsheet'!$D$11:$BF$187,J$26,0)),"",VLOOKUP($B89,'NEL &amp; P4P Backsheet'!$D$11:$BF$187, J$26,0))</f>
        <v>1977862.5499730189</v>
      </c>
      <c r="K89" s="215">
        <f ca="1">IF(ISERROR(VLOOKUP($B89,'NEL &amp; P4P Backsheet'!$D$11:$BF$187,K$26,0)),"",VLOOKUP($B89,'NEL &amp; P4P Backsheet'!$D$11:$BF$187, K$26,0))</f>
        <v>919527.08573269891</v>
      </c>
      <c r="L89" s="210">
        <f ca="1">IF(ISERROR(VLOOKUP($B89,'NEL &amp; P4P Backsheet'!$D$11:$BF$187,L$26,0)),"",VLOOKUP($B89,'NEL &amp; P4P Backsheet'!$D$11:$BF$187, L$26,0))</f>
        <v>0</v>
      </c>
      <c r="M89" s="210">
        <f ca="1">IF(ISERROR(VLOOKUP($B89,'NEL &amp; P4P Backsheet'!$D$11:$BF$187,M$26,0)),"",VLOOKUP($B89,'NEL &amp; P4P Backsheet'!$D$11:$BF$187, M$26,0))</f>
        <v>1977863</v>
      </c>
      <c r="N89" s="215">
        <f ca="1">IF(ISERROR(VLOOKUP($B89,'NEL &amp; P4P Backsheet'!$D$11:$BF$187,N$26,0)),"",VLOOKUP($B89,'NEL &amp; P4P Backsheet'!$D$11:$BF$187, N$26,0))</f>
        <v>919527</v>
      </c>
      <c r="O89" s="213">
        <f ca="1">IF(ISERROR(VLOOKUP($B89,'NEL &amp; P4P Backsheet'!$D$11:$BF$187,O$26,0)),"",VLOOKUP($B89,'NEL &amp; P4P Backsheet'!$D$11:$BF$187, O$26,0))</f>
        <v>0</v>
      </c>
      <c r="P89" s="350">
        <f ca="1">IF(ISERROR(VLOOKUP($B89,'NEL &amp; P4P Backsheet'!$D$11:$BF$187,P$26,0)),"",VLOOKUP($B89,'NEL &amp; P4P Backsheet'!$D$11:$BF$187, P$26,0))</f>
        <v>0</v>
      </c>
      <c r="Q89" s="262">
        <f ca="1">IF(ISERROR(VLOOKUP($B89,'NEL &amp; P4P Backsheet'!$D$11:$BF$187,Q$26,0)),"",VLOOKUP($B89,'NEL &amp; P4P Backsheet'!$D$11:$BF$187, Q$26,0))</f>
        <v>0</v>
      </c>
      <c r="R89" s="213">
        <f ca="1">IF(ISERROR(VLOOKUP($B89,'NEL &amp; P4P Backsheet'!$D$11:$BF$187,R$26,0)),"",VLOOKUP($B89,'NEL &amp; P4P Backsheet'!$D$11:$BF$187, R$26,0))</f>
        <v>0</v>
      </c>
      <c r="S89" s="350">
        <f ca="1">IF(ISERROR(VLOOKUP($B89,'NEL &amp; P4P Backsheet'!$D$11:$BF$187,S$26,0)),"",VLOOKUP($B89,'NEL &amp; P4P Backsheet'!$D$11:$BF$187, S$26,0))</f>
        <v>-0.45002698106691241</v>
      </c>
      <c r="T89" s="215">
        <f ca="1">IF(ISERROR(VLOOKUP($B89,'NEL &amp; P4P Backsheet'!$D$11:$BF$187,T$26,0)),"",VLOOKUP($B89,'NEL &amp; P4P Backsheet'!$D$11:$BF$187, T$26,0))</f>
        <v>8.5732698906213045E-2</v>
      </c>
      <c r="U89" s="375" t="str">
        <f ca="1">IF(ISERROR(VLOOKUP($B89,'NEL &amp; P4P Backsheet'!$D$11:$BK$187,$U$26,0)),"",IF(VLOOKUP($B89,'NEL &amp; P4P Backsheet'!$D$11:$BK$187,$U$26,0)=0,"",VLOOKUP($B89,'NEL &amp; P4P Backsheet'!$D$11:$BK$187,$U$26,0)))</f>
        <v>not applicable</v>
      </c>
      <c r="V89"/>
    </row>
    <row r="90" spans="1:22" ht="60" customHeight="1">
      <c r="A90" s="3">
        <v>61</v>
      </c>
      <c r="B90" s="41" t="str">
        <f t="shared" ca="1" si="2"/>
        <v>E10000008</v>
      </c>
      <c r="C90" s="42" t="str">
        <f ca="1">IF(B90="","",VLOOKUP(B90,'Org list'!$J$9:$K$637,2,0))</f>
        <v>Devon</v>
      </c>
      <c r="D90" s="216">
        <f ca="1">IF(ISERROR(VLOOKUP($B90,'NEL &amp; P4P Backsheet'!$D$11:$BM$187,D$26,0)),"",IF(VLOOKUP($B90,'NEL &amp; P4P Backsheet'!$D$11:$BM$187,D$26,0)=0,"",VLOOKUP($B90,'NEL &amp; P4P Backsheet'!$D$11:$BM$187,D$26,0)))</f>
        <v>1490</v>
      </c>
      <c r="E90" s="210">
        <f ca="1">IF(ISERROR(VLOOKUP($B90,'NEL &amp; P4P Backsheet'!$D$11:$BF$187,E$26,0)),"",VLOOKUP($B90,'NEL &amp; P4P Backsheet'!$D$11:$BF$187, E$26,0))</f>
        <v>1558540</v>
      </c>
      <c r="F90" s="210">
        <f ca="1">IF(ISERROR(VLOOKUP($B90,'NEL &amp; P4P Backsheet'!$D$11:$BF$187,F$26,0)),"",VLOOKUP($B90,'NEL &amp; P4P Backsheet'!$D$11:$BF$187, F$26,0))</f>
        <v>1636020</v>
      </c>
      <c r="G90" s="210">
        <f ca="1">IF(ISERROR(VLOOKUP($B90,'NEL &amp; P4P Backsheet'!$D$11:$BF$187,G$26,0)),"",VLOOKUP($B90,'NEL &amp; P4P Backsheet'!$D$11:$BF$187, G$26,0))</f>
        <v>1656880</v>
      </c>
      <c r="H90" s="262">
        <f ca="1">IF(ISERROR(VLOOKUP($B90,'NEL &amp; P4P Backsheet'!$D$11:$BF$187,H$26,0)),"",VLOOKUP($B90,'NEL &amp; P4P Backsheet'!$D$11:$BF$187, H$26,0))</f>
        <v>2288640</v>
      </c>
      <c r="I90" s="210">
        <f ca="1">IF(ISERROR(VLOOKUP($B90,'NEL &amp; P4P Backsheet'!$D$11:$BF$187,I$26,0)),"",VLOOKUP($B90,'NEL &amp; P4P Backsheet'!$D$11:$BF$187, I$26,0))</f>
        <v>0</v>
      </c>
      <c r="J90" s="347">
        <f ca="1">IF(ISERROR(VLOOKUP($B90,'NEL &amp; P4P Backsheet'!$D$11:$BF$187,J$26,0)),"",VLOOKUP($B90,'NEL &amp; P4P Backsheet'!$D$11:$BF$187, J$26,0))</f>
        <v>0</v>
      </c>
      <c r="K90" s="215">
        <f ca="1">IF(ISERROR(VLOOKUP($B90,'NEL &amp; P4P Backsheet'!$D$11:$BF$187,K$26,0)),"",VLOOKUP($B90,'NEL &amp; P4P Backsheet'!$D$11:$BF$187, K$26,0))</f>
        <v>0</v>
      </c>
      <c r="L90" s="210">
        <f ca="1">IF(ISERROR(VLOOKUP($B90,'NEL &amp; P4P Backsheet'!$D$11:$BF$187,L$26,0)),"",VLOOKUP($B90,'NEL &amp; P4P Backsheet'!$D$11:$BF$187, L$26,0))</f>
        <v>0</v>
      </c>
      <c r="M90" s="210">
        <f ca="1">IF(ISERROR(VLOOKUP($B90,'NEL &amp; P4P Backsheet'!$D$11:$BF$187,M$26,0)),"",VLOOKUP($B90,'NEL &amp; P4P Backsheet'!$D$11:$BF$187, M$26,0))</f>
        <v>0</v>
      </c>
      <c r="N90" s="215">
        <f ca="1">IF(ISERROR(VLOOKUP($B90,'NEL &amp; P4P Backsheet'!$D$11:$BF$187,N$26,0)),"",VLOOKUP($B90,'NEL &amp; P4P Backsheet'!$D$11:$BF$187, N$26,0))</f>
        <v>0</v>
      </c>
      <c r="O90" s="213">
        <f ca="1">IF(ISERROR(VLOOKUP($B90,'NEL &amp; P4P Backsheet'!$D$11:$BF$187,O$26,0)),"",VLOOKUP($B90,'NEL &amp; P4P Backsheet'!$D$11:$BF$187, O$26,0))</f>
        <v>1558540</v>
      </c>
      <c r="P90" s="350">
        <f ca="1">IF(ISERROR(VLOOKUP($B90,'NEL &amp; P4P Backsheet'!$D$11:$BF$187,P$26,0)),"",VLOOKUP($B90,'NEL &amp; P4P Backsheet'!$D$11:$BF$187, P$26,0))</f>
        <v>1636020</v>
      </c>
      <c r="Q90" s="262">
        <f ca="1">IF(ISERROR(VLOOKUP($B90,'NEL &amp; P4P Backsheet'!$D$11:$BF$187,Q$26,0)),"",VLOOKUP($B90,'NEL &amp; P4P Backsheet'!$D$11:$BF$187, Q$26,0))</f>
        <v>1656880</v>
      </c>
      <c r="R90" s="213">
        <f ca="1">IF(ISERROR(VLOOKUP($B90,'NEL &amp; P4P Backsheet'!$D$11:$BF$187,R$26,0)),"",VLOOKUP($B90,'NEL &amp; P4P Backsheet'!$D$11:$BF$187, R$26,0))</f>
        <v>1558540</v>
      </c>
      <c r="S90" s="350">
        <f ca="1">IF(ISERROR(VLOOKUP($B90,'NEL &amp; P4P Backsheet'!$D$11:$BF$187,S$26,0)),"",VLOOKUP($B90,'NEL &amp; P4P Backsheet'!$D$11:$BF$187, S$26,0))</f>
        <v>1636020</v>
      </c>
      <c r="T90" s="215">
        <f ca="1">IF(ISERROR(VLOOKUP($B90,'NEL &amp; P4P Backsheet'!$D$11:$BF$187,T$26,0)),"",VLOOKUP($B90,'NEL &amp; P4P Backsheet'!$D$11:$BF$187, T$26,0))</f>
        <v>1656880</v>
      </c>
      <c r="U90" s="375" t="str">
        <f ca="1">IF(ISERROR(VLOOKUP($B90,'NEL &amp; P4P Backsheet'!$D$11:$BK$187,$U$26,0)),"",IF(VLOOKUP($B90,'NEL &amp; P4P Backsheet'!$D$11:$BK$187,$U$26,0)=0,"",VLOOKUP($B90,'NEL &amp; P4P Backsheet'!$D$11:$BK$187,$U$26,0)))</f>
        <v>community care</v>
      </c>
      <c r="V90"/>
    </row>
    <row r="91" spans="1:22" ht="60" customHeight="1">
      <c r="A91" s="3">
        <v>62</v>
      </c>
      <c r="B91" s="41" t="str">
        <f t="shared" ca="1" si="2"/>
        <v>E08000017</v>
      </c>
      <c r="C91" s="42" t="str">
        <f ca="1">IF(B91="","",VLOOKUP(B91,'Org list'!$J$9:$K$637,2,0))</f>
        <v>Doncaster</v>
      </c>
      <c r="D91" s="216">
        <f ca="1">IF(ISERROR(VLOOKUP($B91,'NEL &amp; P4P Backsheet'!$D$11:$BM$187,D$26,0)),"",IF(VLOOKUP($B91,'NEL &amp; P4P Backsheet'!$D$11:$BM$187,D$26,0)=0,"",VLOOKUP($B91,'NEL &amp; P4P Backsheet'!$D$11:$BM$187,D$26,0)))</f>
        <v>566</v>
      </c>
      <c r="E91" s="210">
        <f ca="1">IF(ISERROR(VLOOKUP($B91,'NEL &amp; P4P Backsheet'!$D$11:$BF$187,E$26,0)),"",VLOOKUP($B91,'NEL &amp; P4P Backsheet'!$D$11:$BF$187, E$26,0))</f>
        <v>188478</v>
      </c>
      <c r="F91" s="210">
        <f ca="1">IF(ISERROR(VLOOKUP($B91,'NEL &amp; P4P Backsheet'!$D$11:$BF$187,F$26,0)),"",VLOOKUP($B91,'NEL &amp; P4P Backsheet'!$D$11:$BF$187, F$26,0))</f>
        <v>185082</v>
      </c>
      <c r="G91" s="210">
        <f ca="1">IF(ISERROR(VLOOKUP($B91,'NEL &amp; P4P Backsheet'!$D$11:$BF$187,G$26,0)),"",VLOOKUP($B91,'NEL &amp; P4P Backsheet'!$D$11:$BF$187, G$26,0))</f>
        <v>181686</v>
      </c>
      <c r="H91" s="262">
        <f ca="1">IF(ISERROR(VLOOKUP($B91,'NEL &amp; P4P Backsheet'!$D$11:$BF$187,H$26,0)),"",VLOOKUP($B91,'NEL &amp; P4P Backsheet'!$D$11:$BF$187, H$26,0))</f>
        <v>194704</v>
      </c>
      <c r="I91" s="210">
        <f ca="1">IF(ISERROR(VLOOKUP($B91,'NEL &amp; P4P Backsheet'!$D$11:$BF$187,I$26,0)),"",VLOOKUP($B91,'NEL &amp; P4P Backsheet'!$D$11:$BF$187, I$26,0))</f>
        <v>13018</v>
      </c>
      <c r="J91" s="347">
        <f ca="1">IF(ISERROR(VLOOKUP($B91,'NEL &amp; P4P Backsheet'!$D$11:$BF$187,J$26,0)),"",VLOOKUP($B91,'NEL &amp; P4P Backsheet'!$D$11:$BF$187, J$26,0))</f>
        <v>113200</v>
      </c>
      <c r="K91" s="215">
        <f ca="1">IF(ISERROR(VLOOKUP($B91,'NEL &amp; P4P Backsheet'!$D$11:$BF$187,K$26,0)),"",VLOOKUP($B91,'NEL &amp; P4P Backsheet'!$D$11:$BF$187, K$26,0))</f>
        <v>52638</v>
      </c>
      <c r="L91" s="210">
        <f ca="1">IF(ISERROR(VLOOKUP($B91,'NEL &amp; P4P Backsheet'!$D$11:$BF$187,L$26,0)),"",VLOOKUP($B91,'NEL &amp; P4P Backsheet'!$D$11:$BF$187, L$26,0))</f>
        <v>0</v>
      </c>
      <c r="M91" s="210">
        <f ca="1">IF(ISERROR(VLOOKUP($B91,'NEL &amp; P4P Backsheet'!$D$11:$BF$187,M$26,0)),"",VLOOKUP($B91,'NEL &amp; P4P Backsheet'!$D$11:$BF$187, M$26,0))</f>
        <v>113200</v>
      </c>
      <c r="N91" s="215">
        <f ca="1">IF(ISERROR(VLOOKUP($B91,'NEL &amp; P4P Backsheet'!$D$11:$BF$187,N$26,0)),"",VLOOKUP($B91,'NEL &amp; P4P Backsheet'!$D$11:$BF$187, N$26,0))</f>
        <v>52638</v>
      </c>
      <c r="O91" s="213">
        <f ca="1">IF(ISERROR(VLOOKUP($B91,'NEL &amp; P4P Backsheet'!$D$11:$BF$187,O$26,0)),"",VLOOKUP($B91,'NEL &amp; P4P Backsheet'!$D$11:$BF$187, O$26,0))</f>
        <v>175460</v>
      </c>
      <c r="P91" s="350">
        <f ca="1">IF(ISERROR(VLOOKUP($B91,'NEL &amp; P4P Backsheet'!$D$11:$BF$187,P$26,0)),"",VLOOKUP($B91,'NEL &amp; P4P Backsheet'!$D$11:$BF$187, P$26,0))</f>
        <v>71882</v>
      </c>
      <c r="Q91" s="262">
        <f ca="1">IF(ISERROR(VLOOKUP($B91,'NEL &amp; P4P Backsheet'!$D$11:$BF$187,Q$26,0)),"",VLOOKUP($B91,'NEL &amp; P4P Backsheet'!$D$11:$BF$187, Q$26,0))</f>
        <v>129048</v>
      </c>
      <c r="R91" s="213">
        <f ca="1">IF(ISERROR(VLOOKUP($B91,'NEL &amp; P4P Backsheet'!$D$11:$BF$187,R$26,0)),"",VLOOKUP($B91,'NEL &amp; P4P Backsheet'!$D$11:$BF$187, R$26,0))</f>
        <v>188478</v>
      </c>
      <c r="S91" s="350">
        <f ca="1">IF(ISERROR(VLOOKUP($B91,'NEL &amp; P4P Backsheet'!$D$11:$BF$187,S$26,0)),"",VLOOKUP($B91,'NEL &amp; P4P Backsheet'!$D$11:$BF$187, S$26,0))</f>
        <v>71882</v>
      </c>
      <c r="T91" s="215">
        <f ca="1">IF(ISERROR(VLOOKUP($B91,'NEL &amp; P4P Backsheet'!$D$11:$BF$187,T$26,0)),"",VLOOKUP($B91,'NEL &amp; P4P Backsheet'!$D$11:$BF$187, T$26,0))</f>
        <v>129048</v>
      </c>
      <c r="U91" s="375" t="str">
        <f ca="1">IF(ISERROR(VLOOKUP($B91,'NEL &amp; P4P Backsheet'!$D$11:$BK$187,$U$26,0)),"",IF(VLOOKUP($B91,'NEL &amp; P4P Backsheet'!$D$11:$BK$187,$U$26,0)=0,"",VLOOKUP($B91,'NEL &amp; P4P Backsheet'!$D$11:$BK$187,$U$26,0)))</f>
        <v>not applicable</v>
      </c>
      <c r="V91"/>
    </row>
    <row r="92" spans="1:22" ht="60" customHeight="1">
      <c r="A92" s="3">
        <v>63</v>
      </c>
      <c r="B92" s="41" t="str">
        <f t="shared" ca="1" si="2"/>
        <v>E10000009</v>
      </c>
      <c r="C92" s="42" t="str">
        <f ca="1">IF(B92="","",VLOOKUP(B92,'Org list'!$J$9:$K$637,2,0))</f>
        <v>Dorset</v>
      </c>
      <c r="D92" s="216">
        <f ca="1">IF(ISERROR(VLOOKUP($B92,'NEL &amp; P4P Backsheet'!$D$11:$BM$187,D$26,0)),"",IF(VLOOKUP($B92,'NEL &amp; P4P Backsheet'!$D$11:$BM$187,D$26,0)=0,"",VLOOKUP($B92,'NEL &amp; P4P Backsheet'!$D$11:$BM$187,D$26,0)))</f>
        <v>755</v>
      </c>
      <c r="E92" s="210">
        <f ca="1">IF(ISERROR(VLOOKUP($B92,'NEL &amp; P4P Backsheet'!$D$11:$BF$187,E$26,0)),"",VLOOKUP($B92,'NEL &amp; P4P Backsheet'!$D$11:$BF$187, E$26,0))</f>
        <v>0</v>
      </c>
      <c r="F92" s="210">
        <f ca="1">IF(ISERROR(VLOOKUP($B92,'NEL &amp; P4P Backsheet'!$D$11:$BF$187,F$26,0)),"",VLOOKUP($B92,'NEL &amp; P4P Backsheet'!$D$11:$BF$187, F$26,0))</f>
        <v>0</v>
      </c>
      <c r="G92" s="210">
        <f ca="1">IF(ISERROR(VLOOKUP($B92,'NEL &amp; P4P Backsheet'!$D$11:$BF$187,G$26,0)),"",VLOOKUP($B92,'NEL &amp; P4P Backsheet'!$D$11:$BF$187, G$26,0))</f>
        <v>0</v>
      </c>
      <c r="H92" s="262">
        <f ca="1">IF(ISERROR(VLOOKUP($B92,'NEL &amp; P4P Backsheet'!$D$11:$BF$187,H$26,0)),"",VLOOKUP($B92,'NEL &amp; P4P Backsheet'!$D$11:$BF$187, H$26,0))</f>
        <v>539070</v>
      </c>
      <c r="I92" s="210">
        <f ca="1">IF(ISERROR(VLOOKUP($B92,'NEL &amp; P4P Backsheet'!$D$11:$BF$187,I$26,0)),"",VLOOKUP($B92,'NEL &amp; P4P Backsheet'!$D$11:$BF$187, I$26,0))</f>
        <v>0</v>
      </c>
      <c r="J92" s="347">
        <f ca="1">IF(ISERROR(VLOOKUP($B92,'NEL &amp; P4P Backsheet'!$D$11:$BF$187,J$26,0)),"",VLOOKUP($B92,'NEL &amp; P4P Backsheet'!$D$11:$BF$187, J$26,0))</f>
        <v>0</v>
      </c>
      <c r="K92" s="215">
        <f ca="1">IF(ISERROR(VLOOKUP($B92,'NEL &amp; P4P Backsheet'!$D$11:$BF$187,K$26,0)),"",VLOOKUP($B92,'NEL &amp; P4P Backsheet'!$D$11:$BF$187, K$26,0))</f>
        <v>0</v>
      </c>
      <c r="L92" s="210">
        <f ca="1">IF(ISERROR(VLOOKUP($B92,'NEL &amp; P4P Backsheet'!$D$11:$BF$187,L$26,0)),"",VLOOKUP($B92,'NEL &amp; P4P Backsheet'!$D$11:$BF$187, L$26,0))</f>
        <v>0</v>
      </c>
      <c r="M92" s="210">
        <f ca="1">IF(ISERROR(VLOOKUP($B92,'NEL &amp; P4P Backsheet'!$D$11:$BF$187,M$26,0)),"",VLOOKUP($B92,'NEL &amp; P4P Backsheet'!$D$11:$BF$187, M$26,0))</f>
        <v>0</v>
      </c>
      <c r="N92" s="215">
        <f ca="1">IF(ISERROR(VLOOKUP($B92,'NEL &amp; P4P Backsheet'!$D$11:$BF$187,N$26,0)),"",VLOOKUP($B92,'NEL &amp; P4P Backsheet'!$D$11:$BF$187, N$26,0))</f>
        <v>0</v>
      </c>
      <c r="O92" s="213">
        <f ca="1">IF(ISERROR(VLOOKUP($B92,'NEL &amp; P4P Backsheet'!$D$11:$BF$187,O$26,0)),"",VLOOKUP($B92,'NEL &amp; P4P Backsheet'!$D$11:$BF$187, O$26,0))</f>
        <v>0</v>
      </c>
      <c r="P92" s="350">
        <f ca="1">IF(ISERROR(VLOOKUP($B92,'NEL &amp; P4P Backsheet'!$D$11:$BF$187,P$26,0)),"",VLOOKUP($B92,'NEL &amp; P4P Backsheet'!$D$11:$BF$187, P$26,0))</f>
        <v>0</v>
      </c>
      <c r="Q92" s="262">
        <f ca="1">IF(ISERROR(VLOOKUP($B92,'NEL &amp; P4P Backsheet'!$D$11:$BF$187,Q$26,0)),"",VLOOKUP($B92,'NEL &amp; P4P Backsheet'!$D$11:$BF$187, Q$26,0))</f>
        <v>0</v>
      </c>
      <c r="R92" s="213">
        <f ca="1">IF(ISERROR(VLOOKUP($B92,'NEL &amp; P4P Backsheet'!$D$11:$BF$187,R$26,0)),"",VLOOKUP($B92,'NEL &amp; P4P Backsheet'!$D$11:$BF$187, R$26,0))</f>
        <v>0</v>
      </c>
      <c r="S92" s="350">
        <f ca="1">IF(ISERROR(VLOOKUP($B92,'NEL &amp; P4P Backsheet'!$D$11:$BF$187,S$26,0)),"",VLOOKUP($B92,'NEL &amp; P4P Backsheet'!$D$11:$BF$187, S$26,0))</f>
        <v>0</v>
      </c>
      <c r="T92" s="215">
        <f ca="1">IF(ISERROR(VLOOKUP($B92,'NEL &amp; P4P Backsheet'!$D$11:$BF$187,T$26,0)),"",VLOOKUP($B92,'NEL &amp; P4P Backsheet'!$D$11:$BF$187, T$26,0))</f>
        <v>0</v>
      </c>
      <c r="U92" s="375" t="str">
        <f ca="1">IF(ISERROR(VLOOKUP($B92,'NEL &amp; P4P Backsheet'!$D$11:$BK$187,$U$26,0)),"",IF(VLOOKUP($B92,'NEL &amp; P4P Backsheet'!$D$11:$BK$187,$U$26,0)=0,"",VLOOKUP($B92,'NEL &amp; P4P Backsheet'!$D$11:$BK$187,$U$26,0)))</f>
        <v>not applicable</v>
      </c>
      <c r="V92"/>
    </row>
    <row r="93" spans="1:22" ht="60" customHeight="1">
      <c r="A93" s="3">
        <v>64</v>
      </c>
      <c r="B93" s="41" t="str">
        <f t="shared" ref="B93:B124" ca="1" si="3">IF($A93&gt;$W$32-1,"",INDIRECT("'Comms by AT'!D"&amp;$A93+$W$29))</f>
        <v>E08000027</v>
      </c>
      <c r="C93" s="42" t="str">
        <f ca="1">IF(B93="","",VLOOKUP(B93,'Org list'!$J$9:$K$637,2,0))</f>
        <v>Dudley</v>
      </c>
      <c r="D93" s="216">
        <f ca="1">IF(ISERROR(VLOOKUP($B93,'NEL &amp; P4P Backsheet'!$D$11:$BM$187,D$26,0)),"",IF(VLOOKUP($B93,'NEL &amp; P4P Backsheet'!$D$11:$BM$187,D$26,0)=0,"",VLOOKUP($B93,'NEL &amp; P4P Backsheet'!$D$11:$BM$187,D$26,0)))</f>
        <v>1765</v>
      </c>
      <c r="E93" s="210">
        <f ca="1">IF(ISERROR(VLOOKUP($B93,'NEL &amp; P4P Backsheet'!$D$11:$BF$187,E$26,0)),"",VLOOKUP($B93,'NEL &amp; P4P Backsheet'!$D$11:$BF$187, E$26,0))</f>
        <v>697175</v>
      </c>
      <c r="F93" s="210">
        <f ca="1">IF(ISERROR(VLOOKUP($B93,'NEL &amp; P4P Backsheet'!$D$11:$BF$187,F$26,0)),"",VLOOKUP($B93,'NEL &amp; P4P Backsheet'!$D$11:$BF$187, F$26,0))</f>
        <v>693645</v>
      </c>
      <c r="G93" s="210">
        <f ca="1">IF(ISERROR(VLOOKUP($B93,'NEL &amp; P4P Backsheet'!$D$11:$BF$187,G$26,0)),"",VLOOKUP($B93,'NEL &amp; P4P Backsheet'!$D$11:$BF$187, G$26,0))</f>
        <v>714825</v>
      </c>
      <c r="H93" s="262">
        <f ca="1">IF(ISERROR(VLOOKUP($B93,'NEL &amp; P4P Backsheet'!$D$11:$BF$187,H$26,0)),"",VLOOKUP($B93,'NEL &amp; P4P Backsheet'!$D$11:$BF$187, H$26,0))</f>
        <v>743065</v>
      </c>
      <c r="I93" s="210">
        <f ca="1">IF(ISERROR(VLOOKUP($B93,'NEL &amp; P4P Backsheet'!$D$11:$BF$187,I$26,0)),"",VLOOKUP($B93,'NEL &amp; P4P Backsheet'!$D$11:$BF$187, I$26,0))</f>
        <v>72365</v>
      </c>
      <c r="J93" s="347">
        <f ca="1">IF(ISERROR(VLOOKUP($B93,'NEL &amp; P4P Backsheet'!$D$11:$BF$187,J$26,0)),"",VLOOKUP($B93,'NEL &amp; P4P Backsheet'!$D$11:$BF$187, J$26,0))</f>
        <v>0</v>
      </c>
      <c r="K93" s="215">
        <f ca="1">IF(ISERROR(VLOOKUP($B93,'NEL &amp; P4P Backsheet'!$D$11:$BF$187,K$26,0)),"",VLOOKUP($B93,'NEL &amp; P4P Backsheet'!$D$11:$BF$187, K$26,0))</f>
        <v>120020</v>
      </c>
      <c r="L93" s="210">
        <f ca="1">IF(ISERROR(VLOOKUP($B93,'NEL &amp; P4P Backsheet'!$D$11:$BF$187,L$26,0)),"",VLOOKUP($B93,'NEL &amp; P4P Backsheet'!$D$11:$BF$187, L$26,0))</f>
        <v>42172.911392405062</v>
      </c>
      <c r="M93" s="210">
        <f ca="1">IF(ISERROR(VLOOKUP($B93,'NEL &amp; P4P Backsheet'!$D$11:$BF$187,M$26,0)),"",VLOOKUP($B93,'NEL &amp; P4P Backsheet'!$D$11:$BF$187, M$26,0))</f>
        <v>0</v>
      </c>
      <c r="N93" s="215">
        <f ca="1">IF(ISERROR(VLOOKUP($B93,'NEL &amp; P4P Backsheet'!$D$11:$BF$187,N$26,0)),"",VLOOKUP($B93,'NEL &amp; P4P Backsheet'!$D$11:$BF$187, N$26,0))</f>
        <v>370300</v>
      </c>
      <c r="O93" s="213">
        <f ca="1">IF(ISERROR(VLOOKUP($B93,'NEL &amp; P4P Backsheet'!$D$11:$BF$187,O$26,0)),"",VLOOKUP($B93,'NEL &amp; P4P Backsheet'!$D$11:$BF$187, O$26,0))</f>
        <v>624810</v>
      </c>
      <c r="P93" s="350">
        <f ca="1">IF(ISERROR(VLOOKUP($B93,'NEL &amp; P4P Backsheet'!$D$11:$BF$187,P$26,0)),"",VLOOKUP($B93,'NEL &amp; P4P Backsheet'!$D$11:$BF$187, P$26,0))</f>
        <v>693645</v>
      </c>
      <c r="Q93" s="262">
        <f ca="1">IF(ISERROR(VLOOKUP($B93,'NEL &amp; P4P Backsheet'!$D$11:$BF$187,Q$26,0)),"",VLOOKUP($B93,'NEL &amp; P4P Backsheet'!$D$11:$BF$187, Q$26,0))</f>
        <v>594805</v>
      </c>
      <c r="R93" s="213">
        <f ca="1">IF(ISERROR(VLOOKUP($B93,'NEL &amp; P4P Backsheet'!$D$11:$BF$187,R$26,0)),"",VLOOKUP($B93,'NEL &amp; P4P Backsheet'!$D$11:$BF$187, R$26,0))</f>
        <v>655002.08860759495</v>
      </c>
      <c r="S93" s="350">
        <f ca="1">IF(ISERROR(VLOOKUP($B93,'NEL &amp; P4P Backsheet'!$D$11:$BF$187,S$26,0)),"",VLOOKUP($B93,'NEL &amp; P4P Backsheet'!$D$11:$BF$187, S$26,0))</f>
        <v>693645</v>
      </c>
      <c r="T93" s="215">
        <f ca="1">IF(ISERROR(VLOOKUP($B93,'NEL &amp; P4P Backsheet'!$D$11:$BF$187,T$26,0)),"",VLOOKUP($B93,'NEL &amp; P4P Backsheet'!$D$11:$BF$187, T$26,0))</f>
        <v>344525</v>
      </c>
      <c r="U93" s="375" t="str">
        <f ca="1">IF(ISERROR(VLOOKUP($B93,'NEL &amp; P4P Backsheet'!$D$11:$BK$187,$U$26,0)),"",IF(VLOOKUP($B93,'NEL &amp; P4P Backsheet'!$D$11:$BK$187,$U$26,0)=0,"",VLOOKUP($B93,'NEL &amp; P4P Backsheet'!$D$11:$BK$187,$U$26,0)))</f>
        <v>Social Care</v>
      </c>
      <c r="V93"/>
    </row>
    <row r="94" spans="1:22" ht="60" customHeight="1">
      <c r="A94" s="3">
        <v>65</v>
      </c>
      <c r="B94" s="41" t="str">
        <f t="shared" ca="1" si="3"/>
        <v>E09000009</v>
      </c>
      <c r="C94" s="42" t="str">
        <f ca="1">IF(B94="","",VLOOKUP(B94,'Org list'!$J$9:$K$637,2,0))</f>
        <v>Ealing</v>
      </c>
      <c r="D94" s="216">
        <f ca="1">IF(ISERROR(VLOOKUP($B94,'NEL &amp; P4P Backsheet'!$D$11:$BM$187,D$26,0)),"",IF(VLOOKUP($B94,'NEL &amp; P4P Backsheet'!$D$11:$BM$187,D$26,0)=0,"",VLOOKUP($B94,'NEL &amp; P4P Backsheet'!$D$11:$BM$187,D$26,0)))</f>
        <v>1506</v>
      </c>
      <c r="E94" s="210">
        <f ca="1">IF(ISERROR(VLOOKUP($B94,'NEL &amp; P4P Backsheet'!$D$11:$BF$187,E$26,0)),"",VLOOKUP($B94,'NEL &amp; P4P Backsheet'!$D$11:$BF$187, E$26,0))</f>
        <v>230418</v>
      </c>
      <c r="F94" s="210">
        <f ca="1">IF(ISERROR(VLOOKUP($B94,'NEL &amp; P4P Backsheet'!$D$11:$BF$187,F$26,0)),"",VLOOKUP($B94,'NEL &amp; P4P Backsheet'!$D$11:$BF$187, F$26,0))</f>
        <v>0</v>
      </c>
      <c r="G94" s="210">
        <f ca="1">IF(ISERROR(VLOOKUP($B94,'NEL &amp; P4P Backsheet'!$D$11:$BF$187,G$26,0)),"",VLOOKUP($B94,'NEL &amp; P4P Backsheet'!$D$11:$BF$187, G$26,0))</f>
        <v>0</v>
      </c>
      <c r="H94" s="262">
        <f ca="1">IF(ISERROR(VLOOKUP($B94,'NEL &amp; P4P Backsheet'!$D$11:$BF$187,H$26,0)),"",VLOOKUP($B94,'NEL &amp; P4P Backsheet'!$D$11:$BF$187, H$26,0))</f>
        <v>0</v>
      </c>
      <c r="I94" s="210">
        <f ca="1">IF(ISERROR(VLOOKUP($B94,'NEL &amp; P4P Backsheet'!$D$11:$BF$187,I$26,0)),"",VLOOKUP($B94,'NEL &amp; P4P Backsheet'!$D$11:$BF$187, I$26,0))</f>
        <v>230418</v>
      </c>
      <c r="J94" s="347">
        <f ca="1">IF(ISERROR(VLOOKUP($B94,'NEL &amp; P4P Backsheet'!$D$11:$BF$187,J$26,0)),"",VLOOKUP($B94,'NEL &amp; P4P Backsheet'!$D$11:$BF$187, J$26,0))</f>
        <v>0</v>
      </c>
      <c r="K94" s="215">
        <f ca="1">IF(ISERROR(VLOOKUP($B94,'NEL &amp; P4P Backsheet'!$D$11:$BF$187,K$26,0)),"",VLOOKUP($B94,'NEL &amp; P4P Backsheet'!$D$11:$BF$187, K$26,0))</f>
        <v>0</v>
      </c>
      <c r="L94" s="210">
        <f ca="1">IF(ISERROR(VLOOKUP($B94,'NEL &amp; P4P Backsheet'!$D$11:$BF$187,L$26,0)),"",VLOOKUP($B94,'NEL &amp; P4P Backsheet'!$D$11:$BF$187, L$26,0))</f>
        <v>0</v>
      </c>
      <c r="M94" s="210">
        <f ca="1">IF(ISERROR(VLOOKUP($B94,'NEL &amp; P4P Backsheet'!$D$11:$BF$187,M$26,0)),"",VLOOKUP($B94,'NEL &amp; P4P Backsheet'!$D$11:$BF$187, M$26,0))</f>
        <v>230418</v>
      </c>
      <c r="N94" s="215">
        <f ca="1">IF(ISERROR(VLOOKUP($B94,'NEL &amp; P4P Backsheet'!$D$11:$BF$187,N$26,0)),"",VLOOKUP($B94,'NEL &amp; P4P Backsheet'!$D$11:$BF$187, N$26,0))</f>
        <v>0</v>
      </c>
      <c r="O94" s="213">
        <f ca="1">IF(ISERROR(VLOOKUP($B94,'NEL &amp; P4P Backsheet'!$D$11:$BF$187,O$26,0)),"",VLOOKUP($B94,'NEL &amp; P4P Backsheet'!$D$11:$BF$187, O$26,0))</f>
        <v>0</v>
      </c>
      <c r="P94" s="350">
        <f ca="1">IF(ISERROR(VLOOKUP($B94,'NEL &amp; P4P Backsheet'!$D$11:$BF$187,P$26,0)),"",VLOOKUP($B94,'NEL &amp; P4P Backsheet'!$D$11:$BF$187, P$26,0))</f>
        <v>0</v>
      </c>
      <c r="Q94" s="262">
        <f ca="1">IF(ISERROR(VLOOKUP($B94,'NEL &amp; P4P Backsheet'!$D$11:$BF$187,Q$26,0)),"",VLOOKUP($B94,'NEL &amp; P4P Backsheet'!$D$11:$BF$187, Q$26,0))</f>
        <v>0</v>
      </c>
      <c r="R94" s="213">
        <f ca="1">IF(ISERROR(VLOOKUP($B94,'NEL &amp; P4P Backsheet'!$D$11:$BF$187,R$26,0)),"",VLOOKUP($B94,'NEL &amp; P4P Backsheet'!$D$11:$BF$187, R$26,0))</f>
        <v>230418</v>
      </c>
      <c r="S94" s="350">
        <f ca="1">IF(ISERROR(VLOOKUP($B94,'NEL &amp; P4P Backsheet'!$D$11:$BF$187,S$26,0)),"",VLOOKUP($B94,'NEL &amp; P4P Backsheet'!$D$11:$BF$187, S$26,0))</f>
        <v>-230418</v>
      </c>
      <c r="T94" s="215">
        <f ca="1">IF(ISERROR(VLOOKUP($B94,'NEL &amp; P4P Backsheet'!$D$11:$BF$187,T$26,0)),"",VLOOKUP($B94,'NEL &amp; P4P Backsheet'!$D$11:$BF$187, T$26,0))</f>
        <v>0</v>
      </c>
      <c r="U94" s="375" t="str">
        <f ca="1">IF(ISERROR(VLOOKUP($B94,'NEL &amp; P4P Backsheet'!$D$11:$BK$187,$U$26,0)),"",IF(VLOOKUP($B94,'NEL &amp; P4P Backsheet'!$D$11:$BK$187,$U$26,0)=0,"",VLOOKUP($B94,'NEL &amp; P4P Backsheet'!$D$11:$BK$187,$U$26,0)))</f>
        <v>not applicable</v>
      </c>
      <c r="V94"/>
    </row>
    <row r="95" spans="1:22" ht="60" customHeight="1">
      <c r="A95" s="3">
        <v>66</v>
      </c>
      <c r="B95" s="41" t="str">
        <f t="shared" ca="1" si="3"/>
        <v>E06000011</v>
      </c>
      <c r="C95" s="42" t="str">
        <f ca="1">IF(B95="","",VLOOKUP(B95,'Org list'!$J$9:$K$637,2,0))</f>
        <v>East Riding of Yorkshire</v>
      </c>
      <c r="D95" s="216">
        <f ca="1">IF(ISERROR(VLOOKUP($B95,'NEL &amp; P4P Backsheet'!$D$11:$BM$187,D$26,0)),"",IF(VLOOKUP($B95,'NEL &amp; P4P Backsheet'!$D$11:$BM$187,D$26,0)=0,"",VLOOKUP($B95,'NEL &amp; P4P Backsheet'!$D$11:$BM$187,D$26,0)))</f>
        <v>920</v>
      </c>
      <c r="E95" s="210">
        <f ca="1">IF(ISERROR(VLOOKUP($B95,'NEL &amp; P4P Backsheet'!$D$11:$BF$187,E$26,0)),"",VLOOKUP($B95,'NEL &amp; P4P Backsheet'!$D$11:$BF$187, E$26,0))</f>
        <v>35879.999999999993</v>
      </c>
      <c r="F95" s="210">
        <f ca="1">IF(ISERROR(VLOOKUP($B95,'NEL &amp; P4P Backsheet'!$D$11:$BF$187,F$26,0)),"",VLOOKUP($B95,'NEL &amp; P4P Backsheet'!$D$11:$BF$187, F$26,0))</f>
        <v>11040.000000000007</v>
      </c>
      <c r="G95" s="210">
        <f ca="1">IF(ISERROR(VLOOKUP($B95,'NEL &amp; P4P Backsheet'!$D$11:$BF$187,G$26,0)),"",VLOOKUP($B95,'NEL &amp; P4P Backsheet'!$D$11:$BF$187, G$26,0))</f>
        <v>11960.000000000007</v>
      </c>
      <c r="H95" s="262">
        <f ca="1">IF(ISERROR(VLOOKUP($B95,'NEL &amp; P4P Backsheet'!$D$11:$BF$187,H$26,0)),"",VLOOKUP($B95,'NEL &amp; P4P Backsheet'!$D$11:$BF$187, H$26,0))</f>
        <v>11959.999999999993</v>
      </c>
      <c r="I95" s="210">
        <f ca="1">IF(ISERROR(VLOOKUP($B95,'NEL &amp; P4P Backsheet'!$D$11:$BF$187,I$26,0)),"",VLOOKUP($B95,'NEL &amp; P4P Backsheet'!$D$11:$BF$187, I$26,0))</f>
        <v>0</v>
      </c>
      <c r="J95" s="347">
        <f ca="1">IF(ISERROR(VLOOKUP($B95,'NEL &amp; P4P Backsheet'!$D$11:$BF$187,J$26,0)),"",VLOOKUP($B95,'NEL &amp; P4P Backsheet'!$D$11:$BF$187, J$26,0))</f>
        <v>46920</v>
      </c>
      <c r="K95" s="215">
        <f ca="1">IF(ISERROR(VLOOKUP($B95,'NEL &amp; P4P Backsheet'!$D$11:$BF$187,K$26,0)),"",VLOOKUP($B95,'NEL &amp; P4P Backsheet'!$D$11:$BF$187, K$26,0))</f>
        <v>11960.000000000007</v>
      </c>
      <c r="L95" s="210">
        <f ca="1">IF(ISERROR(VLOOKUP($B95,'NEL &amp; P4P Backsheet'!$D$11:$BF$187,L$26,0)),"",VLOOKUP($B95,'NEL &amp; P4P Backsheet'!$D$11:$BF$187, L$26,0))</f>
        <v>38100</v>
      </c>
      <c r="M95" s="210">
        <f ca="1">IF(ISERROR(VLOOKUP($B95,'NEL &amp; P4P Backsheet'!$D$11:$BF$187,M$26,0)),"",VLOOKUP($B95,'NEL &amp; P4P Backsheet'!$D$11:$BF$187, M$26,0))</f>
        <v>8820</v>
      </c>
      <c r="N95" s="215">
        <f ca="1">IF(ISERROR(VLOOKUP($B95,'NEL &amp; P4P Backsheet'!$D$11:$BF$187,N$26,0)),"",VLOOKUP($B95,'NEL &amp; P4P Backsheet'!$D$11:$BF$187, N$26,0))</f>
        <v>11960</v>
      </c>
      <c r="O95" s="213">
        <f ca="1">IF(ISERROR(VLOOKUP($B95,'NEL &amp; P4P Backsheet'!$D$11:$BF$187,O$26,0)),"",VLOOKUP($B95,'NEL &amp; P4P Backsheet'!$D$11:$BF$187, O$26,0))</f>
        <v>35879.999999999993</v>
      </c>
      <c r="P95" s="350">
        <f ca="1">IF(ISERROR(VLOOKUP($B95,'NEL &amp; P4P Backsheet'!$D$11:$BF$187,P$26,0)),"",VLOOKUP($B95,'NEL &amp; P4P Backsheet'!$D$11:$BF$187, P$26,0))</f>
        <v>-35879.999999999993</v>
      </c>
      <c r="Q95" s="262">
        <f ca="1">IF(ISERROR(VLOOKUP($B95,'NEL &amp; P4P Backsheet'!$D$11:$BF$187,Q$26,0)),"",VLOOKUP($B95,'NEL &amp; P4P Backsheet'!$D$11:$BF$187, Q$26,0))</f>
        <v>0</v>
      </c>
      <c r="R95" s="213">
        <f ca="1">IF(ISERROR(VLOOKUP($B95,'NEL &amp; P4P Backsheet'!$D$11:$BF$187,R$26,0)),"",VLOOKUP($B95,'NEL &amp; P4P Backsheet'!$D$11:$BF$187, R$26,0))</f>
        <v>-2220.0000000000073</v>
      </c>
      <c r="S95" s="350">
        <f ca="1">IF(ISERROR(VLOOKUP($B95,'NEL &amp; P4P Backsheet'!$D$11:$BF$187,S$26,0)),"",VLOOKUP($B95,'NEL &amp; P4P Backsheet'!$D$11:$BF$187, S$26,0))</f>
        <v>2220.0000000000073</v>
      </c>
      <c r="T95" s="215">
        <f ca="1">IF(ISERROR(VLOOKUP($B95,'NEL &amp; P4P Backsheet'!$D$11:$BF$187,T$26,0)),"",VLOOKUP($B95,'NEL &amp; P4P Backsheet'!$D$11:$BF$187, T$26,0))</f>
        <v>0</v>
      </c>
      <c r="U95" s="375" t="str">
        <f ca="1">IF(ISERROR(VLOOKUP($B95,'NEL &amp; P4P Backsheet'!$D$11:$BK$187,$U$26,0)),"",IF(VLOOKUP($B95,'NEL &amp; P4P Backsheet'!$D$11:$BK$187,$U$26,0)=0,"",VLOOKUP($B95,'NEL &amp; P4P Backsheet'!$D$11:$BK$187,$U$26,0)))</f>
        <v>not applicable</v>
      </c>
      <c r="V95"/>
    </row>
    <row r="96" spans="1:22" ht="60" customHeight="1">
      <c r="A96" s="3">
        <v>67</v>
      </c>
      <c r="B96" s="41" t="str">
        <f t="shared" ca="1" si="3"/>
        <v>E10000011</v>
      </c>
      <c r="C96" s="42" t="str">
        <f ca="1">IF(B96="","",VLOOKUP(B96,'Org list'!$J$9:$K$637,2,0))</f>
        <v>East Sussex</v>
      </c>
      <c r="D96" s="216">
        <f ca="1">IF(ISERROR(VLOOKUP($B96,'NEL &amp; P4P Backsheet'!$D$11:$BM$187,D$26,0)),"",IF(VLOOKUP($B96,'NEL &amp; P4P Backsheet'!$D$11:$BM$187,D$26,0)=0,"",VLOOKUP($B96,'NEL &amp; P4P Backsheet'!$D$11:$BM$187,D$26,0)))</f>
        <v>1490</v>
      </c>
      <c r="E96" s="210">
        <f ca="1">IF(ISERROR(VLOOKUP($B96,'NEL &amp; P4P Backsheet'!$D$11:$BF$187,E$26,0)),"",VLOOKUP($B96,'NEL &amp; P4P Backsheet'!$D$11:$BF$187, E$26,0))</f>
        <v>0</v>
      </c>
      <c r="F96" s="210">
        <f ca="1">IF(ISERROR(VLOOKUP($B96,'NEL &amp; P4P Backsheet'!$D$11:$BF$187,F$26,0)),"",VLOOKUP($B96,'NEL &amp; P4P Backsheet'!$D$11:$BF$187, F$26,0))</f>
        <v>888040</v>
      </c>
      <c r="G96" s="210">
        <f ca="1">IF(ISERROR(VLOOKUP($B96,'NEL &amp; P4P Backsheet'!$D$11:$BF$187,G$26,0)),"",VLOOKUP($B96,'NEL &amp; P4P Backsheet'!$D$11:$BF$187, G$26,0))</f>
        <v>886550</v>
      </c>
      <c r="H96" s="262">
        <f ca="1">IF(ISERROR(VLOOKUP($B96,'NEL &amp; P4P Backsheet'!$D$11:$BF$187,H$26,0)),"",VLOOKUP($B96,'NEL &amp; P4P Backsheet'!$D$11:$BF$187, H$26,0))</f>
        <v>914860</v>
      </c>
      <c r="I96" s="210">
        <f ca="1">IF(ISERROR(VLOOKUP($B96,'NEL &amp; P4P Backsheet'!$D$11:$BF$187,I$26,0)),"",VLOOKUP($B96,'NEL &amp; P4P Backsheet'!$D$11:$BF$187, I$26,0))</f>
        <v>0</v>
      </c>
      <c r="J96" s="347">
        <f ca="1">IF(ISERROR(VLOOKUP($B96,'NEL &amp; P4P Backsheet'!$D$11:$BF$187,J$26,0)),"",VLOOKUP($B96,'NEL &amp; P4P Backsheet'!$D$11:$BF$187, J$26,0))</f>
        <v>888040</v>
      </c>
      <c r="K96" s="215">
        <f ca="1">IF(ISERROR(VLOOKUP($B96,'NEL &amp; P4P Backsheet'!$D$11:$BF$187,K$26,0)),"",VLOOKUP($B96,'NEL &amp; P4P Backsheet'!$D$11:$BF$187, K$26,0))</f>
        <v>384420</v>
      </c>
      <c r="L96" s="210">
        <f ca="1">IF(ISERROR(VLOOKUP($B96,'NEL &amp; P4P Backsheet'!$D$11:$BF$187,L$26,0)),"",VLOOKUP($B96,'NEL &amp; P4P Backsheet'!$D$11:$BF$187, L$26,0))</f>
        <v>0</v>
      </c>
      <c r="M96" s="210">
        <f ca="1">IF(ISERROR(VLOOKUP($B96,'NEL &amp; P4P Backsheet'!$D$11:$BF$187,M$26,0)),"",VLOOKUP($B96,'NEL &amp; P4P Backsheet'!$D$11:$BF$187, M$26,0))</f>
        <v>888080</v>
      </c>
      <c r="N96" s="215">
        <f ca="1">IF(ISERROR(VLOOKUP($B96,'NEL &amp; P4P Backsheet'!$D$11:$BF$187,N$26,0)),"",VLOOKUP($B96,'NEL &amp; P4P Backsheet'!$D$11:$BF$187, N$26,0))</f>
        <v>383420</v>
      </c>
      <c r="O96" s="213">
        <f ca="1">IF(ISERROR(VLOOKUP($B96,'NEL &amp; P4P Backsheet'!$D$11:$BF$187,O$26,0)),"",VLOOKUP($B96,'NEL &amp; P4P Backsheet'!$D$11:$BF$187, O$26,0))</f>
        <v>0</v>
      </c>
      <c r="P96" s="350">
        <f ca="1">IF(ISERROR(VLOOKUP($B96,'NEL &amp; P4P Backsheet'!$D$11:$BF$187,P$26,0)),"",VLOOKUP($B96,'NEL &amp; P4P Backsheet'!$D$11:$BF$187, P$26,0))</f>
        <v>0</v>
      </c>
      <c r="Q96" s="262">
        <f ca="1">IF(ISERROR(VLOOKUP($B96,'NEL &amp; P4P Backsheet'!$D$11:$BF$187,Q$26,0)),"",VLOOKUP($B96,'NEL &amp; P4P Backsheet'!$D$11:$BF$187, Q$26,0))</f>
        <v>502130</v>
      </c>
      <c r="R96" s="213">
        <f ca="1">IF(ISERROR(VLOOKUP($B96,'NEL &amp; P4P Backsheet'!$D$11:$BF$187,R$26,0)),"",VLOOKUP($B96,'NEL &amp; P4P Backsheet'!$D$11:$BF$187, R$26,0))</f>
        <v>0</v>
      </c>
      <c r="S96" s="350">
        <f ca="1">IF(ISERROR(VLOOKUP($B96,'NEL &amp; P4P Backsheet'!$D$11:$BF$187,S$26,0)),"",VLOOKUP($B96,'NEL &amp; P4P Backsheet'!$D$11:$BF$187, S$26,0))</f>
        <v>-40</v>
      </c>
      <c r="T96" s="215">
        <f ca="1">IF(ISERROR(VLOOKUP($B96,'NEL &amp; P4P Backsheet'!$D$11:$BF$187,T$26,0)),"",VLOOKUP($B96,'NEL &amp; P4P Backsheet'!$D$11:$BF$187, T$26,0))</f>
        <v>503130</v>
      </c>
      <c r="U96" s="375" t="str">
        <f ca="1">IF(ISERROR(VLOOKUP($B96,'NEL &amp; P4P Backsheet'!$D$11:$BK$187,$U$26,0)),"",IF(VLOOKUP($B96,'NEL &amp; P4P Backsheet'!$D$11:$BK$187,$U$26,0)=0,"",VLOOKUP($B96,'NEL &amp; P4P Backsheet'!$D$11:$BK$187,$U$26,0)))</f>
        <v>community care</v>
      </c>
      <c r="V96"/>
    </row>
    <row r="97" spans="1:22" ht="60" customHeight="1">
      <c r="A97" s="3">
        <v>68</v>
      </c>
      <c r="B97" s="41" t="str">
        <f t="shared" ca="1" si="3"/>
        <v>E09000010</v>
      </c>
      <c r="C97" s="42" t="str">
        <f ca="1">IF(B97="","",VLOOKUP(B97,'Org list'!$J$9:$K$637,2,0))</f>
        <v>Enfield</v>
      </c>
      <c r="D97" s="216">
        <f ca="1">IF(ISERROR(VLOOKUP($B97,'NEL &amp; P4P Backsheet'!$D$11:$BM$187,D$26,0)),"",IF(VLOOKUP($B97,'NEL &amp; P4P Backsheet'!$D$11:$BM$187,D$26,0)=0,"",VLOOKUP($B97,'NEL &amp; P4P Backsheet'!$D$11:$BM$187,D$26,0)))</f>
        <v>1490</v>
      </c>
      <c r="E97" s="210">
        <f ca="1">IF(ISERROR(VLOOKUP($B97,'NEL &amp; P4P Backsheet'!$D$11:$BF$187,E$26,0)),"",VLOOKUP($B97,'NEL &amp; P4P Backsheet'!$D$11:$BF$187, E$26,0))</f>
        <v>429120.00000000006</v>
      </c>
      <c r="F97" s="210">
        <f ca="1">IF(ISERROR(VLOOKUP($B97,'NEL &amp; P4P Backsheet'!$D$11:$BF$187,F$26,0)),"",VLOOKUP($B97,'NEL &amp; P4P Backsheet'!$D$11:$BF$187, F$26,0))</f>
        <v>369520.00000000006</v>
      </c>
      <c r="G97" s="210">
        <f ca="1">IF(ISERROR(VLOOKUP($B97,'NEL &amp; P4P Backsheet'!$D$11:$BF$187,G$26,0)),"",VLOOKUP($B97,'NEL &amp; P4P Backsheet'!$D$11:$BF$187, G$26,0))</f>
        <v>363559.99999999988</v>
      </c>
      <c r="H97" s="262">
        <f ca="1">IF(ISERROR(VLOOKUP($B97,'NEL &amp; P4P Backsheet'!$D$11:$BF$187,H$26,0)),"",VLOOKUP($B97,'NEL &amp; P4P Backsheet'!$D$11:$BF$187, H$26,0))</f>
        <v>376970</v>
      </c>
      <c r="I97" s="210">
        <f ca="1">IF(ISERROR(VLOOKUP($B97,'NEL &amp; P4P Backsheet'!$D$11:$BF$187,I$26,0)),"",VLOOKUP($B97,'NEL &amp; P4P Backsheet'!$D$11:$BF$187, I$26,0))</f>
        <v>193699.99999999997</v>
      </c>
      <c r="J97" s="347">
        <f ca="1">IF(ISERROR(VLOOKUP($B97,'NEL &amp; P4P Backsheet'!$D$11:$BF$187,J$26,0)),"",VLOOKUP($B97,'NEL &amp; P4P Backsheet'!$D$11:$BF$187, J$26,0))</f>
        <v>0</v>
      </c>
      <c r="K97" s="215">
        <f ca="1">IF(ISERROR(VLOOKUP($B97,'NEL &amp; P4P Backsheet'!$D$11:$BF$187,K$26,0)),"",VLOOKUP($B97,'NEL &amp; P4P Backsheet'!$D$11:$BF$187, K$26,0))</f>
        <v>0</v>
      </c>
      <c r="L97" s="210">
        <f ca="1">IF(ISERROR(VLOOKUP($B97,'NEL &amp; P4P Backsheet'!$D$11:$BF$187,L$26,0)),"",VLOOKUP($B97,'NEL &amp; P4P Backsheet'!$D$11:$BF$187, L$26,0))</f>
        <v>193699.99999999997</v>
      </c>
      <c r="M97" s="210">
        <f ca="1">IF(ISERROR(VLOOKUP($B97,'NEL &amp; P4P Backsheet'!$D$11:$BF$187,M$26,0)),"",VLOOKUP($B97,'NEL &amp; P4P Backsheet'!$D$11:$BF$187, M$26,0))</f>
        <v>0</v>
      </c>
      <c r="N97" s="215">
        <f ca="1">IF(ISERROR(VLOOKUP($B97,'NEL &amp; P4P Backsheet'!$D$11:$BF$187,N$26,0)),"",VLOOKUP($B97,'NEL &amp; P4P Backsheet'!$D$11:$BF$187, N$26,0))</f>
        <v>0</v>
      </c>
      <c r="O97" s="213">
        <f ca="1">IF(ISERROR(VLOOKUP($B97,'NEL &amp; P4P Backsheet'!$D$11:$BF$187,O$26,0)),"",VLOOKUP($B97,'NEL &amp; P4P Backsheet'!$D$11:$BF$187, O$26,0))</f>
        <v>235420.00000000009</v>
      </c>
      <c r="P97" s="350">
        <f ca="1">IF(ISERROR(VLOOKUP($B97,'NEL &amp; P4P Backsheet'!$D$11:$BF$187,P$26,0)),"",VLOOKUP($B97,'NEL &amp; P4P Backsheet'!$D$11:$BF$187, P$26,0))</f>
        <v>369520.00000000006</v>
      </c>
      <c r="Q97" s="262">
        <f ca="1">IF(ISERROR(VLOOKUP($B97,'NEL &amp; P4P Backsheet'!$D$11:$BF$187,Q$26,0)),"",VLOOKUP($B97,'NEL &amp; P4P Backsheet'!$D$11:$BF$187, Q$26,0))</f>
        <v>363559.99999999988</v>
      </c>
      <c r="R97" s="213">
        <f ca="1">IF(ISERROR(VLOOKUP($B97,'NEL &amp; P4P Backsheet'!$D$11:$BF$187,R$26,0)),"",VLOOKUP($B97,'NEL &amp; P4P Backsheet'!$D$11:$BF$187, R$26,0))</f>
        <v>235420.00000000009</v>
      </c>
      <c r="S97" s="350">
        <f ca="1">IF(ISERROR(VLOOKUP($B97,'NEL &amp; P4P Backsheet'!$D$11:$BF$187,S$26,0)),"",VLOOKUP($B97,'NEL &amp; P4P Backsheet'!$D$11:$BF$187, S$26,0))</f>
        <v>369520.00000000006</v>
      </c>
      <c r="T97" s="215">
        <f ca="1">IF(ISERROR(VLOOKUP($B97,'NEL &amp; P4P Backsheet'!$D$11:$BF$187,T$26,0)),"",VLOOKUP($B97,'NEL &amp; P4P Backsheet'!$D$11:$BF$187, T$26,0))</f>
        <v>363559.99999999988</v>
      </c>
      <c r="U97" s="375" t="str">
        <f ca="1">IF(ISERROR(VLOOKUP($B97,'NEL &amp; P4P Backsheet'!$D$11:$BK$187,$U$26,0)),"",IF(VLOOKUP($B97,'NEL &amp; P4P Backsheet'!$D$11:$BK$187,$U$26,0)=0,"",VLOOKUP($B97,'NEL &amp; P4P Backsheet'!$D$11:$BK$187,$U$26,0)))</f>
        <v>acute care</v>
      </c>
      <c r="V97"/>
    </row>
    <row r="98" spans="1:22" ht="60" customHeight="1">
      <c r="A98" s="3">
        <v>69</v>
      </c>
      <c r="B98" s="41" t="str">
        <f t="shared" ca="1" si="3"/>
        <v>E10000012</v>
      </c>
      <c r="C98" s="42" t="str">
        <f ca="1">IF(B98="","",VLOOKUP(B98,'Org list'!$J$9:$K$637,2,0))</f>
        <v>Essex</v>
      </c>
      <c r="D98" s="216">
        <f ca="1">IF(ISERROR(VLOOKUP($B98,'NEL &amp; P4P Backsheet'!$D$11:$BM$187,D$26,0)),"",IF(VLOOKUP($B98,'NEL &amp; P4P Backsheet'!$D$11:$BM$187,D$26,0)=0,"",VLOOKUP($B98,'NEL &amp; P4P Backsheet'!$D$11:$BM$187,D$26,0)))</f>
        <v>745</v>
      </c>
      <c r="E98" s="210">
        <f ca="1">IF(ISERROR(VLOOKUP($B98,'NEL &amp; P4P Backsheet'!$D$11:$BF$187,E$26,0)),"",VLOOKUP($B98,'NEL &amp; P4P Backsheet'!$D$11:$BF$187, E$26,0))</f>
        <v>0</v>
      </c>
      <c r="F98" s="210">
        <f ca="1">IF(ISERROR(VLOOKUP($B98,'NEL &amp; P4P Backsheet'!$D$11:$BF$187,F$26,0)),"",VLOOKUP($B98,'NEL &amp; P4P Backsheet'!$D$11:$BF$187, F$26,0))</f>
        <v>0</v>
      </c>
      <c r="G98" s="210">
        <f ca="1">IF(ISERROR(VLOOKUP($B98,'NEL &amp; P4P Backsheet'!$D$11:$BF$187,G$26,0)),"",VLOOKUP($B98,'NEL &amp; P4P Backsheet'!$D$11:$BF$187, G$26,0))</f>
        <v>0</v>
      </c>
      <c r="H98" s="262">
        <f ca="1">IF(ISERROR(VLOOKUP($B98,'NEL &amp; P4P Backsheet'!$D$11:$BF$187,H$26,0)),"",VLOOKUP($B98,'NEL &amp; P4P Backsheet'!$D$11:$BF$187, H$26,0))</f>
        <v>0</v>
      </c>
      <c r="I98" s="210">
        <f ca="1">IF(ISERROR(VLOOKUP($B98,'NEL &amp; P4P Backsheet'!$D$11:$BF$187,I$26,0)),"",VLOOKUP($B98,'NEL &amp; P4P Backsheet'!$D$11:$BF$187, I$26,0))</f>
        <v>0</v>
      </c>
      <c r="J98" s="347">
        <f ca="1">IF(ISERROR(VLOOKUP($B98,'NEL &amp; P4P Backsheet'!$D$11:$BF$187,J$26,0)),"",VLOOKUP($B98,'NEL &amp; P4P Backsheet'!$D$11:$BF$187, J$26,0))</f>
        <v>0</v>
      </c>
      <c r="K98" s="215">
        <f ca="1">IF(ISERROR(VLOOKUP($B98,'NEL &amp; P4P Backsheet'!$D$11:$BF$187,K$26,0)),"",VLOOKUP($B98,'NEL &amp; P4P Backsheet'!$D$11:$BF$187, K$26,0))</f>
        <v>0</v>
      </c>
      <c r="L98" s="210">
        <f ca="1">IF(ISERROR(VLOOKUP($B98,'NEL &amp; P4P Backsheet'!$D$11:$BF$187,L$26,0)),"",VLOOKUP($B98,'NEL &amp; P4P Backsheet'!$D$11:$BF$187, L$26,0))</f>
        <v>0</v>
      </c>
      <c r="M98" s="210">
        <f ca="1">IF(ISERROR(VLOOKUP($B98,'NEL &amp; P4P Backsheet'!$D$11:$BF$187,M$26,0)),"",VLOOKUP($B98,'NEL &amp; P4P Backsheet'!$D$11:$BF$187, M$26,0))</f>
        <v>0</v>
      </c>
      <c r="N98" s="215">
        <f ca="1">IF(ISERROR(VLOOKUP($B98,'NEL &amp; P4P Backsheet'!$D$11:$BF$187,N$26,0)),"",VLOOKUP($B98,'NEL &amp; P4P Backsheet'!$D$11:$BF$187, N$26,0))</f>
        <v>0</v>
      </c>
      <c r="O98" s="213">
        <f ca="1">IF(ISERROR(VLOOKUP($B98,'NEL &amp; P4P Backsheet'!$D$11:$BF$187,O$26,0)),"",VLOOKUP($B98,'NEL &amp; P4P Backsheet'!$D$11:$BF$187, O$26,0))</f>
        <v>0</v>
      </c>
      <c r="P98" s="350">
        <f ca="1">IF(ISERROR(VLOOKUP($B98,'NEL &amp; P4P Backsheet'!$D$11:$BF$187,P$26,0)),"",VLOOKUP($B98,'NEL &amp; P4P Backsheet'!$D$11:$BF$187, P$26,0))</f>
        <v>0</v>
      </c>
      <c r="Q98" s="262">
        <f ca="1">IF(ISERROR(VLOOKUP($B98,'NEL &amp; P4P Backsheet'!$D$11:$BF$187,Q$26,0)),"",VLOOKUP($B98,'NEL &amp; P4P Backsheet'!$D$11:$BF$187, Q$26,0))</f>
        <v>0</v>
      </c>
      <c r="R98" s="213">
        <f ca="1">IF(ISERROR(VLOOKUP($B98,'NEL &amp; P4P Backsheet'!$D$11:$BF$187,R$26,0)),"",VLOOKUP($B98,'NEL &amp; P4P Backsheet'!$D$11:$BF$187, R$26,0))</f>
        <v>0</v>
      </c>
      <c r="S98" s="350">
        <f ca="1">IF(ISERROR(VLOOKUP($B98,'NEL &amp; P4P Backsheet'!$D$11:$BF$187,S$26,0)),"",VLOOKUP($B98,'NEL &amp; P4P Backsheet'!$D$11:$BF$187, S$26,0))</f>
        <v>0</v>
      </c>
      <c r="T98" s="215">
        <f ca="1">IF(ISERROR(VLOOKUP($B98,'NEL &amp; P4P Backsheet'!$D$11:$BF$187,T$26,0)),"",VLOOKUP($B98,'NEL &amp; P4P Backsheet'!$D$11:$BF$187, T$26,0))</f>
        <v>0</v>
      </c>
      <c r="U98" s="375" t="str">
        <f ca="1">IF(ISERROR(VLOOKUP($B98,'NEL &amp; P4P Backsheet'!$D$11:$BK$187,$U$26,0)),"",IF(VLOOKUP($B98,'NEL &amp; P4P Backsheet'!$D$11:$BK$187,$U$26,0)=0,"",VLOOKUP($B98,'NEL &amp; P4P Backsheet'!$D$11:$BK$187,$U$26,0)))</f>
        <v>not applicable</v>
      </c>
      <c r="V98"/>
    </row>
    <row r="99" spans="1:22" ht="60" customHeight="1">
      <c r="A99" s="3">
        <v>70</v>
      </c>
      <c r="B99" s="41" t="str">
        <f t="shared" ca="1" si="3"/>
        <v>E08000037</v>
      </c>
      <c r="C99" s="42" t="str">
        <f ca="1">IF(B99="","",VLOOKUP(B99,'Org list'!$J$9:$K$637,2,0))</f>
        <v>Gateshead</v>
      </c>
      <c r="D99" s="216">
        <f ca="1">IF(ISERROR(VLOOKUP($B99,'NEL &amp; P4P Backsheet'!$D$11:$BM$187,D$26,0)),"",IF(VLOOKUP($B99,'NEL &amp; P4P Backsheet'!$D$11:$BM$187,D$26,0)=0,"",VLOOKUP($B99,'NEL &amp; P4P Backsheet'!$D$11:$BM$187,D$26,0)))</f>
        <v>1490</v>
      </c>
      <c r="E99" s="210">
        <f ca="1">IF(ISERROR(VLOOKUP($B99,'NEL &amp; P4P Backsheet'!$D$11:$BF$187,E$26,0)),"",VLOOKUP($B99,'NEL &amp; P4P Backsheet'!$D$11:$BF$187, E$26,0))</f>
        <v>294325.44718158903</v>
      </c>
      <c r="F99" s="210">
        <f ca="1">IF(ISERROR(VLOOKUP($B99,'NEL &amp; P4P Backsheet'!$D$11:$BF$187,F$26,0)),"",VLOOKUP($B99,'NEL &amp; P4P Backsheet'!$D$11:$BF$187, F$26,0))</f>
        <v>285916.84406319697</v>
      </c>
      <c r="G99" s="210">
        <f ca="1">IF(ISERROR(VLOOKUP($B99,'NEL &amp; P4P Backsheet'!$D$11:$BF$187,G$26,0)),"",VLOOKUP($B99,'NEL &amp; P4P Backsheet'!$D$11:$BF$187, G$26,0))</f>
        <v>293734.04475545872</v>
      </c>
      <c r="H99" s="262">
        <f ca="1">IF(ISERROR(VLOOKUP($B99,'NEL &amp; P4P Backsheet'!$D$11:$BF$187,H$26,0)),"",VLOOKUP($B99,'NEL &amp; P4P Backsheet'!$D$11:$BF$187, H$26,0))</f>
        <v>310002.67427763052</v>
      </c>
      <c r="I99" s="210">
        <f ca="1">IF(ISERROR(VLOOKUP($B99,'NEL &amp; P4P Backsheet'!$D$11:$BF$187,I$26,0)),"",VLOOKUP($B99,'NEL &amp; P4P Backsheet'!$D$11:$BF$187, I$26,0))</f>
        <v>0</v>
      </c>
      <c r="J99" s="347">
        <f ca="1">IF(ISERROR(VLOOKUP($B99,'NEL &amp; P4P Backsheet'!$D$11:$BF$187,J$26,0)),"",VLOOKUP($B99,'NEL &amp; P4P Backsheet'!$D$11:$BF$187, J$26,0))</f>
        <v>0</v>
      </c>
      <c r="K99" s="215">
        <f ca="1">IF(ISERROR(VLOOKUP($B99,'NEL &amp; P4P Backsheet'!$D$11:$BF$187,K$26,0)),"",VLOOKUP($B99,'NEL &amp; P4P Backsheet'!$D$11:$BF$187, K$26,0))</f>
        <v>0</v>
      </c>
      <c r="L99" s="210">
        <f ca="1">IF(ISERROR(VLOOKUP($B99,'NEL &amp; P4P Backsheet'!$D$11:$BF$187,L$26,0)),"",VLOOKUP($B99,'NEL &amp; P4P Backsheet'!$D$11:$BF$187, L$26,0))</f>
        <v>0</v>
      </c>
      <c r="M99" s="210">
        <f ca="1">IF(ISERROR(VLOOKUP($B99,'NEL &amp; P4P Backsheet'!$D$11:$BF$187,M$26,0)),"",VLOOKUP($B99,'NEL &amp; P4P Backsheet'!$D$11:$BF$187, M$26,0))</f>
        <v>0</v>
      </c>
      <c r="N99" s="215">
        <f ca="1">IF(ISERROR(VLOOKUP($B99,'NEL &amp; P4P Backsheet'!$D$11:$BF$187,N$26,0)),"",VLOOKUP($B99,'NEL &amp; P4P Backsheet'!$D$11:$BF$187, N$26,0))</f>
        <v>0</v>
      </c>
      <c r="O99" s="213">
        <f ca="1">IF(ISERROR(VLOOKUP($B99,'NEL &amp; P4P Backsheet'!$D$11:$BF$187,O$26,0)),"",VLOOKUP($B99,'NEL &amp; P4P Backsheet'!$D$11:$BF$187, O$26,0))</f>
        <v>294325.44718158903</v>
      </c>
      <c r="P99" s="350">
        <f ca="1">IF(ISERROR(VLOOKUP($B99,'NEL &amp; P4P Backsheet'!$D$11:$BF$187,P$26,0)),"",VLOOKUP($B99,'NEL &amp; P4P Backsheet'!$D$11:$BF$187, P$26,0))</f>
        <v>285916.84406319697</v>
      </c>
      <c r="Q99" s="262">
        <f ca="1">IF(ISERROR(VLOOKUP($B99,'NEL &amp; P4P Backsheet'!$D$11:$BF$187,Q$26,0)),"",VLOOKUP($B99,'NEL &amp; P4P Backsheet'!$D$11:$BF$187, Q$26,0))</f>
        <v>293734.04475545872</v>
      </c>
      <c r="R99" s="213">
        <f ca="1">IF(ISERROR(VLOOKUP($B99,'NEL &amp; P4P Backsheet'!$D$11:$BF$187,R$26,0)),"",VLOOKUP($B99,'NEL &amp; P4P Backsheet'!$D$11:$BF$187, R$26,0))</f>
        <v>294325.44718158903</v>
      </c>
      <c r="S99" s="350">
        <f ca="1">IF(ISERROR(VLOOKUP($B99,'NEL &amp; P4P Backsheet'!$D$11:$BF$187,S$26,0)),"",VLOOKUP($B99,'NEL &amp; P4P Backsheet'!$D$11:$BF$187, S$26,0))</f>
        <v>285916.84406319697</v>
      </c>
      <c r="T99" s="215">
        <f ca="1">IF(ISERROR(VLOOKUP($B99,'NEL &amp; P4P Backsheet'!$D$11:$BF$187,T$26,0)),"",VLOOKUP($B99,'NEL &amp; P4P Backsheet'!$D$11:$BF$187, T$26,0))</f>
        <v>293734.04475545872</v>
      </c>
      <c r="U99" s="375" t="str">
        <f ca="1">IF(ISERROR(VLOOKUP($B99,'NEL &amp; P4P Backsheet'!$D$11:$BK$187,$U$26,0)),"",IF(VLOOKUP($B99,'NEL &amp; P4P Backsheet'!$D$11:$BK$187,$U$26,0)=0,"",VLOOKUP($B99,'NEL &amp; P4P Backsheet'!$D$11:$BK$187,$U$26,0)))</f>
        <v>acute care</v>
      </c>
      <c r="V99"/>
    </row>
    <row r="100" spans="1:22" ht="60" customHeight="1">
      <c r="A100" s="3">
        <v>71</v>
      </c>
      <c r="B100" s="41" t="str">
        <f t="shared" ca="1" si="3"/>
        <v>E10000013</v>
      </c>
      <c r="C100" s="42" t="str">
        <f ca="1">IF(B100="","",VLOOKUP(B100,'Org list'!$J$9:$K$637,2,0))</f>
        <v>Gloucestershire</v>
      </c>
      <c r="D100" s="216">
        <f ca="1">IF(ISERROR(VLOOKUP($B100,'NEL &amp; P4P Backsheet'!$D$11:$BM$187,D$26,0)),"",IF(VLOOKUP($B100,'NEL &amp; P4P Backsheet'!$D$11:$BM$187,D$26,0)=0,"",VLOOKUP($B100,'NEL &amp; P4P Backsheet'!$D$11:$BM$187,D$26,0)))</f>
        <v>1657.83</v>
      </c>
      <c r="E100" s="210">
        <f ca="1">IF(ISERROR(VLOOKUP($B100,'NEL &amp; P4P Backsheet'!$D$11:$BF$187,E$26,0)),"",VLOOKUP($B100,'NEL &amp; P4P Backsheet'!$D$11:$BF$187, E$26,0))</f>
        <v>0</v>
      </c>
      <c r="F100" s="210">
        <f ca="1">IF(ISERROR(VLOOKUP($B100,'NEL &amp; P4P Backsheet'!$D$11:$BF$187,F$26,0)),"",VLOOKUP($B100,'NEL &amp; P4P Backsheet'!$D$11:$BF$187, F$26,0))</f>
        <v>464192.39999999997</v>
      </c>
      <c r="G100" s="210">
        <f ca="1">IF(ISERROR(VLOOKUP($B100,'NEL &amp; P4P Backsheet'!$D$11:$BF$187,G$26,0)),"",VLOOKUP($B100,'NEL &amp; P4P Backsheet'!$D$11:$BF$187, G$26,0))</f>
        <v>615054.93000000017</v>
      </c>
      <c r="H100" s="262">
        <f ca="1">IF(ISERROR(VLOOKUP($B100,'NEL &amp; P4P Backsheet'!$D$11:$BF$187,H$26,0)),"",VLOOKUP($B100,'NEL &amp; P4P Backsheet'!$D$11:$BF$187, H$26,0))</f>
        <v>644895.86999999988</v>
      </c>
      <c r="I100" s="210">
        <f ca="1">IF(ISERROR(VLOOKUP($B100,'NEL &amp; P4P Backsheet'!$D$11:$BF$187,I$26,0)),"",VLOOKUP($B100,'NEL &amp; P4P Backsheet'!$D$11:$BF$187, I$26,0))</f>
        <v>0</v>
      </c>
      <c r="J100" s="347">
        <f ca="1">IF(ISERROR(VLOOKUP($B100,'NEL &amp; P4P Backsheet'!$D$11:$BF$187,J$26,0)),"",VLOOKUP($B100,'NEL &amp; P4P Backsheet'!$D$11:$BF$187, J$26,0))</f>
        <v>464192.39999999997</v>
      </c>
      <c r="K100" s="215">
        <f ca="1">IF(ISERROR(VLOOKUP($B100,'NEL &amp; P4P Backsheet'!$D$11:$BF$187,K$26,0)),"",VLOOKUP($B100,'NEL &amp; P4P Backsheet'!$D$11:$BF$187, K$26,0))</f>
        <v>0</v>
      </c>
      <c r="L100" s="210">
        <f ca="1">IF(ISERROR(VLOOKUP($B100,'NEL &amp; P4P Backsheet'!$D$11:$BF$187,L$26,0)),"",VLOOKUP($B100,'NEL &amp; P4P Backsheet'!$D$11:$BF$187, L$26,0))</f>
        <v>109416.78</v>
      </c>
      <c r="M100" s="210">
        <f ca="1">IF(ISERROR(VLOOKUP($B100,'NEL &amp; P4P Backsheet'!$D$11:$BF$187,M$26,0)),"",VLOOKUP($B100,'NEL &amp; P4P Backsheet'!$D$11:$BF$187, M$26,0))</f>
        <v>426062.31</v>
      </c>
      <c r="N100" s="215">
        <f ca="1">IF(ISERROR(VLOOKUP($B100,'NEL &amp; P4P Backsheet'!$D$11:$BF$187,N$26,0)),"",VLOOKUP($B100,'NEL &amp; P4P Backsheet'!$D$11:$BF$187, N$26,0))</f>
        <v>0</v>
      </c>
      <c r="O100" s="213">
        <f ca="1">IF(ISERROR(VLOOKUP($B100,'NEL &amp; P4P Backsheet'!$D$11:$BF$187,O$26,0)),"",VLOOKUP($B100,'NEL &amp; P4P Backsheet'!$D$11:$BF$187, O$26,0))</f>
        <v>0</v>
      </c>
      <c r="P100" s="350">
        <f ca="1">IF(ISERROR(VLOOKUP($B100,'NEL &amp; P4P Backsheet'!$D$11:$BF$187,P$26,0)),"",VLOOKUP($B100,'NEL &amp; P4P Backsheet'!$D$11:$BF$187, P$26,0))</f>
        <v>0</v>
      </c>
      <c r="Q100" s="262">
        <f ca="1">IF(ISERROR(VLOOKUP($B100,'NEL &amp; P4P Backsheet'!$D$11:$BF$187,Q$26,0)),"",VLOOKUP($B100,'NEL &amp; P4P Backsheet'!$D$11:$BF$187, Q$26,0))</f>
        <v>615054.93000000017</v>
      </c>
      <c r="R100" s="213">
        <f ca="1">IF(ISERROR(VLOOKUP($B100,'NEL &amp; P4P Backsheet'!$D$11:$BF$187,R$26,0)),"",VLOOKUP($B100,'NEL &amp; P4P Backsheet'!$D$11:$BF$187, R$26,0))</f>
        <v>-109416.78</v>
      </c>
      <c r="S100" s="350">
        <f ca="1">IF(ISERROR(VLOOKUP($B100,'NEL &amp; P4P Backsheet'!$D$11:$BF$187,S$26,0)),"",VLOOKUP($B100,'NEL &amp; P4P Backsheet'!$D$11:$BF$187, S$26,0))</f>
        <v>38130.089999999967</v>
      </c>
      <c r="T100" s="215">
        <f ca="1">IF(ISERROR(VLOOKUP($B100,'NEL &amp; P4P Backsheet'!$D$11:$BF$187,T$26,0)),"",VLOOKUP($B100,'NEL &amp; P4P Backsheet'!$D$11:$BF$187, T$26,0))</f>
        <v>615054.93000000017</v>
      </c>
      <c r="U100" s="375" t="str">
        <f ca="1">IF(ISERROR(VLOOKUP($B100,'NEL &amp; P4P Backsheet'!$D$11:$BK$187,$U$26,0)),"",IF(VLOOKUP($B100,'NEL &amp; P4P Backsheet'!$D$11:$BK$187,$U$26,0)=0,"",VLOOKUP($B100,'NEL &amp; P4P Backsheet'!$D$11:$BK$187,$U$26,0)))</f>
        <v>acute care</v>
      </c>
      <c r="V100"/>
    </row>
    <row r="101" spans="1:22" ht="60" customHeight="1">
      <c r="A101" s="3">
        <v>72</v>
      </c>
      <c r="B101" s="41" t="str">
        <f t="shared" ca="1" si="3"/>
        <v>E09000011</v>
      </c>
      <c r="C101" s="42" t="str">
        <f ca="1">IF(B101="","",VLOOKUP(B101,'Org list'!$J$9:$K$637,2,0))</f>
        <v>Greenwich</v>
      </c>
      <c r="D101" s="216">
        <f ca="1">IF(ISERROR(VLOOKUP($B101,'NEL &amp; P4P Backsheet'!$D$11:$BM$187,D$26,0)),"",IF(VLOOKUP($B101,'NEL &amp; P4P Backsheet'!$D$11:$BM$187,D$26,0)=0,"",VLOOKUP($B101,'NEL &amp; P4P Backsheet'!$D$11:$BM$187,D$26,0)))</f>
        <v>2136</v>
      </c>
      <c r="E101" s="210">
        <f ca="1">IF(ISERROR(VLOOKUP($B101,'NEL &amp; P4P Backsheet'!$D$11:$BF$187,E$26,0)),"",VLOOKUP($B101,'NEL &amp; P4P Backsheet'!$D$11:$BF$187, E$26,0))</f>
        <v>0</v>
      </c>
      <c r="F101" s="210">
        <f ca="1">IF(ISERROR(VLOOKUP($B101,'NEL &amp; P4P Backsheet'!$D$11:$BF$187,F$26,0)),"",VLOOKUP($B101,'NEL &amp; P4P Backsheet'!$D$11:$BF$187, F$26,0))</f>
        <v>0</v>
      </c>
      <c r="G101" s="210">
        <f ca="1">IF(ISERROR(VLOOKUP($B101,'NEL &amp; P4P Backsheet'!$D$11:$BF$187,G$26,0)),"",VLOOKUP($B101,'NEL &amp; P4P Backsheet'!$D$11:$BF$187, G$26,0))</f>
        <v>0</v>
      </c>
      <c r="H101" s="262">
        <f ca="1">IF(ISERROR(VLOOKUP($B101,'NEL &amp; P4P Backsheet'!$D$11:$BF$187,H$26,0)),"",VLOOKUP($B101,'NEL &amp; P4P Backsheet'!$D$11:$BF$187, H$26,0))</f>
        <v>0</v>
      </c>
      <c r="I101" s="210">
        <f ca="1">IF(ISERROR(VLOOKUP($B101,'NEL &amp; P4P Backsheet'!$D$11:$BF$187,I$26,0)),"",VLOOKUP($B101,'NEL &amp; P4P Backsheet'!$D$11:$BF$187, I$26,0))</f>
        <v>0</v>
      </c>
      <c r="J101" s="347">
        <f ca="1">IF(ISERROR(VLOOKUP($B101,'NEL &amp; P4P Backsheet'!$D$11:$BF$187,J$26,0)),"",VLOOKUP($B101,'NEL &amp; P4P Backsheet'!$D$11:$BF$187, J$26,0))</f>
        <v>0</v>
      </c>
      <c r="K101" s="215">
        <f ca="1">IF(ISERROR(VLOOKUP($B101,'NEL &amp; P4P Backsheet'!$D$11:$BF$187,K$26,0)),"",VLOOKUP($B101,'NEL &amp; P4P Backsheet'!$D$11:$BF$187, K$26,0))</f>
        <v>0</v>
      </c>
      <c r="L101" s="210" t="str">
        <f ca="1">IF(ISERROR(VLOOKUP($B101,'NEL &amp; P4P Backsheet'!$D$11:$BF$187,L$26,0)),"",VLOOKUP($B101,'NEL &amp; P4P Backsheet'!$D$11:$BF$187, L$26,0))</f>
        <v>*£40584</v>
      </c>
      <c r="M101" s="210">
        <f ca="1">IF(ISERROR(VLOOKUP($B101,'NEL &amp; P4P Backsheet'!$D$11:$BF$187,M$26,0)),"",VLOOKUP($B101,'NEL &amp; P4P Backsheet'!$D$11:$BF$187, M$26,0))</f>
        <v>0</v>
      </c>
      <c r="N101" s="215">
        <f ca="1">IF(ISERROR(VLOOKUP($B101,'NEL &amp; P4P Backsheet'!$D$11:$BF$187,N$26,0)),"",VLOOKUP($B101,'NEL &amp; P4P Backsheet'!$D$11:$BF$187, N$26,0))</f>
        <v>0</v>
      </c>
      <c r="O101" s="213">
        <f ca="1">IF(ISERROR(VLOOKUP($B101,'NEL &amp; P4P Backsheet'!$D$11:$BF$187,O$26,0)),"",VLOOKUP($B101,'NEL &amp; P4P Backsheet'!$D$11:$BF$187, O$26,0))</f>
        <v>0</v>
      </c>
      <c r="P101" s="350">
        <f ca="1">IF(ISERROR(VLOOKUP($B101,'NEL &amp; P4P Backsheet'!$D$11:$BF$187,P$26,0)),"",VLOOKUP($B101,'NEL &amp; P4P Backsheet'!$D$11:$BF$187, P$26,0))</f>
        <v>0</v>
      </c>
      <c r="Q101" s="262">
        <f ca="1">IF(ISERROR(VLOOKUP($B101,'NEL &amp; P4P Backsheet'!$D$11:$BF$187,Q$26,0)),"",VLOOKUP($B101,'NEL &amp; P4P Backsheet'!$D$11:$BF$187, Q$26,0))</f>
        <v>0</v>
      </c>
      <c r="R101" s="213">
        <f ca="1">IF(ISERROR(VLOOKUP($B101,'NEL &amp; P4P Backsheet'!$D$11:$BF$187,R$26,0)),"",VLOOKUP($B101,'NEL &amp; P4P Backsheet'!$D$11:$BF$187, R$26,0))</f>
        <v>-40584</v>
      </c>
      <c r="S101" s="350">
        <f ca="1">IF(ISERROR(VLOOKUP($B101,'NEL &amp; P4P Backsheet'!$D$11:$BF$187,S$26,0)),"",VLOOKUP($B101,'NEL &amp; P4P Backsheet'!$D$11:$BF$187, S$26,0))</f>
        <v>0</v>
      </c>
      <c r="T101" s="215">
        <f ca="1">IF(ISERROR(VLOOKUP($B101,'NEL &amp; P4P Backsheet'!$D$11:$BF$187,T$26,0)),"",VLOOKUP($B101,'NEL &amp; P4P Backsheet'!$D$11:$BF$187, T$26,0))</f>
        <v>0</v>
      </c>
      <c r="U101" s="375" t="str">
        <f ca="1">IF(ISERROR(VLOOKUP($B101,'NEL &amp; P4P Backsheet'!$D$11:$BK$187,$U$26,0)),"",IF(VLOOKUP($B101,'NEL &amp; P4P Backsheet'!$D$11:$BK$187,$U$26,0)=0,"",VLOOKUP($B101,'NEL &amp; P4P Backsheet'!$D$11:$BK$187,$U$26,0)))</f>
        <v>not applicable</v>
      </c>
      <c r="V101"/>
    </row>
    <row r="102" spans="1:22" ht="60" customHeight="1">
      <c r="A102" s="3">
        <v>73</v>
      </c>
      <c r="B102" s="41" t="str">
        <f t="shared" ca="1" si="3"/>
        <v>E09000012</v>
      </c>
      <c r="C102" s="42" t="str">
        <f ca="1">IF(B102="","",VLOOKUP(B102,'Org list'!$J$9:$K$637,2,0))</f>
        <v>Hackney</v>
      </c>
      <c r="D102" s="216">
        <f ca="1">IF(ISERROR(VLOOKUP($B102,'NEL &amp; P4P Backsheet'!$D$11:$BM$187,D$26,0)),"",IF(VLOOKUP($B102,'NEL &amp; P4P Backsheet'!$D$11:$BM$187,D$26,0)=0,"",VLOOKUP($B102,'NEL &amp; P4P Backsheet'!$D$11:$BM$187,D$26,0)))</f>
        <v>1490</v>
      </c>
      <c r="E102" s="210">
        <f ca="1">IF(ISERROR(VLOOKUP($B102,'NEL &amp; P4P Backsheet'!$D$11:$BF$187,E$26,0)),"",VLOOKUP($B102,'NEL &amp; P4P Backsheet'!$D$11:$BF$187, E$26,0))</f>
        <v>524480</v>
      </c>
      <c r="F102" s="210">
        <f ca="1">IF(ISERROR(VLOOKUP($B102,'NEL &amp; P4P Backsheet'!$D$11:$BF$187,F$26,0)),"",VLOOKUP($B102,'NEL &amp; P4P Backsheet'!$D$11:$BF$187, F$26,0))</f>
        <v>0</v>
      </c>
      <c r="G102" s="210">
        <f ca="1">IF(ISERROR(VLOOKUP($B102,'NEL &amp; P4P Backsheet'!$D$11:$BF$187,G$26,0)),"",VLOOKUP($B102,'NEL &amp; P4P Backsheet'!$D$11:$BF$187, G$26,0))</f>
        <v>77480</v>
      </c>
      <c r="H102" s="262">
        <f ca="1">IF(ISERROR(VLOOKUP($B102,'NEL &amp; P4P Backsheet'!$D$11:$BF$187,H$26,0)),"",VLOOKUP($B102,'NEL &amp; P4P Backsheet'!$D$11:$BF$187, H$26,0))</f>
        <v>0</v>
      </c>
      <c r="I102" s="210">
        <f ca="1">IF(ISERROR(VLOOKUP($B102,'NEL &amp; P4P Backsheet'!$D$11:$BF$187,I$26,0)),"",VLOOKUP($B102,'NEL &amp; P4P Backsheet'!$D$11:$BF$187, I$26,0))</f>
        <v>524480</v>
      </c>
      <c r="J102" s="347">
        <f ca="1">IF(ISERROR(VLOOKUP($B102,'NEL &amp; P4P Backsheet'!$D$11:$BF$187,J$26,0)),"",VLOOKUP($B102,'NEL &amp; P4P Backsheet'!$D$11:$BF$187, J$26,0))</f>
        <v>0</v>
      </c>
      <c r="K102" s="215">
        <f ca="1">IF(ISERROR(VLOOKUP($B102,'NEL &amp; P4P Backsheet'!$D$11:$BF$187,K$26,0)),"",VLOOKUP($B102,'NEL &amp; P4P Backsheet'!$D$11:$BF$187, K$26,0))</f>
        <v>77480</v>
      </c>
      <c r="L102" s="210">
        <f ca="1">IF(ISERROR(VLOOKUP($B102,'NEL &amp; P4P Backsheet'!$D$11:$BF$187,L$26,0)),"",VLOOKUP($B102,'NEL &amp; P4P Backsheet'!$D$11:$BF$187, L$26,0))</f>
        <v>0</v>
      </c>
      <c r="M102" s="210">
        <f ca="1">IF(ISERROR(VLOOKUP($B102,'NEL &amp; P4P Backsheet'!$D$11:$BF$187,M$26,0)),"",VLOOKUP($B102,'NEL &amp; P4P Backsheet'!$D$11:$BF$187, M$26,0))</f>
        <v>0</v>
      </c>
      <c r="N102" s="215">
        <f ca="1">IF(ISERROR(VLOOKUP($B102,'NEL &amp; P4P Backsheet'!$D$11:$BF$187,N$26,0)),"",VLOOKUP($B102,'NEL &amp; P4P Backsheet'!$D$11:$BF$187, N$26,0))</f>
        <v>0</v>
      </c>
      <c r="O102" s="213">
        <f ca="1">IF(ISERROR(VLOOKUP($B102,'NEL &amp; P4P Backsheet'!$D$11:$BF$187,O$26,0)),"",VLOOKUP($B102,'NEL &amp; P4P Backsheet'!$D$11:$BF$187, O$26,0))</f>
        <v>0</v>
      </c>
      <c r="P102" s="350">
        <f ca="1">IF(ISERROR(VLOOKUP($B102,'NEL &amp; P4P Backsheet'!$D$11:$BF$187,P$26,0)),"",VLOOKUP($B102,'NEL &amp; P4P Backsheet'!$D$11:$BF$187, P$26,0))</f>
        <v>0</v>
      </c>
      <c r="Q102" s="262">
        <f ca="1">IF(ISERROR(VLOOKUP($B102,'NEL &amp; P4P Backsheet'!$D$11:$BF$187,Q$26,0)),"",VLOOKUP($B102,'NEL &amp; P4P Backsheet'!$D$11:$BF$187, Q$26,0))</f>
        <v>0</v>
      </c>
      <c r="R102" s="213">
        <f ca="1">IF(ISERROR(VLOOKUP($B102,'NEL &amp; P4P Backsheet'!$D$11:$BF$187,R$26,0)),"",VLOOKUP($B102,'NEL &amp; P4P Backsheet'!$D$11:$BF$187, R$26,0))</f>
        <v>524480</v>
      </c>
      <c r="S102" s="350">
        <f ca="1">IF(ISERROR(VLOOKUP($B102,'NEL &amp; P4P Backsheet'!$D$11:$BF$187,S$26,0)),"",VLOOKUP($B102,'NEL &amp; P4P Backsheet'!$D$11:$BF$187, S$26,0))</f>
        <v>0</v>
      </c>
      <c r="T102" s="215">
        <f ca="1">IF(ISERROR(VLOOKUP($B102,'NEL &amp; P4P Backsheet'!$D$11:$BF$187,T$26,0)),"",VLOOKUP($B102,'NEL &amp; P4P Backsheet'!$D$11:$BF$187, T$26,0))</f>
        <v>77480</v>
      </c>
      <c r="U102" s="375" t="str">
        <f ca="1">IF(ISERROR(VLOOKUP($B102,'NEL &amp; P4P Backsheet'!$D$11:$BK$187,$U$26,0)),"",IF(VLOOKUP($B102,'NEL &amp; P4P Backsheet'!$D$11:$BK$187,$U$26,0)=0,"",VLOOKUP($B102,'NEL &amp; P4P Backsheet'!$D$11:$BK$187,$U$26,0)))</f>
        <v>not applicable</v>
      </c>
      <c r="V102"/>
    </row>
    <row r="103" spans="1:22" ht="60" customHeight="1">
      <c r="A103" s="3">
        <v>74</v>
      </c>
      <c r="B103" s="41" t="str">
        <f t="shared" ca="1" si="3"/>
        <v>E06000006</v>
      </c>
      <c r="C103" s="42" t="str">
        <f ca="1">IF(B103="","",VLOOKUP(B103,'Org list'!$J$9:$K$637,2,0))</f>
        <v>Halton</v>
      </c>
      <c r="D103" s="216">
        <f ca="1">IF(ISERROR(VLOOKUP($B103,'NEL &amp; P4P Backsheet'!$D$11:$BM$187,D$26,0)),"",IF(VLOOKUP($B103,'NEL &amp; P4P Backsheet'!$D$11:$BM$187,D$26,0)=0,"",VLOOKUP($B103,'NEL &amp; P4P Backsheet'!$D$11:$BM$187,D$26,0)))</f>
        <v>1490</v>
      </c>
      <c r="E103" s="210">
        <f ca="1">IF(ISERROR(VLOOKUP($B103,'NEL &amp; P4P Backsheet'!$D$11:$BF$187,E$26,0)),"",VLOOKUP($B103,'NEL &amp; P4P Backsheet'!$D$11:$BF$187, E$26,0))</f>
        <v>0</v>
      </c>
      <c r="F103" s="210">
        <f ca="1">IF(ISERROR(VLOOKUP($B103,'NEL &amp; P4P Backsheet'!$D$11:$BF$187,F$26,0)),"",VLOOKUP($B103,'NEL &amp; P4P Backsheet'!$D$11:$BF$187, F$26,0))</f>
        <v>113240</v>
      </c>
      <c r="G103" s="210">
        <f ca="1">IF(ISERROR(VLOOKUP($B103,'NEL &amp; P4P Backsheet'!$D$11:$BF$187,G$26,0)),"",VLOOKUP($B103,'NEL &amp; P4P Backsheet'!$D$11:$BF$187, G$26,0))</f>
        <v>219030</v>
      </c>
      <c r="H103" s="262">
        <f ca="1">IF(ISERROR(VLOOKUP($B103,'NEL &amp; P4P Backsheet'!$D$11:$BF$187,H$26,0)),"",VLOOKUP($B103,'NEL &amp; P4P Backsheet'!$D$11:$BF$187, H$26,0))</f>
        <v>226480</v>
      </c>
      <c r="I103" s="210">
        <f ca="1">IF(ISERROR(VLOOKUP($B103,'NEL &amp; P4P Backsheet'!$D$11:$BF$187,I$26,0)),"",VLOOKUP($B103,'NEL &amp; P4P Backsheet'!$D$11:$BF$187, I$26,0))</f>
        <v>0</v>
      </c>
      <c r="J103" s="347">
        <f ca="1">IF(ISERROR(VLOOKUP($B103,'NEL &amp; P4P Backsheet'!$D$11:$BF$187,J$26,0)),"",VLOOKUP($B103,'NEL &amp; P4P Backsheet'!$D$11:$BF$187, J$26,0))</f>
        <v>113240</v>
      </c>
      <c r="K103" s="215">
        <f ca="1">IF(ISERROR(VLOOKUP($B103,'NEL &amp; P4P Backsheet'!$D$11:$BF$187,K$26,0)),"",VLOOKUP($B103,'NEL &amp; P4P Backsheet'!$D$11:$BF$187, K$26,0))</f>
        <v>219030</v>
      </c>
      <c r="L103" s="210" t="str">
        <f ca="1">IF(ISERROR(VLOOKUP($B103,'NEL &amp; P4P Backsheet'!$D$11:$BF$187,L$26,0)),"",VLOOKUP($B103,'NEL &amp; P4P Backsheet'!$D$11:$BF$187, L$26,0))</f>
        <v>*£64070</v>
      </c>
      <c r="M103" s="210" t="str">
        <f ca="1">IF(ISERROR(VLOOKUP($B103,'NEL &amp; P4P Backsheet'!$D$11:$BF$187,M$26,0)),"",VLOOKUP($B103,'NEL &amp; P4P Backsheet'!$D$11:$BF$187, M$26,0))</f>
        <v>*£113240</v>
      </c>
      <c r="N103" s="215" t="str">
        <f ca="1">IF(ISERROR(VLOOKUP($B103,'NEL &amp; P4P Backsheet'!$D$11:$BF$187,N$26,0)),"",VLOOKUP($B103,'NEL &amp; P4P Backsheet'!$D$11:$BF$187, N$26,0))</f>
        <v>*£219030</v>
      </c>
      <c r="O103" s="213">
        <f ca="1">IF(ISERROR(VLOOKUP($B103,'NEL &amp; P4P Backsheet'!$D$11:$BF$187,O$26,0)),"",VLOOKUP($B103,'NEL &amp; P4P Backsheet'!$D$11:$BF$187, O$26,0))</f>
        <v>0</v>
      </c>
      <c r="P103" s="350">
        <f ca="1">IF(ISERROR(VLOOKUP($B103,'NEL &amp; P4P Backsheet'!$D$11:$BF$187,P$26,0)),"",VLOOKUP($B103,'NEL &amp; P4P Backsheet'!$D$11:$BF$187, P$26,0))</f>
        <v>0</v>
      </c>
      <c r="Q103" s="262">
        <f ca="1">IF(ISERROR(VLOOKUP($B103,'NEL &amp; P4P Backsheet'!$D$11:$BF$187,Q$26,0)),"",VLOOKUP($B103,'NEL &amp; P4P Backsheet'!$D$11:$BF$187, Q$26,0))</f>
        <v>0</v>
      </c>
      <c r="R103" s="213">
        <f ca="1">IF(ISERROR(VLOOKUP($B103,'NEL &amp; P4P Backsheet'!$D$11:$BF$187,R$26,0)),"",VLOOKUP($B103,'NEL &amp; P4P Backsheet'!$D$11:$BF$187, R$26,0))</f>
        <v>-64070</v>
      </c>
      <c r="S103" s="350">
        <f ca="1">IF(ISERROR(VLOOKUP($B103,'NEL &amp; P4P Backsheet'!$D$11:$BF$187,S$26,0)),"",VLOOKUP($B103,'NEL &amp; P4P Backsheet'!$D$11:$BF$187, S$26,0))</f>
        <v>0</v>
      </c>
      <c r="T103" s="215">
        <f ca="1">IF(ISERROR(VLOOKUP($B103,'NEL &amp; P4P Backsheet'!$D$11:$BF$187,T$26,0)),"",VLOOKUP($B103,'NEL &amp; P4P Backsheet'!$D$11:$BF$187, T$26,0))</f>
        <v>0</v>
      </c>
      <c r="U103" s="375" t="str">
        <f ca="1">IF(ISERROR(VLOOKUP($B103,'NEL &amp; P4P Backsheet'!$D$11:$BK$187,$U$26,0)),"",IF(VLOOKUP($B103,'NEL &amp; P4P Backsheet'!$D$11:$BK$187,$U$26,0)=0,"",VLOOKUP($B103,'NEL &amp; P4P Backsheet'!$D$11:$BK$187,$U$26,0)))</f>
        <v>not applicable</v>
      </c>
      <c r="V103"/>
    </row>
    <row r="104" spans="1:22" ht="60" customHeight="1">
      <c r="A104" s="3">
        <v>75</v>
      </c>
      <c r="B104" s="41" t="str">
        <f t="shared" ca="1" si="3"/>
        <v>E09000013</v>
      </c>
      <c r="C104" s="42" t="str">
        <f ca="1">IF(B104="","",VLOOKUP(B104,'Org list'!$J$9:$K$637,2,0))</f>
        <v>Hammersmith and Fulham</v>
      </c>
      <c r="D104" s="216">
        <f ca="1">IF(ISERROR(VLOOKUP($B104,'NEL &amp; P4P Backsheet'!$D$11:$BM$187,D$26,0)),"",IF(VLOOKUP($B104,'NEL &amp; P4P Backsheet'!$D$11:$BM$187,D$26,0)=0,"",VLOOKUP($B104,'NEL &amp; P4P Backsheet'!$D$11:$BM$187,D$26,0)))</f>
        <v>1745.3801100000001</v>
      </c>
      <c r="E104" s="210">
        <f ca="1">IF(ISERROR(VLOOKUP($B104,'NEL &amp; P4P Backsheet'!$D$11:$BF$187,E$26,0)),"",VLOOKUP($B104,'NEL &amp; P4P Backsheet'!$D$11:$BF$187, E$26,0))</f>
        <v>0</v>
      </c>
      <c r="F104" s="210">
        <f ca="1">IF(ISERROR(VLOOKUP($B104,'NEL &amp; P4P Backsheet'!$D$11:$BF$187,F$26,0)),"",VLOOKUP($B104,'NEL &amp; P4P Backsheet'!$D$11:$BF$187, F$26,0))</f>
        <v>0</v>
      </c>
      <c r="G104" s="210">
        <f ca="1">IF(ISERROR(VLOOKUP($B104,'NEL &amp; P4P Backsheet'!$D$11:$BF$187,G$26,0)),"",VLOOKUP($B104,'NEL &amp; P4P Backsheet'!$D$11:$BF$187, G$26,0))</f>
        <v>0</v>
      </c>
      <c r="H104" s="262">
        <f ca="1">IF(ISERROR(VLOOKUP($B104,'NEL &amp; P4P Backsheet'!$D$11:$BF$187,H$26,0)),"",VLOOKUP($B104,'NEL &amp; P4P Backsheet'!$D$11:$BF$187, H$26,0))</f>
        <v>0</v>
      </c>
      <c r="I104" s="210">
        <f ca="1">IF(ISERROR(VLOOKUP($B104,'NEL &amp; P4P Backsheet'!$D$11:$BF$187,I$26,0)),"",VLOOKUP($B104,'NEL &amp; P4P Backsheet'!$D$11:$BF$187, I$26,0))</f>
        <v>0</v>
      </c>
      <c r="J104" s="347">
        <f ca="1">IF(ISERROR(VLOOKUP($B104,'NEL &amp; P4P Backsheet'!$D$11:$BF$187,J$26,0)),"",VLOOKUP($B104,'NEL &amp; P4P Backsheet'!$D$11:$BF$187, J$26,0))</f>
        <v>0</v>
      </c>
      <c r="K104" s="215">
        <f ca="1">IF(ISERROR(VLOOKUP($B104,'NEL &amp; P4P Backsheet'!$D$11:$BF$187,K$26,0)),"",VLOOKUP($B104,'NEL &amp; P4P Backsheet'!$D$11:$BF$187, K$26,0))</f>
        <v>0</v>
      </c>
      <c r="L104" s="210">
        <f ca="1">IF(ISERROR(VLOOKUP($B104,'NEL &amp; P4P Backsheet'!$D$11:$BF$187,L$26,0)),"",VLOOKUP($B104,'NEL &amp; P4P Backsheet'!$D$11:$BF$187, L$26,0))</f>
        <v>0</v>
      </c>
      <c r="M104" s="210">
        <f ca="1">IF(ISERROR(VLOOKUP($B104,'NEL &amp; P4P Backsheet'!$D$11:$BF$187,M$26,0)),"",VLOOKUP($B104,'NEL &amp; P4P Backsheet'!$D$11:$BF$187, M$26,0))</f>
        <v>0</v>
      </c>
      <c r="N104" s="215">
        <f ca="1">IF(ISERROR(VLOOKUP($B104,'NEL &amp; P4P Backsheet'!$D$11:$BF$187,N$26,0)),"",VLOOKUP($B104,'NEL &amp; P4P Backsheet'!$D$11:$BF$187, N$26,0))</f>
        <v>0</v>
      </c>
      <c r="O104" s="213">
        <f ca="1">IF(ISERROR(VLOOKUP($B104,'NEL &amp; P4P Backsheet'!$D$11:$BF$187,O$26,0)),"",VLOOKUP($B104,'NEL &amp; P4P Backsheet'!$D$11:$BF$187, O$26,0))</f>
        <v>0</v>
      </c>
      <c r="P104" s="350">
        <f ca="1">IF(ISERROR(VLOOKUP($B104,'NEL &amp; P4P Backsheet'!$D$11:$BF$187,P$26,0)),"",VLOOKUP($B104,'NEL &amp; P4P Backsheet'!$D$11:$BF$187, P$26,0))</f>
        <v>0</v>
      </c>
      <c r="Q104" s="262">
        <f ca="1">IF(ISERROR(VLOOKUP($B104,'NEL &amp; P4P Backsheet'!$D$11:$BF$187,Q$26,0)),"",VLOOKUP($B104,'NEL &amp; P4P Backsheet'!$D$11:$BF$187, Q$26,0))</f>
        <v>0</v>
      </c>
      <c r="R104" s="213">
        <f ca="1">IF(ISERROR(VLOOKUP($B104,'NEL &amp; P4P Backsheet'!$D$11:$BF$187,R$26,0)),"",VLOOKUP($B104,'NEL &amp; P4P Backsheet'!$D$11:$BF$187, R$26,0))</f>
        <v>0</v>
      </c>
      <c r="S104" s="350">
        <f ca="1">IF(ISERROR(VLOOKUP($B104,'NEL &amp; P4P Backsheet'!$D$11:$BF$187,S$26,0)),"",VLOOKUP($B104,'NEL &amp; P4P Backsheet'!$D$11:$BF$187, S$26,0))</f>
        <v>0</v>
      </c>
      <c r="T104" s="215">
        <f ca="1">IF(ISERROR(VLOOKUP($B104,'NEL &amp; P4P Backsheet'!$D$11:$BF$187,T$26,0)),"",VLOOKUP($B104,'NEL &amp; P4P Backsheet'!$D$11:$BF$187, T$26,0))</f>
        <v>0</v>
      </c>
      <c r="U104" s="375" t="str">
        <f ca="1">IF(ISERROR(VLOOKUP($B104,'NEL &amp; P4P Backsheet'!$D$11:$BK$187,$U$26,0)),"",IF(VLOOKUP($B104,'NEL &amp; P4P Backsheet'!$D$11:$BK$187,$U$26,0)=0,"",VLOOKUP($B104,'NEL &amp; P4P Backsheet'!$D$11:$BK$187,$U$26,0)))</f>
        <v>not applicable</v>
      </c>
      <c r="V104"/>
    </row>
    <row r="105" spans="1:22" ht="60" customHeight="1">
      <c r="A105" s="3">
        <v>76</v>
      </c>
      <c r="B105" s="41" t="str">
        <f t="shared" ca="1" si="3"/>
        <v>E10000014</v>
      </c>
      <c r="C105" s="42" t="str">
        <f ca="1">IF(B105="","",VLOOKUP(B105,'Org list'!$J$9:$K$637,2,0))</f>
        <v>Hampshire</v>
      </c>
      <c r="D105" s="216">
        <f ca="1">IF(ISERROR(VLOOKUP($B105,'NEL &amp; P4P Backsheet'!$D$11:$BM$187,D$26,0)),"",IF(VLOOKUP($B105,'NEL &amp; P4P Backsheet'!$D$11:$BM$187,D$26,0)=0,"",VLOOKUP($B105,'NEL &amp; P4P Backsheet'!$D$11:$BM$187,D$26,0)))</f>
        <v>1490</v>
      </c>
      <c r="E105" s="210">
        <f ca="1">IF(ISERROR(VLOOKUP($B105,'NEL &amp; P4P Backsheet'!$D$11:$BF$187,E$26,0)),"",VLOOKUP($B105,'NEL &amp; P4P Backsheet'!$D$11:$BF$187, E$26,0))</f>
        <v>0</v>
      </c>
      <c r="F105" s="210">
        <f ca="1">IF(ISERROR(VLOOKUP($B105,'NEL &amp; P4P Backsheet'!$D$11:$BF$187,F$26,0)),"",VLOOKUP($B105,'NEL &amp; P4P Backsheet'!$D$11:$BF$187, F$26,0))</f>
        <v>0</v>
      </c>
      <c r="G105" s="210">
        <f ca="1">IF(ISERROR(VLOOKUP($B105,'NEL &amp; P4P Backsheet'!$D$11:$BF$187,G$26,0)),"",VLOOKUP($B105,'NEL &amp; P4P Backsheet'!$D$11:$BF$187, G$26,0))</f>
        <v>0</v>
      </c>
      <c r="H105" s="262">
        <f ca="1">IF(ISERROR(VLOOKUP($B105,'NEL &amp; P4P Backsheet'!$D$11:$BF$187,H$26,0)),"",VLOOKUP($B105,'NEL &amp; P4P Backsheet'!$D$11:$BF$187, H$26,0))</f>
        <v>0</v>
      </c>
      <c r="I105" s="210">
        <f ca="1">IF(ISERROR(VLOOKUP($B105,'NEL &amp; P4P Backsheet'!$D$11:$BF$187,I$26,0)),"",VLOOKUP($B105,'NEL &amp; P4P Backsheet'!$D$11:$BF$187, I$26,0))</f>
        <v>0</v>
      </c>
      <c r="J105" s="347">
        <f ca="1">IF(ISERROR(VLOOKUP($B105,'NEL &amp; P4P Backsheet'!$D$11:$BF$187,J$26,0)),"",VLOOKUP($B105,'NEL &amp; P4P Backsheet'!$D$11:$BF$187, J$26,0))</f>
        <v>0</v>
      </c>
      <c r="K105" s="215">
        <f ca="1">IF(ISERROR(VLOOKUP($B105,'NEL &amp; P4P Backsheet'!$D$11:$BF$187,K$26,0)),"",VLOOKUP($B105,'NEL &amp; P4P Backsheet'!$D$11:$BF$187, K$26,0))</f>
        <v>0</v>
      </c>
      <c r="L105" s="210" t="str">
        <f ca="1">IF(ISERROR(VLOOKUP($B105,'NEL &amp; P4P Backsheet'!$D$11:$BF$187,L$26,0)),"",VLOOKUP($B105,'NEL &amp; P4P Backsheet'!$D$11:$BF$187, L$26,0))</f>
        <v>*£1656880</v>
      </c>
      <c r="M105" s="210">
        <f ca="1">IF(ISERROR(VLOOKUP($B105,'NEL &amp; P4P Backsheet'!$D$11:$BF$187,M$26,0)),"",VLOOKUP($B105,'NEL &amp; P4P Backsheet'!$D$11:$BF$187, M$26,0))</f>
        <v>0</v>
      </c>
      <c r="N105" s="215">
        <f ca="1">IF(ISERROR(VLOOKUP($B105,'NEL &amp; P4P Backsheet'!$D$11:$BF$187,N$26,0)),"",VLOOKUP($B105,'NEL &amp; P4P Backsheet'!$D$11:$BF$187, N$26,0))</f>
        <v>0</v>
      </c>
      <c r="O105" s="213">
        <f ca="1">IF(ISERROR(VLOOKUP($B105,'NEL &amp; P4P Backsheet'!$D$11:$BF$187,O$26,0)),"",VLOOKUP($B105,'NEL &amp; P4P Backsheet'!$D$11:$BF$187, O$26,0))</f>
        <v>0</v>
      </c>
      <c r="P105" s="350">
        <f ca="1">IF(ISERROR(VLOOKUP($B105,'NEL &amp; P4P Backsheet'!$D$11:$BF$187,P$26,0)),"",VLOOKUP($B105,'NEL &amp; P4P Backsheet'!$D$11:$BF$187, P$26,0))</f>
        <v>0</v>
      </c>
      <c r="Q105" s="262">
        <f ca="1">IF(ISERROR(VLOOKUP($B105,'NEL &amp; P4P Backsheet'!$D$11:$BF$187,Q$26,0)),"",VLOOKUP($B105,'NEL &amp; P4P Backsheet'!$D$11:$BF$187, Q$26,0))</f>
        <v>0</v>
      </c>
      <c r="R105" s="213">
        <f ca="1">IF(ISERROR(VLOOKUP($B105,'NEL &amp; P4P Backsheet'!$D$11:$BF$187,R$26,0)),"",VLOOKUP($B105,'NEL &amp; P4P Backsheet'!$D$11:$BF$187, R$26,0))</f>
        <v>-1656880</v>
      </c>
      <c r="S105" s="350">
        <f ca="1">IF(ISERROR(VLOOKUP($B105,'NEL &amp; P4P Backsheet'!$D$11:$BF$187,S$26,0)),"",VLOOKUP($B105,'NEL &amp; P4P Backsheet'!$D$11:$BF$187, S$26,0))</f>
        <v>0</v>
      </c>
      <c r="T105" s="215">
        <f ca="1">IF(ISERROR(VLOOKUP($B105,'NEL &amp; P4P Backsheet'!$D$11:$BF$187,T$26,0)),"",VLOOKUP($B105,'NEL &amp; P4P Backsheet'!$D$11:$BF$187, T$26,0))</f>
        <v>0</v>
      </c>
      <c r="U105" s="375" t="str">
        <f ca="1">IF(ISERROR(VLOOKUP($B105,'NEL &amp; P4P Backsheet'!$D$11:$BK$187,$U$26,0)),"",IF(VLOOKUP($B105,'NEL &amp; P4P Backsheet'!$D$11:$BK$187,$U$26,0)=0,"",VLOOKUP($B105,'NEL &amp; P4P Backsheet'!$D$11:$BK$187,$U$26,0)))</f>
        <v>not applicable</v>
      </c>
      <c r="V105"/>
    </row>
    <row r="106" spans="1:22" ht="60" customHeight="1">
      <c r="A106" s="3">
        <v>77</v>
      </c>
      <c r="B106" s="41" t="str">
        <f t="shared" ca="1" si="3"/>
        <v>E09000014</v>
      </c>
      <c r="C106" s="42" t="str">
        <f ca="1">IF(B106="","",VLOOKUP(B106,'Org list'!$J$9:$K$637,2,0))</f>
        <v>Haringey</v>
      </c>
      <c r="D106" s="216">
        <f ca="1">IF(ISERROR(VLOOKUP($B106,'NEL &amp; P4P Backsheet'!$D$11:$BM$187,D$26,0)),"",IF(VLOOKUP($B106,'NEL &amp; P4P Backsheet'!$D$11:$BM$187,D$26,0)=0,"",VLOOKUP($B106,'NEL &amp; P4P Backsheet'!$D$11:$BM$187,D$26,0)))</f>
        <v>1770</v>
      </c>
      <c r="E106" s="210">
        <f ca="1">IF(ISERROR(VLOOKUP($B106,'NEL &amp; P4P Backsheet'!$D$11:$BF$187,E$26,0)),"",VLOOKUP($B106,'NEL &amp; P4P Backsheet'!$D$11:$BF$187, E$26,0))</f>
        <v>147803.85000000018</v>
      </c>
      <c r="F106" s="210">
        <f ca="1">IF(ISERROR(VLOOKUP($B106,'NEL &amp; P4P Backsheet'!$D$11:$BF$187,F$26,0)),"",VLOOKUP($B106,'NEL &amp; P4P Backsheet'!$D$11:$BF$187, F$26,0))</f>
        <v>157547.69999999876</v>
      </c>
      <c r="G106" s="210">
        <f ca="1">IF(ISERROR(VLOOKUP($B106,'NEL &amp; P4P Backsheet'!$D$11:$BF$187,G$26,0)),"",VLOOKUP($B106,'NEL &amp; P4P Backsheet'!$D$11:$BF$187, G$26,0))</f>
        <v>146263.95000000362</v>
      </c>
      <c r="H106" s="262">
        <f ca="1">IF(ISERROR(VLOOKUP($B106,'NEL &amp; P4P Backsheet'!$D$11:$BF$187,H$26,0)),"",VLOOKUP($B106,'NEL &amp; P4P Backsheet'!$D$11:$BF$187, H$26,0))</f>
        <v>151308.450000001</v>
      </c>
      <c r="I106" s="210">
        <f ca="1">IF(ISERROR(VLOOKUP($B106,'NEL &amp; P4P Backsheet'!$D$11:$BF$187,I$26,0)),"",VLOOKUP($B106,'NEL &amp; P4P Backsheet'!$D$11:$BF$187, I$26,0))</f>
        <v>147803.85000000018</v>
      </c>
      <c r="J106" s="347">
        <f ca="1">IF(ISERROR(VLOOKUP($B106,'NEL &amp; P4P Backsheet'!$D$11:$BF$187,J$26,0)),"",VLOOKUP($B106,'NEL &amp; P4P Backsheet'!$D$11:$BF$187, J$26,0))</f>
        <v>157547.69999999876</v>
      </c>
      <c r="K106" s="215">
        <f ca="1">IF(ISERROR(VLOOKUP($B106,'NEL &amp; P4P Backsheet'!$D$11:$BF$187,K$26,0)),"",VLOOKUP($B106,'NEL &amp; P4P Backsheet'!$D$11:$BF$187, K$26,0))</f>
        <v>146263.95000000362</v>
      </c>
      <c r="L106" s="210">
        <f ca="1">IF(ISERROR(VLOOKUP($B106,'NEL &amp; P4P Backsheet'!$D$11:$BF$187,L$26,0)),"",VLOOKUP($B106,'NEL &amp; P4P Backsheet'!$D$11:$BF$187, L$26,0))</f>
        <v>0</v>
      </c>
      <c r="M106" s="210">
        <f ca="1">IF(ISERROR(VLOOKUP($B106,'NEL &amp; P4P Backsheet'!$D$11:$BF$187,M$26,0)),"",VLOOKUP($B106,'NEL &amp; P4P Backsheet'!$D$11:$BF$187, M$26,0))</f>
        <v>0</v>
      </c>
      <c r="N106" s="215">
        <f ca="1">IF(ISERROR(VLOOKUP($B106,'NEL &amp; P4P Backsheet'!$D$11:$BF$187,N$26,0)),"",VLOOKUP($B106,'NEL &amp; P4P Backsheet'!$D$11:$BF$187, N$26,0))</f>
        <v>0</v>
      </c>
      <c r="O106" s="213">
        <f ca="1">IF(ISERROR(VLOOKUP($B106,'NEL &amp; P4P Backsheet'!$D$11:$BF$187,O$26,0)),"",VLOOKUP($B106,'NEL &amp; P4P Backsheet'!$D$11:$BF$187, O$26,0))</f>
        <v>0</v>
      </c>
      <c r="P106" s="350">
        <f ca="1">IF(ISERROR(VLOOKUP($B106,'NEL &amp; P4P Backsheet'!$D$11:$BF$187,P$26,0)),"",VLOOKUP($B106,'NEL &amp; P4P Backsheet'!$D$11:$BF$187, P$26,0))</f>
        <v>0</v>
      </c>
      <c r="Q106" s="262">
        <f ca="1">IF(ISERROR(VLOOKUP($B106,'NEL &amp; P4P Backsheet'!$D$11:$BF$187,Q$26,0)),"",VLOOKUP($B106,'NEL &amp; P4P Backsheet'!$D$11:$BF$187, Q$26,0))</f>
        <v>0</v>
      </c>
      <c r="R106" s="213">
        <f ca="1">IF(ISERROR(VLOOKUP($B106,'NEL &amp; P4P Backsheet'!$D$11:$BF$187,R$26,0)),"",VLOOKUP($B106,'NEL &amp; P4P Backsheet'!$D$11:$BF$187, R$26,0))</f>
        <v>147803.85000000018</v>
      </c>
      <c r="S106" s="350">
        <f ca="1">IF(ISERROR(VLOOKUP($B106,'NEL &amp; P4P Backsheet'!$D$11:$BF$187,S$26,0)),"",VLOOKUP($B106,'NEL &amp; P4P Backsheet'!$D$11:$BF$187, S$26,0))</f>
        <v>157547.69999999876</v>
      </c>
      <c r="T106" s="215">
        <f ca="1">IF(ISERROR(VLOOKUP($B106,'NEL &amp; P4P Backsheet'!$D$11:$BF$187,T$26,0)),"",VLOOKUP($B106,'NEL &amp; P4P Backsheet'!$D$11:$BF$187, T$26,0))</f>
        <v>146263.95000000362</v>
      </c>
      <c r="U106" s="375" t="str">
        <f ca="1">IF(ISERROR(VLOOKUP($B106,'NEL &amp; P4P Backsheet'!$D$11:$BK$187,$U$26,0)),"",IF(VLOOKUP($B106,'NEL &amp; P4P Backsheet'!$D$11:$BK$187,$U$26,0)=0,"",VLOOKUP($B106,'NEL &amp; P4P Backsheet'!$D$11:$BK$187,$U$26,0)))</f>
        <v>other</v>
      </c>
      <c r="V106"/>
    </row>
    <row r="107" spans="1:22" ht="60" customHeight="1">
      <c r="A107" s="3">
        <v>78</v>
      </c>
      <c r="B107" s="41" t="str">
        <f t="shared" ca="1" si="3"/>
        <v>E09000015</v>
      </c>
      <c r="C107" s="42" t="str">
        <f ca="1">IF(B107="","",VLOOKUP(B107,'Org list'!$J$9:$K$637,2,0))</f>
        <v>Harrow</v>
      </c>
      <c r="D107" s="216">
        <f ca="1">IF(ISERROR(VLOOKUP($B107,'NEL &amp; P4P Backsheet'!$D$11:$BM$187,D$26,0)),"",IF(VLOOKUP($B107,'NEL &amp; P4P Backsheet'!$D$11:$BM$187,D$26,0)=0,"",VLOOKUP($B107,'NEL &amp; P4P Backsheet'!$D$11:$BM$187,D$26,0)))</f>
        <v>745</v>
      </c>
      <c r="E107" s="210">
        <f ca="1">IF(ISERROR(VLOOKUP($B107,'NEL &amp; P4P Backsheet'!$D$11:$BF$187,E$26,0)),"",VLOOKUP($B107,'NEL &amp; P4P Backsheet'!$D$11:$BF$187, E$26,0))</f>
        <v>129672.91200000007</v>
      </c>
      <c r="F107" s="210">
        <f ca="1">IF(ISERROR(VLOOKUP($B107,'NEL &amp; P4P Backsheet'!$D$11:$BF$187,F$26,0)),"",VLOOKUP($B107,'NEL &amp; P4P Backsheet'!$D$11:$BF$187, F$26,0))</f>
        <v>0</v>
      </c>
      <c r="G107" s="210">
        <f ca="1">IF(ISERROR(VLOOKUP($B107,'NEL &amp; P4P Backsheet'!$D$11:$BF$187,G$26,0)),"",VLOOKUP($B107,'NEL &amp; P4P Backsheet'!$D$11:$BF$187, G$26,0))</f>
        <v>0</v>
      </c>
      <c r="H107" s="262">
        <f ca="1">IF(ISERROR(VLOOKUP($B107,'NEL &amp; P4P Backsheet'!$D$11:$BF$187,H$26,0)),"",VLOOKUP($B107,'NEL &amp; P4P Backsheet'!$D$11:$BF$187, H$26,0))</f>
        <v>0</v>
      </c>
      <c r="I107" s="210">
        <f ca="1">IF(ISERROR(VLOOKUP($B107,'NEL &amp; P4P Backsheet'!$D$11:$BF$187,I$26,0)),"",VLOOKUP($B107,'NEL &amp; P4P Backsheet'!$D$11:$BF$187, I$26,0))</f>
        <v>129672.91200000007</v>
      </c>
      <c r="J107" s="347">
        <f ca="1">IF(ISERROR(VLOOKUP($B107,'NEL &amp; P4P Backsheet'!$D$11:$BF$187,J$26,0)),"",VLOOKUP($B107,'NEL &amp; P4P Backsheet'!$D$11:$BF$187, J$26,0))</f>
        <v>0</v>
      </c>
      <c r="K107" s="215">
        <f ca="1">IF(ISERROR(VLOOKUP($B107,'NEL &amp; P4P Backsheet'!$D$11:$BF$187,K$26,0)),"",VLOOKUP($B107,'NEL &amp; P4P Backsheet'!$D$11:$BF$187, K$26,0))</f>
        <v>0</v>
      </c>
      <c r="L107" s="210">
        <f ca="1">IF(ISERROR(VLOOKUP($B107,'NEL &amp; P4P Backsheet'!$D$11:$BF$187,L$26,0)),"",VLOOKUP($B107,'NEL &amp; P4P Backsheet'!$D$11:$BF$187, L$26,0))</f>
        <v>0</v>
      </c>
      <c r="M107" s="210">
        <f ca="1">IF(ISERROR(VLOOKUP($B107,'NEL &amp; P4P Backsheet'!$D$11:$BF$187,M$26,0)),"",VLOOKUP($B107,'NEL &amp; P4P Backsheet'!$D$11:$BF$187, M$26,0))</f>
        <v>0</v>
      </c>
      <c r="N107" s="215">
        <f ca="1">IF(ISERROR(VLOOKUP($B107,'NEL &amp; P4P Backsheet'!$D$11:$BF$187,N$26,0)),"",VLOOKUP($B107,'NEL &amp; P4P Backsheet'!$D$11:$BF$187, N$26,0))</f>
        <v>0</v>
      </c>
      <c r="O107" s="213">
        <f ca="1">IF(ISERROR(VLOOKUP($B107,'NEL &amp; P4P Backsheet'!$D$11:$BF$187,O$26,0)),"",VLOOKUP($B107,'NEL &amp; P4P Backsheet'!$D$11:$BF$187, O$26,0))</f>
        <v>0</v>
      </c>
      <c r="P107" s="350">
        <f ca="1">IF(ISERROR(VLOOKUP($B107,'NEL &amp; P4P Backsheet'!$D$11:$BF$187,P$26,0)),"",VLOOKUP($B107,'NEL &amp; P4P Backsheet'!$D$11:$BF$187, P$26,0))</f>
        <v>0</v>
      </c>
      <c r="Q107" s="262">
        <f ca="1">IF(ISERROR(VLOOKUP($B107,'NEL &amp; P4P Backsheet'!$D$11:$BF$187,Q$26,0)),"",VLOOKUP($B107,'NEL &amp; P4P Backsheet'!$D$11:$BF$187, Q$26,0))</f>
        <v>0</v>
      </c>
      <c r="R107" s="213">
        <f ca="1">IF(ISERROR(VLOOKUP($B107,'NEL &amp; P4P Backsheet'!$D$11:$BF$187,R$26,0)),"",VLOOKUP($B107,'NEL &amp; P4P Backsheet'!$D$11:$BF$187, R$26,0))</f>
        <v>129672.91200000007</v>
      </c>
      <c r="S107" s="350">
        <f ca="1">IF(ISERROR(VLOOKUP($B107,'NEL &amp; P4P Backsheet'!$D$11:$BF$187,S$26,0)),"",VLOOKUP($B107,'NEL &amp; P4P Backsheet'!$D$11:$BF$187, S$26,0))</f>
        <v>0</v>
      </c>
      <c r="T107" s="215">
        <f ca="1">IF(ISERROR(VLOOKUP($B107,'NEL &amp; P4P Backsheet'!$D$11:$BF$187,T$26,0)),"",VLOOKUP($B107,'NEL &amp; P4P Backsheet'!$D$11:$BF$187, T$26,0))</f>
        <v>0</v>
      </c>
      <c r="U107" s="375" t="str">
        <f ca="1">IF(ISERROR(VLOOKUP($B107,'NEL &amp; P4P Backsheet'!$D$11:$BK$187,$U$26,0)),"",IF(VLOOKUP($B107,'NEL &amp; P4P Backsheet'!$D$11:$BK$187,$U$26,0)=0,"",VLOOKUP($B107,'NEL &amp; P4P Backsheet'!$D$11:$BK$187,$U$26,0)))</f>
        <v>community care</v>
      </c>
      <c r="V107"/>
    </row>
    <row r="108" spans="1:22" ht="60" customHeight="1">
      <c r="A108" s="3">
        <v>79</v>
      </c>
      <c r="B108" s="41" t="str">
        <f t="shared" ca="1" si="3"/>
        <v>E06000001</v>
      </c>
      <c r="C108" s="42" t="str">
        <f ca="1">IF(B108="","",VLOOKUP(B108,'Org list'!$J$9:$K$637,2,0))</f>
        <v>Hartlepool</v>
      </c>
      <c r="D108" s="216">
        <f ca="1">IF(ISERROR(VLOOKUP($B108,'NEL &amp; P4P Backsheet'!$D$11:$BM$187,D$26,0)),"",IF(VLOOKUP($B108,'NEL &amp; P4P Backsheet'!$D$11:$BM$187,D$26,0)=0,"",VLOOKUP($B108,'NEL &amp; P4P Backsheet'!$D$11:$BM$187,D$26,0)))</f>
        <v>1490</v>
      </c>
      <c r="E108" s="210">
        <f ca="1">IF(ISERROR(VLOOKUP($B108,'NEL &amp; P4P Backsheet'!$D$11:$BF$187,E$26,0)),"",VLOOKUP($B108,'NEL &amp; P4P Backsheet'!$D$11:$BF$187, E$26,0))</f>
        <v>0</v>
      </c>
      <c r="F108" s="210">
        <f ca="1">IF(ISERROR(VLOOKUP($B108,'NEL &amp; P4P Backsheet'!$D$11:$BF$187,F$26,0)),"",VLOOKUP($B108,'NEL &amp; P4P Backsheet'!$D$11:$BF$187, F$26,0))</f>
        <v>105790</v>
      </c>
      <c r="G108" s="210">
        <f ca="1">IF(ISERROR(VLOOKUP($B108,'NEL &amp; P4P Backsheet'!$D$11:$BF$187,G$26,0)),"",VLOOKUP($B108,'NEL &amp; P4P Backsheet'!$D$11:$BF$187, G$26,0))</f>
        <v>195190</v>
      </c>
      <c r="H108" s="262">
        <f ca="1">IF(ISERROR(VLOOKUP($B108,'NEL &amp; P4P Backsheet'!$D$11:$BF$187,H$26,0)),"",VLOOKUP($B108,'NEL &amp; P4P Backsheet'!$D$11:$BF$187, H$26,0))</f>
        <v>199660</v>
      </c>
      <c r="I108" s="210">
        <f ca="1">IF(ISERROR(VLOOKUP($B108,'NEL &amp; P4P Backsheet'!$D$11:$BF$187,I$26,0)),"",VLOOKUP($B108,'NEL &amp; P4P Backsheet'!$D$11:$BF$187, I$26,0))</f>
        <v>0</v>
      </c>
      <c r="J108" s="347">
        <f ca="1">IF(ISERROR(VLOOKUP($B108,'NEL &amp; P4P Backsheet'!$D$11:$BF$187,J$26,0)),"",VLOOKUP($B108,'NEL &amp; P4P Backsheet'!$D$11:$BF$187, J$26,0))</f>
        <v>105790</v>
      </c>
      <c r="K108" s="215">
        <f ca="1">IF(ISERROR(VLOOKUP($B108,'NEL &amp; P4P Backsheet'!$D$11:$BF$187,K$26,0)),"",VLOOKUP($B108,'NEL &amp; P4P Backsheet'!$D$11:$BF$187, K$26,0))</f>
        <v>195190</v>
      </c>
      <c r="L108" s="210">
        <f ca="1">IF(ISERROR(VLOOKUP($B108,'NEL &amp; P4P Backsheet'!$D$11:$BF$187,L$26,0)),"",VLOOKUP($B108,'NEL &amp; P4P Backsheet'!$D$11:$BF$187, L$26,0))</f>
        <v>0</v>
      </c>
      <c r="M108" s="210">
        <f ca="1">IF(ISERROR(VLOOKUP($B108,'NEL &amp; P4P Backsheet'!$D$11:$BF$187,M$26,0)),"",VLOOKUP($B108,'NEL &amp; P4P Backsheet'!$D$11:$BF$187, M$26,0))</f>
        <v>105790</v>
      </c>
      <c r="N108" s="215">
        <f ca="1">IF(ISERROR(VLOOKUP($B108,'NEL &amp; P4P Backsheet'!$D$11:$BF$187,N$26,0)),"",VLOOKUP($B108,'NEL &amp; P4P Backsheet'!$D$11:$BF$187, N$26,0))</f>
        <v>195190</v>
      </c>
      <c r="O108" s="213">
        <f ca="1">IF(ISERROR(VLOOKUP($B108,'NEL &amp; P4P Backsheet'!$D$11:$BF$187,O$26,0)),"",VLOOKUP($B108,'NEL &amp; P4P Backsheet'!$D$11:$BF$187, O$26,0))</f>
        <v>0</v>
      </c>
      <c r="P108" s="350">
        <f ca="1">IF(ISERROR(VLOOKUP($B108,'NEL &amp; P4P Backsheet'!$D$11:$BF$187,P$26,0)),"",VLOOKUP($B108,'NEL &amp; P4P Backsheet'!$D$11:$BF$187, P$26,0))</f>
        <v>0</v>
      </c>
      <c r="Q108" s="262">
        <f ca="1">IF(ISERROR(VLOOKUP($B108,'NEL &amp; P4P Backsheet'!$D$11:$BF$187,Q$26,0)),"",VLOOKUP($B108,'NEL &amp; P4P Backsheet'!$D$11:$BF$187, Q$26,0))</f>
        <v>0</v>
      </c>
      <c r="R108" s="213">
        <f ca="1">IF(ISERROR(VLOOKUP($B108,'NEL &amp; P4P Backsheet'!$D$11:$BF$187,R$26,0)),"",VLOOKUP($B108,'NEL &amp; P4P Backsheet'!$D$11:$BF$187, R$26,0))</f>
        <v>0</v>
      </c>
      <c r="S108" s="350">
        <f ca="1">IF(ISERROR(VLOOKUP($B108,'NEL &amp; P4P Backsheet'!$D$11:$BF$187,S$26,0)),"",VLOOKUP($B108,'NEL &amp; P4P Backsheet'!$D$11:$BF$187, S$26,0))</f>
        <v>0</v>
      </c>
      <c r="T108" s="215">
        <f ca="1">IF(ISERROR(VLOOKUP($B108,'NEL &amp; P4P Backsheet'!$D$11:$BF$187,T$26,0)),"",VLOOKUP($B108,'NEL &amp; P4P Backsheet'!$D$11:$BF$187, T$26,0))</f>
        <v>0</v>
      </c>
      <c r="U108" s="375" t="str">
        <f ca="1">IF(ISERROR(VLOOKUP($B108,'NEL &amp; P4P Backsheet'!$D$11:$BK$187,$U$26,0)),"",IF(VLOOKUP($B108,'NEL &amp; P4P Backsheet'!$D$11:$BK$187,$U$26,0)=0,"",VLOOKUP($B108,'NEL &amp; P4P Backsheet'!$D$11:$BK$187,$U$26,0)))</f>
        <v>not applicable</v>
      </c>
      <c r="V108"/>
    </row>
    <row r="109" spans="1:22" ht="60" customHeight="1">
      <c r="A109" s="3">
        <v>80</v>
      </c>
      <c r="B109" s="41" t="str">
        <f t="shared" ca="1" si="3"/>
        <v>E09000016</v>
      </c>
      <c r="C109" s="42" t="str">
        <f ca="1">IF(B109="","",VLOOKUP(B109,'Org list'!$J$9:$K$637,2,0))</f>
        <v>Havering</v>
      </c>
      <c r="D109" s="216">
        <f ca="1">IF(ISERROR(VLOOKUP($B109,'NEL &amp; P4P Backsheet'!$D$11:$BM$187,D$26,0)),"",IF(VLOOKUP($B109,'NEL &amp; P4P Backsheet'!$D$11:$BM$187,D$26,0)=0,"",VLOOKUP($B109,'NEL &amp; P4P Backsheet'!$D$11:$BM$187,D$26,0)))</f>
        <v>1490</v>
      </c>
      <c r="E109" s="210">
        <f ca="1">IF(ISERROR(VLOOKUP($B109,'NEL &amp; P4P Backsheet'!$D$11:$BF$187,E$26,0)),"",VLOOKUP($B109,'NEL &amp; P4P Backsheet'!$D$11:$BF$187, E$26,0))</f>
        <v>200168.93912371914</v>
      </c>
      <c r="F109" s="210">
        <f ca="1">IF(ISERROR(VLOOKUP($B109,'NEL &amp; P4P Backsheet'!$D$11:$BF$187,F$26,0)),"",VLOOKUP($B109,'NEL &amp; P4P Backsheet'!$D$11:$BF$187, F$26,0))</f>
        <v>213329.62050278109</v>
      </c>
      <c r="G109" s="210">
        <f ca="1">IF(ISERROR(VLOOKUP($B109,'NEL &amp; P4P Backsheet'!$D$11:$BF$187,G$26,0)),"",VLOOKUP($B109,'NEL &amp; P4P Backsheet'!$D$11:$BF$187, G$26,0))</f>
        <v>221742.57693555905</v>
      </c>
      <c r="H109" s="262">
        <f ca="1">IF(ISERROR(VLOOKUP($B109,'NEL &amp; P4P Backsheet'!$D$11:$BF$187,H$26,0)),"",VLOOKUP($B109,'NEL &amp; P4P Backsheet'!$D$11:$BF$187, H$26,0))</f>
        <v>222187.05165232555</v>
      </c>
      <c r="I109" s="210">
        <f ca="1">IF(ISERROR(VLOOKUP($B109,'NEL &amp; P4P Backsheet'!$D$11:$BF$187,I$26,0)),"",VLOOKUP($B109,'NEL &amp; P4P Backsheet'!$D$11:$BF$187, I$26,0))</f>
        <v>0</v>
      </c>
      <c r="J109" s="347">
        <f ca="1">IF(ISERROR(VLOOKUP($B109,'NEL &amp; P4P Backsheet'!$D$11:$BF$187,J$26,0)),"",VLOOKUP($B109,'NEL &amp; P4P Backsheet'!$D$11:$BF$187, J$26,0))</f>
        <v>0</v>
      </c>
      <c r="K109" s="215">
        <f ca="1">IF(ISERROR(VLOOKUP($B109,'NEL &amp; P4P Backsheet'!$D$11:$BF$187,K$26,0)),"",VLOOKUP($B109,'NEL &amp; P4P Backsheet'!$D$11:$BF$187, K$26,0))</f>
        <v>0</v>
      </c>
      <c r="L109" s="210">
        <f ca="1">IF(ISERROR(VLOOKUP($B109,'NEL &amp; P4P Backsheet'!$D$11:$BF$187,L$26,0)),"",VLOOKUP($B109,'NEL &amp; P4P Backsheet'!$D$11:$BF$187, L$26,0))</f>
        <v>0</v>
      </c>
      <c r="M109" s="210">
        <f ca="1">IF(ISERROR(VLOOKUP($B109,'NEL &amp; P4P Backsheet'!$D$11:$BF$187,M$26,0)),"",VLOOKUP($B109,'NEL &amp; P4P Backsheet'!$D$11:$BF$187, M$26,0))</f>
        <v>0</v>
      </c>
      <c r="N109" s="215">
        <f ca="1">IF(ISERROR(VLOOKUP($B109,'NEL &amp; P4P Backsheet'!$D$11:$BF$187,N$26,0)),"",VLOOKUP($B109,'NEL &amp; P4P Backsheet'!$D$11:$BF$187, N$26,0))</f>
        <v>0</v>
      </c>
      <c r="O109" s="213">
        <f ca="1">IF(ISERROR(VLOOKUP($B109,'NEL &amp; P4P Backsheet'!$D$11:$BF$187,O$26,0)),"",VLOOKUP($B109,'NEL &amp; P4P Backsheet'!$D$11:$BF$187, O$26,0))</f>
        <v>200168.93912371914</v>
      </c>
      <c r="P109" s="350">
        <f ca="1">IF(ISERROR(VLOOKUP($B109,'NEL &amp; P4P Backsheet'!$D$11:$BF$187,P$26,0)),"",VLOOKUP($B109,'NEL &amp; P4P Backsheet'!$D$11:$BF$187, P$26,0))</f>
        <v>213329.62050278109</v>
      </c>
      <c r="Q109" s="262">
        <f ca="1">IF(ISERROR(VLOOKUP($B109,'NEL &amp; P4P Backsheet'!$D$11:$BF$187,Q$26,0)),"",VLOOKUP($B109,'NEL &amp; P4P Backsheet'!$D$11:$BF$187, Q$26,0))</f>
        <v>221742.57693555905</v>
      </c>
      <c r="R109" s="213">
        <f ca="1">IF(ISERROR(VLOOKUP($B109,'NEL &amp; P4P Backsheet'!$D$11:$BF$187,R$26,0)),"",VLOOKUP($B109,'NEL &amp; P4P Backsheet'!$D$11:$BF$187, R$26,0))</f>
        <v>200168.93912371914</v>
      </c>
      <c r="S109" s="350">
        <f ca="1">IF(ISERROR(VLOOKUP($B109,'NEL &amp; P4P Backsheet'!$D$11:$BF$187,S$26,0)),"",VLOOKUP($B109,'NEL &amp; P4P Backsheet'!$D$11:$BF$187, S$26,0))</f>
        <v>213329.62050278109</v>
      </c>
      <c r="T109" s="215">
        <f ca="1">IF(ISERROR(VLOOKUP($B109,'NEL &amp; P4P Backsheet'!$D$11:$BF$187,T$26,0)),"",VLOOKUP($B109,'NEL &amp; P4P Backsheet'!$D$11:$BF$187, T$26,0))</f>
        <v>221742.57693555905</v>
      </c>
      <c r="U109" s="375" t="str">
        <f ca="1">IF(ISERROR(VLOOKUP($B109,'NEL &amp; P4P Backsheet'!$D$11:$BK$187,$U$26,0)),"",IF(VLOOKUP($B109,'NEL &amp; P4P Backsheet'!$D$11:$BK$187,$U$26,0)=0,"",VLOOKUP($B109,'NEL &amp; P4P Backsheet'!$D$11:$BK$187,$U$26,0)))</f>
        <v>acute care</v>
      </c>
      <c r="V109"/>
    </row>
    <row r="110" spans="1:22" ht="60" customHeight="1">
      <c r="A110" s="3">
        <v>81</v>
      </c>
      <c r="B110" s="41" t="str">
        <f t="shared" ca="1" si="3"/>
        <v>E06000019</v>
      </c>
      <c r="C110" s="42" t="str">
        <f ca="1">IF(B110="","",VLOOKUP(B110,'Org list'!$J$9:$K$637,2,0))</f>
        <v>Herefordshire, County of</v>
      </c>
      <c r="D110" s="216">
        <f ca="1">IF(ISERROR(VLOOKUP($B110,'NEL &amp; P4P Backsheet'!$D$11:$BM$187,D$26,0)),"",IF(VLOOKUP($B110,'NEL &amp; P4P Backsheet'!$D$11:$BM$187,D$26,0)=0,"",VLOOKUP($B110,'NEL &amp; P4P Backsheet'!$D$11:$BM$187,D$26,0)))</f>
        <v>1767</v>
      </c>
      <c r="E110" s="210">
        <f ca="1">IF(ISERROR(VLOOKUP($B110,'NEL &amp; P4P Backsheet'!$D$11:$BF$187,E$26,0)),"",VLOOKUP($B110,'NEL &amp; P4P Backsheet'!$D$11:$BF$187, E$26,0))</f>
        <v>114855</v>
      </c>
      <c r="F110" s="210">
        <f ca="1">IF(ISERROR(VLOOKUP($B110,'NEL &amp; P4P Backsheet'!$D$11:$BF$187,F$26,0)),"",VLOOKUP($B110,'NEL &amp; P4P Backsheet'!$D$11:$BF$187, F$26,0))</f>
        <v>116622</v>
      </c>
      <c r="G110" s="210">
        <f ca="1">IF(ISERROR(VLOOKUP($B110,'NEL &amp; P4P Backsheet'!$D$11:$BF$187,G$26,0)),"",VLOOKUP($B110,'NEL &amp; P4P Backsheet'!$D$11:$BF$187, G$26,0))</f>
        <v>114855</v>
      </c>
      <c r="H110" s="262">
        <f ca="1">IF(ISERROR(VLOOKUP($B110,'NEL &amp; P4P Backsheet'!$D$11:$BF$187,H$26,0)),"",VLOOKUP($B110,'NEL &amp; P4P Backsheet'!$D$11:$BF$187, H$26,0))</f>
        <v>116622</v>
      </c>
      <c r="I110" s="210">
        <f ca="1">IF(ISERROR(VLOOKUP($B110,'NEL &amp; P4P Backsheet'!$D$11:$BF$187,I$26,0)),"",VLOOKUP($B110,'NEL &amp; P4P Backsheet'!$D$11:$BF$187, I$26,0))</f>
        <v>114855</v>
      </c>
      <c r="J110" s="347">
        <f ca="1">IF(ISERROR(VLOOKUP($B110,'NEL &amp; P4P Backsheet'!$D$11:$BF$187,J$26,0)),"",VLOOKUP($B110,'NEL &amp; P4P Backsheet'!$D$11:$BF$187, J$26,0))</f>
        <v>116622</v>
      </c>
      <c r="K110" s="215">
        <f ca="1">IF(ISERROR(VLOOKUP($B110,'NEL &amp; P4P Backsheet'!$D$11:$BF$187,K$26,0)),"",VLOOKUP($B110,'NEL &amp; P4P Backsheet'!$D$11:$BF$187, K$26,0))</f>
        <v>114855</v>
      </c>
      <c r="L110" s="210">
        <f ca="1">IF(ISERROR(VLOOKUP($B110,'NEL &amp; P4P Backsheet'!$D$11:$BF$187,L$26,0)),"",VLOOKUP($B110,'NEL &amp; P4P Backsheet'!$D$11:$BF$187, L$26,0))</f>
        <v>114855</v>
      </c>
      <c r="M110" s="210">
        <f ca="1">IF(ISERROR(VLOOKUP($B110,'NEL &amp; P4P Backsheet'!$D$11:$BF$187,M$26,0)),"",VLOOKUP($B110,'NEL &amp; P4P Backsheet'!$D$11:$BF$187, M$26,0))</f>
        <v>116622</v>
      </c>
      <c r="N110" s="215">
        <f ca="1">IF(ISERROR(VLOOKUP($B110,'NEL &amp; P4P Backsheet'!$D$11:$BF$187,N$26,0)),"",VLOOKUP($B110,'NEL &amp; P4P Backsheet'!$D$11:$BF$187, N$26,0))</f>
        <v>114855</v>
      </c>
      <c r="O110" s="213">
        <f ca="1">IF(ISERROR(VLOOKUP($B110,'NEL &amp; P4P Backsheet'!$D$11:$BF$187,O$26,0)),"",VLOOKUP($B110,'NEL &amp; P4P Backsheet'!$D$11:$BF$187, O$26,0))</f>
        <v>0</v>
      </c>
      <c r="P110" s="350">
        <f ca="1">IF(ISERROR(VLOOKUP($B110,'NEL &amp; P4P Backsheet'!$D$11:$BF$187,P$26,0)),"",VLOOKUP($B110,'NEL &amp; P4P Backsheet'!$D$11:$BF$187, P$26,0))</f>
        <v>0</v>
      </c>
      <c r="Q110" s="262">
        <f ca="1">IF(ISERROR(VLOOKUP($B110,'NEL &amp; P4P Backsheet'!$D$11:$BF$187,Q$26,0)),"",VLOOKUP($B110,'NEL &amp; P4P Backsheet'!$D$11:$BF$187, Q$26,0))</f>
        <v>0</v>
      </c>
      <c r="R110" s="213">
        <f ca="1">IF(ISERROR(VLOOKUP($B110,'NEL &amp; P4P Backsheet'!$D$11:$BF$187,R$26,0)),"",VLOOKUP($B110,'NEL &amp; P4P Backsheet'!$D$11:$BF$187, R$26,0))</f>
        <v>0</v>
      </c>
      <c r="S110" s="350">
        <f ca="1">IF(ISERROR(VLOOKUP($B110,'NEL &amp; P4P Backsheet'!$D$11:$BF$187,S$26,0)),"",VLOOKUP($B110,'NEL &amp; P4P Backsheet'!$D$11:$BF$187, S$26,0))</f>
        <v>0</v>
      </c>
      <c r="T110" s="215">
        <f ca="1">IF(ISERROR(VLOOKUP($B110,'NEL &amp; P4P Backsheet'!$D$11:$BF$187,T$26,0)),"",VLOOKUP($B110,'NEL &amp; P4P Backsheet'!$D$11:$BF$187, T$26,0))</f>
        <v>0</v>
      </c>
      <c r="U110" s="375" t="str">
        <f ca="1">IF(ISERROR(VLOOKUP($B110,'NEL &amp; P4P Backsheet'!$D$11:$BK$187,$U$26,0)),"",IF(VLOOKUP($B110,'NEL &amp; P4P Backsheet'!$D$11:$BK$187,$U$26,0)=0,"",VLOOKUP($B110,'NEL &amp; P4P Backsheet'!$D$11:$BK$187,$U$26,0)))</f>
        <v>not applicable</v>
      </c>
      <c r="V110"/>
    </row>
    <row r="111" spans="1:22" ht="60" customHeight="1">
      <c r="A111" s="3">
        <v>82</v>
      </c>
      <c r="B111" s="41" t="str">
        <f t="shared" ca="1" si="3"/>
        <v>E10000015</v>
      </c>
      <c r="C111" s="42" t="str">
        <f ca="1">IF(B111="","",VLOOKUP(B111,'Org list'!$J$9:$K$637,2,0))</f>
        <v>Hertfordshire</v>
      </c>
      <c r="D111" s="216">
        <f ca="1">IF(ISERROR(VLOOKUP($B111,'NEL &amp; P4P Backsheet'!$D$11:$BM$187,D$26,0)),"",IF(VLOOKUP($B111,'NEL &amp; P4P Backsheet'!$D$11:$BM$187,D$26,0)=0,"",VLOOKUP($B111,'NEL &amp; P4P Backsheet'!$D$11:$BM$187,D$26,0)))</f>
        <v>1490</v>
      </c>
      <c r="E111" s="210">
        <f ca="1">IF(ISERROR(VLOOKUP($B111,'NEL &amp; P4P Backsheet'!$D$11:$BF$187,E$26,0)),"",VLOOKUP($B111,'NEL &amp; P4P Backsheet'!$D$11:$BF$187, E$26,0))</f>
        <v>737550</v>
      </c>
      <c r="F111" s="210">
        <f ca="1">IF(ISERROR(VLOOKUP($B111,'NEL &amp; P4P Backsheet'!$D$11:$BF$187,F$26,0)),"",VLOOKUP($B111,'NEL &amp; P4P Backsheet'!$D$11:$BF$187, F$26,0))</f>
        <v>1027988.2500000044</v>
      </c>
      <c r="G111" s="210">
        <f ca="1">IF(ISERROR(VLOOKUP($B111,'NEL &amp; P4P Backsheet'!$D$11:$BF$187,G$26,0)),"",VLOOKUP($B111,'NEL &amp; P4P Backsheet'!$D$11:$BF$187, G$26,0))</f>
        <v>1008432.0000000044</v>
      </c>
      <c r="H111" s="262">
        <f ca="1">IF(ISERROR(VLOOKUP($B111,'NEL &amp; P4P Backsheet'!$D$11:$BF$187,H$26,0)),"",VLOOKUP($B111,'NEL &amp; P4P Backsheet'!$D$11:$BF$187, H$26,0))</f>
        <v>1031452.5</v>
      </c>
      <c r="I111" s="210">
        <f ca="1">IF(ISERROR(VLOOKUP($B111,'NEL &amp; P4P Backsheet'!$D$11:$BF$187,I$26,0)),"",VLOOKUP($B111,'NEL &amp; P4P Backsheet'!$D$11:$BF$187, I$26,0))</f>
        <v>0</v>
      </c>
      <c r="J111" s="347">
        <f ca="1">IF(ISERROR(VLOOKUP($B111,'NEL &amp; P4P Backsheet'!$D$11:$BF$187,J$26,0)),"",VLOOKUP($B111,'NEL &amp; P4P Backsheet'!$D$11:$BF$187, J$26,0))</f>
        <v>0</v>
      </c>
      <c r="K111" s="215">
        <f ca="1">IF(ISERROR(VLOOKUP($B111,'NEL &amp; P4P Backsheet'!$D$11:$BF$187,K$26,0)),"",VLOOKUP($B111,'NEL &amp; P4P Backsheet'!$D$11:$BF$187, K$26,0))</f>
        <v>0</v>
      </c>
      <c r="L111" s="210">
        <f ca="1">IF(ISERROR(VLOOKUP($B111,'NEL &amp; P4P Backsheet'!$D$11:$BF$187,L$26,0)),"",VLOOKUP($B111,'NEL &amp; P4P Backsheet'!$D$11:$BF$187, L$26,0))</f>
        <v>737550</v>
      </c>
      <c r="M111" s="210">
        <f ca="1">IF(ISERROR(VLOOKUP($B111,'NEL &amp; P4P Backsheet'!$D$11:$BF$187,M$26,0)),"",VLOOKUP($B111,'NEL &amp; P4P Backsheet'!$D$11:$BF$187, M$26,0))</f>
        <v>1060768</v>
      </c>
      <c r="N111" s="215">
        <f ca="1">IF(ISERROR(VLOOKUP($B111,'NEL &amp; P4P Backsheet'!$D$11:$BF$187,N$26,0)),"",VLOOKUP($B111,'NEL &amp; P4P Backsheet'!$D$11:$BF$187, N$26,0))</f>
        <v>975651</v>
      </c>
      <c r="O111" s="213">
        <f ca="1">IF(ISERROR(VLOOKUP($B111,'NEL &amp; P4P Backsheet'!$D$11:$BF$187,O$26,0)),"",VLOOKUP($B111,'NEL &amp; P4P Backsheet'!$D$11:$BF$187, O$26,0))</f>
        <v>737550</v>
      </c>
      <c r="P111" s="350">
        <f ca="1">IF(ISERROR(VLOOKUP($B111,'NEL &amp; P4P Backsheet'!$D$11:$BF$187,P$26,0)),"",VLOOKUP($B111,'NEL &amp; P4P Backsheet'!$D$11:$BF$187, P$26,0))</f>
        <v>1027988.2500000044</v>
      </c>
      <c r="Q111" s="262">
        <f ca="1">IF(ISERROR(VLOOKUP($B111,'NEL &amp; P4P Backsheet'!$D$11:$BF$187,Q$26,0)),"",VLOOKUP($B111,'NEL &amp; P4P Backsheet'!$D$11:$BF$187, Q$26,0))</f>
        <v>1008432.0000000044</v>
      </c>
      <c r="R111" s="213">
        <f ca="1">IF(ISERROR(VLOOKUP($B111,'NEL &amp; P4P Backsheet'!$D$11:$BF$187,R$26,0)),"",VLOOKUP($B111,'NEL &amp; P4P Backsheet'!$D$11:$BF$187, R$26,0))</f>
        <v>0</v>
      </c>
      <c r="S111" s="350">
        <f ca="1">IF(ISERROR(VLOOKUP($B111,'NEL &amp; P4P Backsheet'!$D$11:$BF$187,S$26,0)),"",VLOOKUP($B111,'NEL &amp; P4P Backsheet'!$D$11:$BF$187, S$26,0))</f>
        <v>-32779.749999995576</v>
      </c>
      <c r="T111" s="215">
        <f ca="1">IF(ISERROR(VLOOKUP($B111,'NEL &amp; P4P Backsheet'!$D$11:$BF$187,T$26,0)),"",VLOOKUP($B111,'NEL &amp; P4P Backsheet'!$D$11:$BF$187, T$26,0))</f>
        <v>32781.000000004424</v>
      </c>
      <c r="U111" s="375" t="str">
        <f ca="1">IF(ISERROR(VLOOKUP($B111,'NEL &amp; P4P Backsheet'!$D$11:$BK$187,$U$26,0)),"",IF(VLOOKUP($B111,'NEL &amp; P4P Backsheet'!$D$11:$BK$187,$U$26,0)=0,"",VLOOKUP($B111,'NEL &amp; P4P Backsheet'!$D$11:$BK$187,$U$26,0)))</f>
        <v>not applicable</v>
      </c>
      <c r="V111"/>
    </row>
    <row r="112" spans="1:22" ht="60" customHeight="1">
      <c r="A112" s="3">
        <v>83</v>
      </c>
      <c r="B112" s="41" t="str">
        <f t="shared" ca="1" si="3"/>
        <v>E09000017</v>
      </c>
      <c r="C112" s="42" t="str">
        <f ca="1">IF(B112="","",VLOOKUP(B112,'Org list'!$J$9:$K$637,2,0))</f>
        <v>Hillingdon</v>
      </c>
      <c r="D112" s="216">
        <f ca="1">IF(ISERROR(VLOOKUP($B112,'NEL &amp; P4P Backsheet'!$D$11:$BM$187,D$26,0)),"",IF(VLOOKUP($B112,'NEL &amp; P4P Backsheet'!$D$11:$BM$187,D$26,0)=0,"",VLOOKUP($B112,'NEL &amp; P4P Backsheet'!$D$11:$BM$187,D$26,0)))</f>
        <v>1490</v>
      </c>
      <c r="E112" s="210">
        <f ca="1">IF(ISERROR(VLOOKUP($B112,'NEL &amp; P4P Backsheet'!$D$11:$BF$187,E$26,0)),"",VLOOKUP($B112,'NEL &amp; P4P Backsheet'!$D$11:$BF$187, E$26,0))</f>
        <v>141550</v>
      </c>
      <c r="F112" s="210">
        <f ca="1">IF(ISERROR(VLOOKUP($B112,'NEL &amp; P4P Backsheet'!$D$11:$BF$187,F$26,0)),"",VLOOKUP($B112,'NEL &amp; P4P Backsheet'!$D$11:$BF$187, F$26,0))</f>
        <v>147510</v>
      </c>
      <c r="G112" s="210">
        <f ca="1">IF(ISERROR(VLOOKUP($B112,'NEL &amp; P4P Backsheet'!$D$11:$BF$187,G$26,0)),"",VLOOKUP($B112,'NEL &amp; P4P Backsheet'!$D$11:$BF$187, G$26,0))</f>
        <v>143040</v>
      </c>
      <c r="H112" s="262">
        <f ca="1">IF(ISERROR(VLOOKUP($B112,'NEL &amp; P4P Backsheet'!$D$11:$BF$187,H$26,0)),"",VLOOKUP($B112,'NEL &amp; P4P Backsheet'!$D$11:$BF$187, H$26,0))</f>
        <v>146020</v>
      </c>
      <c r="I112" s="210">
        <f ca="1">IF(ISERROR(VLOOKUP($B112,'NEL &amp; P4P Backsheet'!$D$11:$BF$187,I$26,0)),"",VLOOKUP($B112,'NEL &amp; P4P Backsheet'!$D$11:$BF$187, I$26,0))</f>
        <v>0</v>
      </c>
      <c r="J112" s="347">
        <f ca="1">IF(ISERROR(VLOOKUP($B112,'NEL &amp; P4P Backsheet'!$D$11:$BF$187,J$26,0)),"",VLOOKUP($B112,'NEL &amp; P4P Backsheet'!$D$11:$BF$187, J$26,0))</f>
        <v>166879.99999999997</v>
      </c>
      <c r="K112" s="215">
        <f ca="1">IF(ISERROR(VLOOKUP($B112,'NEL &amp; P4P Backsheet'!$D$11:$BF$187,K$26,0)),"",VLOOKUP($B112,'NEL &amp; P4P Backsheet'!$D$11:$BF$187, K$26,0))</f>
        <v>265220</v>
      </c>
      <c r="L112" s="210">
        <f ca="1">IF(ISERROR(VLOOKUP($B112,'NEL &amp; P4P Backsheet'!$D$11:$BF$187,L$26,0)),"",VLOOKUP($B112,'NEL &amp; P4P Backsheet'!$D$11:$BF$187, L$26,0))</f>
        <v>0</v>
      </c>
      <c r="M112" s="210">
        <f ca="1">IF(ISERROR(VLOOKUP($B112,'NEL &amp; P4P Backsheet'!$D$11:$BF$187,M$26,0)),"",VLOOKUP($B112,'NEL &amp; P4P Backsheet'!$D$11:$BF$187, M$26,0))</f>
        <v>166879.99999999997</v>
      </c>
      <c r="N112" s="215">
        <f ca="1">IF(ISERROR(VLOOKUP($B112,'NEL &amp; P4P Backsheet'!$D$11:$BF$187,N$26,0)),"",VLOOKUP($B112,'NEL &amp; P4P Backsheet'!$D$11:$BF$187, N$26,0))</f>
        <v>265200</v>
      </c>
      <c r="O112" s="213">
        <f ca="1">IF(ISERROR(VLOOKUP($B112,'NEL &amp; P4P Backsheet'!$D$11:$BF$187,O$26,0)),"",VLOOKUP($B112,'NEL &amp; P4P Backsheet'!$D$11:$BF$187, O$26,0))</f>
        <v>141550</v>
      </c>
      <c r="P112" s="350">
        <f ca="1">IF(ISERROR(VLOOKUP($B112,'NEL &amp; P4P Backsheet'!$D$11:$BF$187,P$26,0)),"",VLOOKUP($B112,'NEL &amp; P4P Backsheet'!$D$11:$BF$187, P$26,0))</f>
        <v>-19369.999999999971</v>
      </c>
      <c r="Q112" s="262">
        <f ca="1">IF(ISERROR(VLOOKUP($B112,'NEL &amp; P4P Backsheet'!$D$11:$BF$187,Q$26,0)),"",VLOOKUP($B112,'NEL &amp; P4P Backsheet'!$D$11:$BF$187, Q$26,0))</f>
        <v>-122180</v>
      </c>
      <c r="R112" s="213">
        <f ca="1">IF(ISERROR(VLOOKUP($B112,'NEL &amp; P4P Backsheet'!$D$11:$BF$187,R$26,0)),"",VLOOKUP($B112,'NEL &amp; P4P Backsheet'!$D$11:$BF$187, R$26,0))</f>
        <v>141550</v>
      </c>
      <c r="S112" s="350">
        <f ca="1">IF(ISERROR(VLOOKUP($B112,'NEL &amp; P4P Backsheet'!$D$11:$BF$187,S$26,0)),"",VLOOKUP($B112,'NEL &amp; P4P Backsheet'!$D$11:$BF$187, S$26,0))</f>
        <v>-19369.999999999971</v>
      </c>
      <c r="T112" s="215">
        <f ca="1">IF(ISERROR(VLOOKUP($B112,'NEL &amp; P4P Backsheet'!$D$11:$BF$187,T$26,0)),"",VLOOKUP($B112,'NEL &amp; P4P Backsheet'!$D$11:$BF$187, T$26,0))</f>
        <v>-122160</v>
      </c>
      <c r="U112" s="375" t="str">
        <f ca="1">IF(ISERROR(VLOOKUP($B112,'NEL &amp; P4P Backsheet'!$D$11:$BK$187,$U$26,0)),"",IF(VLOOKUP($B112,'NEL &amp; P4P Backsheet'!$D$11:$BK$187,$U$26,0)=0,"",VLOOKUP($B112,'NEL &amp; P4P Backsheet'!$D$11:$BK$187,$U$26,0)))</f>
        <v>not applicable</v>
      </c>
      <c r="V112"/>
    </row>
    <row r="113" spans="1:22" ht="60" customHeight="1">
      <c r="A113" s="3">
        <v>84</v>
      </c>
      <c r="B113" s="41" t="str">
        <f t="shared" ca="1" si="3"/>
        <v>E09000018</v>
      </c>
      <c r="C113" s="42" t="str">
        <f ca="1">IF(B113="","",VLOOKUP(B113,'Org list'!$J$9:$K$637,2,0))</f>
        <v>Hounslow</v>
      </c>
      <c r="D113" s="216">
        <f ca="1">IF(ISERROR(VLOOKUP($B113,'NEL &amp; P4P Backsheet'!$D$11:$BM$187,D$26,0)),"",IF(VLOOKUP($B113,'NEL &amp; P4P Backsheet'!$D$11:$BM$187,D$26,0)=0,"",VLOOKUP($B113,'NEL &amp; P4P Backsheet'!$D$11:$BM$187,D$26,0)))</f>
        <v>2483</v>
      </c>
      <c r="E113" s="210">
        <f ca="1">IF(ISERROR(VLOOKUP($B113,'NEL &amp; P4P Backsheet'!$D$11:$BF$187,E$26,0)),"",VLOOKUP($B113,'NEL &amp; P4P Backsheet'!$D$11:$BF$187, E$26,0))</f>
        <v>0</v>
      </c>
      <c r="F113" s="210">
        <f ca="1">IF(ISERROR(VLOOKUP($B113,'NEL &amp; P4P Backsheet'!$D$11:$BF$187,F$26,0)),"",VLOOKUP($B113,'NEL &amp; P4P Backsheet'!$D$11:$BF$187, F$26,0))</f>
        <v>0</v>
      </c>
      <c r="G113" s="210">
        <f ca="1">IF(ISERROR(VLOOKUP($B113,'NEL &amp; P4P Backsheet'!$D$11:$BF$187,G$26,0)),"",VLOOKUP($B113,'NEL &amp; P4P Backsheet'!$D$11:$BF$187, G$26,0))</f>
        <v>0</v>
      </c>
      <c r="H113" s="262">
        <f ca="1">IF(ISERROR(VLOOKUP($B113,'NEL &amp; P4P Backsheet'!$D$11:$BF$187,H$26,0)),"",VLOOKUP($B113,'NEL &amp; P4P Backsheet'!$D$11:$BF$187, H$26,0))</f>
        <v>2043509</v>
      </c>
      <c r="I113" s="210">
        <f ca="1">IF(ISERROR(VLOOKUP($B113,'NEL &amp; P4P Backsheet'!$D$11:$BF$187,I$26,0)),"",VLOOKUP($B113,'NEL &amp; P4P Backsheet'!$D$11:$BF$187, I$26,0))</f>
        <v>0</v>
      </c>
      <c r="J113" s="347">
        <f ca="1">IF(ISERROR(VLOOKUP($B113,'NEL &amp; P4P Backsheet'!$D$11:$BF$187,J$26,0)),"",VLOOKUP($B113,'NEL &amp; P4P Backsheet'!$D$11:$BF$187, J$26,0))</f>
        <v>0</v>
      </c>
      <c r="K113" s="215">
        <f ca="1">IF(ISERROR(VLOOKUP($B113,'NEL &amp; P4P Backsheet'!$D$11:$BF$187,K$26,0)),"",VLOOKUP($B113,'NEL &amp; P4P Backsheet'!$D$11:$BF$187, K$26,0))</f>
        <v>0</v>
      </c>
      <c r="L113" s="210">
        <f ca="1">IF(ISERROR(VLOOKUP($B113,'NEL &amp; P4P Backsheet'!$D$11:$BF$187,L$26,0)),"",VLOOKUP($B113,'NEL &amp; P4P Backsheet'!$D$11:$BF$187, L$26,0))</f>
        <v>0</v>
      </c>
      <c r="M113" s="210">
        <f ca="1">IF(ISERROR(VLOOKUP($B113,'NEL &amp; P4P Backsheet'!$D$11:$BF$187,M$26,0)),"",VLOOKUP($B113,'NEL &amp; P4P Backsheet'!$D$11:$BF$187, M$26,0))</f>
        <v>0</v>
      </c>
      <c r="N113" s="215">
        <f ca="1">IF(ISERROR(VLOOKUP($B113,'NEL &amp; P4P Backsheet'!$D$11:$BF$187,N$26,0)),"",VLOOKUP($B113,'NEL &amp; P4P Backsheet'!$D$11:$BF$187, N$26,0))</f>
        <v>0</v>
      </c>
      <c r="O113" s="213">
        <f ca="1">IF(ISERROR(VLOOKUP($B113,'NEL &amp; P4P Backsheet'!$D$11:$BF$187,O$26,0)),"",VLOOKUP($B113,'NEL &amp; P4P Backsheet'!$D$11:$BF$187, O$26,0))</f>
        <v>0</v>
      </c>
      <c r="P113" s="350">
        <f ca="1">IF(ISERROR(VLOOKUP($B113,'NEL &amp; P4P Backsheet'!$D$11:$BF$187,P$26,0)),"",VLOOKUP($B113,'NEL &amp; P4P Backsheet'!$D$11:$BF$187, P$26,0))</f>
        <v>0</v>
      </c>
      <c r="Q113" s="262">
        <f ca="1">IF(ISERROR(VLOOKUP($B113,'NEL &amp; P4P Backsheet'!$D$11:$BF$187,Q$26,0)),"",VLOOKUP($B113,'NEL &amp; P4P Backsheet'!$D$11:$BF$187, Q$26,0))</f>
        <v>0</v>
      </c>
      <c r="R113" s="213">
        <f ca="1">IF(ISERROR(VLOOKUP($B113,'NEL &amp; P4P Backsheet'!$D$11:$BF$187,R$26,0)),"",VLOOKUP($B113,'NEL &amp; P4P Backsheet'!$D$11:$BF$187, R$26,0))</f>
        <v>0</v>
      </c>
      <c r="S113" s="350">
        <f ca="1">IF(ISERROR(VLOOKUP($B113,'NEL &amp; P4P Backsheet'!$D$11:$BF$187,S$26,0)),"",VLOOKUP($B113,'NEL &amp; P4P Backsheet'!$D$11:$BF$187, S$26,0))</f>
        <v>0</v>
      </c>
      <c r="T113" s="215">
        <f ca="1">IF(ISERROR(VLOOKUP($B113,'NEL &amp; P4P Backsheet'!$D$11:$BF$187,T$26,0)),"",VLOOKUP($B113,'NEL &amp; P4P Backsheet'!$D$11:$BF$187, T$26,0))</f>
        <v>0</v>
      </c>
      <c r="U113" s="375" t="str">
        <f ca="1">IF(ISERROR(VLOOKUP($B113,'NEL &amp; P4P Backsheet'!$D$11:$BK$187,$U$26,0)),"",IF(VLOOKUP($B113,'NEL &amp; P4P Backsheet'!$D$11:$BK$187,$U$26,0)=0,"",VLOOKUP($B113,'NEL &amp; P4P Backsheet'!$D$11:$BK$187,$U$26,0)))</f>
        <v>acute care</v>
      </c>
      <c r="V113"/>
    </row>
    <row r="114" spans="1:22" ht="60" customHeight="1">
      <c r="A114" s="3">
        <v>85</v>
      </c>
      <c r="B114" s="41" t="str">
        <f t="shared" ca="1" si="3"/>
        <v>E06000046</v>
      </c>
      <c r="C114" s="42" t="str">
        <f ca="1">IF(B114="","",VLOOKUP(B114,'Org list'!$J$9:$K$637,2,0))</f>
        <v>Isle of Wight</v>
      </c>
      <c r="D114" s="216">
        <f ca="1">IF(ISERROR(VLOOKUP($B114,'NEL &amp; P4P Backsheet'!$D$11:$BM$187,D$26,0)),"",IF(VLOOKUP($B114,'NEL &amp; P4P Backsheet'!$D$11:$BM$187,D$26,0)=0,"",VLOOKUP($B114,'NEL &amp; P4P Backsheet'!$D$11:$BM$187,D$26,0)))</f>
        <v>1490</v>
      </c>
      <c r="E114" s="210">
        <f ca="1">IF(ISERROR(VLOOKUP($B114,'NEL &amp; P4P Backsheet'!$D$11:$BF$187,E$26,0)),"",VLOOKUP($B114,'NEL &amp; P4P Backsheet'!$D$11:$BF$187, E$26,0))</f>
        <v>0</v>
      </c>
      <c r="F114" s="210">
        <f ca="1">IF(ISERROR(VLOOKUP($B114,'NEL &amp; P4P Backsheet'!$D$11:$BF$187,F$26,0)),"",VLOOKUP($B114,'NEL &amp; P4P Backsheet'!$D$11:$BF$187, F$26,0))</f>
        <v>0</v>
      </c>
      <c r="G114" s="210">
        <f ca="1">IF(ISERROR(VLOOKUP($B114,'NEL &amp; P4P Backsheet'!$D$11:$BF$187,G$26,0)),"",VLOOKUP($B114,'NEL &amp; P4P Backsheet'!$D$11:$BF$187, G$26,0))</f>
        <v>0</v>
      </c>
      <c r="H114" s="262">
        <f ca="1">IF(ISERROR(VLOOKUP($B114,'NEL &amp; P4P Backsheet'!$D$11:$BF$187,H$26,0)),"",VLOOKUP($B114,'NEL &amp; P4P Backsheet'!$D$11:$BF$187, H$26,0))</f>
        <v>0</v>
      </c>
      <c r="I114" s="210">
        <f ca="1">IF(ISERROR(VLOOKUP($B114,'NEL &amp; P4P Backsheet'!$D$11:$BF$187,I$26,0)),"",VLOOKUP($B114,'NEL &amp; P4P Backsheet'!$D$11:$BF$187, I$26,0))</f>
        <v>0</v>
      </c>
      <c r="J114" s="347">
        <f ca="1">IF(ISERROR(VLOOKUP($B114,'NEL &amp; P4P Backsheet'!$D$11:$BF$187,J$26,0)),"",VLOOKUP($B114,'NEL &amp; P4P Backsheet'!$D$11:$BF$187, J$26,0))</f>
        <v>0</v>
      </c>
      <c r="K114" s="215">
        <f ca="1">IF(ISERROR(VLOOKUP($B114,'NEL &amp; P4P Backsheet'!$D$11:$BF$187,K$26,0)),"",VLOOKUP($B114,'NEL &amp; P4P Backsheet'!$D$11:$BF$187, K$26,0))</f>
        <v>0</v>
      </c>
      <c r="L114" s="210">
        <f ca="1">IF(ISERROR(VLOOKUP($B114,'NEL &amp; P4P Backsheet'!$D$11:$BF$187,L$26,0)),"",VLOOKUP($B114,'NEL &amp; P4P Backsheet'!$D$11:$BF$187, L$26,0))</f>
        <v>0</v>
      </c>
      <c r="M114" s="210">
        <f ca="1">IF(ISERROR(VLOOKUP($B114,'NEL &amp; P4P Backsheet'!$D$11:$BF$187,M$26,0)),"",VLOOKUP($B114,'NEL &amp; P4P Backsheet'!$D$11:$BF$187, M$26,0))</f>
        <v>0</v>
      </c>
      <c r="N114" s="215">
        <f ca="1">IF(ISERROR(VLOOKUP($B114,'NEL &amp; P4P Backsheet'!$D$11:$BF$187,N$26,0)),"",VLOOKUP($B114,'NEL &amp; P4P Backsheet'!$D$11:$BF$187, N$26,0))</f>
        <v>0</v>
      </c>
      <c r="O114" s="213">
        <f ca="1">IF(ISERROR(VLOOKUP($B114,'NEL &amp; P4P Backsheet'!$D$11:$BF$187,O$26,0)),"",VLOOKUP($B114,'NEL &amp; P4P Backsheet'!$D$11:$BF$187, O$26,0))</f>
        <v>0</v>
      </c>
      <c r="P114" s="350">
        <f ca="1">IF(ISERROR(VLOOKUP($B114,'NEL &amp; P4P Backsheet'!$D$11:$BF$187,P$26,0)),"",VLOOKUP($B114,'NEL &amp; P4P Backsheet'!$D$11:$BF$187, P$26,0))</f>
        <v>0</v>
      </c>
      <c r="Q114" s="262">
        <f ca="1">IF(ISERROR(VLOOKUP($B114,'NEL &amp; P4P Backsheet'!$D$11:$BF$187,Q$26,0)),"",VLOOKUP($B114,'NEL &amp; P4P Backsheet'!$D$11:$BF$187, Q$26,0))</f>
        <v>0</v>
      </c>
      <c r="R114" s="213">
        <f ca="1">IF(ISERROR(VLOOKUP($B114,'NEL &amp; P4P Backsheet'!$D$11:$BF$187,R$26,0)),"",VLOOKUP($B114,'NEL &amp; P4P Backsheet'!$D$11:$BF$187, R$26,0))</f>
        <v>0</v>
      </c>
      <c r="S114" s="350">
        <f ca="1">IF(ISERROR(VLOOKUP($B114,'NEL &amp; P4P Backsheet'!$D$11:$BF$187,S$26,0)),"",VLOOKUP($B114,'NEL &amp; P4P Backsheet'!$D$11:$BF$187, S$26,0))</f>
        <v>0</v>
      </c>
      <c r="T114" s="215">
        <f ca="1">IF(ISERROR(VLOOKUP($B114,'NEL &amp; P4P Backsheet'!$D$11:$BF$187,T$26,0)),"",VLOOKUP($B114,'NEL &amp; P4P Backsheet'!$D$11:$BF$187, T$26,0))</f>
        <v>0</v>
      </c>
      <c r="U114" s="375" t="str">
        <f ca="1">IF(ISERROR(VLOOKUP($B114,'NEL &amp; P4P Backsheet'!$D$11:$BK$187,$U$26,0)),"",IF(VLOOKUP($B114,'NEL &amp; P4P Backsheet'!$D$11:$BK$187,$U$26,0)=0,"",VLOOKUP($B114,'NEL &amp; P4P Backsheet'!$D$11:$BK$187,$U$26,0)))</f>
        <v>not applicable</v>
      </c>
      <c r="V114"/>
    </row>
    <row r="115" spans="1:22" ht="60" customHeight="1">
      <c r="A115" s="3">
        <v>86</v>
      </c>
      <c r="B115" s="41" t="str">
        <f t="shared" ca="1" si="3"/>
        <v>E09000019</v>
      </c>
      <c r="C115" s="42" t="str">
        <f ca="1">IF(B115="","",VLOOKUP(B115,'Org list'!$J$9:$K$637,2,0))</f>
        <v>Islington</v>
      </c>
      <c r="D115" s="216">
        <f ca="1">IF(ISERROR(VLOOKUP($B115,'NEL &amp; P4P Backsheet'!$D$11:$BM$187,D$26,0)),"",IF(VLOOKUP($B115,'NEL &amp; P4P Backsheet'!$D$11:$BM$187,D$26,0)=0,"",VLOOKUP($B115,'NEL &amp; P4P Backsheet'!$D$11:$BM$187,D$26,0)))</f>
        <v>2058</v>
      </c>
      <c r="E115" s="210">
        <f ca="1">IF(ISERROR(VLOOKUP($B115,'NEL &amp; P4P Backsheet'!$D$11:$BF$187,E$26,0)),"",VLOOKUP($B115,'NEL &amp; P4P Backsheet'!$D$11:$BF$187, E$26,0))</f>
        <v>0</v>
      </c>
      <c r="F115" s="210">
        <f ca="1">IF(ISERROR(VLOOKUP($B115,'NEL &amp; P4P Backsheet'!$D$11:$BF$187,F$26,0)),"",VLOOKUP($B115,'NEL &amp; P4P Backsheet'!$D$11:$BF$187, F$26,0))</f>
        <v>0</v>
      </c>
      <c r="G115" s="210">
        <f ca="1">IF(ISERROR(VLOOKUP($B115,'NEL &amp; P4P Backsheet'!$D$11:$BF$187,G$26,0)),"",VLOOKUP($B115,'NEL &amp; P4P Backsheet'!$D$11:$BF$187, G$26,0))</f>
        <v>0</v>
      </c>
      <c r="H115" s="262">
        <f ca="1">IF(ISERROR(VLOOKUP($B115,'NEL &amp; P4P Backsheet'!$D$11:$BF$187,H$26,0)),"",VLOOKUP($B115,'NEL &amp; P4P Backsheet'!$D$11:$BF$187, H$26,0))</f>
        <v>0</v>
      </c>
      <c r="I115" s="210">
        <f ca="1">IF(ISERROR(VLOOKUP($B115,'NEL &amp; P4P Backsheet'!$D$11:$BF$187,I$26,0)),"",VLOOKUP($B115,'NEL &amp; P4P Backsheet'!$D$11:$BF$187, I$26,0))</f>
        <v>0</v>
      </c>
      <c r="J115" s="347">
        <f ca="1">IF(ISERROR(VLOOKUP($B115,'NEL &amp; P4P Backsheet'!$D$11:$BF$187,J$26,0)),"",VLOOKUP($B115,'NEL &amp; P4P Backsheet'!$D$11:$BF$187, J$26,0))</f>
        <v>0</v>
      </c>
      <c r="K115" s="215">
        <f ca="1">IF(ISERROR(VLOOKUP($B115,'NEL &amp; P4P Backsheet'!$D$11:$BF$187,K$26,0)),"",VLOOKUP($B115,'NEL &amp; P4P Backsheet'!$D$11:$BF$187, K$26,0))</f>
        <v>0</v>
      </c>
      <c r="L115" s="210">
        <f ca="1">IF(ISERROR(VLOOKUP($B115,'NEL &amp; P4P Backsheet'!$D$11:$BF$187,L$26,0)),"",VLOOKUP($B115,'NEL &amp; P4P Backsheet'!$D$11:$BF$187, L$26,0))</f>
        <v>0</v>
      </c>
      <c r="M115" s="210">
        <f ca="1">IF(ISERROR(VLOOKUP($B115,'NEL &amp; P4P Backsheet'!$D$11:$BF$187,M$26,0)),"",VLOOKUP($B115,'NEL &amp; P4P Backsheet'!$D$11:$BF$187, M$26,0))</f>
        <v>0</v>
      </c>
      <c r="N115" s="215">
        <f ca="1">IF(ISERROR(VLOOKUP($B115,'NEL &amp; P4P Backsheet'!$D$11:$BF$187,N$26,0)),"",VLOOKUP($B115,'NEL &amp; P4P Backsheet'!$D$11:$BF$187, N$26,0))</f>
        <v>0</v>
      </c>
      <c r="O115" s="213">
        <f ca="1">IF(ISERROR(VLOOKUP($B115,'NEL &amp; P4P Backsheet'!$D$11:$BF$187,O$26,0)),"",VLOOKUP($B115,'NEL &amp; P4P Backsheet'!$D$11:$BF$187, O$26,0))</f>
        <v>0</v>
      </c>
      <c r="P115" s="350">
        <f ca="1">IF(ISERROR(VLOOKUP($B115,'NEL &amp; P4P Backsheet'!$D$11:$BF$187,P$26,0)),"",VLOOKUP($B115,'NEL &amp; P4P Backsheet'!$D$11:$BF$187, P$26,0))</f>
        <v>0</v>
      </c>
      <c r="Q115" s="262">
        <f ca="1">IF(ISERROR(VLOOKUP($B115,'NEL &amp; P4P Backsheet'!$D$11:$BF$187,Q$26,0)),"",VLOOKUP($B115,'NEL &amp; P4P Backsheet'!$D$11:$BF$187, Q$26,0))</f>
        <v>0</v>
      </c>
      <c r="R115" s="213">
        <f ca="1">IF(ISERROR(VLOOKUP($B115,'NEL &amp; P4P Backsheet'!$D$11:$BF$187,R$26,0)),"",VLOOKUP($B115,'NEL &amp; P4P Backsheet'!$D$11:$BF$187, R$26,0))</f>
        <v>0</v>
      </c>
      <c r="S115" s="350">
        <f ca="1">IF(ISERROR(VLOOKUP($B115,'NEL &amp; P4P Backsheet'!$D$11:$BF$187,S$26,0)),"",VLOOKUP($B115,'NEL &amp; P4P Backsheet'!$D$11:$BF$187, S$26,0))</f>
        <v>0</v>
      </c>
      <c r="T115" s="215">
        <f ca="1">IF(ISERROR(VLOOKUP($B115,'NEL &amp; P4P Backsheet'!$D$11:$BF$187,T$26,0)),"",VLOOKUP($B115,'NEL &amp; P4P Backsheet'!$D$11:$BF$187, T$26,0))</f>
        <v>0</v>
      </c>
      <c r="U115" s="375" t="str">
        <f ca="1">IF(ISERROR(VLOOKUP($B115,'NEL &amp; P4P Backsheet'!$D$11:$BK$187,$U$26,0)),"",IF(VLOOKUP($B115,'NEL &amp; P4P Backsheet'!$D$11:$BK$187,$U$26,0)=0,"",VLOOKUP($B115,'NEL &amp; P4P Backsheet'!$D$11:$BK$187,$U$26,0)))</f>
        <v>not applicable</v>
      </c>
      <c r="V115"/>
    </row>
    <row r="116" spans="1:22" ht="60" customHeight="1">
      <c r="A116" s="3">
        <v>87</v>
      </c>
      <c r="B116" s="41" t="str">
        <f t="shared" ca="1" si="3"/>
        <v>E09000020</v>
      </c>
      <c r="C116" s="42" t="str">
        <f ca="1">IF(B116="","",VLOOKUP(B116,'Org list'!$J$9:$K$637,2,0))</f>
        <v>Kensington and Chelsea</v>
      </c>
      <c r="D116" s="216">
        <f ca="1">IF(ISERROR(VLOOKUP($B116,'NEL &amp; P4P Backsheet'!$D$11:$BM$187,D$26,0)),"",IF(VLOOKUP($B116,'NEL &amp; P4P Backsheet'!$D$11:$BM$187,D$26,0)=0,"",VLOOKUP($B116,'NEL &amp; P4P Backsheet'!$D$11:$BM$187,D$26,0)))</f>
        <v>1897.2716040268499</v>
      </c>
      <c r="E116" s="210">
        <f ca="1">IF(ISERROR(VLOOKUP($B116,'NEL &amp; P4P Backsheet'!$D$11:$BF$187,E$26,0)),"",VLOOKUP($B116,'NEL &amp; P4P Backsheet'!$D$11:$BF$187, E$26,0))</f>
        <v>0</v>
      </c>
      <c r="F116" s="210">
        <f ca="1">IF(ISERROR(VLOOKUP($B116,'NEL &amp; P4P Backsheet'!$D$11:$BF$187,F$26,0)),"",VLOOKUP($B116,'NEL &amp; P4P Backsheet'!$D$11:$BF$187, F$26,0))</f>
        <v>0</v>
      </c>
      <c r="G116" s="210">
        <f ca="1">IF(ISERROR(VLOOKUP($B116,'NEL &amp; P4P Backsheet'!$D$11:$BF$187,G$26,0)),"",VLOOKUP($B116,'NEL &amp; P4P Backsheet'!$D$11:$BF$187, G$26,0))</f>
        <v>0</v>
      </c>
      <c r="H116" s="262">
        <f ca="1">IF(ISERROR(VLOOKUP($B116,'NEL &amp; P4P Backsheet'!$D$11:$BF$187,H$26,0)),"",VLOOKUP($B116,'NEL &amp; P4P Backsheet'!$D$11:$BF$187, H$26,0))</f>
        <v>0</v>
      </c>
      <c r="I116" s="210">
        <f ca="1">IF(ISERROR(VLOOKUP($B116,'NEL &amp; P4P Backsheet'!$D$11:$BF$187,I$26,0)),"",VLOOKUP($B116,'NEL &amp; P4P Backsheet'!$D$11:$BF$187, I$26,0))</f>
        <v>0</v>
      </c>
      <c r="J116" s="347">
        <f ca="1">IF(ISERROR(VLOOKUP($B116,'NEL &amp; P4P Backsheet'!$D$11:$BF$187,J$26,0)),"",VLOOKUP($B116,'NEL &amp; P4P Backsheet'!$D$11:$BF$187, J$26,0))</f>
        <v>0</v>
      </c>
      <c r="K116" s="215">
        <f ca="1">IF(ISERROR(VLOOKUP($B116,'NEL &amp; P4P Backsheet'!$D$11:$BF$187,K$26,0)),"",VLOOKUP($B116,'NEL &amp; P4P Backsheet'!$D$11:$BF$187, K$26,0))</f>
        <v>0</v>
      </c>
      <c r="L116" s="210">
        <f ca="1">IF(ISERROR(VLOOKUP($B116,'NEL &amp; P4P Backsheet'!$D$11:$BF$187,L$26,0)),"",VLOOKUP($B116,'NEL &amp; P4P Backsheet'!$D$11:$BF$187, L$26,0))</f>
        <v>0</v>
      </c>
      <c r="M116" s="210">
        <f ca="1">IF(ISERROR(VLOOKUP($B116,'NEL &amp; P4P Backsheet'!$D$11:$BF$187,M$26,0)),"",VLOOKUP($B116,'NEL &amp; P4P Backsheet'!$D$11:$BF$187, M$26,0))</f>
        <v>0</v>
      </c>
      <c r="N116" s="215">
        <f ca="1">IF(ISERROR(VLOOKUP($B116,'NEL &amp; P4P Backsheet'!$D$11:$BF$187,N$26,0)),"",VLOOKUP($B116,'NEL &amp; P4P Backsheet'!$D$11:$BF$187, N$26,0))</f>
        <v>0</v>
      </c>
      <c r="O116" s="213">
        <f ca="1">IF(ISERROR(VLOOKUP($B116,'NEL &amp; P4P Backsheet'!$D$11:$BF$187,O$26,0)),"",VLOOKUP($B116,'NEL &amp; P4P Backsheet'!$D$11:$BF$187, O$26,0))</f>
        <v>0</v>
      </c>
      <c r="P116" s="350">
        <f ca="1">IF(ISERROR(VLOOKUP($B116,'NEL &amp; P4P Backsheet'!$D$11:$BF$187,P$26,0)),"",VLOOKUP($B116,'NEL &amp; P4P Backsheet'!$D$11:$BF$187, P$26,0))</f>
        <v>0</v>
      </c>
      <c r="Q116" s="262">
        <f ca="1">IF(ISERROR(VLOOKUP($B116,'NEL &amp; P4P Backsheet'!$D$11:$BF$187,Q$26,0)),"",VLOOKUP($B116,'NEL &amp; P4P Backsheet'!$D$11:$BF$187, Q$26,0))</f>
        <v>0</v>
      </c>
      <c r="R116" s="213">
        <f ca="1">IF(ISERROR(VLOOKUP($B116,'NEL &amp; P4P Backsheet'!$D$11:$BF$187,R$26,0)),"",VLOOKUP($B116,'NEL &amp; P4P Backsheet'!$D$11:$BF$187, R$26,0))</f>
        <v>0</v>
      </c>
      <c r="S116" s="350">
        <f ca="1">IF(ISERROR(VLOOKUP($B116,'NEL &amp; P4P Backsheet'!$D$11:$BF$187,S$26,0)),"",VLOOKUP($B116,'NEL &amp; P4P Backsheet'!$D$11:$BF$187, S$26,0))</f>
        <v>0</v>
      </c>
      <c r="T116" s="215">
        <f ca="1">IF(ISERROR(VLOOKUP($B116,'NEL &amp; P4P Backsheet'!$D$11:$BF$187,T$26,0)),"",VLOOKUP($B116,'NEL &amp; P4P Backsheet'!$D$11:$BF$187, T$26,0))</f>
        <v>0</v>
      </c>
      <c r="U116" s="375" t="str">
        <f ca="1">IF(ISERROR(VLOOKUP($B116,'NEL &amp; P4P Backsheet'!$D$11:$BK$187,$U$26,0)),"",IF(VLOOKUP($B116,'NEL &amp; P4P Backsheet'!$D$11:$BK$187,$U$26,0)=0,"",VLOOKUP($B116,'NEL &amp; P4P Backsheet'!$D$11:$BK$187,$U$26,0)))</f>
        <v>not applicable</v>
      </c>
      <c r="V116"/>
    </row>
    <row r="117" spans="1:22" ht="60" customHeight="1">
      <c r="A117" s="3">
        <v>88</v>
      </c>
      <c r="B117" s="41" t="str">
        <f t="shared" ca="1" si="3"/>
        <v>E10000016</v>
      </c>
      <c r="C117" s="42" t="str">
        <f ca="1">IF(B117="","",VLOOKUP(B117,'Org list'!$J$9:$K$637,2,0))</f>
        <v>Kent</v>
      </c>
      <c r="D117" s="216">
        <f ca="1">IF(ISERROR(VLOOKUP($B117,'NEL &amp; P4P Backsheet'!$D$11:$BM$187,D$26,0)),"",IF(VLOOKUP($B117,'NEL &amp; P4P Backsheet'!$D$11:$BM$187,D$26,0)=0,"",VLOOKUP($B117,'NEL &amp; P4P Backsheet'!$D$11:$BM$187,D$26,0)))</f>
        <v>1490</v>
      </c>
      <c r="E117" s="210">
        <f ca="1">IF(ISERROR(VLOOKUP($B117,'NEL &amp; P4P Backsheet'!$D$11:$BF$187,E$26,0)),"",VLOOKUP($B117,'NEL &amp; P4P Backsheet'!$D$11:$BF$187, E$26,0))</f>
        <v>0</v>
      </c>
      <c r="F117" s="210">
        <f ca="1">IF(ISERROR(VLOOKUP($B117,'NEL &amp; P4P Backsheet'!$D$11:$BF$187,F$26,0)),"",VLOOKUP($B117,'NEL &amp; P4P Backsheet'!$D$11:$BF$187, F$26,0))</f>
        <v>0</v>
      </c>
      <c r="G117" s="210">
        <f ca="1">IF(ISERROR(VLOOKUP($B117,'NEL &amp; P4P Backsheet'!$D$11:$BF$187,G$26,0)),"",VLOOKUP($B117,'NEL &amp; P4P Backsheet'!$D$11:$BF$187, G$26,0))</f>
        <v>417036.09999999916</v>
      </c>
      <c r="H117" s="262">
        <f ca="1">IF(ISERROR(VLOOKUP($B117,'NEL &amp; P4P Backsheet'!$D$11:$BF$187,H$26,0)),"",VLOOKUP($B117,'NEL &amp; P4P Backsheet'!$D$11:$BF$187, H$26,0))</f>
        <v>579863.29999999737</v>
      </c>
      <c r="I117" s="210">
        <f ca="1">IF(ISERROR(VLOOKUP($B117,'NEL &amp; P4P Backsheet'!$D$11:$BF$187,I$26,0)),"",VLOOKUP($B117,'NEL &amp; P4P Backsheet'!$D$11:$BF$187, I$26,0))</f>
        <v>0</v>
      </c>
      <c r="J117" s="347">
        <f ca="1">IF(ISERROR(VLOOKUP($B117,'NEL &amp; P4P Backsheet'!$D$11:$BF$187,J$26,0)),"",VLOOKUP($B117,'NEL &amp; P4P Backsheet'!$D$11:$BF$187, J$26,0))</f>
        <v>0</v>
      </c>
      <c r="K117" s="215">
        <f ca="1">IF(ISERROR(VLOOKUP($B117,'NEL &amp; P4P Backsheet'!$D$11:$BF$187,K$26,0)),"",VLOOKUP($B117,'NEL &amp; P4P Backsheet'!$D$11:$BF$187, K$26,0))</f>
        <v>417036.09999999916</v>
      </c>
      <c r="L117" s="210" t="str">
        <f ca="1">IF(ISERROR(VLOOKUP($B117,'NEL &amp; P4P Backsheet'!$D$11:$BF$187,L$26,0)),"",VLOOKUP($B117,'NEL &amp; P4P Backsheet'!$D$11:$BF$187, L$26,0))</f>
        <v>*£545750</v>
      </c>
      <c r="M117" s="210">
        <f ca="1">IF(ISERROR(VLOOKUP($B117,'NEL &amp; P4P Backsheet'!$D$11:$BF$187,M$26,0)),"",VLOOKUP($B117,'NEL &amp; P4P Backsheet'!$D$11:$BF$187, M$26,0))</f>
        <v>0</v>
      </c>
      <c r="N117" s="215" t="str">
        <f ca="1">IF(ISERROR(VLOOKUP($B117,'NEL &amp; P4P Backsheet'!$D$11:$BF$187,N$26,0)),"",VLOOKUP($B117,'NEL &amp; P4P Backsheet'!$D$11:$BF$187, N$26,0))</f>
        <v>*£578491</v>
      </c>
      <c r="O117" s="213">
        <f ca="1">IF(ISERROR(VLOOKUP($B117,'NEL &amp; P4P Backsheet'!$D$11:$BF$187,O$26,0)),"",VLOOKUP($B117,'NEL &amp; P4P Backsheet'!$D$11:$BF$187, O$26,0))</f>
        <v>0</v>
      </c>
      <c r="P117" s="350">
        <f ca="1">IF(ISERROR(VLOOKUP($B117,'NEL &amp; P4P Backsheet'!$D$11:$BF$187,P$26,0)),"",VLOOKUP($B117,'NEL &amp; P4P Backsheet'!$D$11:$BF$187, P$26,0))</f>
        <v>0</v>
      </c>
      <c r="Q117" s="262">
        <f ca="1">IF(ISERROR(VLOOKUP($B117,'NEL &amp; P4P Backsheet'!$D$11:$BF$187,Q$26,0)),"",VLOOKUP($B117,'NEL &amp; P4P Backsheet'!$D$11:$BF$187, Q$26,0))</f>
        <v>0</v>
      </c>
      <c r="R117" s="213">
        <f ca="1">IF(ISERROR(VLOOKUP($B117,'NEL &amp; P4P Backsheet'!$D$11:$BF$187,R$26,0)),"",VLOOKUP($B117,'NEL &amp; P4P Backsheet'!$D$11:$BF$187, R$26,0))</f>
        <v>-545750</v>
      </c>
      <c r="S117" s="350">
        <f ca="1">IF(ISERROR(VLOOKUP($B117,'NEL &amp; P4P Backsheet'!$D$11:$BF$187,S$26,0)),"",VLOOKUP($B117,'NEL &amp; P4P Backsheet'!$D$11:$BF$187, S$26,0))</f>
        <v>0</v>
      </c>
      <c r="T117" s="215">
        <f ca="1">IF(ISERROR(VLOOKUP($B117,'NEL &amp; P4P Backsheet'!$D$11:$BF$187,T$26,0)),"",VLOOKUP($B117,'NEL &amp; P4P Backsheet'!$D$11:$BF$187, T$26,0))</f>
        <v>-161454.90000000084</v>
      </c>
      <c r="U117" s="375" t="str">
        <f ca="1">IF(ISERROR(VLOOKUP($B117,'NEL &amp; P4P Backsheet'!$D$11:$BK$187,$U$26,0)),"",IF(VLOOKUP($B117,'NEL &amp; P4P Backsheet'!$D$11:$BK$187,$U$26,0)=0,"",VLOOKUP($B117,'NEL &amp; P4P Backsheet'!$D$11:$BK$187,$U$26,0)))</f>
        <v>acute care</v>
      </c>
      <c r="V117"/>
    </row>
    <row r="118" spans="1:22" ht="60" customHeight="1">
      <c r="A118" s="3">
        <v>89</v>
      </c>
      <c r="B118" s="41" t="str">
        <f t="shared" ca="1" si="3"/>
        <v>E06000010</v>
      </c>
      <c r="C118" s="42" t="str">
        <f ca="1">IF(B118="","",VLOOKUP(B118,'Org list'!$J$9:$K$637,2,0))</f>
        <v>Kingston upon Hull, City of</v>
      </c>
      <c r="D118" s="216">
        <f ca="1">IF(ISERROR(VLOOKUP($B118,'NEL &amp; P4P Backsheet'!$D$11:$BM$187,D$26,0)),"",IF(VLOOKUP($B118,'NEL &amp; P4P Backsheet'!$D$11:$BM$187,D$26,0)=0,"",VLOOKUP($B118,'NEL &amp; P4P Backsheet'!$D$11:$BM$187,D$26,0)))</f>
        <v>1490</v>
      </c>
      <c r="E118" s="210">
        <f ca="1">IF(ISERROR(VLOOKUP($B118,'NEL &amp; P4P Backsheet'!$D$11:$BF$187,E$26,0)),"",VLOOKUP($B118,'NEL &amp; P4P Backsheet'!$D$11:$BF$187, E$26,0))</f>
        <v>387400</v>
      </c>
      <c r="F118" s="210">
        <f ca="1">IF(ISERROR(VLOOKUP($B118,'NEL &amp; P4P Backsheet'!$D$11:$BF$187,F$26,0)),"",VLOOKUP($B118,'NEL &amp; P4P Backsheet'!$D$11:$BF$187, F$26,0))</f>
        <v>378460</v>
      </c>
      <c r="G118" s="210">
        <f ca="1">IF(ISERROR(VLOOKUP($B118,'NEL &amp; P4P Backsheet'!$D$11:$BF$187,G$26,0)),"",VLOOKUP($B118,'NEL &amp; P4P Backsheet'!$D$11:$BF$187, G$26,0))</f>
        <v>382930</v>
      </c>
      <c r="H118" s="262">
        <f ca="1">IF(ISERROR(VLOOKUP($B118,'NEL &amp; P4P Backsheet'!$D$11:$BF$187,H$26,0)),"",VLOOKUP($B118,'NEL &amp; P4P Backsheet'!$D$11:$BF$187, H$26,0))</f>
        <v>382930</v>
      </c>
      <c r="I118" s="210">
        <f ca="1">IF(ISERROR(VLOOKUP($B118,'NEL &amp; P4P Backsheet'!$D$11:$BF$187,I$26,0)),"",VLOOKUP($B118,'NEL &amp; P4P Backsheet'!$D$11:$BF$187, I$26,0))</f>
        <v>387400</v>
      </c>
      <c r="J118" s="347">
        <f ca="1">IF(ISERROR(VLOOKUP($B118,'NEL &amp; P4P Backsheet'!$D$11:$BF$187,J$26,0)),"",VLOOKUP($B118,'NEL &amp; P4P Backsheet'!$D$11:$BF$187, J$26,0))</f>
        <v>378460</v>
      </c>
      <c r="K118" s="215">
        <f ca="1">IF(ISERROR(VLOOKUP($B118,'NEL &amp; P4P Backsheet'!$D$11:$BF$187,K$26,0)),"",VLOOKUP($B118,'NEL &amp; P4P Backsheet'!$D$11:$BF$187, K$26,0))</f>
        <v>382930</v>
      </c>
      <c r="L118" s="210">
        <f ca="1">IF(ISERROR(VLOOKUP($B118,'NEL &amp; P4P Backsheet'!$D$11:$BF$187,L$26,0)),"",VLOOKUP($B118,'NEL &amp; P4P Backsheet'!$D$11:$BF$187, L$26,0))</f>
        <v>382930</v>
      </c>
      <c r="M118" s="210">
        <f ca="1">IF(ISERROR(VLOOKUP($B118,'NEL &amp; P4P Backsheet'!$D$11:$BF$187,M$26,0)),"",VLOOKUP($B118,'NEL &amp; P4P Backsheet'!$D$11:$BF$187, M$26,0))</f>
        <v>382930</v>
      </c>
      <c r="N118" s="215">
        <f ca="1">IF(ISERROR(VLOOKUP($B118,'NEL &amp; P4P Backsheet'!$D$11:$BF$187,N$26,0)),"",VLOOKUP($B118,'NEL &amp; P4P Backsheet'!$D$11:$BF$187, N$26,0))</f>
        <v>382930</v>
      </c>
      <c r="O118" s="213">
        <f ca="1">IF(ISERROR(VLOOKUP($B118,'NEL &amp; P4P Backsheet'!$D$11:$BF$187,O$26,0)),"",VLOOKUP($B118,'NEL &amp; P4P Backsheet'!$D$11:$BF$187, O$26,0))</f>
        <v>0</v>
      </c>
      <c r="P118" s="350">
        <f ca="1">IF(ISERROR(VLOOKUP($B118,'NEL &amp; P4P Backsheet'!$D$11:$BF$187,P$26,0)),"",VLOOKUP($B118,'NEL &amp; P4P Backsheet'!$D$11:$BF$187, P$26,0))</f>
        <v>0</v>
      </c>
      <c r="Q118" s="262">
        <f ca="1">IF(ISERROR(VLOOKUP($B118,'NEL &amp; P4P Backsheet'!$D$11:$BF$187,Q$26,0)),"",VLOOKUP($B118,'NEL &amp; P4P Backsheet'!$D$11:$BF$187, Q$26,0))</f>
        <v>0</v>
      </c>
      <c r="R118" s="213">
        <f ca="1">IF(ISERROR(VLOOKUP($B118,'NEL &amp; P4P Backsheet'!$D$11:$BF$187,R$26,0)),"",VLOOKUP($B118,'NEL &amp; P4P Backsheet'!$D$11:$BF$187, R$26,0))</f>
        <v>4470</v>
      </c>
      <c r="S118" s="350">
        <f ca="1">IF(ISERROR(VLOOKUP($B118,'NEL &amp; P4P Backsheet'!$D$11:$BF$187,S$26,0)),"",VLOOKUP($B118,'NEL &amp; P4P Backsheet'!$D$11:$BF$187, S$26,0))</f>
        <v>-4470</v>
      </c>
      <c r="T118" s="215">
        <f ca="1">IF(ISERROR(VLOOKUP($B118,'NEL &amp; P4P Backsheet'!$D$11:$BF$187,T$26,0)),"",VLOOKUP($B118,'NEL &amp; P4P Backsheet'!$D$11:$BF$187, T$26,0))</f>
        <v>0</v>
      </c>
      <c r="U118" s="375" t="str">
        <f ca="1">IF(ISERROR(VLOOKUP($B118,'NEL &amp; P4P Backsheet'!$D$11:$BK$187,$U$26,0)),"",IF(VLOOKUP($B118,'NEL &amp; P4P Backsheet'!$D$11:$BK$187,$U$26,0)=0,"",VLOOKUP($B118,'NEL &amp; P4P Backsheet'!$D$11:$BK$187,$U$26,0)))</f>
        <v>not applicable</v>
      </c>
      <c r="V118"/>
    </row>
    <row r="119" spans="1:22" ht="60" customHeight="1">
      <c r="A119" s="3">
        <v>90</v>
      </c>
      <c r="B119" s="41" t="str">
        <f t="shared" ca="1" si="3"/>
        <v>E09000021</v>
      </c>
      <c r="C119" s="42" t="str">
        <f ca="1">IF(B119="","",VLOOKUP(B119,'Org list'!$J$9:$K$637,2,0))</f>
        <v>Kingston upon Thames</v>
      </c>
      <c r="D119" s="216">
        <f ca="1">IF(ISERROR(VLOOKUP($B119,'NEL &amp; P4P Backsheet'!$D$11:$BM$187,D$26,0)),"",IF(VLOOKUP($B119,'NEL &amp; P4P Backsheet'!$D$11:$BM$187,D$26,0)=0,"",VLOOKUP($B119,'NEL &amp; P4P Backsheet'!$D$11:$BM$187,D$26,0)))</f>
        <v>2254.7900000000004</v>
      </c>
      <c r="E119" s="210">
        <f ca="1">IF(ISERROR(VLOOKUP($B119,'NEL &amp; P4P Backsheet'!$D$11:$BF$187,E$26,0)),"",VLOOKUP($B119,'NEL &amp; P4P Backsheet'!$D$11:$BF$187, E$26,0))</f>
        <v>293122.70000000007</v>
      </c>
      <c r="F119" s="210">
        <f ca="1">IF(ISERROR(VLOOKUP($B119,'NEL &amp; P4P Backsheet'!$D$11:$BF$187,F$26,0)),"",VLOOKUP($B119,'NEL &amp; P4P Backsheet'!$D$11:$BF$187, F$26,0))</f>
        <v>187147.57</v>
      </c>
      <c r="G119" s="210">
        <f ca="1">IF(ISERROR(VLOOKUP($B119,'NEL &amp; P4P Backsheet'!$D$11:$BF$187,G$26,0)),"",VLOOKUP($B119,'NEL &amp; P4P Backsheet'!$D$11:$BF$187, G$26,0))</f>
        <v>277339.1700000001</v>
      </c>
      <c r="H119" s="262">
        <f ca="1">IF(ISERROR(VLOOKUP($B119,'NEL &amp; P4P Backsheet'!$D$11:$BF$187,H$26,0)),"",VLOOKUP($B119,'NEL &amp; P4P Backsheet'!$D$11:$BF$187, H$26,0))</f>
        <v>171364.04000000004</v>
      </c>
      <c r="I119" s="210">
        <f ca="1">IF(ISERROR(VLOOKUP($B119,'NEL &amp; P4P Backsheet'!$D$11:$BF$187,I$26,0)),"",VLOOKUP($B119,'NEL &amp; P4P Backsheet'!$D$11:$BF$187, I$26,0))</f>
        <v>33821.850000000006</v>
      </c>
      <c r="J119" s="347">
        <f ca="1">IF(ISERROR(VLOOKUP($B119,'NEL &amp; P4P Backsheet'!$D$11:$BF$187,J$26,0)),"",VLOOKUP($B119,'NEL &amp; P4P Backsheet'!$D$11:$BF$187, J$26,0))</f>
        <v>0</v>
      </c>
      <c r="K119" s="215">
        <f ca="1">IF(ISERROR(VLOOKUP($B119,'NEL &amp; P4P Backsheet'!$D$11:$BF$187,K$26,0)),"",VLOOKUP($B119,'NEL &amp; P4P Backsheet'!$D$11:$BF$187, K$26,0))</f>
        <v>0</v>
      </c>
      <c r="L119" s="210">
        <f ca="1">IF(ISERROR(VLOOKUP($B119,'NEL &amp; P4P Backsheet'!$D$11:$BF$187,L$26,0)),"",VLOOKUP($B119,'NEL &amp; P4P Backsheet'!$D$11:$BF$187, L$26,0))</f>
        <v>0</v>
      </c>
      <c r="M119" s="210">
        <f ca="1">IF(ISERROR(VLOOKUP($B119,'NEL &amp; P4P Backsheet'!$D$11:$BF$187,M$26,0)),"",VLOOKUP($B119,'NEL &amp; P4P Backsheet'!$D$11:$BF$187, M$26,0))</f>
        <v>50000</v>
      </c>
      <c r="N119" s="215">
        <f ca="1">IF(ISERROR(VLOOKUP($B119,'NEL &amp; P4P Backsheet'!$D$11:$BF$187,N$26,0)),"",VLOOKUP($B119,'NEL &amp; P4P Backsheet'!$D$11:$BF$187, N$26,0))</f>
        <v>50000</v>
      </c>
      <c r="O119" s="213">
        <f ca="1">IF(ISERROR(VLOOKUP($B119,'NEL &amp; P4P Backsheet'!$D$11:$BF$187,O$26,0)),"",VLOOKUP($B119,'NEL &amp; P4P Backsheet'!$D$11:$BF$187, O$26,0))</f>
        <v>259300.85000000006</v>
      </c>
      <c r="P119" s="350">
        <f ca="1">IF(ISERROR(VLOOKUP($B119,'NEL &amp; P4P Backsheet'!$D$11:$BF$187,P$26,0)),"",VLOOKUP($B119,'NEL &amp; P4P Backsheet'!$D$11:$BF$187, P$26,0))</f>
        <v>187147.57</v>
      </c>
      <c r="Q119" s="262">
        <f ca="1">IF(ISERROR(VLOOKUP($B119,'NEL &amp; P4P Backsheet'!$D$11:$BF$187,Q$26,0)),"",VLOOKUP($B119,'NEL &amp; P4P Backsheet'!$D$11:$BF$187, Q$26,0))</f>
        <v>277339.1700000001</v>
      </c>
      <c r="R119" s="213">
        <f ca="1">IF(ISERROR(VLOOKUP($B119,'NEL &amp; P4P Backsheet'!$D$11:$BF$187,R$26,0)),"",VLOOKUP($B119,'NEL &amp; P4P Backsheet'!$D$11:$BF$187, R$26,0))</f>
        <v>293122.70000000007</v>
      </c>
      <c r="S119" s="350">
        <f ca="1">IF(ISERROR(VLOOKUP($B119,'NEL &amp; P4P Backsheet'!$D$11:$BF$187,S$26,0)),"",VLOOKUP($B119,'NEL &amp; P4P Backsheet'!$D$11:$BF$187, S$26,0))</f>
        <v>137147.57</v>
      </c>
      <c r="T119" s="215">
        <f ca="1">IF(ISERROR(VLOOKUP($B119,'NEL &amp; P4P Backsheet'!$D$11:$BF$187,T$26,0)),"",VLOOKUP($B119,'NEL &amp; P4P Backsheet'!$D$11:$BF$187, T$26,0))</f>
        <v>227339.1700000001</v>
      </c>
      <c r="U119" s="375" t="str">
        <f ca="1">IF(ISERROR(VLOOKUP($B119,'NEL &amp; P4P Backsheet'!$D$11:$BK$187,$U$26,0)),"",IF(VLOOKUP($B119,'NEL &amp; P4P Backsheet'!$D$11:$BK$187,$U$26,0)=0,"",VLOOKUP($B119,'NEL &amp; P4P Backsheet'!$D$11:$BK$187,$U$26,0)))</f>
        <v>acute care</v>
      </c>
      <c r="V119"/>
    </row>
    <row r="120" spans="1:22" ht="60" customHeight="1">
      <c r="A120" s="3">
        <v>91</v>
      </c>
      <c r="B120" s="41" t="str">
        <f t="shared" ca="1" si="3"/>
        <v>E08000034</v>
      </c>
      <c r="C120" s="42" t="str">
        <f ca="1">IF(B120="","",VLOOKUP(B120,'Org list'!$J$9:$K$637,2,0))</f>
        <v>Kirklees</v>
      </c>
      <c r="D120" s="216">
        <f ca="1">IF(ISERROR(VLOOKUP($B120,'NEL &amp; P4P Backsheet'!$D$11:$BM$187,D$26,0)),"",IF(VLOOKUP($B120,'NEL &amp; P4P Backsheet'!$D$11:$BM$187,D$26,0)=0,"",VLOOKUP($B120,'NEL &amp; P4P Backsheet'!$D$11:$BM$187,D$26,0)))</f>
        <v>1490</v>
      </c>
      <c r="E120" s="210">
        <f ca="1">IF(ISERROR(VLOOKUP($B120,'NEL &amp; P4P Backsheet'!$D$11:$BF$187,E$26,0)),"",VLOOKUP($B120,'NEL &amp; P4P Backsheet'!$D$11:$BF$187, E$26,0))</f>
        <v>604940</v>
      </c>
      <c r="F120" s="210">
        <f ca="1">IF(ISERROR(VLOOKUP($B120,'NEL &amp; P4P Backsheet'!$D$11:$BF$187,F$26,0)),"",VLOOKUP($B120,'NEL &amp; P4P Backsheet'!$D$11:$BF$187, F$26,0))</f>
        <v>609410</v>
      </c>
      <c r="G120" s="210">
        <f ca="1">IF(ISERROR(VLOOKUP($B120,'NEL &amp; P4P Backsheet'!$D$11:$BF$187,G$26,0)),"",VLOOKUP($B120,'NEL &amp; P4P Backsheet'!$D$11:$BF$187, G$26,0))</f>
        <v>609410</v>
      </c>
      <c r="H120" s="262">
        <f ca="1">IF(ISERROR(VLOOKUP($B120,'NEL &amp; P4P Backsheet'!$D$11:$BF$187,H$26,0)),"",VLOOKUP($B120,'NEL &amp; P4P Backsheet'!$D$11:$BF$187, H$26,0))</f>
        <v>628780</v>
      </c>
      <c r="I120" s="210">
        <f ca="1">IF(ISERROR(VLOOKUP($B120,'NEL &amp; P4P Backsheet'!$D$11:$BF$187,I$26,0)),"",VLOOKUP($B120,'NEL &amp; P4P Backsheet'!$D$11:$BF$187, I$26,0))</f>
        <v>23839.999999999996</v>
      </c>
      <c r="J120" s="347">
        <f ca="1">IF(ISERROR(VLOOKUP($B120,'NEL &amp; P4P Backsheet'!$D$11:$BF$187,J$26,0)),"",VLOOKUP($B120,'NEL &amp; P4P Backsheet'!$D$11:$BF$187, J$26,0))</f>
        <v>926780.00000000012</v>
      </c>
      <c r="K120" s="215">
        <f ca="1">IF(ISERROR(VLOOKUP($B120,'NEL &amp; P4P Backsheet'!$D$11:$BF$187,K$26,0)),"",VLOOKUP($B120,'NEL &amp; P4P Backsheet'!$D$11:$BF$187, K$26,0))</f>
        <v>829929.99999999988</v>
      </c>
      <c r="L120" s="210">
        <f ca="1">IF(ISERROR(VLOOKUP($B120,'NEL &amp; P4P Backsheet'!$D$11:$BF$187,L$26,0)),"",VLOOKUP($B120,'NEL &amp; P4P Backsheet'!$D$11:$BF$187, L$26,0))</f>
        <v>0</v>
      </c>
      <c r="M120" s="210">
        <f ca="1">IF(ISERROR(VLOOKUP($B120,'NEL &amp; P4P Backsheet'!$D$11:$BF$187,M$26,0)),"",VLOOKUP($B120,'NEL &amp; P4P Backsheet'!$D$11:$BF$187, M$26,0))</f>
        <v>0</v>
      </c>
      <c r="N120" s="215">
        <f ca="1">IF(ISERROR(VLOOKUP($B120,'NEL &amp; P4P Backsheet'!$D$11:$BF$187,N$26,0)),"",VLOOKUP($B120,'NEL &amp; P4P Backsheet'!$D$11:$BF$187, N$26,0))</f>
        <v>0</v>
      </c>
      <c r="O120" s="213">
        <f ca="1">IF(ISERROR(VLOOKUP($B120,'NEL &amp; P4P Backsheet'!$D$11:$BF$187,O$26,0)),"",VLOOKUP($B120,'NEL &amp; P4P Backsheet'!$D$11:$BF$187, O$26,0))</f>
        <v>581100</v>
      </c>
      <c r="P120" s="350">
        <f ca="1">IF(ISERROR(VLOOKUP($B120,'NEL &amp; P4P Backsheet'!$D$11:$BF$187,P$26,0)),"",VLOOKUP($B120,'NEL &amp; P4P Backsheet'!$D$11:$BF$187, P$26,0))</f>
        <v>-317370.00000000012</v>
      </c>
      <c r="Q120" s="262">
        <f ca="1">IF(ISERROR(VLOOKUP($B120,'NEL &amp; P4P Backsheet'!$D$11:$BF$187,Q$26,0)),"",VLOOKUP($B120,'NEL &amp; P4P Backsheet'!$D$11:$BF$187, Q$26,0))</f>
        <v>-220519.99999999988</v>
      </c>
      <c r="R120" s="213">
        <f ca="1">IF(ISERROR(VLOOKUP($B120,'NEL &amp; P4P Backsheet'!$D$11:$BF$187,R$26,0)),"",VLOOKUP($B120,'NEL &amp; P4P Backsheet'!$D$11:$BF$187, R$26,0))</f>
        <v>604940</v>
      </c>
      <c r="S120" s="350">
        <f ca="1">IF(ISERROR(VLOOKUP($B120,'NEL &amp; P4P Backsheet'!$D$11:$BF$187,S$26,0)),"",VLOOKUP($B120,'NEL &amp; P4P Backsheet'!$D$11:$BF$187, S$26,0))</f>
        <v>609410</v>
      </c>
      <c r="T120" s="215">
        <f ca="1">IF(ISERROR(VLOOKUP($B120,'NEL &amp; P4P Backsheet'!$D$11:$BF$187,T$26,0)),"",VLOOKUP($B120,'NEL &amp; P4P Backsheet'!$D$11:$BF$187, T$26,0))</f>
        <v>609410</v>
      </c>
      <c r="U120" s="375" t="str">
        <f ca="1">IF(ISERROR(VLOOKUP($B120,'NEL &amp; P4P Backsheet'!$D$11:$BK$187,$U$26,0)),"",IF(VLOOKUP($B120,'NEL &amp; P4P Backsheet'!$D$11:$BK$187,$U$26,0)=0,"",VLOOKUP($B120,'NEL &amp; P4P Backsheet'!$D$11:$BK$187,$U$26,0)))</f>
        <v>not applicable</v>
      </c>
      <c r="V120"/>
    </row>
    <row r="121" spans="1:22" ht="60" customHeight="1">
      <c r="A121" s="3">
        <v>92</v>
      </c>
      <c r="B121" s="41" t="str">
        <f t="shared" ca="1" si="3"/>
        <v>E08000011</v>
      </c>
      <c r="C121" s="42" t="str">
        <f ca="1">IF(B121="","",VLOOKUP(B121,'Org list'!$J$9:$K$637,2,0))</f>
        <v>Knowsley</v>
      </c>
      <c r="D121" s="216">
        <f ca="1">IF(ISERROR(VLOOKUP($B121,'NEL &amp; P4P Backsheet'!$D$11:$BM$187,D$26,0)),"",IF(VLOOKUP($B121,'NEL &amp; P4P Backsheet'!$D$11:$BM$187,D$26,0)=0,"",VLOOKUP($B121,'NEL &amp; P4P Backsheet'!$D$11:$BM$187,D$26,0)))</f>
        <v>1490</v>
      </c>
      <c r="E121" s="210">
        <f ca="1">IF(ISERROR(VLOOKUP($B121,'NEL &amp; P4P Backsheet'!$D$11:$BF$187,E$26,0)),"",VLOOKUP($B121,'NEL &amp; P4P Backsheet'!$D$11:$BF$187, E$26,0))</f>
        <v>0</v>
      </c>
      <c r="F121" s="210">
        <f ca="1">IF(ISERROR(VLOOKUP($B121,'NEL &amp; P4P Backsheet'!$D$11:$BF$187,F$26,0)),"",VLOOKUP($B121,'NEL &amp; P4P Backsheet'!$D$11:$BF$187, F$26,0))</f>
        <v>0</v>
      </c>
      <c r="G121" s="210">
        <f ca="1">IF(ISERROR(VLOOKUP($B121,'NEL &amp; P4P Backsheet'!$D$11:$BF$187,G$26,0)),"",VLOOKUP($B121,'NEL &amp; P4P Backsheet'!$D$11:$BF$187, G$26,0))</f>
        <v>0</v>
      </c>
      <c r="H121" s="262">
        <f ca="1">IF(ISERROR(VLOOKUP($B121,'NEL &amp; P4P Backsheet'!$D$11:$BF$187,H$26,0)),"",VLOOKUP($B121,'NEL &amp; P4P Backsheet'!$D$11:$BF$187, H$26,0))</f>
        <v>0</v>
      </c>
      <c r="I121" s="210">
        <f ca="1">IF(ISERROR(VLOOKUP($B121,'NEL &amp; P4P Backsheet'!$D$11:$BF$187,I$26,0)),"",VLOOKUP($B121,'NEL &amp; P4P Backsheet'!$D$11:$BF$187, I$26,0))</f>
        <v>0</v>
      </c>
      <c r="J121" s="347">
        <f ca="1">IF(ISERROR(VLOOKUP($B121,'NEL &amp; P4P Backsheet'!$D$11:$BF$187,J$26,0)),"",VLOOKUP($B121,'NEL &amp; P4P Backsheet'!$D$11:$BF$187, J$26,0))</f>
        <v>0</v>
      </c>
      <c r="K121" s="215">
        <f ca="1">IF(ISERROR(VLOOKUP($B121,'NEL &amp; P4P Backsheet'!$D$11:$BF$187,K$26,0)),"",VLOOKUP($B121,'NEL &amp; P4P Backsheet'!$D$11:$BF$187, K$26,0))</f>
        <v>0</v>
      </c>
      <c r="L121" s="210" t="str">
        <f ca="1">IF(ISERROR(VLOOKUP($B121,'NEL &amp; P4P Backsheet'!$D$11:$BF$187,L$26,0)),"",VLOOKUP($B121,'NEL &amp; P4P Backsheet'!$D$11:$BF$187, L$26,0))</f>
        <v>*£74500</v>
      </c>
      <c r="M121" s="210" t="str">
        <f ca="1">IF(ISERROR(VLOOKUP($B121,'NEL &amp; P4P Backsheet'!$D$11:$BF$187,M$26,0)),"",VLOOKUP($B121,'NEL &amp; P4P Backsheet'!$D$11:$BF$187, M$26,0))</f>
        <v>*£314390</v>
      </c>
      <c r="N121" s="215" t="str">
        <f ca="1">IF(ISERROR(VLOOKUP($B121,'NEL &amp; P4P Backsheet'!$D$11:$BF$187,N$26,0)),"",VLOOKUP($B121,'NEL &amp; P4P Backsheet'!$D$11:$BF$187, N$26,0))</f>
        <v>*£272670</v>
      </c>
      <c r="O121" s="213">
        <f ca="1">IF(ISERROR(VLOOKUP($B121,'NEL &amp; P4P Backsheet'!$D$11:$BF$187,O$26,0)),"",VLOOKUP($B121,'NEL &amp; P4P Backsheet'!$D$11:$BF$187, O$26,0))</f>
        <v>0</v>
      </c>
      <c r="P121" s="350">
        <f ca="1">IF(ISERROR(VLOOKUP($B121,'NEL &amp; P4P Backsheet'!$D$11:$BF$187,P$26,0)),"",VLOOKUP($B121,'NEL &amp; P4P Backsheet'!$D$11:$BF$187, P$26,0))</f>
        <v>0</v>
      </c>
      <c r="Q121" s="262">
        <f ca="1">IF(ISERROR(VLOOKUP($B121,'NEL &amp; P4P Backsheet'!$D$11:$BF$187,Q$26,0)),"",VLOOKUP($B121,'NEL &amp; P4P Backsheet'!$D$11:$BF$187, Q$26,0))</f>
        <v>0</v>
      </c>
      <c r="R121" s="213">
        <f ca="1">IF(ISERROR(VLOOKUP($B121,'NEL &amp; P4P Backsheet'!$D$11:$BF$187,R$26,0)),"",VLOOKUP($B121,'NEL &amp; P4P Backsheet'!$D$11:$BF$187, R$26,0))</f>
        <v>-74500</v>
      </c>
      <c r="S121" s="350">
        <f ca="1">IF(ISERROR(VLOOKUP($B121,'NEL &amp; P4P Backsheet'!$D$11:$BF$187,S$26,0)),"",VLOOKUP($B121,'NEL &amp; P4P Backsheet'!$D$11:$BF$187, S$26,0))</f>
        <v>-314390</v>
      </c>
      <c r="T121" s="215">
        <f ca="1">IF(ISERROR(VLOOKUP($B121,'NEL &amp; P4P Backsheet'!$D$11:$BF$187,T$26,0)),"",VLOOKUP($B121,'NEL &amp; P4P Backsheet'!$D$11:$BF$187, T$26,0))</f>
        <v>-272670</v>
      </c>
      <c r="U121" s="375" t="str">
        <f ca="1">IF(ISERROR(VLOOKUP($B121,'NEL &amp; P4P Backsheet'!$D$11:$BK$187,$U$26,0)),"",IF(VLOOKUP($B121,'NEL &amp; P4P Backsheet'!$D$11:$BK$187,$U$26,0)=0,"",VLOOKUP($B121,'NEL &amp; P4P Backsheet'!$D$11:$BK$187,$U$26,0)))</f>
        <v>not applicable</v>
      </c>
      <c r="V121"/>
    </row>
    <row r="122" spans="1:22" ht="60" customHeight="1">
      <c r="A122" s="3">
        <v>93</v>
      </c>
      <c r="B122" s="41" t="str">
        <f t="shared" ca="1" si="3"/>
        <v>E09000022</v>
      </c>
      <c r="C122" s="42" t="str">
        <f ca="1">IF(B122="","",VLOOKUP(B122,'Org list'!$J$9:$K$637,2,0))</f>
        <v>Lambeth</v>
      </c>
      <c r="D122" s="216">
        <f ca="1">IF(ISERROR(VLOOKUP($B122,'NEL &amp; P4P Backsheet'!$D$11:$BM$187,D$26,0)),"",IF(VLOOKUP($B122,'NEL &amp; P4P Backsheet'!$D$11:$BM$187,D$26,0)=0,"",VLOOKUP($B122,'NEL &amp; P4P Backsheet'!$D$11:$BM$187,D$26,0)))</f>
        <v>1490</v>
      </c>
      <c r="E122" s="210">
        <f ca="1">IF(ISERROR(VLOOKUP($B122,'NEL &amp; P4P Backsheet'!$D$11:$BF$187,E$26,0)),"",VLOOKUP($B122,'NEL &amp; P4P Backsheet'!$D$11:$BF$187, E$26,0))</f>
        <v>458920</v>
      </c>
      <c r="F122" s="210">
        <f ca="1">IF(ISERROR(VLOOKUP($B122,'NEL &amp; P4P Backsheet'!$D$11:$BF$187,F$26,0)),"",VLOOKUP($B122,'NEL &amp; P4P Backsheet'!$D$11:$BF$187, F$26,0))</f>
        <v>390380</v>
      </c>
      <c r="G122" s="210">
        <f ca="1">IF(ISERROR(VLOOKUP($B122,'NEL &amp; P4P Backsheet'!$D$11:$BF$187,G$26,0)),"",VLOOKUP($B122,'NEL &amp; P4P Backsheet'!$D$11:$BF$187, G$26,0))</f>
        <v>0</v>
      </c>
      <c r="H122" s="262">
        <f ca="1">IF(ISERROR(VLOOKUP($B122,'NEL &amp; P4P Backsheet'!$D$11:$BF$187,H$26,0)),"",VLOOKUP($B122,'NEL &amp; P4P Backsheet'!$D$11:$BF$187, H$26,0))</f>
        <v>0</v>
      </c>
      <c r="I122" s="210">
        <f ca="1">IF(ISERROR(VLOOKUP($B122,'NEL &amp; P4P Backsheet'!$D$11:$BF$187,I$26,0)),"",VLOOKUP($B122,'NEL &amp; P4P Backsheet'!$D$11:$BF$187, I$26,0))</f>
        <v>0</v>
      </c>
      <c r="J122" s="347">
        <f ca="1">IF(ISERROR(VLOOKUP($B122,'NEL &amp; P4P Backsheet'!$D$11:$BF$187,J$26,0)),"",VLOOKUP($B122,'NEL &amp; P4P Backsheet'!$D$11:$BF$187, J$26,0))</f>
        <v>166880</v>
      </c>
      <c r="K122" s="215">
        <f ca="1">IF(ISERROR(VLOOKUP($B122,'NEL &amp; P4P Backsheet'!$D$11:$BF$187,K$26,0)),"",VLOOKUP($B122,'NEL &amp; P4P Backsheet'!$D$11:$BF$187, K$26,0))</f>
        <v>315880</v>
      </c>
      <c r="L122" s="210">
        <f ca="1">IF(ISERROR(VLOOKUP($B122,'NEL &amp; P4P Backsheet'!$D$11:$BF$187,L$26,0)),"",VLOOKUP($B122,'NEL &amp; P4P Backsheet'!$D$11:$BF$187, L$26,0))</f>
        <v>202640</v>
      </c>
      <c r="M122" s="210">
        <f ca="1">IF(ISERROR(VLOOKUP($B122,'NEL &amp; P4P Backsheet'!$D$11:$BF$187,M$26,0)),"",VLOOKUP($B122,'NEL &amp; P4P Backsheet'!$D$11:$BF$187, M$26,0))</f>
        <v>166880</v>
      </c>
      <c r="N122" s="215">
        <f ca="1">IF(ISERROR(VLOOKUP($B122,'NEL &amp; P4P Backsheet'!$D$11:$BF$187,N$26,0)),"",VLOOKUP($B122,'NEL &amp; P4P Backsheet'!$D$11:$BF$187, N$26,0))</f>
        <v>315880</v>
      </c>
      <c r="O122" s="213">
        <f ca="1">IF(ISERROR(VLOOKUP($B122,'NEL &amp; P4P Backsheet'!$D$11:$BF$187,O$26,0)),"",VLOOKUP($B122,'NEL &amp; P4P Backsheet'!$D$11:$BF$187, O$26,0))</f>
        <v>458920</v>
      </c>
      <c r="P122" s="350">
        <f ca="1">IF(ISERROR(VLOOKUP($B122,'NEL &amp; P4P Backsheet'!$D$11:$BF$187,P$26,0)),"",VLOOKUP($B122,'NEL &amp; P4P Backsheet'!$D$11:$BF$187, P$26,0))</f>
        <v>223500</v>
      </c>
      <c r="Q122" s="262">
        <f ca="1">IF(ISERROR(VLOOKUP($B122,'NEL &amp; P4P Backsheet'!$D$11:$BF$187,Q$26,0)),"",VLOOKUP($B122,'NEL &amp; P4P Backsheet'!$D$11:$BF$187, Q$26,0))</f>
        <v>-315880</v>
      </c>
      <c r="R122" s="213">
        <f ca="1">IF(ISERROR(VLOOKUP($B122,'NEL &amp; P4P Backsheet'!$D$11:$BF$187,R$26,0)),"",VLOOKUP($B122,'NEL &amp; P4P Backsheet'!$D$11:$BF$187, R$26,0))</f>
        <v>256280</v>
      </c>
      <c r="S122" s="350">
        <f ca="1">IF(ISERROR(VLOOKUP($B122,'NEL &amp; P4P Backsheet'!$D$11:$BF$187,S$26,0)),"",VLOOKUP($B122,'NEL &amp; P4P Backsheet'!$D$11:$BF$187, S$26,0))</f>
        <v>223500</v>
      </c>
      <c r="T122" s="215">
        <f ca="1">IF(ISERROR(VLOOKUP($B122,'NEL &amp; P4P Backsheet'!$D$11:$BF$187,T$26,0)),"",VLOOKUP($B122,'NEL &amp; P4P Backsheet'!$D$11:$BF$187, T$26,0))</f>
        <v>-315880</v>
      </c>
      <c r="U122" s="375" t="str">
        <f ca="1">IF(ISERROR(VLOOKUP($B122,'NEL &amp; P4P Backsheet'!$D$11:$BK$187,$U$26,0)),"",IF(VLOOKUP($B122,'NEL &amp; P4P Backsheet'!$D$11:$BK$187,$U$26,0)=0,"",VLOOKUP($B122,'NEL &amp; P4P Backsheet'!$D$11:$BK$187,$U$26,0)))</f>
        <v>not applicable</v>
      </c>
      <c r="V122"/>
    </row>
    <row r="123" spans="1:22" ht="60" customHeight="1">
      <c r="A123" s="3">
        <v>94</v>
      </c>
      <c r="B123" s="41" t="str">
        <f t="shared" ca="1" si="3"/>
        <v>E10000017</v>
      </c>
      <c r="C123" s="42" t="str">
        <f ca="1">IF(B123="","",VLOOKUP(B123,'Org list'!$J$9:$K$637,2,0))</f>
        <v>Lancashire</v>
      </c>
      <c r="D123" s="216">
        <f ca="1">IF(ISERROR(VLOOKUP($B123,'NEL &amp; P4P Backsheet'!$D$11:$BM$187,D$26,0)),"",IF(VLOOKUP($B123,'NEL &amp; P4P Backsheet'!$D$11:$BM$187,D$26,0)=0,"",VLOOKUP($B123,'NEL &amp; P4P Backsheet'!$D$11:$BM$187,D$26,0)))</f>
        <v>1490</v>
      </c>
      <c r="E123" s="210">
        <f ca="1">IF(ISERROR(VLOOKUP($B123,'NEL &amp; P4P Backsheet'!$D$11:$BF$187,E$26,0)),"",VLOOKUP($B123,'NEL &amp; P4P Backsheet'!$D$11:$BF$187, E$26,0))</f>
        <v>1580890</v>
      </c>
      <c r="F123" s="210">
        <f ca="1">IF(ISERROR(VLOOKUP($B123,'NEL &amp; P4P Backsheet'!$D$11:$BF$187,F$26,0)),"",VLOOKUP($B123,'NEL &amp; P4P Backsheet'!$D$11:$BF$187, F$26,0))</f>
        <v>1595790</v>
      </c>
      <c r="G123" s="210">
        <f ca="1">IF(ISERROR(VLOOKUP($B123,'NEL &amp; P4P Backsheet'!$D$11:$BF$187,G$26,0)),"",VLOOKUP($B123,'NEL &amp; P4P Backsheet'!$D$11:$BF$187, G$26,0))</f>
        <v>1543640</v>
      </c>
      <c r="H123" s="262">
        <f ca="1">IF(ISERROR(VLOOKUP($B123,'NEL &amp; P4P Backsheet'!$D$11:$BF$187,H$26,0)),"",VLOOKUP($B123,'NEL &amp; P4P Backsheet'!$D$11:$BF$187, H$26,0))</f>
        <v>1644960</v>
      </c>
      <c r="I123" s="210">
        <f ca="1">IF(ISERROR(VLOOKUP($B123,'NEL &amp; P4P Backsheet'!$D$11:$BF$187,I$26,0)),"",VLOOKUP($B123,'NEL &amp; P4P Backsheet'!$D$11:$BF$187, I$26,0))</f>
        <v>0</v>
      </c>
      <c r="J123" s="347">
        <f ca="1">IF(ISERROR(VLOOKUP($B123,'NEL &amp; P4P Backsheet'!$D$11:$BF$187,J$26,0)),"",VLOOKUP($B123,'NEL &amp; P4P Backsheet'!$D$11:$BF$187, J$26,0))</f>
        <v>0</v>
      </c>
      <c r="K123" s="215">
        <f ca="1">IF(ISERROR(VLOOKUP($B123,'NEL &amp; P4P Backsheet'!$D$11:$BF$187,K$26,0)),"",VLOOKUP($B123,'NEL &amp; P4P Backsheet'!$D$11:$BF$187, K$26,0))</f>
        <v>733080</v>
      </c>
      <c r="L123" s="210">
        <f ca="1">IF(ISERROR(VLOOKUP($B123,'NEL &amp; P4P Backsheet'!$D$11:$BF$187,L$26,0)),"",VLOOKUP($B123,'NEL &amp; P4P Backsheet'!$D$11:$BF$187, L$26,0))</f>
        <v>1580890</v>
      </c>
      <c r="M123" s="210">
        <f ca="1">IF(ISERROR(VLOOKUP($B123,'NEL &amp; P4P Backsheet'!$D$11:$BF$187,M$26,0)),"",VLOOKUP($B123,'NEL &amp; P4P Backsheet'!$D$11:$BF$187, M$26,0))</f>
        <v>1595790</v>
      </c>
      <c r="N123" s="215">
        <f ca="1">IF(ISERROR(VLOOKUP($B123,'NEL &amp; P4P Backsheet'!$D$11:$BF$187,N$26,0)),"",VLOOKUP($B123,'NEL &amp; P4P Backsheet'!$D$11:$BF$187, N$26,0))</f>
        <v>153640</v>
      </c>
      <c r="O123" s="213">
        <f ca="1">IF(ISERROR(VLOOKUP($B123,'NEL &amp; P4P Backsheet'!$D$11:$BF$187,O$26,0)),"",VLOOKUP($B123,'NEL &amp; P4P Backsheet'!$D$11:$BF$187, O$26,0))</f>
        <v>1580890</v>
      </c>
      <c r="P123" s="350">
        <f ca="1">IF(ISERROR(VLOOKUP($B123,'NEL &amp; P4P Backsheet'!$D$11:$BF$187,P$26,0)),"",VLOOKUP($B123,'NEL &amp; P4P Backsheet'!$D$11:$BF$187, P$26,0))</f>
        <v>1595790</v>
      </c>
      <c r="Q123" s="262">
        <f ca="1">IF(ISERROR(VLOOKUP($B123,'NEL &amp; P4P Backsheet'!$D$11:$BF$187,Q$26,0)),"",VLOOKUP($B123,'NEL &amp; P4P Backsheet'!$D$11:$BF$187, Q$26,0))</f>
        <v>810560</v>
      </c>
      <c r="R123" s="213">
        <f ca="1">IF(ISERROR(VLOOKUP($B123,'NEL &amp; P4P Backsheet'!$D$11:$BF$187,R$26,0)),"",VLOOKUP($B123,'NEL &amp; P4P Backsheet'!$D$11:$BF$187, R$26,0))</f>
        <v>0</v>
      </c>
      <c r="S123" s="350">
        <f ca="1">IF(ISERROR(VLOOKUP($B123,'NEL &amp; P4P Backsheet'!$D$11:$BF$187,S$26,0)),"",VLOOKUP($B123,'NEL &amp; P4P Backsheet'!$D$11:$BF$187, S$26,0))</f>
        <v>0</v>
      </c>
      <c r="T123" s="215">
        <f ca="1">IF(ISERROR(VLOOKUP($B123,'NEL &amp; P4P Backsheet'!$D$11:$BF$187,T$26,0)),"",VLOOKUP($B123,'NEL &amp; P4P Backsheet'!$D$11:$BF$187, T$26,0))</f>
        <v>1390000</v>
      </c>
      <c r="U123" s="375" t="str">
        <f ca="1">IF(ISERROR(VLOOKUP($B123,'NEL &amp; P4P Backsheet'!$D$11:$BK$187,$U$26,0)),"",IF(VLOOKUP($B123,'NEL &amp; P4P Backsheet'!$D$11:$BK$187,$U$26,0)=0,"",VLOOKUP($B123,'NEL &amp; P4P Backsheet'!$D$11:$BK$187,$U$26,0)))</f>
        <v>not applicable</v>
      </c>
      <c r="V123"/>
    </row>
    <row r="124" spans="1:22" ht="60" customHeight="1">
      <c r="A124" s="3">
        <v>95</v>
      </c>
      <c r="B124" s="41" t="str">
        <f t="shared" ca="1" si="3"/>
        <v>E08000035</v>
      </c>
      <c r="C124" s="42" t="str">
        <f ca="1">IF(B124="","",VLOOKUP(B124,'Org list'!$J$9:$K$637,2,0))</f>
        <v>Leeds</v>
      </c>
      <c r="D124" s="216">
        <f ca="1">IF(ISERROR(VLOOKUP($B124,'NEL &amp; P4P Backsheet'!$D$11:$BM$187,D$26,0)),"",IF(VLOOKUP($B124,'NEL &amp; P4P Backsheet'!$D$11:$BM$187,D$26,0)=0,"",VLOOKUP($B124,'NEL &amp; P4P Backsheet'!$D$11:$BM$187,D$26,0)))</f>
        <v>2150</v>
      </c>
      <c r="E124" s="210">
        <f ca="1">IF(ISERROR(VLOOKUP($B124,'NEL &amp; P4P Backsheet'!$D$11:$BF$187,E$26,0)),"",VLOOKUP($B124,'NEL &amp; P4P Backsheet'!$D$11:$BF$187, E$26,0))</f>
        <v>797650</v>
      </c>
      <c r="F124" s="210">
        <f ca="1">IF(ISERROR(VLOOKUP($B124,'NEL &amp; P4P Backsheet'!$D$11:$BF$187,F$26,0)),"",VLOOKUP($B124,'NEL &amp; P4P Backsheet'!$D$11:$BF$187, F$26,0))</f>
        <v>1109400</v>
      </c>
      <c r="G124" s="210">
        <f ca="1">IF(ISERROR(VLOOKUP($B124,'NEL &amp; P4P Backsheet'!$D$11:$BF$187,G$26,0)),"",VLOOKUP($B124,'NEL &amp; P4P Backsheet'!$D$11:$BF$187, G$26,0))</f>
        <v>1494250</v>
      </c>
      <c r="H124" s="262">
        <f ca="1">IF(ISERROR(VLOOKUP($B124,'NEL &amp; P4P Backsheet'!$D$11:$BF$187,H$26,0)),"",VLOOKUP($B124,'NEL &amp; P4P Backsheet'!$D$11:$BF$187, H$26,0))</f>
        <v>1904900</v>
      </c>
      <c r="I124" s="210">
        <f ca="1">IF(ISERROR(VLOOKUP($B124,'NEL &amp; P4P Backsheet'!$D$11:$BF$187,I$26,0)),"",VLOOKUP($B124,'NEL &amp; P4P Backsheet'!$D$11:$BF$187, I$26,0))</f>
        <v>797650</v>
      </c>
      <c r="J124" s="347">
        <f ca="1">IF(ISERROR(VLOOKUP($B124,'NEL &amp; P4P Backsheet'!$D$11:$BF$187,J$26,0)),"",VLOOKUP($B124,'NEL &amp; P4P Backsheet'!$D$11:$BF$187, J$26,0))</f>
        <v>245100</v>
      </c>
      <c r="K124" s="215">
        <f ca="1">IF(ISERROR(VLOOKUP($B124,'NEL &amp; P4P Backsheet'!$D$11:$BF$187,K$26,0)),"",VLOOKUP($B124,'NEL &amp; P4P Backsheet'!$D$11:$BF$187, K$26,0))</f>
        <v>0</v>
      </c>
      <c r="L124" s="210">
        <f ca="1">IF(ISERROR(VLOOKUP($B124,'NEL &amp; P4P Backsheet'!$D$11:$BF$187,L$26,0)),"",VLOOKUP($B124,'NEL &amp; P4P Backsheet'!$D$11:$BF$187, L$26,0))</f>
        <v>0</v>
      </c>
      <c r="M124" s="210">
        <f ca="1">IF(ISERROR(VLOOKUP($B124,'NEL &amp; P4P Backsheet'!$D$11:$BF$187,M$26,0)),"",VLOOKUP($B124,'NEL &amp; P4P Backsheet'!$D$11:$BF$187, M$26,0))</f>
        <v>0</v>
      </c>
      <c r="N124" s="215">
        <f ca="1">IF(ISERROR(VLOOKUP($B124,'NEL &amp; P4P Backsheet'!$D$11:$BF$187,N$26,0)),"",VLOOKUP($B124,'NEL &amp; P4P Backsheet'!$D$11:$BF$187, N$26,0))</f>
        <v>0</v>
      </c>
      <c r="O124" s="213">
        <f ca="1">IF(ISERROR(VLOOKUP($B124,'NEL &amp; P4P Backsheet'!$D$11:$BF$187,O$26,0)),"",VLOOKUP($B124,'NEL &amp; P4P Backsheet'!$D$11:$BF$187, O$26,0))</f>
        <v>0</v>
      </c>
      <c r="P124" s="350">
        <f ca="1">IF(ISERROR(VLOOKUP($B124,'NEL &amp; P4P Backsheet'!$D$11:$BF$187,P$26,0)),"",VLOOKUP($B124,'NEL &amp; P4P Backsheet'!$D$11:$BF$187, P$26,0))</f>
        <v>864300</v>
      </c>
      <c r="Q124" s="262">
        <f ca="1">IF(ISERROR(VLOOKUP($B124,'NEL &amp; P4P Backsheet'!$D$11:$BF$187,Q$26,0)),"",VLOOKUP($B124,'NEL &amp; P4P Backsheet'!$D$11:$BF$187, Q$26,0))</f>
        <v>1494250</v>
      </c>
      <c r="R124" s="213">
        <f ca="1">IF(ISERROR(VLOOKUP($B124,'NEL &amp; P4P Backsheet'!$D$11:$BF$187,R$26,0)),"",VLOOKUP($B124,'NEL &amp; P4P Backsheet'!$D$11:$BF$187, R$26,0))</f>
        <v>797650</v>
      </c>
      <c r="S124" s="350">
        <f ca="1">IF(ISERROR(VLOOKUP($B124,'NEL &amp; P4P Backsheet'!$D$11:$BF$187,S$26,0)),"",VLOOKUP($B124,'NEL &amp; P4P Backsheet'!$D$11:$BF$187, S$26,0))</f>
        <v>1109400</v>
      </c>
      <c r="T124" s="215">
        <f ca="1">IF(ISERROR(VLOOKUP($B124,'NEL &amp; P4P Backsheet'!$D$11:$BF$187,T$26,0)),"",VLOOKUP($B124,'NEL &amp; P4P Backsheet'!$D$11:$BF$187, T$26,0))</f>
        <v>1494250</v>
      </c>
      <c r="U124" s="375" t="str">
        <f ca="1">IF(ISERROR(VLOOKUP($B124,'NEL &amp; P4P Backsheet'!$D$11:$BK$187,$U$26,0)),"",IF(VLOOKUP($B124,'NEL &amp; P4P Backsheet'!$D$11:$BK$187,$U$26,0)=0,"",VLOOKUP($B124,'NEL &amp; P4P Backsheet'!$D$11:$BK$187,$U$26,0)))</f>
        <v>other</v>
      </c>
      <c r="V124"/>
    </row>
    <row r="125" spans="1:22" ht="60" customHeight="1">
      <c r="A125" s="3">
        <v>96</v>
      </c>
      <c r="B125" s="41" t="str">
        <f t="shared" ref="B125:B156" ca="1" si="4">IF($A125&gt;$W$32-1,"",INDIRECT("'Comms by AT'!D"&amp;$A125+$W$29))</f>
        <v>E06000016</v>
      </c>
      <c r="C125" s="42" t="str">
        <f ca="1">IF(B125="","",VLOOKUP(B125,'Org list'!$J$9:$K$637,2,0))</f>
        <v>Leicester</v>
      </c>
      <c r="D125" s="216">
        <f ca="1">IF(ISERROR(VLOOKUP($B125,'NEL &amp; P4P Backsheet'!$D$11:$BM$187,D$26,0)),"",IF(VLOOKUP($B125,'NEL &amp; P4P Backsheet'!$D$11:$BM$187,D$26,0)=0,"",VLOOKUP($B125,'NEL &amp; P4P Backsheet'!$D$11:$BM$187,D$26,0)))</f>
        <v>1490</v>
      </c>
      <c r="E125" s="210">
        <f ca="1">IF(ISERROR(VLOOKUP($B125,'NEL &amp; P4P Backsheet'!$D$11:$BF$187,E$26,0)),"",VLOOKUP($B125,'NEL &amp; P4P Backsheet'!$D$11:$BF$187, E$26,0))</f>
        <v>432100</v>
      </c>
      <c r="F125" s="210">
        <f ca="1">IF(ISERROR(VLOOKUP($B125,'NEL &amp; P4P Backsheet'!$D$11:$BF$187,F$26,0)),"",VLOOKUP($B125,'NEL &amp; P4P Backsheet'!$D$11:$BF$187, F$26,0))</f>
        <v>432100</v>
      </c>
      <c r="G125" s="210">
        <f ca="1">IF(ISERROR(VLOOKUP($B125,'NEL &amp; P4P Backsheet'!$D$11:$BF$187,G$26,0)),"",VLOOKUP($B125,'NEL &amp; P4P Backsheet'!$D$11:$BF$187, G$26,0))</f>
        <v>441040</v>
      </c>
      <c r="H125" s="262">
        <f ca="1">IF(ISERROR(VLOOKUP($B125,'NEL &amp; P4P Backsheet'!$D$11:$BF$187,H$26,0)),"",VLOOKUP($B125,'NEL &amp; P4P Backsheet'!$D$11:$BF$187, H$26,0))</f>
        <v>447000</v>
      </c>
      <c r="I125" s="210">
        <f ca="1">IF(ISERROR(VLOOKUP($B125,'NEL &amp; P4P Backsheet'!$D$11:$BF$187,I$26,0)),"",VLOOKUP($B125,'NEL &amp; P4P Backsheet'!$D$11:$BF$187, I$26,0))</f>
        <v>61089.999999999993</v>
      </c>
      <c r="J125" s="347">
        <f ca="1">IF(ISERROR(VLOOKUP($B125,'NEL &amp; P4P Backsheet'!$D$11:$BF$187,J$26,0)),"",VLOOKUP($B125,'NEL &amp; P4P Backsheet'!$D$11:$BF$187, J$26,0))</f>
        <v>0</v>
      </c>
      <c r="K125" s="215">
        <f ca="1">IF(ISERROR(VLOOKUP($B125,'NEL &amp; P4P Backsheet'!$D$11:$BF$187,K$26,0)),"",VLOOKUP($B125,'NEL &amp; P4P Backsheet'!$D$11:$BF$187, K$26,0))</f>
        <v>0</v>
      </c>
      <c r="L125" s="210">
        <f ca="1">IF(ISERROR(VLOOKUP($B125,'NEL &amp; P4P Backsheet'!$D$11:$BF$187,L$26,0)),"",VLOOKUP($B125,'NEL &amp; P4P Backsheet'!$D$11:$BF$187, L$26,0))</f>
        <v>63140</v>
      </c>
      <c r="M125" s="210">
        <f ca="1">IF(ISERROR(VLOOKUP($B125,'NEL &amp; P4P Backsheet'!$D$11:$BF$187,M$26,0)),"",VLOOKUP($B125,'NEL &amp; P4P Backsheet'!$D$11:$BF$187, M$26,0))</f>
        <v>0</v>
      </c>
      <c r="N125" s="215">
        <f ca="1">IF(ISERROR(VLOOKUP($B125,'NEL &amp; P4P Backsheet'!$D$11:$BF$187,N$26,0)),"",VLOOKUP($B125,'NEL &amp; P4P Backsheet'!$D$11:$BF$187, N$26,0))</f>
        <v>0</v>
      </c>
      <c r="O125" s="213">
        <f ca="1">IF(ISERROR(VLOOKUP($B125,'NEL &amp; P4P Backsheet'!$D$11:$BF$187,O$26,0)),"",VLOOKUP($B125,'NEL &amp; P4P Backsheet'!$D$11:$BF$187, O$26,0))</f>
        <v>371010</v>
      </c>
      <c r="P125" s="350">
        <f ca="1">IF(ISERROR(VLOOKUP($B125,'NEL &amp; P4P Backsheet'!$D$11:$BF$187,P$26,0)),"",VLOOKUP($B125,'NEL &amp; P4P Backsheet'!$D$11:$BF$187, P$26,0))</f>
        <v>432100</v>
      </c>
      <c r="Q125" s="262">
        <f ca="1">IF(ISERROR(VLOOKUP($B125,'NEL &amp; P4P Backsheet'!$D$11:$BF$187,Q$26,0)),"",VLOOKUP($B125,'NEL &amp; P4P Backsheet'!$D$11:$BF$187, Q$26,0))</f>
        <v>441040</v>
      </c>
      <c r="R125" s="213">
        <f ca="1">IF(ISERROR(VLOOKUP($B125,'NEL &amp; P4P Backsheet'!$D$11:$BF$187,R$26,0)),"",VLOOKUP($B125,'NEL &amp; P4P Backsheet'!$D$11:$BF$187, R$26,0))</f>
        <v>368960</v>
      </c>
      <c r="S125" s="350">
        <f ca="1">IF(ISERROR(VLOOKUP($B125,'NEL &amp; P4P Backsheet'!$D$11:$BF$187,S$26,0)),"",VLOOKUP($B125,'NEL &amp; P4P Backsheet'!$D$11:$BF$187, S$26,0))</f>
        <v>432100</v>
      </c>
      <c r="T125" s="215">
        <f ca="1">IF(ISERROR(VLOOKUP($B125,'NEL &amp; P4P Backsheet'!$D$11:$BF$187,T$26,0)),"",VLOOKUP($B125,'NEL &amp; P4P Backsheet'!$D$11:$BF$187, T$26,0))</f>
        <v>441040</v>
      </c>
      <c r="U125" s="375" t="str">
        <f ca="1">IF(ISERROR(VLOOKUP($B125,'NEL &amp; P4P Backsheet'!$D$11:$BK$187,$U$26,0)),"",IF(VLOOKUP($B125,'NEL &amp; P4P Backsheet'!$D$11:$BK$187,$U$26,0)=0,"",VLOOKUP($B125,'NEL &amp; P4P Backsheet'!$D$11:$BK$187,$U$26,0)))</f>
        <v>acute care</v>
      </c>
      <c r="V125"/>
    </row>
    <row r="126" spans="1:22" ht="60" customHeight="1">
      <c r="A126" s="3">
        <v>97</v>
      </c>
      <c r="B126" s="41" t="str">
        <f t="shared" ca="1" si="4"/>
        <v>E10000018</v>
      </c>
      <c r="C126" s="42" t="str">
        <f ca="1">IF(B126="","",VLOOKUP(B126,'Org list'!$J$9:$K$637,2,0))</f>
        <v>Leicestershire</v>
      </c>
      <c r="D126" s="216">
        <f ca="1">IF(ISERROR(VLOOKUP($B126,'NEL &amp; P4P Backsheet'!$D$11:$BM$187,D$26,0)),"",IF(VLOOKUP($B126,'NEL &amp; P4P Backsheet'!$D$11:$BM$187,D$26,0)=0,"",VLOOKUP($B126,'NEL &amp; P4P Backsheet'!$D$11:$BM$187,D$26,0)))</f>
        <v>1490</v>
      </c>
      <c r="E126" s="210">
        <f ca="1">IF(ISERROR(VLOOKUP($B126,'NEL &amp; P4P Backsheet'!$D$11:$BF$187,E$26,0)),"",VLOOKUP($B126,'NEL &amp; P4P Backsheet'!$D$11:$BF$187, E$26,0))</f>
        <v>743510</v>
      </c>
      <c r="F126" s="210">
        <f ca="1">IF(ISERROR(VLOOKUP($B126,'NEL &amp; P4P Backsheet'!$D$11:$BF$187,F$26,0)),"",VLOOKUP($B126,'NEL &amp; P4P Backsheet'!$D$11:$BF$187, F$26,0))</f>
        <v>750960</v>
      </c>
      <c r="G126" s="210">
        <f ca="1">IF(ISERROR(VLOOKUP($B126,'NEL &amp; P4P Backsheet'!$D$11:$BF$187,G$26,0)),"",VLOOKUP($B126,'NEL &amp; P4P Backsheet'!$D$11:$BF$187, G$26,0))</f>
        <v>767350</v>
      </c>
      <c r="H126" s="262">
        <f ca="1">IF(ISERROR(VLOOKUP($B126,'NEL &amp; P4P Backsheet'!$D$11:$BF$187,H$26,0)),"",VLOOKUP($B126,'NEL &amp; P4P Backsheet'!$D$11:$BF$187, H$26,0))</f>
        <v>779270</v>
      </c>
      <c r="I126" s="210">
        <f ca="1">IF(ISERROR(VLOOKUP($B126,'NEL &amp; P4P Backsheet'!$D$11:$BF$187,I$26,0)),"",VLOOKUP($B126,'NEL &amp; P4P Backsheet'!$D$11:$BF$187, I$26,0))</f>
        <v>0</v>
      </c>
      <c r="J126" s="347">
        <f ca="1">IF(ISERROR(VLOOKUP($B126,'NEL &amp; P4P Backsheet'!$D$11:$BF$187,J$26,0)),"",VLOOKUP($B126,'NEL &amp; P4P Backsheet'!$D$11:$BF$187, J$26,0))</f>
        <v>0</v>
      </c>
      <c r="K126" s="215">
        <f ca="1">IF(ISERROR(VLOOKUP($B126,'NEL &amp; P4P Backsheet'!$D$11:$BF$187,K$26,0)),"",VLOOKUP($B126,'NEL &amp; P4P Backsheet'!$D$11:$BF$187, K$26,0))</f>
        <v>0</v>
      </c>
      <c r="L126" s="210">
        <f ca="1">IF(ISERROR(VLOOKUP($B126,'NEL &amp; P4P Backsheet'!$D$11:$BF$187,L$26,0)),"",VLOOKUP($B126,'NEL &amp; P4P Backsheet'!$D$11:$BF$187, L$26,0))</f>
        <v>0</v>
      </c>
      <c r="M126" s="210">
        <f ca="1">IF(ISERROR(VLOOKUP($B126,'NEL &amp; P4P Backsheet'!$D$11:$BF$187,M$26,0)),"",VLOOKUP($B126,'NEL &amp; P4P Backsheet'!$D$11:$BF$187, M$26,0))</f>
        <v>1000000</v>
      </c>
      <c r="N126" s="215">
        <f ca="1">IF(ISERROR(VLOOKUP($B126,'NEL &amp; P4P Backsheet'!$D$11:$BF$187,N$26,0)),"",VLOOKUP($B126,'NEL &amp; P4P Backsheet'!$D$11:$BF$187, N$26,0))</f>
        <v>500000</v>
      </c>
      <c r="O126" s="213">
        <f ca="1">IF(ISERROR(VLOOKUP($B126,'NEL &amp; P4P Backsheet'!$D$11:$BF$187,O$26,0)),"",VLOOKUP($B126,'NEL &amp; P4P Backsheet'!$D$11:$BF$187, O$26,0))</f>
        <v>743510</v>
      </c>
      <c r="P126" s="350">
        <f ca="1">IF(ISERROR(VLOOKUP($B126,'NEL &amp; P4P Backsheet'!$D$11:$BF$187,P$26,0)),"",VLOOKUP($B126,'NEL &amp; P4P Backsheet'!$D$11:$BF$187, P$26,0))</f>
        <v>750960</v>
      </c>
      <c r="Q126" s="262">
        <f ca="1">IF(ISERROR(VLOOKUP($B126,'NEL &amp; P4P Backsheet'!$D$11:$BF$187,Q$26,0)),"",VLOOKUP($B126,'NEL &amp; P4P Backsheet'!$D$11:$BF$187, Q$26,0))</f>
        <v>767350</v>
      </c>
      <c r="R126" s="213">
        <f ca="1">IF(ISERROR(VLOOKUP($B126,'NEL &amp; P4P Backsheet'!$D$11:$BF$187,R$26,0)),"",VLOOKUP($B126,'NEL &amp; P4P Backsheet'!$D$11:$BF$187, R$26,0))</f>
        <v>743510</v>
      </c>
      <c r="S126" s="350">
        <f ca="1">IF(ISERROR(VLOOKUP($B126,'NEL &amp; P4P Backsheet'!$D$11:$BF$187,S$26,0)),"",VLOOKUP($B126,'NEL &amp; P4P Backsheet'!$D$11:$BF$187, S$26,0))</f>
        <v>-249040</v>
      </c>
      <c r="T126" s="215">
        <f ca="1">IF(ISERROR(VLOOKUP($B126,'NEL &amp; P4P Backsheet'!$D$11:$BF$187,T$26,0)),"",VLOOKUP($B126,'NEL &amp; P4P Backsheet'!$D$11:$BF$187, T$26,0))</f>
        <v>267350</v>
      </c>
      <c r="U126" s="375" t="str">
        <f ca="1">IF(ISERROR(VLOOKUP($B126,'NEL &amp; P4P Backsheet'!$D$11:$BK$187,$U$26,0)),"",IF(VLOOKUP($B126,'NEL &amp; P4P Backsheet'!$D$11:$BK$187,$U$26,0)=0,"",VLOOKUP($B126,'NEL &amp; P4P Backsheet'!$D$11:$BK$187,$U$26,0)))</f>
        <v>other</v>
      </c>
      <c r="V126"/>
    </row>
    <row r="127" spans="1:22" ht="60" customHeight="1">
      <c r="A127" s="3">
        <v>98</v>
      </c>
      <c r="B127" s="41" t="str">
        <f t="shared" ca="1" si="4"/>
        <v>E09000023</v>
      </c>
      <c r="C127" s="42" t="str">
        <f ca="1">IF(B127="","",VLOOKUP(B127,'Org list'!$J$9:$K$637,2,0))</f>
        <v>Lewisham</v>
      </c>
      <c r="D127" s="216">
        <f ca="1">IF(ISERROR(VLOOKUP($B127,'NEL &amp; P4P Backsheet'!$D$11:$BM$187,D$26,0)),"",IF(VLOOKUP($B127,'NEL &amp; P4P Backsheet'!$D$11:$BM$187,D$26,0)=0,"",VLOOKUP($B127,'NEL &amp; P4P Backsheet'!$D$11:$BM$187,D$26,0)))</f>
        <v>2020</v>
      </c>
      <c r="E127" s="210">
        <f ca="1">IF(ISERROR(VLOOKUP($B127,'NEL &amp; P4P Backsheet'!$D$11:$BF$187,E$26,0)),"",VLOOKUP($B127,'NEL &amp; P4P Backsheet'!$D$11:$BF$187, E$26,0))</f>
        <v>0</v>
      </c>
      <c r="F127" s="210">
        <f ca="1">IF(ISERROR(VLOOKUP($B127,'NEL &amp; P4P Backsheet'!$D$11:$BF$187,F$26,0)),"",VLOOKUP($B127,'NEL &amp; P4P Backsheet'!$D$11:$BF$187, F$26,0))</f>
        <v>0</v>
      </c>
      <c r="G127" s="210">
        <f ca="1">IF(ISERROR(VLOOKUP($B127,'NEL &amp; P4P Backsheet'!$D$11:$BF$187,G$26,0)),"",VLOOKUP($B127,'NEL &amp; P4P Backsheet'!$D$11:$BF$187, G$26,0))</f>
        <v>0</v>
      </c>
      <c r="H127" s="262">
        <f ca="1">IF(ISERROR(VLOOKUP($B127,'NEL &amp; P4P Backsheet'!$D$11:$BF$187,H$26,0)),"",VLOOKUP($B127,'NEL &amp; P4P Backsheet'!$D$11:$BF$187, H$26,0))</f>
        <v>0</v>
      </c>
      <c r="I127" s="210">
        <f ca="1">IF(ISERROR(VLOOKUP($B127,'NEL &amp; P4P Backsheet'!$D$11:$BF$187,I$26,0)),"",VLOOKUP($B127,'NEL &amp; P4P Backsheet'!$D$11:$BF$187, I$26,0))</f>
        <v>0</v>
      </c>
      <c r="J127" s="347">
        <f ca="1">IF(ISERROR(VLOOKUP($B127,'NEL &amp; P4P Backsheet'!$D$11:$BF$187,J$26,0)),"",VLOOKUP($B127,'NEL &amp; P4P Backsheet'!$D$11:$BF$187, J$26,0))</f>
        <v>0</v>
      </c>
      <c r="K127" s="215">
        <f ca="1">IF(ISERROR(VLOOKUP($B127,'NEL &amp; P4P Backsheet'!$D$11:$BF$187,K$26,0)),"",VLOOKUP($B127,'NEL &amp; P4P Backsheet'!$D$11:$BF$187, K$26,0))</f>
        <v>0</v>
      </c>
      <c r="L127" s="210">
        <f ca="1">IF(ISERROR(VLOOKUP($B127,'NEL &amp; P4P Backsheet'!$D$11:$BF$187,L$26,0)),"",VLOOKUP($B127,'NEL &amp; P4P Backsheet'!$D$11:$BF$187, L$26,0))</f>
        <v>0</v>
      </c>
      <c r="M127" s="210">
        <f ca="1">IF(ISERROR(VLOOKUP($B127,'NEL &amp; P4P Backsheet'!$D$11:$BF$187,M$26,0)),"",VLOOKUP($B127,'NEL &amp; P4P Backsheet'!$D$11:$BF$187, M$26,0))</f>
        <v>0</v>
      </c>
      <c r="N127" s="215">
        <f ca="1">IF(ISERROR(VLOOKUP($B127,'NEL &amp; P4P Backsheet'!$D$11:$BF$187,N$26,0)),"",VLOOKUP($B127,'NEL &amp; P4P Backsheet'!$D$11:$BF$187, N$26,0))</f>
        <v>0</v>
      </c>
      <c r="O127" s="213">
        <f ca="1">IF(ISERROR(VLOOKUP($B127,'NEL &amp; P4P Backsheet'!$D$11:$BF$187,O$26,0)),"",VLOOKUP($B127,'NEL &amp; P4P Backsheet'!$D$11:$BF$187, O$26,0))</f>
        <v>0</v>
      </c>
      <c r="P127" s="350">
        <f ca="1">IF(ISERROR(VLOOKUP($B127,'NEL &amp; P4P Backsheet'!$D$11:$BF$187,P$26,0)),"",VLOOKUP($B127,'NEL &amp; P4P Backsheet'!$D$11:$BF$187, P$26,0))</f>
        <v>0</v>
      </c>
      <c r="Q127" s="262">
        <f ca="1">IF(ISERROR(VLOOKUP($B127,'NEL &amp; P4P Backsheet'!$D$11:$BF$187,Q$26,0)),"",VLOOKUP($B127,'NEL &amp; P4P Backsheet'!$D$11:$BF$187, Q$26,0))</f>
        <v>0</v>
      </c>
      <c r="R127" s="213">
        <f ca="1">IF(ISERROR(VLOOKUP($B127,'NEL &amp; P4P Backsheet'!$D$11:$BF$187,R$26,0)),"",VLOOKUP($B127,'NEL &amp; P4P Backsheet'!$D$11:$BF$187, R$26,0))</f>
        <v>0</v>
      </c>
      <c r="S127" s="350">
        <f ca="1">IF(ISERROR(VLOOKUP($B127,'NEL &amp; P4P Backsheet'!$D$11:$BF$187,S$26,0)),"",VLOOKUP($B127,'NEL &amp; P4P Backsheet'!$D$11:$BF$187, S$26,0))</f>
        <v>0</v>
      </c>
      <c r="T127" s="215">
        <f ca="1">IF(ISERROR(VLOOKUP($B127,'NEL &amp; P4P Backsheet'!$D$11:$BF$187,T$26,0)),"",VLOOKUP($B127,'NEL &amp; P4P Backsheet'!$D$11:$BF$187, T$26,0))</f>
        <v>0</v>
      </c>
      <c r="U127" s="375" t="str">
        <f ca="1">IF(ISERROR(VLOOKUP($B127,'NEL &amp; P4P Backsheet'!$D$11:$BK$187,$U$26,0)),"",IF(VLOOKUP($B127,'NEL &amp; P4P Backsheet'!$D$11:$BK$187,$U$26,0)=0,"",VLOOKUP($B127,'NEL &amp; P4P Backsheet'!$D$11:$BK$187,$U$26,0)))</f>
        <v>not applicable</v>
      </c>
      <c r="V127"/>
    </row>
    <row r="128" spans="1:22" ht="60" customHeight="1">
      <c r="A128" s="3">
        <v>99</v>
      </c>
      <c r="B128" s="41" t="str">
        <f t="shared" ca="1" si="4"/>
        <v>E10000019</v>
      </c>
      <c r="C128" s="42" t="str">
        <f ca="1">IF(B128="","",VLOOKUP(B128,'Org list'!$J$9:$K$637,2,0))</f>
        <v>Lincolnshire</v>
      </c>
      <c r="D128" s="216">
        <f ca="1">IF(ISERROR(VLOOKUP($B128,'NEL &amp; P4P Backsheet'!$D$11:$BM$187,D$26,0)),"",IF(VLOOKUP($B128,'NEL &amp; P4P Backsheet'!$D$11:$BM$187,D$26,0)=0,"",VLOOKUP($B128,'NEL &amp; P4P Backsheet'!$D$11:$BM$187,D$26,0)))</f>
        <v>1490</v>
      </c>
      <c r="E128" s="210">
        <f ca="1">IF(ISERROR(VLOOKUP($B128,'NEL &amp; P4P Backsheet'!$D$11:$BF$187,E$26,0)),"",VLOOKUP($B128,'NEL &amp; P4P Backsheet'!$D$11:$BF$187, E$26,0))</f>
        <v>959560</v>
      </c>
      <c r="F128" s="210">
        <f ca="1">IF(ISERROR(VLOOKUP($B128,'NEL &amp; P4P Backsheet'!$D$11:$BF$187,F$26,0)),"",VLOOKUP($B128,'NEL &amp; P4P Backsheet'!$D$11:$BF$187, F$26,0))</f>
        <v>935720.00000000023</v>
      </c>
      <c r="G128" s="210">
        <f ca="1">IF(ISERROR(VLOOKUP($B128,'NEL &amp; P4P Backsheet'!$D$11:$BF$187,G$26,0)),"",VLOOKUP($B128,'NEL &amp; P4P Backsheet'!$D$11:$BF$187, G$26,0))</f>
        <v>920819.99999999977</v>
      </c>
      <c r="H128" s="262">
        <f ca="1">IF(ISERROR(VLOOKUP($B128,'NEL &amp; P4P Backsheet'!$D$11:$BF$187,H$26,0)),"",VLOOKUP($B128,'NEL &amp; P4P Backsheet'!$D$11:$BF$187, H$26,0))</f>
        <v>961050</v>
      </c>
      <c r="I128" s="210">
        <f ca="1">IF(ISERROR(VLOOKUP($B128,'NEL &amp; P4P Backsheet'!$D$11:$BF$187,I$26,0)),"",VLOOKUP($B128,'NEL &amp; P4P Backsheet'!$D$11:$BF$187, I$26,0))</f>
        <v>959560</v>
      </c>
      <c r="J128" s="347">
        <f ca="1">IF(ISERROR(VLOOKUP($B128,'NEL &amp; P4P Backsheet'!$D$11:$BF$187,J$26,0)),"",VLOOKUP($B128,'NEL &amp; P4P Backsheet'!$D$11:$BF$187, J$26,0))</f>
        <v>0</v>
      </c>
      <c r="K128" s="215">
        <f ca="1">IF(ISERROR(VLOOKUP($B128,'NEL &amp; P4P Backsheet'!$D$11:$BF$187,K$26,0)),"",VLOOKUP($B128,'NEL &amp; P4P Backsheet'!$D$11:$BF$187, K$26,0))</f>
        <v>0</v>
      </c>
      <c r="L128" s="210">
        <f ca="1">IF(ISERROR(VLOOKUP($B128,'NEL &amp; P4P Backsheet'!$D$11:$BF$187,L$26,0)),"",VLOOKUP($B128,'NEL &amp; P4P Backsheet'!$D$11:$BF$187, L$26,0))</f>
        <v>959560</v>
      </c>
      <c r="M128" s="210">
        <f ca="1">IF(ISERROR(VLOOKUP($B128,'NEL &amp; P4P Backsheet'!$D$11:$BF$187,M$26,0)),"",VLOOKUP($B128,'NEL &amp; P4P Backsheet'!$D$11:$BF$187, M$26,0))</f>
        <v>0</v>
      </c>
      <c r="N128" s="215">
        <f ca="1">IF(ISERROR(VLOOKUP($B128,'NEL &amp; P4P Backsheet'!$D$11:$BF$187,N$26,0)),"",VLOOKUP($B128,'NEL &amp; P4P Backsheet'!$D$11:$BF$187, N$26,0))</f>
        <v>0</v>
      </c>
      <c r="O128" s="213">
        <f ca="1">IF(ISERROR(VLOOKUP($B128,'NEL &amp; P4P Backsheet'!$D$11:$BF$187,O$26,0)),"",VLOOKUP($B128,'NEL &amp; P4P Backsheet'!$D$11:$BF$187, O$26,0))</f>
        <v>0</v>
      </c>
      <c r="P128" s="350">
        <f ca="1">IF(ISERROR(VLOOKUP($B128,'NEL &amp; P4P Backsheet'!$D$11:$BF$187,P$26,0)),"",VLOOKUP($B128,'NEL &amp; P4P Backsheet'!$D$11:$BF$187, P$26,0))</f>
        <v>935720.00000000023</v>
      </c>
      <c r="Q128" s="262">
        <f ca="1">IF(ISERROR(VLOOKUP($B128,'NEL &amp; P4P Backsheet'!$D$11:$BF$187,Q$26,0)),"",VLOOKUP($B128,'NEL &amp; P4P Backsheet'!$D$11:$BF$187, Q$26,0))</f>
        <v>920819.99999999977</v>
      </c>
      <c r="R128" s="213">
        <f ca="1">IF(ISERROR(VLOOKUP($B128,'NEL &amp; P4P Backsheet'!$D$11:$BF$187,R$26,0)),"",VLOOKUP($B128,'NEL &amp; P4P Backsheet'!$D$11:$BF$187, R$26,0))</f>
        <v>0</v>
      </c>
      <c r="S128" s="350">
        <f ca="1">IF(ISERROR(VLOOKUP($B128,'NEL &amp; P4P Backsheet'!$D$11:$BF$187,S$26,0)),"",VLOOKUP($B128,'NEL &amp; P4P Backsheet'!$D$11:$BF$187, S$26,0))</f>
        <v>935720.00000000023</v>
      </c>
      <c r="T128" s="215">
        <f ca="1">IF(ISERROR(VLOOKUP($B128,'NEL &amp; P4P Backsheet'!$D$11:$BF$187,T$26,0)),"",VLOOKUP($B128,'NEL &amp; P4P Backsheet'!$D$11:$BF$187, T$26,0))</f>
        <v>920819.99999999977</v>
      </c>
      <c r="U128" s="375" t="str">
        <f ca="1">IF(ISERROR(VLOOKUP($B128,'NEL &amp; P4P Backsheet'!$D$11:$BK$187,$U$26,0)),"",IF(VLOOKUP($B128,'NEL &amp; P4P Backsheet'!$D$11:$BK$187,$U$26,0)=0,"",VLOOKUP($B128,'NEL &amp; P4P Backsheet'!$D$11:$BK$187,$U$26,0)))</f>
        <v>other</v>
      </c>
      <c r="V128"/>
    </row>
    <row r="129" spans="1:22" ht="60" customHeight="1">
      <c r="A129" s="3">
        <v>100</v>
      </c>
      <c r="B129" s="41" t="str">
        <f t="shared" ca="1" si="4"/>
        <v>E08000012</v>
      </c>
      <c r="C129" s="42" t="str">
        <f ca="1">IF(B129="","",VLOOKUP(B129,'Org list'!$J$9:$K$637,2,0))</f>
        <v>Liverpool</v>
      </c>
      <c r="D129" s="216">
        <f ca="1">IF(ISERROR(VLOOKUP($B129,'NEL &amp; P4P Backsheet'!$D$11:$BM$187,D$26,0)),"",IF(VLOOKUP($B129,'NEL &amp; P4P Backsheet'!$D$11:$BM$187,D$26,0)=0,"",VLOOKUP($B129,'NEL &amp; P4P Backsheet'!$D$11:$BM$187,D$26,0)))</f>
        <v>1490</v>
      </c>
      <c r="E129" s="210">
        <f ca="1">IF(ISERROR(VLOOKUP($B129,'NEL &amp; P4P Backsheet'!$D$11:$BF$187,E$26,0)),"",VLOOKUP($B129,'NEL &amp; P4P Backsheet'!$D$11:$BF$187, E$26,0))</f>
        <v>0</v>
      </c>
      <c r="F129" s="210">
        <f ca="1">IF(ISERROR(VLOOKUP($B129,'NEL &amp; P4P Backsheet'!$D$11:$BF$187,F$26,0)),"",VLOOKUP($B129,'NEL &amp; P4P Backsheet'!$D$11:$BF$187, F$26,0))</f>
        <v>0</v>
      </c>
      <c r="G129" s="210">
        <f ca="1">IF(ISERROR(VLOOKUP($B129,'NEL &amp; P4P Backsheet'!$D$11:$BF$187,G$26,0)),"",VLOOKUP($B129,'NEL &amp; P4P Backsheet'!$D$11:$BF$187, G$26,0))</f>
        <v>0</v>
      </c>
      <c r="H129" s="262">
        <f ca="1">IF(ISERROR(VLOOKUP($B129,'NEL &amp; P4P Backsheet'!$D$11:$BF$187,H$26,0)),"",VLOOKUP($B129,'NEL &amp; P4P Backsheet'!$D$11:$BF$187, H$26,0))</f>
        <v>0</v>
      </c>
      <c r="I129" s="210">
        <f ca="1">IF(ISERROR(VLOOKUP($B129,'NEL &amp; P4P Backsheet'!$D$11:$BF$187,I$26,0)),"",VLOOKUP($B129,'NEL &amp; P4P Backsheet'!$D$11:$BF$187, I$26,0))</f>
        <v>0</v>
      </c>
      <c r="J129" s="347">
        <f ca="1">IF(ISERROR(VLOOKUP($B129,'NEL &amp; P4P Backsheet'!$D$11:$BF$187,J$26,0)),"",VLOOKUP($B129,'NEL &amp; P4P Backsheet'!$D$11:$BF$187, J$26,0))</f>
        <v>0</v>
      </c>
      <c r="K129" s="215">
        <f ca="1">IF(ISERROR(VLOOKUP($B129,'NEL &amp; P4P Backsheet'!$D$11:$BF$187,K$26,0)),"",VLOOKUP($B129,'NEL &amp; P4P Backsheet'!$D$11:$BF$187, K$26,0))</f>
        <v>0</v>
      </c>
      <c r="L129" s="210">
        <f ca="1">IF(ISERROR(VLOOKUP($B129,'NEL &amp; P4P Backsheet'!$D$11:$BF$187,L$26,0)),"",VLOOKUP($B129,'NEL &amp; P4P Backsheet'!$D$11:$BF$187, L$26,0))</f>
        <v>0</v>
      </c>
      <c r="M129" s="210">
        <f ca="1">IF(ISERROR(VLOOKUP($B129,'NEL &amp; P4P Backsheet'!$D$11:$BF$187,M$26,0)),"",VLOOKUP($B129,'NEL &amp; P4P Backsheet'!$D$11:$BF$187, M$26,0))</f>
        <v>0</v>
      </c>
      <c r="N129" s="215">
        <f ca="1">IF(ISERROR(VLOOKUP($B129,'NEL &amp; P4P Backsheet'!$D$11:$BF$187,N$26,0)),"",VLOOKUP($B129,'NEL &amp; P4P Backsheet'!$D$11:$BF$187, N$26,0))</f>
        <v>0</v>
      </c>
      <c r="O129" s="213">
        <f ca="1">IF(ISERROR(VLOOKUP($B129,'NEL &amp; P4P Backsheet'!$D$11:$BF$187,O$26,0)),"",VLOOKUP($B129,'NEL &amp; P4P Backsheet'!$D$11:$BF$187, O$26,0))</f>
        <v>0</v>
      </c>
      <c r="P129" s="350">
        <f ca="1">IF(ISERROR(VLOOKUP($B129,'NEL &amp; P4P Backsheet'!$D$11:$BF$187,P$26,0)),"",VLOOKUP($B129,'NEL &amp; P4P Backsheet'!$D$11:$BF$187, P$26,0))</f>
        <v>0</v>
      </c>
      <c r="Q129" s="262">
        <f ca="1">IF(ISERROR(VLOOKUP($B129,'NEL &amp; P4P Backsheet'!$D$11:$BF$187,Q$26,0)),"",VLOOKUP($B129,'NEL &amp; P4P Backsheet'!$D$11:$BF$187, Q$26,0))</f>
        <v>0</v>
      </c>
      <c r="R129" s="213">
        <f ca="1">IF(ISERROR(VLOOKUP($B129,'NEL &amp; P4P Backsheet'!$D$11:$BF$187,R$26,0)),"",VLOOKUP($B129,'NEL &amp; P4P Backsheet'!$D$11:$BF$187, R$26,0))</f>
        <v>0</v>
      </c>
      <c r="S129" s="350">
        <f ca="1">IF(ISERROR(VLOOKUP($B129,'NEL &amp; P4P Backsheet'!$D$11:$BF$187,S$26,0)),"",VLOOKUP($B129,'NEL &amp; P4P Backsheet'!$D$11:$BF$187, S$26,0))</f>
        <v>0</v>
      </c>
      <c r="T129" s="215">
        <f ca="1">IF(ISERROR(VLOOKUP($B129,'NEL &amp; P4P Backsheet'!$D$11:$BF$187,T$26,0)),"",VLOOKUP($B129,'NEL &amp; P4P Backsheet'!$D$11:$BF$187, T$26,0))</f>
        <v>0</v>
      </c>
      <c r="U129" s="375" t="str">
        <f ca="1">IF(ISERROR(VLOOKUP($B129,'NEL &amp; P4P Backsheet'!$D$11:$BK$187,$U$26,0)),"",IF(VLOOKUP($B129,'NEL &amp; P4P Backsheet'!$D$11:$BK$187,$U$26,0)=0,"",VLOOKUP($B129,'NEL &amp; P4P Backsheet'!$D$11:$BK$187,$U$26,0)))</f>
        <v>not applicable</v>
      </c>
      <c r="V129"/>
    </row>
    <row r="130" spans="1:22" ht="60" customHeight="1">
      <c r="A130" s="3">
        <v>101</v>
      </c>
      <c r="B130" s="41" t="str">
        <f t="shared" ca="1" si="4"/>
        <v>E06000032</v>
      </c>
      <c r="C130" s="42" t="str">
        <f ca="1">IF(B130="","",VLOOKUP(B130,'Org list'!$J$9:$K$637,2,0))</f>
        <v>Luton</v>
      </c>
      <c r="D130" s="216">
        <f ca="1">IF(ISERROR(VLOOKUP($B130,'NEL &amp; P4P Backsheet'!$D$11:$BM$187,D$26,0)),"",IF(VLOOKUP($B130,'NEL &amp; P4P Backsheet'!$D$11:$BM$187,D$26,0)=0,"",VLOOKUP($B130,'NEL &amp; P4P Backsheet'!$D$11:$BM$187,D$26,0)))</f>
        <v>519</v>
      </c>
      <c r="E130" s="210">
        <f ca="1">IF(ISERROR(VLOOKUP($B130,'NEL &amp; P4P Backsheet'!$D$11:$BF$187,E$26,0)),"",VLOOKUP($B130,'NEL &amp; P4P Backsheet'!$D$11:$BF$187, E$26,0))</f>
        <v>66432</v>
      </c>
      <c r="F130" s="210">
        <f ca="1">IF(ISERROR(VLOOKUP($B130,'NEL &amp; P4P Backsheet'!$D$11:$BF$187,F$26,0)),"",VLOOKUP($B130,'NEL &amp; P4P Backsheet'!$D$11:$BF$187, F$26,0))</f>
        <v>108990</v>
      </c>
      <c r="G130" s="210">
        <f ca="1">IF(ISERROR(VLOOKUP($B130,'NEL &amp; P4P Backsheet'!$D$11:$BF$187,G$26,0)),"",VLOOKUP($B130,'NEL &amp; P4P Backsheet'!$D$11:$BF$187, G$26,0))</f>
        <v>132864</v>
      </c>
      <c r="H130" s="262">
        <f ca="1">IF(ISERROR(VLOOKUP($B130,'NEL &amp; P4P Backsheet'!$D$11:$BF$187,H$26,0)),"",VLOOKUP($B130,'NEL &amp; P4P Backsheet'!$D$11:$BF$187, H$26,0))</f>
        <v>140649</v>
      </c>
      <c r="I130" s="210">
        <f ca="1">IF(ISERROR(VLOOKUP($B130,'NEL &amp; P4P Backsheet'!$D$11:$BF$187,I$26,0)),"",VLOOKUP($B130,'NEL &amp; P4P Backsheet'!$D$11:$BF$187, I$26,0))</f>
        <v>0</v>
      </c>
      <c r="J130" s="347">
        <f ca="1">IF(ISERROR(VLOOKUP($B130,'NEL &amp; P4P Backsheet'!$D$11:$BF$187,J$26,0)),"",VLOOKUP($B130,'NEL &amp; P4P Backsheet'!$D$11:$BF$187, J$26,0))</f>
        <v>0</v>
      </c>
      <c r="K130" s="215">
        <f ca="1">IF(ISERROR(VLOOKUP($B130,'NEL &amp; P4P Backsheet'!$D$11:$BF$187,K$26,0)),"",VLOOKUP($B130,'NEL &amp; P4P Backsheet'!$D$11:$BF$187, K$26,0))</f>
        <v>0</v>
      </c>
      <c r="L130" s="210">
        <f ca="1">IF(ISERROR(VLOOKUP($B130,'NEL &amp; P4P Backsheet'!$D$11:$BF$187,L$26,0)),"",VLOOKUP($B130,'NEL &amp; P4P Backsheet'!$D$11:$BF$187, L$26,0))</f>
        <v>0</v>
      </c>
      <c r="M130" s="210">
        <f ca="1">IF(ISERROR(VLOOKUP($B130,'NEL &amp; P4P Backsheet'!$D$11:$BF$187,M$26,0)),"",VLOOKUP($B130,'NEL &amp; P4P Backsheet'!$D$11:$BF$187, M$26,0))</f>
        <v>0</v>
      </c>
      <c r="N130" s="215">
        <f ca="1">IF(ISERROR(VLOOKUP($B130,'NEL &amp; P4P Backsheet'!$D$11:$BF$187,N$26,0)),"",VLOOKUP($B130,'NEL &amp; P4P Backsheet'!$D$11:$BF$187, N$26,0))</f>
        <v>0</v>
      </c>
      <c r="O130" s="213">
        <f ca="1">IF(ISERROR(VLOOKUP($B130,'NEL &amp; P4P Backsheet'!$D$11:$BF$187,O$26,0)),"",VLOOKUP($B130,'NEL &amp; P4P Backsheet'!$D$11:$BF$187, O$26,0))</f>
        <v>66432</v>
      </c>
      <c r="P130" s="350">
        <f ca="1">IF(ISERROR(VLOOKUP($B130,'NEL &amp; P4P Backsheet'!$D$11:$BF$187,P$26,0)),"",VLOOKUP($B130,'NEL &amp; P4P Backsheet'!$D$11:$BF$187, P$26,0))</f>
        <v>108990</v>
      </c>
      <c r="Q130" s="262">
        <f ca="1">IF(ISERROR(VLOOKUP($B130,'NEL &amp; P4P Backsheet'!$D$11:$BF$187,Q$26,0)),"",VLOOKUP($B130,'NEL &amp; P4P Backsheet'!$D$11:$BF$187, Q$26,0))</f>
        <v>132864</v>
      </c>
      <c r="R130" s="213">
        <f ca="1">IF(ISERROR(VLOOKUP($B130,'NEL &amp; P4P Backsheet'!$D$11:$BF$187,R$26,0)),"",VLOOKUP($B130,'NEL &amp; P4P Backsheet'!$D$11:$BF$187, R$26,0))</f>
        <v>66432</v>
      </c>
      <c r="S130" s="350">
        <f ca="1">IF(ISERROR(VLOOKUP($B130,'NEL &amp; P4P Backsheet'!$D$11:$BF$187,S$26,0)),"",VLOOKUP($B130,'NEL &amp; P4P Backsheet'!$D$11:$BF$187, S$26,0))</f>
        <v>108990</v>
      </c>
      <c r="T130" s="215">
        <f ca="1">IF(ISERROR(VLOOKUP($B130,'NEL &amp; P4P Backsheet'!$D$11:$BF$187,T$26,0)),"",VLOOKUP($B130,'NEL &amp; P4P Backsheet'!$D$11:$BF$187, T$26,0))</f>
        <v>132864</v>
      </c>
      <c r="U130" s="375" t="str">
        <f ca="1">IF(ISERROR(VLOOKUP($B130,'NEL &amp; P4P Backsheet'!$D$11:$BK$187,$U$26,0)),"",IF(VLOOKUP($B130,'NEL &amp; P4P Backsheet'!$D$11:$BK$187,$U$26,0)=0,"",VLOOKUP($B130,'NEL &amp; P4P Backsheet'!$D$11:$BK$187,$U$26,0)))</f>
        <v>community care</v>
      </c>
      <c r="V130"/>
    </row>
    <row r="131" spans="1:22" ht="60" customHeight="1">
      <c r="A131" s="3">
        <v>102</v>
      </c>
      <c r="B131" s="41" t="str">
        <f t="shared" ca="1" si="4"/>
        <v>E08000003</v>
      </c>
      <c r="C131" s="42" t="str">
        <f ca="1">IF(B131="","",VLOOKUP(B131,'Org list'!$J$9:$K$637,2,0))</f>
        <v>Manchester</v>
      </c>
      <c r="D131" s="216">
        <f ca="1">IF(ISERROR(VLOOKUP($B131,'NEL &amp; P4P Backsheet'!$D$11:$BM$187,D$26,0)),"",IF(VLOOKUP($B131,'NEL &amp; P4P Backsheet'!$D$11:$BM$187,D$26,0)=0,"",VLOOKUP($B131,'NEL &amp; P4P Backsheet'!$D$11:$BM$187,D$26,0)))</f>
        <v>1490</v>
      </c>
      <c r="E131" s="210">
        <f ca="1">IF(ISERROR(VLOOKUP($B131,'NEL &amp; P4P Backsheet'!$D$11:$BF$187,E$26,0)),"",VLOOKUP($B131,'NEL &amp; P4P Backsheet'!$D$11:$BF$187, E$26,0))</f>
        <v>730100</v>
      </c>
      <c r="F131" s="210">
        <f ca="1">IF(ISERROR(VLOOKUP($B131,'NEL &amp; P4P Backsheet'!$D$11:$BF$187,F$26,0)),"",VLOOKUP($B131,'NEL &amp; P4P Backsheet'!$D$11:$BF$187, F$26,0))</f>
        <v>835890</v>
      </c>
      <c r="G131" s="210">
        <f ca="1">IF(ISERROR(VLOOKUP($B131,'NEL &amp; P4P Backsheet'!$D$11:$BF$187,G$26,0)),"",VLOOKUP($B131,'NEL &amp; P4P Backsheet'!$D$11:$BF$187, G$26,0))</f>
        <v>816520</v>
      </c>
      <c r="H131" s="262">
        <f ca="1">IF(ISERROR(VLOOKUP($B131,'NEL &amp; P4P Backsheet'!$D$11:$BF$187,H$26,0)),"",VLOOKUP($B131,'NEL &amp; P4P Backsheet'!$D$11:$BF$187, H$26,0))</f>
        <v>864200</v>
      </c>
      <c r="I131" s="210">
        <f ca="1">IF(ISERROR(VLOOKUP($B131,'NEL &amp; P4P Backsheet'!$D$11:$BF$187,I$26,0)),"",VLOOKUP($B131,'NEL &amp; P4P Backsheet'!$D$11:$BF$187, I$26,0))</f>
        <v>0</v>
      </c>
      <c r="J131" s="347">
        <f ca="1">IF(ISERROR(VLOOKUP($B131,'NEL &amp; P4P Backsheet'!$D$11:$BF$187,J$26,0)),"",VLOOKUP($B131,'NEL &amp; P4P Backsheet'!$D$11:$BF$187, J$26,0))</f>
        <v>0</v>
      </c>
      <c r="K131" s="215">
        <f ca="1">IF(ISERROR(VLOOKUP($B131,'NEL &amp; P4P Backsheet'!$D$11:$BF$187,K$26,0)),"",VLOOKUP($B131,'NEL &amp; P4P Backsheet'!$D$11:$BF$187, K$26,0))</f>
        <v>0</v>
      </c>
      <c r="L131" s="210">
        <f ca="1">IF(ISERROR(VLOOKUP($B131,'NEL &amp; P4P Backsheet'!$D$11:$BF$187,L$26,0)),"",VLOOKUP($B131,'NEL &amp; P4P Backsheet'!$D$11:$BF$187, L$26,0))</f>
        <v>710005.504587156</v>
      </c>
      <c r="M131" s="210">
        <f ca="1">IF(ISERROR(VLOOKUP($B131,'NEL &amp; P4P Backsheet'!$D$11:$BF$187,M$26,0)),"",VLOOKUP($B131,'NEL &amp; P4P Backsheet'!$D$11:$BF$187, M$26,0))</f>
        <v>829660</v>
      </c>
      <c r="N131" s="215">
        <f ca="1">IF(ISERROR(VLOOKUP($B131,'NEL &amp; P4P Backsheet'!$D$11:$BF$187,N$26,0)),"",VLOOKUP($B131,'NEL &amp; P4P Backsheet'!$D$11:$BF$187, N$26,0))</f>
        <v>787000</v>
      </c>
      <c r="O131" s="213">
        <f ca="1">IF(ISERROR(VLOOKUP($B131,'NEL &amp; P4P Backsheet'!$D$11:$BF$187,O$26,0)),"",VLOOKUP($B131,'NEL &amp; P4P Backsheet'!$D$11:$BF$187, O$26,0))</f>
        <v>730100</v>
      </c>
      <c r="P131" s="350">
        <f ca="1">IF(ISERROR(VLOOKUP($B131,'NEL &amp; P4P Backsheet'!$D$11:$BF$187,P$26,0)),"",VLOOKUP($B131,'NEL &amp; P4P Backsheet'!$D$11:$BF$187, P$26,0))</f>
        <v>835890</v>
      </c>
      <c r="Q131" s="262">
        <f ca="1">IF(ISERROR(VLOOKUP($B131,'NEL &amp; P4P Backsheet'!$D$11:$BF$187,Q$26,0)),"",VLOOKUP($B131,'NEL &amp; P4P Backsheet'!$D$11:$BF$187, Q$26,0))</f>
        <v>816520</v>
      </c>
      <c r="R131" s="213">
        <f ca="1">IF(ISERROR(VLOOKUP($B131,'NEL &amp; P4P Backsheet'!$D$11:$BF$187,R$26,0)),"",VLOOKUP($B131,'NEL &amp; P4P Backsheet'!$D$11:$BF$187, R$26,0))</f>
        <v>20094.495412844</v>
      </c>
      <c r="S131" s="350">
        <f ca="1">IF(ISERROR(VLOOKUP($B131,'NEL &amp; P4P Backsheet'!$D$11:$BF$187,S$26,0)),"",VLOOKUP($B131,'NEL &amp; P4P Backsheet'!$D$11:$BF$187, S$26,0))</f>
        <v>6230</v>
      </c>
      <c r="T131" s="215">
        <f ca="1">IF(ISERROR(VLOOKUP($B131,'NEL &amp; P4P Backsheet'!$D$11:$BF$187,T$26,0)),"",VLOOKUP($B131,'NEL &amp; P4P Backsheet'!$D$11:$BF$187, T$26,0))</f>
        <v>29520</v>
      </c>
      <c r="U131" s="375" t="str">
        <f ca="1">IF(ISERROR(VLOOKUP($B131,'NEL &amp; P4P Backsheet'!$D$11:$BK$187,$U$26,0)),"",IF(VLOOKUP($B131,'NEL &amp; P4P Backsheet'!$D$11:$BK$187,$U$26,0)=0,"",VLOOKUP($B131,'NEL &amp; P4P Backsheet'!$D$11:$BK$187,$U$26,0)))</f>
        <v>not applicable</v>
      </c>
      <c r="V131"/>
    </row>
    <row r="132" spans="1:22" ht="60" customHeight="1">
      <c r="A132" s="3">
        <v>103</v>
      </c>
      <c r="B132" s="41" t="str">
        <f t="shared" ca="1" si="4"/>
        <v>E06000035</v>
      </c>
      <c r="C132" s="42" t="str">
        <f ca="1">IF(B132="","",VLOOKUP(B132,'Org list'!$J$9:$K$637,2,0))</f>
        <v>Medway</v>
      </c>
      <c r="D132" s="216">
        <f ca="1">IF(ISERROR(VLOOKUP($B132,'NEL &amp; P4P Backsheet'!$D$11:$BM$187,D$26,0)),"",IF(VLOOKUP($B132,'NEL &amp; P4P Backsheet'!$D$11:$BM$187,D$26,0)=0,"",VLOOKUP($B132,'NEL &amp; P4P Backsheet'!$D$11:$BM$187,D$26,0)))</f>
        <v>1490</v>
      </c>
      <c r="E132" s="210">
        <f ca="1">IF(ISERROR(VLOOKUP($B132,'NEL &amp; P4P Backsheet'!$D$11:$BF$187,E$26,0)),"",VLOOKUP($B132,'NEL &amp; P4P Backsheet'!$D$11:$BF$187, E$26,0))</f>
        <v>74500</v>
      </c>
      <c r="F132" s="210">
        <f ca="1">IF(ISERROR(VLOOKUP($B132,'NEL &amp; P4P Backsheet'!$D$11:$BF$187,F$26,0)),"",VLOOKUP($B132,'NEL &amp; P4P Backsheet'!$D$11:$BF$187, F$26,0))</f>
        <v>70030</v>
      </c>
      <c r="G132" s="210">
        <f ca="1">IF(ISERROR(VLOOKUP($B132,'NEL &amp; P4P Backsheet'!$D$11:$BF$187,G$26,0)),"",VLOOKUP($B132,'NEL &amp; P4P Backsheet'!$D$11:$BF$187, G$26,0))</f>
        <v>68540</v>
      </c>
      <c r="H132" s="262">
        <f ca="1">IF(ISERROR(VLOOKUP($B132,'NEL &amp; P4P Backsheet'!$D$11:$BF$187,H$26,0)),"",VLOOKUP($B132,'NEL &amp; P4P Backsheet'!$D$11:$BF$187, H$26,0))</f>
        <v>74500</v>
      </c>
      <c r="I132" s="210">
        <f ca="1">IF(ISERROR(VLOOKUP($B132,'NEL &amp; P4P Backsheet'!$D$11:$BF$187,I$26,0)),"",VLOOKUP($B132,'NEL &amp; P4P Backsheet'!$D$11:$BF$187, I$26,0))</f>
        <v>0</v>
      </c>
      <c r="J132" s="347">
        <f ca="1">IF(ISERROR(VLOOKUP($B132,'NEL &amp; P4P Backsheet'!$D$11:$BF$187,J$26,0)),"",VLOOKUP($B132,'NEL &amp; P4P Backsheet'!$D$11:$BF$187, J$26,0))</f>
        <v>0</v>
      </c>
      <c r="K132" s="215">
        <f ca="1">IF(ISERROR(VLOOKUP($B132,'NEL &amp; P4P Backsheet'!$D$11:$BF$187,K$26,0)),"",VLOOKUP($B132,'NEL &amp; P4P Backsheet'!$D$11:$BF$187, K$26,0))</f>
        <v>0</v>
      </c>
      <c r="L132" s="210">
        <f ca="1">IF(ISERROR(VLOOKUP($B132,'NEL &amp; P4P Backsheet'!$D$11:$BF$187,L$26,0)),"",VLOOKUP($B132,'NEL &amp; P4P Backsheet'!$D$11:$BF$187, L$26,0))</f>
        <v>0</v>
      </c>
      <c r="M132" s="210">
        <f ca="1">IF(ISERROR(VLOOKUP($B132,'NEL &amp; P4P Backsheet'!$D$11:$BF$187,M$26,0)),"",VLOOKUP($B132,'NEL &amp; P4P Backsheet'!$D$11:$BF$187, M$26,0))</f>
        <v>0</v>
      </c>
      <c r="N132" s="215">
        <f ca="1">IF(ISERROR(VLOOKUP($B132,'NEL &amp; P4P Backsheet'!$D$11:$BF$187,N$26,0)),"",VLOOKUP($B132,'NEL &amp; P4P Backsheet'!$D$11:$BF$187, N$26,0))</f>
        <v>0</v>
      </c>
      <c r="O132" s="213">
        <f ca="1">IF(ISERROR(VLOOKUP($B132,'NEL &amp; P4P Backsheet'!$D$11:$BF$187,O$26,0)),"",VLOOKUP($B132,'NEL &amp; P4P Backsheet'!$D$11:$BF$187, O$26,0))</f>
        <v>74500</v>
      </c>
      <c r="P132" s="350">
        <f ca="1">IF(ISERROR(VLOOKUP($B132,'NEL &amp; P4P Backsheet'!$D$11:$BF$187,P$26,0)),"",VLOOKUP($B132,'NEL &amp; P4P Backsheet'!$D$11:$BF$187, P$26,0))</f>
        <v>70030</v>
      </c>
      <c r="Q132" s="262">
        <f ca="1">IF(ISERROR(VLOOKUP($B132,'NEL &amp; P4P Backsheet'!$D$11:$BF$187,Q$26,0)),"",VLOOKUP($B132,'NEL &amp; P4P Backsheet'!$D$11:$BF$187, Q$26,0))</f>
        <v>68540</v>
      </c>
      <c r="R132" s="213">
        <f ca="1">IF(ISERROR(VLOOKUP($B132,'NEL &amp; P4P Backsheet'!$D$11:$BF$187,R$26,0)),"",VLOOKUP($B132,'NEL &amp; P4P Backsheet'!$D$11:$BF$187, R$26,0))</f>
        <v>74500</v>
      </c>
      <c r="S132" s="350">
        <f ca="1">IF(ISERROR(VLOOKUP($B132,'NEL &amp; P4P Backsheet'!$D$11:$BF$187,S$26,0)),"",VLOOKUP($B132,'NEL &amp; P4P Backsheet'!$D$11:$BF$187, S$26,0))</f>
        <v>70030</v>
      </c>
      <c r="T132" s="215">
        <f ca="1">IF(ISERROR(VLOOKUP($B132,'NEL &amp; P4P Backsheet'!$D$11:$BF$187,T$26,0)),"",VLOOKUP($B132,'NEL &amp; P4P Backsheet'!$D$11:$BF$187, T$26,0))</f>
        <v>68540</v>
      </c>
      <c r="U132" s="375" t="str">
        <f ca="1">IF(ISERROR(VLOOKUP($B132,'NEL &amp; P4P Backsheet'!$D$11:$BK$187,$U$26,0)),"",IF(VLOOKUP($B132,'NEL &amp; P4P Backsheet'!$D$11:$BK$187,$U$26,0)=0,"",VLOOKUP($B132,'NEL &amp; P4P Backsheet'!$D$11:$BK$187,$U$26,0)))</f>
        <v>acute care</v>
      </c>
      <c r="V132"/>
    </row>
    <row r="133" spans="1:22" ht="60" customHeight="1">
      <c r="A133" s="3">
        <v>104</v>
      </c>
      <c r="B133" s="41" t="str">
        <f t="shared" ca="1" si="4"/>
        <v>E09000024</v>
      </c>
      <c r="C133" s="42" t="str">
        <f ca="1">IF(B133="","",VLOOKUP(B133,'Org list'!$J$9:$K$637,2,0))</f>
        <v>Merton</v>
      </c>
      <c r="D133" s="216">
        <f ca="1">IF(ISERROR(VLOOKUP($B133,'NEL &amp; P4P Backsheet'!$D$11:$BM$187,D$26,0)),"",IF(VLOOKUP($B133,'NEL &amp; P4P Backsheet'!$D$11:$BM$187,D$26,0)=0,"",VLOOKUP($B133,'NEL &amp; P4P Backsheet'!$D$11:$BM$187,D$26,0)))</f>
        <v>1490</v>
      </c>
      <c r="E133" s="210">
        <f ca="1">IF(ISERROR(VLOOKUP($B133,'NEL &amp; P4P Backsheet'!$D$11:$BF$187,E$26,0)),"",VLOOKUP($B133,'NEL &amp; P4P Backsheet'!$D$11:$BF$187, E$26,0))</f>
        <v>0</v>
      </c>
      <c r="F133" s="210">
        <f ca="1">IF(ISERROR(VLOOKUP($B133,'NEL &amp; P4P Backsheet'!$D$11:$BF$187,F$26,0)),"",VLOOKUP($B133,'NEL &amp; P4P Backsheet'!$D$11:$BF$187, F$26,0))</f>
        <v>0</v>
      </c>
      <c r="G133" s="210">
        <f ca="1">IF(ISERROR(VLOOKUP($B133,'NEL &amp; P4P Backsheet'!$D$11:$BF$187,G$26,0)),"",VLOOKUP($B133,'NEL &amp; P4P Backsheet'!$D$11:$BF$187, G$26,0))</f>
        <v>0</v>
      </c>
      <c r="H133" s="262">
        <f ca="1">IF(ISERROR(VLOOKUP($B133,'NEL &amp; P4P Backsheet'!$D$11:$BF$187,H$26,0)),"",VLOOKUP($B133,'NEL &amp; P4P Backsheet'!$D$11:$BF$187, H$26,0))</f>
        <v>0</v>
      </c>
      <c r="I133" s="210">
        <f ca="1">IF(ISERROR(VLOOKUP($B133,'NEL &amp; P4P Backsheet'!$D$11:$BF$187,I$26,0)),"",VLOOKUP($B133,'NEL &amp; P4P Backsheet'!$D$11:$BF$187, I$26,0))</f>
        <v>0</v>
      </c>
      <c r="J133" s="347">
        <f ca="1">IF(ISERROR(VLOOKUP($B133,'NEL &amp; P4P Backsheet'!$D$11:$BF$187,J$26,0)),"",VLOOKUP($B133,'NEL &amp; P4P Backsheet'!$D$11:$BF$187, J$26,0))</f>
        <v>0</v>
      </c>
      <c r="K133" s="215">
        <f ca="1">IF(ISERROR(VLOOKUP($B133,'NEL &amp; P4P Backsheet'!$D$11:$BF$187,K$26,0)),"",VLOOKUP($B133,'NEL &amp; P4P Backsheet'!$D$11:$BF$187, K$26,0))</f>
        <v>0</v>
      </c>
      <c r="L133" s="210" t="str">
        <f ca="1">IF(ISERROR(VLOOKUP($B133,'NEL &amp; P4P Backsheet'!$D$11:$BF$187,L$26,0)),"",VLOOKUP($B133,'NEL &amp; P4P Backsheet'!$D$11:$BF$187, L$26,0))</f>
        <v>TBC</v>
      </c>
      <c r="M133" s="210">
        <f ca="1">IF(ISERROR(VLOOKUP($B133,'NEL &amp; P4P Backsheet'!$D$11:$BF$187,M$26,0)),"",VLOOKUP($B133,'NEL &amp; P4P Backsheet'!$D$11:$BF$187, M$26,0))</f>
        <v>0</v>
      </c>
      <c r="N133" s="215">
        <f ca="1">IF(ISERROR(VLOOKUP($B133,'NEL &amp; P4P Backsheet'!$D$11:$BF$187,N$26,0)),"",VLOOKUP($B133,'NEL &amp; P4P Backsheet'!$D$11:$BF$187, N$26,0))</f>
        <v>0</v>
      </c>
      <c r="O133" s="213">
        <f ca="1">IF(ISERROR(VLOOKUP($B133,'NEL &amp; P4P Backsheet'!$D$11:$BF$187,O$26,0)),"",VLOOKUP($B133,'NEL &amp; P4P Backsheet'!$D$11:$BF$187, O$26,0))</f>
        <v>0</v>
      </c>
      <c r="P133" s="350">
        <f ca="1">IF(ISERROR(VLOOKUP($B133,'NEL &amp; P4P Backsheet'!$D$11:$BF$187,P$26,0)),"",VLOOKUP($B133,'NEL &amp; P4P Backsheet'!$D$11:$BF$187, P$26,0))</f>
        <v>0</v>
      </c>
      <c r="Q133" s="262">
        <f ca="1">IF(ISERROR(VLOOKUP($B133,'NEL &amp; P4P Backsheet'!$D$11:$BF$187,Q$26,0)),"",VLOOKUP($B133,'NEL &amp; P4P Backsheet'!$D$11:$BF$187, Q$26,0))</f>
        <v>0</v>
      </c>
      <c r="R133" s="213" t="str">
        <f ca="1">IF(ISERROR(VLOOKUP($B133,'NEL &amp; P4P Backsheet'!$D$11:$BF$187,R$26,0)),"",VLOOKUP($B133,'NEL &amp; P4P Backsheet'!$D$11:$BF$187, R$26,0))</f>
        <v/>
      </c>
      <c r="S133" s="350">
        <f ca="1">IF(ISERROR(VLOOKUP($B133,'NEL &amp; P4P Backsheet'!$D$11:$BF$187,S$26,0)),"",VLOOKUP($B133,'NEL &amp; P4P Backsheet'!$D$11:$BF$187, S$26,0))</f>
        <v>0</v>
      </c>
      <c r="T133" s="215">
        <f ca="1">IF(ISERROR(VLOOKUP($B133,'NEL &amp; P4P Backsheet'!$D$11:$BF$187,T$26,0)),"",VLOOKUP($B133,'NEL &amp; P4P Backsheet'!$D$11:$BF$187, T$26,0))</f>
        <v>0</v>
      </c>
      <c r="U133" s="375" t="str">
        <f ca="1">IF(ISERROR(VLOOKUP($B133,'NEL &amp; P4P Backsheet'!$D$11:$BK$187,$U$26,0)),"",IF(VLOOKUP($B133,'NEL &amp; P4P Backsheet'!$D$11:$BK$187,$U$26,0)=0,"",VLOOKUP($B133,'NEL &amp; P4P Backsheet'!$D$11:$BK$187,$U$26,0)))</f>
        <v>not applicable</v>
      </c>
      <c r="V133"/>
    </row>
    <row r="134" spans="1:22" ht="60" customHeight="1">
      <c r="A134" s="3">
        <v>105</v>
      </c>
      <c r="B134" s="41" t="str">
        <f t="shared" ca="1" si="4"/>
        <v>E06000002</v>
      </c>
      <c r="C134" s="42" t="str">
        <f ca="1">IF(B134="","",VLOOKUP(B134,'Org list'!$J$9:$K$637,2,0))</f>
        <v>Middlesbrough</v>
      </c>
      <c r="D134" s="216">
        <f ca="1">IF(ISERROR(VLOOKUP($B134,'NEL &amp; P4P Backsheet'!$D$11:$BM$187,D$26,0)),"",IF(VLOOKUP($B134,'NEL &amp; P4P Backsheet'!$D$11:$BM$187,D$26,0)=0,"",VLOOKUP($B134,'NEL &amp; P4P Backsheet'!$D$11:$BM$187,D$26,0)))</f>
        <v>1490</v>
      </c>
      <c r="E134" s="210">
        <f ca="1">IF(ISERROR(VLOOKUP($B134,'NEL &amp; P4P Backsheet'!$D$11:$BF$187,E$26,0)),"",VLOOKUP($B134,'NEL &amp; P4P Backsheet'!$D$11:$BF$187, E$26,0))</f>
        <v>222010</v>
      </c>
      <c r="F134" s="210">
        <f ca="1">IF(ISERROR(VLOOKUP($B134,'NEL &amp; P4P Backsheet'!$D$11:$BF$187,F$26,0)),"",VLOOKUP($B134,'NEL &amp; P4P Backsheet'!$D$11:$BF$187, F$26,0))</f>
        <v>213070</v>
      </c>
      <c r="G134" s="210">
        <f ca="1">IF(ISERROR(VLOOKUP($B134,'NEL &amp; P4P Backsheet'!$D$11:$BF$187,G$26,0)),"",VLOOKUP($B134,'NEL &amp; P4P Backsheet'!$D$11:$BF$187, G$26,0))</f>
        <v>210090</v>
      </c>
      <c r="H134" s="262">
        <f ca="1">IF(ISERROR(VLOOKUP($B134,'NEL &amp; P4P Backsheet'!$D$11:$BF$187,H$26,0)),"",VLOOKUP($B134,'NEL &amp; P4P Backsheet'!$D$11:$BF$187, H$26,0))</f>
        <v>217540</v>
      </c>
      <c r="I134" s="210">
        <f ca="1">IF(ISERROR(VLOOKUP($B134,'NEL &amp; P4P Backsheet'!$D$11:$BF$187,I$26,0)),"",VLOOKUP($B134,'NEL &amp; P4P Backsheet'!$D$11:$BF$187, I$26,0))</f>
        <v>222010</v>
      </c>
      <c r="J134" s="347">
        <f ca="1">IF(ISERROR(VLOOKUP($B134,'NEL &amp; P4P Backsheet'!$D$11:$BF$187,J$26,0)),"",VLOOKUP($B134,'NEL &amp; P4P Backsheet'!$D$11:$BF$187, J$26,0))</f>
        <v>213070</v>
      </c>
      <c r="K134" s="215">
        <f ca="1">IF(ISERROR(VLOOKUP($B134,'NEL &amp; P4P Backsheet'!$D$11:$BF$187,K$26,0)),"",VLOOKUP($B134,'NEL &amp; P4P Backsheet'!$D$11:$BF$187, K$26,0))</f>
        <v>210090</v>
      </c>
      <c r="L134" s="210">
        <f ca="1">IF(ISERROR(VLOOKUP($B134,'NEL &amp; P4P Backsheet'!$D$11:$BF$187,L$26,0)),"",VLOOKUP($B134,'NEL &amp; P4P Backsheet'!$D$11:$BF$187, L$26,0))</f>
        <v>222010</v>
      </c>
      <c r="M134" s="210">
        <f ca="1">IF(ISERROR(VLOOKUP($B134,'NEL &amp; P4P Backsheet'!$D$11:$BF$187,M$26,0)),"",VLOOKUP($B134,'NEL &amp; P4P Backsheet'!$D$11:$BF$187, M$26,0))</f>
        <v>213070</v>
      </c>
      <c r="N134" s="215">
        <f ca="1">IF(ISERROR(VLOOKUP($B134,'NEL &amp; P4P Backsheet'!$D$11:$BF$187,N$26,0)),"",VLOOKUP($B134,'NEL &amp; P4P Backsheet'!$D$11:$BF$187, N$26,0))</f>
        <v>210090</v>
      </c>
      <c r="O134" s="213">
        <f ca="1">IF(ISERROR(VLOOKUP($B134,'NEL &amp; P4P Backsheet'!$D$11:$BF$187,O$26,0)),"",VLOOKUP($B134,'NEL &amp; P4P Backsheet'!$D$11:$BF$187, O$26,0))</f>
        <v>0</v>
      </c>
      <c r="P134" s="350">
        <f ca="1">IF(ISERROR(VLOOKUP($B134,'NEL &amp; P4P Backsheet'!$D$11:$BF$187,P$26,0)),"",VLOOKUP($B134,'NEL &amp; P4P Backsheet'!$D$11:$BF$187, P$26,0))</f>
        <v>0</v>
      </c>
      <c r="Q134" s="262">
        <f ca="1">IF(ISERROR(VLOOKUP($B134,'NEL &amp; P4P Backsheet'!$D$11:$BF$187,Q$26,0)),"",VLOOKUP($B134,'NEL &amp; P4P Backsheet'!$D$11:$BF$187, Q$26,0))</f>
        <v>0</v>
      </c>
      <c r="R134" s="213">
        <f ca="1">IF(ISERROR(VLOOKUP($B134,'NEL &amp; P4P Backsheet'!$D$11:$BF$187,R$26,0)),"",VLOOKUP($B134,'NEL &amp; P4P Backsheet'!$D$11:$BF$187, R$26,0))</f>
        <v>0</v>
      </c>
      <c r="S134" s="350">
        <f ca="1">IF(ISERROR(VLOOKUP($B134,'NEL &amp; P4P Backsheet'!$D$11:$BF$187,S$26,0)),"",VLOOKUP($B134,'NEL &amp; P4P Backsheet'!$D$11:$BF$187, S$26,0))</f>
        <v>0</v>
      </c>
      <c r="T134" s="215">
        <f ca="1">IF(ISERROR(VLOOKUP($B134,'NEL &amp; P4P Backsheet'!$D$11:$BF$187,T$26,0)),"",VLOOKUP($B134,'NEL &amp; P4P Backsheet'!$D$11:$BF$187, T$26,0))</f>
        <v>0</v>
      </c>
      <c r="U134" s="375" t="str">
        <f ca="1">IF(ISERROR(VLOOKUP($B134,'NEL &amp; P4P Backsheet'!$D$11:$BK$187,$U$26,0)),"",IF(VLOOKUP($B134,'NEL &amp; P4P Backsheet'!$D$11:$BK$187,$U$26,0)=0,"",VLOOKUP($B134,'NEL &amp; P4P Backsheet'!$D$11:$BK$187,$U$26,0)))</f>
        <v>not applicable</v>
      </c>
      <c r="V134"/>
    </row>
    <row r="135" spans="1:22" ht="60" customHeight="1">
      <c r="A135" s="3">
        <v>106</v>
      </c>
      <c r="B135" s="41" t="str">
        <f t="shared" ca="1" si="4"/>
        <v>E06000042</v>
      </c>
      <c r="C135" s="42" t="str">
        <f ca="1">IF(B135="","",VLOOKUP(B135,'Org list'!$J$9:$K$637,2,0))</f>
        <v>Milton Keynes</v>
      </c>
      <c r="D135" s="216">
        <f ca="1">IF(ISERROR(VLOOKUP($B135,'NEL &amp; P4P Backsheet'!$D$11:$BM$187,D$26,0)),"",IF(VLOOKUP($B135,'NEL &amp; P4P Backsheet'!$D$11:$BM$187,D$26,0)=0,"",VLOOKUP($B135,'NEL &amp; P4P Backsheet'!$D$11:$BM$187,D$26,0)))</f>
        <v>1490</v>
      </c>
      <c r="E135" s="210">
        <f ca="1">IF(ISERROR(VLOOKUP($B135,'NEL &amp; P4P Backsheet'!$D$11:$BF$187,E$26,0)),"",VLOOKUP($B135,'NEL &amp; P4P Backsheet'!$D$11:$BF$187, E$26,0))</f>
        <v>317370</v>
      </c>
      <c r="F135" s="210">
        <f ca="1">IF(ISERROR(VLOOKUP($B135,'NEL &amp; P4P Backsheet'!$D$11:$BF$187,F$26,0)),"",VLOOKUP($B135,'NEL &amp; P4P Backsheet'!$D$11:$BF$187, F$26,0))</f>
        <v>347170</v>
      </c>
      <c r="G135" s="210">
        <f ca="1">IF(ISERROR(VLOOKUP($B135,'NEL &amp; P4P Backsheet'!$D$11:$BF$187,G$26,0)),"",VLOOKUP($B135,'NEL &amp; P4P Backsheet'!$D$11:$BF$187, G$26,0))</f>
        <v>341210</v>
      </c>
      <c r="H135" s="262">
        <f ca="1">IF(ISERROR(VLOOKUP($B135,'NEL &amp; P4P Backsheet'!$D$11:$BF$187,H$26,0)),"",VLOOKUP($B135,'NEL &amp; P4P Backsheet'!$D$11:$BF$187, H$26,0))</f>
        <v>341210</v>
      </c>
      <c r="I135" s="210">
        <f ca="1">IF(ISERROR(VLOOKUP($B135,'NEL &amp; P4P Backsheet'!$D$11:$BF$187,I$26,0)),"",VLOOKUP($B135,'NEL &amp; P4P Backsheet'!$D$11:$BF$187, I$26,0))</f>
        <v>317370</v>
      </c>
      <c r="J135" s="347">
        <f ca="1">IF(ISERROR(VLOOKUP($B135,'NEL &amp; P4P Backsheet'!$D$11:$BF$187,J$26,0)),"",VLOOKUP($B135,'NEL &amp; P4P Backsheet'!$D$11:$BF$187, J$26,0))</f>
        <v>134100</v>
      </c>
      <c r="K135" s="215">
        <f ca="1">IF(ISERROR(VLOOKUP($B135,'NEL &amp; P4P Backsheet'!$D$11:$BF$187,K$26,0)),"",VLOOKUP($B135,'NEL &amp; P4P Backsheet'!$D$11:$BF$187, K$26,0))</f>
        <v>0</v>
      </c>
      <c r="L135" s="210">
        <f ca="1">IF(ISERROR(VLOOKUP($B135,'NEL &amp; P4P Backsheet'!$D$11:$BF$187,L$26,0)),"",VLOOKUP($B135,'NEL &amp; P4P Backsheet'!$D$11:$BF$187, L$26,0))</f>
        <v>317370</v>
      </c>
      <c r="M135" s="210">
        <f ca="1">IF(ISERROR(VLOOKUP($B135,'NEL &amp; P4P Backsheet'!$D$11:$BF$187,M$26,0)),"",VLOOKUP($B135,'NEL &amp; P4P Backsheet'!$D$11:$BF$187, M$26,0))</f>
        <v>134100</v>
      </c>
      <c r="N135" s="215">
        <f ca="1">IF(ISERROR(VLOOKUP($B135,'NEL &amp; P4P Backsheet'!$D$11:$BF$187,N$26,0)),"",VLOOKUP($B135,'NEL &amp; P4P Backsheet'!$D$11:$BF$187, N$26,0))</f>
        <v>0</v>
      </c>
      <c r="O135" s="213">
        <f ca="1">IF(ISERROR(VLOOKUP($B135,'NEL &amp; P4P Backsheet'!$D$11:$BF$187,O$26,0)),"",VLOOKUP($B135,'NEL &amp; P4P Backsheet'!$D$11:$BF$187, O$26,0))</f>
        <v>0</v>
      </c>
      <c r="P135" s="350">
        <f ca="1">IF(ISERROR(VLOOKUP($B135,'NEL &amp; P4P Backsheet'!$D$11:$BF$187,P$26,0)),"",VLOOKUP($B135,'NEL &amp; P4P Backsheet'!$D$11:$BF$187, P$26,0))</f>
        <v>213070</v>
      </c>
      <c r="Q135" s="262">
        <f ca="1">IF(ISERROR(VLOOKUP($B135,'NEL &amp; P4P Backsheet'!$D$11:$BF$187,Q$26,0)),"",VLOOKUP($B135,'NEL &amp; P4P Backsheet'!$D$11:$BF$187, Q$26,0))</f>
        <v>341210</v>
      </c>
      <c r="R135" s="213">
        <f ca="1">IF(ISERROR(VLOOKUP($B135,'NEL &amp; P4P Backsheet'!$D$11:$BF$187,R$26,0)),"",VLOOKUP($B135,'NEL &amp; P4P Backsheet'!$D$11:$BF$187, R$26,0))</f>
        <v>0</v>
      </c>
      <c r="S135" s="350">
        <f ca="1">IF(ISERROR(VLOOKUP($B135,'NEL &amp; P4P Backsheet'!$D$11:$BF$187,S$26,0)),"",VLOOKUP($B135,'NEL &amp; P4P Backsheet'!$D$11:$BF$187, S$26,0))</f>
        <v>213070</v>
      </c>
      <c r="T135" s="215">
        <f ca="1">IF(ISERROR(VLOOKUP($B135,'NEL &amp; P4P Backsheet'!$D$11:$BF$187,T$26,0)),"",VLOOKUP($B135,'NEL &amp; P4P Backsheet'!$D$11:$BF$187, T$26,0))</f>
        <v>341210</v>
      </c>
      <c r="U135" s="375" t="str">
        <f ca="1">IF(ISERROR(VLOOKUP($B135,'NEL &amp; P4P Backsheet'!$D$11:$BK$187,$U$26,0)),"",IF(VLOOKUP($B135,'NEL &amp; P4P Backsheet'!$D$11:$BK$187,$U$26,0)=0,"",VLOOKUP($B135,'NEL &amp; P4P Backsheet'!$D$11:$BK$187,$U$26,0)))</f>
        <v>acute care</v>
      </c>
      <c r="V135"/>
    </row>
    <row r="136" spans="1:22" ht="60" customHeight="1">
      <c r="A136" s="3">
        <v>107</v>
      </c>
      <c r="B136" s="41" t="str">
        <f t="shared" ca="1" si="4"/>
        <v>E08000021</v>
      </c>
      <c r="C136" s="42" t="str">
        <f ca="1">IF(B136="","",VLOOKUP(B136,'Org list'!$J$9:$K$637,2,0))</f>
        <v>Newcastle upon Tyne</v>
      </c>
      <c r="D136" s="216">
        <f ca="1">IF(ISERROR(VLOOKUP($B136,'NEL &amp; P4P Backsheet'!$D$11:$BM$187,D$26,0)),"",IF(VLOOKUP($B136,'NEL &amp; P4P Backsheet'!$D$11:$BM$187,D$26,0)=0,"",VLOOKUP($B136,'NEL &amp; P4P Backsheet'!$D$11:$BM$187,D$26,0)))</f>
        <v>1490</v>
      </c>
      <c r="E136" s="210">
        <f ca="1">IF(ISERROR(VLOOKUP($B136,'NEL &amp; P4P Backsheet'!$D$11:$BF$187,E$26,0)),"",VLOOKUP($B136,'NEL &amp; P4P Backsheet'!$D$11:$BF$187, E$26,0))</f>
        <v>211475.70000000042</v>
      </c>
      <c r="F136" s="210">
        <f ca="1">IF(ISERROR(VLOOKUP($B136,'NEL &amp; P4P Backsheet'!$D$11:$BF$187,F$26,0)),"",VLOOKUP($B136,'NEL &amp; P4P Backsheet'!$D$11:$BF$187, F$26,0))</f>
        <v>209598.3000000001</v>
      </c>
      <c r="G136" s="210">
        <f ca="1">IF(ISERROR(VLOOKUP($B136,'NEL &amp; P4P Backsheet'!$D$11:$BF$187,G$26,0)),"",VLOOKUP($B136,'NEL &amp; P4P Backsheet'!$D$11:$BF$187, G$26,0))</f>
        <v>210912.48000000225</v>
      </c>
      <c r="H136" s="262">
        <f ca="1">IF(ISERROR(VLOOKUP($B136,'NEL &amp; P4P Backsheet'!$D$11:$BF$187,H$26,0)),"",VLOOKUP($B136,'NEL &amp; P4P Backsheet'!$D$11:$BF$187, H$26,0))</f>
        <v>225288.00000000105</v>
      </c>
      <c r="I136" s="210">
        <f ca="1">IF(ISERROR(VLOOKUP($B136,'NEL &amp; P4P Backsheet'!$D$11:$BF$187,I$26,0)),"",VLOOKUP($B136,'NEL &amp; P4P Backsheet'!$D$11:$BF$187, I$26,0))</f>
        <v>0</v>
      </c>
      <c r="J136" s="347">
        <f ca="1">IF(ISERROR(VLOOKUP($B136,'NEL &amp; P4P Backsheet'!$D$11:$BF$187,J$26,0)),"",VLOOKUP($B136,'NEL &amp; P4P Backsheet'!$D$11:$BF$187, J$26,0))</f>
        <v>0</v>
      </c>
      <c r="K136" s="215">
        <f ca="1">IF(ISERROR(VLOOKUP($B136,'NEL &amp; P4P Backsheet'!$D$11:$BF$187,K$26,0)),"",VLOOKUP($B136,'NEL &amp; P4P Backsheet'!$D$11:$BF$187, K$26,0))</f>
        <v>379950</v>
      </c>
      <c r="L136" s="210">
        <f ca="1">IF(ISERROR(VLOOKUP($B136,'NEL &amp; P4P Backsheet'!$D$11:$BF$187,L$26,0)),"",VLOOKUP($B136,'NEL &amp; P4P Backsheet'!$D$11:$BF$187, L$26,0))</f>
        <v>0</v>
      </c>
      <c r="M136" s="210">
        <f ca="1">IF(ISERROR(VLOOKUP($B136,'NEL &amp; P4P Backsheet'!$D$11:$BF$187,M$26,0)),"",VLOOKUP($B136,'NEL &amp; P4P Backsheet'!$D$11:$BF$187, M$26,0))</f>
        <v>0</v>
      </c>
      <c r="N136" s="215">
        <f ca="1">IF(ISERROR(VLOOKUP($B136,'NEL &amp; P4P Backsheet'!$D$11:$BF$187,N$26,0)),"",VLOOKUP($B136,'NEL &amp; P4P Backsheet'!$D$11:$BF$187, N$26,0))</f>
        <v>0</v>
      </c>
      <c r="O136" s="213">
        <f ca="1">IF(ISERROR(VLOOKUP($B136,'NEL &amp; P4P Backsheet'!$D$11:$BF$187,O$26,0)),"",VLOOKUP($B136,'NEL &amp; P4P Backsheet'!$D$11:$BF$187, O$26,0))</f>
        <v>211475.70000000042</v>
      </c>
      <c r="P136" s="350">
        <f ca="1">IF(ISERROR(VLOOKUP($B136,'NEL &amp; P4P Backsheet'!$D$11:$BF$187,P$26,0)),"",VLOOKUP($B136,'NEL &amp; P4P Backsheet'!$D$11:$BF$187, P$26,0))</f>
        <v>209598.3000000001</v>
      </c>
      <c r="Q136" s="262">
        <f ca="1">IF(ISERROR(VLOOKUP($B136,'NEL &amp; P4P Backsheet'!$D$11:$BF$187,Q$26,0)),"",VLOOKUP($B136,'NEL &amp; P4P Backsheet'!$D$11:$BF$187, Q$26,0))</f>
        <v>-169037.51999999775</v>
      </c>
      <c r="R136" s="213">
        <f ca="1">IF(ISERROR(VLOOKUP($B136,'NEL &amp; P4P Backsheet'!$D$11:$BF$187,R$26,0)),"",VLOOKUP($B136,'NEL &amp; P4P Backsheet'!$D$11:$BF$187, R$26,0))</f>
        <v>211475.70000000042</v>
      </c>
      <c r="S136" s="350">
        <f ca="1">IF(ISERROR(VLOOKUP($B136,'NEL &amp; P4P Backsheet'!$D$11:$BF$187,S$26,0)),"",VLOOKUP($B136,'NEL &amp; P4P Backsheet'!$D$11:$BF$187, S$26,0))</f>
        <v>209598.3000000001</v>
      </c>
      <c r="T136" s="215">
        <f ca="1">IF(ISERROR(VLOOKUP($B136,'NEL &amp; P4P Backsheet'!$D$11:$BF$187,T$26,0)),"",VLOOKUP($B136,'NEL &amp; P4P Backsheet'!$D$11:$BF$187, T$26,0))</f>
        <v>210912.48000000225</v>
      </c>
      <c r="U136" s="375" t="str">
        <f ca="1">IF(ISERROR(VLOOKUP($B136,'NEL &amp; P4P Backsheet'!$D$11:$BK$187,$U$26,0)),"",IF(VLOOKUP($B136,'NEL &amp; P4P Backsheet'!$D$11:$BK$187,$U$26,0)=0,"",VLOOKUP($B136,'NEL &amp; P4P Backsheet'!$D$11:$BK$187,$U$26,0)))</f>
        <v>acute care</v>
      </c>
      <c r="V136"/>
    </row>
    <row r="137" spans="1:22" ht="60" customHeight="1">
      <c r="A137" s="3">
        <v>108</v>
      </c>
      <c r="B137" s="41" t="str">
        <f t="shared" ca="1" si="4"/>
        <v>E09000025</v>
      </c>
      <c r="C137" s="42" t="str">
        <f ca="1">IF(B137="","",VLOOKUP(B137,'Org list'!$J$9:$K$637,2,0))</f>
        <v>Newham</v>
      </c>
      <c r="D137" s="216">
        <f ca="1">IF(ISERROR(VLOOKUP($B137,'NEL &amp; P4P Backsheet'!$D$11:$BM$187,D$26,0)),"",IF(VLOOKUP($B137,'NEL &amp; P4P Backsheet'!$D$11:$BM$187,D$26,0)=0,"",VLOOKUP($B137,'NEL &amp; P4P Backsheet'!$D$11:$BM$187,D$26,0)))</f>
        <v>1490</v>
      </c>
      <c r="E137" s="210">
        <f ca="1">IF(ISERROR(VLOOKUP($B137,'NEL &amp; P4P Backsheet'!$D$11:$BF$187,E$26,0)),"",VLOOKUP($B137,'NEL &amp; P4P Backsheet'!$D$11:$BF$187, E$26,0))</f>
        <v>183270</v>
      </c>
      <c r="F137" s="210">
        <f ca="1">IF(ISERROR(VLOOKUP($B137,'NEL &amp; P4P Backsheet'!$D$11:$BF$187,F$26,0)),"",VLOOKUP($B137,'NEL &amp; P4P Backsheet'!$D$11:$BF$187, F$26,0))</f>
        <v>174330</v>
      </c>
      <c r="G137" s="210">
        <f ca="1">IF(ISERROR(VLOOKUP($B137,'NEL &amp; P4P Backsheet'!$D$11:$BF$187,G$26,0)),"",VLOOKUP($B137,'NEL &amp; P4P Backsheet'!$D$11:$BF$187, G$26,0))</f>
        <v>177310</v>
      </c>
      <c r="H137" s="262">
        <f ca="1">IF(ISERROR(VLOOKUP($B137,'NEL &amp; P4P Backsheet'!$D$11:$BF$187,H$26,0)),"",VLOOKUP($B137,'NEL &amp; P4P Backsheet'!$D$11:$BF$187, H$26,0))</f>
        <v>186250</v>
      </c>
      <c r="I137" s="210">
        <f ca="1">IF(ISERROR(VLOOKUP($B137,'NEL &amp; P4P Backsheet'!$D$11:$BF$187,I$26,0)),"",VLOOKUP($B137,'NEL &amp; P4P Backsheet'!$D$11:$BF$187, I$26,0))</f>
        <v>183270</v>
      </c>
      <c r="J137" s="347">
        <f ca="1">IF(ISERROR(VLOOKUP($B137,'NEL &amp; P4P Backsheet'!$D$11:$BF$187,J$26,0)),"",VLOOKUP($B137,'NEL &amp; P4P Backsheet'!$D$11:$BF$187, J$26,0))</f>
        <v>174330</v>
      </c>
      <c r="K137" s="215">
        <f ca="1">IF(ISERROR(VLOOKUP($B137,'NEL &amp; P4P Backsheet'!$D$11:$BF$187,K$26,0)),"",VLOOKUP($B137,'NEL &amp; P4P Backsheet'!$D$11:$BF$187, K$26,0))</f>
        <v>177310</v>
      </c>
      <c r="L137" s="210" t="str">
        <f ca="1">IF(ISERROR(VLOOKUP($B137,'NEL &amp; P4P Backsheet'!$D$11:$BF$187,L$26,0)),"",VLOOKUP($B137,'NEL &amp; P4P Backsheet'!$D$11:$BF$187, L$26,0))</f>
        <v>yes</v>
      </c>
      <c r="M137" s="210">
        <f ca="1">IF(ISERROR(VLOOKUP($B137,'NEL &amp; P4P Backsheet'!$D$11:$BF$187,M$26,0)),"",VLOOKUP($B137,'NEL &amp; P4P Backsheet'!$D$11:$BF$187, M$26,0))</f>
        <v>357600</v>
      </c>
      <c r="N137" s="215">
        <f ca="1">IF(ISERROR(VLOOKUP($B137,'NEL &amp; P4P Backsheet'!$D$11:$BF$187,N$26,0)),"",VLOOKUP($B137,'NEL &amp; P4P Backsheet'!$D$11:$BF$187, N$26,0))</f>
        <v>177310</v>
      </c>
      <c r="O137" s="213">
        <f ca="1">IF(ISERROR(VLOOKUP($B137,'NEL &amp; P4P Backsheet'!$D$11:$BF$187,O$26,0)),"",VLOOKUP($B137,'NEL &amp; P4P Backsheet'!$D$11:$BF$187, O$26,0))</f>
        <v>0</v>
      </c>
      <c r="P137" s="350">
        <f ca="1">IF(ISERROR(VLOOKUP($B137,'NEL &amp; P4P Backsheet'!$D$11:$BF$187,P$26,0)),"",VLOOKUP($B137,'NEL &amp; P4P Backsheet'!$D$11:$BF$187, P$26,0))</f>
        <v>0</v>
      </c>
      <c r="Q137" s="262">
        <f ca="1">IF(ISERROR(VLOOKUP($B137,'NEL &amp; P4P Backsheet'!$D$11:$BF$187,Q$26,0)),"",VLOOKUP($B137,'NEL &amp; P4P Backsheet'!$D$11:$BF$187, Q$26,0))</f>
        <v>0</v>
      </c>
      <c r="R137" s="213" t="str">
        <f ca="1">IF(ISERROR(VLOOKUP($B137,'NEL &amp; P4P Backsheet'!$D$11:$BF$187,R$26,0)),"",VLOOKUP($B137,'NEL &amp; P4P Backsheet'!$D$11:$BF$187, R$26,0))</f>
        <v/>
      </c>
      <c r="S137" s="350">
        <f ca="1">IF(ISERROR(VLOOKUP($B137,'NEL &amp; P4P Backsheet'!$D$11:$BF$187,S$26,0)),"",VLOOKUP($B137,'NEL &amp; P4P Backsheet'!$D$11:$BF$187, S$26,0))</f>
        <v>-183270</v>
      </c>
      <c r="T137" s="215">
        <f ca="1">IF(ISERROR(VLOOKUP($B137,'NEL &amp; P4P Backsheet'!$D$11:$BF$187,T$26,0)),"",VLOOKUP($B137,'NEL &amp; P4P Backsheet'!$D$11:$BF$187, T$26,0))</f>
        <v>0</v>
      </c>
      <c r="U137" s="375" t="str">
        <f ca="1">IF(ISERROR(VLOOKUP($B137,'NEL &amp; P4P Backsheet'!$D$11:$BK$187,$U$26,0)),"",IF(VLOOKUP($B137,'NEL &amp; P4P Backsheet'!$D$11:$BK$187,$U$26,0)=0,"",VLOOKUP($B137,'NEL &amp; P4P Backsheet'!$D$11:$BK$187,$U$26,0)))</f>
        <v>not applicable</v>
      </c>
      <c r="V137"/>
    </row>
    <row r="138" spans="1:22" ht="60" customHeight="1">
      <c r="A138" s="3">
        <v>109</v>
      </c>
      <c r="B138" s="41" t="str">
        <f t="shared" ca="1" si="4"/>
        <v>E10000020</v>
      </c>
      <c r="C138" s="42" t="str">
        <f ca="1">IF(B138="","",VLOOKUP(B138,'Org list'!$J$9:$K$637,2,0))</f>
        <v>Norfolk</v>
      </c>
      <c r="D138" s="216">
        <f ca="1">IF(ISERROR(VLOOKUP($B138,'NEL &amp; P4P Backsheet'!$D$11:$BM$187,D$26,0)),"",IF(VLOOKUP($B138,'NEL &amp; P4P Backsheet'!$D$11:$BM$187,D$26,0)=0,"",VLOOKUP($B138,'NEL &amp; P4P Backsheet'!$D$11:$BM$187,D$26,0)))</f>
        <v>1490</v>
      </c>
      <c r="E138" s="210">
        <f ca="1">IF(ISERROR(VLOOKUP($B138,'NEL &amp; P4P Backsheet'!$D$11:$BF$187,E$26,0)),"",VLOOKUP($B138,'NEL &amp; P4P Backsheet'!$D$11:$BF$187, E$26,0))</f>
        <v>354620</v>
      </c>
      <c r="F138" s="210">
        <f ca="1">IF(ISERROR(VLOOKUP($B138,'NEL &amp; P4P Backsheet'!$D$11:$BF$187,F$26,0)),"",VLOOKUP($B138,'NEL &amp; P4P Backsheet'!$D$11:$BF$187, F$26,0))</f>
        <v>920820</v>
      </c>
      <c r="G138" s="210">
        <f ca="1">IF(ISERROR(VLOOKUP($B138,'NEL &amp; P4P Backsheet'!$D$11:$BF$187,G$26,0)),"",VLOOKUP($B138,'NEL &amp; P4P Backsheet'!$D$11:$BF$187, G$26,0))</f>
        <v>1813330</v>
      </c>
      <c r="H138" s="262">
        <f ca="1">IF(ISERROR(VLOOKUP($B138,'NEL &amp; P4P Backsheet'!$D$11:$BF$187,H$26,0)),"",VLOOKUP($B138,'NEL &amp; P4P Backsheet'!$D$11:$BF$187, H$26,0))</f>
        <v>1777570</v>
      </c>
      <c r="I138" s="210">
        <f ca="1">IF(ISERROR(VLOOKUP($B138,'NEL &amp; P4P Backsheet'!$D$11:$BF$187,I$26,0)),"",VLOOKUP($B138,'NEL &amp; P4P Backsheet'!$D$11:$BF$187, I$26,0))</f>
        <v>0</v>
      </c>
      <c r="J138" s="347">
        <f ca="1">IF(ISERROR(VLOOKUP($B138,'NEL &amp; P4P Backsheet'!$D$11:$BF$187,J$26,0)),"",VLOOKUP($B138,'NEL &amp; P4P Backsheet'!$D$11:$BF$187, J$26,0))</f>
        <v>0</v>
      </c>
      <c r="K138" s="215">
        <f ca="1">IF(ISERROR(VLOOKUP($B138,'NEL &amp; P4P Backsheet'!$D$11:$BF$187,K$26,0)),"",VLOOKUP($B138,'NEL &amp; P4P Backsheet'!$D$11:$BF$187, K$26,0))</f>
        <v>0</v>
      </c>
      <c r="L138" s="210">
        <f ca="1">IF(ISERROR(VLOOKUP($B138,'NEL &amp; P4P Backsheet'!$D$11:$BF$187,L$26,0)),"",VLOOKUP($B138,'NEL &amp; P4P Backsheet'!$D$11:$BF$187, L$26,0))</f>
        <v>0</v>
      </c>
      <c r="M138" s="210">
        <f ca="1">IF(ISERROR(VLOOKUP($B138,'NEL &amp; P4P Backsheet'!$D$11:$BF$187,M$26,0)),"",VLOOKUP($B138,'NEL &amp; P4P Backsheet'!$D$11:$BF$187, M$26,0))</f>
        <v>0</v>
      </c>
      <c r="N138" s="215">
        <f ca="1">IF(ISERROR(VLOOKUP($B138,'NEL &amp; P4P Backsheet'!$D$11:$BF$187,N$26,0)),"",VLOOKUP($B138,'NEL &amp; P4P Backsheet'!$D$11:$BF$187, N$26,0))</f>
        <v>0</v>
      </c>
      <c r="O138" s="213">
        <f ca="1">IF(ISERROR(VLOOKUP($B138,'NEL &amp; P4P Backsheet'!$D$11:$BF$187,O$26,0)),"",VLOOKUP($B138,'NEL &amp; P4P Backsheet'!$D$11:$BF$187, O$26,0))</f>
        <v>354620</v>
      </c>
      <c r="P138" s="350">
        <f ca="1">IF(ISERROR(VLOOKUP($B138,'NEL &amp; P4P Backsheet'!$D$11:$BF$187,P$26,0)),"",VLOOKUP($B138,'NEL &amp; P4P Backsheet'!$D$11:$BF$187, P$26,0))</f>
        <v>920820</v>
      </c>
      <c r="Q138" s="262">
        <f ca="1">IF(ISERROR(VLOOKUP($B138,'NEL &amp; P4P Backsheet'!$D$11:$BF$187,Q$26,0)),"",VLOOKUP($B138,'NEL &amp; P4P Backsheet'!$D$11:$BF$187, Q$26,0))</f>
        <v>1813330</v>
      </c>
      <c r="R138" s="213">
        <f ca="1">IF(ISERROR(VLOOKUP($B138,'NEL &amp; P4P Backsheet'!$D$11:$BF$187,R$26,0)),"",VLOOKUP($B138,'NEL &amp; P4P Backsheet'!$D$11:$BF$187, R$26,0))</f>
        <v>354620</v>
      </c>
      <c r="S138" s="350">
        <f ca="1">IF(ISERROR(VLOOKUP($B138,'NEL &amp; P4P Backsheet'!$D$11:$BF$187,S$26,0)),"",VLOOKUP($B138,'NEL &amp; P4P Backsheet'!$D$11:$BF$187, S$26,0))</f>
        <v>920820</v>
      </c>
      <c r="T138" s="215">
        <f ca="1">IF(ISERROR(VLOOKUP($B138,'NEL &amp; P4P Backsheet'!$D$11:$BF$187,T$26,0)),"",VLOOKUP($B138,'NEL &amp; P4P Backsheet'!$D$11:$BF$187, T$26,0))</f>
        <v>1813330</v>
      </c>
      <c r="U138" s="375" t="str">
        <f ca="1">IF(ISERROR(VLOOKUP($B138,'NEL &amp; P4P Backsheet'!$D$11:$BK$187,$U$26,0)),"",IF(VLOOKUP($B138,'NEL &amp; P4P Backsheet'!$D$11:$BK$187,$U$26,0)=0,"",VLOOKUP($B138,'NEL &amp; P4P Backsheet'!$D$11:$BK$187,$U$26,0)))</f>
        <v>acute care</v>
      </c>
      <c r="V138"/>
    </row>
    <row r="139" spans="1:22" ht="60" customHeight="1">
      <c r="A139" s="3">
        <v>110</v>
      </c>
      <c r="B139" s="41" t="str">
        <f t="shared" ca="1" si="4"/>
        <v>E06000012</v>
      </c>
      <c r="C139" s="42" t="str">
        <f ca="1">IF(B139="","",VLOOKUP(B139,'Org list'!$J$9:$K$637,2,0))</f>
        <v>North East Lincolnshire</v>
      </c>
      <c r="D139" s="216">
        <f ca="1">IF(ISERROR(VLOOKUP($B139,'NEL &amp; P4P Backsheet'!$D$11:$BM$187,D$26,0)),"",IF(VLOOKUP($B139,'NEL &amp; P4P Backsheet'!$D$11:$BM$187,D$26,0)=0,"",VLOOKUP($B139,'NEL &amp; P4P Backsheet'!$D$11:$BM$187,D$26,0)))</f>
        <v>2132</v>
      </c>
      <c r="E139" s="210">
        <f ca="1">IF(ISERROR(VLOOKUP($B139,'NEL &amp; P4P Backsheet'!$D$11:$BF$187,E$26,0)),"",VLOOKUP($B139,'NEL &amp; P4P Backsheet'!$D$11:$BF$187, E$26,0))</f>
        <v>0</v>
      </c>
      <c r="F139" s="210">
        <f ca="1">IF(ISERROR(VLOOKUP($B139,'NEL &amp; P4P Backsheet'!$D$11:$BF$187,F$26,0)),"",VLOOKUP($B139,'NEL &amp; P4P Backsheet'!$D$11:$BF$187, F$26,0))</f>
        <v>153504</v>
      </c>
      <c r="G139" s="210">
        <f ca="1">IF(ISERROR(VLOOKUP($B139,'NEL &amp; P4P Backsheet'!$D$11:$BF$187,G$26,0)),"",VLOOKUP($B139,'NEL &amp; P4P Backsheet'!$D$11:$BF$187, G$26,0))</f>
        <v>206804.00000000006</v>
      </c>
      <c r="H139" s="262">
        <f ca="1">IF(ISERROR(VLOOKUP($B139,'NEL &amp; P4P Backsheet'!$D$11:$BF$187,H$26,0)),"",VLOOKUP($B139,'NEL &amp; P4P Backsheet'!$D$11:$BF$187, H$26,0))</f>
        <v>200407.99999999994</v>
      </c>
      <c r="I139" s="210">
        <f ca="1">IF(ISERROR(VLOOKUP($B139,'NEL &amp; P4P Backsheet'!$D$11:$BF$187,I$26,0)),"",VLOOKUP($B139,'NEL &amp; P4P Backsheet'!$D$11:$BF$187, I$26,0))</f>
        <v>0</v>
      </c>
      <c r="J139" s="347">
        <f ca="1">IF(ISERROR(VLOOKUP($B139,'NEL &amp; P4P Backsheet'!$D$11:$BF$187,J$26,0)),"",VLOOKUP($B139,'NEL &amp; P4P Backsheet'!$D$11:$BF$187, J$26,0))</f>
        <v>0</v>
      </c>
      <c r="K139" s="215">
        <f ca="1">IF(ISERROR(VLOOKUP($B139,'NEL &amp; P4P Backsheet'!$D$11:$BF$187,K$26,0)),"",VLOOKUP($B139,'NEL &amp; P4P Backsheet'!$D$11:$BF$187, K$26,0))</f>
        <v>0</v>
      </c>
      <c r="L139" s="210">
        <f ca="1">IF(ISERROR(VLOOKUP($B139,'NEL &amp; P4P Backsheet'!$D$11:$BF$187,L$26,0)),"",VLOOKUP($B139,'NEL &amp; P4P Backsheet'!$D$11:$BF$187, L$26,0))</f>
        <v>46900</v>
      </c>
      <c r="M139" s="210">
        <f ca="1">IF(ISERROR(VLOOKUP($B139,'NEL &amp; P4P Backsheet'!$D$11:$BF$187,M$26,0)),"",VLOOKUP($B139,'NEL &amp; P4P Backsheet'!$D$11:$BF$187, M$26,0))</f>
        <v>0</v>
      </c>
      <c r="N139" s="215">
        <f ca="1">IF(ISERROR(VLOOKUP($B139,'NEL &amp; P4P Backsheet'!$D$11:$BF$187,N$26,0)),"",VLOOKUP($B139,'NEL &amp; P4P Backsheet'!$D$11:$BF$187, N$26,0))</f>
        <v>0</v>
      </c>
      <c r="O139" s="213">
        <f ca="1">IF(ISERROR(VLOOKUP($B139,'NEL &amp; P4P Backsheet'!$D$11:$BF$187,O$26,0)),"",VLOOKUP($B139,'NEL &amp; P4P Backsheet'!$D$11:$BF$187, O$26,0))</f>
        <v>0</v>
      </c>
      <c r="P139" s="350">
        <f ca="1">IF(ISERROR(VLOOKUP($B139,'NEL &amp; P4P Backsheet'!$D$11:$BF$187,P$26,0)),"",VLOOKUP($B139,'NEL &amp; P4P Backsheet'!$D$11:$BF$187, P$26,0))</f>
        <v>153504</v>
      </c>
      <c r="Q139" s="262">
        <f ca="1">IF(ISERROR(VLOOKUP($B139,'NEL &amp; P4P Backsheet'!$D$11:$BF$187,Q$26,0)),"",VLOOKUP($B139,'NEL &amp; P4P Backsheet'!$D$11:$BF$187, Q$26,0))</f>
        <v>206804.00000000006</v>
      </c>
      <c r="R139" s="213">
        <f ca="1">IF(ISERROR(VLOOKUP($B139,'NEL &amp; P4P Backsheet'!$D$11:$BF$187,R$26,0)),"",VLOOKUP($B139,'NEL &amp; P4P Backsheet'!$D$11:$BF$187, R$26,0))</f>
        <v>-46900</v>
      </c>
      <c r="S139" s="350">
        <f ca="1">IF(ISERROR(VLOOKUP($B139,'NEL &amp; P4P Backsheet'!$D$11:$BF$187,S$26,0)),"",VLOOKUP($B139,'NEL &amp; P4P Backsheet'!$D$11:$BF$187, S$26,0))</f>
        <v>153504</v>
      </c>
      <c r="T139" s="215">
        <f ca="1">IF(ISERROR(VLOOKUP($B139,'NEL &amp; P4P Backsheet'!$D$11:$BF$187,T$26,0)),"",VLOOKUP($B139,'NEL &amp; P4P Backsheet'!$D$11:$BF$187, T$26,0))</f>
        <v>206804.00000000006</v>
      </c>
      <c r="U139" s="375" t="str">
        <f ca="1">IF(ISERROR(VLOOKUP($B139,'NEL &amp; P4P Backsheet'!$D$11:$BK$187,$U$26,0)),"",IF(VLOOKUP($B139,'NEL &amp; P4P Backsheet'!$D$11:$BK$187,$U$26,0)=0,"",VLOOKUP($B139,'NEL &amp; P4P Backsheet'!$D$11:$BK$187,$U$26,0)))</f>
        <v>acute care</v>
      </c>
      <c r="V139"/>
    </row>
    <row r="140" spans="1:22" ht="60" customHeight="1">
      <c r="A140" s="3">
        <v>111</v>
      </c>
      <c r="B140" s="41" t="str">
        <f t="shared" ca="1" si="4"/>
        <v>E06000013</v>
      </c>
      <c r="C140" s="42" t="str">
        <f ca="1">IF(B140="","",VLOOKUP(B140,'Org list'!$J$9:$K$637,2,0))</f>
        <v>North Lincolnshire</v>
      </c>
      <c r="D140" s="216">
        <f ca="1">IF(ISERROR(VLOOKUP($B140,'NEL &amp; P4P Backsheet'!$D$11:$BM$187,D$26,0)),"",IF(VLOOKUP($B140,'NEL &amp; P4P Backsheet'!$D$11:$BM$187,D$26,0)=0,"",VLOOKUP($B140,'NEL &amp; P4P Backsheet'!$D$11:$BM$187,D$26,0)))</f>
        <v>1490</v>
      </c>
      <c r="E140" s="210">
        <f ca="1">IF(ISERROR(VLOOKUP($B140,'NEL &amp; P4P Backsheet'!$D$11:$BF$187,E$26,0)),"",VLOOKUP($B140,'NEL &amp; P4P Backsheet'!$D$11:$BF$187, E$26,0))</f>
        <v>28310</v>
      </c>
      <c r="F140" s="210">
        <f ca="1">IF(ISERROR(VLOOKUP($B140,'NEL &amp; P4P Backsheet'!$D$11:$BF$187,F$26,0)),"",VLOOKUP($B140,'NEL &amp; P4P Backsheet'!$D$11:$BF$187, F$26,0))</f>
        <v>146020</v>
      </c>
      <c r="G140" s="210">
        <f ca="1">IF(ISERROR(VLOOKUP($B140,'NEL &amp; P4P Backsheet'!$D$11:$BF$187,G$26,0)),"",VLOOKUP($B140,'NEL &amp; P4P Backsheet'!$D$11:$BF$187, G$26,0))</f>
        <v>235420</v>
      </c>
      <c r="H140" s="262">
        <f ca="1">IF(ISERROR(VLOOKUP($B140,'NEL &amp; P4P Backsheet'!$D$11:$BF$187,H$26,0)),"",VLOOKUP($B140,'NEL &amp; P4P Backsheet'!$D$11:$BF$187, H$26,0))</f>
        <v>1016180</v>
      </c>
      <c r="I140" s="210">
        <f ca="1">IF(ISERROR(VLOOKUP($B140,'NEL &amp; P4P Backsheet'!$D$11:$BF$187,I$26,0)),"",VLOOKUP($B140,'NEL &amp; P4P Backsheet'!$D$11:$BF$187, I$26,0))</f>
        <v>28310</v>
      </c>
      <c r="J140" s="347">
        <f ca="1">IF(ISERROR(VLOOKUP($B140,'NEL &amp; P4P Backsheet'!$D$11:$BF$187,J$26,0)),"",VLOOKUP($B140,'NEL &amp; P4P Backsheet'!$D$11:$BF$187, J$26,0))</f>
        <v>0</v>
      </c>
      <c r="K140" s="215">
        <f ca="1">IF(ISERROR(VLOOKUP($B140,'NEL &amp; P4P Backsheet'!$D$11:$BF$187,K$26,0)),"",VLOOKUP($B140,'NEL &amp; P4P Backsheet'!$D$11:$BF$187, K$26,0))</f>
        <v>0</v>
      </c>
      <c r="L140" s="210">
        <f ca="1">IF(ISERROR(VLOOKUP($B140,'NEL &amp; P4P Backsheet'!$D$11:$BF$187,L$26,0)),"",VLOOKUP($B140,'NEL &amp; P4P Backsheet'!$D$11:$BF$187, L$26,0))</f>
        <v>0</v>
      </c>
      <c r="M140" s="210">
        <f ca="1">IF(ISERROR(VLOOKUP($B140,'NEL &amp; P4P Backsheet'!$D$11:$BF$187,M$26,0)),"",VLOOKUP($B140,'NEL &amp; P4P Backsheet'!$D$11:$BF$187, M$26,0))</f>
        <v>146020</v>
      </c>
      <c r="N140" s="215">
        <f ca="1">IF(ISERROR(VLOOKUP($B140,'NEL &amp; P4P Backsheet'!$D$11:$BF$187,N$26,0)),"",VLOOKUP($B140,'NEL &amp; P4P Backsheet'!$D$11:$BF$187, N$26,0))</f>
        <v>0</v>
      </c>
      <c r="O140" s="213">
        <f ca="1">IF(ISERROR(VLOOKUP($B140,'NEL &amp; P4P Backsheet'!$D$11:$BF$187,O$26,0)),"",VLOOKUP($B140,'NEL &amp; P4P Backsheet'!$D$11:$BF$187, O$26,0))</f>
        <v>0</v>
      </c>
      <c r="P140" s="350">
        <f ca="1">IF(ISERROR(VLOOKUP($B140,'NEL &amp; P4P Backsheet'!$D$11:$BF$187,P$26,0)),"",VLOOKUP($B140,'NEL &amp; P4P Backsheet'!$D$11:$BF$187, P$26,0))</f>
        <v>146020</v>
      </c>
      <c r="Q140" s="262">
        <f ca="1">IF(ISERROR(VLOOKUP($B140,'NEL &amp; P4P Backsheet'!$D$11:$BF$187,Q$26,0)),"",VLOOKUP($B140,'NEL &amp; P4P Backsheet'!$D$11:$BF$187, Q$26,0))</f>
        <v>235420</v>
      </c>
      <c r="R140" s="213">
        <f ca="1">IF(ISERROR(VLOOKUP($B140,'NEL &amp; P4P Backsheet'!$D$11:$BF$187,R$26,0)),"",VLOOKUP($B140,'NEL &amp; P4P Backsheet'!$D$11:$BF$187, R$26,0))</f>
        <v>28310</v>
      </c>
      <c r="S140" s="350">
        <f ca="1">IF(ISERROR(VLOOKUP($B140,'NEL &amp; P4P Backsheet'!$D$11:$BF$187,S$26,0)),"",VLOOKUP($B140,'NEL &amp; P4P Backsheet'!$D$11:$BF$187, S$26,0))</f>
        <v>0</v>
      </c>
      <c r="T140" s="215">
        <f ca="1">IF(ISERROR(VLOOKUP($B140,'NEL &amp; P4P Backsheet'!$D$11:$BF$187,T$26,0)),"",VLOOKUP($B140,'NEL &amp; P4P Backsheet'!$D$11:$BF$187, T$26,0))</f>
        <v>235420</v>
      </c>
      <c r="U140" s="375" t="str">
        <f ca="1">IF(ISERROR(VLOOKUP($B140,'NEL &amp; P4P Backsheet'!$D$11:$BK$187,$U$26,0)),"",IF(VLOOKUP($B140,'NEL &amp; P4P Backsheet'!$D$11:$BK$187,$U$26,0)=0,"",VLOOKUP($B140,'NEL &amp; P4P Backsheet'!$D$11:$BK$187,$U$26,0)))</f>
        <v>acute care</v>
      </c>
      <c r="V140"/>
    </row>
    <row r="141" spans="1:22" ht="60" customHeight="1">
      <c r="A141" s="3">
        <v>112</v>
      </c>
      <c r="B141" s="41" t="str">
        <f t="shared" ca="1" si="4"/>
        <v>E06000024</v>
      </c>
      <c r="C141" s="42" t="str">
        <f ca="1">IF(B141="","",VLOOKUP(B141,'Org list'!$J$9:$K$637,2,0))</f>
        <v>North Somerset</v>
      </c>
      <c r="D141" s="216">
        <f ca="1">IF(ISERROR(VLOOKUP($B141,'NEL &amp; P4P Backsheet'!$D$11:$BM$187,D$26,0)),"",IF(VLOOKUP($B141,'NEL &amp; P4P Backsheet'!$D$11:$BM$187,D$26,0)=0,"",VLOOKUP($B141,'NEL &amp; P4P Backsheet'!$D$11:$BM$187,D$26,0)))</f>
        <v>1490</v>
      </c>
      <c r="E141" s="210">
        <f ca="1">IF(ISERROR(VLOOKUP($B141,'NEL &amp; P4P Backsheet'!$D$11:$BF$187,E$26,0)),"",VLOOKUP($B141,'NEL &amp; P4P Backsheet'!$D$11:$BF$187, E$26,0))</f>
        <v>241380</v>
      </c>
      <c r="F141" s="210">
        <f ca="1">IF(ISERROR(VLOOKUP($B141,'NEL &amp; P4P Backsheet'!$D$11:$BF$187,F$26,0)),"",VLOOKUP($B141,'NEL &amp; P4P Backsheet'!$D$11:$BF$187, F$26,0))</f>
        <v>64070</v>
      </c>
      <c r="G141" s="210">
        <f ca="1">IF(ISERROR(VLOOKUP($B141,'NEL &amp; P4P Backsheet'!$D$11:$BF$187,G$26,0)),"",VLOOKUP($B141,'NEL &amp; P4P Backsheet'!$D$11:$BF$187, G$26,0))</f>
        <v>263730</v>
      </c>
      <c r="H141" s="262">
        <f ca="1">IF(ISERROR(VLOOKUP($B141,'NEL &amp; P4P Backsheet'!$D$11:$BF$187,H$26,0)),"",VLOOKUP($B141,'NEL &amp; P4P Backsheet'!$D$11:$BF$187, H$26,0))</f>
        <v>263730</v>
      </c>
      <c r="I141" s="210">
        <f ca="1">IF(ISERROR(VLOOKUP($B141,'NEL &amp; P4P Backsheet'!$D$11:$BF$187,I$26,0)),"",VLOOKUP($B141,'NEL &amp; P4P Backsheet'!$D$11:$BF$187, I$26,0))</f>
        <v>241380</v>
      </c>
      <c r="J141" s="347">
        <f ca="1">IF(ISERROR(VLOOKUP($B141,'NEL &amp; P4P Backsheet'!$D$11:$BF$187,J$26,0)),"",VLOOKUP($B141,'NEL &amp; P4P Backsheet'!$D$11:$BF$187, J$26,0))</f>
        <v>64070</v>
      </c>
      <c r="K141" s="215">
        <f ca="1">IF(ISERROR(VLOOKUP($B141,'NEL &amp; P4P Backsheet'!$D$11:$BF$187,K$26,0)),"",VLOOKUP($B141,'NEL &amp; P4P Backsheet'!$D$11:$BF$187, K$26,0))</f>
        <v>263730</v>
      </c>
      <c r="L141" s="210">
        <f ca="1">IF(ISERROR(VLOOKUP($B141,'NEL &amp; P4P Backsheet'!$D$11:$BF$187,L$26,0)),"",VLOOKUP($B141,'NEL &amp; P4P Backsheet'!$D$11:$BF$187, L$26,0))</f>
        <v>0</v>
      </c>
      <c r="M141" s="210">
        <f ca="1">IF(ISERROR(VLOOKUP($B141,'NEL &amp; P4P Backsheet'!$D$11:$BF$187,M$26,0)),"",VLOOKUP($B141,'NEL &amp; P4P Backsheet'!$D$11:$BF$187, M$26,0))</f>
        <v>0</v>
      </c>
      <c r="N141" s="215">
        <f ca="1">IF(ISERROR(VLOOKUP($B141,'NEL &amp; P4P Backsheet'!$D$11:$BF$187,N$26,0)),"",VLOOKUP($B141,'NEL &amp; P4P Backsheet'!$D$11:$BF$187, N$26,0))</f>
        <v>0</v>
      </c>
      <c r="O141" s="213">
        <f ca="1">IF(ISERROR(VLOOKUP($B141,'NEL &amp; P4P Backsheet'!$D$11:$BF$187,O$26,0)),"",VLOOKUP($B141,'NEL &amp; P4P Backsheet'!$D$11:$BF$187, O$26,0))</f>
        <v>0</v>
      </c>
      <c r="P141" s="350">
        <f ca="1">IF(ISERROR(VLOOKUP($B141,'NEL &amp; P4P Backsheet'!$D$11:$BF$187,P$26,0)),"",VLOOKUP($B141,'NEL &amp; P4P Backsheet'!$D$11:$BF$187, P$26,0))</f>
        <v>0</v>
      </c>
      <c r="Q141" s="262">
        <f ca="1">IF(ISERROR(VLOOKUP($B141,'NEL &amp; P4P Backsheet'!$D$11:$BF$187,Q$26,0)),"",VLOOKUP($B141,'NEL &amp; P4P Backsheet'!$D$11:$BF$187, Q$26,0))</f>
        <v>0</v>
      </c>
      <c r="R141" s="213">
        <f ca="1">IF(ISERROR(VLOOKUP($B141,'NEL &amp; P4P Backsheet'!$D$11:$BF$187,R$26,0)),"",VLOOKUP($B141,'NEL &amp; P4P Backsheet'!$D$11:$BF$187, R$26,0))</f>
        <v>241380</v>
      </c>
      <c r="S141" s="350">
        <f ca="1">IF(ISERROR(VLOOKUP($B141,'NEL &amp; P4P Backsheet'!$D$11:$BF$187,S$26,0)),"",VLOOKUP($B141,'NEL &amp; P4P Backsheet'!$D$11:$BF$187, S$26,0))</f>
        <v>64070</v>
      </c>
      <c r="T141" s="215">
        <f ca="1">IF(ISERROR(VLOOKUP($B141,'NEL &amp; P4P Backsheet'!$D$11:$BF$187,T$26,0)),"",VLOOKUP($B141,'NEL &amp; P4P Backsheet'!$D$11:$BF$187, T$26,0))</f>
        <v>263730</v>
      </c>
      <c r="U141" s="375" t="str">
        <f ca="1">IF(ISERROR(VLOOKUP($B141,'NEL &amp; P4P Backsheet'!$D$11:$BK$187,$U$26,0)),"",IF(VLOOKUP($B141,'NEL &amp; P4P Backsheet'!$D$11:$BK$187,$U$26,0)=0,"",VLOOKUP($B141,'NEL &amp; P4P Backsheet'!$D$11:$BK$187,$U$26,0)))</f>
        <v>not applicable</v>
      </c>
      <c r="V141"/>
    </row>
    <row r="142" spans="1:22" ht="60" customHeight="1">
      <c r="A142" s="3">
        <v>113</v>
      </c>
      <c r="B142" s="41" t="str">
        <f t="shared" ca="1" si="4"/>
        <v>E08000022</v>
      </c>
      <c r="C142" s="42" t="str">
        <f ca="1">IF(B142="","",VLOOKUP(B142,'Org list'!$J$9:$K$637,2,0))</f>
        <v>North Tyneside</v>
      </c>
      <c r="D142" s="216">
        <f ca="1">IF(ISERROR(VLOOKUP($B142,'NEL &amp; P4P Backsheet'!$D$11:$BM$187,D$26,0)),"",IF(VLOOKUP($B142,'NEL &amp; P4P Backsheet'!$D$11:$BM$187,D$26,0)=0,"",VLOOKUP($B142,'NEL &amp; P4P Backsheet'!$D$11:$BM$187,D$26,0)))</f>
        <v>1490</v>
      </c>
      <c r="E142" s="210">
        <f ca="1">IF(ISERROR(VLOOKUP($B142,'NEL &amp; P4P Backsheet'!$D$11:$BF$187,E$26,0)),"",VLOOKUP($B142,'NEL &amp; P4P Backsheet'!$D$11:$BF$187, E$26,0))</f>
        <v>324820</v>
      </c>
      <c r="F142" s="210">
        <f ca="1">IF(ISERROR(VLOOKUP($B142,'NEL &amp; P4P Backsheet'!$D$11:$BF$187,F$26,0)),"",VLOOKUP($B142,'NEL &amp; P4P Backsheet'!$D$11:$BF$187, F$26,0))</f>
        <v>360580</v>
      </c>
      <c r="G142" s="210">
        <f ca="1">IF(ISERROR(VLOOKUP($B142,'NEL &amp; P4P Backsheet'!$D$11:$BF$187,G$26,0)),"",VLOOKUP($B142,'NEL &amp; P4P Backsheet'!$D$11:$BF$187, G$26,0))</f>
        <v>382930</v>
      </c>
      <c r="H142" s="262">
        <f ca="1">IF(ISERROR(VLOOKUP($B142,'NEL &amp; P4P Backsheet'!$D$11:$BF$187,H$26,0)),"",VLOOKUP($B142,'NEL &amp; P4P Backsheet'!$D$11:$BF$187, H$26,0))</f>
        <v>396340</v>
      </c>
      <c r="I142" s="210">
        <f ca="1">IF(ISERROR(VLOOKUP($B142,'NEL &amp; P4P Backsheet'!$D$11:$BF$187,I$26,0)),"",VLOOKUP($B142,'NEL &amp; P4P Backsheet'!$D$11:$BF$187, I$26,0))</f>
        <v>0</v>
      </c>
      <c r="J142" s="347">
        <f ca="1">IF(ISERROR(VLOOKUP($B142,'NEL &amp; P4P Backsheet'!$D$11:$BF$187,J$26,0)),"",VLOOKUP($B142,'NEL &amp; P4P Backsheet'!$D$11:$BF$187, J$26,0))</f>
        <v>0</v>
      </c>
      <c r="K142" s="215">
        <f ca="1">IF(ISERROR(VLOOKUP($B142,'NEL &amp; P4P Backsheet'!$D$11:$BF$187,K$26,0)),"",VLOOKUP($B142,'NEL &amp; P4P Backsheet'!$D$11:$BF$187, K$26,0))</f>
        <v>0</v>
      </c>
      <c r="L142" s="210">
        <f ca="1">IF(ISERROR(VLOOKUP($B142,'NEL &amp; P4P Backsheet'!$D$11:$BF$187,L$26,0)),"",VLOOKUP($B142,'NEL &amp; P4P Backsheet'!$D$11:$BF$187, L$26,0))</f>
        <v>0</v>
      </c>
      <c r="M142" s="210">
        <f ca="1">IF(ISERROR(VLOOKUP($B142,'NEL &amp; P4P Backsheet'!$D$11:$BF$187,M$26,0)),"",VLOOKUP($B142,'NEL &amp; P4P Backsheet'!$D$11:$BF$187, M$26,0))</f>
        <v>0</v>
      </c>
      <c r="N142" s="215">
        <f ca="1">IF(ISERROR(VLOOKUP($B142,'NEL &amp; P4P Backsheet'!$D$11:$BF$187,N$26,0)),"",VLOOKUP($B142,'NEL &amp; P4P Backsheet'!$D$11:$BF$187, N$26,0))</f>
        <v>0</v>
      </c>
      <c r="O142" s="213">
        <f ca="1">IF(ISERROR(VLOOKUP($B142,'NEL &amp; P4P Backsheet'!$D$11:$BF$187,O$26,0)),"",VLOOKUP($B142,'NEL &amp; P4P Backsheet'!$D$11:$BF$187, O$26,0))</f>
        <v>324820</v>
      </c>
      <c r="P142" s="350">
        <f ca="1">IF(ISERROR(VLOOKUP($B142,'NEL &amp; P4P Backsheet'!$D$11:$BF$187,P$26,0)),"",VLOOKUP($B142,'NEL &amp; P4P Backsheet'!$D$11:$BF$187, P$26,0))</f>
        <v>360580</v>
      </c>
      <c r="Q142" s="262">
        <f ca="1">IF(ISERROR(VLOOKUP($B142,'NEL &amp; P4P Backsheet'!$D$11:$BF$187,Q$26,0)),"",VLOOKUP($B142,'NEL &amp; P4P Backsheet'!$D$11:$BF$187, Q$26,0))</f>
        <v>382930</v>
      </c>
      <c r="R142" s="213">
        <f ca="1">IF(ISERROR(VLOOKUP($B142,'NEL &amp; P4P Backsheet'!$D$11:$BF$187,R$26,0)),"",VLOOKUP($B142,'NEL &amp; P4P Backsheet'!$D$11:$BF$187, R$26,0))</f>
        <v>324820</v>
      </c>
      <c r="S142" s="350">
        <f ca="1">IF(ISERROR(VLOOKUP($B142,'NEL &amp; P4P Backsheet'!$D$11:$BF$187,S$26,0)),"",VLOOKUP($B142,'NEL &amp; P4P Backsheet'!$D$11:$BF$187, S$26,0))</f>
        <v>360580</v>
      </c>
      <c r="T142" s="215">
        <f ca="1">IF(ISERROR(VLOOKUP($B142,'NEL &amp; P4P Backsheet'!$D$11:$BF$187,T$26,0)),"",VLOOKUP($B142,'NEL &amp; P4P Backsheet'!$D$11:$BF$187, T$26,0))</f>
        <v>382930</v>
      </c>
      <c r="U142" s="375" t="str">
        <f ca="1">IF(ISERROR(VLOOKUP($B142,'NEL &amp; P4P Backsheet'!$D$11:$BK$187,$U$26,0)),"",IF(VLOOKUP($B142,'NEL &amp; P4P Backsheet'!$D$11:$BK$187,$U$26,0)=0,"",VLOOKUP($B142,'NEL &amp; P4P Backsheet'!$D$11:$BK$187,$U$26,0)))</f>
        <v>acute care</v>
      </c>
      <c r="V142"/>
    </row>
    <row r="143" spans="1:22" ht="60" customHeight="1">
      <c r="A143" s="3">
        <v>114</v>
      </c>
      <c r="B143" s="41" t="str">
        <f t="shared" ca="1" si="4"/>
        <v>E10000023</v>
      </c>
      <c r="C143" s="42" t="str">
        <f ca="1">IF(B143="","",VLOOKUP(B143,'Org list'!$J$9:$K$637,2,0))</f>
        <v>North Yorkshire</v>
      </c>
      <c r="D143" s="216">
        <f ca="1">IF(ISERROR(VLOOKUP($B143,'NEL &amp; P4P Backsheet'!$D$11:$BM$187,D$26,0)),"",IF(VLOOKUP($B143,'NEL &amp; P4P Backsheet'!$D$11:$BM$187,D$26,0)=0,"",VLOOKUP($B143,'NEL &amp; P4P Backsheet'!$D$11:$BM$187,D$26,0)))</f>
        <v>588.53</v>
      </c>
      <c r="E143" s="210">
        <f ca="1">IF(ISERROR(VLOOKUP($B143,'NEL &amp; P4P Backsheet'!$D$11:$BF$187,E$26,0)),"",VLOOKUP($B143,'NEL &amp; P4P Backsheet'!$D$11:$BF$187, E$26,0))</f>
        <v>0</v>
      </c>
      <c r="F143" s="210">
        <f ca="1">IF(ISERROR(VLOOKUP($B143,'NEL &amp; P4P Backsheet'!$D$11:$BF$187,F$26,0)),"",VLOOKUP($B143,'NEL &amp; P4P Backsheet'!$D$11:$BF$187, F$26,0))</f>
        <v>0</v>
      </c>
      <c r="G143" s="210">
        <f ca="1">IF(ISERROR(VLOOKUP($B143,'NEL &amp; P4P Backsheet'!$D$11:$BF$187,G$26,0)),"",VLOOKUP($B143,'NEL &amp; P4P Backsheet'!$D$11:$BF$187, G$26,0))</f>
        <v>848071.72999999986</v>
      </c>
      <c r="H143" s="262">
        <f ca="1">IF(ISERROR(VLOOKUP($B143,'NEL &amp; P4P Backsheet'!$D$11:$BF$187,H$26,0)),"",VLOOKUP($B143,'NEL &amp; P4P Backsheet'!$D$11:$BF$187, H$26,0))</f>
        <v>1214725.92</v>
      </c>
      <c r="I143" s="210">
        <f ca="1">IF(ISERROR(VLOOKUP($B143,'NEL &amp; P4P Backsheet'!$D$11:$BF$187,I$26,0)),"",VLOOKUP($B143,'NEL &amp; P4P Backsheet'!$D$11:$BF$187, I$26,0))</f>
        <v>0</v>
      </c>
      <c r="J143" s="347">
        <f ca="1">IF(ISERROR(VLOOKUP($B143,'NEL &amp; P4P Backsheet'!$D$11:$BF$187,J$26,0)),"",VLOOKUP($B143,'NEL &amp; P4P Backsheet'!$D$11:$BF$187, J$26,0))</f>
        <v>0</v>
      </c>
      <c r="K143" s="215">
        <f ca="1">IF(ISERROR(VLOOKUP($B143,'NEL &amp; P4P Backsheet'!$D$11:$BF$187,K$26,0)),"",VLOOKUP($B143,'NEL &amp; P4P Backsheet'!$D$11:$BF$187, K$26,0))</f>
        <v>0</v>
      </c>
      <c r="L143" s="210">
        <f ca="1">IF(ISERROR(VLOOKUP($B143,'NEL &amp; P4P Backsheet'!$D$11:$BF$187,L$26,0)),"",VLOOKUP($B143,'NEL &amp; P4P Backsheet'!$D$11:$BF$187, L$26,0))</f>
        <v>71800</v>
      </c>
      <c r="M143" s="210">
        <f ca="1">IF(ISERROR(VLOOKUP($B143,'NEL &amp; P4P Backsheet'!$D$11:$BF$187,M$26,0)),"",VLOOKUP($B143,'NEL &amp; P4P Backsheet'!$D$11:$BF$187, M$26,0))</f>
        <v>11800</v>
      </c>
      <c r="N143" s="215">
        <f ca="1">IF(ISERROR(VLOOKUP($B143,'NEL &amp; P4P Backsheet'!$D$11:$BF$187,N$26,0)),"",VLOOKUP($B143,'NEL &amp; P4P Backsheet'!$D$11:$BF$187, N$26,0))</f>
        <v>133400</v>
      </c>
      <c r="O143" s="213">
        <f ca="1">IF(ISERROR(VLOOKUP($B143,'NEL &amp; P4P Backsheet'!$D$11:$BF$187,O$26,0)),"",VLOOKUP($B143,'NEL &amp; P4P Backsheet'!$D$11:$BF$187, O$26,0))</f>
        <v>0</v>
      </c>
      <c r="P143" s="350">
        <f ca="1">IF(ISERROR(VLOOKUP($B143,'NEL &amp; P4P Backsheet'!$D$11:$BF$187,P$26,0)),"",VLOOKUP($B143,'NEL &amp; P4P Backsheet'!$D$11:$BF$187, P$26,0))</f>
        <v>0</v>
      </c>
      <c r="Q143" s="262">
        <f ca="1">IF(ISERROR(VLOOKUP($B143,'NEL &amp; P4P Backsheet'!$D$11:$BF$187,Q$26,0)),"",VLOOKUP($B143,'NEL &amp; P4P Backsheet'!$D$11:$BF$187, Q$26,0))</f>
        <v>848071.72999999986</v>
      </c>
      <c r="R143" s="213">
        <f ca="1">IF(ISERROR(VLOOKUP($B143,'NEL &amp; P4P Backsheet'!$D$11:$BF$187,R$26,0)),"",VLOOKUP($B143,'NEL &amp; P4P Backsheet'!$D$11:$BF$187, R$26,0))</f>
        <v>-71800</v>
      </c>
      <c r="S143" s="350">
        <f ca="1">IF(ISERROR(VLOOKUP($B143,'NEL &amp; P4P Backsheet'!$D$11:$BF$187,S$26,0)),"",VLOOKUP($B143,'NEL &amp; P4P Backsheet'!$D$11:$BF$187, S$26,0))</f>
        <v>-11800</v>
      </c>
      <c r="T143" s="215">
        <f ca="1">IF(ISERROR(VLOOKUP($B143,'NEL &amp; P4P Backsheet'!$D$11:$BF$187,T$26,0)),"",VLOOKUP($B143,'NEL &amp; P4P Backsheet'!$D$11:$BF$187, T$26,0))</f>
        <v>714671.72999999986</v>
      </c>
      <c r="U143" s="375" t="str">
        <f ca="1">IF(ISERROR(VLOOKUP($B143,'NEL &amp; P4P Backsheet'!$D$11:$BK$187,$U$26,0)),"",IF(VLOOKUP($B143,'NEL &amp; P4P Backsheet'!$D$11:$BK$187,$U$26,0)=0,"",VLOOKUP($B143,'NEL &amp; P4P Backsheet'!$D$11:$BK$187,$U$26,0)))</f>
        <v>not applicable</v>
      </c>
      <c r="V143"/>
    </row>
    <row r="144" spans="1:22" ht="60" customHeight="1">
      <c r="A144" s="3">
        <v>115</v>
      </c>
      <c r="B144" s="41" t="str">
        <f t="shared" ca="1" si="4"/>
        <v>E10000021</v>
      </c>
      <c r="C144" s="42" t="str">
        <f ca="1">IF(B144="","",VLOOKUP(B144,'Org list'!$J$9:$K$637,2,0))</f>
        <v>Northamptonshire</v>
      </c>
      <c r="D144" s="216">
        <f ca="1">IF(ISERROR(VLOOKUP($B144,'NEL &amp; P4P Backsheet'!$D$11:$BM$187,D$26,0)),"",IF(VLOOKUP($B144,'NEL &amp; P4P Backsheet'!$D$11:$BM$187,D$26,0)=0,"",VLOOKUP($B144,'NEL &amp; P4P Backsheet'!$D$11:$BM$187,D$26,0)))</f>
        <v>2324</v>
      </c>
      <c r="E144" s="210">
        <f ca="1">IF(ISERROR(VLOOKUP($B144,'NEL &amp; P4P Backsheet'!$D$11:$BF$187,E$26,0)),"",VLOOKUP($B144,'NEL &amp; P4P Backsheet'!$D$11:$BF$187, E$26,0))</f>
        <v>0</v>
      </c>
      <c r="F144" s="210">
        <f ca="1">IF(ISERROR(VLOOKUP($B144,'NEL &amp; P4P Backsheet'!$D$11:$BF$187,F$26,0)),"",VLOOKUP($B144,'NEL &amp; P4P Backsheet'!$D$11:$BF$187, F$26,0))</f>
        <v>1775536.0000000002</v>
      </c>
      <c r="G144" s="210">
        <f ca="1">IF(ISERROR(VLOOKUP($B144,'NEL &amp; P4P Backsheet'!$D$11:$BF$187,G$26,0)),"",VLOOKUP($B144,'NEL &amp; P4P Backsheet'!$D$11:$BF$187, G$26,0))</f>
        <v>2100896</v>
      </c>
      <c r="H144" s="262">
        <f ca="1">IF(ISERROR(VLOOKUP($B144,'NEL &amp; P4P Backsheet'!$D$11:$BF$187,H$26,0)),"",VLOOKUP($B144,'NEL &amp; P4P Backsheet'!$D$11:$BF$187, H$26,0))</f>
        <v>2012584</v>
      </c>
      <c r="I144" s="210">
        <f ca="1">IF(ISERROR(VLOOKUP($B144,'NEL &amp; P4P Backsheet'!$D$11:$BF$187,I$26,0)),"",VLOOKUP($B144,'NEL &amp; P4P Backsheet'!$D$11:$BF$187, I$26,0))</f>
        <v>0</v>
      </c>
      <c r="J144" s="347">
        <f ca="1">IF(ISERROR(VLOOKUP($B144,'NEL &amp; P4P Backsheet'!$D$11:$BF$187,J$26,0)),"",VLOOKUP($B144,'NEL &amp; P4P Backsheet'!$D$11:$BF$187, J$26,0))</f>
        <v>0</v>
      </c>
      <c r="K144" s="215">
        <f ca="1">IF(ISERROR(VLOOKUP($B144,'NEL &amp; P4P Backsheet'!$D$11:$BF$187,K$26,0)),"",VLOOKUP($B144,'NEL &amp; P4P Backsheet'!$D$11:$BF$187, K$26,0))</f>
        <v>0</v>
      </c>
      <c r="L144" s="210">
        <f ca="1">IF(ISERROR(VLOOKUP($B144,'NEL &amp; P4P Backsheet'!$D$11:$BF$187,L$26,0)),"",VLOOKUP($B144,'NEL &amp; P4P Backsheet'!$D$11:$BF$187, L$26,0))</f>
        <v>0</v>
      </c>
      <c r="M144" s="210">
        <f ca="1">IF(ISERROR(VLOOKUP($B144,'NEL &amp; P4P Backsheet'!$D$11:$BF$187,M$26,0)),"",VLOOKUP($B144,'NEL &amp; P4P Backsheet'!$D$11:$BF$187, M$26,0))</f>
        <v>0</v>
      </c>
      <c r="N144" s="215">
        <f ca="1">IF(ISERROR(VLOOKUP($B144,'NEL &amp; P4P Backsheet'!$D$11:$BF$187,N$26,0)),"",VLOOKUP($B144,'NEL &amp; P4P Backsheet'!$D$11:$BF$187, N$26,0))</f>
        <v>0</v>
      </c>
      <c r="O144" s="213">
        <f ca="1">IF(ISERROR(VLOOKUP($B144,'NEL &amp; P4P Backsheet'!$D$11:$BF$187,O$26,0)),"",VLOOKUP($B144,'NEL &amp; P4P Backsheet'!$D$11:$BF$187, O$26,0))</f>
        <v>0</v>
      </c>
      <c r="P144" s="350">
        <f ca="1">IF(ISERROR(VLOOKUP($B144,'NEL &amp; P4P Backsheet'!$D$11:$BF$187,P$26,0)),"",VLOOKUP($B144,'NEL &amp; P4P Backsheet'!$D$11:$BF$187, P$26,0))</f>
        <v>1775536.0000000002</v>
      </c>
      <c r="Q144" s="262">
        <f ca="1">IF(ISERROR(VLOOKUP($B144,'NEL &amp; P4P Backsheet'!$D$11:$BF$187,Q$26,0)),"",VLOOKUP($B144,'NEL &amp; P4P Backsheet'!$D$11:$BF$187, Q$26,0))</f>
        <v>2100896</v>
      </c>
      <c r="R144" s="213">
        <f ca="1">IF(ISERROR(VLOOKUP($B144,'NEL &amp; P4P Backsheet'!$D$11:$BF$187,R$26,0)),"",VLOOKUP($B144,'NEL &amp; P4P Backsheet'!$D$11:$BF$187, R$26,0))</f>
        <v>0</v>
      </c>
      <c r="S144" s="350">
        <f ca="1">IF(ISERROR(VLOOKUP($B144,'NEL &amp; P4P Backsheet'!$D$11:$BF$187,S$26,0)),"",VLOOKUP($B144,'NEL &amp; P4P Backsheet'!$D$11:$BF$187, S$26,0))</f>
        <v>1775536.0000000002</v>
      </c>
      <c r="T144" s="215">
        <f ca="1">IF(ISERROR(VLOOKUP($B144,'NEL &amp; P4P Backsheet'!$D$11:$BF$187,T$26,0)),"",VLOOKUP($B144,'NEL &amp; P4P Backsheet'!$D$11:$BF$187, T$26,0))</f>
        <v>2100896</v>
      </c>
      <c r="U144" s="375" t="str">
        <f ca="1">IF(ISERROR(VLOOKUP($B144,'NEL &amp; P4P Backsheet'!$D$11:$BK$187,$U$26,0)),"",IF(VLOOKUP($B144,'NEL &amp; P4P Backsheet'!$D$11:$BK$187,$U$26,0)=0,"",VLOOKUP($B144,'NEL &amp; P4P Backsheet'!$D$11:$BK$187,$U$26,0)))</f>
        <v>acute care</v>
      </c>
      <c r="V144"/>
    </row>
    <row r="145" spans="1:22" ht="60" customHeight="1">
      <c r="A145" s="3">
        <v>116</v>
      </c>
      <c r="B145" s="41" t="str">
        <f t="shared" ca="1" si="4"/>
        <v>E06000057</v>
      </c>
      <c r="C145" s="42" t="str">
        <f ca="1">IF(B145="","",VLOOKUP(B145,'Org list'!$J$9:$K$637,2,0))</f>
        <v>Northumberland</v>
      </c>
      <c r="D145" s="216">
        <f ca="1">IF(ISERROR(VLOOKUP($B145,'NEL &amp; P4P Backsheet'!$D$11:$BM$187,D$26,0)),"",IF(VLOOKUP($B145,'NEL &amp; P4P Backsheet'!$D$11:$BM$187,D$26,0)=0,"",VLOOKUP($B145,'NEL &amp; P4P Backsheet'!$D$11:$BM$187,D$26,0)))</f>
        <v>2582.9227877076405</v>
      </c>
      <c r="E145" s="210">
        <f ca="1">IF(ISERROR(VLOOKUP($B145,'NEL &amp; P4P Backsheet'!$D$11:$BF$187,E$26,0)),"",VLOOKUP($B145,'NEL &amp; P4P Backsheet'!$D$11:$BF$187, E$26,0))</f>
        <v>1446436.7611162786</v>
      </c>
      <c r="F145" s="210">
        <f ca="1">IF(ISERROR(VLOOKUP($B145,'NEL &amp; P4P Backsheet'!$D$11:$BF$187,F$26,0)),"",VLOOKUP($B145,'NEL &amp; P4P Backsheet'!$D$11:$BF$187, F$26,0))</f>
        <v>585290.30369455228</v>
      </c>
      <c r="G145" s="210">
        <f ca="1">IF(ISERROR(VLOOKUP($B145,'NEL &amp; P4P Backsheet'!$D$11:$BF$187,G$26,0)),"",VLOOKUP($B145,'NEL &amp; P4P Backsheet'!$D$11:$BF$187, G$26,0))</f>
        <v>802255.81786199403</v>
      </c>
      <c r="H145" s="262">
        <f ca="1">IF(ISERROR(VLOOKUP($B145,'NEL &amp; P4P Backsheet'!$D$11:$BF$187,H$26,0)),"",VLOOKUP($B145,'NEL &amp; P4P Backsheet'!$D$11:$BF$187, H$26,0))</f>
        <v>141027.58420884283</v>
      </c>
      <c r="I145" s="210">
        <f ca="1">IF(ISERROR(VLOOKUP($B145,'NEL &amp; P4P Backsheet'!$D$11:$BF$187,I$26,0)),"",VLOOKUP($B145,'NEL &amp; P4P Backsheet'!$D$11:$BF$187, I$26,0))</f>
        <v>0</v>
      </c>
      <c r="J145" s="347">
        <f ca="1">IF(ISERROR(VLOOKUP($B145,'NEL &amp; P4P Backsheet'!$D$11:$BF$187,J$26,0)),"",VLOOKUP($B145,'NEL &amp; P4P Backsheet'!$D$11:$BF$187, J$26,0))</f>
        <v>0</v>
      </c>
      <c r="K145" s="215">
        <f ca="1">IF(ISERROR(VLOOKUP($B145,'NEL &amp; P4P Backsheet'!$D$11:$BF$187,K$26,0)),"",VLOOKUP($B145,'NEL &amp; P4P Backsheet'!$D$11:$BF$187, K$26,0))</f>
        <v>0</v>
      </c>
      <c r="L145" s="210">
        <f ca="1">IF(ISERROR(VLOOKUP($B145,'NEL &amp; P4P Backsheet'!$D$11:$BF$187,L$26,0)),"",VLOOKUP($B145,'NEL &amp; P4P Backsheet'!$D$11:$BF$187, L$26,0))</f>
        <v>0</v>
      </c>
      <c r="M145" s="210">
        <f ca="1">IF(ISERROR(VLOOKUP($B145,'NEL &amp; P4P Backsheet'!$D$11:$BF$187,M$26,0)),"",VLOOKUP($B145,'NEL &amp; P4P Backsheet'!$D$11:$BF$187, M$26,0))</f>
        <v>585290</v>
      </c>
      <c r="N145" s="215">
        <f ca="1">IF(ISERROR(VLOOKUP($B145,'NEL &amp; P4P Backsheet'!$D$11:$BF$187,N$26,0)),"",VLOOKUP($B145,'NEL &amp; P4P Backsheet'!$D$11:$BF$187, N$26,0))</f>
        <v>585290</v>
      </c>
      <c r="O145" s="213">
        <f ca="1">IF(ISERROR(VLOOKUP($B145,'NEL &amp; P4P Backsheet'!$D$11:$BF$187,O$26,0)),"",VLOOKUP($B145,'NEL &amp; P4P Backsheet'!$D$11:$BF$187, O$26,0))</f>
        <v>1446436.7611162786</v>
      </c>
      <c r="P145" s="350">
        <f ca="1">IF(ISERROR(VLOOKUP($B145,'NEL &amp; P4P Backsheet'!$D$11:$BF$187,P$26,0)),"",VLOOKUP($B145,'NEL &amp; P4P Backsheet'!$D$11:$BF$187, P$26,0))</f>
        <v>585290.30369455228</v>
      </c>
      <c r="Q145" s="262">
        <f ca="1">IF(ISERROR(VLOOKUP($B145,'NEL &amp; P4P Backsheet'!$D$11:$BF$187,Q$26,0)),"",VLOOKUP($B145,'NEL &amp; P4P Backsheet'!$D$11:$BF$187, Q$26,0))</f>
        <v>802255.81786199403</v>
      </c>
      <c r="R145" s="213">
        <f ca="1">IF(ISERROR(VLOOKUP($B145,'NEL &amp; P4P Backsheet'!$D$11:$BF$187,R$26,0)),"",VLOOKUP($B145,'NEL &amp; P4P Backsheet'!$D$11:$BF$187, R$26,0))</f>
        <v>1446436.7611162786</v>
      </c>
      <c r="S145" s="350">
        <f ca="1">IF(ISERROR(VLOOKUP($B145,'NEL &amp; P4P Backsheet'!$D$11:$BF$187,S$26,0)),"",VLOOKUP($B145,'NEL &amp; P4P Backsheet'!$D$11:$BF$187, S$26,0))</f>
        <v>0.3036945522762835</v>
      </c>
      <c r="T145" s="215">
        <f ca="1">IF(ISERROR(VLOOKUP($B145,'NEL &amp; P4P Backsheet'!$D$11:$BF$187,T$26,0)),"",VLOOKUP($B145,'NEL &amp; P4P Backsheet'!$D$11:$BF$187, T$26,0))</f>
        <v>216965.81786199403</v>
      </c>
      <c r="U145" s="375" t="str">
        <f ca="1">IF(ISERROR(VLOOKUP($B145,'NEL &amp; P4P Backsheet'!$D$11:$BK$187,$U$26,0)),"",IF(VLOOKUP($B145,'NEL &amp; P4P Backsheet'!$D$11:$BK$187,$U$26,0)=0,"",VLOOKUP($B145,'NEL &amp; P4P Backsheet'!$D$11:$BK$187,$U$26,0)))</f>
        <v>not applicable</v>
      </c>
      <c r="V145"/>
    </row>
    <row r="146" spans="1:22" ht="60" customHeight="1">
      <c r="A146" s="3">
        <v>117</v>
      </c>
      <c r="B146" s="41" t="str">
        <f t="shared" ca="1" si="4"/>
        <v>E06000018</v>
      </c>
      <c r="C146" s="42" t="str">
        <f ca="1">IF(B146="","",VLOOKUP(B146,'Org list'!$J$9:$K$637,2,0))</f>
        <v>Nottingham</v>
      </c>
      <c r="D146" s="216">
        <f ca="1">IF(ISERROR(VLOOKUP($B146,'NEL &amp; P4P Backsheet'!$D$11:$BM$187,D$26,0)),"",IF(VLOOKUP($B146,'NEL &amp; P4P Backsheet'!$D$11:$BM$187,D$26,0)=0,"",VLOOKUP($B146,'NEL &amp; P4P Backsheet'!$D$11:$BM$187,D$26,0)))</f>
        <v>1490</v>
      </c>
      <c r="E146" s="210">
        <f ca="1">IF(ISERROR(VLOOKUP($B146,'NEL &amp; P4P Backsheet'!$D$11:$BF$187,E$26,0)),"",VLOOKUP($B146,'NEL &amp; P4P Backsheet'!$D$11:$BF$187, E$26,0))</f>
        <v>360580</v>
      </c>
      <c r="F146" s="210">
        <f ca="1">IF(ISERROR(VLOOKUP($B146,'NEL &amp; P4P Backsheet'!$D$11:$BF$187,F$26,0)),"",VLOOKUP($B146,'NEL &amp; P4P Backsheet'!$D$11:$BF$187, F$26,0))</f>
        <v>183270</v>
      </c>
      <c r="G146" s="210">
        <f ca="1">IF(ISERROR(VLOOKUP($B146,'NEL &amp; P4P Backsheet'!$D$11:$BF$187,G$26,0)),"",VLOOKUP($B146,'NEL &amp; P4P Backsheet'!$D$11:$BF$187, G$26,0))</f>
        <v>180290</v>
      </c>
      <c r="H146" s="262">
        <f ca="1">IF(ISERROR(VLOOKUP($B146,'NEL &amp; P4P Backsheet'!$D$11:$BF$187,H$26,0)),"",VLOOKUP($B146,'NEL &amp; P4P Backsheet'!$D$11:$BF$187, H$26,0))</f>
        <v>180290</v>
      </c>
      <c r="I146" s="210">
        <f ca="1">IF(ISERROR(VLOOKUP($B146,'NEL &amp; P4P Backsheet'!$D$11:$BF$187,I$26,0)),"",VLOOKUP($B146,'NEL &amp; P4P Backsheet'!$D$11:$BF$187, I$26,0))</f>
        <v>210090</v>
      </c>
      <c r="J146" s="347">
        <f ca="1">IF(ISERROR(VLOOKUP($B146,'NEL &amp; P4P Backsheet'!$D$11:$BF$187,J$26,0)),"",VLOOKUP($B146,'NEL &amp; P4P Backsheet'!$D$11:$BF$187, J$26,0))</f>
        <v>333760</v>
      </c>
      <c r="K146" s="215">
        <f ca="1">IF(ISERROR(VLOOKUP($B146,'NEL &amp; P4P Backsheet'!$D$11:$BF$187,K$26,0)),"",VLOOKUP($B146,'NEL &amp; P4P Backsheet'!$D$11:$BF$187, K$26,0))</f>
        <v>180290</v>
      </c>
      <c r="L146" s="210">
        <f ca="1">IF(ISERROR(VLOOKUP($B146,'NEL &amp; P4P Backsheet'!$D$11:$BF$187,L$26,0)),"",VLOOKUP($B146,'NEL &amp; P4P Backsheet'!$D$11:$BF$187, L$26,0))</f>
        <v>210090</v>
      </c>
      <c r="M146" s="210">
        <f ca="1">IF(ISERROR(VLOOKUP($B146,'NEL &amp; P4P Backsheet'!$D$11:$BF$187,M$26,0)),"",VLOOKUP($B146,'NEL &amp; P4P Backsheet'!$D$11:$BF$187, M$26,0))</f>
        <v>183270</v>
      </c>
      <c r="N146" s="215">
        <f ca="1">IF(ISERROR(VLOOKUP($B146,'NEL &amp; P4P Backsheet'!$D$11:$BF$187,N$26,0)),"",VLOOKUP($B146,'NEL &amp; P4P Backsheet'!$D$11:$BF$187, N$26,0))</f>
        <v>180290</v>
      </c>
      <c r="O146" s="213">
        <f ca="1">IF(ISERROR(VLOOKUP($B146,'NEL &amp; P4P Backsheet'!$D$11:$BF$187,O$26,0)),"",VLOOKUP($B146,'NEL &amp; P4P Backsheet'!$D$11:$BF$187, O$26,0))</f>
        <v>150490</v>
      </c>
      <c r="P146" s="350">
        <f ca="1">IF(ISERROR(VLOOKUP($B146,'NEL &amp; P4P Backsheet'!$D$11:$BF$187,P$26,0)),"",VLOOKUP($B146,'NEL &amp; P4P Backsheet'!$D$11:$BF$187, P$26,0))</f>
        <v>-150490</v>
      </c>
      <c r="Q146" s="262">
        <f ca="1">IF(ISERROR(VLOOKUP($B146,'NEL &amp; P4P Backsheet'!$D$11:$BF$187,Q$26,0)),"",VLOOKUP($B146,'NEL &amp; P4P Backsheet'!$D$11:$BF$187, Q$26,0))</f>
        <v>0</v>
      </c>
      <c r="R146" s="213">
        <f ca="1">IF(ISERROR(VLOOKUP($B146,'NEL &amp; P4P Backsheet'!$D$11:$BF$187,R$26,0)),"",VLOOKUP($B146,'NEL &amp; P4P Backsheet'!$D$11:$BF$187, R$26,0))</f>
        <v>150490</v>
      </c>
      <c r="S146" s="350">
        <f ca="1">IF(ISERROR(VLOOKUP($B146,'NEL &amp; P4P Backsheet'!$D$11:$BF$187,S$26,0)),"",VLOOKUP($B146,'NEL &amp; P4P Backsheet'!$D$11:$BF$187, S$26,0))</f>
        <v>0</v>
      </c>
      <c r="T146" s="215">
        <f ca="1">IF(ISERROR(VLOOKUP($B146,'NEL &amp; P4P Backsheet'!$D$11:$BF$187,T$26,0)),"",VLOOKUP($B146,'NEL &amp; P4P Backsheet'!$D$11:$BF$187, T$26,0))</f>
        <v>0</v>
      </c>
      <c r="U146" s="375" t="str">
        <f ca="1">IF(ISERROR(VLOOKUP($B146,'NEL &amp; P4P Backsheet'!$D$11:$BK$187,$U$26,0)),"",IF(VLOOKUP($B146,'NEL &amp; P4P Backsheet'!$D$11:$BK$187,$U$26,0)=0,"",VLOOKUP($B146,'NEL &amp; P4P Backsheet'!$D$11:$BK$187,$U$26,0)))</f>
        <v>not applicable</v>
      </c>
      <c r="V146"/>
    </row>
    <row r="147" spans="1:22" ht="60" customHeight="1">
      <c r="A147" s="3">
        <v>118</v>
      </c>
      <c r="B147" s="41" t="str">
        <f t="shared" ca="1" si="4"/>
        <v>E10000024</v>
      </c>
      <c r="C147" s="42" t="str">
        <f ca="1">IF(B147="","",VLOOKUP(B147,'Org list'!$J$9:$K$637,2,0))</f>
        <v>Nottinghamshire</v>
      </c>
      <c r="D147" s="216">
        <f ca="1">IF(ISERROR(VLOOKUP($B147,'NEL &amp; P4P Backsheet'!$D$11:$BM$187,D$26,0)),"",IF(VLOOKUP($B147,'NEL &amp; P4P Backsheet'!$D$11:$BM$187,D$26,0)=0,"",VLOOKUP($B147,'NEL &amp; P4P Backsheet'!$D$11:$BM$187,D$26,0)))</f>
        <v>1490</v>
      </c>
      <c r="E147" s="210">
        <f ca="1">IF(ISERROR(VLOOKUP($B147,'NEL &amp; P4P Backsheet'!$D$11:$BF$187,E$26,0)),"",VLOOKUP($B147,'NEL &amp; P4P Backsheet'!$D$11:$BF$187, E$26,0))</f>
        <v>0</v>
      </c>
      <c r="F147" s="210">
        <f ca="1">IF(ISERROR(VLOOKUP($B147,'NEL &amp; P4P Backsheet'!$D$11:$BF$187,F$26,0)),"",VLOOKUP($B147,'NEL &amp; P4P Backsheet'!$D$11:$BF$187, F$26,0))</f>
        <v>0</v>
      </c>
      <c r="G147" s="210">
        <f ca="1">IF(ISERROR(VLOOKUP($B147,'NEL &amp; P4P Backsheet'!$D$11:$BF$187,G$26,0)),"",VLOOKUP($B147,'NEL &amp; P4P Backsheet'!$D$11:$BF$187, G$26,0))</f>
        <v>0</v>
      </c>
      <c r="H147" s="262">
        <f ca="1">IF(ISERROR(VLOOKUP($B147,'NEL &amp; P4P Backsheet'!$D$11:$BF$187,H$26,0)),"",VLOOKUP($B147,'NEL &amp; P4P Backsheet'!$D$11:$BF$187, H$26,0))</f>
        <v>0</v>
      </c>
      <c r="I147" s="210">
        <f ca="1">IF(ISERROR(VLOOKUP($B147,'NEL &amp; P4P Backsheet'!$D$11:$BF$187,I$26,0)),"",VLOOKUP($B147,'NEL &amp; P4P Backsheet'!$D$11:$BF$187, I$26,0))</f>
        <v>0</v>
      </c>
      <c r="J147" s="347">
        <f ca="1">IF(ISERROR(VLOOKUP($B147,'NEL &amp; P4P Backsheet'!$D$11:$BF$187,J$26,0)),"",VLOOKUP($B147,'NEL &amp; P4P Backsheet'!$D$11:$BF$187, J$26,0))</f>
        <v>0</v>
      </c>
      <c r="K147" s="215">
        <f ca="1">IF(ISERROR(VLOOKUP($B147,'NEL &amp; P4P Backsheet'!$D$11:$BF$187,K$26,0)),"",VLOOKUP($B147,'NEL &amp; P4P Backsheet'!$D$11:$BF$187, K$26,0))</f>
        <v>0</v>
      </c>
      <c r="L147" s="210">
        <f ca="1">IF(ISERROR(VLOOKUP($B147,'NEL &amp; P4P Backsheet'!$D$11:$BF$187,L$26,0)),"",VLOOKUP($B147,'NEL &amp; P4P Backsheet'!$D$11:$BF$187, L$26,0))</f>
        <v>0</v>
      </c>
      <c r="M147" s="210">
        <f ca="1">IF(ISERROR(VLOOKUP($B147,'NEL &amp; P4P Backsheet'!$D$11:$BF$187,M$26,0)),"",VLOOKUP($B147,'NEL &amp; P4P Backsheet'!$D$11:$BF$187, M$26,0))</f>
        <v>0</v>
      </c>
      <c r="N147" s="215">
        <f ca="1">IF(ISERROR(VLOOKUP($B147,'NEL &amp; P4P Backsheet'!$D$11:$BF$187,N$26,0)),"",VLOOKUP($B147,'NEL &amp; P4P Backsheet'!$D$11:$BF$187, N$26,0))</f>
        <v>0</v>
      </c>
      <c r="O147" s="213">
        <f ca="1">IF(ISERROR(VLOOKUP($B147,'NEL &amp; P4P Backsheet'!$D$11:$BF$187,O$26,0)),"",VLOOKUP($B147,'NEL &amp; P4P Backsheet'!$D$11:$BF$187, O$26,0))</f>
        <v>0</v>
      </c>
      <c r="P147" s="350">
        <f ca="1">IF(ISERROR(VLOOKUP($B147,'NEL &amp; P4P Backsheet'!$D$11:$BF$187,P$26,0)),"",VLOOKUP($B147,'NEL &amp; P4P Backsheet'!$D$11:$BF$187, P$26,0))</f>
        <v>0</v>
      </c>
      <c r="Q147" s="262">
        <f ca="1">IF(ISERROR(VLOOKUP($B147,'NEL &amp; P4P Backsheet'!$D$11:$BF$187,Q$26,0)),"",VLOOKUP($B147,'NEL &amp; P4P Backsheet'!$D$11:$BF$187, Q$26,0))</f>
        <v>0</v>
      </c>
      <c r="R147" s="213">
        <f ca="1">IF(ISERROR(VLOOKUP($B147,'NEL &amp; P4P Backsheet'!$D$11:$BF$187,R$26,0)),"",VLOOKUP($B147,'NEL &amp; P4P Backsheet'!$D$11:$BF$187, R$26,0))</f>
        <v>0</v>
      </c>
      <c r="S147" s="350">
        <f ca="1">IF(ISERROR(VLOOKUP($B147,'NEL &amp; P4P Backsheet'!$D$11:$BF$187,S$26,0)),"",VLOOKUP($B147,'NEL &amp; P4P Backsheet'!$D$11:$BF$187, S$26,0))</f>
        <v>0</v>
      </c>
      <c r="T147" s="215">
        <f ca="1">IF(ISERROR(VLOOKUP($B147,'NEL &amp; P4P Backsheet'!$D$11:$BF$187,T$26,0)),"",VLOOKUP($B147,'NEL &amp; P4P Backsheet'!$D$11:$BF$187, T$26,0))</f>
        <v>0</v>
      </c>
      <c r="U147" s="375" t="str">
        <f ca="1">IF(ISERROR(VLOOKUP($B147,'NEL &amp; P4P Backsheet'!$D$11:$BK$187,$U$26,0)),"",IF(VLOOKUP($B147,'NEL &amp; P4P Backsheet'!$D$11:$BK$187,$U$26,0)=0,"",VLOOKUP($B147,'NEL &amp; P4P Backsheet'!$D$11:$BK$187,$U$26,0)))</f>
        <v>not applicable</v>
      </c>
      <c r="V147"/>
    </row>
    <row r="148" spans="1:22" ht="60" customHeight="1">
      <c r="A148" s="3">
        <v>119</v>
      </c>
      <c r="B148" s="41" t="str">
        <f t="shared" ca="1" si="4"/>
        <v>E08000004</v>
      </c>
      <c r="C148" s="42" t="str">
        <f ca="1">IF(B148="","",VLOOKUP(B148,'Org list'!$J$9:$K$637,2,0))</f>
        <v>Oldham</v>
      </c>
      <c r="D148" s="216">
        <f ca="1">IF(ISERROR(VLOOKUP($B148,'NEL &amp; P4P Backsheet'!$D$11:$BM$187,D$26,0)),"",IF(VLOOKUP($B148,'NEL &amp; P4P Backsheet'!$D$11:$BM$187,D$26,0)=0,"",VLOOKUP($B148,'NEL &amp; P4P Backsheet'!$D$11:$BM$187,D$26,0)))</f>
        <v>1490</v>
      </c>
      <c r="E148" s="210">
        <f ca="1">IF(ISERROR(VLOOKUP($B148,'NEL &amp; P4P Backsheet'!$D$11:$BF$187,E$26,0)),"",VLOOKUP($B148,'NEL &amp; P4P Backsheet'!$D$11:$BF$187, E$26,0))</f>
        <v>0</v>
      </c>
      <c r="F148" s="210">
        <f ca="1">IF(ISERROR(VLOOKUP($B148,'NEL &amp; P4P Backsheet'!$D$11:$BF$187,F$26,0)),"",VLOOKUP($B148,'NEL &amp; P4P Backsheet'!$D$11:$BF$187, F$26,0))</f>
        <v>0</v>
      </c>
      <c r="G148" s="210">
        <f ca="1">IF(ISERROR(VLOOKUP($B148,'NEL &amp; P4P Backsheet'!$D$11:$BF$187,G$26,0)),"",VLOOKUP($B148,'NEL &amp; P4P Backsheet'!$D$11:$BF$187, G$26,0))</f>
        <v>0</v>
      </c>
      <c r="H148" s="262">
        <f ca="1">IF(ISERROR(VLOOKUP($B148,'NEL &amp; P4P Backsheet'!$D$11:$BF$187,H$26,0)),"",VLOOKUP($B148,'NEL &amp; P4P Backsheet'!$D$11:$BF$187, H$26,0))</f>
        <v>0</v>
      </c>
      <c r="I148" s="210">
        <f ca="1">IF(ISERROR(VLOOKUP($B148,'NEL &amp; P4P Backsheet'!$D$11:$BF$187,I$26,0)),"",VLOOKUP($B148,'NEL &amp; P4P Backsheet'!$D$11:$BF$187, I$26,0))</f>
        <v>0</v>
      </c>
      <c r="J148" s="347">
        <f ca="1">IF(ISERROR(VLOOKUP($B148,'NEL &amp; P4P Backsheet'!$D$11:$BF$187,J$26,0)),"",VLOOKUP($B148,'NEL &amp; P4P Backsheet'!$D$11:$BF$187, J$26,0))</f>
        <v>0</v>
      </c>
      <c r="K148" s="215">
        <f ca="1">IF(ISERROR(VLOOKUP($B148,'NEL &amp; P4P Backsheet'!$D$11:$BF$187,K$26,0)),"",VLOOKUP($B148,'NEL &amp; P4P Backsheet'!$D$11:$BF$187, K$26,0))</f>
        <v>0</v>
      </c>
      <c r="L148" s="210">
        <f ca="1">IF(ISERROR(VLOOKUP($B148,'NEL &amp; P4P Backsheet'!$D$11:$BF$187,L$26,0)),"",VLOOKUP($B148,'NEL &amp; P4P Backsheet'!$D$11:$BF$187, L$26,0))</f>
        <v>0</v>
      </c>
      <c r="M148" s="210">
        <f ca="1">IF(ISERROR(VLOOKUP($B148,'NEL &amp; P4P Backsheet'!$D$11:$BF$187,M$26,0)),"",VLOOKUP($B148,'NEL &amp; P4P Backsheet'!$D$11:$BF$187, M$26,0))</f>
        <v>0</v>
      </c>
      <c r="N148" s="215">
        <f ca="1">IF(ISERROR(VLOOKUP($B148,'NEL &amp; P4P Backsheet'!$D$11:$BF$187,N$26,0)),"",VLOOKUP($B148,'NEL &amp; P4P Backsheet'!$D$11:$BF$187, N$26,0))</f>
        <v>0</v>
      </c>
      <c r="O148" s="213">
        <f ca="1">IF(ISERROR(VLOOKUP($B148,'NEL &amp; P4P Backsheet'!$D$11:$BF$187,O$26,0)),"",VLOOKUP($B148,'NEL &amp; P4P Backsheet'!$D$11:$BF$187, O$26,0))</f>
        <v>0</v>
      </c>
      <c r="P148" s="350">
        <f ca="1">IF(ISERROR(VLOOKUP($B148,'NEL &amp; P4P Backsheet'!$D$11:$BF$187,P$26,0)),"",VLOOKUP($B148,'NEL &amp; P4P Backsheet'!$D$11:$BF$187, P$26,0))</f>
        <v>0</v>
      </c>
      <c r="Q148" s="262">
        <f ca="1">IF(ISERROR(VLOOKUP($B148,'NEL &amp; P4P Backsheet'!$D$11:$BF$187,Q$26,0)),"",VLOOKUP($B148,'NEL &amp; P4P Backsheet'!$D$11:$BF$187, Q$26,0))</f>
        <v>0</v>
      </c>
      <c r="R148" s="213">
        <f ca="1">IF(ISERROR(VLOOKUP($B148,'NEL &amp; P4P Backsheet'!$D$11:$BF$187,R$26,0)),"",VLOOKUP($B148,'NEL &amp; P4P Backsheet'!$D$11:$BF$187, R$26,0))</f>
        <v>0</v>
      </c>
      <c r="S148" s="350">
        <f ca="1">IF(ISERROR(VLOOKUP($B148,'NEL &amp; P4P Backsheet'!$D$11:$BF$187,S$26,0)),"",VLOOKUP($B148,'NEL &amp; P4P Backsheet'!$D$11:$BF$187, S$26,0))</f>
        <v>0</v>
      </c>
      <c r="T148" s="215">
        <f ca="1">IF(ISERROR(VLOOKUP($B148,'NEL &amp; P4P Backsheet'!$D$11:$BF$187,T$26,0)),"",VLOOKUP($B148,'NEL &amp; P4P Backsheet'!$D$11:$BF$187, T$26,0))</f>
        <v>0</v>
      </c>
      <c r="U148" s="375" t="str">
        <f ca="1">IF(ISERROR(VLOOKUP($B148,'NEL &amp; P4P Backsheet'!$D$11:$BK$187,$U$26,0)),"",IF(VLOOKUP($B148,'NEL &amp; P4P Backsheet'!$D$11:$BK$187,$U$26,0)=0,"",VLOOKUP($B148,'NEL &amp; P4P Backsheet'!$D$11:$BK$187,$U$26,0)))</f>
        <v>not applicable</v>
      </c>
      <c r="V148"/>
    </row>
    <row r="149" spans="1:22" ht="60" customHeight="1">
      <c r="A149" s="3">
        <v>120</v>
      </c>
      <c r="B149" s="41" t="str">
        <f t="shared" ca="1" si="4"/>
        <v>E10000025</v>
      </c>
      <c r="C149" s="42" t="str">
        <f ca="1">IF(B149="","",VLOOKUP(B149,'Org list'!$J$9:$K$637,2,0))</f>
        <v>Oxfordshire</v>
      </c>
      <c r="D149" s="216">
        <f ca="1">IF(ISERROR(VLOOKUP($B149,'NEL &amp; P4P Backsheet'!$D$11:$BM$187,D$26,0)),"",IF(VLOOKUP($B149,'NEL &amp; P4P Backsheet'!$D$11:$BM$187,D$26,0)=0,"",VLOOKUP($B149,'NEL &amp; P4P Backsheet'!$D$11:$BM$187,D$26,0)))</f>
        <v>1490</v>
      </c>
      <c r="E149" s="210">
        <f ca="1">IF(ISERROR(VLOOKUP($B149,'NEL &amp; P4P Backsheet'!$D$11:$BF$187,E$26,0)),"",VLOOKUP($B149,'NEL &amp; P4P Backsheet'!$D$11:$BF$187, E$26,0))</f>
        <v>0</v>
      </c>
      <c r="F149" s="210">
        <f ca="1">IF(ISERROR(VLOOKUP($B149,'NEL &amp; P4P Backsheet'!$D$11:$BF$187,F$26,0)),"",VLOOKUP($B149,'NEL &amp; P4P Backsheet'!$D$11:$BF$187, F$26,0))</f>
        <v>430538.0725198373</v>
      </c>
      <c r="G149" s="210">
        <f ca="1">IF(ISERROR(VLOOKUP($B149,'NEL &amp; P4P Backsheet'!$D$11:$BF$187,G$26,0)),"",VLOOKUP($B149,'NEL &amp; P4P Backsheet'!$D$11:$BF$187, G$26,0))</f>
        <v>312222.2663311715</v>
      </c>
      <c r="H149" s="262">
        <f ca="1">IF(ISERROR(VLOOKUP($B149,'NEL &amp; P4P Backsheet'!$D$11:$BF$187,H$26,0)),"",VLOOKUP($B149,'NEL &amp; P4P Backsheet'!$D$11:$BF$187, H$26,0))</f>
        <v>819980.09474957827</v>
      </c>
      <c r="I149" s="210">
        <f ca="1">IF(ISERROR(VLOOKUP($B149,'NEL &amp; P4P Backsheet'!$D$11:$BF$187,I$26,0)),"",VLOOKUP($B149,'NEL &amp; P4P Backsheet'!$D$11:$BF$187, I$26,0))</f>
        <v>0</v>
      </c>
      <c r="J149" s="347">
        <f ca="1">IF(ISERROR(VLOOKUP($B149,'NEL &amp; P4P Backsheet'!$D$11:$BF$187,J$26,0)),"",VLOOKUP($B149,'NEL &amp; P4P Backsheet'!$D$11:$BF$187, J$26,0))</f>
        <v>0</v>
      </c>
      <c r="K149" s="215">
        <f ca="1">IF(ISERROR(VLOOKUP($B149,'NEL &amp; P4P Backsheet'!$D$11:$BF$187,K$26,0)),"",VLOOKUP($B149,'NEL &amp; P4P Backsheet'!$D$11:$BF$187, K$26,0))</f>
        <v>0</v>
      </c>
      <c r="L149" s="210">
        <f ca="1">IF(ISERROR(VLOOKUP($B149,'NEL &amp; P4P Backsheet'!$D$11:$BF$187,L$26,0)),"",VLOOKUP($B149,'NEL &amp; P4P Backsheet'!$D$11:$BF$187, L$26,0))</f>
        <v>0</v>
      </c>
      <c r="M149" s="210">
        <f ca="1">IF(ISERROR(VLOOKUP($B149,'NEL &amp; P4P Backsheet'!$D$11:$BF$187,M$26,0)),"",VLOOKUP($B149,'NEL &amp; P4P Backsheet'!$D$11:$BF$187, M$26,0))</f>
        <v>0</v>
      </c>
      <c r="N149" s="215">
        <f ca="1">IF(ISERROR(VLOOKUP($B149,'NEL &amp; P4P Backsheet'!$D$11:$BF$187,N$26,0)),"",VLOOKUP($B149,'NEL &amp; P4P Backsheet'!$D$11:$BF$187, N$26,0))</f>
        <v>157940</v>
      </c>
      <c r="O149" s="213">
        <f ca="1">IF(ISERROR(VLOOKUP($B149,'NEL &amp; P4P Backsheet'!$D$11:$BF$187,O$26,0)),"",VLOOKUP($B149,'NEL &amp; P4P Backsheet'!$D$11:$BF$187, O$26,0))</f>
        <v>0</v>
      </c>
      <c r="P149" s="350">
        <f ca="1">IF(ISERROR(VLOOKUP($B149,'NEL &amp; P4P Backsheet'!$D$11:$BF$187,P$26,0)),"",VLOOKUP($B149,'NEL &amp; P4P Backsheet'!$D$11:$BF$187, P$26,0))</f>
        <v>430538.0725198373</v>
      </c>
      <c r="Q149" s="262">
        <f ca="1">IF(ISERROR(VLOOKUP($B149,'NEL &amp; P4P Backsheet'!$D$11:$BF$187,Q$26,0)),"",VLOOKUP($B149,'NEL &amp; P4P Backsheet'!$D$11:$BF$187, Q$26,0))</f>
        <v>312222.2663311715</v>
      </c>
      <c r="R149" s="213">
        <f ca="1">IF(ISERROR(VLOOKUP($B149,'NEL &amp; P4P Backsheet'!$D$11:$BF$187,R$26,0)),"",VLOOKUP($B149,'NEL &amp; P4P Backsheet'!$D$11:$BF$187, R$26,0))</f>
        <v>0</v>
      </c>
      <c r="S149" s="350">
        <f ca="1">IF(ISERROR(VLOOKUP($B149,'NEL &amp; P4P Backsheet'!$D$11:$BF$187,S$26,0)),"",VLOOKUP($B149,'NEL &amp; P4P Backsheet'!$D$11:$BF$187, S$26,0))</f>
        <v>430538.0725198373</v>
      </c>
      <c r="T149" s="215">
        <f ca="1">IF(ISERROR(VLOOKUP($B149,'NEL &amp; P4P Backsheet'!$D$11:$BF$187,T$26,0)),"",VLOOKUP($B149,'NEL &amp; P4P Backsheet'!$D$11:$BF$187, T$26,0))</f>
        <v>154282.2663311715</v>
      </c>
      <c r="U149" s="375" t="str">
        <f ca="1">IF(ISERROR(VLOOKUP($B149,'NEL &amp; P4P Backsheet'!$D$11:$BK$187,$U$26,0)),"",IF(VLOOKUP($B149,'NEL &amp; P4P Backsheet'!$D$11:$BK$187,$U$26,0)=0,"",VLOOKUP($B149,'NEL &amp; P4P Backsheet'!$D$11:$BK$187,$U$26,0)))</f>
        <v>not applicable</v>
      </c>
      <c r="V149"/>
    </row>
    <row r="150" spans="1:22" ht="60" customHeight="1">
      <c r="A150" s="3">
        <v>121</v>
      </c>
      <c r="B150" s="41" t="str">
        <f t="shared" ca="1" si="4"/>
        <v>E06000031</v>
      </c>
      <c r="C150" s="42" t="str">
        <f ca="1">IF(B150="","",VLOOKUP(B150,'Org list'!$J$9:$K$637,2,0))</f>
        <v>Peterborough</v>
      </c>
      <c r="D150" s="216">
        <f ca="1">IF(ISERROR(VLOOKUP($B150,'NEL &amp; P4P Backsheet'!$D$11:$BM$187,D$26,0)),"",IF(VLOOKUP($B150,'NEL &amp; P4P Backsheet'!$D$11:$BM$187,D$26,0)=0,"",VLOOKUP($B150,'NEL &amp; P4P Backsheet'!$D$11:$BM$187,D$26,0)))</f>
        <v>1490</v>
      </c>
      <c r="E150" s="210">
        <f ca="1">IF(ISERROR(VLOOKUP($B150,'NEL &amp; P4P Backsheet'!$D$11:$BF$187,E$26,0)),"",VLOOKUP($B150,'NEL &amp; P4P Backsheet'!$D$11:$BF$187, E$26,0))</f>
        <v>67050</v>
      </c>
      <c r="F150" s="210">
        <f ca="1">IF(ISERROR(VLOOKUP($B150,'NEL &amp; P4P Backsheet'!$D$11:$BF$187,F$26,0)),"",VLOOKUP($B150,'NEL &amp; P4P Backsheet'!$D$11:$BF$187, F$26,0))</f>
        <v>62580</v>
      </c>
      <c r="G150" s="210">
        <f ca="1">IF(ISERROR(VLOOKUP($B150,'NEL &amp; P4P Backsheet'!$D$11:$BF$187,G$26,0)),"",VLOOKUP($B150,'NEL &amp; P4P Backsheet'!$D$11:$BF$187, G$26,0))</f>
        <v>64070</v>
      </c>
      <c r="H150" s="262">
        <f ca="1">IF(ISERROR(VLOOKUP($B150,'NEL &amp; P4P Backsheet'!$D$11:$BF$187,H$26,0)),"",VLOOKUP($B150,'NEL &amp; P4P Backsheet'!$D$11:$BF$187, H$26,0))</f>
        <v>67050</v>
      </c>
      <c r="I150" s="210">
        <f ca="1">IF(ISERROR(VLOOKUP($B150,'NEL &amp; P4P Backsheet'!$D$11:$BF$187,I$26,0)),"",VLOOKUP($B150,'NEL &amp; P4P Backsheet'!$D$11:$BF$187, I$26,0))</f>
        <v>20860</v>
      </c>
      <c r="J150" s="347">
        <f ca="1">IF(ISERROR(VLOOKUP($B150,'NEL &amp; P4P Backsheet'!$D$11:$BF$187,J$26,0)),"",VLOOKUP($B150,'NEL &amp; P4P Backsheet'!$D$11:$BF$187, J$26,0))</f>
        <v>0</v>
      </c>
      <c r="K150" s="215">
        <f ca="1">IF(ISERROR(VLOOKUP($B150,'NEL &amp; P4P Backsheet'!$D$11:$BF$187,K$26,0)),"",VLOOKUP($B150,'NEL &amp; P4P Backsheet'!$D$11:$BF$187, K$26,0))</f>
        <v>0</v>
      </c>
      <c r="L150" s="210">
        <f ca="1">IF(ISERROR(VLOOKUP($B150,'NEL &amp; P4P Backsheet'!$D$11:$BF$187,L$26,0)),"",VLOOKUP($B150,'NEL &amp; P4P Backsheet'!$D$11:$BF$187, L$26,0))</f>
        <v>0</v>
      </c>
      <c r="M150" s="210">
        <f ca="1">IF(ISERROR(VLOOKUP($B150,'NEL &amp; P4P Backsheet'!$D$11:$BF$187,M$26,0)),"",VLOOKUP($B150,'NEL &amp; P4P Backsheet'!$D$11:$BF$187, M$26,0))</f>
        <v>0</v>
      </c>
      <c r="N150" s="215">
        <f ca="1">IF(ISERROR(VLOOKUP($B150,'NEL &amp; P4P Backsheet'!$D$11:$BF$187,N$26,0)),"",VLOOKUP($B150,'NEL &amp; P4P Backsheet'!$D$11:$BF$187, N$26,0))</f>
        <v>0</v>
      </c>
      <c r="O150" s="213">
        <f ca="1">IF(ISERROR(VLOOKUP($B150,'NEL &amp; P4P Backsheet'!$D$11:$BF$187,O$26,0)),"",VLOOKUP($B150,'NEL &amp; P4P Backsheet'!$D$11:$BF$187, O$26,0))</f>
        <v>46190</v>
      </c>
      <c r="P150" s="350">
        <f ca="1">IF(ISERROR(VLOOKUP($B150,'NEL &amp; P4P Backsheet'!$D$11:$BF$187,P$26,0)),"",VLOOKUP($B150,'NEL &amp; P4P Backsheet'!$D$11:$BF$187, P$26,0))</f>
        <v>62580</v>
      </c>
      <c r="Q150" s="262">
        <f ca="1">IF(ISERROR(VLOOKUP($B150,'NEL &amp; P4P Backsheet'!$D$11:$BF$187,Q$26,0)),"",VLOOKUP($B150,'NEL &amp; P4P Backsheet'!$D$11:$BF$187, Q$26,0))</f>
        <v>64070</v>
      </c>
      <c r="R150" s="213">
        <f ca="1">IF(ISERROR(VLOOKUP($B150,'NEL &amp; P4P Backsheet'!$D$11:$BF$187,R$26,0)),"",VLOOKUP($B150,'NEL &amp; P4P Backsheet'!$D$11:$BF$187, R$26,0))</f>
        <v>67050</v>
      </c>
      <c r="S150" s="350">
        <f ca="1">IF(ISERROR(VLOOKUP($B150,'NEL &amp; P4P Backsheet'!$D$11:$BF$187,S$26,0)),"",VLOOKUP($B150,'NEL &amp; P4P Backsheet'!$D$11:$BF$187, S$26,0))</f>
        <v>62580</v>
      </c>
      <c r="T150" s="215">
        <f ca="1">IF(ISERROR(VLOOKUP($B150,'NEL &amp; P4P Backsheet'!$D$11:$BF$187,T$26,0)),"",VLOOKUP($B150,'NEL &amp; P4P Backsheet'!$D$11:$BF$187, T$26,0))</f>
        <v>64070</v>
      </c>
      <c r="U150" s="375" t="str">
        <f ca="1">IF(ISERROR(VLOOKUP($B150,'NEL &amp; P4P Backsheet'!$D$11:$BK$187,$U$26,0)),"",IF(VLOOKUP($B150,'NEL &amp; P4P Backsheet'!$D$11:$BK$187,$U$26,0)=0,"",VLOOKUP($B150,'NEL &amp; P4P Backsheet'!$D$11:$BK$187,$U$26,0)))</f>
        <v>acute care</v>
      </c>
      <c r="V150"/>
    </row>
    <row r="151" spans="1:22" ht="60" customHeight="1">
      <c r="A151" s="3">
        <v>122</v>
      </c>
      <c r="B151" s="41" t="str">
        <f t="shared" ca="1" si="4"/>
        <v>E06000026</v>
      </c>
      <c r="C151" s="42" t="str">
        <f ca="1">IF(B151="","",VLOOKUP(B151,'Org list'!$J$9:$K$637,2,0))</f>
        <v>Plymouth</v>
      </c>
      <c r="D151" s="216">
        <f ca="1">IF(ISERROR(VLOOKUP($B151,'NEL &amp; P4P Backsheet'!$D$11:$BM$187,D$26,0)),"",IF(VLOOKUP($B151,'NEL &amp; P4P Backsheet'!$D$11:$BM$187,D$26,0)=0,"",VLOOKUP($B151,'NEL &amp; P4P Backsheet'!$D$11:$BM$187,D$26,0)))</f>
        <v>1490</v>
      </c>
      <c r="E151" s="210">
        <f ca="1">IF(ISERROR(VLOOKUP($B151,'NEL &amp; P4P Backsheet'!$D$11:$BF$187,E$26,0)),"",VLOOKUP($B151,'NEL &amp; P4P Backsheet'!$D$11:$BF$187, E$26,0))</f>
        <v>135590</v>
      </c>
      <c r="F151" s="210">
        <f ca="1">IF(ISERROR(VLOOKUP($B151,'NEL &amp; P4P Backsheet'!$D$11:$BF$187,F$26,0)),"",VLOOKUP($B151,'NEL &amp; P4P Backsheet'!$D$11:$BF$187, F$26,0))</f>
        <v>439550</v>
      </c>
      <c r="G151" s="210">
        <f ca="1">IF(ISERROR(VLOOKUP($B151,'NEL &amp; P4P Backsheet'!$D$11:$BF$187,G$26,0)),"",VLOOKUP($B151,'NEL &amp; P4P Backsheet'!$D$11:$BF$187, G$26,0))</f>
        <v>496170</v>
      </c>
      <c r="H151" s="262">
        <f ca="1">IF(ISERROR(VLOOKUP($B151,'NEL &amp; P4P Backsheet'!$D$11:$BF$187,H$26,0)),"",VLOOKUP($B151,'NEL &amp; P4P Backsheet'!$D$11:$BF$187, H$26,0))</f>
        <v>357600</v>
      </c>
      <c r="I151" s="210">
        <f ca="1">IF(ISERROR(VLOOKUP($B151,'NEL &amp; P4P Backsheet'!$D$11:$BF$187,I$26,0)),"",VLOOKUP($B151,'NEL &amp; P4P Backsheet'!$D$11:$BF$187, I$26,0))</f>
        <v>0</v>
      </c>
      <c r="J151" s="347">
        <f ca="1">IF(ISERROR(VLOOKUP($B151,'NEL &amp; P4P Backsheet'!$D$11:$BF$187,J$26,0)),"",VLOOKUP($B151,'NEL &amp; P4P Backsheet'!$D$11:$BF$187, J$26,0))</f>
        <v>0</v>
      </c>
      <c r="K151" s="215">
        <f ca="1">IF(ISERROR(VLOOKUP($B151,'NEL &amp; P4P Backsheet'!$D$11:$BF$187,K$26,0)),"",VLOOKUP($B151,'NEL &amp; P4P Backsheet'!$D$11:$BF$187, K$26,0))</f>
        <v>0</v>
      </c>
      <c r="L151" s="210">
        <f ca="1">IF(ISERROR(VLOOKUP($B151,'NEL &amp; P4P Backsheet'!$D$11:$BF$187,L$26,0)),"",VLOOKUP($B151,'NEL &amp; P4P Backsheet'!$D$11:$BF$187, L$26,0))</f>
        <v>0</v>
      </c>
      <c r="M151" s="210">
        <f ca="1">IF(ISERROR(VLOOKUP($B151,'NEL &amp; P4P Backsheet'!$D$11:$BF$187,M$26,0)),"",VLOOKUP($B151,'NEL &amp; P4P Backsheet'!$D$11:$BF$187, M$26,0))</f>
        <v>0</v>
      </c>
      <c r="N151" s="215">
        <f ca="1">IF(ISERROR(VLOOKUP($B151,'NEL &amp; P4P Backsheet'!$D$11:$BF$187,N$26,0)),"",VLOOKUP($B151,'NEL &amp; P4P Backsheet'!$D$11:$BF$187, N$26,0))</f>
        <v>0</v>
      </c>
      <c r="O151" s="213">
        <f ca="1">IF(ISERROR(VLOOKUP($B151,'NEL &amp; P4P Backsheet'!$D$11:$BF$187,O$26,0)),"",VLOOKUP($B151,'NEL &amp; P4P Backsheet'!$D$11:$BF$187, O$26,0))</f>
        <v>135590</v>
      </c>
      <c r="P151" s="350">
        <f ca="1">IF(ISERROR(VLOOKUP($B151,'NEL &amp; P4P Backsheet'!$D$11:$BF$187,P$26,0)),"",VLOOKUP($B151,'NEL &amp; P4P Backsheet'!$D$11:$BF$187, P$26,0))</f>
        <v>439550</v>
      </c>
      <c r="Q151" s="262">
        <f ca="1">IF(ISERROR(VLOOKUP($B151,'NEL &amp; P4P Backsheet'!$D$11:$BF$187,Q$26,0)),"",VLOOKUP($B151,'NEL &amp; P4P Backsheet'!$D$11:$BF$187, Q$26,0))</f>
        <v>496170</v>
      </c>
      <c r="R151" s="213">
        <f ca="1">IF(ISERROR(VLOOKUP($B151,'NEL &amp; P4P Backsheet'!$D$11:$BF$187,R$26,0)),"",VLOOKUP($B151,'NEL &amp; P4P Backsheet'!$D$11:$BF$187, R$26,0))</f>
        <v>135590</v>
      </c>
      <c r="S151" s="350">
        <f ca="1">IF(ISERROR(VLOOKUP($B151,'NEL &amp; P4P Backsheet'!$D$11:$BF$187,S$26,0)),"",VLOOKUP($B151,'NEL &amp; P4P Backsheet'!$D$11:$BF$187, S$26,0))</f>
        <v>439550</v>
      </c>
      <c r="T151" s="215">
        <f ca="1">IF(ISERROR(VLOOKUP($B151,'NEL &amp; P4P Backsheet'!$D$11:$BF$187,T$26,0)),"",VLOOKUP($B151,'NEL &amp; P4P Backsheet'!$D$11:$BF$187, T$26,0))</f>
        <v>496170</v>
      </c>
      <c r="U151" s="375" t="str">
        <f ca="1">IF(ISERROR(VLOOKUP($B151,'NEL &amp; P4P Backsheet'!$D$11:$BK$187,$U$26,0)),"",IF(VLOOKUP($B151,'NEL &amp; P4P Backsheet'!$D$11:$BK$187,$U$26,0)=0,"",VLOOKUP($B151,'NEL &amp; P4P Backsheet'!$D$11:$BK$187,$U$26,0)))</f>
        <v>community care</v>
      </c>
      <c r="V151"/>
    </row>
    <row r="152" spans="1:22" ht="60" customHeight="1">
      <c r="A152" s="3">
        <v>123</v>
      </c>
      <c r="B152" s="41" t="str">
        <f t="shared" ca="1" si="4"/>
        <v>E06000044</v>
      </c>
      <c r="C152" s="42" t="str">
        <f ca="1">IF(B152="","",VLOOKUP(B152,'Org list'!$J$9:$K$637,2,0))</f>
        <v>Portsmouth</v>
      </c>
      <c r="D152" s="216">
        <f ca="1">IF(ISERROR(VLOOKUP($B152,'NEL &amp; P4P Backsheet'!$D$11:$BM$187,D$26,0)),"",IF(VLOOKUP($B152,'NEL &amp; P4P Backsheet'!$D$11:$BM$187,D$26,0)=0,"",VLOOKUP($B152,'NEL &amp; P4P Backsheet'!$D$11:$BM$187,D$26,0)))</f>
        <v>1490</v>
      </c>
      <c r="E152" s="210">
        <f ca="1">IF(ISERROR(VLOOKUP($B152,'NEL &amp; P4P Backsheet'!$D$11:$BF$187,E$26,0)),"",VLOOKUP($B152,'NEL &amp; P4P Backsheet'!$D$11:$BF$187, E$26,0))</f>
        <v>0</v>
      </c>
      <c r="F152" s="210">
        <f ca="1">IF(ISERROR(VLOOKUP($B152,'NEL &amp; P4P Backsheet'!$D$11:$BF$187,F$26,0)),"",VLOOKUP($B152,'NEL &amp; P4P Backsheet'!$D$11:$BF$187, F$26,0))</f>
        <v>0</v>
      </c>
      <c r="G152" s="210">
        <f ca="1">IF(ISERROR(VLOOKUP($B152,'NEL &amp; P4P Backsheet'!$D$11:$BF$187,G$26,0)),"",VLOOKUP($B152,'NEL &amp; P4P Backsheet'!$D$11:$BF$187, G$26,0))</f>
        <v>0</v>
      </c>
      <c r="H152" s="262">
        <f ca="1">IF(ISERROR(VLOOKUP($B152,'NEL &amp; P4P Backsheet'!$D$11:$BF$187,H$26,0)),"",VLOOKUP($B152,'NEL &amp; P4P Backsheet'!$D$11:$BF$187, H$26,0))</f>
        <v>0</v>
      </c>
      <c r="I152" s="210">
        <f ca="1">IF(ISERROR(VLOOKUP($B152,'NEL &amp; P4P Backsheet'!$D$11:$BF$187,I$26,0)),"",VLOOKUP($B152,'NEL &amp; P4P Backsheet'!$D$11:$BF$187, I$26,0))</f>
        <v>0</v>
      </c>
      <c r="J152" s="347">
        <f ca="1">IF(ISERROR(VLOOKUP($B152,'NEL &amp; P4P Backsheet'!$D$11:$BF$187,J$26,0)),"",VLOOKUP($B152,'NEL &amp; P4P Backsheet'!$D$11:$BF$187, J$26,0))</f>
        <v>0</v>
      </c>
      <c r="K152" s="215">
        <f ca="1">IF(ISERROR(VLOOKUP($B152,'NEL &amp; P4P Backsheet'!$D$11:$BF$187,K$26,0)),"",VLOOKUP($B152,'NEL &amp; P4P Backsheet'!$D$11:$BF$187, K$26,0))</f>
        <v>0</v>
      </c>
      <c r="L152" s="210" t="str">
        <f ca="1">IF(ISERROR(VLOOKUP($B152,'NEL &amp; P4P Backsheet'!$D$11:$BF$187,L$26,0)),"",VLOOKUP($B152,'NEL &amp; P4P Backsheet'!$D$11:$BF$187, L$26,0))</f>
        <v>*£204130</v>
      </c>
      <c r="M152" s="210" t="str">
        <f ca="1">IF(ISERROR(VLOOKUP($B152,'NEL &amp; P4P Backsheet'!$D$11:$BF$187,M$26,0)),"",VLOOKUP($B152,'NEL &amp; P4P Backsheet'!$D$11:$BF$187, M$26,0))</f>
        <v>*£204130</v>
      </c>
      <c r="N152" s="215" t="str">
        <f ca="1">IF(ISERROR(VLOOKUP($B152,'NEL &amp; P4P Backsheet'!$D$11:$BF$187,N$26,0)),"",VLOOKUP($B152,'NEL &amp; P4P Backsheet'!$D$11:$BF$187, N$26,0))</f>
        <v>*£204130</v>
      </c>
      <c r="O152" s="213">
        <f ca="1">IF(ISERROR(VLOOKUP($B152,'NEL &amp; P4P Backsheet'!$D$11:$BF$187,O$26,0)),"",VLOOKUP($B152,'NEL &amp; P4P Backsheet'!$D$11:$BF$187, O$26,0))</f>
        <v>0</v>
      </c>
      <c r="P152" s="350">
        <f ca="1">IF(ISERROR(VLOOKUP($B152,'NEL &amp; P4P Backsheet'!$D$11:$BF$187,P$26,0)),"",VLOOKUP($B152,'NEL &amp; P4P Backsheet'!$D$11:$BF$187, P$26,0))</f>
        <v>0</v>
      </c>
      <c r="Q152" s="262">
        <f ca="1">IF(ISERROR(VLOOKUP($B152,'NEL &amp; P4P Backsheet'!$D$11:$BF$187,Q$26,0)),"",VLOOKUP($B152,'NEL &amp; P4P Backsheet'!$D$11:$BF$187, Q$26,0))</f>
        <v>0</v>
      </c>
      <c r="R152" s="213">
        <f ca="1">IF(ISERROR(VLOOKUP($B152,'NEL &amp; P4P Backsheet'!$D$11:$BF$187,R$26,0)),"",VLOOKUP($B152,'NEL &amp; P4P Backsheet'!$D$11:$BF$187, R$26,0))</f>
        <v>-204130</v>
      </c>
      <c r="S152" s="350">
        <f ca="1">IF(ISERROR(VLOOKUP($B152,'NEL &amp; P4P Backsheet'!$D$11:$BF$187,S$26,0)),"",VLOOKUP($B152,'NEL &amp; P4P Backsheet'!$D$11:$BF$187, S$26,0))</f>
        <v>-204130</v>
      </c>
      <c r="T152" s="215">
        <f ca="1">IF(ISERROR(VLOOKUP($B152,'NEL &amp; P4P Backsheet'!$D$11:$BF$187,T$26,0)),"",VLOOKUP($B152,'NEL &amp; P4P Backsheet'!$D$11:$BF$187, T$26,0))</f>
        <v>-204130</v>
      </c>
      <c r="U152" s="375" t="str">
        <f ca="1">IF(ISERROR(VLOOKUP($B152,'NEL &amp; P4P Backsheet'!$D$11:$BK$187,$U$26,0)),"",IF(VLOOKUP($B152,'NEL &amp; P4P Backsheet'!$D$11:$BK$187,$U$26,0)=0,"",VLOOKUP($B152,'NEL &amp; P4P Backsheet'!$D$11:$BK$187,$U$26,0)))</f>
        <v>not applicable</v>
      </c>
      <c r="V152"/>
    </row>
    <row r="153" spans="1:22" ht="60" customHeight="1">
      <c r="A153" s="3">
        <v>124</v>
      </c>
      <c r="B153" s="41" t="str">
        <f t="shared" ca="1" si="4"/>
        <v>E06000038</v>
      </c>
      <c r="C153" s="42" t="str">
        <f ca="1">IF(B153="","",VLOOKUP(B153,'Org list'!$J$9:$K$637,2,0))</f>
        <v>Reading</v>
      </c>
      <c r="D153" s="216">
        <f ca="1">IF(ISERROR(VLOOKUP($B153,'NEL &amp; P4P Backsheet'!$D$11:$BM$187,D$26,0)),"",IF(VLOOKUP($B153,'NEL &amp; P4P Backsheet'!$D$11:$BM$187,D$26,0)=0,"",VLOOKUP($B153,'NEL &amp; P4P Backsheet'!$D$11:$BM$187,D$26,0)))</f>
        <v>2307</v>
      </c>
      <c r="E153" s="210">
        <f ca="1">IF(ISERROR(VLOOKUP($B153,'NEL &amp; P4P Backsheet'!$D$11:$BF$187,E$26,0)),"",VLOOKUP($B153,'NEL &amp; P4P Backsheet'!$D$11:$BF$187, E$26,0))</f>
        <v>0</v>
      </c>
      <c r="F153" s="210">
        <f ca="1">IF(ISERROR(VLOOKUP($B153,'NEL &amp; P4P Backsheet'!$D$11:$BF$187,F$26,0)),"",VLOOKUP($B153,'NEL &amp; P4P Backsheet'!$D$11:$BF$187, F$26,0))</f>
        <v>0</v>
      </c>
      <c r="G153" s="210">
        <f ca="1">IF(ISERROR(VLOOKUP($B153,'NEL &amp; P4P Backsheet'!$D$11:$BF$187,G$26,0)),"",VLOOKUP($B153,'NEL &amp; P4P Backsheet'!$D$11:$BF$187, G$26,0))</f>
        <v>0</v>
      </c>
      <c r="H153" s="262">
        <f ca="1">IF(ISERROR(VLOOKUP($B153,'NEL &amp; P4P Backsheet'!$D$11:$BF$187,H$26,0)),"",VLOOKUP($B153,'NEL &amp; P4P Backsheet'!$D$11:$BF$187, H$26,0))</f>
        <v>0</v>
      </c>
      <c r="I153" s="210">
        <f ca="1">IF(ISERROR(VLOOKUP($B153,'NEL &amp; P4P Backsheet'!$D$11:$BF$187,I$26,0)),"",VLOOKUP($B153,'NEL &amp; P4P Backsheet'!$D$11:$BF$187, I$26,0))</f>
        <v>0</v>
      </c>
      <c r="J153" s="347">
        <f ca="1">IF(ISERROR(VLOOKUP($B153,'NEL &amp; P4P Backsheet'!$D$11:$BF$187,J$26,0)),"",VLOOKUP($B153,'NEL &amp; P4P Backsheet'!$D$11:$BF$187, J$26,0))</f>
        <v>0</v>
      </c>
      <c r="K153" s="215">
        <f ca="1">IF(ISERROR(VLOOKUP($B153,'NEL &amp; P4P Backsheet'!$D$11:$BF$187,K$26,0)),"",VLOOKUP($B153,'NEL &amp; P4P Backsheet'!$D$11:$BF$187, K$26,0))</f>
        <v>0</v>
      </c>
      <c r="L153" s="210">
        <f ca="1">IF(ISERROR(VLOOKUP($B153,'NEL &amp; P4P Backsheet'!$D$11:$BF$187,L$26,0)),"",VLOOKUP($B153,'NEL &amp; P4P Backsheet'!$D$11:$BF$187, L$26,0))</f>
        <v>0</v>
      </c>
      <c r="M153" s="210">
        <f ca="1">IF(ISERROR(VLOOKUP($B153,'NEL &amp; P4P Backsheet'!$D$11:$BF$187,M$26,0)),"",VLOOKUP($B153,'NEL &amp; P4P Backsheet'!$D$11:$BF$187, M$26,0))</f>
        <v>0</v>
      </c>
      <c r="N153" s="215">
        <f ca="1">IF(ISERROR(VLOOKUP($B153,'NEL &amp; P4P Backsheet'!$D$11:$BF$187,N$26,0)),"",VLOOKUP($B153,'NEL &amp; P4P Backsheet'!$D$11:$BF$187, N$26,0))</f>
        <v>0</v>
      </c>
      <c r="O153" s="213">
        <f ca="1">IF(ISERROR(VLOOKUP($B153,'NEL &amp; P4P Backsheet'!$D$11:$BF$187,O$26,0)),"",VLOOKUP($B153,'NEL &amp; P4P Backsheet'!$D$11:$BF$187, O$26,0))</f>
        <v>0</v>
      </c>
      <c r="P153" s="350">
        <f ca="1">IF(ISERROR(VLOOKUP($B153,'NEL &amp; P4P Backsheet'!$D$11:$BF$187,P$26,0)),"",VLOOKUP($B153,'NEL &amp; P4P Backsheet'!$D$11:$BF$187, P$26,0))</f>
        <v>0</v>
      </c>
      <c r="Q153" s="262">
        <f ca="1">IF(ISERROR(VLOOKUP($B153,'NEL &amp; P4P Backsheet'!$D$11:$BF$187,Q$26,0)),"",VLOOKUP($B153,'NEL &amp; P4P Backsheet'!$D$11:$BF$187, Q$26,0))</f>
        <v>0</v>
      </c>
      <c r="R153" s="213">
        <f ca="1">IF(ISERROR(VLOOKUP($B153,'NEL &amp; P4P Backsheet'!$D$11:$BF$187,R$26,0)),"",VLOOKUP($B153,'NEL &amp; P4P Backsheet'!$D$11:$BF$187, R$26,0))</f>
        <v>0</v>
      </c>
      <c r="S153" s="350">
        <f ca="1">IF(ISERROR(VLOOKUP($B153,'NEL &amp; P4P Backsheet'!$D$11:$BF$187,S$26,0)),"",VLOOKUP($B153,'NEL &amp; P4P Backsheet'!$D$11:$BF$187, S$26,0))</f>
        <v>0</v>
      </c>
      <c r="T153" s="215">
        <f ca="1">IF(ISERROR(VLOOKUP($B153,'NEL &amp; P4P Backsheet'!$D$11:$BF$187,T$26,0)),"",VLOOKUP($B153,'NEL &amp; P4P Backsheet'!$D$11:$BF$187, T$26,0))</f>
        <v>0</v>
      </c>
      <c r="U153" s="375" t="str">
        <f ca="1">IF(ISERROR(VLOOKUP($B153,'NEL &amp; P4P Backsheet'!$D$11:$BK$187,$U$26,0)),"",IF(VLOOKUP($B153,'NEL &amp; P4P Backsheet'!$D$11:$BK$187,$U$26,0)=0,"",VLOOKUP($B153,'NEL &amp; P4P Backsheet'!$D$11:$BK$187,$U$26,0)))</f>
        <v>not applicable</v>
      </c>
      <c r="V153"/>
    </row>
    <row r="154" spans="1:22" ht="60" customHeight="1">
      <c r="A154" s="3">
        <v>125</v>
      </c>
      <c r="B154" s="41" t="str">
        <f t="shared" ca="1" si="4"/>
        <v>E09000026</v>
      </c>
      <c r="C154" s="42" t="str">
        <f ca="1">IF(B154="","",VLOOKUP(B154,'Org list'!$J$9:$K$637,2,0))</f>
        <v>Redbridge</v>
      </c>
      <c r="D154" s="216">
        <f ca="1">IF(ISERROR(VLOOKUP($B154,'NEL &amp; P4P Backsheet'!$D$11:$BM$187,D$26,0)),"",IF(VLOOKUP($B154,'NEL &amp; P4P Backsheet'!$D$11:$BM$187,D$26,0)=0,"",VLOOKUP($B154,'NEL &amp; P4P Backsheet'!$D$11:$BM$187,D$26,0)))</f>
        <v>1490</v>
      </c>
      <c r="E154" s="210">
        <f ca="1">IF(ISERROR(VLOOKUP($B154,'NEL &amp; P4P Backsheet'!$D$11:$BF$187,E$26,0)),"",VLOOKUP($B154,'NEL &amp; P4P Backsheet'!$D$11:$BF$187, E$26,0))</f>
        <v>301817.83266041498</v>
      </c>
      <c r="F154" s="210">
        <f ca="1">IF(ISERROR(VLOOKUP($B154,'NEL &amp; P4P Backsheet'!$D$11:$BF$187,F$26,0)),"",VLOOKUP($B154,'NEL &amp; P4P Backsheet'!$D$11:$BF$187, F$26,0))</f>
        <v>306398.63958719571</v>
      </c>
      <c r="G154" s="210">
        <f ca="1">IF(ISERROR(VLOOKUP($B154,'NEL &amp; P4P Backsheet'!$D$11:$BF$187,G$26,0)),"",VLOOKUP($B154,'NEL &amp; P4P Backsheet'!$D$11:$BF$187, G$26,0))</f>
        <v>294851.70726771362</v>
      </c>
      <c r="H154" s="262">
        <f ca="1">IF(ISERROR(VLOOKUP($B154,'NEL &amp; P4P Backsheet'!$D$11:$BF$187,H$26,0)),"",VLOOKUP($B154,'NEL &amp; P4P Backsheet'!$D$11:$BF$187, H$26,0))</f>
        <v>316064.23653953779</v>
      </c>
      <c r="I154" s="210">
        <f ca="1">IF(ISERROR(VLOOKUP($B154,'NEL &amp; P4P Backsheet'!$D$11:$BF$187,I$26,0)),"",VLOOKUP($B154,'NEL &amp; P4P Backsheet'!$D$11:$BF$187, I$26,0))</f>
        <v>0</v>
      </c>
      <c r="J154" s="347">
        <f ca="1">IF(ISERROR(VLOOKUP($B154,'NEL &amp; P4P Backsheet'!$D$11:$BF$187,J$26,0)),"",VLOOKUP($B154,'NEL &amp; P4P Backsheet'!$D$11:$BF$187, J$26,0))</f>
        <v>0</v>
      </c>
      <c r="K154" s="215">
        <f ca="1">IF(ISERROR(VLOOKUP($B154,'NEL &amp; P4P Backsheet'!$D$11:$BF$187,K$26,0)),"",VLOOKUP($B154,'NEL &amp; P4P Backsheet'!$D$11:$BF$187, K$26,0))</f>
        <v>0</v>
      </c>
      <c r="L154" s="210">
        <f ca="1">IF(ISERROR(VLOOKUP($B154,'NEL &amp; P4P Backsheet'!$D$11:$BF$187,L$26,0)),"",VLOOKUP($B154,'NEL &amp; P4P Backsheet'!$D$11:$BF$187, L$26,0))</f>
        <v>0</v>
      </c>
      <c r="M154" s="210">
        <f ca="1">IF(ISERROR(VLOOKUP($B154,'NEL &amp; P4P Backsheet'!$D$11:$BF$187,M$26,0)),"",VLOOKUP($B154,'NEL &amp; P4P Backsheet'!$D$11:$BF$187, M$26,0))</f>
        <v>0</v>
      </c>
      <c r="N154" s="215">
        <f ca="1">IF(ISERROR(VLOOKUP($B154,'NEL &amp; P4P Backsheet'!$D$11:$BF$187,N$26,0)),"",VLOOKUP($B154,'NEL &amp; P4P Backsheet'!$D$11:$BF$187, N$26,0))</f>
        <v>0</v>
      </c>
      <c r="O154" s="213">
        <f ca="1">IF(ISERROR(VLOOKUP($B154,'NEL &amp; P4P Backsheet'!$D$11:$BF$187,O$26,0)),"",VLOOKUP($B154,'NEL &amp; P4P Backsheet'!$D$11:$BF$187, O$26,0))</f>
        <v>301817.83266041498</v>
      </c>
      <c r="P154" s="350">
        <f ca="1">IF(ISERROR(VLOOKUP($B154,'NEL &amp; P4P Backsheet'!$D$11:$BF$187,P$26,0)),"",VLOOKUP($B154,'NEL &amp; P4P Backsheet'!$D$11:$BF$187, P$26,0))</f>
        <v>306398.63958719571</v>
      </c>
      <c r="Q154" s="262">
        <f ca="1">IF(ISERROR(VLOOKUP($B154,'NEL &amp; P4P Backsheet'!$D$11:$BF$187,Q$26,0)),"",VLOOKUP($B154,'NEL &amp; P4P Backsheet'!$D$11:$BF$187, Q$26,0))</f>
        <v>294851.70726771362</v>
      </c>
      <c r="R154" s="213">
        <f ca="1">IF(ISERROR(VLOOKUP($B154,'NEL &amp; P4P Backsheet'!$D$11:$BF$187,R$26,0)),"",VLOOKUP($B154,'NEL &amp; P4P Backsheet'!$D$11:$BF$187, R$26,0))</f>
        <v>301817.83266041498</v>
      </c>
      <c r="S154" s="350">
        <f ca="1">IF(ISERROR(VLOOKUP($B154,'NEL &amp; P4P Backsheet'!$D$11:$BF$187,S$26,0)),"",VLOOKUP($B154,'NEL &amp; P4P Backsheet'!$D$11:$BF$187, S$26,0))</f>
        <v>306398.63958719571</v>
      </c>
      <c r="T154" s="215">
        <f ca="1">IF(ISERROR(VLOOKUP($B154,'NEL &amp; P4P Backsheet'!$D$11:$BF$187,T$26,0)),"",VLOOKUP($B154,'NEL &amp; P4P Backsheet'!$D$11:$BF$187, T$26,0))</f>
        <v>294851.70726771362</v>
      </c>
      <c r="U154" s="375" t="str">
        <f ca="1">IF(ISERROR(VLOOKUP($B154,'NEL &amp; P4P Backsheet'!$D$11:$BK$187,$U$26,0)),"",IF(VLOOKUP($B154,'NEL &amp; P4P Backsheet'!$D$11:$BK$187,$U$26,0)=0,"",VLOOKUP($B154,'NEL &amp; P4P Backsheet'!$D$11:$BK$187,$U$26,0)))</f>
        <v>acute care</v>
      </c>
      <c r="V154"/>
    </row>
    <row r="155" spans="1:22" ht="60" customHeight="1">
      <c r="A155" s="3">
        <v>126</v>
      </c>
      <c r="B155" s="41" t="str">
        <f t="shared" ca="1" si="4"/>
        <v>E06000003</v>
      </c>
      <c r="C155" s="42" t="str">
        <f ca="1">IF(B155="","",VLOOKUP(B155,'Org list'!$J$9:$K$637,2,0))</f>
        <v>Redcar and Cleveland</v>
      </c>
      <c r="D155" s="216">
        <f ca="1">IF(ISERROR(VLOOKUP($B155,'NEL &amp; P4P Backsheet'!$D$11:$BM$187,D$26,0)),"",IF(VLOOKUP($B155,'NEL &amp; P4P Backsheet'!$D$11:$BM$187,D$26,0)=0,"",VLOOKUP($B155,'NEL &amp; P4P Backsheet'!$D$11:$BM$187,D$26,0)))</f>
        <v>1490</v>
      </c>
      <c r="E155" s="210">
        <f ca="1">IF(ISERROR(VLOOKUP($B155,'NEL &amp; P4P Backsheet'!$D$11:$BF$187,E$26,0)),"",VLOOKUP($B155,'NEL &amp; P4P Backsheet'!$D$11:$BF$187, E$26,0))</f>
        <v>196680</v>
      </c>
      <c r="F155" s="210">
        <f ca="1">IF(ISERROR(VLOOKUP($B155,'NEL &amp; P4P Backsheet'!$D$11:$BF$187,F$26,0)),"",VLOOKUP($B155,'NEL &amp; P4P Backsheet'!$D$11:$BF$187, F$26,0))</f>
        <v>199660</v>
      </c>
      <c r="G155" s="210">
        <f ca="1">IF(ISERROR(VLOOKUP($B155,'NEL &amp; P4P Backsheet'!$D$11:$BF$187,G$26,0)),"",VLOOKUP($B155,'NEL &amp; P4P Backsheet'!$D$11:$BF$187, G$26,0))</f>
        <v>198170</v>
      </c>
      <c r="H155" s="262">
        <f ca="1">IF(ISERROR(VLOOKUP($B155,'NEL &amp; P4P Backsheet'!$D$11:$BF$187,H$26,0)),"",VLOOKUP($B155,'NEL &amp; P4P Backsheet'!$D$11:$BF$187, H$26,0))</f>
        <v>202640</v>
      </c>
      <c r="I155" s="210">
        <f ca="1">IF(ISERROR(VLOOKUP($B155,'NEL &amp; P4P Backsheet'!$D$11:$BF$187,I$26,0)),"",VLOOKUP($B155,'NEL &amp; P4P Backsheet'!$D$11:$BF$187, I$26,0))</f>
        <v>196680</v>
      </c>
      <c r="J155" s="347">
        <f ca="1">IF(ISERROR(VLOOKUP($B155,'NEL &amp; P4P Backsheet'!$D$11:$BF$187,J$26,0)),"",VLOOKUP($B155,'NEL &amp; P4P Backsheet'!$D$11:$BF$187, J$26,0))</f>
        <v>199660</v>
      </c>
      <c r="K155" s="215">
        <f ca="1">IF(ISERROR(VLOOKUP($B155,'NEL &amp; P4P Backsheet'!$D$11:$BF$187,K$26,0)),"",VLOOKUP($B155,'NEL &amp; P4P Backsheet'!$D$11:$BF$187, K$26,0))</f>
        <v>198170</v>
      </c>
      <c r="L155" s="210">
        <f ca="1">IF(ISERROR(VLOOKUP($B155,'NEL &amp; P4P Backsheet'!$D$11:$BF$187,L$26,0)),"",VLOOKUP($B155,'NEL &amp; P4P Backsheet'!$D$11:$BF$187, L$26,0))</f>
        <v>196680</v>
      </c>
      <c r="M155" s="210">
        <f ca="1">IF(ISERROR(VLOOKUP($B155,'NEL &amp; P4P Backsheet'!$D$11:$BF$187,M$26,0)),"",VLOOKUP($B155,'NEL &amp; P4P Backsheet'!$D$11:$BF$187, M$26,0))</f>
        <v>199660</v>
      </c>
      <c r="N155" s="215">
        <f ca="1">IF(ISERROR(VLOOKUP($B155,'NEL &amp; P4P Backsheet'!$D$11:$BF$187,N$26,0)),"",VLOOKUP($B155,'NEL &amp; P4P Backsheet'!$D$11:$BF$187, N$26,0))</f>
        <v>198170</v>
      </c>
      <c r="O155" s="213">
        <f ca="1">IF(ISERROR(VLOOKUP($B155,'NEL &amp; P4P Backsheet'!$D$11:$BF$187,O$26,0)),"",VLOOKUP($B155,'NEL &amp; P4P Backsheet'!$D$11:$BF$187, O$26,0))</f>
        <v>0</v>
      </c>
      <c r="P155" s="350">
        <f ca="1">IF(ISERROR(VLOOKUP($B155,'NEL &amp; P4P Backsheet'!$D$11:$BF$187,P$26,0)),"",VLOOKUP($B155,'NEL &amp; P4P Backsheet'!$D$11:$BF$187, P$26,0))</f>
        <v>0</v>
      </c>
      <c r="Q155" s="262">
        <f ca="1">IF(ISERROR(VLOOKUP($B155,'NEL &amp; P4P Backsheet'!$D$11:$BF$187,Q$26,0)),"",VLOOKUP($B155,'NEL &amp; P4P Backsheet'!$D$11:$BF$187, Q$26,0))</f>
        <v>0</v>
      </c>
      <c r="R155" s="213">
        <f ca="1">IF(ISERROR(VLOOKUP($B155,'NEL &amp; P4P Backsheet'!$D$11:$BF$187,R$26,0)),"",VLOOKUP($B155,'NEL &amp; P4P Backsheet'!$D$11:$BF$187, R$26,0))</f>
        <v>0</v>
      </c>
      <c r="S155" s="350">
        <f ca="1">IF(ISERROR(VLOOKUP($B155,'NEL &amp; P4P Backsheet'!$D$11:$BF$187,S$26,0)),"",VLOOKUP($B155,'NEL &amp; P4P Backsheet'!$D$11:$BF$187, S$26,0))</f>
        <v>0</v>
      </c>
      <c r="T155" s="215">
        <f ca="1">IF(ISERROR(VLOOKUP($B155,'NEL &amp; P4P Backsheet'!$D$11:$BF$187,T$26,0)),"",VLOOKUP($B155,'NEL &amp; P4P Backsheet'!$D$11:$BF$187, T$26,0))</f>
        <v>0</v>
      </c>
      <c r="U155" s="375" t="str">
        <f ca="1">IF(ISERROR(VLOOKUP($B155,'NEL &amp; P4P Backsheet'!$D$11:$BK$187,$U$26,0)),"",IF(VLOOKUP($B155,'NEL &amp; P4P Backsheet'!$D$11:$BK$187,$U$26,0)=0,"",VLOOKUP($B155,'NEL &amp; P4P Backsheet'!$D$11:$BK$187,$U$26,0)))</f>
        <v>not applicable</v>
      </c>
      <c r="V155"/>
    </row>
    <row r="156" spans="1:22" ht="60" customHeight="1">
      <c r="A156" s="3">
        <v>127</v>
      </c>
      <c r="B156" s="41" t="str">
        <f t="shared" ca="1" si="4"/>
        <v>E09000027</v>
      </c>
      <c r="C156" s="42" t="str">
        <f ca="1">IF(B156="","",VLOOKUP(B156,'Org list'!$J$9:$K$637,2,0))</f>
        <v>Richmond upon Thames</v>
      </c>
      <c r="D156" s="216">
        <f ca="1">IF(ISERROR(VLOOKUP($B156,'NEL &amp; P4P Backsheet'!$D$11:$BM$187,D$26,0)),"",IF(VLOOKUP($B156,'NEL &amp; P4P Backsheet'!$D$11:$BM$187,D$26,0)=0,"",VLOOKUP($B156,'NEL &amp; P4P Backsheet'!$D$11:$BM$187,D$26,0)))</f>
        <v>1490</v>
      </c>
      <c r="E156" s="210">
        <f ca="1">IF(ISERROR(VLOOKUP($B156,'NEL &amp; P4P Backsheet'!$D$11:$BF$187,E$26,0)),"",VLOOKUP($B156,'NEL &amp; P4P Backsheet'!$D$11:$BF$187, E$26,0))</f>
        <v>183270</v>
      </c>
      <c r="F156" s="210">
        <f ca="1">IF(ISERROR(VLOOKUP($B156,'NEL &amp; P4P Backsheet'!$D$11:$BF$187,F$26,0)),"",VLOOKUP($B156,'NEL &amp; P4P Backsheet'!$D$11:$BF$187, F$26,0))</f>
        <v>184760</v>
      </c>
      <c r="G156" s="210">
        <f ca="1">IF(ISERROR(VLOOKUP($B156,'NEL &amp; P4P Backsheet'!$D$11:$BF$187,G$26,0)),"",VLOOKUP($B156,'NEL &amp; P4P Backsheet'!$D$11:$BF$187, G$26,0))</f>
        <v>178800</v>
      </c>
      <c r="H156" s="262">
        <f ca="1">IF(ISERROR(VLOOKUP($B156,'NEL &amp; P4P Backsheet'!$D$11:$BF$187,H$26,0)),"",VLOOKUP($B156,'NEL &amp; P4P Backsheet'!$D$11:$BF$187, H$26,0))</f>
        <v>184760</v>
      </c>
      <c r="I156" s="210">
        <f ca="1">IF(ISERROR(VLOOKUP($B156,'NEL &amp; P4P Backsheet'!$D$11:$BF$187,I$26,0)),"",VLOOKUP($B156,'NEL &amp; P4P Backsheet'!$D$11:$BF$187, I$26,0))</f>
        <v>0</v>
      </c>
      <c r="J156" s="347">
        <f ca="1">IF(ISERROR(VLOOKUP($B156,'NEL &amp; P4P Backsheet'!$D$11:$BF$187,J$26,0)),"",VLOOKUP($B156,'NEL &amp; P4P Backsheet'!$D$11:$BF$187, J$26,0))</f>
        <v>0</v>
      </c>
      <c r="K156" s="215">
        <f ca="1">IF(ISERROR(VLOOKUP($B156,'NEL &amp; P4P Backsheet'!$D$11:$BF$187,K$26,0)),"",VLOOKUP($B156,'NEL &amp; P4P Backsheet'!$D$11:$BF$187, K$26,0))</f>
        <v>0</v>
      </c>
      <c r="L156" s="210">
        <f ca="1">IF(ISERROR(VLOOKUP($B156,'NEL &amp; P4P Backsheet'!$D$11:$BF$187,L$26,0)),"",VLOOKUP($B156,'NEL &amp; P4P Backsheet'!$D$11:$BF$187, L$26,0))</f>
        <v>0</v>
      </c>
      <c r="M156" s="210">
        <f ca="1">IF(ISERROR(VLOOKUP($B156,'NEL &amp; P4P Backsheet'!$D$11:$BF$187,M$26,0)),"",VLOOKUP($B156,'NEL &amp; P4P Backsheet'!$D$11:$BF$187, M$26,0))</f>
        <v>0</v>
      </c>
      <c r="N156" s="215">
        <f ca="1">IF(ISERROR(VLOOKUP($B156,'NEL &amp; P4P Backsheet'!$D$11:$BF$187,N$26,0)),"",VLOOKUP($B156,'NEL &amp; P4P Backsheet'!$D$11:$BF$187, N$26,0))</f>
        <v>0</v>
      </c>
      <c r="O156" s="213">
        <f ca="1">IF(ISERROR(VLOOKUP($B156,'NEL &amp; P4P Backsheet'!$D$11:$BF$187,O$26,0)),"",VLOOKUP($B156,'NEL &amp; P4P Backsheet'!$D$11:$BF$187, O$26,0))</f>
        <v>183270</v>
      </c>
      <c r="P156" s="350">
        <f ca="1">IF(ISERROR(VLOOKUP($B156,'NEL &amp; P4P Backsheet'!$D$11:$BF$187,P$26,0)),"",VLOOKUP($B156,'NEL &amp; P4P Backsheet'!$D$11:$BF$187, P$26,0))</f>
        <v>184760</v>
      </c>
      <c r="Q156" s="262">
        <f ca="1">IF(ISERROR(VLOOKUP($B156,'NEL &amp; P4P Backsheet'!$D$11:$BF$187,Q$26,0)),"",VLOOKUP($B156,'NEL &amp; P4P Backsheet'!$D$11:$BF$187, Q$26,0))</f>
        <v>178800</v>
      </c>
      <c r="R156" s="213">
        <f ca="1">IF(ISERROR(VLOOKUP($B156,'NEL &amp; P4P Backsheet'!$D$11:$BF$187,R$26,0)),"",VLOOKUP($B156,'NEL &amp; P4P Backsheet'!$D$11:$BF$187, R$26,0))</f>
        <v>183270</v>
      </c>
      <c r="S156" s="350">
        <f ca="1">IF(ISERROR(VLOOKUP($B156,'NEL &amp; P4P Backsheet'!$D$11:$BF$187,S$26,0)),"",VLOOKUP($B156,'NEL &amp; P4P Backsheet'!$D$11:$BF$187, S$26,0))</f>
        <v>184760</v>
      </c>
      <c r="T156" s="215">
        <f ca="1">IF(ISERROR(VLOOKUP($B156,'NEL &amp; P4P Backsheet'!$D$11:$BF$187,T$26,0)),"",VLOOKUP($B156,'NEL &amp; P4P Backsheet'!$D$11:$BF$187, T$26,0))</f>
        <v>178800</v>
      </c>
      <c r="U156" s="375" t="str">
        <f ca="1">IF(ISERROR(VLOOKUP($B156,'NEL &amp; P4P Backsheet'!$D$11:$BK$187,$U$26,0)),"",IF(VLOOKUP($B156,'NEL &amp; P4P Backsheet'!$D$11:$BK$187,$U$26,0)=0,"",VLOOKUP($B156,'NEL &amp; P4P Backsheet'!$D$11:$BK$187,$U$26,0)))</f>
        <v>Please select</v>
      </c>
      <c r="V156"/>
    </row>
    <row r="157" spans="1:22" ht="60" customHeight="1">
      <c r="A157" s="3">
        <v>128</v>
      </c>
      <c r="B157" s="41" t="str">
        <f t="shared" ref="B157:B188" ca="1" si="5">IF($A157&gt;$W$32-1,"",INDIRECT("'Comms by AT'!D"&amp;$A157+$W$29))</f>
        <v>E08000005</v>
      </c>
      <c r="C157" s="42" t="str">
        <f ca="1">IF(B157="","",VLOOKUP(B157,'Org list'!$J$9:$K$637,2,0))</f>
        <v>Rochdale</v>
      </c>
      <c r="D157" s="216">
        <f ca="1">IF(ISERROR(VLOOKUP($B157,'NEL &amp; P4P Backsheet'!$D$11:$BM$187,D$26,0)),"",IF(VLOOKUP($B157,'NEL &amp; P4P Backsheet'!$D$11:$BM$187,D$26,0)=0,"",VLOOKUP($B157,'NEL &amp; P4P Backsheet'!$D$11:$BM$187,D$26,0)))</f>
        <v>1490</v>
      </c>
      <c r="E157" s="210">
        <f ca="1">IF(ISERROR(VLOOKUP($B157,'NEL &amp; P4P Backsheet'!$D$11:$BF$187,E$26,0)),"",VLOOKUP($B157,'NEL &amp; P4P Backsheet'!$D$11:$BF$187, E$26,0))</f>
        <v>278630</v>
      </c>
      <c r="F157" s="210">
        <f ca="1">IF(ISERROR(VLOOKUP($B157,'NEL &amp; P4P Backsheet'!$D$11:$BF$187,F$26,0)),"",VLOOKUP($B157,'NEL &amp; P4P Backsheet'!$D$11:$BF$187, F$26,0))</f>
        <v>280120</v>
      </c>
      <c r="G157" s="210">
        <f ca="1">IF(ISERROR(VLOOKUP($B157,'NEL &amp; P4P Backsheet'!$D$11:$BF$187,G$26,0)),"",VLOOKUP($B157,'NEL &amp; P4P Backsheet'!$D$11:$BF$187, G$26,0))</f>
        <v>366540</v>
      </c>
      <c r="H157" s="262">
        <f ca="1">IF(ISERROR(VLOOKUP($B157,'NEL &amp; P4P Backsheet'!$D$11:$BF$187,H$26,0)),"",VLOOKUP($B157,'NEL &amp; P4P Backsheet'!$D$11:$BF$187, H$26,0))</f>
        <v>430610</v>
      </c>
      <c r="I157" s="210">
        <f ca="1">IF(ISERROR(VLOOKUP($B157,'NEL &amp; P4P Backsheet'!$D$11:$BF$187,I$26,0)),"",VLOOKUP($B157,'NEL &amp; P4P Backsheet'!$D$11:$BF$187, I$26,0))</f>
        <v>278630</v>
      </c>
      <c r="J157" s="347">
        <f ca="1">IF(ISERROR(VLOOKUP($B157,'NEL &amp; P4P Backsheet'!$D$11:$BF$187,J$26,0)),"",VLOOKUP($B157,'NEL &amp; P4P Backsheet'!$D$11:$BF$187, J$26,0))</f>
        <v>0</v>
      </c>
      <c r="K157" s="215">
        <f ca="1">IF(ISERROR(VLOOKUP($B157,'NEL &amp; P4P Backsheet'!$D$11:$BF$187,K$26,0)),"",VLOOKUP($B157,'NEL &amp; P4P Backsheet'!$D$11:$BF$187, K$26,0))</f>
        <v>0</v>
      </c>
      <c r="L157" s="210">
        <f ca="1">IF(ISERROR(VLOOKUP($B157,'NEL &amp; P4P Backsheet'!$D$11:$BF$187,L$26,0)),"",VLOOKUP($B157,'NEL &amp; P4P Backsheet'!$D$11:$BF$187, L$26,0))</f>
        <v>278630</v>
      </c>
      <c r="M157" s="210">
        <f ca="1">IF(ISERROR(VLOOKUP($B157,'NEL &amp; P4P Backsheet'!$D$11:$BF$187,M$26,0)),"",VLOOKUP($B157,'NEL &amp; P4P Backsheet'!$D$11:$BF$187, M$26,0))</f>
        <v>0</v>
      </c>
      <c r="N157" s="215">
        <f ca="1">IF(ISERROR(VLOOKUP($B157,'NEL &amp; P4P Backsheet'!$D$11:$BF$187,N$26,0)),"",VLOOKUP($B157,'NEL &amp; P4P Backsheet'!$D$11:$BF$187, N$26,0))</f>
        <v>0</v>
      </c>
      <c r="O157" s="213">
        <f ca="1">IF(ISERROR(VLOOKUP($B157,'NEL &amp; P4P Backsheet'!$D$11:$BF$187,O$26,0)),"",VLOOKUP($B157,'NEL &amp; P4P Backsheet'!$D$11:$BF$187, O$26,0))</f>
        <v>0</v>
      </c>
      <c r="P157" s="350">
        <f ca="1">IF(ISERROR(VLOOKUP($B157,'NEL &amp; P4P Backsheet'!$D$11:$BF$187,P$26,0)),"",VLOOKUP($B157,'NEL &amp; P4P Backsheet'!$D$11:$BF$187, P$26,0))</f>
        <v>280120</v>
      </c>
      <c r="Q157" s="262">
        <f ca="1">IF(ISERROR(VLOOKUP($B157,'NEL &amp; P4P Backsheet'!$D$11:$BF$187,Q$26,0)),"",VLOOKUP($B157,'NEL &amp; P4P Backsheet'!$D$11:$BF$187, Q$26,0))</f>
        <v>366540</v>
      </c>
      <c r="R157" s="213">
        <f ca="1">IF(ISERROR(VLOOKUP($B157,'NEL &amp; P4P Backsheet'!$D$11:$BF$187,R$26,0)),"",VLOOKUP($B157,'NEL &amp; P4P Backsheet'!$D$11:$BF$187, R$26,0))</f>
        <v>0</v>
      </c>
      <c r="S157" s="350">
        <f ca="1">IF(ISERROR(VLOOKUP($B157,'NEL &amp; P4P Backsheet'!$D$11:$BF$187,S$26,0)),"",VLOOKUP($B157,'NEL &amp; P4P Backsheet'!$D$11:$BF$187, S$26,0))</f>
        <v>280120</v>
      </c>
      <c r="T157" s="215">
        <f ca="1">IF(ISERROR(VLOOKUP($B157,'NEL &amp; P4P Backsheet'!$D$11:$BF$187,T$26,0)),"",VLOOKUP($B157,'NEL &amp; P4P Backsheet'!$D$11:$BF$187, T$26,0))</f>
        <v>366540</v>
      </c>
      <c r="U157" s="375" t="str">
        <f ca="1">IF(ISERROR(VLOOKUP($B157,'NEL &amp; P4P Backsheet'!$D$11:$BK$187,$U$26,0)),"",IF(VLOOKUP($B157,'NEL &amp; P4P Backsheet'!$D$11:$BK$187,$U$26,0)=0,"",VLOOKUP($B157,'NEL &amp; P4P Backsheet'!$D$11:$BK$187,$U$26,0)))</f>
        <v>acute care</v>
      </c>
      <c r="V157"/>
    </row>
    <row r="158" spans="1:22" ht="60" customHeight="1">
      <c r="A158" s="3">
        <v>129</v>
      </c>
      <c r="B158" s="41" t="str">
        <f t="shared" ca="1" si="5"/>
        <v>E08000018</v>
      </c>
      <c r="C158" s="42" t="str">
        <f ca="1">IF(B158="","",VLOOKUP(B158,'Org list'!$J$9:$K$637,2,0))</f>
        <v>Rotherham</v>
      </c>
      <c r="D158" s="216">
        <f ca="1">IF(ISERROR(VLOOKUP($B158,'NEL &amp; P4P Backsheet'!$D$11:$BM$187,D$26,0)),"",IF(VLOOKUP($B158,'NEL &amp; P4P Backsheet'!$D$11:$BM$187,D$26,0)=0,"",VLOOKUP($B158,'NEL &amp; P4P Backsheet'!$D$11:$BM$187,D$26,0)))</f>
        <v>1490</v>
      </c>
      <c r="E158" s="210">
        <f ca="1">IF(ISERROR(VLOOKUP($B158,'NEL &amp; P4P Backsheet'!$D$11:$BF$187,E$26,0)),"",VLOOKUP($B158,'NEL &amp; P4P Backsheet'!$D$11:$BF$187, E$26,0))</f>
        <v>0</v>
      </c>
      <c r="F158" s="210">
        <f ca="1">IF(ISERROR(VLOOKUP($B158,'NEL &amp; P4P Backsheet'!$D$11:$BF$187,F$26,0)),"",VLOOKUP($B158,'NEL &amp; P4P Backsheet'!$D$11:$BF$187, F$26,0))</f>
        <v>0</v>
      </c>
      <c r="G158" s="210">
        <f ca="1">IF(ISERROR(VLOOKUP($B158,'NEL &amp; P4P Backsheet'!$D$11:$BF$187,G$26,0)),"",VLOOKUP($B158,'NEL &amp; P4P Backsheet'!$D$11:$BF$187, G$26,0))</f>
        <v>0</v>
      </c>
      <c r="H158" s="262">
        <f ca="1">IF(ISERROR(VLOOKUP($B158,'NEL &amp; P4P Backsheet'!$D$11:$BF$187,H$26,0)),"",VLOOKUP($B158,'NEL &amp; P4P Backsheet'!$D$11:$BF$187, H$26,0))</f>
        <v>0</v>
      </c>
      <c r="I158" s="210">
        <f ca="1">IF(ISERROR(VLOOKUP($B158,'NEL &amp; P4P Backsheet'!$D$11:$BF$187,I$26,0)),"",VLOOKUP($B158,'NEL &amp; P4P Backsheet'!$D$11:$BF$187, I$26,0))</f>
        <v>0</v>
      </c>
      <c r="J158" s="347">
        <f ca="1">IF(ISERROR(VLOOKUP($B158,'NEL &amp; P4P Backsheet'!$D$11:$BF$187,J$26,0)),"",VLOOKUP($B158,'NEL &amp; P4P Backsheet'!$D$11:$BF$187, J$26,0))</f>
        <v>0</v>
      </c>
      <c r="K158" s="215">
        <f ca="1">IF(ISERROR(VLOOKUP($B158,'NEL &amp; P4P Backsheet'!$D$11:$BF$187,K$26,0)),"",VLOOKUP($B158,'NEL &amp; P4P Backsheet'!$D$11:$BF$187, K$26,0))</f>
        <v>0</v>
      </c>
      <c r="L158" s="210">
        <f ca="1">IF(ISERROR(VLOOKUP($B158,'NEL &amp; P4P Backsheet'!$D$11:$BF$187,L$26,0)),"",VLOOKUP($B158,'NEL &amp; P4P Backsheet'!$D$11:$BF$187, L$26,0))</f>
        <v>0</v>
      </c>
      <c r="M158" s="210">
        <f ca="1">IF(ISERROR(VLOOKUP($B158,'NEL &amp; P4P Backsheet'!$D$11:$BF$187,M$26,0)),"",VLOOKUP($B158,'NEL &amp; P4P Backsheet'!$D$11:$BF$187, M$26,0))</f>
        <v>0</v>
      </c>
      <c r="N158" s="215">
        <f ca="1">IF(ISERROR(VLOOKUP($B158,'NEL &amp; P4P Backsheet'!$D$11:$BF$187,N$26,0)),"",VLOOKUP($B158,'NEL &amp; P4P Backsheet'!$D$11:$BF$187, N$26,0))</f>
        <v>0</v>
      </c>
      <c r="O158" s="213">
        <f ca="1">IF(ISERROR(VLOOKUP($B158,'NEL &amp; P4P Backsheet'!$D$11:$BF$187,O$26,0)),"",VLOOKUP($B158,'NEL &amp; P4P Backsheet'!$D$11:$BF$187, O$26,0))</f>
        <v>0</v>
      </c>
      <c r="P158" s="350">
        <f ca="1">IF(ISERROR(VLOOKUP($B158,'NEL &amp; P4P Backsheet'!$D$11:$BF$187,P$26,0)),"",VLOOKUP($B158,'NEL &amp; P4P Backsheet'!$D$11:$BF$187, P$26,0))</f>
        <v>0</v>
      </c>
      <c r="Q158" s="262">
        <f ca="1">IF(ISERROR(VLOOKUP($B158,'NEL &amp; P4P Backsheet'!$D$11:$BF$187,Q$26,0)),"",VLOOKUP($B158,'NEL &amp; P4P Backsheet'!$D$11:$BF$187, Q$26,0))</f>
        <v>0</v>
      </c>
      <c r="R158" s="213">
        <f ca="1">IF(ISERROR(VLOOKUP($B158,'NEL &amp; P4P Backsheet'!$D$11:$BF$187,R$26,0)),"",VLOOKUP($B158,'NEL &amp; P4P Backsheet'!$D$11:$BF$187, R$26,0))</f>
        <v>0</v>
      </c>
      <c r="S158" s="350">
        <f ca="1">IF(ISERROR(VLOOKUP($B158,'NEL &amp; P4P Backsheet'!$D$11:$BF$187,S$26,0)),"",VLOOKUP($B158,'NEL &amp; P4P Backsheet'!$D$11:$BF$187, S$26,0))</f>
        <v>0</v>
      </c>
      <c r="T158" s="215">
        <f ca="1">IF(ISERROR(VLOOKUP($B158,'NEL &amp; P4P Backsheet'!$D$11:$BF$187,T$26,0)),"",VLOOKUP($B158,'NEL &amp; P4P Backsheet'!$D$11:$BF$187, T$26,0))</f>
        <v>0</v>
      </c>
      <c r="U158" s="375" t="str">
        <f ca="1">IF(ISERROR(VLOOKUP($B158,'NEL &amp; P4P Backsheet'!$D$11:$BK$187,$U$26,0)),"",IF(VLOOKUP($B158,'NEL &amp; P4P Backsheet'!$D$11:$BK$187,$U$26,0)=0,"",VLOOKUP($B158,'NEL &amp; P4P Backsheet'!$D$11:$BK$187,$U$26,0)))</f>
        <v>acute care</v>
      </c>
      <c r="V158"/>
    </row>
    <row r="159" spans="1:22" ht="60" customHeight="1">
      <c r="A159" s="3">
        <v>130</v>
      </c>
      <c r="B159" s="41" t="str">
        <f t="shared" ca="1" si="5"/>
        <v>E06000017</v>
      </c>
      <c r="C159" s="42" t="str">
        <f ca="1">IF(B159="","",VLOOKUP(B159,'Org list'!$J$9:$K$637,2,0))</f>
        <v>Rutland</v>
      </c>
      <c r="D159" s="216">
        <f ca="1">IF(ISERROR(VLOOKUP($B159,'NEL &amp; P4P Backsheet'!$D$11:$BM$187,D$26,0)),"",IF(VLOOKUP($B159,'NEL &amp; P4P Backsheet'!$D$11:$BM$187,D$26,0)=0,"",VLOOKUP($B159,'NEL &amp; P4P Backsheet'!$D$11:$BM$187,D$26,0)))</f>
        <v>1490</v>
      </c>
      <c r="E159" s="210">
        <f ca="1">IF(ISERROR(VLOOKUP($B159,'NEL &amp; P4P Backsheet'!$D$11:$BF$187,E$26,0)),"",VLOOKUP($B159,'NEL &amp; P4P Backsheet'!$D$11:$BF$187, E$26,0))</f>
        <v>22944.772434487681</v>
      </c>
      <c r="F159" s="210">
        <f ca="1">IF(ISERROR(VLOOKUP($B159,'NEL &amp; P4P Backsheet'!$D$11:$BF$187,F$26,0)),"",VLOOKUP($B159,'NEL &amp; P4P Backsheet'!$D$11:$BF$187, F$26,0))</f>
        <v>24836.321344405933</v>
      </c>
      <c r="G159" s="210">
        <f ca="1">IF(ISERROR(VLOOKUP($B159,'NEL &amp; P4P Backsheet'!$D$11:$BF$187,G$26,0)),"",VLOOKUP($B159,'NEL &amp; P4P Backsheet'!$D$11:$BF$187, G$26,0))</f>
        <v>25905.316524222362</v>
      </c>
      <c r="H159" s="262">
        <f ca="1">IF(ISERROR(VLOOKUP($B159,'NEL &amp; P4P Backsheet'!$D$11:$BF$187,H$26,0)),"",VLOOKUP($B159,'NEL &amp; P4P Backsheet'!$D$11:$BF$187, H$26,0))</f>
        <v>25940.949696883399</v>
      </c>
      <c r="I159" s="210">
        <f ca="1">IF(ISERROR(VLOOKUP($B159,'NEL &amp; P4P Backsheet'!$D$11:$BF$187,I$26,0)),"",VLOOKUP($B159,'NEL &amp; P4P Backsheet'!$D$11:$BF$187, I$26,0))</f>
        <v>22944.772434487681</v>
      </c>
      <c r="J159" s="347">
        <f ca="1">IF(ISERROR(VLOOKUP($B159,'NEL &amp; P4P Backsheet'!$D$11:$BF$187,J$26,0)),"",VLOOKUP($B159,'NEL &amp; P4P Backsheet'!$D$11:$BF$187, J$26,0))</f>
        <v>24836.321344405933</v>
      </c>
      <c r="K159" s="215">
        <f ca="1">IF(ISERROR(VLOOKUP($B159,'NEL &amp; P4P Backsheet'!$D$11:$BF$187,K$26,0)),"",VLOOKUP($B159,'NEL &amp; P4P Backsheet'!$D$11:$BF$187, K$26,0))</f>
        <v>25905.316524222362</v>
      </c>
      <c r="L159" s="210">
        <f ca="1">IF(ISERROR(VLOOKUP($B159,'NEL &amp; P4P Backsheet'!$D$11:$BF$187,L$26,0)),"",VLOOKUP($B159,'NEL &amp; P4P Backsheet'!$D$11:$BF$187, L$26,0))</f>
        <v>22944.772434487681</v>
      </c>
      <c r="M159" s="210">
        <f ca="1">IF(ISERROR(VLOOKUP($B159,'NEL &amp; P4P Backsheet'!$D$11:$BF$187,M$26,0)),"",VLOOKUP($B159,'NEL &amp; P4P Backsheet'!$D$11:$BF$187, M$26,0))</f>
        <v>24836</v>
      </c>
      <c r="N159" s="215">
        <f ca="1">IF(ISERROR(VLOOKUP($B159,'NEL &amp; P4P Backsheet'!$D$11:$BF$187,N$26,0)),"",VLOOKUP($B159,'NEL &amp; P4P Backsheet'!$D$11:$BF$187, N$26,0))</f>
        <v>25905</v>
      </c>
      <c r="O159" s="213">
        <f ca="1">IF(ISERROR(VLOOKUP($B159,'NEL &amp; P4P Backsheet'!$D$11:$BF$187,O$26,0)),"",VLOOKUP($B159,'NEL &amp; P4P Backsheet'!$D$11:$BF$187, O$26,0))</f>
        <v>0</v>
      </c>
      <c r="P159" s="350">
        <f ca="1">IF(ISERROR(VLOOKUP($B159,'NEL &amp; P4P Backsheet'!$D$11:$BF$187,P$26,0)),"",VLOOKUP($B159,'NEL &amp; P4P Backsheet'!$D$11:$BF$187, P$26,0))</f>
        <v>0</v>
      </c>
      <c r="Q159" s="262">
        <f ca="1">IF(ISERROR(VLOOKUP($B159,'NEL &amp; P4P Backsheet'!$D$11:$BF$187,Q$26,0)),"",VLOOKUP($B159,'NEL &amp; P4P Backsheet'!$D$11:$BF$187, Q$26,0))</f>
        <v>0</v>
      </c>
      <c r="R159" s="213">
        <f ca="1">IF(ISERROR(VLOOKUP($B159,'NEL &amp; P4P Backsheet'!$D$11:$BF$187,R$26,0)),"",VLOOKUP($B159,'NEL &amp; P4P Backsheet'!$D$11:$BF$187, R$26,0))</f>
        <v>0</v>
      </c>
      <c r="S159" s="350">
        <f ca="1">IF(ISERROR(VLOOKUP($B159,'NEL &amp; P4P Backsheet'!$D$11:$BF$187,S$26,0)),"",VLOOKUP($B159,'NEL &amp; P4P Backsheet'!$D$11:$BF$187, S$26,0))</f>
        <v>0.32134440593290492</v>
      </c>
      <c r="T159" s="215">
        <f ca="1">IF(ISERROR(VLOOKUP($B159,'NEL &amp; P4P Backsheet'!$D$11:$BF$187,T$26,0)),"",VLOOKUP($B159,'NEL &amp; P4P Backsheet'!$D$11:$BF$187, T$26,0))</f>
        <v>0.31652422236220445</v>
      </c>
      <c r="U159" s="375" t="str">
        <f ca="1">IF(ISERROR(VLOOKUP($B159,'NEL &amp; P4P Backsheet'!$D$11:$BK$187,$U$26,0)),"",IF(VLOOKUP($B159,'NEL &amp; P4P Backsheet'!$D$11:$BK$187,$U$26,0)=0,"",VLOOKUP($B159,'NEL &amp; P4P Backsheet'!$D$11:$BK$187,$U$26,0)))</f>
        <v>not applicable</v>
      </c>
      <c r="V159"/>
    </row>
    <row r="160" spans="1:22" ht="60" customHeight="1">
      <c r="A160" s="3">
        <v>131</v>
      </c>
      <c r="B160" s="41" t="str">
        <f t="shared" ca="1" si="5"/>
        <v>E08000006</v>
      </c>
      <c r="C160" s="42" t="str">
        <f ca="1">IF(B160="","",VLOOKUP(B160,'Org list'!$J$9:$K$637,2,0))</f>
        <v>Salford</v>
      </c>
      <c r="D160" s="216">
        <f ca="1">IF(ISERROR(VLOOKUP($B160,'NEL &amp; P4P Backsheet'!$D$11:$BM$187,D$26,0)),"",IF(VLOOKUP($B160,'NEL &amp; P4P Backsheet'!$D$11:$BM$187,D$26,0)=0,"",VLOOKUP($B160,'NEL &amp; P4P Backsheet'!$D$11:$BM$187,D$26,0)))</f>
        <v>1490</v>
      </c>
      <c r="E160" s="210">
        <f ca="1">IF(ISERROR(VLOOKUP($B160,'NEL &amp; P4P Backsheet'!$D$11:$BF$187,E$26,0)),"",VLOOKUP($B160,'NEL &amp; P4P Backsheet'!$D$11:$BF$187, E$26,0))</f>
        <v>0</v>
      </c>
      <c r="F160" s="210">
        <f ca="1">IF(ISERROR(VLOOKUP($B160,'NEL &amp; P4P Backsheet'!$D$11:$BF$187,F$26,0)),"",VLOOKUP($B160,'NEL &amp; P4P Backsheet'!$D$11:$BF$187, F$26,0))</f>
        <v>74049.909776915287</v>
      </c>
      <c r="G160" s="210">
        <f ca="1">IF(ISERROR(VLOOKUP($B160,'NEL &amp; P4P Backsheet'!$D$11:$BF$187,G$26,0)),"",VLOOKUP($B160,'NEL &amp; P4P Backsheet'!$D$11:$BF$187, G$26,0))</f>
        <v>73829.09043875146</v>
      </c>
      <c r="H160" s="262">
        <f ca="1">IF(ISERROR(VLOOKUP($B160,'NEL &amp; P4P Backsheet'!$D$11:$BF$187,H$26,0)),"",VLOOKUP($B160,'NEL &amp; P4P Backsheet'!$D$11:$BF$187, H$26,0))</f>
        <v>298470.9966381999</v>
      </c>
      <c r="I160" s="210">
        <f ca="1">IF(ISERROR(VLOOKUP($B160,'NEL &amp; P4P Backsheet'!$D$11:$BF$187,I$26,0)),"",VLOOKUP($B160,'NEL &amp; P4P Backsheet'!$D$11:$BF$187, I$26,0))</f>
        <v>0</v>
      </c>
      <c r="J160" s="347">
        <f ca="1">IF(ISERROR(VLOOKUP($B160,'NEL &amp; P4P Backsheet'!$D$11:$BF$187,J$26,0)),"",VLOOKUP($B160,'NEL &amp; P4P Backsheet'!$D$11:$BF$187, J$26,0))</f>
        <v>74049.909776915287</v>
      </c>
      <c r="K160" s="215">
        <f ca="1">IF(ISERROR(VLOOKUP($B160,'NEL &amp; P4P Backsheet'!$D$11:$BF$187,K$26,0)),"",VLOOKUP($B160,'NEL &amp; P4P Backsheet'!$D$11:$BF$187, K$26,0))</f>
        <v>0</v>
      </c>
      <c r="L160" s="210">
        <f ca="1">IF(ISERROR(VLOOKUP($B160,'NEL &amp; P4P Backsheet'!$D$11:$BF$187,L$26,0)),"",VLOOKUP($B160,'NEL &amp; P4P Backsheet'!$D$11:$BF$187, L$26,0))</f>
        <v>0</v>
      </c>
      <c r="M160" s="210">
        <f ca="1">IF(ISERROR(VLOOKUP($B160,'NEL &amp; P4P Backsheet'!$D$11:$BF$187,M$26,0)),"",VLOOKUP($B160,'NEL &amp; P4P Backsheet'!$D$11:$BF$187, M$26,0))</f>
        <v>74050</v>
      </c>
      <c r="N160" s="215">
        <f ca="1">IF(ISERROR(VLOOKUP($B160,'NEL &amp; P4P Backsheet'!$D$11:$BF$187,N$26,0)),"",VLOOKUP($B160,'NEL &amp; P4P Backsheet'!$D$11:$BF$187, N$26,0))</f>
        <v>73829.09043875146</v>
      </c>
      <c r="O160" s="213">
        <f ca="1">IF(ISERROR(VLOOKUP($B160,'NEL &amp; P4P Backsheet'!$D$11:$BF$187,O$26,0)),"",VLOOKUP($B160,'NEL &amp; P4P Backsheet'!$D$11:$BF$187, O$26,0))</f>
        <v>0</v>
      </c>
      <c r="P160" s="350">
        <f ca="1">IF(ISERROR(VLOOKUP($B160,'NEL &amp; P4P Backsheet'!$D$11:$BF$187,P$26,0)),"",VLOOKUP($B160,'NEL &amp; P4P Backsheet'!$D$11:$BF$187, P$26,0))</f>
        <v>0</v>
      </c>
      <c r="Q160" s="262">
        <f ca="1">IF(ISERROR(VLOOKUP($B160,'NEL &amp; P4P Backsheet'!$D$11:$BF$187,Q$26,0)),"",VLOOKUP($B160,'NEL &amp; P4P Backsheet'!$D$11:$BF$187, Q$26,0))</f>
        <v>73829.09043875146</v>
      </c>
      <c r="R160" s="213">
        <f ca="1">IF(ISERROR(VLOOKUP($B160,'NEL &amp; P4P Backsheet'!$D$11:$BF$187,R$26,0)),"",VLOOKUP($B160,'NEL &amp; P4P Backsheet'!$D$11:$BF$187, R$26,0))</f>
        <v>0</v>
      </c>
      <c r="S160" s="350">
        <f ca="1">IF(ISERROR(VLOOKUP($B160,'NEL &amp; P4P Backsheet'!$D$11:$BF$187,S$26,0)),"",VLOOKUP($B160,'NEL &amp; P4P Backsheet'!$D$11:$BF$187, S$26,0))</f>
        <v>-9.022308471321594E-2</v>
      </c>
      <c r="T160" s="215">
        <f ca="1">IF(ISERROR(VLOOKUP($B160,'NEL &amp; P4P Backsheet'!$D$11:$BF$187,T$26,0)),"",VLOOKUP($B160,'NEL &amp; P4P Backsheet'!$D$11:$BF$187, T$26,0))</f>
        <v>0</v>
      </c>
      <c r="U160" s="375" t="str">
        <f ca="1">IF(ISERROR(VLOOKUP($B160,'NEL &amp; P4P Backsheet'!$D$11:$BK$187,$U$26,0)),"",IF(VLOOKUP($B160,'NEL &amp; P4P Backsheet'!$D$11:$BK$187,$U$26,0)=0,"",VLOOKUP($B160,'NEL &amp; P4P Backsheet'!$D$11:$BK$187,$U$26,0)))</f>
        <v>not applicable</v>
      </c>
      <c r="V160"/>
    </row>
    <row r="161" spans="1:22" ht="60" customHeight="1">
      <c r="A161" s="3">
        <v>132</v>
      </c>
      <c r="B161" s="41" t="str">
        <f t="shared" ca="1" si="5"/>
        <v>E08000028</v>
      </c>
      <c r="C161" s="42" t="str">
        <f ca="1">IF(B161="","",VLOOKUP(B161,'Org list'!$J$9:$K$637,2,0))</f>
        <v>Sandwell</v>
      </c>
      <c r="D161" s="216">
        <f ca="1">IF(ISERROR(VLOOKUP($B161,'NEL &amp; P4P Backsheet'!$D$11:$BM$187,D$26,0)),"",IF(VLOOKUP($B161,'NEL &amp; P4P Backsheet'!$D$11:$BM$187,D$26,0)=0,"",VLOOKUP($B161,'NEL &amp; P4P Backsheet'!$D$11:$BM$187,D$26,0)))</f>
        <v>1490</v>
      </c>
      <c r="E161" s="210">
        <f ca="1">IF(ISERROR(VLOOKUP($B161,'NEL &amp; P4P Backsheet'!$D$11:$BF$187,E$26,0)),"",VLOOKUP($B161,'NEL &amp; P4P Backsheet'!$D$11:$BF$187, E$26,0))</f>
        <v>424501.00000000087</v>
      </c>
      <c r="F161" s="210">
        <f ca="1">IF(ISERROR(VLOOKUP($B161,'NEL &amp; P4P Backsheet'!$D$11:$BF$187,F$26,0)),"",VLOOKUP($B161,'NEL &amp; P4P Backsheet'!$D$11:$BF$187, F$26,0))</f>
        <v>417460.75000000029</v>
      </c>
      <c r="G161" s="210">
        <f ca="1">IF(ISERROR(VLOOKUP($B161,'NEL &amp; P4P Backsheet'!$D$11:$BF$187,G$26,0)),"",VLOOKUP($B161,'NEL &amp; P4P Backsheet'!$D$11:$BF$187, G$26,0))</f>
        <v>407917.30000000075</v>
      </c>
      <c r="H161" s="262">
        <f ca="1">IF(ISERROR(VLOOKUP($B161,'NEL &amp; P4P Backsheet'!$D$11:$BF$187,H$26,0)),"",VLOOKUP($B161,'NEL &amp; P4P Backsheet'!$D$11:$BF$187, H$26,0))</f>
        <v>444422.30000000051</v>
      </c>
      <c r="I161" s="210">
        <f ca="1">IF(ISERROR(VLOOKUP($B161,'NEL &amp; P4P Backsheet'!$D$11:$BF$187,I$26,0)),"",VLOOKUP($B161,'NEL &amp; P4P Backsheet'!$D$11:$BF$187, I$26,0))</f>
        <v>0</v>
      </c>
      <c r="J161" s="347">
        <f ca="1">IF(ISERROR(VLOOKUP($B161,'NEL &amp; P4P Backsheet'!$D$11:$BF$187,J$26,0)),"",VLOOKUP($B161,'NEL &amp; P4P Backsheet'!$D$11:$BF$187, J$26,0))</f>
        <v>0</v>
      </c>
      <c r="K161" s="215">
        <f ca="1">IF(ISERROR(VLOOKUP($B161,'NEL &amp; P4P Backsheet'!$D$11:$BF$187,K$26,0)),"",VLOOKUP($B161,'NEL &amp; P4P Backsheet'!$D$11:$BF$187, K$26,0))</f>
        <v>0</v>
      </c>
      <c r="L161" s="210">
        <f ca="1">IF(ISERROR(VLOOKUP($B161,'NEL &amp; P4P Backsheet'!$D$11:$BF$187,L$26,0)),"",VLOOKUP($B161,'NEL &amp; P4P Backsheet'!$D$11:$BF$187, L$26,0))</f>
        <v>0</v>
      </c>
      <c r="M161" s="210">
        <f ca="1">IF(ISERROR(VLOOKUP($B161,'NEL &amp; P4P Backsheet'!$D$11:$BF$187,M$26,0)),"",VLOOKUP($B161,'NEL &amp; P4P Backsheet'!$D$11:$BF$187, M$26,0))</f>
        <v>0</v>
      </c>
      <c r="N161" s="215">
        <f ca="1">IF(ISERROR(VLOOKUP($B161,'NEL &amp; P4P Backsheet'!$D$11:$BF$187,N$26,0)),"",VLOOKUP($B161,'NEL &amp; P4P Backsheet'!$D$11:$BF$187, N$26,0))</f>
        <v>0</v>
      </c>
      <c r="O161" s="213">
        <f ca="1">IF(ISERROR(VLOOKUP($B161,'NEL &amp; P4P Backsheet'!$D$11:$BF$187,O$26,0)),"",VLOOKUP($B161,'NEL &amp; P4P Backsheet'!$D$11:$BF$187, O$26,0))</f>
        <v>424501.00000000087</v>
      </c>
      <c r="P161" s="350">
        <f ca="1">IF(ISERROR(VLOOKUP($B161,'NEL &amp; P4P Backsheet'!$D$11:$BF$187,P$26,0)),"",VLOOKUP($B161,'NEL &amp; P4P Backsheet'!$D$11:$BF$187, P$26,0))</f>
        <v>417460.75000000029</v>
      </c>
      <c r="Q161" s="262">
        <f ca="1">IF(ISERROR(VLOOKUP($B161,'NEL &amp; P4P Backsheet'!$D$11:$BF$187,Q$26,0)),"",VLOOKUP($B161,'NEL &amp; P4P Backsheet'!$D$11:$BF$187, Q$26,0))</f>
        <v>407917.30000000075</v>
      </c>
      <c r="R161" s="213">
        <f ca="1">IF(ISERROR(VLOOKUP($B161,'NEL &amp; P4P Backsheet'!$D$11:$BF$187,R$26,0)),"",VLOOKUP($B161,'NEL &amp; P4P Backsheet'!$D$11:$BF$187, R$26,0))</f>
        <v>424501.00000000087</v>
      </c>
      <c r="S161" s="350">
        <f ca="1">IF(ISERROR(VLOOKUP($B161,'NEL &amp; P4P Backsheet'!$D$11:$BF$187,S$26,0)),"",VLOOKUP($B161,'NEL &amp; P4P Backsheet'!$D$11:$BF$187, S$26,0))</f>
        <v>417460.75000000029</v>
      </c>
      <c r="T161" s="215">
        <f ca="1">IF(ISERROR(VLOOKUP($B161,'NEL &amp; P4P Backsheet'!$D$11:$BF$187,T$26,0)),"",VLOOKUP($B161,'NEL &amp; P4P Backsheet'!$D$11:$BF$187, T$26,0))</f>
        <v>407917.30000000075</v>
      </c>
      <c r="U161" s="375" t="str">
        <f ca="1">IF(ISERROR(VLOOKUP($B161,'NEL &amp; P4P Backsheet'!$D$11:$BK$187,$U$26,0)),"",IF(VLOOKUP($B161,'NEL &amp; P4P Backsheet'!$D$11:$BK$187,$U$26,0)=0,"",VLOOKUP($B161,'NEL &amp; P4P Backsheet'!$D$11:$BK$187,$U$26,0)))</f>
        <v>acute care</v>
      </c>
      <c r="V161"/>
    </row>
    <row r="162" spans="1:22" ht="60" customHeight="1">
      <c r="A162" s="3">
        <v>133</v>
      </c>
      <c r="B162" s="41" t="str">
        <f t="shared" ca="1" si="5"/>
        <v>E08000014</v>
      </c>
      <c r="C162" s="42" t="str">
        <f ca="1">IF(B162="","",VLOOKUP(B162,'Org list'!$J$9:$K$637,2,0))</f>
        <v>Sefton</v>
      </c>
      <c r="D162" s="216">
        <f ca="1">IF(ISERROR(VLOOKUP($B162,'NEL &amp; P4P Backsheet'!$D$11:$BM$187,D$26,0)),"",IF(VLOOKUP($B162,'NEL &amp; P4P Backsheet'!$D$11:$BM$187,D$26,0)=0,"",VLOOKUP($B162,'NEL &amp; P4P Backsheet'!$D$11:$BM$187,D$26,0)))</f>
        <v>1585</v>
      </c>
      <c r="E162" s="210">
        <f ca="1">IF(ISERROR(VLOOKUP($B162,'NEL &amp; P4P Backsheet'!$D$11:$BF$187,E$26,0)),"",VLOOKUP($B162,'NEL &amp; P4P Backsheet'!$D$11:$BF$187, E$26,0))</f>
        <v>451725</v>
      </c>
      <c r="F162" s="210">
        <f ca="1">IF(ISERROR(VLOOKUP($B162,'NEL &amp; P4P Backsheet'!$D$11:$BF$187,F$26,0)),"",VLOOKUP($B162,'NEL &amp; P4P Backsheet'!$D$11:$BF$187, F$26,0))</f>
        <v>451725</v>
      </c>
      <c r="G162" s="210">
        <f ca="1">IF(ISERROR(VLOOKUP($B162,'NEL &amp; P4P Backsheet'!$D$11:$BF$187,G$26,0)),"",VLOOKUP($B162,'NEL &amp; P4P Backsheet'!$D$11:$BF$187, G$26,0))</f>
        <v>451725</v>
      </c>
      <c r="H162" s="262">
        <f ca="1">IF(ISERROR(VLOOKUP($B162,'NEL &amp; P4P Backsheet'!$D$11:$BF$187,H$26,0)),"",VLOOKUP($B162,'NEL &amp; P4P Backsheet'!$D$11:$BF$187, H$26,0))</f>
        <v>453310</v>
      </c>
      <c r="I162" s="210">
        <f ca="1">IF(ISERROR(VLOOKUP($B162,'NEL &amp; P4P Backsheet'!$D$11:$BF$187,I$26,0)),"",VLOOKUP($B162,'NEL &amp; P4P Backsheet'!$D$11:$BF$187, I$26,0))</f>
        <v>0</v>
      </c>
      <c r="J162" s="347">
        <f ca="1">IF(ISERROR(VLOOKUP($B162,'NEL &amp; P4P Backsheet'!$D$11:$BF$187,J$26,0)),"",VLOOKUP($B162,'NEL &amp; P4P Backsheet'!$D$11:$BF$187, J$26,0))</f>
        <v>0</v>
      </c>
      <c r="K162" s="215">
        <f ca="1">IF(ISERROR(VLOOKUP($B162,'NEL &amp; P4P Backsheet'!$D$11:$BF$187,K$26,0)),"",VLOOKUP($B162,'NEL &amp; P4P Backsheet'!$D$11:$BF$187, K$26,0))</f>
        <v>0</v>
      </c>
      <c r="L162" s="210">
        <f ca="1">IF(ISERROR(VLOOKUP($B162,'NEL &amp; P4P Backsheet'!$D$11:$BF$187,L$26,0)),"",VLOOKUP($B162,'NEL &amp; P4P Backsheet'!$D$11:$BF$187, L$26,0))</f>
        <v>0</v>
      </c>
      <c r="M162" s="210">
        <f ca="1">IF(ISERROR(VLOOKUP($B162,'NEL &amp; P4P Backsheet'!$D$11:$BF$187,M$26,0)),"",VLOOKUP($B162,'NEL &amp; P4P Backsheet'!$D$11:$BF$187, M$26,0))</f>
        <v>0</v>
      </c>
      <c r="N162" s="215">
        <f ca="1">IF(ISERROR(VLOOKUP($B162,'NEL &amp; P4P Backsheet'!$D$11:$BF$187,N$26,0)),"",VLOOKUP($B162,'NEL &amp; P4P Backsheet'!$D$11:$BF$187, N$26,0))</f>
        <v>0</v>
      </c>
      <c r="O162" s="213">
        <f ca="1">IF(ISERROR(VLOOKUP($B162,'NEL &amp; P4P Backsheet'!$D$11:$BF$187,O$26,0)),"",VLOOKUP($B162,'NEL &amp; P4P Backsheet'!$D$11:$BF$187, O$26,0))</f>
        <v>451725</v>
      </c>
      <c r="P162" s="350">
        <f ca="1">IF(ISERROR(VLOOKUP($B162,'NEL &amp; P4P Backsheet'!$D$11:$BF$187,P$26,0)),"",VLOOKUP($B162,'NEL &amp; P4P Backsheet'!$D$11:$BF$187, P$26,0))</f>
        <v>451725</v>
      </c>
      <c r="Q162" s="262">
        <f ca="1">IF(ISERROR(VLOOKUP($B162,'NEL &amp; P4P Backsheet'!$D$11:$BF$187,Q$26,0)),"",VLOOKUP($B162,'NEL &amp; P4P Backsheet'!$D$11:$BF$187, Q$26,0))</f>
        <v>451725</v>
      </c>
      <c r="R162" s="213">
        <f ca="1">IF(ISERROR(VLOOKUP($B162,'NEL &amp; P4P Backsheet'!$D$11:$BF$187,R$26,0)),"",VLOOKUP($B162,'NEL &amp; P4P Backsheet'!$D$11:$BF$187, R$26,0))</f>
        <v>451725</v>
      </c>
      <c r="S162" s="350">
        <f ca="1">IF(ISERROR(VLOOKUP($B162,'NEL &amp; P4P Backsheet'!$D$11:$BF$187,S$26,0)),"",VLOOKUP($B162,'NEL &amp; P4P Backsheet'!$D$11:$BF$187, S$26,0))</f>
        <v>451725</v>
      </c>
      <c r="T162" s="215">
        <f ca="1">IF(ISERROR(VLOOKUP($B162,'NEL &amp; P4P Backsheet'!$D$11:$BF$187,T$26,0)),"",VLOOKUP($B162,'NEL &amp; P4P Backsheet'!$D$11:$BF$187, T$26,0))</f>
        <v>451725</v>
      </c>
      <c r="U162" s="375" t="str">
        <f ca="1">IF(ISERROR(VLOOKUP($B162,'NEL &amp; P4P Backsheet'!$D$11:$BK$187,$U$26,0)),"",IF(VLOOKUP($B162,'NEL &amp; P4P Backsheet'!$D$11:$BK$187,$U$26,0)=0,"",VLOOKUP($B162,'NEL &amp; P4P Backsheet'!$D$11:$BK$187,$U$26,0)))</f>
        <v>acute care</v>
      </c>
      <c r="V162"/>
    </row>
    <row r="163" spans="1:22" ht="60" customHeight="1">
      <c r="A163" s="3">
        <v>134</v>
      </c>
      <c r="B163" s="41" t="str">
        <f t="shared" ca="1" si="5"/>
        <v>E08000019</v>
      </c>
      <c r="C163" s="42" t="str">
        <f ca="1">IF(B163="","",VLOOKUP(B163,'Org list'!$J$9:$K$637,2,0))</f>
        <v>Sheffield</v>
      </c>
      <c r="D163" s="216">
        <f ca="1">IF(ISERROR(VLOOKUP($B163,'NEL &amp; P4P Backsheet'!$D$11:$BM$187,D$26,0)),"",IF(VLOOKUP($B163,'NEL &amp; P4P Backsheet'!$D$11:$BM$187,D$26,0)=0,"",VLOOKUP($B163,'NEL &amp; P4P Backsheet'!$D$11:$BM$187,D$26,0)))</f>
        <v>1800</v>
      </c>
      <c r="E163" s="210">
        <f ca="1">IF(ISERROR(VLOOKUP($B163,'NEL &amp; P4P Backsheet'!$D$11:$BF$187,E$26,0)),"",VLOOKUP($B163,'NEL &amp; P4P Backsheet'!$D$11:$BF$187, E$26,0))</f>
        <v>1017000</v>
      </c>
      <c r="F163" s="210">
        <f ca="1">IF(ISERROR(VLOOKUP($B163,'NEL &amp; P4P Backsheet'!$D$11:$BF$187,F$26,0)),"",VLOOKUP($B163,'NEL &amp; P4P Backsheet'!$D$11:$BF$187, F$26,0))</f>
        <v>840600</v>
      </c>
      <c r="G163" s="210">
        <f ca="1">IF(ISERROR(VLOOKUP($B163,'NEL &amp; P4P Backsheet'!$D$11:$BF$187,G$26,0)),"",VLOOKUP($B163,'NEL &amp; P4P Backsheet'!$D$11:$BF$187, G$26,0))</f>
        <v>1333800</v>
      </c>
      <c r="H163" s="262">
        <f ca="1">IF(ISERROR(VLOOKUP($B163,'NEL &amp; P4P Backsheet'!$D$11:$BF$187,H$26,0)),"",VLOOKUP($B163,'NEL &amp; P4P Backsheet'!$D$11:$BF$187, H$26,0))</f>
        <v>453600</v>
      </c>
      <c r="I163" s="210">
        <f ca="1">IF(ISERROR(VLOOKUP($B163,'NEL &amp; P4P Backsheet'!$D$11:$BF$187,I$26,0)),"",VLOOKUP($B163,'NEL &amp; P4P Backsheet'!$D$11:$BF$187, I$26,0))</f>
        <v>1017000</v>
      </c>
      <c r="J163" s="347">
        <f ca="1">IF(ISERROR(VLOOKUP($B163,'NEL &amp; P4P Backsheet'!$D$11:$BF$187,J$26,0)),"",VLOOKUP($B163,'NEL &amp; P4P Backsheet'!$D$11:$BF$187, J$26,0))</f>
        <v>840600</v>
      </c>
      <c r="K163" s="215">
        <f ca="1">IF(ISERROR(VLOOKUP($B163,'NEL &amp; P4P Backsheet'!$D$11:$BF$187,K$26,0)),"",VLOOKUP($B163,'NEL &amp; P4P Backsheet'!$D$11:$BF$187, K$26,0))</f>
        <v>0</v>
      </c>
      <c r="L163" s="210">
        <f ca="1">IF(ISERROR(VLOOKUP($B163,'NEL &amp; P4P Backsheet'!$D$11:$BF$187,L$26,0)),"",VLOOKUP($B163,'NEL &amp; P4P Backsheet'!$D$11:$BF$187, L$26,0))</f>
        <v>900000</v>
      </c>
      <c r="M163" s="210">
        <f ca="1">IF(ISERROR(VLOOKUP($B163,'NEL &amp; P4P Backsheet'!$D$11:$BF$187,M$26,0)),"",VLOOKUP($B163,'NEL &amp; P4P Backsheet'!$D$11:$BF$187, M$26,0))</f>
        <v>900000</v>
      </c>
      <c r="N163" s="215">
        <f ca="1">IF(ISERROR(VLOOKUP($B163,'NEL &amp; P4P Backsheet'!$D$11:$BF$187,N$26,0)),"",VLOOKUP($B163,'NEL &amp; P4P Backsheet'!$D$11:$BF$187, N$26,0))</f>
        <v>0</v>
      </c>
      <c r="O163" s="213">
        <f ca="1">IF(ISERROR(VLOOKUP($B163,'NEL &amp; P4P Backsheet'!$D$11:$BF$187,O$26,0)),"",VLOOKUP($B163,'NEL &amp; P4P Backsheet'!$D$11:$BF$187, O$26,0))</f>
        <v>0</v>
      </c>
      <c r="P163" s="350">
        <f ca="1">IF(ISERROR(VLOOKUP($B163,'NEL &amp; P4P Backsheet'!$D$11:$BF$187,P$26,0)),"",VLOOKUP($B163,'NEL &amp; P4P Backsheet'!$D$11:$BF$187, P$26,0))</f>
        <v>0</v>
      </c>
      <c r="Q163" s="262">
        <f ca="1">IF(ISERROR(VLOOKUP($B163,'NEL &amp; P4P Backsheet'!$D$11:$BF$187,Q$26,0)),"",VLOOKUP($B163,'NEL &amp; P4P Backsheet'!$D$11:$BF$187, Q$26,0))</f>
        <v>1333800</v>
      </c>
      <c r="R163" s="213">
        <f ca="1">IF(ISERROR(VLOOKUP($B163,'NEL &amp; P4P Backsheet'!$D$11:$BF$187,R$26,0)),"",VLOOKUP($B163,'NEL &amp; P4P Backsheet'!$D$11:$BF$187, R$26,0))</f>
        <v>117000</v>
      </c>
      <c r="S163" s="350">
        <f ca="1">IF(ISERROR(VLOOKUP($B163,'NEL &amp; P4P Backsheet'!$D$11:$BF$187,S$26,0)),"",VLOOKUP($B163,'NEL &amp; P4P Backsheet'!$D$11:$BF$187, S$26,0))</f>
        <v>-59400</v>
      </c>
      <c r="T163" s="215">
        <f ca="1">IF(ISERROR(VLOOKUP($B163,'NEL &amp; P4P Backsheet'!$D$11:$BF$187,T$26,0)),"",VLOOKUP($B163,'NEL &amp; P4P Backsheet'!$D$11:$BF$187, T$26,0))</f>
        <v>1333800</v>
      </c>
      <c r="U163" s="375" t="str">
        <f ca="1">IF(ISERROR(VLOOKUP($B163,'NEL &amp; P4P Backsheet'!$D$11:$BK$187,$U$26,0)),"",IF(VLOOKUP($B163,'NEL &amp; P4P Backsheet'!$D$11:$BK$187,$U$26,0)=0,"",VLOOKUP($B163,'NEL &amp; P4P Backsheet'!$D$11:$BK$187,$U$26,0)))</f>
        <v>not applicable</v>
      </c>
      <c r="V163"/>
    </row>
    <row r="164" spans="1:22" ht="60" customHeight="1">
      <c r="A164" s="3">
        <v>135</v>
      </c>
      <c r="B164" s="41" t="str">
        <f t="shared" ca="1" si="5"/>
        <v>E06000051</v>
      </c>
      <c r="C164" s="42" t="str">
        <f ca="1">IF(B164="","",VLOOKUP(B164,'Org list'!$J$9:$K$637,2,0))</f>
        <v>Shropshire</v>
      </c>
      <c r="D164" s="216">
        <f ca="1">IF(ISERROR(VLOOKUP($B164,'NEL &amp; P4P Backsheet'!$D$11:$BM$187,D$26,0)),"",IF(VLOOKUP($B164,'NEL &amp; P4P Backsheet'!$D$11:$BM$187,D$26,0)=0,"",VLOOKUP($B164,'NEL &amp; P4P Backsheet'!$D$11:$BM$187,D$26,0)))</f>
        <v>1490</v>
      </c>
      <c r="E164" s="210">
        <f ca="1">IF(ISERROR(VLOOKUP($B164,'NEL &amp; P4P Backsheet'!$D$11:$BF$187,E$26,0)),"",VLOOKUP($B164,'NEL &amp; P4P Backsheet'!$D$11:$BF$187, E$26,0))</f>
        <v>0</v>
      </c>
      <c r="F164" s="210">
        <f ca="1">IF(ISERROR(VLOOKUP($B164,'NEL &amp; P4P Backsheet'!$D$11:$BF$187,F$26,0)),"",VLOOKUP($B164,'NEL &amp; P4P Backsheet'!$D$11:$BF$187, F$26,0))</f>
        <v>125160</v>
      </c>
      <c r="G164" s="210">
        <f ca="1">IF(ISERROR(VLOOKUP($B164,'NEL &amp; P4P Backsheet'!$D$11:$BF$187,G$26,0)),"",VLOOKUP($B164,'NEL &amp; P4P Backsheet'!$D$11:$BF$187, G$26,0))</f>
        <v>616860</v>
      </c>
      <c r="H164" s="262">
        <f ca="1">IF(ISERROR(VLOOKUP($B164,'NEL &amp; P4P Backsheet'!$D$11:$BF$187,H$26,0)),"",VLOOKUP($B164,'NEL &amp; P4P Backsheet'!$D$11:$BF$187, H$26,0))</f>
        <v>1135380</v>
      </c>
      <c r="I164" s="210">
        <f ca="1">IF(ISERROR(VLOOKUP($B164,'NEL &amp; P4P Backsheet'!$D$11:$BF$187,I$26,0)),"",VLOOKUP($B164,'NEL &amp; P4P Backsheet'!$D$11:$BF$187, I$26,0))</f>
        <v>0</v>
      </c>
      <c r="J164" s="347">
        <f ca="1">IF(ISERROR(VLOOKUP($B164,'NEL &amp; P4P Backsheet'!$D$11:$BF$187,J$26,0)),"",VLOOKUP($B164,'NEL &amp; P4P Backsheet'!$D$11:$BF$187, J$26,0))</f>
        <v>0</v>
      </c>
      <c r="K164" s="215">
        <f ca="1">IF(ISERROR(VLOOKUP($B164,'NEL &amp; P4P Backsheet'!$D$11:$BF$187,K$26,0)),"",VLOOKUP($B164,'NEL &amp; P4P Backsheet'!$D$11:$BF$187, K$26,0))</f>
        <v>0</v>
      </c>
      <c r="L164" s="210">
        <f ca="1">IF(ISERROR(VLOOKUP($B164,'NEL &amp; P4P Backsheet'!$D$11:$BF$187,L$26,0)),"",VLOOKUP($B164,'NEL &amp; P4P Backsheet'!$D$11:$BF$187, L$26,0))</f>
        <v>0</v>
      </c>
      <c r="M164" s="210">
        <f ca="1">IF(ISERROR(VLOOKUP($B164,'NEL &amp; P4P Backsheet'!$D$11:$BF$187,M$26,0)),"",VLOOKUP($B164,'NEL &amp; P4P Backsheet'!$D$11:$BF$187, M$26,0))</f>
        <v>125160</v>
      </c>
      <c r="N164" s="215">
        <f ca="1">IF(ISERROR(VLOOKUP($B164,'NEL &amp; P4P Backsheet'!$D$11:$BF$187,N$26,0)),"",VLOOKUP($B164,'NEL &amp; P4P Backsheet'!$D$11:$BF$187, N$26,0))</f>
        <v>616680</v>
      </c>
      <c r="O164" s="213">
        <f ca="1">IF(ISERROR(VLOOKUP($B164,'NEL &amp; P4P Backsheet'!$D$11:$BF$187,O$26,0)),"",VLOOKUP($B164,'NEL &amp; P4P Backsheet'!$D$11:$BF$187, O$26,0))</f>
        <v>0</v>
      </c>
      <c r="P164" s="350">
        <f ca="1">IF(ISERROR(VLOOKUP($B164,'NEL &amp; P4P Backsheet'!$D$11:$BF$187,P$26,0)),"",VLOOKUP($B164,'NEL &amp; P4P Backsheet'!$D$11:$BF$187, P$26,0))</f>
        <v>125160</v>
      </c>
      <c r="Q164" s="262">
        <f ca="1">IF(ISERROR(VLOOKUP($B164,'NEL &amp; P4P Backsheet'!$D$11:$BF$187,Q$26,0)),"",VLOOKUP($B164,'NEL &amp; P4P Backsheet'!$D$11:$BF$187, Q$26,0))</f>
        <v>616860</v>
      </c>
      <c r="R164" s="213">
        <f ca="1">IF(ISERROR(VLOOKUP($B164,'NEL &amp; P4P Backsheet'!$D$11:$BF$187,R$26,0)),"",VLOOKUP($B164,'NEL &amp; P4P Backsheet'!$D$11:$BF$187, R$26,0))</f>
        <v>0</v>
      </c>
      <c r="S164" s="350">
        <f ca="1">IF(ISERROR(VLOOKUP($B164,'NEL &amp; P4P Backsheet'!$D$11:$BF$187,S$26,0)),"",VLOOKUP($B164,'NEL &amp; P4P Backsheet'!$D$11:$BF$187, S$26,0))</f>
        <v>0</v>
      </c>
      <c r="T164" s="215">
        <f ca="1">IF(ISERROR(VLOOKUP($B164,'NEL &amp; P4P Backsheet'!$D$11:$BF$187,T$26,0)),"",VLOOKUP($B164,'NEL &amp; P4P Backsheet'!$D$11:$BF$187, T$26,0))</f>
        <v>180</v>
      </c>
      <c r="U164" s="375" t="str">
        <f ca="1">IF(ISERROR(VLOOKUP($B164,'NEL &amp; P4P Backsheet'!$D$11:$BK$187,$U$26,0)),"",IF(VLOOKUP($B164,'NEL &amp; P4P Backsheet'!$D$11:$BK$187,$U$26,0)=0,"",VLOOKUP($B164,'NEL &amp; P4P Backsheet'!$D$11:$BK$187,$U$26,0)))</f>
        <v>not applicable</v>
      </c>
      <c r="V164"/>
    </row>
    <row r="165" spans="1:22" ht="60" customHeight="1">
      <c r="A165" s="3">
        <v>136</v>
      </c>
      <c r="B165" s="41" t="str">
        <f t="shared" ca="1" si="5"/>
        <v>E06000039</v>
      </c>
      <c r="C165" s="42" t="str">
        <f ca="1">IF(B165="","",VLOOKUP(B165,'Org list'!$J$9:$K$637,2,0))</f>
        <v>Slough</v>
      </c>
      <c r="D165" s="216">
        <f ca="1">IF(ISERROR(VLOOKUP($B165,'NEL &amp; P4P Backsheet'!$D$11:$BM$187,D$26,0)),"",IF(VLOOKUP($B165,'NEL &amp; P4P Backsheet'!$D$11:$BM$187,D$26,0)=0,"",VLOOKUP($B165,'NEL &amp; P4P Backsheet'!$D$11:$BM$187,D$26,0)))</f>
        <v>1490</v>
      </c>
      <c r="E165" s="210">
        <f ca="1">IF(ISERROR(VLOOKUP($B165,'NEL &amp; P4P Backsheet'!$D$11:$BF$187,E$26,0)),"",VLOOKUP($B165,'NEL &amp; P4P Backsheet'!$D$11:$BF$187, E$26,0))</f>
        <v>213070</v>
      </c>
      <c r="F165" s="210">
        <f ca="1">IF(ISERROR(VLOOKUP($B165,'NEL &amp; P4P Backsheet'!$D$11:$BF$187,F$26,0)),"",VLOOKUP($B165,'NEL &amp; P4P Backsheet'!$D$11:$BF$187, F$26,0))</f>
        <v>232439.99999999994</v>
      </c>
      <c r="G165" s="210">
        <f ca="1">IF(ISERROR(VLOOKUP($B165,'NEL &amp; P4P Backsheet'!$D$11:$BF$187,G$26,0)),"",VLOOKUP($B165,'NEL &amp; P4P Backsheet'!$D$11:$BF$187, G$26,0))</f>
        <v>202640.00000000006</v>
      </c>
      <c r="H165" s="262">
        <f ca="1">IF(ISERROR(VLOOKUP($B165,'NEL &amp; P4P Backsheet'!$D$11:$BF$187,H$26,0)),"",VLOOKUP($B165,'NEL &amp; P4P Backsheet'!$D$11:$BF$187, H$26,0))</f>
        <v>219030</v>
      </c>
      <c r="I165" s="210">
        <f ca="1">IF(ISERROR(VLOOKUP($B165,'NEL &amp; P4P Backsheet'!$D$11:$BF$187,I$26,0)),"",VLOOKUP($B165,'NEL &amp; P4P Backsheet'!$D$11:$BF$187, I$26,0))</f>
        <v>0</v>
      </c>
      <c r="J165" s="347">
        <f ca="1">IF(ISERROR(VLOOKUP($B165,'NEL &amp; P4P Backsheet'!$D$11:$BF$187,J$26,0)),"",VLOOKUP($B165,'NEL &amp; P4P Backsheet'!$D$11:$BF$187, J$26,0))</f>
        <v>216050</v>
      </c>
      <c r="K165" s="215">
        <f ca="1">IF(ISERROR(VLOOKUP($B165,'NEL &amp; P4P Backsheet'!$D$11:$BF$187,K$26,0)),"",VLOOKUP($B165,'NEL &amp; P4P Backsheet'!$D$11:$BF$187, K$26,0))</f>
        <v>323330</v>
      </c>
      <c r="L165" s="210">
        <f ca="1">IF(ISERROR(VLOOKUP($B165,'NEL &amp; P4P Backsheet'!$D$11:$BF$187,L$26,0)),"",VLOOKUP($B165,'NEL &amp; P4P Backsheet'!$D$11:$BF$187, L$26,0))</f>
        <v>0</v>
      </c>
      <c r="M165" s="210">
        <f ca="1">IF(ISERROR(VLOOKUP($B165,'NEL &amp; P4P Backsheet'!$D$11:$BF$187,M$26,0)),"",VLOOKUP($B165,'NEL &amp; P4P Backsheet'!$D$11:$BF$187, M$26,0))</f>
        <v>0</v>
      </c>
      <c r="N165" s="215">
        <f ca="1">IF(ISERROR(VLOOKUP($B165,'NEL &amp; P4P Backsheet'!$D$11:$BF$187,N$26,0)),"",VLOOKUP($B165,'NEL &amp; P4P Backsheet'!$D$11:$BF$187, N$26,0))</f>
        <v>0</v>
      </c>
      <c r="O165" s="213">
        <f ca="1">IF(ISERROR(VLOOKUP($B165,'NEL &amp; P4P Backsheet'!$D$11:$BF$187,O$26,0)),"",VLOOKUP($B165,'NEL &amp; P4P Backsheet'!$D$11:$BF$187, O$26,0))</f>
        <v>213070</v>
      </c>
      <c r="P165" s="350">
        <f ca="1">IF(ISERROR(VLOOKUP($B165,'NEL &amp; P4P Backsheet'!$D$11:$BF$187,P$26,0)),"",VLOOKUP($B165,'NEL &amp; P4P Backsheet'!$D$11:$BF$187, P$26,0))</f>
        <v>16389.999999999942</v>
      </c>
      <c r="Q165" s="262">
        <f ca="1">IF(ISERROR(VLOOKUP($B165,'NEL &amp; P4P Backsheet'!$D$11:$BF$187,Q$26,0)),"",VLOOKUP($B165,'NEL &amp; P4P Backsheet'!$D$11:$BF$187, Q$26,0))</f>
        <v>-120689.99999999994</v>
      </c>
      <c r="R165" s="213">
        <f ca="1">IF(ISERROR(VLOOKUP($B165,'NEL &amp; P4P Backsheet'!$D$11:$BF$187,R$26,0)),"",VLOOKUP($B165,'NEL &amp; P4P Backsheet'!$D$11:$BF$187, R$26,0))</f>
        <v>213070</v>
      </c>
      <c r="S165" s="350">
        <f ca="1">IF(ISERROR(VLOOKUP($B165,'NEL &amp; P4P Backsheet'!$D$11:$BF$187,S$26,0)),"",VLOOKUP($B165,'NEL &amp; P4P Backsheet'!$D$11:$BF$187, S$26,0))</f>
        <v>232439.99999999994</v>
      </c>
      <c r="T165" s="215">
        <f ca="1">IF(ISERROR(VLOOKUP($B165,'NEL &amp; P4P Backsheet'!$D$11:$BF$187,T$26,0)),"",VLOOKUP($B165,'NEL &amp; P4P Backsheet'!$D$11:$BF$187, T$26,0))</f>
        <v>202640.00000000006</v>
      </c>
      <c r="U165" s="375" t="str">
        <f ca="1">IF(ISERROR(VLOOKUP($B165,'NEL &amp; P4P Backsheet'!$D$11:$BK$187,$U$26,0)),"",IF(VLOOKUP($B165,'NEL &amp; P4P Backsheet'!$D$11:$BK$187,$U$26,0)=0,"",VLOOKUP($B165,'NEL &amp; P4P Backsheet'!$D$11:$BK$187,$U$26,0)))</f>
        <v>not applicable</v>
      </c>
      <c r="V165"/>
    </row>
    <row r="166" spans="1:22" ht="60" customHeight="1">
      <c r="A166" s="3">
        <v>137</v>
      </c>
      <c r="B166" s="41" t="str">
        <f t="shared" ca="1" si="5"/>
        <v>E08000029</v>
      </c>
      <c r="C166" s="42" t="str">
        <f ca="1">IF(B166="","",VLOOKUP(B166,'Org list'!$J$9:$K$637,2,0))</f>
        <v>Solihull</v>
      </c>
      <c r="D166" s="216">
        <f ca="1">IF(ISERROR(VLOOKUP($B166,'NEL &amp; P4P Backsheet'!$D$11:$BM$187,D$26,0)),"",IF(VLOOKUP($B166,'NEL &amp; P4P Backsheet'!$D$11:$BM$187,D$26,0)=0,"",VLOOKUP($B166,'NEL &amp; P4P Backsheet'!$D$11:$BM$187,D$26,0)))</f>
        <v>1490</v>
      </c>
      <c r="E166" s="210">
        <f ca="1">IF(ISERROR(VLOOKUP($B166,'NEL &amp; P4P Backsheet'!$D$11:$BF$187,E$26,0)),"",VLOOKUP($B166,'NEL &amp; P4P Backsheet'!$D$11:$BF$187, E$26,0))</f>
        <v>0</v>
      </c>
      <c r="F166" s="210">
        <f ca="1">IF(ISERROR(VLOOKUP($B166,'NEL &amp; P4P Backsheet'!$D$11:$BF$187,F$26,0)),"",VLOOKUP($B166,'NEL &amp; P4P Backsheet'!$D$11:$BF$187, F$26,0))</f>
        <v>425901.60000000015</v>
      </c>
      <c r="G166" s="210">
        <f ca="1">IF(ISERROR(VLOOKUP($B166,'NEL &amp; P4P Backsheet'!$D$11:$BF$187,G$26,0)),"",VLOOKUP($B166,'NEL &amp; P4P Backsheet'!$D$11:$BF$187, G$26,0))</f>
        <v>458420.85000000132</v>
      </c>
      <c r="H166" s="262">
        <f ca="1">IF(ISERROR(VLOOKUP($B166,'NEL &amp; P4P Backsheet'!$D$11:$BF$187,H$26,0)),"",VLOOKUP($B166,'NEL &amp; P4P Backsheet'!$D$11:$BF$187, H$26,0))</f>
        <v>526990.65000000189</v>
      </c>
      <c r="I166" s="210">
        <f ca="1">IF(ISERROR(VLOOKUP($B166,'NEL &amp; P4P Backsheet'!$D$11:$BF$187,I$26,0)),"",VLOOKUP($B166,'NEL &amp; P4P Backsheet'!$D$11:$BF$187, I$26,0))</f>
        <v>0</v>
      </c>
      <c r="J166" s="347">
        <f ca="1">IF(ISERROR(VLOOKUP($B166,'NEL &amp; P4P Backsheet'!$D$11:$BF$187,J$26,0)),"",VLOOKUP($B166,'NEL &amp; P4P Backsheet'!$D$11:$BF$187, J$26,0))</f>
        <v>0</v>
      </c>
      <c r="K166" s="215">
        <f ca="1">IF(ISERROR(VLOOKUP($B166,'NEL &amp; P4P Backsheet'!$D$11:$BF$187,K$26,0)),"",VLOOKUP($B166,'NEL &amp; P4P Backsheet'!$D$11:$BF$187, K$26,0))</f>
        <v>0</v>
      </c>
      <c r="L166" s="210">
        <f ca="1">IF(ISERROR(VLOOKUP($B166,'NEL &amp; P4P Backsheet'!$D$11:$BF$187,L$26,0)),"",VLOOKUP($B166,'NEL &amp; P4P Backsheet'!$D$11:$BF$187, L$26,0))</f>
        <v>0</v>
      </c>
      <c r="M166" s="210">
        <f ca="1">IF(ISERROR(VLOOKUP($B166,'NEL &amp; P4P Backsheet'!$D$11:$BF$187,M$26,0)),"",VLOOKUP($B166,'NEL &amp; P4P Backsheet'!$D$11:$BF$187, M$26,0))</f>
        <v>0</v>
      </c>
      <c r="N166" s="215">
        <f ca="1">IF(ISERROR(VLOOKUP($B166,'NEL &amp; P4P Backsheet'!$D$11:$BF$187,N$26,0)),"",VLOOKUP($B166,'NEL &amp; P4P Backsheet'!$D$11:$BF$187, N$26,0))</f>
        <v>0</v>
      </c>
      <c r="O166" s="213">
        <f ca="1">IF(ISERROR(VLOOKUP($B166,'NEL &amp; P4P Backsheet'!$D$11:$BF$187,O$26,0)),"",VLOOKUP($B166,'NEL &amp; P4P Backsheet'!$D$11:$BF$187, O$26,0))</f>
        <v>0</v>
      </c>
      <c r="P166" s="350">
        <f ca="1">IF(ISERROR(VLOOKUP($B166,'NEL &amp; P4P Backsheet'!$D$11:$BF$187,P$26,0)),"",VLOOKUP($B166,'NEL &amp; P4P Backsheet'!$D$11:$BF$187, P$26,0))</f>
        <v>425901.60000000015</v>
      </c>
      <c r="Q166" s="262">
        <f ca="1">IF(ISERROR(VLOOKUP($B166,'NEL &amp; P4P Backsheet'!$D$11:$BF$187,Q$26,0)),"",VLOOKUP($B166,'NEL &amp; P4P Backsheet'!$D$11:$BF$187, Q$26,0))</f>
        <v>458420.85000000132</v>
      </c>
      <c r="R166" s="213">
        <f ca="1">IF(ISERROR(VLOOKUP($B166,'NEL &amp; P4P Backsheet'!$D$11:$BF$187,R$26,0)),"",VLOOKUP($B166,'NEL &amp; P4P Backsheet'!$D$11:$BF$187, R$26,0))</f>
        <v>0</v>
      </c>
      <c r="S166" s="350">
        <f ca="1">IF(ISERROR(VLOOKUP($B166,'NEL &amp; P4P Backsheet'!$D$11:$BF$187,S$26,0)),"",VLOOKUP($B166,'NEL &amp; P4P Backsheet'!$D$11:$BF$187, S$26,0))</f>
        <v>425901.60000000015</v>
      </c>
      <c r="T166" s="215">
        <f ca="1">IF(ISERROR(VLOOKUP($B166,'NEL &amp; P4P Backsheet'!$D$11:$BF$187,T$26,0)),"",VLOOKUP($B166,'NEL &amp; P4P Backsheet'!$D$11:$BF$187, T$26,0))</f>
        <v>458420.85000000132</v>
      </c>
      <c r="U166" s="375" t="str">
        <f ca="1">IF(ISERROR(VLOOKUP($B166,'NEL &amp; P4P Backsheet'!$D$11:$BK$187,$U$26,0)),"",IF(VLOOKUP($B166,'NEL &amp; P4P Backsheet'!$D$11:$BK$187,$U$26,0)=0,"",VLOOKUP($B166,'NEL &amp; P4P Backsheet'!$D$11:$BK$187,$U$26,0)))</f>
        <v>acute care</v>
      </c>
      <c r="V166"/>
    </row>
    <row r="167" spans="1:22" ht="60" customHeight="1">
      <c r="A167" s="3">
        <v>138</v>
      </c>
      <c r="B167" s="41" t="str">
        <f t="shared" ca="1" si="5"/>
        <v>E10000027</v>
      </c>
      <c r="C167" s="42" t="str">
        <f ca="1">IF(B167="","",VLOOKUP(B167,'Org list'!$J$9:$K$637,2,0))</f>
        <v>Somerset</v>
      </c>
      <c r="D167" s="216">
        <f ca="1">IF(ISERROR(VLOOKUP($B167,'NEL &amp; P4P Backsheet'!$D$11:$BM$187,D$26,0)),"",IF(VLOOKUP($B167,'NEL &amp; P4P Backsheet'!$D$11:$BM$187,D$26,0)=0,"",VLOOKUP($B167,'NEL &amp; P4P Backsheet'!$D$11:$BM$187,D$26,0)))</f>
        <v>1490</v>
      </c>
      <c r="E167" s="210">
        <f ca="1">IF(ISERROR(VLOOKUP($B167,'NEL &amp; P4P Backsheet'!$D$11:$BF$187,E$26,0)),"",VLOOKUP($B167,'NEL &amp; P4P Backsheet'!$D$11:$BF$187, E$26,0))</f>
        <v>0</v>
      </c>
      <c r="F167" s="210">
        <f ca="1">IF(ISERROR(VLOOKUP($B167,'NEL &amp; P4P Backsheet'!$D$11:$BF$187,F$26,0)),"",VLOOKUP($B167,'NEL &amp; P4P Backsheet'!$D$11:$BF$187, F$26,0))</f>
        <v>0</v>
      </c>
      <c r="G167" s="210">
        <f ca="1">IF(ISERROR(VLOOKUP($B167,'NEL &amp; P4P Backsheet'!$D$11:$BF$187,G$26,0)),"",VLOOKUP($B167,'NEL &amp; P4P Backsheet'!$D$11:$BF$187, G$26,0))</f>
        <v>0</v>
      </c>
      <c r="H167" s="262">
        <f ca="1">IF(ISERROR(VLOOKUP($B167,'NEL &amp; P4P Backsheet'!$D$11:$BF$187,H$26,0)),"",VLOOKUP($B167,'NEL &amp; P4P Backsheet'!$D$11:$BF$187, H$26,0))</f>
        <v>40230</v>
      </c>
      <c r="I167" s="210">
        <f ca="1">IF(ISERROR(VLOOKUP($B167,'NEL &amp; P4P Backsheet'!$D$11:$BF$187,I$26,0)),"",VLOOKUP($B167,'NEL &amp; P4P Backsheet'!$D$11:$BF$187, I$26,0))</f>
        <v>0</v>
      </c>
      <c r="J167" s="347">
        <f ca="1">IF(ISERROR(VLOOKUP($B167,'NEL &amp; P4P Backsheet'!$D$11:$BF$187,J$26,0)),"",VLOOKUP($B167,'NEL &amp; P4P Backsheet'!$D$11:$BF$187, J$26,0))</f>
        <v>0</v>
      </c>
      <c r="K167" s="215">
        <f ca="1">IF(ISERROR(VLOOKUP($B167,'NEL &amp; P4P Backsheet'!$D$11:$BF$187,K$26,0)),"",VLOOKUP($B167,'NEL &amp; P4P Backsheet'!$D$11:$BF$187, K$26,0))</f>
        <v>0</v>
      </c>
      <c r="L167" s="210">
        <f ca="1">IF(ISERROR(VLOOKUP($B167,'NEL &amp; P4P Backsheet'!$D$11:$BF$187,L$26,0)),"",VLOOKUP($B167,'NEL &amp; P4P Backsheet'!$D$11:$BF$187, L$26,0))</f>
        <v>0</v>
      </c>
      <c r="M167" s="210">
        <f ca="1">IF(ISERROR(VLOOKUP($B167,'NEL &amp; P4P Backsheet'!$D$11:$BF$187,M$26,0)),"",VLOOKUP($B167,'NEL &amp; P4P Backsheet'!$D$11:$BF$187, M$26,0))</f>
        <v>0</v>
      </c>
      <c r="N167" s="215">
        <f ca="1">IF(ISERROR(VLOOKUP($B167,'NEL &amp; P4P Backsheet'!$D$11:$BF$187,N$26,0)),"",VLOOKUP($B167,'NEL &amp; P4P Backsheet'!$D$11:$BF$187, N$26,0))</f>
        <v>0</v>
      </c>
      <c r="O167" s="213">
        <f ca="1">IF(ISERROR(VLOOKUP($B167,'NEL &amp; P4P Backsheet'!$D$11:$BF$187,O$26,0)),"",VLOOKUP($B167,'NEL &amp; P4P Backsheet'!$D$11:$BF$187, O$26,0))</f>
        <v>0</v>
      </c>
      <c r="P167" s="350">
        <f ca="1">IF(ISERROR(VLOOKUP($B167,'NEL &amp; P4P Backsheet'!$D$11:$BF$187,P$26,0)),"",VLOOKUP($B167,'NEL &amp; P4P Backsheet'!$D$11:$BF$187, P$26,0))</f>
        <v>0</v>
      </c>
      <c r="Q167" s="262">
        <f ca="1">IF(ISERROR(VLOOKUP($B167,'NEL &amp; P4P Backsheet'!$D$11:$BF$187,Q$26,0)),"",VLOOKUP($B167,'NEL &amp; P4P Backsheet'!$D$11:$BF$187, Q$26,0))</f>
        <v>0</v>
      </c>
      <c r="R167" s="213">
        <f ca="1">IF(ISERROR(VLOOKUP($B167,'NEL &amp; P4P Backsheet'!$D$11:$BF$187,R$26,0)),"",VLOOKUP($B167,'NEL &amp; P4P Backsheet'!$D$11:$BF$187, R$26,0))</f>
        <v>0</v>
      </c>
      <c r="S167" s="350">
        <f ca="1">IF(ISERROR(VLOOKUP($B167,'NEL &amp; P4P Backsheet'!$D$11:$BF$187,S$26,0)),"",VLOOKUP($B167,'NEL &amp; P4P Backsheet'!$D$11:$BF$187, S$26,0))</f>
        <v>0</v>
      </c>
      <c r="T167" s="215">
        <f ca="1">IF(ISERROR(VLOOKUP($B167,'NEL &amp; P4P Backsheet'!$D$11:$BF$187,T$26,0)),"",VLOOKUP($B167,'NEL &amp; P4P Backsheet'!$D$11:$BF$187, T$26,0))</f>
        <v>0</v>
      </c>
      <c r="U167" s="375" t="str">
        <f ca="1">IF(ISERROR(VLOOKUP($B167,'NEL &amp; P4P Backsheet'!$D$11:$BK$187,$U$26,0)),"",IF(VLOOKUP($B167,'NEL &amp; P4P Backsheet'!$D$11:$BK$187,$U$26,0)=0,"",VLOOKUP($B167,'NEL &amp; P4P Backsheet'!$D$11:$BK$187,$U$26,0)))</f>
        <v>not applicable</v>
      </c>
      <c r="V167"/>
    </row>
    <row r="168" spans="1:22" ht="60" customHeight="1">
      <c r="A168" s="3">
        <v>139</v>
      </c>
      <c r="B168" s="41" t="str">
        <f t="shared" ca="1" si="5"/>
        <v>E06000025</v>
      </c>
      <c r="C168" s="42" t="str">
        <f ca="1">IF(B168="","",VLOOKUP(B168,'Org list'!$J$9:$K$637,2,0))</f>
        <v>South Gloucestershire</v>
      </c>
      <c r="D168" s="216">
        <f ca="1">IF(ISERROR(VLOOKUP($B168,'NEL &amp; P4P Backsheet'!$D$11:$BM$187,D$26,0)),"",IF(VLOOKUP($B168,'NEL &amp; P4P Backsheet'!$D$11:$BM$187,D$26,0)=0,"",VLOOKUP($B168,'NEL &amp; P4P Backsheet'!$D$11:$BM$187,D$26,0)))</f>
        <v>2261</v>
      </c>
      <c r="E168" s="210">
        <f ca="1">IF(ISERROR(VLOOKUP($B168,'NEL &amp; P4P Backsheet'!$D$11:$BF$187,E$26,0)),"",VLOOKUP($B168,'NEL &amp; P4P Backsheet'!$D$11:$BF$187, E$26,0))</f>
        <v>165053</v>
      </c>
      <c r="F168" s="210">
        <f ca="1">IF(ISERROR(VLOOKUP($B168,'NEL &amp; P4P Backsheet'!$D$11:$BF$187,F$26,0)),"",VLOOKUP($B168,'NEL &amp; P4P Backsheet'!$D$11:$BF$187, F$26,0))</f>
        <v>300713.00000000006</v>
      </c>
      <c r="G168" s="210">
        <f ca="1">IF(ISERROR(VLOOKUP($B168,'NEL &amp; P4P Backsheet'!$D$11:$BF$187,G$26,0)),"",VLOOKUP($B168,'NEL &amp; P4P Backsheet'!$D$11:$BF$187, G$26,0))</f>
        <v>391152.99999999994</v>
      </c>
      <c r="H168" s="262">
        <f ca="1">IF(ISERROR(VLOOKUP($B168,'NEL &amp; P4P Backsheet'!$D$11:$BF$187,H$26,0)),"",VLOOKUP($B168,'NEL &amp; P4P Backsheet'!$D$11:$BF$187, H$26,0))</f>
        <v>409241</v>
      </c>
      <c r="I168" s="210">
        <f ca="1">IF(ISERROR(VLOOKUP($B168,'NEL &amp; P4P Backsheet'!$D$11:$BF$187,I$26,0)),"",VLOOKUP($B168,'NEL &amp; P4P Backsheet'!$D$11:$BF$187, I$26,0))</f>
        <v>0</v>
      </c>
      <c r="J168" s="347">
        <f ca="1">IF(ISERROR(VLOOKUP($B168,'NEL &amp; P4P Backsheet'!$D$11:$BF$187,J$26,0)),"",VLOOKUP($B168,'NEL &amp; P4P Backsheet'!$D$11:$BF$187, J$26,0))</f>
        <v>0</v>
      </c>
      <c r="K168" s="215">
        <f ca="1">IF(ISERROR(VLOOKUP($B168,'NEL &amp; P4P Backsheet'!$D$11:$BF$187,K$26,0)),"",VLOOKUP($B168,'NEL &amp; P4P Backsheet'!$D$11:$BF$187, K$26,0))</f>
        <v>0</v>
      </c>
      <c r="L168" s="210">
        <f ca="1">IF(ISERROR(VLOOKUP($B168,'NEL &amp; P4P Backsheet'!$D$11:$BF$187,L$26,0)),"",VLOOKUP($B168,'NEL &amp; P4P Backsheet'!$D$11:$BF$187, L$26,0))</f>
        <v>0</v>
      </c>
      <c r="M168" s="210">
        <f ca="1">IF(ISERROR(VLOOKUP($B168,'NEL &amp; P4P Backsheet'!$D$11:$BF$187,M$26,0)),"",VLOOKUP($B168,'NEL &amp; P4P Backsheet'!$D$11:$BF$187, M$26,0))</f>
        <v>0</v>
      </c>
      <c r="N168" s="215">
        <f ca="1">IF(ISERROR(VLOOKUP($B168,'NEL &amp; P4P Backsheet'!$D$11:$BF$187,N$26,0)),"",VLOOKUP($B168,'NEL &amp; P4P Backsheet'!$D$11:$BF$187, N$26,0))</f>
        <v>0</v>
      </c>
      <c r="O168" s="213">
        <f ca="1">IF(ISERROR(VLOOKUP($B168,'NEL &amp; P4P Backsheet'!$D$11:$BF$187,O$26,0)),"",VLOOKUP($B168,'NEL &amp; P4P Backsheet'!$D$11:$BF$187, O$26,0))</f>
        <v>165053</v>
      </c>
      <c r="P168" s="350">
        <f ca="1">IF(ISERROR(VLOOKUP($B168,'NEL &amp; P4P Backsheet'!$D$11:$BF$187,P$26,0)),"",VLOOKUP($B168,'NEL &amp; P4P Backsheet'!$D$11:$BF$187, P$26,0))</f>
        <v>300713.00000000006</v>
      </c>
      <c r="Q168" s="262">
        <f ca="1">IF(ISERROR(VLOOKUP($B168,'NEL &amp; P4P Backsheet'!$D$11:$BF$187,Q$26,0)),"",VLOOKUP($B168,'NEL &amp; P4P Backsheet'!$D$11:$BF$187, Q$26,0))</f>
        <v>391152.99999999994</v>
      </c>
      <c r="R168" s="213">
        <f ca="1">IF(ISERROR(VLOOKUP($B168,'NEL &amp; P4P Backsheet'!$D$11:$BF$187,R$26,0)),"",VLOOKUP($B168,'NEL &amp; P4P Backsheet'!$D$11:$BF$187, R$26,0))</f>
        <v>165053</v>
      </c>
      <c r="S168" s="350">
        <f ca="1">IF(ISERROR(VLOOKUP($B168,'NEL &amp; P4P Backsheet'!$D$11:$BF$187,S$26,0)),"",VLOOKUP($B168,'NEL &amp; P4P Backsheet'!$D$11:$BF$187, S$26,0))</f>
        <v>300713.00000000006</v>
      </c>
      <c r="T168" s="215">
        <f ca="1">IF(ISERROR(VLOOKUP($B168,'NEL &amp; P4P Backsheet'!$D$11:$BF$187,T$26,0)),"",VLOOKUP($B168,'NEL &amp; P4P Backsheet'!$D$11:$BF$187, T$26,0))</f>
        <v>391152.99999999994</v>
      </c>
      <c r="U168" s="375" t="str">
        <f ca="1">IF(ISERROR(VLOOKUP($B168,'NEL &amp; P4P Backsheet'!$D$11:$BK$187,$U$26,0)),"",IF(VLOOKUP($B168,'NEL &amp; P4P Backsheet'!$D$11:$BK$187,$U$26,0)=0,"",VLOOKUP($B168,'NEL &amp; P4P Backsheet'!$D$11:$BK$187,$U$26,0)))</f>
        <v>not applicable</v>
      </c>
      <c r="V168"/>
    </row>
    <row r="169" spans="1:22" ht="60" customHeight="1">
      <c r="A169" s="3">
        <v>140</v>
      </c>
      <c r="B169" s="41" t="str">
        <f t="shared" ca="1" si="5"/>
        <v>E08000023</v>
      </c>
      <c r="C169" s="42" t="str">
        <f ca="1">IF(B169="","",VLOOKUP(B169,'Org list'!$J$9:$K$637,2,0))</f>
        <v>South Tyneside</v>
      </c>
      <c r="D169" s="216">
        <f ca="1">IF(ISERROR(VLOOKUP($B169,'NEL &amp; P4P Backsheet'!$D$11:$BM$187,D$26,0)),"",IF(VLOOKUP($B169,'NEL &amp; P4P Backsheet'!$D$11:$BM$187,D$26,0)=0,"",VLOOKUP($B169,'NEL &amp; P4P Backsheet'!$D$11:$BM$187,D$26,0)))</f>
        <v>2143</v>
      </c>
      <c r="E169" s="210">
        <f ca="1">IF(ISERROR(VLOOKUP($B169,'NEL &amp; P4P Backsheet'!$D$11:$BF$187,E$26,0)),"",VLOOKUP($B169,'NEL &amp; P4P Backsheet'!$D$11:$BF$187, E$26,0))</f>
        <v>180012</v>
      </c>
      <c r="F169" s="210">
        <f ca="1">IF(ISERROR(VLOOKUP($B169,'NEL &amp; P4P Backsheet'!$D$11:$BF$187,F$26,0)),"",VLOOKUP($B169,'NEL &amp; P4P Backsheet'!$D$11:$BF$187, F$26,0))</f>
        <v>180012</v>
      </c>
      <c r="G169" s="210">
        <f ca="1">IF(ISERROR(VLOOKUP($B169,'NEL &amp; P4P Backsheet'!$D$11:$BF$187,G$26,0)),"",VLOOKUP($B169,'NEL &amp; P4P Backsheet'!$D$11:$BF$187, G$26,0))</f>
        <v>171440</v>
      </c>
      <c r="H169" s="262">
        <f ca="1">IF(ISERROR(VLOOKUP($B169,'NEL &amp; P4P Backsheet'!$D$11:$BF$187,H$26,0)),"",VLOOKUP($B169,'NEL &amp; P4P Backsheet'!$D$11:$BF$187, H$26,0))</f>
        <v>173583</v>
      </c>
      <c r="I169" s="210">
        <f ca="1">IF(ISERROR(VLOOKUP($B169,'NEL &amp; P4P Backsheet'!$D$11:$BF$187,I$26,0)),"",VLOOKUP($B169,'NEL &amp; P4P Backsheet'!$D$11:$BF$187, I$26,0))</f>
        <v>180012</v>
      </c>
      <c r="J169" s="347">
        <f ca="1">IF(ISERROR(VLOOKUP($B169,'NEL &amp; P4P Backsheet'!$D$11:$BF$187,J$26,0)),"",VLOOKUP($B169,'NEL &amp; P4P Backsheet'!$D$11:$BF$187, J$26,0))</f>
        <v>0</v>
      </c>
      <c r="K169" s="215">
        <f ca="1">IF(ISERROR(VLOOKUP($B169,'NEL &amp; P4P Backsheet'!$D$11:$BF$187,K$26,0)),"",VLOOKUP($B169,'NEL &amp; P4P Backsheet'!$D$11:$BF$187, K$26,0))</f>
        <v>0</v>
      </c>
      <c r="L169" s="210">
        <f ca="1">IF(ISERROR(VLOOKUP($B169,'NEL &amp; P4P Backsheet'!$D$11:$BF$187,L$26,0)),"",VLOOKUP($B169,'NEL &amp; P4P Backsheet'!$D$11:$BF$187, L$26,0))</f>
        <v>0</v>
      </c>
      <c r="M169" s="210">
        <f ca="1">IF(ISERROR(VLOOKUP($B169,'NEL &amp; P4P Backsheet'!$D$11:$BF$187,M$26,0)),"",VLOOKUP($B169,'NEL &amp; P4P Backsheet'!$D$11:$BF$187, M$26,0))</f>
        <v>0</v>
      </c>
      <c r="N169" s="215">
        <f ca="1">IF(ISERROR(VLOOKUP($B169,'NEL &amp; P4P Backsheet'!$D$11:$BF$187,N$26,0)),"",VLOOKUP($B169,'NEL &amp; P4P Backsheet'!$D$11:$BF$187, N$26,0))</f>
        <v>0</v>
      </c>
      <c r="O169" s="213">
        <f ca="1">IF(ISERROR(VLOOKUP($B169,'NEL &amp; P4P Backsheet'!$D$11:$BF$187,O$26,0)),"",VLOOKUP($B169,'NEL &amp; P4P Backsheet'!$D$11:$BF$187, O$26,0))</f>
        <v>0</v>
      </c>
      <c r="P169" s="350">
        <f ca="1">IF(ISERROR(VLOOKUP($B169,'NEL &amp; P4P Backsheet'!$D$11:$BF$187,P$26,0)),"",VLOOKUP($B169,'NEL &amp; P4P Backsheet'!$D$11:$BF$187, P$26,0))</f>
        <v>180012</v>
      </c>
      <c r="Q169" s="262">
        <f ca="1">IF(ISERROR(VLOOKUP($B169,'NEL &amp; P4P Backsheet'!$D$11:$BF$187,Q$26,0)),"",VLOOKUP($B169,'NEL &amp; P4P Backsheet'!$D$11:$BF$187, Q$26,0))</f>
        <v>171440</v>
      </c>
      <c r="R169" s="213">
        <f ca="1">IF(ISERROR(VLOOKUP($B169,'NEL &amp; P4P Backsheet'!$D$11:$BF$187,R$26,0)),"",VLOOKUP($B169,'NEL &amp; P4P Backsheet'!$D$11:$BF$187, R$26,0))</f>
        <v>180012</v>
      </c>
      <c r="S169" s="350">
        <f ca="1">IF(ISERROR(VLOOKUP($B169,'NEL &amp; P4P Backsheet'!$D$11:$BF$187,S$26,0)),"",VLOOKUP($B169,'NEL &amp; P4P Backsheet'!$D$11:$BF$187, S$26,0))</f>
        <v>180012</v>
      </c>
      <c r="T169" s="215">
        <f ca="1">IF(ISERROR(VLOOKUP($B169,'NEL &amp; P4P Backsheet'!$D$11:$BF$187,T$26,0)),"",VLOOKUP($B169,'NEL &amp; P4P Backsheet'!$D$11:$BF$187, T$26,0))</f>
        <v>171440</v>
      </c>
      <c r="U169" s="375" t="str">
        <f ca="1">IF(ISERROR(VLOOKUP($B169,'NEL &amp; P4P Backsheet'!$D$11:$BK$187,$U$26,0)),"",IF(VLOOKUP($B169,'NEL &amp; P4P Backsheet'!$D$11:$BK$187,$U$26,0)=0,"",VLOOKUP($B169,'NEL &amp; P4P Backsheet'!$D$11:$BK$187,$U$26,0)))</f>
        <v>not applicable</v>
      </c>
      <c r="V169"/>
    </row>
    <row r="170" spans="1:22" ht="60" customHeight="1">
      <c r="A170" s="3">
        <v>141</v>
      </c>
      <c r="B170" s="41" t="str">
        <f t="shared" ca="1" si="5"/>
        <v>E06000045</v>
      </c>
      <c r="C170" s="42" t="str">
        <f ca="1">IF(B170="","",VLOOKUP(B170,'Org list'!$J$9:$K$637,2,0))</f>
        <v>Southampton</v>
      </c>
      <c r="D170" s="216">
        <f ca="1">IF(ISERROR(VLOOKUP($B170,'NEL &amp; P4P Backsheet'!$D$11:$BM$187,D$26,0)),"",IF(VLOOKUP($B170,'NEL &amp; P4P Backsheet'!$D$11:$BM$187,D$26,0)=0,"",VLOOKUP($B170,'NEL &amp; P4P Backsheet'!$D$11:$BM$187,D$26,0)))</f>
        <v>1490</v>
      </c>
      <c r="E170" s="210">
        <f ca="1">IF(ISERROR(VLOOKUP($B170,'NEL &amp; P4P Backsheet'!$D$11:$BF$187,E$26,0)),"",VLOOKUP($B170,'NEL &amp; P4P Backsheet'!$D$11:$BF$187, E$26,0))</f>
        <v>211580</v>
      </c>
      <c r="F170" s="210">
        <f ca="1">IF(ISERROR(VLOOKUP($B170,'NEL &amp; P4P Backsheet'!$D$11:$BF$187,F$26,0)),"",VLOOKUP($B170,'NEL &amp; P4P Backsheet'!$D$11:$BF$187, F$26,0))</f>
        <v>353130</v>
      </c>
      <c r="G170" s="210">
        <f ca="1">IF(ISERROR(VLOOKUP($B170,'NEL &amp; P4P Backsheet'!$D$11:$BF$187,G$26,0)),"",VLOOKUP($B170,'NEL &amp; P4P Backsheet'!$D$11:$BF$187, G$26,0))</f>
        <v>84930</v>
      </c>
      <c r="H170" s="262">
        <f ca="1">IF(ISERROR(VLOOKUP($B170,'NEL &amp; P4P Backsheet'!$D$11:$BF$187,H$26,0)),"",VLOOKUP($B170,'NEL &amp; P4P Backsheet'!$D$11:$BF$187, H$26,0))</f>
        <v>59600</v>
      </c>
      <c r="I170" s="210">
        <f ca="1">IF(ISERROR(VLOOKUP($B170,'NEL &amp; P4P Backsheet'!$D$11:$BF$187,I$26,0)),"",VLOOKUP($B170,'NEL &amp; P4P Backsheet'!$D$11:$BF$187, I$26,0))</f>
        <v>117710</v>
      </c>
      <c r="J170" s="347">
        <f ca="1">IF(ISERROR(VLOOKUP($B170,'NEL &amp; P4P Backsheet'!$D$11:$BF$187,J$26,0)),"",VLOOKUP($B170,'NEL &amp; P4P Backsheet'!$D$11:$BF$187, J$26,0))</f>
        <v>366540</v>
      </c>
      <c r="K170" s="215">
        <f ca="1">IF(ISERROR(VLOOKUP($B170,'NEL &amp; P4P Backsheet'!$D$11:$BF$187,K$26,0)),"",VLOOKUP($B170,'NEL &amp; P4P Backsheet'!$D$11:$BF$187, K$26,0))</f>
        <v>165390</v>
      </c>
      <c r="L170" s="210">
        <f ca="1">IF(ISERROR(VLOOKUP($B170,'NEL &amp; P4P Backsheet'!$D$11:$BF$187,L$26,0)),"",VLOOKUP($B170,'NEL &amp; P4P Backsheet'!$D$11:$BF$187, L$26,0))</f>
        <v>0</v>
      </c>
      <c r="M170" s="210">
        <f ca="1">IF(ISERROR(VLOOKUP($B170,'NEL &amp; P4P Backsheet'!$D$11:$BF$187,M$26,0)),"",VLOOKUP($B170,'NEL &amp; P4P Backsheet'!$D$11:$BF$187, M$26,0))</f>
        <v>366540</v>
      </c>
      <c r="N170" s="215">
        <f ca="1">IF(ISERROR(VLOOKUP($B170,'NEL &amp; P4P Backsheet'!$D$11:$BF$187,N$26,0)),"",VLOOKUP($B170,'NEL &amp; P4P Backsheet'!$D$11:$BF$187, N$26,0))</f>
        <v>165390</v>
      </c>
      <c r="O170" s="213">
        <f ca="1">IF(ISERROR(VLOOKUP($B170,'NEL &amp; P4P Backsheet'!$D$11:$BF$187,O$26,0)),"",VLOOKUP($B170,'NEL &amp; P4P Backsheet'!$D$11:$BF$187, O$26,0))</f>
        <v>93870</v>
      </c>
      <c r="P170" s="350">
        <f ca="1">IF(ISERROR(VLOOKUP($B170,'NEL &amp; P4P Backsheet'!$D$11:$BF$187,P$26,0)),"",VLOOKUP($B170,'NEL &amp; P4P Backsheet'!$D$11:$BF$187, P$26,0))</f>
        <v>-13410</v>
      </c>
      <c r="Q170" s="262">
        <f ca="1">IF(ISERROR(VLOOKUP($B170,'NEL &amp; P4P Backsheet'!$D$11:$BF$187,Q$26,0)),"",VLOOKUP($B170,'NEL &amp; P4P Backsheet'!$D$11:$BF$187, Q$26,0))</f>
        <v>-80460</v>
      </c>
      <c r="R170" s="213">
        <f ca="1">IF(ISERROR(VLOOKUP($B170,'NEL &amp; P4P Backsheet'!$D$11:$BF$187,R$26,0)),"",VLOOKUP($B170,'NEL &amp; P4P Backsheet'!$D$11:$BF$187, R$26,0))</f>
        <v>211580</v>
      </c>
      <c r="S170" s="350">
        <f ca="1">IF(ISERROR(VLOOKUP($B170,'NEL &amp; P4P Backsheet'!$D$11:$BF$187,S$26,0)),"",VLOOKUP($B170,'NEL &amp; P4P Backsheet'!$D$11:$BF$187, S$26,0))</f>
        <v>-13410</v>
      </c>
      <c r="T170" s="215">
        <f ca="1">IF(ISERROR(VLOOKUP($B170,'NEL &amp; P4P Backsheet'!$D$11:$BF$187,T$26,0)),"",VLOOKUP($B170,'NEL &amp; P4P Backsheet'!$D$11:$BF$187, T$26,0))</f>
        <v>-80460</v>
      </c>
      <c r="U170" s="375" t="str">
        <f ca="1">IF(ISERROR(VLOOKUP($B170,'NEL &amp; P4P Backsheet'!$D$11:$BK$187,$U$26,0)),"",IF(VLOOKUP($B170,'NEL &amp; P4P Backsheet'!$D$11:$BK$187,$U$26,0)=0,"",VLOOKUP($B170,'NEL &amp; P4P Backsheet'!$D$11:$BK$187,$U$26,0)))</f>
        <v>not applicable</v>
      </c>
      <c r="V170"/>
    </row>
    <row r="171" spans="1:22" ht="60" customHeight="1">
      <c r="A171" s="3">
        <v>142</v>
      </c>
      <c r="B171" s="41" t="str">
        <f t="shared" ca="1" si="5"/>
        <v>E06000033</v>
      </c>
      <c r="C171" s="42" t="str">
        <f ca="1">IF(B171="","",VLOOKUP(B171,'Org list'!$J$9:$K$637,2,0))</f>
        <v>Southend-on-Sea</v>
      </c>
      <c r="D171" s="216">
        <f ca="1">IF(ISERROR(VLOOKUP($B171,'NEL &amp; P4P Backsheet'!$D$11:$BM$187,D$26,0)),"",IF(VLOOKUP($B171,'NEL &amp; P4P Backsheet'!$D$11:$BM$187,D$26,0)=0,"",VLOOKUP($B171,'NEL &amp; P4P Backsheet'!$D$11:$BM$187,D$26,0)))</f>
        <v>1490</v>
      </c>
      <c r="E171" s="210">
        <f ca="1">IF(ISERROR(VLOOKUP($B171,'NEL &amp; P4P Backsheet'!$D$11:$BF$187,E$26,0)),"",VLOOKUP($B171,'NEL &amp; P4P Backsheet'!$D$11:$BF$187, E$26,0))</f>
        <v>271180</v>
      </c>
      <c r="F171" s="210">
        <f ca="1">IF(ISERROR(VLOOKUP($B171,'NEL &amp; P4P Backsheet'!$D$11:$BF$187,F$26,0)),"",VLOOKUP($B171,'NEL &amp; P4P Backsheet'!$D$11:$BF$187, F$26,0))</f>
        <v>247340</v>
      </c>
      <c r="G171" s="210">
        <f ca="1">IF(ISERROR(VLOOKUP($B171,'NEL &amp; P4P Backsheet'!$D$11:$BF$187,G$26,0)),"",VLOOKUP($B171,'NEL &amp; P4P Backsheet'!$D$11:$BF$187, G$26,0))</f>
        <v>266710</v>
      </c>
      <c r="H171" s="262">
        <f ca="1">IF(ISERROR(VLOOKUP($B171,'NEL &amp; P4P Backsheet'!$D$11:$BF$187,H$26,0)),"",VLOOKUP($B171,'NEL &amp; P4P Backsheet'!$D$11:$BF$187, H$26,0))</f>
        <v>262240</v>
      </c>
      <c r="I171" s="210">
        <f ca="1">IF(ISERROR(VLOOKUP($B171,'NEL &amp; P4P Backsheet'!$D$11:$BF$187,I$26,0)),"",VLOOKUP($B171,'NEL &amp; P4P Backsheet'!$D$11:$BF$187, I$26,0))</f>
        <v>0</v>
      </c>
      <c r="J171" s="347">
        <f ca="1">IF(ISERROR(VLOOKUP($B171,'NEL &amp; P4P Backsheet'!$D$11:$BF$187,J$26,0)),"",VLOOKUP($B171,'NEL &amp; P4P Backsheet'!$D$11:$BF$187, J$26,0))</f>
        <v>470840</v>
      </c>
      <c r="K171" s="215">
        <f ca="1">IF(ISERROR(VLOOKUP($B171,'NEL &amp; P4P Backsheet'!$D$11:$BF$187,K$26,0)),"",VLOOKUP($B171,'NEL &amp; P4P Backsheet'!$D$11:$BF$187, K$26,0))</f>
        <v>314390</v>
      </c>
      <c r="L171" s="210">
        <f ca="1">IF(ISERROR(VLOOKUP($B171,'NEL &amp; P4P Backsheet'!$D$11:$BF$187,L$26,0)),"",VLOOKUP($B171,'NEL &amp; P4P Backsheet'!$D$11:$BF$187, L$26,0))</f>
        <v>0</v>
      </c>
      <c r="M171" s="210">
        <f ca="1">IF(ISERROR(VLOOKUP($B171,'NEL &amp; P4P Backsheet'!$D$11:$BF$187,M$26,0)),"",VLOOKUP($B171,'NEL &amp; P4P Backsheet'!$D$11:$BF$187, M$26,0))</f>
        <v>470840</v>
      </c>
      <c r="N171" s="215">
        <f ca="1">IF(ISERROR(VLOOKUP($B171,'NEL &amp; P4P Backsheet'!$D$11:$BF$187,N$26,0)),"",VLOOKUP($B171,'NEL &amp; P4P Backsheet'!$D$11:$BF$187, N$26,0))</f>
        <v>314390</v>
      </c>
      <c r="O171" s="213">
        <f ca="1">IF(ISERROR(VLOOKUP($B171,'NEL &amp; P4P Backsheet'!$D$11:$BF$187,O$26,0)),"",VLOOKUP($B171,'NEL &amp; P4P Backsheet'!$D$11:$BF$187, O$26,0))</f>
        <v>271180</v>
      </c>
      <c r="P171" s="350">
        <f ca="1">IF(ISERROR(VLOOKUP($B171,'NEL &amp; P4P Backsheet'!$D$11:$BF$187,P$26,0)),"",VLOOKUP($B171,'NEL &amp; P4P Backsheet'!$D$11:$BF$187, P$26,0))</f>
        <v>-223500</v>
      </c>
      <c r="Q171" s="262">
        <f ca="1">IF(ISERROR(VLOOKUP($B171,'NEL &amp; P4P Backsheet'!$D$11:$BF$187,Q$26,0)),"",VLOOKUP($B171,'NEL &amp; P4P Backsheet'!$D$11:$BF$187, Q$26,0))</f>
        <v>-47680</v>
      </c>
      <c r="R171" s="213">
        <f ca="1">IF(ISERROR(VLOOKUP($B171,'NEL &amp; P4P Backsheet'!$D$11:$BF$187,R$26,0)),"",VLOOKUP($B171,'NEL &amp; P4P Backsheet'!$D$11:$BF$187, R$26,0))</f>
        <v>271180</v>
      </c>
      <c r="S171" s="350">
        <f ca="1">IF(ISERROR(VLOOKUP($B171,'NEL &amp; P4P Backsheet'!$D$11:$BF$187,S$26,0)),"",VLOOKUP($B171,'NEL &amp; P4P Backsheet'!$D$11:$BF$187, S$26,0))</f>
        <v>-223500</v>
      </c>
      <c r="T171" s="215">
        <f ca="1">IF(ISERROR(VLOOKUP($B171,'NEL &amp; P4P Backsheet'!$D$11:$BF$187,T$26,0)),"",VLOOKUP($B171,'NEL &amp; P4P Backsheet'!$D$11:$BF$187, T$26,0))</f>
        <v>-47680</v>
      </c>
      <c r="U171" s="375" t="str">
        <f ca="1">IF(ISERROR(VLOOKUP($B171,'NEL &amp; P4P Backsheet'!$D$11:$BK$187,$U$26,0)),"",IF(VLOOKUP($B171,'NEL &amp; P4P Backsheet'!$D$11:$BK$187,$U$26,0)=0,"",VLOOKUP($B171,'NEL &amp; P4P Backsheet'!$D$11:$BK$187,$U$26,0)))</f>
        <v>not applicable</v>
      </c>
      <c r="V171"/>
    </row>
    <row r="172" spans="1:22" ht="60" customHeight="1">
      <c r="A172" s="3">
        <v>143</v>
      </c>
      <c r="B172" s="41" t="str">
        <f t="shared" ca="1" si="5"/>
        <v>E09000028</v>
      </c>
      <c r="C172" s="42" t="str">
        <f ca="1">IF(B172="","",VLOOKUP(B172,'Org list'!$J$9:$K$637,2,0))</f>
        <v>Southwark</v>
      </c>
      <c r="D172" s="216">
        <f ca="1">IF(ISERROR(VLOOKUP($B172,'NEL &amp; P4P Backsheet'!$D$11:$BM$187,D$26,0)),"",IF(VLOOKUP($B172,'NEL &amp; P4P Backsheet'!$D$11:$BM$187,D$26,0)=0,"",VLOOKUP($B172,'NEL &amp; P4P Backsheet'!$D$11:$BM$187,D$26,0)))</f>
        <v>1490</v>
      </c>
      <c r="E172" s="210">
        <f ca="1">IF(ISERROR(VLOOKUP($B172,'NEL &amp; P4P Backsheet'!$D$11:$BF$187,E$26,0)),"",VLOOKUP($B172,'NEL &amp; P4P Backsheet'!$D$11:$BF$187, E$26,0))</f>
        <v>0</v>
      </c>
      <c r="F172" s="210">
        <f ca="1">IF(ISERROR(VLOOKUP($B172,'NEL &amp; P4P Backsheet'!$D$11:$BF$187,F$26,0)),"",VLOOKUP($B172,'NEL &amp; P4P Backsheet'!$D$11:$BF$187, F$26,0))</f>
        <v>205620</v>
      </c>
      <c r="G172" s="210">
        <f ca="1">IF(ISERROR(VLOOKUP($B172,'NEL &amp; P4P Backsheet'!$D$11:$BF$187,G$26,0)),"",VLOOKUP($B172,'NEL &amp; P4P Backsheet'!$D$11:$BF$187, G$26,0))</f>
        <v>350150</v>
      </c>
      <c r="H172" s="262">
        <f ca="1">IF(ISERROR(VLOOKUP($B172,'NEL &amp; P4P Backsheet'!$D$11:$BF$187,H$26,0)),"",VLOOKUP($B172,'NEL &amp; P4P Backsheet'!$D$11:$BF$187, H$26,0))</f>
        <v>381440</v>
      </c>
      <c r="I172" s="210">
        <f ca="1">IF(ISERROR(VLOOKUP($B172,'NEL &amp; P4P Backsheet'!$D$11:$BF$187,I$26,0)),"",VLOOKUP($B172,'NEL &amp; P4P Backsheet'!$D$11:$BF$187, I$26,0))</f>
        <v>0</v>
      </c>
      <c r="J172" s="347">
        <f ca="1">IF(ISERROR(VLOOKUP($B172,'NEL &amp; P4P Backsheet'!$D$11:$BF$187,J$26,0)),"",VLOOKUP($B172,'NEL &amp; P4P Backsheet'!$D$11:$BF$187, J$26,0))</f>
        <v>0</v>
      </c>
      <c r="K172" s="215">
        <f ca="1">IF(ISERROR(VLOOKUP($B172,'NEL &amp; P4P Backsheet'!$D$11:$BF$187,K$26,0)),"",VLOOKUP($B172,'NEL &amp; P4P Backsheet'!$D$11:$BF$187, K$26,0))</f>
        <v>0</v>
      </c>
      <c r="L172" s="210">
        <f ca="1">IF(ISERROR(VLOOKUP($B172,'NEL &amp; P4P Backsheet'!$D$11:$BF$187,L$26,0)),"",VLOOKUP($B172,'NEL &amp; P4P Backsheet'!$D$11:$BF$187, L$26,0))</f>
        <v>0</v>
      </c>
      <c r="M172" s="210">
        <f ca="1">IF(ISERROR(VLOOKUP($B172,'NEL &amp; P4P Backsheet'!$D$11:$BF$187,M$26,0)),"",VLOOKUP($B172,'NEL &amp; P4P Backsheet'!$D$11:$BF$187, M$26,0))</f>
        <v>0</v>
      </c>
      <c r="N172" s="215">
        <f ca="1">IF(ISERROR(VLOOKUP($B172,'NEL &amp; P4P Backsheet'!$D$11:$BF$187,N$26,0)),"",VLOOKUP($B172,'NEL &amp; P4P Backsheet'!$D$11:$BF$187, N$26,0))</f>
        <v>0</v>
      </c>
      <c r="O172" s="213">
        <f ca="1">IF(ISERROR(VLOOKUP($B172,'NEL &amp; P4P Backsheet'!$D$11:$BF$187,O$26,0)),"",VLOOKUP($B172,'NEL &amp; P4P Backsheet'!$D$11:$BF$187, O$26,0))</f>
        <v>0</v>
      </c>
      <c r="P172" s="350">
        <f ca="1">IF(ISERROR(VLOOKUP($B172,'NEL &amp; P4P Backsheet'!$D$11:$BF$187,P$26,0)),"",VLOOKUP($B172,'NEL &amp; P4P Backsheet'!$D$11:$BF$187, P$26,0))</f>
        <v>205620</v>
      </c>
      <c r="Q172" s="262">
        <f ca="1">IF(ISERROR(VLOOKUP($B172,'NEL &amp; P4P Backsheet'!$D$11:$BF$187,Q$26,0)),"",VLOOKUP($B172,'NEL &amp; P4P Backsheet'!$D$11:$BF$187, Q$26,0))</f>
        <v>350150</v>
      </c>
      <c r="R172" s="213">
        <f ca="1">IF(ISERROR(VLOOKUP($B172,'NEL &amp; P4P Backsheet'!$D$11:$BF$187,R$26,0)),"",VLOOKUP($B172,'NEL &amp; P4P Backsheet'!$D$11:$BF$187, R$26,0))</f>
        <v>0</v>
      </c>
      <c r="S172" s="350">
        <f ca="1">IF(ISERROR(VLOOKUP($B172,'NEL &amp; P4P Backsheet'!$D$11:$BF$187,S$26,0)),"",VLOOKUP($B172,'NEL &amp; P4P Backsheet'!$D$11:$BF$187, S$26,0))</f>
        <v>205620</v>
      </c>
      <c r="T172" s="215">
        <f ca="1">IF(ISERROR(VLOOKUP($B172,'NEL &amp; P4P Backsheet'!$D$11:$BF$187,T$26,0)),"",VLOOKUP($B172,'NEL &amp; P4P Backsheet'!$D$11:$BF$187, T$26,0))</f>
        <v>350150</v>
      </c>
      <c r="U172" s="375" t="str">
        <f ca="1">IF(ISERROR(VLOOKUP($B172,'NEL &amp; P4P Backsheet'!$D$11:$BK$187,$U$26,0)),"",IF(VLOOKUP($B172,'NEL &amp; P4P Backsheet'!$D$11:$BK$187,$U$26,0)=0,"",VLOOKUP($B172,'NEL &amp; P4P Backsheet'!$D$11:$BK$187,$U$26,0)))</f>
        <v>acute care</v>
      </c>
      <c r="V172"/>
    </row>
    <row r="173" spans="1:22" ht="60" customHeight="1">
      <c r="A173" s="3">
        <v>144</v>
      </c>
      <c r="B173" s="41" t="str">
        <f t="shared" ca="1" si="5"/>
        <v>E08000013</v>
      </c>
      <c r="C173" s="42" t="str">
        <f ca="1">IF(B173="","",VLOOKUP(B173,'Org list'!$J$9:$K$637,2,0))</f>
        <v>St. Helens</v>
      </c>
      <c r="D173" s="216">
        <f ca="1">IF(ISERROR(VLOOKUP($B173,'NEL &amp; P4P Backsheet'!$D$11:$BM$187,D$26,0)),"",IF(VLOOKUP($B173,'NEL &amp; P4P Backsheet'!$D$11:$BM$187,D$26,0)=0,"",VLOOKUP($B173,'NEL &amp; P4P Backsheet'!$D$11:$BM$187,D$26,0)))</f>
        <v>1804</v>
      </c>
      <c r="E173" s="210">
        <f ca="1">IF(ISERROR(VLOOKUP($B173,'NEL &amp; P4P Backsheet'!$D$11:$BF$187,E$26,0)),"",VLOOKUP($B173,'NEL &amp; P4P Backsheet'!$D$11:$BF$187, E$26,0))</f>
        <v>0</v>
      </c>
      <c r="F173" s="210">
        <f ca="1">IF(ISERROR(VLOOKUP($B173,'NEL &amp; P4P Backsheet'!$D$11:$BF$187,F$26,0)),"",VLOOKUP($B173,'NEL &amp; P4P Backsheet'!$D$11:$BF$187, F$26,0))</f>
        <v>0</v>
      </c>
      <c r="G173" s="210">
        <f ca="1">IF(ISERROR(VLOOKUP($B173,'NEL &amp; P4P Backsheet'!$D$11:$BF$187,G$26,0)),"",VLOOKUP($B173,'NEL &amp; P4P Backsheet'!$D$11:$BF$187, G$26,0))</f>
        <v>0</v>
      </c>
      <c r="H173" s="262">
        <f ca="1">IF(ISERROR(VLOOKUP($B173,'NEL &amp; P4P Backsheet'!$D$11:$BF$187,H$26,0)),"",VLOOKUP($B173,'NEL &amp; P4P Backsheet'!$D$11:$BF$187, H$26,0))</f>
        <v>0</v>
      </c>
      <c r="I173" s="210">
        <f ca="1">IF(ISERROR(VLOOKUP($B173,'NEL &amp; P4P Backsheet'!$D$11:$BF$187,I$26,0)),"",VLOOKUP($B173,'NEL &amp; P4P Backsheet'!$D$11:$BF$187, I$26,0))</f>
        <v>0</v>
      </c>
      <c r="J173" s="347">
        <f ca="1">IF(ISERROR(VLOOKUP($B173,'NEL &amp; P4P Backsheet'!$D$11:$BF$187,J$26,0)),"",VLOOKUP($B173,'NEL &amp; P4P Backsheet'!$D$11:$BF$187, J$26,0))</f>
        <v>0</v>
      </c>
      <c r="K173" s="215">
        <f ca="1">IF(ISERROR(VLOOKUP($B173,'NEL &amp; P4P Backsheet'!$D$11:$BF$187,K$26,0)),"",VLOOKUP($B173,'NEL &amp; P4P Backsheet'!$D$11:$BF$187, K$26,0))</f>
        <v>0</v>
      </c>
      <c r="L173" s="210">
        <f ca="1">IF(ISERROR(VLOOKUP($B173,'NEL &amp; P4P Backsheet'!$D$11:$BF$187,L$26,0)),"",VLOOKUP($B173,'NEL &amp; P4P Backsheet'!$D$11:$BF$187, L$26,0))</f>
        <v>0</v>
      </c>
      <c r="M173" s="210">
        <f ca="1">IF(ISERROR(VLOOKUP($B173,'NEL &amp; P4P Backsheet'!$D$11:$BF$187,M$26,0)),"",VLOOKUP($B173,'NEL &amp; P4P Backsheet'!$D$11:$BF$187, M$26,0))</f>
        <v>0</v>
      </c>
      <c r="N173" s="215">
        <f ca="1">IF(ISERROR(VLOOKUP($B173,'NEL &amp; P4P Backsheet'!$D$11:$BF$187,N$26,0)),"",VLOOKUP($B173,'NEL &amp; P4P Backsheet'!$D$11:$BF$187, N$26,0))</f>
        <v>0</v>
      </c>
      <c r="O173" s="213">
        <f ca="1">IF(ISERROR(VLOOKUP($B173,'NEL &amp; P4P Backsheet'!$D$11:$BF$187,O$26,0)),"",VLOOKUP($B173,'NEL &amp; P4P Backsheet'!$D$11:$BF$187, O$26,0))</f>
        <v>0</v>
      </c>
      <c r="P173" s="350">
        <f ca="1">IF(ISERROR(VLOOKUP($B173,'NEL &amp; P4P Backsheet'!$D$11:$BF$187,P$26,0)),"",VLOOKUP($B173,'NEL &amp; P4P Backsheet'!$D$11:$BF$187, P$26,0))</f>
        <v>0</v>
      </c>
      <c r="Q173" s="262">
        <f ca="1">IF(ISERROR(VLOOKUP($B173,'NEL &amp; P4P Backsheet'!$D$11:$BF$187,Q$26,0)),"",VLOOKUP($B173,'NEL &amp; P4P Backsheet'!$D$11:$BF$187, Q$26,0))</f>
        <v>0</v>
      </c>
      <c r="R173" s="213">
        <f ca="1">IF(ISERROR(VLOOKUP($B173,'NEL &amp; P4P Backsheet'!$D$11:$BF$187,R$26,0)),"",VLOOKUP($B173,'NEL &amp; P4P Backsheet'!$D$11:$BF$187, R$26,0))</f>
        <v>0</v>
      </c>
      <c r="S173" s="350">
        <f ca="1">IF(ISERROR(VLOOKUP($B173,'NEL &amp; P4P Backsheet'!$D$11:$BF$187,S$26,0)),"",VLOOKUP($B173,'NEL &amp; P4P Backsheet'!$D$11:$BF$187, S$26,0))</f>
        <v>0</v>
      </c>
      <c r="T173" s="215">
        <f ca="1">IF(ISERROR(VLOOKUP($B173,'NEL &amp; P4P Backsheet'!$D$11:$BF$187,T$26,0)),"",VLOOKUP($B173,'NEL &amp; P4P Backsheet'!$D$11:$BF$187, T$26,0))</f>
        <v>0</v>
      </c>
      <c r="U173" s="375" t="str">
        <f ca="1">IF(ISERROR(VLOOKUP($B173,'NEL &amp; P4P Backsheet'!$D$11:$BK$187,$U$26,0)),"",IF(VLOOKUP($B173,'NEL &amp; P4P Backsheet'!$D$11:$BK$187,$U$26,0)=0,"",VLOOKUP($B173,'NEL &amp; P4P Backsheet'!$D$11:$BK$187,$U$26,0)))</f>
        <v>not applicable</v>
      </c>
      <c r="V173"/>
    </row>
    <row r="174" spans="1:22" ht="60" customHeight="1">
      <c r="A174" s="3">
        <v>145</v>
      </c>
      <c r="B174" s="41" t="str">
        <f t="shared" ca="1" si="5"/>
        <v>E10000028</v>
      </c>
      <c r="C174" s="42" t="str">
        <f ca="1">IF(B174="","",VLOOKUP(B174,'Org list'!$J$9:$K$637,2,0))</f>
        <v>Staffordshire</v>
      </c>
      <c r="D174" s="216">
        <f ca="1">IF(ISERROR(VLOOKUP($B174,'NEL &amp; P4P Backsheet'!$D$11:$BM$187,D$26,0)),"",IF(VLOOKUP($B174,'NEL &amp; P4P Backsheet'!$D$11:$BM$187,D$26,0)=0,"",VLOOKUP($B174,'NEL &amp; P4P Backsheet'!$D$11:$BM$187,D$26,0)))</f>
        <v>1490</v>
      </c>
      <c r="E174" s="210">
        <f ca="1">IF(ISERROR(VLOOKUP($B174,'NEL &amp; P4P Backsheet'!$D$11:$BF$187,E$26,0)),"",VLOOKUP($B174,'NEL &amp; P4P Backsheet'!$D$11:$BF$187, E$26,0))</f>
        <v>187740</v>
      </c>
      <c r="F174" s="210">
        <f ca="1">IF(ISERROR(VLOOKUP($B174,'NEL &amp; P4P Backsheet'!$D$11:$BF$187,F$26,0)),"",VLOOKUP($B174,'NEL &amp; P4P Backsheet'!$D$11:$BF$187, F$26,0))</f>
        <v>0</v>
      </c>
      <c r="G174" s="210">
        <f ca="1">IF(ISERROR(VLOOKUP($B174,'NEL &amp; P4P Backsheet'!$D$11:$BF$187,G$26,0)),"",VLOOKUP($B174,'NEL &amp; P4P Backsheet'!$D$11:$BF$187, G$26,0))</f>
        <v>0</v>
      </c>
      <c r="H174" s="262">
        <f ca="1">IF(ISERROR(VLOOKUP($B174,'NEL &amp; P4P Backsheet'!$D$11:$BF$187,H$26,0)),"",VLOOKUP($B174,'NEL &amp; P4P Backsheet'!$D$11:$BF$187, H$26,0))</f>
        <v>1731380</v>
      </c>
      <c r="I174" s="210">
        <f ca="1">IF(ISERROR(VLOOKUP($B174,'NEL &amp; P4P Backsheet'!$D$11:$BF$187,I$26,0)),"",VLOOKUP($B174,'NEL &amp; P4P Backsheet'!$D$11:$BF$187, I$26,0))</f>
        <v>187740</v>
      </c>
      <c r="J174" s="347">
        <f ca="1">IF(ISERROR(VLOOKUP($B174,'NEL &amp; P4P Backsheet'!$D$11:$BF$187,J$26,0)),"",VLOOKUP($B174,'NEL &amp; P4P Backsheet'!$D$11:$BF$187, J$26,0))</f>
        <v>0</v>
      </c>
      <c r="K174" s="215">
        <f ca="1">IF(ISERROR(VLOOKUP($B174,'NEL &amp; P4P Backsheet'!$D$11:$BF$187,K$26,0)),"",VLOOKUP($B174,'NEL &amp; P4P Backsheet'!$D$11:$BF$187, K$26,0))</f>
        <v>0</v>
      </c>
      <c r="L174" s="210">
        <f ca="1">IF(ISERROR(VLOOKUP($B174,'NEL &amp; P4P Backsheet'!$D$11:$BF$187,L$26,0)),"",VLOOKUP($B174,'NEL &amp; P4P Backsheet'!$D$11:$BF$187, L$26,0))</f>
        <v>0</v>
      </c>
      <c r="M174" s="210">
        <f ca="1">IF(ISERROR(VLOOKUP($B174,'NEL &amp; P4P Backsheet'!$D$11:$BF$187,M$26,0)),"",VLOOKUP($B174,'NEL &amp; P4P Backsheet'!$D$11:$BF$187, M$26,0))</f>
        <v>0</v>
      </c>
      <c r="N174" s="215">
        <f ca="1">IF(ISERROR(VLOOKUP($B174,'NEL &amp; P4P Backsheet'!$D$11:$BF$187,N$26,0)),"",VLOOKUP($B174,'NEL &amp; P4P Backsheet'!$D$11:$BF$187, N$26,0))</f>
        <v>0</v>
      </c>
      <c r="O174" s="213">
        <f ca="1">IF(ISERROR(VLOOKUP($B174,'NEL &amp; P4P Backsheet'!$D$11:$BF$187,O$26,0)),"",VLOOKUP($B174,'NEL &amp; P4P Backsheet'!$D$11:$BF$187, O$26,0))</f>
        <v>0</v>
      </c>
      <c r="P174" s="350">
        <f ca="1">IF(ISERROR(VLOOKUP($B174,'NEL &amp; P4P Backsheet'!$D$11:$BF$187,P$26,0)),"",VLOOKUP($B174,'NEL &amp; P4P Backsheet'!$D$11:$BF$187, P$26,0))</f>
        <v>0</v>
      </c>
      <c r="Q174" s="262">
        <f ca="1">IF(ISERROR(VLOOKUP($B174,'NEL &amp; P4P Backsheet'!$D$11:$BF$187,Q$26,0)),"",VLOOKUP($B174,'NEL &amp; P4P Backsheet'!$D$11:$BF$187, Q$26,0))</f>
        <v>0</v>
      </c>
      <c r="R174" s="213">
        <f ca="1">IF(ISERROR(VLOOKUP($B174,'NEL &amp; P4P Backsheet'!$D$11:$BF$187,R$26,0)),"",VLOOKUP($B174,'NEL &amp; P4P Backsheet'!$D$11:$BF$187, R$26,0))</f>
        <v>187740</v>
      </c>
      <c r="S174" s="350">
        <f ca="1">IF(ISERROR(VLOOKUP($B174,'NEL &amp; P4P Backsheet'!$D$11:$BF$187,S$26,0)),"",VLOOKUP($B174,'NEL &amp; P4P Backsheet'!$D$11:$BF$187, S$26,0))</f>
        <v>0</v>
      </c>
      <c r="T174" s="215">
        <f ca="1">IF(ISERROR(VLOOKUP($B174,'NEL &amp; P4P Backsheet'!$D$11:$BF$187,T$26,0)),"",VLOOKUP($B174,'NEL &amp; P4P Backsheet'!$D$11:$BF$187, T$26,0))</f>
        <v>0</v>
      </c>
      <c r="U174" s="375" t="str">
        <f ca="1">IF(ISERROR(VLOOKUP($B174,'NEL &amp; P4P Backsheet'!$D$11:$BK$187,$U$26,0)),"",IF(VLOOKUP($B174,'NEL &amp; P4P Backsheet'!$D$11:$BK$187,$U$26,0)=0,"",VLOOKUP($B174,'NEL &amp; P4P Backsheet'!$D$11:$BK$187,$U$26,0)))</f>
        <v>not applicable</v>
      </c>
      <c r="V174"/>
    </row>
    <row r="175" spans="1:22" ht="60" customHeight="1">
      <c r="A175" s="3">
        <v>146</v>
      </c>
      <c r="B175" s="41" t="str">
        <f t="shared" ca="1" si="5"/>
        <v>E08000007</v>
      </c>
      <c r="C175" s="42" t="str">
        <f ca="1">IF(B175="","",VLOOKUP(B175,'Org list'!$J$9:$K$637,2,0))</f>
        <v>Stockport</v>
      </c>
      <c r="D175" s="216">
        <f ca="1">IF(ISERROR(VLOOKUP($B175,'NEL &amp; P4P Backsheet'!$D$11:$BM$187,D$26,0)),"",IF(VLOOKUP($B175,'NEL &amp; P4P Backsheet'!$D$11:$BM$187,D$26,0)=0,"",VLOOKUP($B175,'NEL &amp; P4P Backsheet'!$D$11:$BM$187,D$26,0)))</f>
        <v>765</v>
      </c>
      <c r="E175" s="210">
        <f ca="1">IF(ISERROR(VLOOKUP($B175,'NEL &amp; P4P Backsheet'!$D$11:$BF$187,E$26,0)),"",VLOOKUP($B175,'NEL &amp; P4P Backsheet'!$D$11:$BF$187, E$26,0))</f>
        <v>251711.77499999988</v>
      </c>
      <c r="F175" s="210">
        <f ca="1">IF(ISERROR(VLOOKUP($B175,'NEL &amp; P4P Backsheet'!$D$11:$BF$187,F$26,0)),"",VLOOKUP($B175,'NEL &amp; P4P Backsheet'!$D$11:$BF$187, F$26,0))</f>
        <v>216636.52500000098</v>
      </c>
      <c r="G175" s="210">
        <f ca="1">IF(ISERROR(VLOOKUP($B175,'NEL &amp; P4P Backsheet'!$D$11:$BF$187,G$26,0)),"",VLOOKUP($B175,'NEL &amp; P4P Backsheet'!$D$11:$BF$187, G$26,0))</f>
        <v>221085</v>
      </c>
      <c r="H175" s="262">
        <f ca="1">IF(ISERROR(VLOOKUP($B175,'NEL &amp; P4P Backsheet'!$D$11:$BF$187,H$26,0)),"",VLOOKUP($B175,'NEL &amp; P4P Backsheet'!$D$11:$BF$187, H$26,0))</f>
        <v>228122.99999999779</v>
      </c>
      <c r="I175" s="210">
        <f ca="1">IF(ISERROR(VLOOKUP($B175,'NEL &amp; P4P Backsheet'!$D$11:$BF$187,I$26,0)),"",VLOOKUP($B175,'NEL &amp; P4P Backsheet'!$D$11:$BF$187, I$26,0))</f>
        <v>0</v>
      </c>
      <c r="J175" s="347">
        <f ca="1">IF(ISERROR(VLOOKUP($B175,'NEL &amp; P4P Backsheet'!$D$11:$BF$187,J$26,0)),"",VLOOKUP($B175,'NEL &amp; P4P Backsheet'!$D$11:$BF$187, J$26,0))</f>
        <v>0</v>
      </c>
      <c r="K175" s="215">
        <f ca="1">IF(ISERROR(VLOOKUP($B175,'NEL &amp; P4P Backsheet'!$D$11:$BF$187,K$26,0)),"",VLOOKUP($B175,'NEL &amp; P4P Backsheet'!$D$11:$BF$187, K$26,0))</f>
        <v>0</v>
      </c>
      <c r="L175" s="210">
        <f ca="1">IF(ISERROR(VLOOKUP($B175,'NEL &amp; P4P Backsheet'!$D$11:$BF$187,L$26,0)),"",VLOOKUP($B175,'NEL &amp; P4P Backsheet'!$D$11:$BF$187, L$26,0))</f>
        <v>0</v>
      </c>
      <c r="M175" s="210">
        <f ca="1">IF(ISERROR(VLOOKUP($B175,'NEL &amp; P4P Backsheet'!$D$11:$BF$187,M$26,0)),"",VLOOKUP($B175,'NEL &amp; P4P Backsheet'!$D$11:$BF$187, M$26,0))</f>
        <v>0</v>
      </c>
      <c r="N175" s="215">
        <f ca="1">IF(ISERROR(VLOOKUP($B175,'NEL &amp; P4P Backsheet'!$D$11:$BF$187,N$26,0)),"",VLOOKUP($B175,'NEL &amp; P4P Backsheet'!$D$11:$BF$187, N$26,0))</f>
        <v>0</v>
      </c>
      <c r="O175" s="213">
        <f ca="1">IF(ISERROR(VLOOKUP($B175,'NEL &amp; P4P Backsheet'!$D$11:$BF$187,O$26,0)),"",VLOOKUP($B175,'NEL &amp; P4P Backsheet'!$D$11:$BF$187, O$26,0))</f>
        <v>251711.77499999988</v>
      </c>
      <c r="P175" s="350">
        <f ca="1">IF(ISERROR(VLOOKUP($B175,'NEL &amp; P4P Backsheet'!$D$11:$BF$187,P$26,0)),"",VLOOKUP($B175,'NEL &amp; P4P Backsheet'!$D$11:$BF$187, P$26,0))</f>
        <v>216636.52500000098</v>
      </c>
      <c r="Q175" s="262">
        <f ca="1">IF(ISERROR(VLOOKUP($B175,'NEL &amp; P4P Backsheet'!$D$11:$BF$187,Q$26,0)),"",VLOOKUP($B175,'NEL &amp; P4P Backsheet'!$D$11:$BF$187, Q$26,0))</f>
        <v>221085</v>
      </c>
      <c r="R175" s="213">
        <f ca="1">IF(ISERROR(VLOOKUP($B175,'NEL &amp; P4P Backsheet'!$D$11:$BF$187,R$26,0)),"",VLOOKUP($B175,'NEL &amp; P4P Backsheet'!$D$11:$BF$187, R$26,0))</f>
        <v>251711.77499999988</v>
      </c>
      <c r="S175" s="350">
        <f ca="1">IF(ISERROR(VLOOKUP($B175,'NEL &amp; P4P Backsheet'!$D$11:$BF$187,S$26,0)),"",VLOOKUP($B175,'NEL &amp; P4P Backsheet'!$D$11:$BF$187, S$26,0))</f>
        <v>216636.52500000098</v>
      </c>
      <c r="T175" s="215">
        <f ca="1">IF(ISERROR(VLOOKUP($B175,'NEL &amp; P4P Backsheet'!$D$11:$BF$187,T$26,0)),"",VLOOKUP($B175,'NEL &amp; P4P Backsheet'!$D$11:$BF$187, T$26,0))</f>
        <v>221085</v>
      </c>
      <c r="U175" s="375" t="str">
        <f ca="1">IF(ISERROR(VLOOKUP($B175,'NEL &amp; P4P Backsheet'!$D$11:$BK$187,$U$26,0)),"",IF(VLOOKUP($B175,'NEL &amp; P4P Backsheet'!$D$11:$BK$187,$U$26,0)=0,"",VLOOKUP($B175,'NEL &amp; P4P Backsheet'!$D$11:$BK$187,$U$26,0)))</f>
        <v>not applicable</v>
      </c>
      <c r="V175"/>
    </row>
    <row r="176" spans="1:22" ht="60" customHeight="1">
      <c r="A176" s="3">
        <v>147</v>
      </c>
      <c r="B176" s="41" t="str">
        <f t="shared" ca="1" si="5"/>
        <v>E06000004</v>
      </c>
      <c r="C176" s="42" t="str">
        <f ca="1">IF(B176="","",VLOOKUP(B176,'Org list'!$J$9:$K$637,2,0))</f>
        <v>Stockton-on-Tees</v>
      </c>
      <c r="D176" s="216">
        <f ca="1">IF(ISERROR(VLOOKUP($B176,'NEL &amp; P4P Backsheet'!$D$11:$BM$187,D$26,0)),"",IF(VLOOKUP($B176,'NEL &amp; P4P Backsheet'!$D$11:$BM$187,D$26,0)=0,"",VLOOKUP($B176,'NEL &amp; P4P Backsheet'!$D$11:$BM$187,D$26,0)))</f>
        <v>1490</v>
      </c>
      <c r="E176" s="210">
        <f ca="1">IF(ISERROR(VLOOKUP($B176,'NEL &amp; P4P Backsheet'!$D$11:$BF$187,E$26,0)),"",VLOOKUP($B176,'NEL &amp; P4P Backsheet'!$D$11:$BF$187, E$26,0))</f>
        <v>0</v>
      </c>
      <c r="F176" s="210">
        <f ca="1">IF(ISERROR(VLOOKUP($B176,'NEL &amp; P4P Backsheet'!$D$11:$BF$187,F$26,0)),"",VLOOKUP($B176,'NEL &amp; P4P Backsheet'!$D$11:$BF$187, F$26,0))</f>
        <v>348660</v>
      </c>
      <c r="G176" s="210">
        <f ca="1">IF(ISERROR(VLOOKUP($B176,'NEL &amp; P4P Backsheet'!$D$11:$BF$187,G$26,0)),"",VLOOKUP($B176,'NEL &amp; P4P Backsheet'!$D$11:$BF$187, G$26,0))</f>
        <v>469350</v>
      </c>
      <c r="H176" s="262">
        <f ca="1">IF(ISERROR(VLOOKUP($B176,'NEL &amp; P4P Backsheet'!$D$11:$BF$187,H$26,0)),"",VLOOKUP($B176,'NEL &amp; P4P Backsheet'!$D$11:$BF$187, H$26,0))</f>
        <v>482760</v>
      </c>
      <c r="I176" s="210">
        <f ca="1">IF(ISERROR(VLOOKUP($B176,'NEL &amp; P4P Backsheet'!$D$11:$BF$187,I$26,0)),"",VLOOKUP($B176,'NEL &amp; P4P Backsheet'!$D$11:$BF$187, I$26,0))</f>
        <v>0</v>
      </c>
      <c r="J176" s="347">
        <f ca="1">IF(ISERROR(VLOOKUP($B176,'NEL &amp; P4P Backsheet'!$D$11:$BF$187,J$26,0)),"",VLOOKUP($B176,'NEL &amp; P4P Backsheet'!$D$11:$BF$187, J$26,0))</f>
        <v>348660</v>
      </c>
      <c r="K176" s="215">
        <f ca="1">IF(ISERROR(VLOOKUP($B176,'NEL &amp; P4P Backsheet'!$D$11:$BF$187,K$26,0)),"",VLOOKUP($B176,'NEL &amp; P4P Backsheet'!$D$11:$BF$187, K$26,0))</f>
        <v>316276.32979205844</v>
      </c>
      <c r="L176" s="210">
        <f ca="1">IF(ISERROR(VLOOKUP($B176,'NEL &amp; P4P Backsheet'!$D$11:$BF$187,L$26,0)),"",VLOOKUP($B176,'NEL &amp; P4P Backsheet'!$D$11:$BF$187, L$26,0))</f>
        <v>0</v>
      </c>
      <c r="M176" s="210">
        <f ca="1">IF(ISERROR(VLOOKUP($B176,'NEL &amp; P4P Backsheet'!$D$11:$BF$187,M$26,0)),"",VLOOKUP($B176,'NEL &amp; P4P Backsheet'!$D$11:$BF$187, M$26,0))</f>
        <v>348660</v>
      </c>
      <c r="N176" s="215">
        <f ca="1">IF(ISERROR(VLOOKUP($B176,'NEL &amp; P4P Backsheet'!$D$11:$BF$187,N$26,0)),"",VLOOKUP($B176,'NEL &amp; P4P Backsheet'!$D$11:$BF$187, N$26,0))</f>
        <v>316276</v>
      </c>
      <c r="O176" s="213">
        <f ca="1">IF(ISERROR(VLOOKUP($B176,'NEL &amp; P4P Backsheet'!$D$11:$BF$187,O$26,0)),"",VLOOKUP($B176,'NEL &amp; P4P Backsheet'!$D$11:$BF$187, O$26,0))</f>
        <v>0</v>
      </c>
      <c r="P176" s="350">
        <f ca="1">IF(ISERROR(VLOOKUP($B176,'NEL &amp; P4P Backsheet'!$D$11:$BF$187,P$26,0)),"",VLOOKUP($B176,'NEL &amp; P4P Backsheet'!$D$11:$BF$187, P$26,0))</f>
        <v>0</v>
      </c>
      <c r="Q176" s="262">
        <f ca="1">IF(ISERROR(VLOOKUP($B176,'NEL &amp; P4P Backsheet'!$D$11:$BF$187,Q$26,0)),"",VLOOKUP($B176,'NEL &amp; P4P Backsheet'!$D$11:$BF$187, Q$26,0))</f>
        <v>153073.67020794156</v>
      </c>
      <c r="R176" s="213">
        <f ca="1">IF(ISERROR(VLOOKUP($B176,'NEL &amp; P4P Backsheet'!$D$11:$BF$187,R$26,0)),"",VLOOKUP($B176,'NEL &amp; P4P Backsheet'!$D$11:$BF$187, R$26,0))</f>
        <v>0</v>
      </c>
      <c r="S176" s="350">
        <f ca="1">IF(ISERROR(VLOOKUP($B176,'NEL &amp; P4P Backsheet'!$D$11:$BF$187,S$26,0)),"",VLOOKUP($B176,'NEL &amp; P4P Backsheet'!$D$11:$BF$187, S$26,0))</f>
        <v>0</v>
      </c>
      <c r="T176" s="215">
        <f ca="1">IF(ISERROR(VLOOKUP($B176,'NEL &amp; P4P Backsheet'!$D$11:$BF$187,T$26,0)),"",VLOOKUP($B176,'NEL &amp; P4P Backsheet'!$D$11:$BF$187, T$26,0))</f>
        <v>153074</v>
      </c>
      <c r="U176" s="375" t="str">
        <f ca="1">IF(ISERROR(VLOOKUP($B176,'NEL &amp; P4P Backsheet'!$D$11:$BK$187,$U$26,0)),"",IF(VLOOKUP($B176,'NEL &amp; P4P Backsheet'!$D$11:$BK$187,$U$26,0)=0,"",VLOOKUP($B176,'NEL &amp; P4P Backsheet'!$D$11:$BK$187,$U$26,0)))</f>
        <v>community care</v>
      </c>
      <c r="V176"/>
    </row>
    <row r="177" spans="1:22" ht="60" customHeight="1">
      <c r="A177" s="3">
        <v>148</v>
      </c>
      <c r="B177" s="41" t="str">
        <f t="shared" ca="1" si="5"/>
        <v>E06000021</v>
      </c>
      <c r="C177" s="42" t="str">
        <f ca="1">IF(B177="","",VLOOKUP(B177,'Org list'!$J$9:$K$637,2,0))</f>
        <v>Stoke-on-Trent</v>
      </c>
      <c r="D177" s="216">
        <f ca="1">IF(ISERROR(VLOOKUP($B177,'NEL &amp; P4P Backsheet'!$D$11:$BM$187,D$26,0)),"",IF(VLOOKUP($B177,'NEL &amp; P4P Backsheet'!$D$11:$BM$187,D$26,0)=0,"",VLOOKUP($B177,'NEL &amp; P4P Backsheet'!$D$11:$BM$187,D$26,0)))</f>
        <v>1490</v>
      </c>
      <c r="E177" s="210">
        <f ca="1">IF(ISERROR(VLOOKUP($B177,'NEL &amp; P4P Backsheet'!$D$11:$BF$187,E$26,0)),"",VLOOKUP($B177,'NEL &amp; P4P Backsheet'!$D$11:$BF$187, E$26,0))</f>
        <v>1157730</v>
      </c>
      <c r="F177" s="210">
        <f ca="1">IF(ISERROR(VLOOKUP($B177,'NEL &amp; P4P Backsheet'!$D$11:$BF$187,F$26,0)),"",VLOOKUP($B177,'NEL &amp; P4P Backsheet'!$D$11:$BF$187, F$26,0))</f>
        <v>0</v>
      </c>
      <c r="G177" s="210">
        <f ca="1">IF(ISERROR(VLOOKUP($B177,'NEL &amp; P4P Backsheet'!$D$11:$BF$187,G$26,0)),"",VLOOKUP($B177,'NEL &amp; P4P Backsheet'!$D$11:$BF$187, G$26,0))</f>
        <v>0</v>
      </c>
      <c r="H177" s="262">
        <f ca="1">IF(ISERROR(VLOOKUP($B177,'NEL &amp; P4P Backsheet'!$D$11:$BF$187,H$26,0)),"",VLOOKUP($B177,'NEL &amp; P4P Backsheet'!$D$11:$BF$187, H$26,0))</f>
        <v>408260</v>
      </c>
      <c r="I177" s="210">
        <f ca="1">IF(ISERROR(VLOOKUP($B177,'NEL &amp; P4P Backsheet'!$D$11:$BF$187,I$26,0)),"",VLOOKUP($B177,'NEL &amp; P4P Backsheet'!$D$11:$BF$187, I$26,0))</f>
        <v>1157730</v>
      </c>
      <c r="J177" s="347">
        <f ca="1">IF(ISERROR(VLOOKUP($B177,'NEL &amp; P4P Backsheet'!$D$11:$BF$187,J$26,0)),"",VLOOKUP($B177,'NEL &amp; P4P Backsheet'!$D$11:$BF$187, J$26,0))</f>
        <v>0</v>
      </c>
      <c r="K177" s="215">
        <f ca="1">IF(ISERROR(VLOOKUP($B177,'NEL &amp; P4P Backsheet'!$D$11:$BF$187,K$26,0)),"",VLOOKUP($B177,'NEL &amp; P4P Backsheet'!$D$11:$BF$187, K$26,0))</f>
        <v>0</v>
      </c>
      <c r="L177" s="210" t="str">
        <f ca="1">IF(ISERROR(VLOOKUP($B177,'NEL &amp; P4P Backsheet'!$D$11:$BF$187,L$26,0)),"",VLOOKUP($B177,'NEL &amp; P4P Backsheet'!$D$11:$BF$187, L$26,0))</f>
        <v>*£433590</v>
      </c>
      <c r="M177" s="210" t="str">
        <f ca="1">IF(ISERROR(VLOOKUP($B177,'NEL &amp; P4P Backsheet'!$D$11:$BF$187,M$26,0)),"",VLOOKUP($B177,'NEL &amp; P4P Backsheet'!$D$11:$BF$187, M$26,0))</f>
        <v>*£316410</v>
      </c>
      <c r="N177" s="215" t="str">
        <f ca="1">IF(ISERROR(VLOOKUP($B177,'NEL &amp; P4P Backsheet'!$D$11:$BF$187,N$26,0)),"",VLOOKUP($B177,'NEL &amp; P4P Backsheet'!$D$11:$BF$187, N$26,0))</f>
        <v>*£750000</v>
      </c>
      <c r="O177" s="213">
        <f ca="1">IF(ISERROR(VLOOKUP($B177,'NEL &amp; P4P Backsheet'!$D$11:$BF$187,O$26,0)),"",VLOOKUP($B177,'NEL &amp; P4P Backsheet'!$D$11:$BF$187, O$26,0))</f>
        <v>0</v>
      </c>
      <c r="P177" s="350">
        <f ca="1">IF(ISERROR(VLOOKUP($B177,'NEL &amp; P4P Backsheet'!$D$11:$BF$187,P$26,0)),"",VLOOKUP($B177,'NEL &amp; P4P Backsheet'!$D$11:$BF$187, P$26,0))</f>
        <v>0</v>
      </c>
      <c r="Q177" s="262">
        <f ca="1">IF(ISERROR(VLOOKUP($B177,'NEL &amp; P4P Backsheet'!$D$11:$BF$187,Q$26,0)),"",VLOOKUP($B177,'NEL &amp; P4P Backsheet'!$D$11:$BF$187, Q$26,0))</f>
        <v>0</v>
      </c>
      <c r="R177" s="213">
        <f ca="1">IF(ISERROR(VLOOKUP($B177,'NEL &amp; P4P Backsheet'!$D$11:$BF$187,R$26,0)),"",VLOOKUP($B177,'NEL &amp; P4P Backsheet'!$D$11:$BF$187, R$26,0))</f>
        <v>724140</v>
      </c>
      <c r="S177" s="350">
        <f ca="1">IF(ISERROR(VLOOKUP($B177,'NEL &amp; P4P Backsheet'!$D$11:$BF$187,S$26,0)),"",VLOOKUP($B177,'NEL &amp; P4P Backsheet'!$D$11:$BF$187, S$26,0))</f>
        <v>-316410</v>
      </c>
      <c r="T177" s="215">
        <f ca="1">IF(ISERROR(VLOOKUP($B177,'NEL &amp; P4P Backsheet'!$D$11:$BF$187,T$26,0)),"",VLOOKUP($B177,'NEL &amp; P4P Backsheet'!$D$11:$BF$187, T$26,0))</f>
        <v>-750000</v>
      </c>
      <c r="U177" s="375" t="str">
        <f ca="1">IF(ISERROR(VLOOKUP($B177,'NEL &amp; P4P Backsheet'!$D$11:$BK$187,$U$26,0)),"",IF(VLOOKUP($B177,'NEL &amp; P4P Backsheet'!$D$11:$BK$187,$U$26,0)=0,"",VLOOKUP($B177,'NEL &amp; P4P Backsheet'!$D$11:$BK$187,$U$26,0)))</f>
        <v>social care</v>
      </c>
      <c r="V177"/>
    </row>
    <row r="178" spans="1:22" ht="60" customHeight="1">
      <c r="A178" s="3">
        <v>149</v>
      </c>
      <c r="B178" s="41" t="str">
        <f t="shared" ca="1" si="5"/>
        <v>E10000029</v>
      </c>
      <c r="C178" s="42" t="str">
        <f ca="1">IF(B178="","",VLOOKUP(B178,'Org list'!$J$9:$K$637,2,0))</f>
        <v>Suffolk</v>
      </c>
      <c r="D178" s="216">
        <f ca="1">IF(ISERROR(VLOOKUP($B178,'NEL &amp; P4P Backsheet'!$D$11:$BM$187,D$26,0)),"",IF(VLOOKUP($B178,'NEL &amp; P4P Backsheet'!$D$11:$BM$187,D$26,0)=0,"",VLOOKUP($B178,'NEL &amp; P4P Backsheet'!$D$11:$BM$187,D$26,0)))</f>
        <v>744</v>
      </c>
      <c r="E178" s="210">
        <f ca="1">IF(ISERROR(VLOOKUP($B178,'NEL &amp; P4P Backsheet'!$D$11:$BF$187,E$26,0)),"",VLOOKUP($B178,'NEL &amp; P4P Backsheet'!$D$11:$BF$187, E$26,0))</f>
        <v>687456</v>
      </c>
      <c r="F178" s="210">
        <f ca="1">IF(ISERROR(VLOOKUP($B178,'NEL &amp; P4P Backsheet'!$D$11:$BF$187,F$26,0)),"",VLOOKUP($B178,'NEL &amp; P4P Backsheet'!$D$11:$BF$187, F$26,0))</f>
        <v>248496</v>
      </c>
      <c r="G178" s="210">
        <f ca="1">IF(ISERROR(VLOOKUP($B178,'NEL &amp; P4P Backsheet'!$D$11:$BF$187,G$26,0)),"",VLOOKUP($B178,'NEL &amp; P4P Backsheet'!$D$11:$BF$187, G$26,0))</f>
        <v>374976</v>
      </c>
      <c r="H178" s="262">
        <f ca="1">IF(ISERROR(VLOOKUP($B178,'NEL &amp; P4P Backsheet'!$D$11:$BF$187,H$26,0)),"",VLOOKUP($B178,'NEL &amp; P4P Backsheet'!$D$11:$BF$187, H$26,0))</f>
        <v>497736</v>
      </c>
      <c r="I178" s="210">
        <f ca="1">IF(ISERROR(VLOOKUP($B178,'NEL &amp; P4P Backsheet'!$D$11:$BF$187,I$26,0)),"",VLOOKUP($B178,'NEL &amp; P4P Backsheet'!$D$11:$BF$187, I$26,0))</f>
        <v>0</v>
      </c>
      <c r="J178" s="347">
        <f ca="1">IF(ISERROR(VLOOKUP($B178,'NEL &amp; P4P Backsheet'!$D$11:$BF$187,J$26,0)),"",VLOOKUP($B178,'NEL &amp; P4P Backsheet'!$D$11:$BF$187, J$26,0))</f>
        <v>0</v>
      </c>
      <c r="K178" s="215">
        <f ca="1">IF(ISERROR(VLOOKUP($B178,'NEL &amp; P4P Backsheet'!$D$11:$BF$187,K$26,0)),"",VLOOKUP($B178,'NEL &amp; P4P Backsheet'!$D$11:$BF$187, K$26,0))</f>
        <v>0</v>
      </c>
      <c r="L178" s="210">
        <f ca="1">IF(ISERROR(VLOOKUP($B178,'NEL &amp; P4P Backsheet'!$D$11:$BF$187,L$26,0)),"",VLOOKUP($B178,'NEL &amp; P4P Backsheet'!$D$11:$BF$187, L$26,0))</f>
        <v>0</v>
      </c>
      <c r="M178" s="210">
        <f ca="1">IF(ISERROR(VLOOKUP($B178,'NEL &amp; P4P Backsheet'!$D$11:$BF$187,M$26,0)),"",VLOOKUP($B178,'NEL &amp; P4P Backsheet'!$D$11:$BF$187, M$26,0))</f>
        <v>0</v>
      </c>
      <c r="N178" s="215">
        <f ca="1">IF(ISERROR(VLOOKUP($B178,'NEL &amp; P4P Backsheet'!$D$11:$BF$187,N$26,0)),"",VLOOKUP($B178,'NEL &amp; P4P Backsheet'!$D$11:$BF$187, N$26,0))</f>
        <v>0</v>
      </c>
      <c r="O178" s="213">
        <f ca="1">IF(ISERROR(VLOOKUP($B178,'NEL &amp; P4P Backsheet'!$D$11:$BF$187,O$26,0)),"",VLOOKUP($B178,'NEL &amp; P4P Backsheet'!$D$11:$BF$187, O$26,0))</f>
        <v>687456</v>
      </c>
      <c r="P178" s="350">
        <f ca="1">IF(ISERROR(VLOOKUP($B178,'NEL &amp; P4P Backsheet'!$D$11:$BF$187,P$26,0)),"",VLOOKUP($B178,'NEL &amp; P4P Backsheet'!$D$11:$BF$187, P$26,0))</f>
        <v>248496</v>
      </c>
      <c r="Q178" s="262">
        <f ca="1">IF(ISERROR(VLOOKUP($B178,'NEL &amp; P4P Backsheet'!$D$11:$BF$187,Q$26,0)),"",VLOOKUP($B178,'NEL &amp; P4P Backsheet'!$D$11:$BF$187, Q$26,0))</f>
        <v>374976</v>
      </c>
      <c r="R178" s="213">
        <f ca="1">IF(ISERROR(VLOOKUP($B178,'NEL &amp; P4P Backsheet'!$D$11:$BF$187,R$26,0)),"",VLOOKUP($B178,'NEL &amp; P4P Backsheet'!$D$11:$BF$187, R$26,0))</f>
        <v>687456</v>
      </c>
      <c r="S178" s="350">
        <f ca="1">IF(ISERROR(VLOOKUP($B178,'NEL &amp; P4P Backsheet'!$D$11:$BF$187,S$26,0)),"",VLOOKUP($B178,'NEL &amp; P4P Backsheet'!$D$11:$BF$187, S$26,0))</f>
        <v>248496</v>
      </c>
      <c r="T178" s="215">
        <f ca="1">IF(ISERROR(VLOOKUP($B178,'NEL &amp; P4P Backsheet'!$D$11:$BF$187,T$26,0)),"",VLOOKUP($B178,'NEL &amp; P4P Backsheet'!$D$11:$BF$187, T$26,0))</f>
        <v>374976</v>
      </c>
      <c r="U178" s="375" t="str">
        <f ca="1">IF(ISERROR(VLOOKUP($B178,'NEL &amp; P4P Backsheet'!$D$11:$BK$187,$U$26,0)),"",IF(VLOOKUP($B178,'NEL &amp; P4P Backsheet'!$D$11:$BK$187,$U$26,0)=0,"",VLOOKUP($B178,'NEL &amp; P4P Backsheet'!$D$11:$BK$187,$U$26,0)))</f>
        <v>acute care</v>
      </c>
      <c r="V178"/>
    </row>
    <row r="179" spans="1:22" ht="60" customHeight="1">
      <c r="A179" s="3">
        <v>150</v>
      </c>
      <c r="B179" s="41" t="str">
        <f t="shared" ca="1" si="5"/>
        <v>E08000024</v>
      </c>
      <c r="C179" s="42" t="str">
        <f ca="1">IF(B179="","",VLOOKUP(B179,'Org list'!$J$9:$K$637,2,0))</f>
        <v>Sunderland</v>
      </c>
      <c r="D179" s="216">
        <f ca="1">IF(ISERROR(VLOOKUP($B179,'NEL &amp; P4P Backsheet'!$D$11:$BM$187,D$26,0)),"",IF(VLOOKUP($B179,'NEL &amp; P4P Backsheet'!$D$11:$BM$187,D$26,0)=0,"",VLOOKUP($B179,'NEL &amp; P4P Backsheet'!$D$11:$BM$187,D$26,0)))</f>
        <v>1490</v>
      </c>
      <c r="E179" s="210">
        <f ca="1">IF(ISERROR(VLOOKUP($B179,'NEL &amp; P4P Backsheet'!$D$11:$BF$187,E$26,0)),"",VLOOKUP($B179,'NEL &amp; P4P Backsheet'!$D$11:$BF$187, E$26,0))</f>
        <v>95360</v>
      </c>
      <c r="F179" s="210">
        <f ca="1">IF(ISERROR(VLOOKUP($B179,'NEL &amp; P4P Backsheet'!$D$11:$BF$187,F$26,0)),"",VLOOKUP($B179,'NEL &amp; P4P Backsheet'!$D$11:$BF$187, F$26,0))</f>
        <v>93870</v>
      </c>
      <c r="G179" s="210">
        <f ca="1">IF(ISERROR(VLOOKUP($B179,'NEL &amp; P4P Backsheet'!$D$11:$BF$187,G$26,0)),"",VLOOKUP($B179,'NEL &amp; P4P Backsheet'!$D$11:$BF$187, G$26,0))</f>
        <v>93870</v>
      </c>
      <c r="H179" s="262">
        <f ca="1">IF(ISERROR(VLOOKUP($B179,'NEL &amp; P4P Backsheet'!$D$11:$BF$187,H$26,0)),"",VLOOKUP($B179,'NEL &amp; P4P Backsheet'!$D$11:$BF$187, H$26,0))</f>
        <v>95360</v>
      </c>
      <c r="I179" s="210">
        <f ca="1">IF(ISERROR(VLOOKUP($B179,'NEL &amp; P4P Backsheet'!$D$11:$BF$187,I$26,0)),"",VLOOKUP($B179,'NEL &amp; P4P Backsheet'!$D$11:$BF$187, I$26,0))</f>
        <v>0</v>
      </c>
      <c r="J179" s="347">
        <f ca="1">IF(ISERROR(VLOOKUP($B179,'NEL &amp; P4P Backsheet'!$D$11:$BF$187,J$26,0)),"",VLOOKUP($B179,'NEL &amp; P4P Backsheet'!$D$11:$BF$187, J$26,0))</f>
        <v>0</v>
      </c>
      <c r="K179" s="215">
        <f ca="1">IF(ISERROR(VLOOKUP($B179,'NEL &amp; P4P Backsheet'!$D$11:$BF$187,K$26,0)),"",VLOOKUP($B179,'NEL &amp; P4P Backsheet'!$D$11:$BF$187, K$26,0))</f>
        <v>0</v>
      </c>
      <c r="L179" s="210">
        <f ca="1">IF(ISERROR(VLOOKUP($B179,'NEL &amp; P4P Backsheet'!$D$11:$BF$187,L$26,0)),"",VLOOKUP($B179,'NEL &amp; P4P Backsheet'!$D$11:$BF$187, L$26,0))</f>
        <v>95360</v>
      </c>
      <c r="M179" s="210">
        <f ca="1">IF(ISERROR(VLOOKUP($B179,'NEL &amp; P4P Backsheet'!$D$11:$BF$187,M$26,0)),"",VLOOKUP($B179,'NEL &amp; P4P Backsheet'!$D$11:$BF$187, M$26,0))</f>
        <v>93870</v>
      </c>
      <c r="N179" s="215">
        <f ca="1">IF(ISERROR(VLOOKUP($B179,'NEL &amp; P4P Backsheet'!$D$11:$BF$187,N$26,0)),"",VLOOKUP($B179,'NEL &amp; P4P Backsheet'!$D$11:$BF$187, N$26,0))</f>
        <v>93870</v>
      </c>
      <c r="O179" s="213">
        <f ca="1">IF(ISERROR(VLOOKUP($B179,'NEL &amp; P4P Backsheet'!$D$11:$BF$187,O$26,0)),"",VLOOKUP($B179,'NEL &amp; P4P Backsheet'!$D$11:$BF$187, O$26,0))</f>
        <v>95360</v>
      </c>
      <c r="P179" s="350">
        <f ca="1">IF(ISERROR(VLOOKUP($B179,'NEL &amp; P4P Backsheet'!$D$11:$BF$187,P$26,0)),"",VLOOKUP($B179,'NEL &amp; P4P Backsheet'!$D$11:$BF$187, P$26,0))</f>
        <v>93870</v>
      </c>
      <c r="Q179" s="262">
        <f ca="1">IF(ISERROR(VLOOKUP($B179,'NEL &amp; P4P Backsheet'!$D$11:$BF$187,Q$26,0)),"",VLOOKUP($B179,'NEL &amp; P4P Backsheet'!$D$11:$BF$187, Q$26,0))</f>
        <v>93870</v>
      </c>
      <c r="R179" s="213">
        <f ca="1">IF(ISERROR(VLOOKUP($B179,'NEL &amp; P4P Backsheet'!$D$11:$BF$187,R$26,0)),"",VLOOKUP($B179,'NEL &amp; P4P Backsheet'!$D$11:$BF$187, R$26,0))</f>
        <v>0</v>
      </c>
      <c r="S179" s="350">
        <f ca="1">IF(ISERROR(VLOOKUP($B179,'NEL &amp; P4P Backsheet'!$D$11:$BF$187,S$26,0)),"",VLOOKUP($B179,'NEL &amp; P4P Backsheet'!$D$11:$BF$187, S$26,0))</f>
        <v>0</v>
      </c>
      <c r="T179" s="215">
        <f ca="1">IF(ISERROR(VLOOKUP($B179,'NEL &amp; P4P Backsheet'!$D$11:$BF$187,T$26,0)),"",VLOOKUP($B179,'NEL &amp; P4P Backsheet'!$D$11:$BF$187, T$26,0))</f>
        <v>0</v>
      </c>
      <c r="U179" s="375" t="str">
        <f ca="1">IF(ISERROR(VLOOKUP($B179,'NEL &amp; P4P Backsheet'!$D$11:$BK$187,$U$26,0)),"",IF(VLOOKUP($B179,'NEL &amp; P4P Backsheet'!$D$11:$BK$187,$U$26,0)=0,"",VLOOKUP($B179,'NEL &amp; P4P Backsheet'!$D$11:$BK$187,$U$26,0)))</f>
        <v>community care</v>
      </c>
      <c r="V179"/>
    </row>
    <row r="180" spans="1:22" ht="60" customHeight="1">
      <c r="A180" s="3">
        <v>151</v>
      </c>
      <c r="B180" s="41" t="str">
        <f t="shared" ca="1" si="5"/>
        <v>E10000030</v>
      </c>
      <c r="C180" s="42" t="str">
        <f ca="1">IF(B180="","",VLOOKUP(B180,'Org list'!$J$9:$K$637,2,0))</f>
        <v>Surrey</v>
      </c>
      <c r="D180" s="216">
        <f ca="1">IF(ISERROR(VLOOKUP($B180,'NEL &amp; P4P Backsheet'!$D$11:$BM$187,D$26,0)),"",IF(VLOOKUP($B180,'NEL &amp; P4P Backsheet'!$D$11:$BM$187,D$26,0)=0,"",VLOOKUP($B180,'NEL &amp; P4P Backsheet'!$D$11:$BM$187,D$26,0)))</f>
        <v>1490</v>
      </c>
      <c r="E180" s="210">
        <f ca="1">IF(ISERROR(VLOOKUP($B180,'NEL &amp; P4P Backsheet'!$D$11:$BF$187,E$26,0)),"",VLOOKUP($B180,'NEL &amp; P4P Backsheet'!$D$11:$BF$187, E$26,0))</f>
        <v>370025.24975902581</v>
      </c>
      <c r="F180" s="210">
        <f ca="1">IF(ISERROR(VLOOKUP($B180,'NEL &amp; P4P Backsheet'!$D$11:$BF$187,F$26,0)),"",VLOOKUP($B180,'NEL &amp; P4P Backsheet'!$D$11:$BF$187, F$26,0))</f>
        <v>374482.8577275704</v>
      </c>
      <c r="G180" s="210">
        <f ca="1">IF(ISERROR(VLOOKUP($B180,'NEL &amp; P4P Backsheet'!$D$11:$BF$187,G$26,0)),"",VLOOKUP($B180,'NEL &amp; P4P Backsheet'!$D$11:$BF$187, G$26,0))</f>
        <v>378317.90493219823</v>
      </c>
      <c r="H180" s="262">
        <f ca="1">IF(ISERROR(VLOOKUP($B180,'NEL &amp; P4P Backsheet'!$D$11:$BF$187,H$26,0)),"",VLOOKUP($B180,'NEL &amp; P4P Backsheet'!$D$11:$BF$187, H$26,0))</f>
        <v>394690.56128182379</v>
      </c>
      <c r="I180" s="210">
        <f ca="1">IF(ISERROR(VLOOKUP($B180,'NEL &amp; P4P Backsheet'!$D$11:$BF$187,I$26,0)),"",VLOOKUP($B180,'NEL &amp; P4P Backsheet'!$D$11:$BF$187, I$26,0))</f>
        <v>0</v>
      </c>
      <c r="J180" s="347">
        <f ca="1">IF(ISERROR(VLOOKUP($B180,'NEL &amp; P4P Backsheet'!$D$11:$BF$187,J$26,0)),"",VLOOKUP($B180,'NEL &amp; P4P Backsheet'!$D$11:$BF$187, J$26,0))</f>
        <v>0</v>
      </c>
      <c r="K180" s="215">
        <f ca="1">IF(ISERROR(VLOOKUP($B180,'NEL &amp; P4P Backsheet'!$D$11:$BF$187,K$26,0)),"",VLOOKUP($B180,'NEL &amp; P4P Backsheet'!$D$11:$BF$187, K$26,0))</f>
        <v>0</v>
      </c>
      <c r="L180" s="210">
        <f ca="1">IF(ISERROR(VLOOKUP($B180,'NEL &amp; P4P Backsheet'!$D$11:$BF$187,L$26,0)),"",VLOOKUP($B180,'NEL &amp; P4P Backsheet'!$D$11:$BF$187, L$26,0))</f>
        <v>0</v>
      </c>
      <c r="M180" s="210">
        <f ca="1">IF(ISERROR(VLOOKUP($B180,'NEL &amp; P4P Backsheet'!$D$11:$BF$187,M$26,0)),"",VLOOKUP($B180,'NEL &amp; P4P Backsheet'!$D$11:$BF$187, M$26,0))</f>
        <v>0</v>
      </c>
      <c r="N180" s="215">
        <f ca="1">IF(ISERROR(VLOOKUP($B180,'NEL &amp; P4P Backsheet'!$D$11:$BF$187,N$26,0)),"",VLOOKUP($B180,'NEL &amp; P4P Backsheet'!$D$11:$BF$187, N$26,0))</f>
        <v>0</v>
      </c>
      <c r="O180" s="213">
        <f ca="1">IF(ISERROR(VLOOKUP($B180,'NEL &amp; P4P Backsheet'!$D$11:$BF$187,O$26,0)),"",VLOOKUP($B180,'NEL &amp; P4P Backsheet'!$D$11:$BF$187, O$26,0))</f>
        <v>370025.24975902581</v>
      </c>
      <c r="P180" s="350">
        <f ca="1">IF(ISERROR(VLOOKUP($B180,'NEL &amp; P4P Backsheet'!$D$11:$BF$187,P$26,0)),"",VLOOKUP($B180,'NEL &amp; P4P Backsheet'!$D$11:$BF$187, P$26,0))</f>
        <v>374482.8577275704</v>
      </c>
      <c r="Q180" s="262">
        <f ca="1">IF(ISERROR(VLOOKUP($B180,'NEL &amp; P4P Backsheet'!$D$11:$BF$187,Q$26,0)),"",VLOOKUP($B180,'NEL &amp; P4P Backsheet'!$D$11:$BF$187, Q$26,0))</f>
        <v>378317.90493219823</v>
      </c>
      <c r="R180" s="213">
        <f ca="1">IF(ISERROR(VLOOKUP($B180,'NEL &amp; P4P Backsheet'!$D$11:$BF$187,R$26,0)),"",VLOOKUP($B180,'NEL &amp; P4P Backsheet'!$D$11:$BF$187, R$26,0))</f>
        <v>370025.24975902581</v>
      </c>
      <c r="S180" s="350">
        <f ca="1">IF(ISERROR(VLOOKUP($B180,'NEL &amp; P4P Backsheet'!$D$11:$BF$187,S$26,0)),"",VLOOKUP($B180,'NEL &amp; P4P Backsheet'!$D$11:$BF$187, S$26,0))</f>
        <v>374482.8577275704</v>
      </c>
      <c r="T180" s="215">
        <f ca="1">IF(ISERROR(VLOOKUP($B180,'NEL &amp; P4P Backsheet'!$D$11:$BF$187,T$26,0)),"",VLOOKUP($B180,'NEL &amp; P4P Backsheet'!$D$11:$BF$187, T$26,0))</f>
        <v>378317.90493219823</v>
      </c>
      <c r="U180" s="375" t="str">
        <f ca="1">IF(ISERROR(VLOOKUP($B180,'NEL &amp; P4P Backsheet'!$D$11:$BK$187,$U$26,0)),"",IF(VLOOKUP($B180,'NEL &amp; P4P Backsheet'!$D$11:$BK$187,$U$26,0)=0,"",VLOOKUP($B180,'NEL &amp; P4P Backsheet'!$D$11:$BK$187,$U$26,0)))</f>
        <v>acute care</v>
      </c>
      <c r="V180"/>
    </row>
    <row r="181" spans="1:22" ht="60" customHeight="1">
      <c r="A181" s="3">
        <v>152</v>
      </c>
      <c r="B181" s="41" t="str">
        <f t="shared" ca="1" si="5"/>
        <v>E09000029</v>
      </c>
      <c r="C181" s="42" t="str">
        <f ca="1">IF(B181="","",VLOOKUP(B181,'Org list'!$J$9:$K$637,2,0))</f>
        <v>Sutton</v>
      </c>
      <c r="D181" s="216">
        <f ca="1">IF(ISERROR(VLOOKUP($B181,'NEL &amp; P4P Backsheet'!$D$11:$BM$187,D$26,0)),"",IF(VLOOKUP($B181,'NEL &amp; P4P Backsheet'!$D$11:$BM$187,D$26,0)=0,"",VLOOKUP($B181,'NEL &amp; P4P Backsheet'!$D$11:$BM$187,D$26,0)))</f>
        <v>1490</v>
      </c>
      <c r="E181" s="210">
        <f ca="1">IF(ISERROR(VLOOKUP($B181,'NEL &amp; P4P Backsheet'!$D$11:$BF$187,E$26,0)),"",VLOOKUP($B181,'NEL &amp; P4P Backsheet'!$D$11:$BF$187, E$26,0))</f>
        <v>265220</v>
      </c>
      <c r="F181" s="210">
        <f ca="1">IF(ISERROR(VLOOKUP($B181,'NEL &amp; P4P Backsheet'!$D$11:$BF$187,F$26,0)),"",VLOOKUP($B181,'NEL &amp; P4P Backsheet'!$D$11:$BF$187, F$26,0))</f>
        <v>238400</v>
      </c>
      <c r="G181" s="210">
        <f ca="1">IF(ISERROR(VLOOKUP($B181,'NEL &amp; P4P Backsheet'!$D$11:$BF$187,G$26,0)),"",VLOOKUP($B181,'NEL &amp; P4P Backsheet'!$D$11:$BF$187, G$26,0))</f>
        <v>241380</v>
      </c>
      <c r="H181" s="262">
        <f ca="1">IF(ISERROR(VLOOKUP($B181,'NEL &amp; P4P Backsheet'!$D$11:$BF$187,H$26,0)),"",VLOOKUP($B181,'NEL &amp; P4P Backsheet'!$D$11:$BF$187, H$26,0))</f>
        <v>259260</v>
      </c>
      <c r="I181" s="210">
        <f ca="1">IF(ISERROR(VLOOKUP($B181,'NEL &amp; P4P Backsheet'!$D$11:$BF$187,I$26,0)),"",VLOOKUP($B181,'NEL &amp; P4P Backsheet'!$D$11:$BF$187, I$26,0))</f>
        <v>17880</v>
      </c>
      <c r="J181" s="347">
        <f ca="1">IF(ISERROR(VLOOKUP($B181,'NEL &amp; P4P Backsheet'!$D$11:$BF$187,J$26,0)),"",VLOOKUP($B181,'NEL &amp; P4P Backsheet'!$D$11:$BF$187, J$26,0))</f>
        <v>201150</v>
      </c>
      <c r="K181" s="215">
        <f ca="1">IF(ISERROR(VLOOKUP($B181,'NEL &amp; P4P Backsheet'!$D$11:$BF$187,K$26,0)),"",VLOOKUP($B181,'NEL &amp; P4P Backsheet'!$D$11:$BF$187, K$26,0))</f>
        <v>525970</v>
      </c>
      <c r="L181" s="210">
        <f ca="1">IF(ISERROR(VLOOKUP($B181,'NEL &amp; P4P Backsheet'!$D$11:$BF$187,L$26,0)),"",VLOOKUP($B181,'NEL &amp; P4P Backsheet'!$D$11:$BF$187, L$26,0))</f>
        <v>17880</v>
      </c>
      <c r="M181" s="210">
        <f ca="1">IF(ISERROR(VLOOKUP($B181,'NEL &amp; P4P Backsheet'!$D$11:$BF$187,M$26,0)),"",VLOOKUP($B181,'NEL &amp; P4P Backsheet'!$D$11:$BF$187, M$26,0))</f>
        <v>0</v>
      </c>
      <c r="N181" s="215">
        <f ca="1">IF(ISERROR(VLOOKUP($B181,'NEL &amp; P4P Backsheet'!$D$11:$BF$187,N$26,0)),"",VLOOKUP($B181,'NEL &amp; P4P Backsheet'!$D$11:$BF$187, N$26,0))</f>
        <v>0</v>
      </c>
      <c r="O181" s="213">
        <f ca="1">IF(ISERROR(VLOOKUP($B181,'NEL &amp; P4P Backsheet'!$D$11:$BF$187,O$26,0)),"",VLOOKUP($B181,'NEL &amp; P4P Backsheet'!$D$11:$BF$187, O$26,0))</f>
        <v>247340</v>
      </c>
      <c r="P181" s="350">
        <f ca="1">IF(ISERROR(VLOOKUP($B181,'NEL &amp; P4P Backsheet'!$D$11:$BF$187,P$26,0)),"",VLOOKUP($B181,'NEL &amp; P4P Backsheet'!$D$11:$BF$187, P$26,0))</f>
        <v>37250</v>
      </c>
      <c r="Q181" s="262">
        <f ca="1">IF(ISERROR(VLOOKUP($B181,'NEL &amp; P4P Backsheet'!$D$11:$BF$187,Q$26,0)),"",VLOOKUP($B181,'NEL &amp; P4P Backsheet'!$D$11:$BF$187, Q$26,0))</f>
        <v>-284590</v>
      </c>
      <c r="R181" s="213">
        <f ca="1">IF(ISERROR(VLOOKUP($B181,'NEL &amp; P4P Backsheet'!$D$11:$BF$187,R$26,0)),"",VLOOKUP($B181,'NEL &amp; P4P Backsheet'!$D$11:$BF$187, R$26,0))</f>
        <v>247340</v>
      </c>
      <c r="S181" s="350">
        <f ca="1">IF(ISERROR(VLOOKUP($B181,'NEL &amp; P4P Backsheet'!$D$11:$BF$187,S$26,0)),"",VLOOKUP($B181,'NEL &amp; P4P Backsheet'!$D$11:$BF$187, S$26,0))</f>
        <v>238400</v>
      </c>
      <c r="T181" s="215">
        <f ca="1">IF(ISERROR(VLOOKUP($B181,'NEL &amp; P4P Backsheet'!$D$11:$BF$187,T$26,0)),"",VLOOKUP($B181,'NEL &amp; P4P Backsheet'!$D$11:$BF$187, T$26,0))</f>
        <v>241380</v>
      </c>
      <c r="U181" s="375" t="str">
        <f ca="1">IF(ISERROR(VLOOKUP($B181,'NEL &amp; P4P Backsheet'!$D$11:$BK$187,$U$26,0)),"",IF(VLOOKUP($B181,'NEL &amp; P4P Backsheet'!$D$11:$BK$187,$U$26,0)=0,"",VLOOKUP($B181,'NEL &amp; P4P Backsheet'!$D$11:$BK$187,$U$26,0)))</f>
        <v>not applicable</v>
      </c>
      <c r="V181"/>
    </row>
    <row r="182" spans="1:22" ht="60" customHeight="1">
      <c r="A182" s="3">
        <v>153</v>
      </c>
      <c r="B182" s="41" t="str">
        <f t="shared" ca="1" si="5"/>
        <v>E06000030</v>
      </c>
      <c r="C182" s="42" t="str">
        <f ca="1">IF(B182="","",VLOOKUP(B182,'Org list'!$J$9:$K$637,2,0))</f>
        <v>Swindon</v>
      </c>
      <c r="D182" s="216">
        <f ca="1">IF(ISERROR(VLOOKUP($B182,'NEL &amp; P4P Backsheet'!$D$11:$BM$187,D$26,0)),"",IF(VLOOKUP($B182,'NEL &amp; P4P Backsheet'!$D$11:$BM$187,D$26,0)=0,"",VLOOKUP($B182,'NEL &amp; P4P Backsheet'!$D$11:$BM$187,D$26,0)))</f>
        <v>1490</v>
      </c>
      <c r="E182" s="210">
        <f ca="1">IF(ISERROR(VLOOKUP($B182,'NEL &amp; P4P Backsheet'!$D$11:$BF$187,E$26,0)),"",VLOOKUP($B182,'NEL &amp; P4P Backsheet'!$D$11:$BF$187, E$26,0))</f>
        <v>0</v>
      </c>
      <c r="F182" s="210">
        <f ca="1">IF(ISERROR(VLOOKUP($B182,'NEL &amp; P4P Backsheet'!$D$11:$BF$187,F$26,0)),"",VLOOKUP($B182,'NEL &amp; P4P Backsheet'!$D$11:$BF$187, F$26,0))</f>
        <v>0</v>
      </c>
      <c r="G182" s="210">
        <f ca="1">IF(ISERROR(VLOOKUP($B182,'NEL &amp; P4P Backsheet'!$D$11:$BF$187,G$26,0)),"",VLOOKUP($B182,'NEL &amp; P4P Backsheet'!$D$11:$BF$187, G$26,0))</f>
        <v>105790</v>
      </c>
      <c r="H182" s="262">
        <f ca="1">IF(ISERROR(VLOOKUP($B182,'NEL &amp; P4P Backsheet'!$D$11:$BF$187,H$26,0)),"",VLOOKUP($B182,'NEL &amp; P4P Backsheet'!$D$11:$BF$187, H$26,0))</f>
        <v>439550</v>
      </c>
      <c r="I182" s="210">
        <f ca="1">IF(ISERROR(VLOOKUP($B182,'NEL &amp; P4P Backsheet'!$D$11:$BF$187,I$26,0)),"",VLOOKUP($B182,'NEL &amp; P4P Backsheet'!$D$11:$BF$187, I$26,0))</f>
        <v>0</v>
      </c>
      <c r="J182" s="347">
        <f ca="1">IF(ISERROR(VLOOKUP($B182,'NEL &amp; P4P Backsheet'!$D$11:$BF$187,J$26,0)),"",VLOOKUP($B182,'NEL &amp; P4P Backsheet'!$D$11:$BF$187, J$26,0))</f>
        <v>0</v>
      </c>
      <c r="K182" s="215">
        <f ca="1">IF(ISERROR(VLOOKUP($B182,'NEL &amp; P4P Backsheet'!$D$11:$BF$187,K$26,0)),"",VLOOKUP($B182,'NEL &amp; P4P Backsheet'!$D$11:$BF$187, K$26,0))</f>
        <v>0</v>
      </c>
      <c r="L182" s="210">
        <f ca="1">IF(ISERROR(VLOOKUP($B182,'NEL &amp; P4P Backsheet'!$D$11:$BF$187,L$26,0)),"",VLOOKUP($B182,'NEL &amp; P4P Backsheet'!$D$11:$BF$187, L$26,0))</f>
        <v>0</v>
      </c>
      <c r="M182" s="210">
        <f ca="1">IF(ISERROR(VLOOKUP($B182,'NEL &amp; P4P Backsheet'!$D$11:$BF$187,M$26,0)),"",VLOOKUP($B182,'NEL &amp; P4P Backsheet'!$D$11:$BF$187, M$26,0))</f>
        <v>0</v>
      </c>
      <c r="N182" s="215">
        <f ca="1">IF(ISERROR(VLOOKUP($B182,'NEL &amp; P4P Backsheet'!$D$11:$BF$187,N$26,0)),"",VLOOKUP($B182,'NEL &amp; P4P Backsheet'!$D$11:$BF$187, N$26,0))</f>
        <v>0</v>
      </c>
      <c r="O182" s="213">
        <f ca="1">IF(ISERROR(VLOOKUP($B182,'NEL &amp; P4P Backsheet'!$D$11:$BF$187,O$26,0)),"",VLOOKUP($B182,'NEL &amp; P4P Backsheet'!$D$11:$BF$187, O$26,0))</f>
        <v>0</v>
      </c>
      <c r="P182" s="350">
        <f ca="1">IF(ISERROR(VLOOKUP($B182,'NEL &amp; P4P Backsheet'!$D$11:$BF$187,P$26,0)),"",VLOOKUP($B182,'NEL &amp; P4P Backsheet'!$D$11:$BF$187, P$26,0))</f>
        <v>0</v>
      </c>
      <c r="Q182" s="262">
        <f ca="1">IF(ISERROR(VLOOKUP($B182,'NEL &amp; P4P Backsheet'!$D$11:$BF$187,Q$26,0)),"",VLOOKUP($B182,'NEL &amp; P4P Backsheet'!$D$11:$BF$187, Q$26,0))</f>
        <v>105790</v>
      </c>
      <c r="R182" s="213">
        <f ca="1">IF(ISERROR(VLOOKUP($B182,'NEL &amp; P4P Backsheet'!$D$11:$BF$187,R$26,0)),"",VLOOKUP($B182,'NEL &amp; P4P Backsheet'!$D$11:$BF$187, R$26,0))</f>
        <v>0</v>
      </c>
      <c r="S182" s="350">
        <f ca="1">IF(ISERROR(VLOOKUP($B182,'NEL &amp; P4P Backsheet'!$D$11:$BF$187,S$26,0)),"",VLOOKUP($B182,'NEL &amp; P4P Backsheet'!$D$11:$BF$187, S$26,0))</f>
        <v>0</v>
      </c>
      <c r="T182" s="215">
        <f ca="1">IF(ISERROR(VLOOKUP($B182,'NEL &amp; P4P Backsheet'!$D$11:$BF$187,T$26,0)),"",VLOOKUP($B182,'NEL &amp; P4P Backsheet'!$D$11:$BF$187, T$26,0))</f>
        <v>105790</v>
      </c>
      <c r="U182" s="375" t="str">
        <f ca="1">IF(ISERROR(VLOOKUP($B182,'NEL &amp; P4P Backsheet'!$D$11:$BK$187,$U$26,0)),"",IF(VLOOKUP($B182,'NEL &amp; P4P Backsheet'!$D$11:$BK$187,$U$26,0)=0,"",VLOOKUP($B182,'NEL &amp; P4P Backsheet'!$D$11:$BK$187,$U$26,0)))</f>
        <v>community care</v>
      </c>
      <c r="V182"/>
    </row>
    <row r="183" spans="1:22" ht="60" customHeight="1">
      <c r="A183" s="3">
        <v>154</v>
      </c>
      <c r="B183" s="41" t="str">
        <f t="shared" ca="1" si="5"/>
        <v>E08000008</v>
      </c>
      <c r="C183" s="42" t="str">
        <f ca="1">IF(B183="","",VLOOKUP(B183,'Org list'!$J$9:$K$637,2,0))</f>
        <v>Tameside</v>
      </c>
      <c r="D183" s="216">
        <f ca="1">IF(ISERROR(VLOOKUP($B183,'NEL &amp; P4P Backsheet'!$D$11:$BM$187,D$26,0)),"",IF(VLOOKUP($B183,'NEL &amp; P4P Backsheet'!$D$11:$BM$187,D$26,0)=0,"",VLOOKUP($B183,'NEL &amp; P4P Backsheet'!$D$11:$BM$187,D$26,0)))</f>
        <v>1490</v>
      </c>
      <c r="E183" s="210">
        <f ca="1">IF(ISERROR(VLOOKUP($B183,'NEL &amp; P4P Backsheet'!$D$11:$BF$187,E$26,0)),"",VLOOKUP($B183,'NEL &amp; P4P Backsheet'!$D$11:$BF$187, E$26,0))</f>
        <v>278630</v>
      </c>
      <c r="F183" s="210">
        <f ca="1">IF(ISERROR(VLOOKUP($B183,'NEL &amp; P4P Backsheet'!$D$11:$BF$187,F$26,0)),"",VLOOKUP($B183,'NEL &amp; P4P Backsheet'!$D$11:$BF$187, F$26,0))</f>
        <v>266710</v>
      </c>
      <c r="G183" s="210">
        <f ca="1">IF(ISERROR(VLOOKUP($B183,'NEL &amp; P4P Backsheet'!$D$11:$BF$187,G$26,0)),"",VLOOKUP($B183,'NEL &amp; P4P Backsheet'!$D$11:$BF$187, G$26,0))</f>
        <v>263730</v>
      </c>
      <c r="H183" s="262">
        <f ca="1">IF(ISERROR(VLOOKUP($B183,'NEL &amp; P4P Backsheet'!$D$11:$BF$187,H$26,0)),"",VLOOKUP($B183,'NEL &amp; P4P Backsheet'!$D$11:$BF$187, H$26,0))</f>
        <v>265220</v>
      </c>
      <c r="I183" s="210">
        <f ca="1">IF(ISERROR(VLOOKUP($B183,'NEL &amp; P4P Backsheet'!$D$11:$BF$187,I$26,0)),"",VLOOKUP($B183,'NEL &amp; P4P Backsheet'!$D$11:$BF$187, I$26,0))</f>
        <v>278630</v>
      </c>
      <c r="J183" s="347">
        <f ca="1">IF(ISERROR(VLOOKUP($B183,'NEL &amp; P4P Backsheet'!$D$11:$BF$187,J$26,0)),"",VLOOKUP($B183,'NEL &amp; P4P Backsheet'!$D$11:$BF$187, J$26,0))</f>
        <v>266710</v>
      </c>
      <c r="K183" s="215">
        <f ca="1">IF(ISERROR(VLOOKUP($B183,'NEL &amp; P4P Backsheet'!$D$11:$BF$187,K$26,0)),"",VLOOKUP($B183,'NEL &amp; P4P Backsheet'!$D$11:$BF$187, K$26,0))</f>
        <v>238400</v>
      </c>
      <c r="L183" s="210">
        <f ca="1">IF(ISERROR(VLOOKUP($B183,'NEL &amp; P4P Backsheet'!$D$11:$BF$187,L$26,0)),"",VLOOKUP($B183,'NEL &amp; P4P Backsheet'!$D$11:$BF$187, L$26,0))</f>
        <v>0</v>
      </c>
      <c r="M183" s="210">
        <f ca="1">IF(ISERROR(VLOOKUP($B183,'NEL &amp; P4P Backsheet'!$D$11:$BF$187,M$26,0)),"",VLOOKUP($B183,'NEL &amp; P4P Backsheet'!$D$11:$BF$187, M$26,0))</f>
        <v>0</v>
      </c>
      <c r="N183" s="215">
        <f ca="1">IF(ISERROR(VLOOKUP($B183,'NEL &amp; P4P Backsheet'!$D$11:$BF$187,N$26,0)),"",VLOOKUP($B183,'NEL &amp; P4P Backsheet'!$D$11:$BF$187, N$26,0))</f>
        <v>0</v>
      </c>
      <c r="O183" s="213">
        <f ca="1">IF(ISERROR(VLOOKUP($B183,'NEL &amp; P4P Backsheet'!$D$11:$BF$187,O$26,0)),"",VLOOKUP($B183,'NEL &amp; P4P Backsheet'!$D$11:$BF$187, O$26,0))</f>
        <v>0</v>
      </c>
      <c r="P183" s="350">
        <f ca="1">IF(ISERROR(VLOOKUP($B183,'NEL &amp; P4P Backsheet'!$D$11:$BF$187,P$26,0)),"",VLOOKUP($B183,'NEL &amp; P4P Backsheet'!$D$11:$BF$187, P$26,0))</f>
        <v>0</v>
      </c>
      <c r="Q183" s="262">
        <f ca="1">IF(ISERROR(VLOOKUP($B183,'NEL &amp; P4P Backsheet'!$D$11:$BF$187,Q$26,0)),"",VLOOKUP($B183,'NEL &amp; P4P Backsheet'!$D$11:$BF$187, Q$26,0))</f>
        <v>25330</v>
      </c>
      <c r="R183" s="213">
        <f ca="1">IF(ISERROR(VLOOKUP($B183,'NEL &amp; P4P Backsheet'!$D$11:$BF$187,R$26,0)),"",VLOOKUP($B183,'NEL &amp; P4P Backsheet'!$D$11:$BF$187, R$26,0))</f>
        <v>278630</v>
      </c>
      <c r="S183" s="350">
        <f ca="1">IF(ISERROR(VLOOKUP($B183,'NEL &amp; P4P Backsheet'!$D$11:$BF$187,S$26,0)),"",VLOOKUP($B183,'NEL &amp; P4P Backsheet'!$D$11:$BF$187, S$26,0))</f>
        <v>266710</v>
      </c>
      <c r="T183" s="215">
        <f ca="1">IF(ISERROR(VLOOKUP($B183,'NEL &amp; P4P Backsheet'!$D$11:$BF$187,T$26,0)),"",VLOOKUP($B183,'NEL &amp; P4P Backsheet'!$D$11:$BF$187, T$26,0))</f>
        <v>263730</v>
      </c>
      <c r="U183" s="375" t="str">
        <f ca="1">IF(ISERROR(VLOOKUP($B183,'NEL &amp; P4P Backsheet'!$D$11:$BK$187,$U$26,0)),"",IF(VLOOKUP($B183,'NEL &amp; P4P Backsheet'!$D$11:$BK$187,$U$26,0)=0,"",VLOOKUP($B183,'NEL &amp; P4P Backsheet'!$D$11:$BK$187,$U$26,0)))</f>
        <v>not applicable</v>
      </c>
      <c r="V183"/>
    </row>
    <row r="184" spans="1:22" ht="60" customHeight="1">
      <c r="A184" s="3">
        <v>155</v>
      </c>
      <c r="B184" s="41" t="str">
        <f t="shared" ca="1" si="5"/>
        <v>E06000020</v>
      </c>
      <c r="C184" s="42" t="str">
        <f ca="1">IF(B184="","",VLOOKUP(B184,'Org list'!$J$9:$K$637,2,0))</f>
        <v>Telford and Wrekin</v>
      </c>
      <c r="D184" s="216">
        <f ca="1">IF(ISERROR(VLOOKUP($B184,'NEL &amp; P4P Backsheet'!$D$11:$BM$187,D$26,0)),"",IF(VLOOKUP($B184,'NEL &amp; P4P Backsheet'!$D$11:$BM$187,D$26,0)=0,"",VLOOKUP($B184,'NEL &amp; P4P Backsheet'!$D$11:$BM$187,D$26,0)))</f>
        <v>725</v>
      </c>
      <c r="E184" s="210">
        <f ca="1">IF(ISERROR(VLOOKUP($B184,'NEL &amp; P4P Backsheet'!$D$11:$BF$187,E$26,0)),"",VLOOKUP($B184,'NEL &amp; P4P Backsheet'!$D$11:$BF$187, E$26,0))</f>
        <v>112375.00000000001</v>
      </c>
      <c r="F184" s="210">
        <f ca="1">IF(ISERROR(VLOOKUP($B184,'NEL &amp; P4P Backsheet'!$D$11:$BF$187,F$26,0)),"",VLOOKUP($B184,'NEL &amp; P4P Backsheet'!$D$11:$BF$187, F$26,0))</f>
        <v>108025.00000000001</v>
      </c>
      <c r="G184" s="210">
        <f ca="1">IF(ISERROR(VLOOKUP($B184,'NEL &amp; P4P Backsheet'!$D$11:$BF$187,G$26,0)),"",VLOOKUP($B184,'NEL &amp; P4P Backsheet'!$D$11:$BF$187, G$26,0))</f>
        <v>103674.99999999997</v>
      </c>
      <c r="H184" s="262">
        <f ca="1">IF(ISERROR(VLOOKUP($B184,'NEL &amp; P4P Backsheet'!$D$11:$BF$187,H$26,0)),"",VLOOKUP($B184,'NEL &amp; P4P Backsheet'!$D$11:$BF$187, H$26,0))</f>
        <v>110925</v>
      </c>
      <c r="I184" s="210">
        <f ca="1">IF(ISERROR(VLOOKUP($B184,'NEL &amp; P4P Backsheet'!$D$11:$BF$187,I$26,0)),"",VLOOKUP($B184,'NEL &amp; P4P Backsheet'!$D$11:$BF$187, I$26,0))</f>
        <v>112375.00000000001</v>
      </c>
      <c r="J184" s="347">
        <f ca="1">IF(ISERROR(VLOOKUP($B184,'NEL &amp; P4P Backsheet'!$D$11:$BF$187,J$26,0)),"",VLOOKUP($B184,'NEL &amp; P4P Backsheet'!$D$11:$BF$187, J$26,0))</f>
        <v>108025.00000000001</v>
      </c>
      <c r="K184" s="215">
        <f ca="1">IF(ISERROR(VLOOKUP($B184,'NEL &amp; P4P Backsheet'!$D$11:$BF$187,K$26,0)),"",VLOOKUP($B184,'NEL &amp; P4P Backsheet'!$D$11:$BF$187, K$26,0))</f>
        <v>0</v>
      </c>
      <c r="L184" s="210">
        <f ca="1">IF(ISERROR(VLOOKUP($B184,'NEL &amp; P4P Backsheet'!$D$11:$BF$187,L$26,0)),"",VLOOKUP($B184,'NEL &amp; P4P Backsheet'!$D$11:$BF$187, L$26,0))</f>
        <v>0</v>
      </c>
      <c r="M184" s="210">
        <f ca="1">IF(ISERROR(VLOOKUP($B184,'NEL &amp; P4P Backsheet'!$D$11:$BF$187,M$26,0)),"",VLOOKUP($B184,'NEL &amp; P4P Backsheet'!$D$11:$BF$187, M$26,0))</f>
        <v>0</v>
      </c>
      <c r="N184" s="215">
        <f ca="1">IF(ISERROR(VLOOKUP($B184,'NEL &amp; P4P Backsheet'!$D$11:$BF$187,N$26,0)),"",VLOOKUP($B184,'NEL &amp; P4P Backsheet'!$D$11:$BF$187, N$26,0))</f>
        <v>0</v>
      </c>
      <c r="O184" s="213">
        <f ca="1">IF(ISERROR(VLOOKUP($B184,'NEL &amp; P4P Backsheet'!$D$11:$BF$187,O$26,0)),"",VLOOKUP($B184,'NEL &amp; P4P Backsheet'!$D$11:$BF$187, O$26,0))</f>
        <v>0</v>
      </c>
      <c r="P184" s="350">
        <f ca="1">IF(ISERROR(VLOOKUP($B184,'NEL &amp; P4P Backsheet'!$D$11:$BF$187,P$26,0)),"",VLOOKUP($B184,'NEL &amp; P4P Backsheet'!$D$11:$BF$187, P$26,0))</f>
        <v>0</v>
      </c>
      <c r="Q184" s="262">
        <f ca="1">IF(ISERROR(VLOOKUP($B184,'NEL &amp; P4P Backsheet'!$D$11:$BF$187,Q$26,0)),"",VLOOKUP($B184,'NEL &amp; P4P Backsheet'!$D$11:$BF$187, Q$26,0))</f>
        <v>103674.99999999997</v>
      </c>
      <c r="R184" s="213">
        <f ca="1">IF(ISERROR(VLOOKUP($B184,'NEL &amp; P4P Backsheet'!$D$11:$BF$187,R$26,0)),"",VLOOKUP($B184,'NEL &amp; P4P Backsheet'!$D$11:$BF$187, R$26,0))</f>
        <v>112375.00000000001</v>
      </c>
      <c r="S184" s="350">
        <f ca="1">IF(ISERROR(VLOOKUP($B184,'NEL &amp; P4P Backsheet'!$D$11:$BF$187,S$26,0)),"",VLOOKUP($B184,'NEL &amp; P4P Backsheet'!$D$11:$BF$187, S$26,0))</f>
        <v>108025.00000000001</v>
      </c>
      <c r="T184" s="215">
        <f ca="1">IF(ISERROR(VLOOKUP($B184,'NEL &amp; P4P Backsheet'!$D$11:$BF$187,T$26,0)),"",VLOOKUP($B184,'NEL &amp; P4P Backsheet'!$D$11:$BF$187, T$26,0))</f>
        <v>103674.99999999997</v>
      </c>
      <c r="U184" s="375" t="str">
        <f ca="1">IF(ISERROR(VLOOKUP($B184,'NEL &amp; P4P Backsheet'!$D$11:$BK$187,$U$26,0)),"",IF(VLOOKUP($B184,'NEL &amp; P4P Backsheet'!$D$11:$BK$187,$U$26,0)=0,"",VLOOKUP($B184,'NEL &amp; P4P Backsheet'!$D$11:$BK$187,$U$26,0)))</f>
        <v>not applicable</v>
      </c>
      <c r="V184"/>
    </row>
    <row r="185" spans="1:22" ht="60" customHeight="1">
      <c r="A185" s="3">
        <v>156</v>
      </c>
      <c r="B185" s="41" t="str">
        <f t="shared" ca="1" si="5"/>
        <v>E06000034</v>
      </c>
      <c r="C185" s="42" t="str">
        <f ca="1">IF(B185="","",VLOOKUP(B185,'Org list'!$J$9:$K$637,2,0))</f>
        <v>Thurrock</v>
      </c>
      <c r="D185" s="216">
        <f ca="1">IF(ISERROR(VLOOKUP($B185,'NEL &amp; P4P Backsheet'!$D$11:$BM$187,D$26,0)),"",IF(VLOOKUP($B185,'NEL &amp; P4P Backsheet'!$D$11:$BM$187,D$26,0)=0,"",VLOOKUP($B185,'NEL &amp; P4P Backsheet'!$D$11:$BM$187,D$26,0)))</f>
        <v>1490</v>
      </c>
      <c r="E185" s="210">
        <f ca="1">IF(ISERROR(VLOOKUP($B185,'NEL &amp; P4P Backsheet'!$D$11:$BF$187,E$26,0)),"",VLOOKUP($B185,'NEL &amp; P4P Backsheet'!$D$11:$BF$187, E$26,0))</f>
        <v>245730.8000000001</v>
      </c>
      <c r="F185" s="210">
        <f ca="1">IF(ISERROR(VLOOKUP($B185,'NEL &amp; P4P Backsheet'!$D$11:$BF$187,F$26,0)),"",VLOOKUP($B185,'NEL &amp; P4P Backsheet'!$D$11:$BF$187, F$26,0))</f>
        <v>255535.00000000006</v>
      </c>
      <c r="G185" s="210">
        <f ca="1">IF(ISERROR(VLOOKUP($B185,'NEL &amp; P4P Backsheet'!$D$11:$BF$187,G$26,0)),"",VLOOKUP($B185,'NEL &amp; P4P Backsheet'!$D$11:$BF$187, G$26,0))</f>
        <v>260280.64999999932</v>
      </c>
      <c r="H185" s="262">
        <f ca="1">IF(ISERROR(VLOOKUP($B185,'NEL &amp; P4P Backsheet'!$D$11:$BF$187,H$26,0)),"",VLOOKUP($B185,'NEL &amp; P4P Backsheet'!$D$11:$BF$187, H$26,0))</f>
        <v>261010.74999999884</v>
      </c>
      <c r="I185" s="210">
        <f ca="1">IF(ISERROR(VLOOKUP($B185,'NEL &amp; P4P Backsheet'!$D$11:$BF$187,I$26,0)),"",VLOOKUP($B185,'NEL &amp; P4P Backsheet'!$D$11:$BF$187, I$26,0))</f>
        <v>0</v>
      </c>
      <c r="J185" s="347">
        <f ca="1">IF(ISERROR(VLOOKUP($B185,'NEL &amp; P4P Backsheet'!$D$11:$BF$187,J$26,0)),"",VLOOKUP($B185,'NEL &amp; P4P Backsheet'!$D$11:$BF$187, J$26,0))</f>
        <v>363560</v>
      </c>
      <c r="K185" s="215">
        <f ca="1">IF(ISERROR(VLOOKUP($B185,'NEL &amp; P4P Backsheet'!$D$11:$BF$187,K$26,0)),"",VLOOKUP($B185,'NEL &amp; P4P Backsheet'!$D$11:$BF$187, K$26,0))</f>
        <v>110260.00000000006</v>
      </c>
      <c r="L185" s="210">
        <f ca="1">IF(ISERROR(VLOOKUP($B185,'NEL &amp; P4P Backsheet'!$D$11:$BF$187,L$26,0)),"",VLOOKUP($B185,'NEL &amp; P4P Backsheet'!$D$11:$BF$187, L$26,0))</f>
        <v>135590</v>
      </c>
      <c r="M185" s="210">
        <f ca="1">IF(ISERROR(VLOOKUP($B185,'NEL &amp; P4P Backsheet'!$D$11:$BF$187,M$26,0)),"",VLOOKUP($B185,'NEL &amp; P4P Backsheet'!$D$11:$BF$187, M$26,0))</f>
        <v>336740</v>
      </c>
      <c r="N185" s="215">
        <f ca="1">IF(ISERROR(VLOOKUP($B185,'NEL &amp; P4P Backsheet'!$D$11:$BF$187,N$26,0)),"",VLOOKUP($B185,'NEL &amp; P4P Backsheet'!$D$11:$BF$187, N$26,0))</f>
        <v>1683</v>
      </c>
      <c r="O185" s="213">
        <f ca="1">IF(ISERROR(VLOOKUP($B185,'NEL &amp; P4P Backsheet'!$D$11:$BF$187,O$26,0)),"",VLOOKUP($B185,'NEL &amp; P4P Backsheet'!$D$11:$BF$187, O$26,0))</f>
        <v>245730.8000000001</v>
      </c>
      <c r="P185" s="350">
        <f ca="1">IF(ISERROR(VLOOKUP($B185,'NEL &amp; P4P Backsheet'!$D$11:$BF$187,P$26,0)),"",VLOOKUP($B185,'NEL &amp; P4P Backsheet'!$D$11:$BF$187, P$26,0))</f>
        <v>-108024.99999999994</v>
      </c>
      <c r="Q185" s="262">
        <f ca="1">IF(ISERROR(VLOOKUP($B185,'NEL &amp; P4P Backsheet'!$D$11:$BF$187,Q$26,0)),"",VLOOKUP($B185,'NEL &amp; P4P Backsheet'!$D$11:$BF$187, Q$26,0))</f>
        <v>150020.64999999927</v>
      </c>
      <c r="R185" s="213">
        <f ca="1">IF(ISERROR(VLOOKUP($B185,'NEL &amp; P4P Backsheet'!$D$11:$BF$187,R$26,0)),"",VLOOKUP($B185,'NEL &amp; P4P Backsheet'!$D$11:$BF$187, R$26,0))</f>
        <v>110140.8000000001</v>
      </c>
      <c r="S185" s="350">
        <f ca="1">IF(ISERROR(VLOOKUP($B185,'NEL &amp; P4P Backsheet'!$D$11:$BF$187,S$26,0)),"",VLOOKUP($B185,'NEL &amp; P4P Backsheet'!$D$11:$BF$187, S$26,0))</f>
        <v>-81204.999999999942</v>
      </c>
      <c r="T185" s="215">
        <f ca="1">IF(ISERROR(VLOOKUP($B185,'NEL &amp; P4P Backsheet'!$D$11:$BF$187,T$26,0)),"",VLOOKUP($B185,'NEL &amp; P4P Backsheet'!$D$11:$BF$187, T$26,0))</f>
        <v>258597.64999999932</v>
      </c>
      <c r="U185" s="375" t="str">
        <f ca="1">IF(ISERROR(VLOOKUP($B185,'NEL &amp; P4P Backsheet'!$D$11:$BK$187,$U$26,0)),"",IF(VLOOKUP($B185,'NEL &amp; P4P Backsheet'!$D$11:$BK$187,$U$26,0)=0,"",VLOOKUP($B185,'NEL &amp; P4P Backsheet'!$D$11:$BK$187,$U$26,0)))</f>
        <v>not applicable</v>
      </c>
      <c r="V185"/>
    </row>
    <row r="186" spans="1:22" ht="60" customHeight="1">
      <c r="A186" s="3">
        <v>157</v>
      </c>
      <c r="B186" s="41" t="str">
        <f t="shared" ca="1" si="5"/>
        <v>E06000027</v>
      </c>
      <c r="C186" s="42" t="str">
        <f ca="1">IF(B186="","",VLOOKUP(B186,'Org list'!$J$9:$K$637,2,0))</f>
        <v>Torbay</v>
      </c>
      <c r="D186" s="216">
        <f ca="1">IF(ISERROR(VLOOKUP($B186,'NEL &amp; P4P Backsheet'!$D$11:$BM$187,D$26,0)),"",IF(VLOOKUP($B186,'NEL &amp; P4P Backsheet'!$D$11:$BM$187,D$26,0)=0,"",VLOOKUP($B186,'NEL &amp; P4P Backsheet'!$D$11:$BM$187,D$26,0)))</f>
        <v>1800</v>
      </c>
      <c r="E186" s="210">
        <f ca="1">IF(ISERROR(VLOOKUP($B186,'NEL &amp; P4P Backsheet'!$D$11:$BF$187,E$26,0)),"",VLOOKUP($B186,'NEL &amp; P4P Backsheet'!$D$11:$BF$187, E$26,0))</f>
        <v>0</v>
      </c>
      <c r="F186" s="210">
        <f ca="1">IF(ISERROR(VLOOKUP($B186,'NEL &amp; P4P Backsheet'!$D$11:$BF$187,F$26,0)),"",VLOOKUP($B186,'NEL &amp; P4P Backsheet'!$D$11:$BF$187, F$26,0))</f>
        <v>0</v>
      </c>
      <c r="G186" s="210">
        <f ca="1">IF(ISERROR(VLOOKUP($B186,'NEL &amp; P4P Backsheet'!$D$11:$BF$187,G$26,0)),"",VLOOKUP($B186,'NEL &amp; P4P Backsheet'!$D$11:$BF$187, G$26,0))</f>
        <v>0</v>
      </c>
      <c r="H186" s="262">
        <f ca="1">IF(ISERROR(VLOOKUP($B186,'NEL &amp; P4P Backsheet'!$D$11:$BF$187,H$26,0)),"",VLOOKUP($B186,'NEL &amp; P4P Backsheet'!$D$11:$BF$187, H$26,0))</f>
        <v>0</v>
      </c>
      <c r="I186" s="210">
        <f ca="1">IF(ISERROR(VLOOKUP($B186,'NEL &amp; P4P Backsheet'!$D$11:$BF$187,I$26,0)),"",VLOOKUP($B186,'NEL &amp; P4P Backsheet'!$D$11:$BF$187, I$26,0))</f>
        <v>0</v>
      </c>
      <c r="J186" s="347">
        <f ca="1">IF(ISERROR(VLOOKUP($B186,'NEL &amp; P4P Backsheet'!$D$11:$BF$187,J$26,0)),"",VLOOKUP($B186,'NEL &amp; P4P Backsheet'!$D$11:$BF$187, J$26,0))</f>
        <v>0</v>
      </c>
      <c r="K186" s="215">
        <f ca="1">IF(ISERROR(VLOOKUP($B186,'NEL &amp; P4P Backsheet'!$D$11:$BF$187,K$26,0)),"",VLOOKUP($B186,'NEL &amp; P4P Backsheet'!$D$11:$BF$187, K$26,0))</f>
        <v>0</v>
      </c>
      <c r="L186" s="210">
        <f ca="1">IF(ISERROR(VLOOKUP($B186,'NEL &amp; P4P Backsheet'!$D$11:$BF$187,L$26,0)),"",VLOOKUP($B186,'NEL &amp; P4P Backsheet'!$D$11:$BF$187, L$26,0))</f>
        <v>0</v>
      </c>
      <c r="M186" s="210">
        <f ca="1">IF(ISERROR(VLOOKUP($B186,'NEL &amp; P4P Backsheet'!$D$11:$BF$187,M$26,0)),"",VLOOKUP($B186,'NEL &amp; P4P Backsheet'!$D$11:$BF$187, M$26,0))</f>
        <v>0</v>
      </c>
      <c r="N186" s="215">
        <f ca="1">IF(ISERROR(VLOOKUP($B186,'NEL &amp; P4P Backsheet'!$D$11:$BF$187,N$26,0)),"",VLOOKUP($B186,'NEL &amp; P4P Backsheet'!$D$11:$BF$187, N$26,0))</f>
        <v>0</v>
      </c>
      <c r="O186" s="213">
        <f ca="1">IF(ISERROR(VLOOKUP($B186,'NEL &amp; P4P Backsheet'!$D$11:$BF$187,O$26,0)),"",VLOOKUP($B186,'NEL &amp; P4P Backsheet'!$D$11:$BF$187, O$26,0))</f>
        <v>0</v>
      </c>
      <c r="P186" s="350">
        <f ca="1">IF(ISERROR(VLOOKUP($B186,'NEL &amp; P4P Backsheet'!$D$11:$BF$187,P$26,0)),"",VLOOKUP($B186,'NEL &amp; P4P Backsheet'!$D$11:$BF$187, P$26,0))</f>
        <v>0</v>
      </c>
      <c r="Q186" s="262">
        <f ca="1">IF(ISERROR(VLOOKUP($B186,'NEL &amp; P4P Backsheet'!$D$11:$BF$187,Q$26,0)),"",VLOOKUP($B186,'NEL &amp; P4P Backsheet'!$D$11:$BF$187, Q$26,0))</f>
        <v>0</v>
      </c>
      <c r="R186" s="213">
        <f ca="1">IF(ISERROR(VLOOKUP($B186,'NEL &amp; P4P Backsheet'!$D$11:$BF$187,R$26,0)),"",VLOOKUP($B186,'NEL &amp; P4P Backsheet'!$D$11:$BF$187, R$26,0))</f>
        <v>0</v>
      </c>
      <c r="S186" s="350">
        <f ca="1">IF(ISERROR(VLOOKUP($B186,'NEL &amp; P4P Backsheet'!$D$11:$BF$187,S$26,0)),"",VLOOKUP($B186,'NEL &amp; P4P Backsheet'!$D$11:$BF$187, S$26,0))</f>
        <v>0</v>
      </c>
      <c r="T186" s="215">
        <f ca="1">IF(ISERROR(VLOOKUP($B186,'NEL &amp; P4P Backsheet'!$D$11:$BF$187,T$26,0)),"",VLOOKUP($B186,'NEL &amp; P4P Backsheet'!$D$11:$BF$187, T$26,0))</f>
        <v>0</v>
      </c>
      <c r="U186" s="375" t="str">
        <f ca="1">IF(ISERROR(VLOOKUP($B186,'NEL &amp; P4P Backsheet'!$D$11:$BK$187,$U$26,0)),"",IF(VLOOKUP($B186,'NEL &amp; P4P Backsheet'!$D$11:$BK$187,$U$26,0)=0,"",VLOOKUP($B186,'NEL &amp; P4P Backsheet'!$D$11:$BK$187,$U$26,0)))</f>
        <v>not applicable</v>
      </c>
      <c r="V186"/>
    </row>
    <row r="187" spans="1:22" ht="60" customHeight="1">
      <c r="A187" s="3">
        <v>158</v>
      </c>
      <c r="B187" s="41" t="str">
        <f t="shared" ca="1" si="5"/>
        <v>E09000030</v>
      </c>
      <c r="C187" s="42" t="str">
        <f ca="1">IF(B187="","",VLOOKUP(B187,'Org list'!$J$9:$K$637,2,0))</f>
        <v>Tower Hamlets</v>
      </c>
      <c r="D187" s="216">
        <f ca="1">IF(ISERROR(VLOOKUP($B187,'NEL &amp; P4P Backsheet'!$D$11:$BM$187,D$26,0)),"",IF(VLOOKUP($B187,'NEL &amp; P4P Backsheet'!$D$11:$BM$187,D$26,0)=0,"",VLOOKUP($B187,'NEL &amp; P4P Backsheet'!$D$11:$BM$187,D$26,0)))</f>
        <v>1490</v>
      </c>
      <c r="E187" s="210">
        <f ca="1">IF(ISERROR(VLOOKUP($B187,'NEL &amp; P4P Backsheet'!$D$11:$BF$187,E$26,0)),"",VLOOKUP($B187,'NEL &amp; P4P Backsheet'!$D$11:$BF$187, E$26,0))</f>
        <v>274160</v>
      </c>
      <c r="F187" s="210">
        <f ca="1">IF(ISERROR(VLOOKUP($B187,'NEL &amp; P4P Backsheet'!$D$11:$BF$187,F$26,0)),"",VLOOKUP($B187,'NEL &amp; P4P Backsheet'!$D$11:$BF$187, F$26,0))</f>
        <v>299490</v>
      </c>
      <c r="G187" s="210">
        <f ca="1">IF(ISERROR(VLOOKUP($B187,'NEL &amp; P4P Backsheet'!$D$11:$BF$187,G$26,0)),"",VLOOKUP($B187,'NEL &amp; P4P Backsheet'!$D$11:$BF$187, G$26,0))</f>
        <v>268200</v>
      </c>
      <c r="H187" s="262">
        <f ca="1">IF(ISERROR(VLOOKUP($B187,'NEL &amp; P4P Backsheet'!$D$11:$BF$187,H$26,0)),"",VLOOKUP($B187,'NEL &amp; P4P Backsheet'!$D$11:$BF$187, H$26,0))</f>
        <v>286080</v>
      </c>
      <c r="I187" s="210">
        <f ca="1">IF(ISERROR(VLOOKUP($B187,'NEL &amp; P4P Backsheet'!$D$11:$BF$187,I$26,0)),"",VLOOKUP($B187,'NEL &amp; P4P Backsheet'!$D$11:$BF$187, I$26,0))</f>
        <v>110260</v>
      </c>
      <c r="J187" s="347">
        <f ca="1">IF(ISERROR(VLOOKUP($B187,'NEL &amp; P4P Backsheet'!$D$11:$BF$187,J$26,0)),"",VLOOKUP($B187,'NEL &amp; P4P Backsheet'!$D$11:$BF$187, J$26,0))</f>
        <v>0</v>
      </c>
      <c r="K187" s="215">
        <f ca="1">IF(ISERROR(VLOOKUP($B187,'NEL &amp; P4P Backsheet'!$D$11:$BF$187,K$26,0)),"",VLOOKUP($B187,'NEL &amp; P4P Backsheet'!$D$11:$BF$187, K$26,0))</f>
        <v>0</v>
      </c>
      <c r="L187" s="210">
        <f ca="1">IF(ISERROR(VLOOKUP($B187,'NEL &amp; P4P Backsheet'!$D$11:$BF$187,L$26,0)),"",VLOOKUP($B187,'NEL &amp; P4P Backsheet'!$D$11:$BF$187, L$26,0))</f>
        <v>0</v>
      </c>
      <c r="M187" s="210">
        <f ca="1">IF(ISERROR(VLOOKUP($B187,'NEL &amp; P4P Backsheet'!$D$11:$BF$187,M$26,0)),"",VLOOKUP($B187,'NEL &amp; P4P Backsheet'!$D$11:$BF$187, M$26,0))</f>
        <v>0</v>
      </c>
      <c r="N187" s="215">
        <f ca="1">IF(ISERROR(VLOOKUP($B187,'NEL &amp; P4P Backsheet'!$D$11:$BF$187,N$26,0)),"",VLOOKUP($B187,'NEL &amp; P4P Backsheet'!$D$11:$BF$187, N$26,0))</f>
        <v>0</v>
      </c>
      <c r="O187" s="213">
        <f ca="1">IF(ISERROR(VLOOKUP($B187,'NEL &amp; P4P Backsheet'!$D$11:$BF$187,O$26,0)),"",VLOOKUP($B187,'NEL &amp; P4P Backsheet'!$D$11:$BF$187, O$26,0))</f>
        <v>163900</v>
      </c>
      <c r="P187" s="350">
        <f ca="1">IF(ISERROR(VLOOKUP($B187,'NEL &amp; P4P Backsheet'!$D$11:$BF$187,P$26,0)),"",VLOOKUP($B187,'NEL &amp; P4P Backsheet'!$D$11:$BF$187, P$26,0))</f>
        <v>299490</v>
      </c>
      <c r="Q187" s="262">
        <f ca="1">IF(ISERROR(VLOOKUP($B187,'NEL &amp; P4P Backsheet'!$D$11:$BF$187,Q$26,0)),"",VLOOKUP($B187,'NEL &amp; P4P Backsheet'!$D$11:$BF$187, Q$26,0))</f>
        <v>268200</v>
      </c>
      <c r="R187" s="213">
        <f ca="1">IF(ISERROR(VLOOKUP($B187,'NEL &amp; P4P Backsheet'!$D$11:$BF$187,R$26,0)),"",VLOOKUP($B187,'NEL &amp; P4P Backsheet'!$D$11:$BF$187, R$26,0))</f>
        <v>274160</v>
      </c>
      <c r="S187" s="350">
        <f ca="1">IF(ISERROR(VLOOKUP($B187,'NEL &amp; P4P Backsheet'!$D$11:$BF$187,S$26,0)),"",VLOOKUP($B187,'NEL &amp; P4P Backsheet'!$D$11:$BF$187, S$26,0))</f>
        <v>299490</v>
      </c>
      <c r="T187" s="215">
        <f ca="1">IF(ISERROR(VLOOKUP($B187,'NEL &amp; P4P Backsheet'!$D$11:$BF$187,T$26,0)),"",VLOOKUP($B187,'NEL &amp; P4P Backsheet'!$D$11:$BF$187, T$26,0))</f>
        <v>268200</v>
      </c>
      <c r="U187" s="375" t="str">
        <f ca="1">IF(ISERROR(VLOOKUP($B187,'NEL &amp; P4P Backsheet'!$D$11:$BK$187,$U$26,0)),"",IF(VLOOKUP($B187,'NEL &amp; P4P Backsheet'!$D$11:$BK$187,$U$26,0)=0,"",VLOOKUP($B187,'NEL &amp; P4P Backsheet'!$D$11:$BK$187,$U$26,0)))</f>
        <v>not applicable</v>
      </c>
      <c r="V187"/>
    </row>
    <row r="188" spans="1:22" ht="60" customHeight="1">
      <c r="A188" s="3">
        <v>159</v>
      </c>
      <c r="B188" s="41" t="str">
        <f t="shared" ca="1" si="5"/>
        <v>E08000009</v>
      </c>
      <c r="C188" s="42" t="str">
        <f ca="1">IF(B188="","",VLOOKUP(B188,'Org list'!$J$9:$K$637,2,0))</f>
        <v>Trafford</v>
      </c>
      <c r="D188" s="216">
        <f ca="1">IF(ISERROR(VLOOKUP($B188,'NEL &amp; P4P Backsheet'!$D$11:$BM$187,D$26,0)),"",IF(VLOOKUP($B188,'NEL &amp; P4P Backsheet'!$D$11:$BM$187,D$26,0)=0,"",VLOOKUP($B188,'NEL &amp; P4P Backsheet'!$D$11:$BM$187,D$26,0)))</f>
        <v>1764.56</v>
      </c>
      <c r="E188" s="210">
        <f ca="1">IF(ISERROR(VLOOKUP($B188,'NEL &amp; P4P Backsheet'!$D$11:$BF$187,E$26,0)),"",VLOOKUP($B188,'NEL &amp; P4P Backsheet'!$D$11:$BF$187, E$26,0))</f>
        <v>397025.99999999994</v>
      </c>
      <c r="F188" s="210">
        <f ca="1">IF(ISERROR(VLOOKUP($B188,'NEL &amp; P4P Backsheet'!$D$11:$BF$187,F$26,0)),"",VLOOKUP($B188,'NEL &amp; P4P Backsheet'!$D$11:$BF$187, F$26,0))</f>
        <v>359970.23999999993</v>
      </c>
      <c r="G188" s="210">
        <f ca="1">IF(ISERROR(VLOOKUP($B188,'NEL &amp; P4P Backsheet'!$D$11:$BF$187,G$26,0)),"",VLOOKUP($B188,'NEL &amp; P4P Backsheet'!$D$11:$BF$187, G$26,0))</f>
        <v>361734.79999999993</v>
      </c>
      <c r="H188" s="262">
        <f ca="1">IF(ISERROR(VLOOKUP($B188,'NEL &amp; P4P Backsheet'!$D$11:$BF$187,H$26,0)),"",VLOOKUP($B188,'NEL &amp; P4P Backsheet'!$D$11:$BF$187, H$26,0))</f>
        <v>363499.3600000001</v>
      </c>
      <c r="I188" s="210">
        <f ca="1">IF(ISERROR(VLOOKUP($B188,'NEL &amp; P4P Backsheet'!$D$11:$BF$187,I$26,0)),"",VLOOKUP($B188,'NEL &amp; P4P Backsheet'!$D$11:$BF$187, I$26,0))</f>
        <v>0</v>
      </c>
      <c r="J188" s="347">
        <f ca="1">IF(ISERROR(VLOOKUP($B188,'NEL &amp; P4P Backsheet'!$D$11:$BF$187,J$26,0)),"",VLOOKUP($B188,'NEL &amp; P4P Backsheet'!$D$11:$BF$187, J$26,0))</f>
        <v>0</v>
      </c>
      <c r="K188" s="215">
        <f ca="1">IF(ISERROR(VLOOKUP($B188,'NEL &amp; P4P Backsheet'!$D$11:$BF$187,K$26,0)),"",VLOOKUP($B188,'NEL &amp; P4P Backsheet'!$D$11:$BF$187, K$26,0))</f>
        <v>0</v>
      </c>
      <c r="L188" s="210">
        <f ca="1">IF(ISERROR(VLOOKUP($B188,'NEL &amp; P4P Backsheet'!$D$11:$BF$187,L$26,0)),"",VLOOKUP($B188,'NEL &amp; P4P Backsheet'!$D$11:$BF$187, L$26,0))</f>
        <v>0</v>
      </c>
      <c r="M188" s="210">
        <f ca="1">IF(ISERROR(VLOOKUP($B188,'NEL &amp; P4P Backsheet'!$D$11:$BF$187,M$26,0)),"",VLOOKUP($B188,'NEL &amp; P4P Backsheet'!$D$11:$BF$187, M$26,0))</f>
        <v>0</v>
      </c>
      <c r="N188" s="215">
        <f ca="1">IF(ISERROR(VLOOKUP($B188,'NEL &amp; P4P Backsheet'!$D$11:$BF$187,N$26,0)),"",VLOOKUP($B188,'NEL &amp; P4P Backsheet'!$D$11:$BF$187, N$26,0))</f>
        <v>0</v>
      </c>
      <c r="O188" s="213">
        <f ca="1">IF(ISERROR(VLOOKUP($B188,'NEL &amp; P4P Backsheet'!$D$11:$BF$187,O$26,0)),"",VLOOKUP($B188,'NEL &amp; P4P Backsheet'!$D$11:$BF$187, O$26,0))</f>
        <v>397025.99999999994</v>
      </c>
      <c r="P188" s="350">
        <f ca="1">IF(ISERROR(VLOOKUP($B188,'NEL &amp; P4P Backsheet'!$D$11:$BF$187,P$26,0)),"",VLOOKUP($B188,'NEL &amp; P4P Backsheet'!$D$11:$BF$187, P$26,0))</f>
        <v>359970.23999999993</v>
      </c>
      <c r="Q188" s="262">
        <f ca="1">IF(ISERROR(VLOOKUP($B188,'NEL &amp; P4P Backsheet'!$D$11:$BF$187,Q$26,0)),"",VLOOKUP($B188,'NEL &amp; P4P Backsheet'!$D$11:$BF$187, Q$26,0))</f>
        <v>361734.79999999993</v>
      </c>
      <c r="R188" s="213">
        <f ca="1">IF(ISERROR(VLOOKUP($B188,'NEL &amp; P4P Backsheet'!$D$11:$BF$187,R$26,0)),"",VLOOKUP($B188,'NEL &amp; P4P Backsheet'!$D$11:$BF$187, R$26,0))</f>
        <v>397025.99999999994</v>
      </c>
      <c r="S188" s="350">
        <f ca="1">IF(ISERROR(VLOOKUP($B188,'NEL &amp; P4P Backsheet'!$D$11:$BF$187,S$26,0)),"",VLOOKUP($B188,'NEL &amp; P4P Backsheet'!$D$11:$BF$187, S$26,0))</f>
        <v>359970.23999999993</v>
      </c>
      <c r="T188" s="215">
        <f ca="1">IF(ISERROR(VLOOKUP($B188,'NEL &amp; P4P Backsheet'!$D$11:$BF$187,T$26,0)),"",VLOOKUP($B188,'NEL &amp; P4P Backsheet'!$D$11:$BF$187, T$26,0))</f>
        <v>361734.79999999993</v>
      </c>
      <c r="U188" s="375" t="str">
        <f ca="1">IF(ISERROR(VLOOKUP($B188,'NEL &amp; P4P Backsheet'!$D$11:$BK$187,$U$26,0)),"",IF(VLOOKUP($B188,'NEL &amp; P4P Backsheet'!$D$11:$BK$187,$U$26,0)=0,"",VLOOKUP($B188,'NEL &amp; P4P Backsheet'!$D$11:$BK$187,$U$26,0)))</f>
        <v>acute care</v>
      </c>
      <c r="V188"/>
    </row>
    <row r="189" spans="1:22" ht="60" customHeight="1">
      <c r="A189" s="3">
        <v>160</v>
      </c>
      <c r="B189" s="41" t="str">
        <f t="shared" ref="B189:B205" ca="1" si="6">IF($A189&gt;$W$32-1,"",INDIRECT("'Comms by AT'!D"&amp;$A189+$W$29))</f>
        <v>E08000036</v>
      </c>
      <c r="C189" s="42" t="str">
        <f ca="1">IF(B189="","",VLOOKUP(B189,'Org list'!$J$9:$K$637,2,0))</f>
        <v>Wakefield</v>
      </c>
      <c r="D189" s="216">
        <f ca="1">IF(ISERROR(VLOOKUP($B189,'NEL &amp; P4P Backsheet'!$D$11:$BM$187,D$26,0)),"",IF(VLOOKUP($B189,'NEL &amp; P4P Backsheet'!$D$11:$BM$187,D$26,0)=0,"",VLOOKUP($B189,'NEL &amp; P4P Backsheet'!$D$11:$BM$187,D$26,0)))</f>
        <v>1490</v>
      </c>
      <c r="E189" s="210">
        <f ca="1">IF(ISERROR(VLOOKUP($B189,'NEL &amp; P4P Backsheet'!$D$11:$BF$187,E$26,0)),"",VLOOKUP($B189,'NEL &amp; P4P Backsheet'!$D$11:$BF$187, E$26,0))</f>
        <v>0</v>
      </c>
      <c r="F189" s="210">
        <f ca="1">IF(ISERROR(VLOOKUP($B189,'NEL &amp; P4P Backsheet'!$D$11:$BF$187,F$26,0)),"",VLOOKUP($B189,'NEL &amp; P4P Backsheet'!$D$11:$BF$187, F$26,0))</f>
        <v>649640</v>
      </c>
      <c r="G189" s="210">
        <f ca="1">IF(ISERROR(VLOOKUP($B189,'NEL &amp; P4P Backsheet'!$D$11:$BF$187,G$26,0)),"",VLOOKUP($B189,'NEL &amp; P4P Backsheet'!$D$11:$BF$187, G$26,0))</f>
        <v>646660</v>
      </c>
      <c r="H189" s="262">
        <f ca="1">IF(ISERROR(VLOOKUP($B189,'NEL &amp; P4P Backsheet'!$D$11:$BF$187,H$26,0)),"",VLOOKUP($B189,'NEL &amp; P4P Backsheet'!$D$11:$BF$187, H$26,0))</f>
        <v>671990</v>
      </c>
      <c r="I189" s="210">
        <f ca="1">IF(ISERROR(VLOOKUP($B189,'NEL &amp; P4P Backsheet'!$D$11:$BF$187,I$26,0)),"",VLOOKUP($B189,'NEL &amp; P4P Backsheet'!$D$11:$BF$187, I$26,0))</f>
        <v>0</v>
      </c>
      <c r="J189" s="347">
        <f ca="1">IF(ISERROR(VLOOKUP($B189,'NEL &amp; P4P Backsheet'!$D$11:$BF$187,J$26,0)),"",VLOOKUP($B189,'NEL &amp; P4P Backsheet'!$D$11:$BF$187, J$26,0))</f>
        <v>570827.93999999959</v>
      </c>
      <c r="K189" s="215">
        <f ca="1">IF(ISERROR(VLOOKUP($B189,'NEL &amp; P4P Backsheet'!$D$11:$BF$187,K$26,0)),"",VLOOKUP($B189,'NEL &amp; P4P Backsheet'!$D$11:$BF$187, K$26,0))</f>
        <v>0</v>
      </c>
      <c r="L189" s="210">
        <f ca="1">IF(ISERROR(VLOOKUP($B189,'NEL &amp; P4P Backsheet'!$D$11:$BF$187,L$26,0)),"",VLOOKUP($B189,'NEL &amp; P4P Backsheet'!$D$11:$BF$187, L$26,0))</f>
        <v>0</v>
      </c>
      <c r="M189" s="210">
        <f ca="1">IF(ISERROR(VLOOKUP($B189,'NEL &amp; P4P Backsheet'!$D$11:$BF$187,M$26,0)),"",VLOOKUP($B189,'NEL &amp; P4P Backsheet'!$D$11:$BF$187, M$26,0))</f>
        <v>0</v>
      </c>
      <c r="N189" s="215">
        <f ca="1">IF(ISERROR(VLOOKUP($B189,'NEL &amp; P4P Backsheet'!$D$11:$BF$187,N$26,0)),"",VLOOKUP($B189,'NEL &amp; P4P Backsheet'!$D$11:$BF$187, N$26,0))</f>
        <v>0</v>
      </c>
      <c r="O189" s="213">
        <f ca="1">IF(ISERROR(VLOOKUP($B189,'NEL &amp; P4P Backsheet'!$D$11:$BF$187,O$26,0)),"",VLOOKUP($B189,'NEL &amp; P4P Backsheet'!$D$11:$BF$187, O$26,0))</f>
        <v>0</v>
      </c>
      <c r="P189" s="350">
        <f ca="1">IF(ISERROR(VLOOKUP($B189,'NEL &amp; P4P Backsheet'!$D$11:$BF$187,P$26,0)),"",VLOOKUP($B189,'NEL &amp; P4P Backsheet'!$D$11:$BF$187, P$26,0))</f>
        <v>78812.060000000405</v>
      </c>
      <c r="Q189" s="262">
        <f ca="1">IF(ISERROR(VLOOKUP($B189,'NEL &amp; P4P Backsheet'!$D$11:$BF$187,Q$26,0)),"",VLOOKUP($B189,'NEL &amp; P4P Backsheet'!$D$11:$BF$187, Q$26,0))</f>
        <v>646660</v>
      </c>
      <c r="R189" s="213">
        <f ca="1">IF(ISERROR(VLOOKUP($B189,'NEL &amp; P4P Backsheet'!$D$11:$BF$187,R$26,0)),"",VLOOKUP($B189,'NEL &amp; P4P Backsheet'!$D$11:$BF$187, R$26,0))</f>
        <v>0</v>
      </c>
      <c r="S189" s="350">
        <f ca="1">IF(ISERROR(VLOOKUP($B189,'NEL &amp; P4P Backsheet'!$D$11:$BF$187,S$26,0)),"",VLOOKUP($B189,'NEL &amp; P4P Backsheet'!$D$11:$BF$187, S$26,0))</f>
        <v>649640</v>
      </c>
      <c r="T189" s="215">
        <f ca="1">IF(ISERROR(VLOOKUP($B189,'NEL &amp; P4P Backsheet'!$D$11:$BF$187,T$26,0)),"",VLOOKUP($B189,'NEL &amp; P4P Backsheet'!$D$11:$BF$187, T$26,0))</f>
        <v>646660</v>
      </c>
      <c r="U189" s="375" t="str">
        <f ca="1">IF(ISERROR(VLOOKUP($B189,'NEL &amp; P4P Backsheet'!$D$11:$BK$187,$U$26,0)),"",IF(VLOOKUP($B189,'NEL &amp; P4P Backsheet'!$D$11:$BK$187,$U$26,0)=0,"",VLOOKUP($B189,'NEL &amp; P4P Backsheet'!$D$11:$BK$187,$U$26,0)))</f>
        <v>acute care</v>
      </c>
      <c r="V189"/>
    </row>
    <row r="190" spans="1:22" ht="60" customHeight="1">
      <c r="A190" s="3">
        <v>161</v>
      </c>
      <c r="B190" s="41" t="str">
        <f t="shared" ca="1" si="6"/>
        <v>E08000030</v>
      </c>
      <c r="C190" s="42" t="str">
        <f ca="1">IF(B190="","",VLOOKUP(B190,'Org list'!$J$9:$K$637,2,0))</f>
        <v>Walsall</v>
      </c>
      <c r="D190" s="216">
        <f ca="1">IF(ISERROR(VLOOKUP($B190,'NEL &amp; P4P Backsheet'!$D$11:$BM$187,D$26,0)),"",IF(VLOOKUP($B190,'NEL &amp; P4P Backsheet'!$D$11:$BM$187,D$26,0)=0,"",VLOOKUP($B190,'NEL &amp; P4P Backsheet'!$D$11:$BM$187,D$26,0)))</f>
        <v>1490</v>
      </c>
      <c r="E190" s="210">
        <f ca="1">IF(ISERROR(VLOOKUP($B190,'NEL &amp; P4P Backsheet'!$D$11:$BF$187,E$26,0)),"",VLOOKUP($B190,'NEL &amp; P4P Backsheet'!$D$11:$BF$187, E$26,0))</f>
        <v>0</v>
      </c>
      <c r="F190" s="210">
        <f ca="1">IF(ISERROR(VLOOKUP($B190,'NEL &amp; P4P Backsheet'!$D$11:$BF$187,F$26,0)),"",VLOOKUP($B190,'NEL &amp; P4P Backsheet'!$D$11:$BF$187, F$26,0))</f>
        <v>0</v>
      </c>
      <c r="G190" s="210">
        <f ca="1">IF(ISERROR(VLOOKUP($B190,'NEL &amp; P4P Backsheet'!$D$11:$BF$187,G$26,0)),"",VLOOKUP($B190,'NEL &amp; P4P Backsheet'!$D$11:$BF$187, G$26,0))</f>
        <v>7450</v>
      </c>
      <c r="H190" s="262">
        <f ca="1">IF(ISERROR(VLOOKUP($B190,'NEL &amp; P4P Backsheet'!$D$11:$BF$187,H$26,0)),"",VLOOKUP($B190,'NEL &amp; P4P Backsheet'!$D$11:$BF$187, H$26,0))</f>
        <v>877610</v>
      </c>
      <c r="I190" s="210">
        <f ca="1">IF(ISERROR(VLOOKUP($B190,'NEL &amp; P4P Backsheet'!$D$11:$BF$187,I$26,0)),"",VLOOKUP($B190,'NEL &amp; P4P Backsheet'!$D$11:$BF$187, I$26,0))</f>
        <v>0</v>
      </c>
      <c r="J190" s="347">
        <f ca="1">IF(ISERROR(VLOOKUP($B190,'NEL &amp; P4P Backsheet'!$D$11:$BF$187,J$26,0)),"",VLOOKUP($B190,'NEL &amp; P4P Backsheet'!$D$11:$BF$187, J$26,0))</f>
        <v>0</v>
      </c>
      <c r="K190" s="215">
        <f ca="1">IF(ISERROR(VLOOKUP($B190,'NEL &amp; P4P Backsheet'!$D$11:$BF$187,K$26,0)),"",VLOOKUP($B190,'NEL &amp; P4P Backsheet'!$D$11:$BF$187, K$26,0))</f>
        <v>0</v>
      </c>
      <c r="L190" s="210">
        <f ca="1">IF(ISERROR(VLOOKUP($B190,'NEL &amp; P4P Backsheet'!$D$11:$BF$187,L$26,0)),"",VLOOKUP($B190,'NEL &amp; P4P Backsheet'!$D$11:$BF$187, L$26,0))</f>
        <v>0</v>
      </c>
      <c r="M190" s="210">
        <f ca="1">IF(ISERROR(VLOOKUP($B190,'NEL &amp; P4P Backsheet'!$D$11:$BF$187,M$26,0)),"",VLOOKUP($B190,'NEL &amp; P4P Backsheet'!$D$11:$BF$187, M$26,0))</f>
        <v>0</v>
      </c>
      <c r="N190" s="215">
        <f ca="1">IF(ISERROR(VLOOKUP($B190,'NEL &amp; P4P Backsheet'!$D$11:$BF$187,N$26,0)),"",VLOOKUP($B190,'NEL &amp; P4P Backsheet'!$D$11:$BF$187, N$26,0))</f>
        <v>0</v>
      </c>
      <c r="O190" s="213">
        <f ca="1">IF(ISERROR(VLOOKUP($B190,'NEL &amp; P4P Backsheet'!$D$11:$BF$187,O$26,0)),"",VLOOKUP($B190,'NEL &amp; P4P Backsheet'!$D$11:$BF$187, O$26,0))</f>
        <v>0</v>
      </c>
      <c r="P190" s="350">
        <f ca="1">IF(ISERROR(VLOOKUP($B190,'NEL &amp; P4P Backsheet'!$D$11:$BF$187,P$26,0)),"",VLOOKUP($B190,'NEL &amp; P4P Backsheet'!$D$11:$BF$187, P$26,0))</f>
        <v>0</v>
      </c>
      <c r="Q190" s="262">
        <f ca="1">IF(ISERROR(VLOOKUP($B190,'NEL &amp; P4P Backsheet'!$D$11:$BF$187,Q$26,0)),"",VLOOKUP($B190,'NEL &amp; P4P Backsheet'!$D$11:$BF$187, Q$26,0))</f>
        <v>7450</v>
      </c>
      <c r="R190" s="213">
        <f ca="1">IF(ISERROR(VLOOKUP($B190,'NEL &amp; P4P Backsheet'!$D$11:$BF$187,R$26,0)),"",VLOOKUP($B190,'NEL &amp; P4P Backsheet'!$D$11:$BF$187, R$26,0))</f>
        <v>0</v>
      </c>
      <c r="S190" s="350">
        <f ca="1">IF(ISERROR(VLOOKUP($B190,'NEL &amp; P4P Backsheet'!$D$11:$BF$187,S$26,0)),"",VLOOKUP($B190,'NEL &amp; P4P Backsheet'!$D$11:$BF$187, S$26,0))</f>
        <v>0</v>
      </c>
      <c r="T190" s="215">
        <f ca="1">IF(ISERROR(VLOOKUP($B190,'NEL &amp; P4P Backsheet'!$D$11:$BF$187,T$26,0)),"",VLOOKUP($B190,'NEL &amp; P4P Backsheet'!$D$11:$BF$187, T$26,0))</f>
        <v>7450</v>
      </c>
      <c r="U190" s="375" t="str">
        <f ca="1">IF(ISERROR(VLOOKUP($B190,'NEL &amp; P4P Backsheet'!$D$11:$BK$187,$U$26,0)),"",IF(VLOOKUP($B190,'NEL &amp; P4P Backsheet'!$D$11:$BK$187,$U$26,0)=0,"",VLOOKUP($B190,'NEL &amp; P4P Backsheet'!$D$11:$BK$187,$U$26,0)))</f>
        <v>acute care</v>
      </c>
      <c r="V190"/>
    </row>
    <row r="191" spans="1:22" ht="60" customHeight="1">
      <c r="A191" s="3">
        <v>162</v>
      </c>
      <c r="B191" s="41" t="str">
        <f t="shared" ca="1" si="6"/>
        <v>E09000031</v>
      </c>
      <c r="C191" s="42" t="str">
        <f ca="1">IF(B191="","",VLOOKUP(B191,'Org list'!$J$9:$K$637,2,0))</f>
        <v>Waltham Forest</v>
      </c>
      <c r="D191" s="216">
        <f ca="1">IF(ISERROR(VLOOKUP($B191,'NEL &amp; P4P Backsheet'!$D$11:$BM$187,D$26,0)),"",IF(VLOOKUP($B191,'NEL &amp; P4P Backsheet'!$D$11:$BM$187,D$26,0)=0,"",VLOOKUP($B191,'NEL &amp; P4P Backsheet'!$D$11:$BM$187,D$26,0)))</f>
        <v>1490</v>
      </c>
      <c r="E191" s="210">
        <f ca="1">IF(ISERROR(VLOOKUP($B191,'NEL &amp; P4P Backsheet'!$D$11:$BF$187,E$26,0)),"",VLOOKUP($B191,'NEL &amp; P4P Backsheet'!$D$11:$BF$187, E$26,0))</f>
        <v>189230</v>
      </c>
      <c r="F191" s="210">
        <f ca="1">IF(ISERROR(VLOOKUP($B191,'NEL &amp; P4P Backsheet'!$D$11:$BF$187,F$26,0)),"",VLOOKUP($B191,'NEL &amp; P4P Backsheet'!$D$11:$BF$187, F$26,0))</f>
        <v>336740</v>
      </c>
      <c r="G191" s="210">
        <f ca="1">IF(ISERROR(VLOOKUP($B191,'NEL &amp; P4P Backsheet'!$D$11:$BF$187,G$26,0)),"",VLOOKUP($B191,'NEL &amp; P4P Backsheet'!$D$11:$BF$187, G$26,0))</f>
        <v>207110</v>
      </c>
      <c r="H191" s="262">
        <f ca="1">IF(ISERROR(VLOOKUP($B191,'NEL &amp; P4P Backsheet'!$D$11:$BF$187,H$26,0)),"",VLOOKUP($B191,'NEL &amp; P4P Backsheet'!$D$11:$BF$187, H$26,0))</f>
        <v>324820</v>
      </c>
      <c r="I191" s="210">
        <f ca="1">IF(ISERROR(VLOOKUP($B191,'NEL &amp; P4P Backsheet'!$D$11:$BF$187,I$26,0)),"",VLOOKUP($B191,'NEL &amp; P4P Backsheet'!$D$11:$BF$187, I$26,0))</f>
        <v>189230</v>
      </c>
      <c r="J191" s="347">
        <f ca="1">IF(ISERROR(VLOOKUP($B191,'NEL &amp; P4P Backsheet'!$D$11:$BF$187,J$26,0)),"",VLOOKUP($B191,'NEL &amp; P4P Backsheet'!$D$11:$BF$187, J$26,0))</f>
        <v>336740</v>
      </c>
      <c r="K191" s="215">
        <f ca="1">IF(ISERROR(VLOOKUP($B191,'NEL &amp; P4P Backsheet'!$D$11:$BF$187,K$26,0)),"",VLOOKUP($B191,'NEL &amp; P4P Backsheet'!$D$11:$BF$187, K$26,0))</f>
        <v>207110</v>
      </c>
      <c r="L191" s="210">
        <f ca="1">IF(ISERROR(VLOOKUP($B191,'NEL &amp; P4P Backsheet'!$D$11:$BF$187,L$26,0)),"",VLOOKUP($B191,'NEL &amp; P4P Backsheet'!$D$11:$BF$187, L$26,0))</f>
        <v>189230</v>
      </c>
      <c r="M191" s="210">
        <f ca="1">IF(ISERROR(VLOOKUP($B191,'NEL &amp; P4P Backsheet'!$D$11:$BF$187,M$26,0)),"",VLOOKUP($B191,'NEL &amp; P4P Backsheet'!$D$11:$BF$187, M$26,0))</f>
        <v>336740</v>
      </c>
      <c r="N191" s="215">
        <f ca="1">IF(ISERROR(VLOOKUP($B191,'NEL &amp; P4P Backsheet'!$D$11:$BF$187,N$26,0)),"",VLOOKUP($B191,'NEL &amp; P4P Backsheet'!$D$11:$BF$187, N$26,0))</f>
        <v>207110</v>
      </c>
      <c r="O191" s="213">
        <f ca="1">IF(ISERROR(VLOOKUP($B191,'NEL &amp; P4P Backsheet'!$D$11:$BF$187,O$26,0)),"",VLOOKUP($B191,'NEL &amp; P4P Backsheet'!$D$11:$BF$187, O$26,0))</f>
        <v>0</v>
      </c>
      <c r="P191" s="350">
        <f ca="1">IF(ISERROR(VLOOKUP($B191,'NEL &amp; P4P Backsheet'!$D$11:$BF$187,P$26,0)),"",VLOOKUP($B191,'NEL &amp; P4P Backsheet'!$D$11:$BF$187, P$26,0))</f>
        <v>0</v>
      </c>
      <c r="Q191" s="262">
        <f ca="1">IF(ISERROR(VLOOKUP($B191,'NEL &amp; P4P Backsheet'!$D$11:$BF$187,Q$26,0)),"",VLOOKUP($B191,'NEL &amp; P4P Backsheet'!$D$11:$BF$187, Q$26,0))</f>
        <v>0</v>
      </c>
      <c r="R191" s="213">
        <f ca="1">IF(ISERROR(VLOOKUP($B191,'NEL &amp; P4P Backsheet'!$D$11:$BF$187,R$26,0)),"",VLOOKUP($B191,'NEL &amp; P4P Backsheet'!$D$11:$BF$187, R$26,0))</f>
        <v>0</v>
      </c>
      <c r="S191" s="350">
        <f ca="1">IF(ISERROR(VLOOKUP($B191,'NEL &amp; P4P Backsheet'!$D$11:$BF$187,S$26,0)),"",VLOOKUP($B191,'NEL &amp; P4P Backsheet'!$D$11:$BF$187, S$26,0))</f>
        <v>0</v>
      </c>
      <c r="T191" s="215">
        <f ca="1">IF(ISERROR(VLOOKUP($B191,'NEL &amp; P4P Backsheet'!$D$11:$BF$187,T$26,0)),"",VLOOKUP($B191,'NEL &amp; P4P Backsheet'!$D$11:$BF$187, T$26,0))</f>
        <v>0</v>
      </c>
      <c r="U191" s="375" t="str">
        <f ca="1">IF(ISERROR(VLOOKUP($B191,'NEL &amp; P4P Backsheet'!$D$11:$BK$187,$U$26,0)),"",IF(VLOOKUP($B191,'NEL &amp; P4P Backsheet'!$D$11:$BK$187,$U$26,0)=0,"",VLOOKUP($B191,'NEL &amp; P4P Backsheet'!$D$11:$BK$187,$U$26,0)))</f>
        <v>not applicable</v>
      </c>
      <c r="V191"/>
    </row>
    <row r="192" spans="1:22" ht="60" customHeight="1">
      <c r="A192" s="3">
        <v>163</v>
      </c>
      <c r="B192" s="41" t="str">
        <f t="shared" ca="1" si="6"/>
        <v>E09000032</v>
      </c>
      <c r="C192" s="42" t="str">
        <f ca="1">IF(B192="","",VLOOKUP(B192,'Org list'!$J$9:$K$637,2,0))</f>
        <v>Wandsworth</v>
      </c>
      <c r="D192" s="216">
        <f ca="1">IF(ISERROR(VLOOKUP($B192,'NEL &amp; P4P Backsheet'!$D$11:$BM$187,D$26,0)),"",IF(VLOOKUP($B192,'NEL &amp; P4P Backsheet'!$D$11:$BM$187,D$26,0)=0,"",VLOOKUP($B192,'NEL &amp; P4P Backsheet'!$D$11:$BM$187,D$26,0)))</f>
        <v>1490</v>
      </c>
      <c r="E192" s="210">
        <f ca="1">IF(ISERROR(VLOOKUP($B192,'NEL &amp; P4P Backsheet'!$D$11:$BF$187,E$26,0)),"",VLOOKUP($B192,'NEL &amp; P4P Backsheet'!$D$11:$BF$187, E$26,0))</f>
        <v>0</v>
      </c>
      <c r="F192" s="210">
        <f ca="1">IF(ISERROR(VLOOKUP($B192,'NEL &amp; P4P Backsheet'!$D$11:$BF$187,F$26,0)),"",VLOOKUP($B192,'NEL &amp; P4P Backsheet'!$D$11:$BF$187, F$26,0))</f>
        <v>90890</v>
      </c>
      <c r="G192" s="210">
        <f ca="1">IF(ISERROR(VLOOKUP($B192,'NEL &amp; P4P Backsheet'!$D$11:$BF$187,G$26,0)),"",VLOOKUP($B192,'NEL &amp; P4P Backsheet'!$D$11:$BF$187, G$26,0))</f>
        <v>494680</v>
      </c>
      <c r="H192" s="262">
        <f ca="1">IF(ISERROR(VLOOKUP($B192,'NEL &amp; P4P Backsheet'!$D$11:$BF$187,H$26,0)),"",VLOOKUP($B192,'NEL &amp; P4P Backsheet'!$D$11:$BF$187, H$26,0))</f>
        <v>722650</v>
      </c>
      <c r="I192" s="210">
        <f ca="1">IF(ISERROR(VLOOKUP($B192,'NEL &amp; P4P Backsheet'!$D$11:$BF$187,I$26,0)),"",VLOOKUP($B192,'NEL &amp; P4P Backsheet'!$D$11:$BF$187, I$26,0))</f>
        <v>0</v>
      </c>
      <c r="J192" s="347">
        <f ca="1">IF(ISERROR(VLOOKUP($B192,'NEL &amp; P4P Backsheet'!$D$11:$BF$187,J$26,0)),"",VLOOKUP($B192,'NEL &amp; P4P Backsheet'!$D$11:$BF$187, J$26,0))</f>
        <v>90890</v>
      </c>
      <c r="K192" s="215">
        <f ca="1">IF(ISERROR(VLOOKUP($B192,'NEL &amp; P4P Backsheet'!$D$11:$BF$187,K$26,0)),"",VLOOKUP($B192,'NEL &amp; P4P Backsheet'!$D$11:$BF$187, K$26,0))</f>
        <v>494680</v>
      </c>
      <c r="L192" s="210">
        <f ca="1">IF(ISERROR(VLOOKUP($B192,'NEL &amp; P4P Backsheet'!$D$11:$BF$187,L$26,0)),"",VLOOKUP($B192,'NEL &amp; P4P Backsheet'!$D$11:$BF$187, L$26,0))</f>
        <v>0</v>
      </c>
      <c r="M192" s="210">
        <f ca="1">IF(ISERROR(VLOOKUP($B192,'NEL &amp; P4P Backsheet'!$D$11:$BF$187,M$26,0)),"",VLOOKUP($B192,'NEL &amp; P4P Backsheet'!$D$11:$BF$187, M$26,0))</f>
        <v>0</v>
      </c>
      <c r="N192" s="215">
        <f ca="1">IF(ISERROR(VLOOKUP($B192,'NEL &amp; P4P Backsheet'!$D$11:$BF$187,N$26,0)),"",VLOOKUP($B192,'NEL &amp; P4P Backsheet'!$D$11:$BF$187, N$26,0))</f>
        <v>494680</v>
      </c>
      <c r="O192" s="213">
        <f ca="1">IF(ISERROR(VLOOKUP($B192,'NEL &amp; P4P Backsheet'!$D$11:$BF$187,O$26,0)),"",VLOOKUP($B192,'NEL &amp; P4P Backsheet'!$D$11:$BF$187, O$26,0))</f>
        <v>0</v>
      </c>
      <c r="P192" s="350">
        <f ca="1">IF(ISERROR(VLOOKUP($B192,'NEL &amp; P4P Backsheet'!$D$11:$BF$187,P$26,0)),"",VLOOKUP($B192,'NEL &amp; P4P Backsheet'!$D$11:$BF$187, P$26,0))</f>
        <v>0</v>
      </c>
      <c r="Q192" s="262">
        <f ca="1">IF(ISERROR(VLOOKUP($B192,'NEL &amp; P4P Backsheet'!$D$11:$BF$187,Q$26,0)),"",VLOOKUP($B192,'NEL &amp; P4P Backsheet'!$D$11:$BF$187, Q$26,0))</f>
        <v>0</v>
      </c>
      <c r="R192" s="213">
        <f ca="1">IF(ISERROR(VLOOKUP($B192,'NEL &amp; P4P Backsheet'!$D$11:$BF$187,R$26,0)),"",VLOOKUP($B192,'NEL &amp; P4P Backsheet'!$D$11:$BF$187, R$26,0))</f>
        <v>0</v>
      </c>
      <c r="S192" s="350">
        <f ca="1">IF(ISERROR(VLOOKUP($B192,'NEL &amp; P4P Backsheet'!$D$11:$BF$187,S$26,0)),"",VLOOKUP($B192,'NEL &amp; P4P Backsheet'!$D$11:$BF$187, S$26,0))</f>
        <v>90890</v>
      </c>
      <c r="T192" s="215">
        <f ca="1">IF(ISERROR(VLOOKUP($B192,'NEL &amp; P4P Backsheet'!$D$11:$BF$187,T$26,0)),"",VLOOKUP($B192,'NEL &amp; P4P Backsheet'!$D$11:$BF$187, T$26,0))</f>
        <v>0</v>
      </c>
      <c r="U192" s="375" t="str">
        <f ca="1">IF(ISERROR(VLOOKUP($B192,'NEL &amp; P4P Backsheet'!$D$11:$BK$187,$U$26,0)),"",IF(VLOOKUP($B192,'NEL &amp; P4P Backsheet'!$D$11:$BK$187,$U$26,0)=0,"",VLOOKUP($B192,'NEL &amp; P4P Backsheet'!$D$11:$BK$187,$U$26,0)))</f>
        <v>community care</v>
      </c>
      <c r="V192"/>
    </row>
    <row r="193" spans="1:23" ht="60" customHeight="1">
      <c r="A193" s="3">
        <v>164</v>
      </c>
      <c r="B193" s="41" t="str">
        <f t="shared" ca="1" si="6"/>
        <v>E06000007</v>
      </c>
      <c r="C193" s="42" t="str">
        <f ca="1">IF(B193="","",VLOOKUP(B193,'Org list'!$J$9:$K$637,2,0))</f>
        <v>Warrington</v>
      </c>
      <c r="D193" s="216">
        <f ca="1">IF(ISERROR(VLOOKUP($B193,'NEL &amp; P4P Backsheet'!$D$11:$BM$187,D$26,0)),"",IF(VLOOKUP($B193,'NEL &amp; P4P Backsheet'!$D$11:$BM$187,D$26,0)=0,"",VLOOKUP($B193,'NEL &amp; P4P Backsheet'!$D$11:$BM$187,D$26,0)))</f>
        <v>1490</v>
      </c>
      <c r="E193" s="210">
        <f ca="1">IF(ISERROR(VLOOKUP($B193,'NEL &amp; P4P Backsheet'!$D$11:$BF$187,E$26,0)),"",VLOOKUP($B193,'NEL &amp; P4P Backsheet'!$D$11:$BF$187, E$26,0))</f>
        <v>329290</v>
      </c>
      <c r="F193" s="210">
        <f ca="1">IF(ISERROR(VLOOKUP($B193,'NEL &amp; P4P Backsheet'!$D$11:$BF$187,F$26,0)),"",VLOOKUP($B193,'NEL &amp; P4P Backsheet'!$D$11:$BF$187, F$26,0))</f>
        <v>329290</v>
      </c>
      <c r="G193" s="210">
        <f ca="1">IF(ISERROR(VLOOKUP($B193,'NEL &amp; P4P Backsheet'!$D$11:$BF$187,G$26,0)),"",VLOOKUP($B193,'NEL &amp; P4P Backsheet'!$D$11:$BF$187, G$26,0))</f>
        <v>329290</v>
      </c>
      <c r="H193" s="262">
        <f ca="1">IF(ISERROR(VLOOKUP($B193,'NEL &amp; P4P Backsheet'!$D$11:$BF$187,H$26,0)),"",VLOOKUP($B193,'NEL &amp; P4P Backsheet'!$D$11:$BF$187, H$26,0))</f>
        <v>329290</v>
      </c>
      <c r="I193" s="210">
        <f ca="1">IF(ISERROR(VLOOKUP($B193,'NEL &amp; P4P Backsheet'!$D$11:$BF$187,I$26,0)),"",VLOOKUP($B193,'NEL &amp; P4P Backsheet'!$D$11:$BF$187, I$26,0))</f>
        <v>312900</v>
      </c>
      <c r="J193" s="347">
        <f ca="1">IF(ISERROR(VLOOKUP($B193,'NEL &amp; P4P Backsheet'!$D$11:$BF$187,J$26,0)),"",VLOOKUP($B193,'NEL &amp; P4P Backsheet'!$D$11:$BF$187, J$26,0))</f>
        <v>293530</v>
      </c>
      <c r="K193" s="215">
        <f ca="1">IF(ISERROR(VLOOKUP($B193,'NEL &amp; P4P Backsheet'!$D$11:$BF$187,K$26,0)),"",VLOOKUP($B193,'NEL &amp; P4P Backsheet'!$D$11:$BF$187, K$26,0))</f>
        <v>381440</v>
      </c>
      <c r="L193" s="210">
        <f ca="1">IF(ISERROR(VLOOKUP($B193,'NEL &amp; P4P Backsheet'!$D$11:$BF$187,L$26,0)),"",VLOOKUP($B193,'NEL &amp; P4P Backsheet'!$D$11:$BF$187, L$26,0))</f>
        <v>312900</v>
      </c>
      <c r="M193" s="210">
        <f ca="1">IF(ISERROR(VLOOKUP($B193,'NEL &amp; P4P Backsheet'!$D$11:$BF$187,M$26,0)),"",VLOOKUP($B193,'NEL &amp; P4P Backsheet'!$D$11:$BF$187, M$26,0))</f>
        <v>293530</v>
      </c>
      <c r="N193" s="215">
        <f ca="1">IF(ISERROR(VLOOKUP($B193,'NEL &amp; P4P Backsheet'!$D$11:$BF$187,N$26,0)),"",VLOOKUP($B193,'NEL &amp; P4P Backsheet'!$D$11:$BF$187, N$26,0))</f>
        <v>381440</v>
      </c>
      <c r="O193" s="213">
        <f ca="1">IF(ISERROR(VLOOKUP($B193,'NEL &amp; P4P Backsheet'!$D$11:$BF$187,O$26,0)),"",VLOOKUP($B193,'NEL &amp; P4P Backsheet'!$D$11:$BF$187, O$26,0))</f>
        <v>16390</v>
      </c>
      <c r="P193" s="350">
        <f ca="1">IF(ISERROR(VLOOKUP($B193,'NEL &amp; P4P Backsheet'!$D$11:$BF$187,P$26,0)),"",VLOOKUP($B193,'NEL &amp; P4P Backsheet'!$D$11:$BF$187, P$26,0))</f>
        <v>35760</v>
      </c>
      <c r="Q193" s="262">
        <f ca="1">IF(ISERROR(VLOOKUP($B193,'NEL &amp; P4P Backsheet'!$D$11:$BF$187,Q$26,0)),"",VLOOKUP($B193,'NEL &amp; P4P Backsheet'!$D$11:$BF$187, Q$26,0))</f>
        <v>-52150</v>
      </c>
      <c r="R193" s="213">
        <f ca="1">IF(ISERROR(VLOOKUP($B193,'NEL &amp; P4P Backsheet'!$D$11:$BF$187,R$26,0)),"",VLOOKUP($B193,'NEL &amp; P4P Backsheet'!$D$11:$BF$187, R$26,0))</f>
        <v>16390</v>
      </c>
      <c r="S193" s="350">
        <f ca="1">IF(ISERROR(VLOOKUP($B193,'NEL &amp; P4P Backsheet'!$D$11:$BF$187,S$26,0)),"",VLOOKUP($B193,'NEL &amp; P4P Backsheet'!$D$11:$BF$187, S$26,0))</f>
        <v>35760</v>
      </c>
      <c r="T193" s="215">
        <f ca="1">IF(ISERROR(VLOOKUP($B193,'NEL &amp; P4P Backsheet'!$D$11:$BF$187,T$26,0)),"",VLOOKUP($B193,'NEL &amp; P4P Backsheet'!$D$11:$BF$187, T$26,0))</f>
        <v>-52150</v>
      </c>
      <c r="U193" s="375" t="str">
        <f ca="1">IF(ISERROR(VLOOKUP($B193,'NEL &amp; P4P Backsheet'!$D$11:$BK$187,$U$26,0)),"",IF(VLOOKUP($B193,'NEL &amp; P4P Backsheet'!$D$11:$BK$187,$U$26,0)=0,"",VLOOKUP($B193,'NEL &amp; P4P Backsheet'!$D$11:$BK$187,$U$26,0)))</f>
        <v>not applicable</v>
      </c>
      <c r="V193"/>
    </row>
    <row r="194" spans="1:23" ht="60" customHeight="1">
      <c r="A194" s="3">
        <v>165</v>
      </c>
      <c r="B194" s="41" t="str">
        <f t="shared" ca="1" si="6"/>
        <v>E10000031</v>
      </c>
      <c r="C194" s="42" t="str">
        <f ca="1">IF(B194="","",VLOOKUP(B194,'Org list'!$J$9:$K$637,2,0))</f>
        <v>Warwickshire</v>
      </c>
      <c r="D194" s="216">
        <f ca="1">IF(ISERROR(VLOOKUP($B194,'NEL &amp; P4P Backsheet'!$D$11:$BM$187,D$26,0)),"",IF(VLOOKUP($B194,'NEL &amp; P4P Backsheet'!$D$11:$BM$187,D$26,0)=0,"",VLOOKUP($B194,'NEL &amp; P4P Backsheet'!$D$11:$BM$187,D$26,0)))</f>
        <v>1801</v>
      </c>
      <c r="E194" s="210">
        <f ca="1">IF(ISERROR(VLOOKUP($B194,'NEL &amp; P4P Backsheet'!$D$11:$BF$187,E$26,0)),"",VLOOKUP($B194,'NEL &amp; P4P Backsheet'!$D$11:$BF$187, E$26,0))</f>
        <v>529844.87082000112</v>
      </c>
      <c r="F194" s="210">
        <f ca="1">IF(ISERROR(VLOOKUP($B194,'NEL &amp; P4P Backsheet'!$D$11:$BF$187,F$26,0)),"",VLOOKUP($B194,'NEL &amp; P4P Backsheet'!$D$11:$BF$187, F$26,0))</f>
        <v>543183.50906000158</v>
      </c>
      <c r="G194" s="210">
        <f ca="1">IF(ISERROR(VLOOKUP($B194,'NEL &amp; P4P Backsheet'!$D$11:$BF$187,G$26,0)),"",VLOOKUP($B194,'NEL &amp; P4P Backsheet'!$D$11:$BF$187, G$26,0))</f>
        <v>519637.55923999916</v>
      </c>
      <c r="H194" s="262">
        <f ca="1">IF(ISERROR(VLOOKUP($B194,'NEL &amp; P4P Backsheet'!$D$11:$BF$187,H$26,0)),"",VLOOKUP($B194,'NEL &amp; P4P Backsheet'!$D$11:$BF$187, H$26,0))</f>
        <v>541312.84638000536</v>
      </c>
      <c r="I194" s="210">
        <f ca="1">IF(ISERROR(VLOOKUP($B194,'NEL &amp; P4P Backsheet'!$D$11:$BF$187,I$26,0)),"",VLOOKUP($B194,'NEL &amp; P4P Backsheet'!$D$11:$BF$187, I$26,0))</f>
        <v>529844.87082000112</v>
      </c>
      <c r="J194" s="347">
        <f ca="1">IF(ISERROR(VLOOKUP($B194,'NEL &amp; P4P Backsheet'!$D$11:$BF$187,J$26,0)),"",VLOOKUP($B194,'NEL &amp; P4P Backsheet'!$D$11:$BF$187, J$26,0))</f>
        <v>543183.50906000158</v>
      </c>
      <c r="K194" s="215">
        <f ca="1">IF(ISERROR(VLOOKUP($B194,'NEL &amp; P4P Backsheet'!$D$11:$BF$187,K$26,0)),"",VLOOKUP($B194,'NEL &amp; P4P Backsheet'!$D$11:$BF$187, K$26,0))</f>
        <v>519637.55923999916</v>
      </c>
      <c r="L194" s="210">
        <f ca="1">IF(ISERROR(VLOOKUP($B194,'NEL &amp; P4P Backsheet'!$D$11:$BF$187,L$26,0)),"",VLOOKUP($B194,'NEL &amp; P4P Backsheet'!$D$11:$BF$187, L$26,0))</f>
        <v>0</v>
      </c>
      <c r="M194" s="210">
        <f ca="1">IF(ISERROR(VLOOKUP($B194,'NEL &amp; P4P Backsheet'!$D$11:$BF$187,M$26,0)),"",VLOOKUP($B194,'NEL &amp; P4P Backsheet'!$D$11:$BF$187, M$26,0))</f>
        <v>0</v>
      </c>
      <c r="N194" s="215">
        <f ca="1">IF(ISERROR(VLOOKUP($B194,'NEL &amp; P4P Backsheet'!$D$11:$BF$187,N$26,0)),"",VLOOKUP($B194,'NEL &amp; P4P Backsheet'!$D$11:$BF$187, N$26,0))</f>
        <v>0</v>
      </c>
      <c r="O194" s="213">
        <f ca="1">IF(ISERROR(VLOOKUP($B194,'NEL &amp; P4P Backsheet'!$D$11:$BF$187,O$26,0)),"",VLOOKUP($B194,'NEL &amp; P4P Backsheet'!$D$11:$BF$187, O$26,0))</f>
        <v>0</v>
      </c>
      <c r="P194" s="350">
        <f ca="1">IF(ISERROR(VLOOKUP($B194,'NEL &amp; P4P Backsheet'!$D$11:$BF$187,P$26,0)),"",VLOOKUP($B194,'NEL &amp; P4P Backsheet'!$D$11:$BF$187, P$26,0))</f>
        <v>0</v>
      </c>
      <c r="Q194" s="262">
        <f ca="1">IF(ISERROR(VLOOKUP($B194,'NEL &amp; P4P Backsheet'!$D$11:$BF$187,Q$26,0)),"",VLOOKUP($B194,'NEL &amp; P4P Backsheet'!$D$11:$BF$187, Q$26,0))</f>
        <v>0</v>
      </c>
      <c r="R194" s="213">
        <f ca="1">IF(ISERROR(VLOOKUP($B194,'NEL &amp; P4P Backsheet'!$D$11:$BF$187,R$26,0)),"",VLOOKUP($B194,'NEL &amp; P4P Backsheet'!$D$11:$BF$187, R$26,0))</f>
        <v>529844.87082000112</v>
      </c>
      <c r="S194" s="350">
        <f ca="1">IF(ISERROR(VLOOKUP($B194,'NEL &amp; P4P Backsheet'!$D$11:$BF$187,S$26,0)),"",VLOOKUP($B194,'NEL &amp; P4P Backsheet'!$D$11:$BF$187, S$26,0))</f>
        <v>543183.50906000158</v>
      </c>
      <c r="T194" s="215">
        <f ca="1">IF(ISERROR(VLOOKUP($B194,'NEL &amp; P4P Backsheet'!$D$11:$BF$187,T$26,0)),"",VLOOKUP($B194,'NEL &amp; P4P Backsheet'!$D$11:$BF$187, T$26,0))</f>
        <v>519637.55923999916</v>
      </c>
      <c r="U194" s="375" t="str">
        <f ca="1">IF(ISERROR(VLOOKUP($B194,'NEL &amp; P4P Backsheet'!$D$11:$BK$187,$U$26,0)),"",IF(VLOOKUP($B194,'NEL &amp; P4P Backsheet'!$D$11:$BK$187,$U$26,0)=0,"",VLOOKUP($B194,'NEL &amp; P4P Backsheet'!$D$11:$BK$187,$U$26,0)))</f>
        <v>acute care</v>
      </c>
      <c r="V194"/>
    </row>
    <row r="195" spans="1:23" ht="60" customHeight="1">
      <c r="A195" s="3">
        <v>166</v>
      </c>
      <c r="B195" s="41" t="str">
        <f t="shared" ca="1" si="6"/>
        <v>E06000037</v>
      </c>
      <c r="C195" s="42" t="str">
        <f ca="1">IF(B195="","",VLOOKUP(B195,'Org list'!$J$9:$K$637,2,0))</f>
        <v>West Berkshire</v>
      </c>
      <c r="D195" s="216">
        <f ca="1">IF(ISERROR(VLOOKUP($B195,'NEL &amp; P4P Backsheet'!$D$11:$BM$187,D$26,0)),"",IF(VLOOKUP($B195,'NEL &amp; P4P Backsheet'!$D$11:$BM$187,D$26,0)=0,"",VLOOKUP($B195,'NEL &amp; P4P Backsheet'!$D$11:$BM$187,D$26,0)))</f>
        <v>2307</v>
      </c>
      <c r="E195" s="210">
        <f ca="1">IF(ISERROR(VLOOKUP($B195,'NEL &amp; P4P Backsheet'!$D$11:$BF$187,E$26,0)),"",VLOOKUP($B195,'NEL &amp; P4P Backsheet'!$D$11:$BF$187, E$26,0))</f>
        <v>0</v>
      </c>
      <c r="F195" s="210">
        <f ca="1">IF(ISERROR(VLOOKUP($B195,'NEL &amp; P4P Backsheet'!$D$11:$BF$187,F$26,0)),"",VLOOKUP($B195,'NEL &amp; P4P Backsheet'!$D$11:$BF$187, F$26,0))</f>
        <v>0</v>
      </c>
      <c r="G195" s="210">
        <f ca="1">IF(ISERROR(VLOOKUP($B195,'NEL &amp; P4P Backsheet'!$D$11:$BF$187,G$26,0)),"",VLOOKUP($B195,'NEL &amp; P4P Backsheet'!$D$11:$BF$187, G$26,0))</f>
        <v>0</v>
      </c>
      <c r="H195" s="262">
        <f ca="1">IF(ISERROR(VLOOKUP($B195,'NEL &amp; P4P Backsheet'!$D$11:$BF$187,H$26,0)),"",VLOOKUP($B195,'NEL &amp; P4P Backsheet'!$D$11:$BF$187, H$26,0))</f>
        <v>0</v>
      </c>
      <c r="I195" s="210">
        <f ca="1">IF(ISERROR(VLOOKUP($B195,'NEL &amp; P4P Backsheet'!$D$11:$BF$187,I$26,0)),"",VLOOKUP($B195,'NEL &amp; P4P Backsheet'!$D$11:$BF$187, I$26,0))</f>
        <v>0</v>
      </c>
      <c r="J195" s="347">
        <f ca="1">IF(ISERROR(VLOOKUP($B195,'NEL &amp; P4P Backsheet'!$D$11:$BF$187,J$26,0)),"",VLOOKUP($B195,'NEL &amp; P4P Backsheet'!$D$11:$BF$187, J$26,0))</f>
        <v>0</v>
      </c>
      <c r="K195" s="215">
        <f ca="1">IF(ISERROR(VLOOKUP($B195,'NEL &amp; P4P Backsheet'!$D$11:$BF$187,K$26,0)),"",VLOOKUP($B195,'NEL &amp; P4P Backsheet'!$D$11:$BF$187, K$26,0))</f>
        <v>0</v>
      </c>
      <c r="L195" s="210">
        <f ca="1">IF(ISERROR(VLOOKUP($B195,'NEL &amp; P4P Backsheet'!$D$11:$BF$187,L$26,0)),"",VLOOKUP($B195,'NEL &amp; P4P Backsheet'!$D$11:$BF$187, L$26,0))</f>
        <v>0</v>
      </c>
      <c r="M195" s="210">
        <f ca="1">IF(ISERROR(VLOOKUP($B195,'NEL &amp; P4P Backsheet'!$D$11:$BF$187,M$26,0)),"",VLOOKUP($B195,'NEL &amp; P4P Backsheet'!$D$11:$BF$187, M$26,0))</f>
        <v>0</v>
      </c>
      <c r="N195" s="215">
        <f ca="1">IF(ISERROR(VLOOKUP($B195,'NEL &amp; P4P Backsheet'!$D$11:$BF$187,N$26,0)),"",VLOOKUP($B195,'NEL &amp; P4P Backsheet'!$D$11:$BF$187, N$26,0))</f>
        <v>0</v>
      </c>
      <c r="O195" s="213">
        <f ca="1">IF(ISERROR(VLOOKUP($B195,'NEL &amp; P4P Backsheet'!$D$11:$BF$187,O$26,0)),"",VLOOKUP($B195,'NEL &amp; P4P Backsheet'!$D$11:$BF$187, O$26,0))</f>
        <v>0</v>
      </c>
      <c r="P195" s="350">
        <f ca="1">IF(ISERROR(VLOOKUP($B195,'NEL &amp; P4P Backsheet'!$D$11:$BF$187,P$26,0)),"",VLOOKUP($B195,'NEL &amp; P4P Backsheet'!$D$11:$BF$187, P$26,0))</f>
        <v>0</v>
      </c>
      <c r="Q195" s="262">
        <f ca="1">IF(ISERROR(VLOOKUP($B195,'NEL &amp; P4P Backsheet'!$D$11:$BF$187,Q$26,0)),"",VLOOKUP($B195,'NEL &amp; P4P Backsheet'!$D$11:$BF$187, Q$26,0))</f>
        <v>0</v>
      </c>
      <c r="R195" s="213">
        <f ca="1">IF(ISERROR(VLOOKUP($B195,'NEL &amp; P4P Backsheet'!$D$11:$BF$187,R$26,0)),"",VLOOKUP($B195,'NEL &amp; P4P Backsheet'!$D$11:$BF$187, R$26,0))</f>
        <v>0</v>
      </c>
      <c r="S195" s="350">
        <f ca="1">IF(ISERROR(VLOOKUP($B195,'NEL &amp; P4P Backsheet'!$D$11:$BF$187,S$26,0)),"",VLOOKUP($B195,'NEL &amp; P4P Backsheet'!$D$11:$BF$187, S$26,0))</f>
        <v>0</v>
      </c>
      <c r="T195" s="215">
        <f ca="1">IF(ISERROR(VLOOKUP($B195,'NEL &amp; P4P Backsheet'!$D$11:$BF$187,T$26,0)),"",VLOOKUP($B195,'NEL &amp; P4P Backsheet'!$D$11:$BF$187, T$26,0))</f>
        <v>0</v>
      </c>
      <c r="U195" s="375" t="str">
        <f ca="1">IF(ISERROR(VLOOKUP($B195,'NEL &amp; P4P Backsheet'!$D$11:$BK$187,$U$26,0)),"",IF(VLOOKUP($B195,'NEL &amp; P4P Backsheet'!$D$11:$BK$187,$U$26,0)=0,"",VLOOKUP($B195,'NEL &amp; P4P Backsheet'!$D$11:$BK$187,$U$26,0)))</f>
        <v>not applicable</v>
      </c>
      <c r="V195"/>
    </row>
    <row r="196" spans="1:23" ht="60" customHeight="1">
      <c r="A196" s="3">
        <v>167</v>
      </c>
      <c r="B196" s="41" t="str">
        <f t="shared" ca="1" si="6"/>
        <v>E10000032</v>
      </c>
      <c r="C196" s="42" t="str">
        <f ca="1">IF(B196="","",VLOOKUP(B196,'Org list'!$J$9:$K$637,2,0))</f>
        <v>West Sussex</v>
      </c>
      <c r="D196" s="216">
        <f ca="1">IF(ISERROR(VLOOKUP($B196,'NEL &amp; P4P Backsheet'!$D$11:$BM$187,D$26,0)),"",IF(VLOOKUP($B196,'NEL &amp; P4P Backsheet'!$D$11:$BM$187,D$26,0)=0,"",VLOOKUP($B196,'NEL &amp; P4P Backsheet'!$D$11:$BM$187,D$26,0)))</f>
        <v>2400</v>
      </c>
      <c r="E196" s="210">
        <f ca="1">IF(ISERROR(VLOOKUP($B196,'NEL &amp; P4P Backsheet'!$D$11:$BF$187,E$26,0)),"",VLOOKUP($B196,'NEL &amp; P4P Backsheet'!$D$11:$BF$187, E$26,0))</f>
        <v>1723764.0000000014</v>
      </c>
      <c r="F196" s="210">
        <f ca="1">IF(ISERROR(VLOOKUP($B196,'NEL &amp; P4P Backsheet'!$D$11:$BF$187,F$26,0)),"",VLOOKUP($B196,'NEL &amp; P4P Backsheet'!$D$11:$BF$187, F$26,0))</f>
        <v>1726871.9999999972</v>
      </c>
      <c r="G196" s="210">
        <f ca="1">IF(ISERROR(VLOOKUP($B196,'NEL &amp; P4P Backsheet'!$D$11:$BF$187,G$26,0)),"",VLOOKUP($B196,'NEL &amp; P4P Backsheet'!$D$11:$BF$187, G$26,0))</f>
        <v>1679328.0000000023</v>
      </c>
      <c r="H196" s="262">
        <f ca="1">IF(ISERROR(VLOOKUP($B196,'NEL &amp; P4P Backsheet'!$D$11:$BF$187,H$26,0)),"",VLOOKUP($B196,'NEL &amp; P4P Backsheet'!$D$11:$BF$187, H$26,0))</f>
        <v>1749551.9999999907</v>
      </c>
      <c r="I196" s="210">
        <f ca="1">IF(ISERROR(VLOOKUP($B196,'NEL &amp; P4P Backsheet'!$D$11:$BF$187,I$26,0)),"",VLOOKUP($B196,'NEL &amp; P4P Backsheet'!$D$11:$BF$187, I$26,0))</f>
        <v>619200</v>
      </c>
      <c r="J196" s="347">
        <f ca="1">IF(ISERROR(VLOOKUP($B196,'NEL &amp; P4P Backsheet'!$D$11:$BF$187,J$26,0)),"",VLOOKUP($B196,'NEL &amp; P4P Backsheet'!$D$11:$BF$187, J$26,0))</f>
        <v>0</v>
      </c>
      <c r="K196" s="215">
        <f ca="1">IF(ISERROR(VLOOKUP($B196,'NEL &amp; P4P Backsheet'!$D$11:$BF$187,K$26,0)),"",VLOOKUP($B196,'NEL &amp; P4P Backsheet'!$D$11:$BF$187, K$26,0))</f>
        <v>0</v>
      </c>
      <c r="L196" s="210">
        <f ca="1">IF(ISERROR(VLOOKUP($B196,'NEL &amp; P4P Backsheet'!$D$11:$BF$187,L$26,0)),"",VLOOKUP($B196,'NEL &amp; P4P Backsheet'!$D$11:$BF$187, L$26,0))</f>
        <v>0</v>
      </c>
      <c r="M196" s="210">
        <f ca="1">IF(ISERROR(VLOOKUP($B196,'NEL &amp; P4P Backsheet'!$D$11:$BF$187,M$26,0)),"",VLOOKUP($B196,'NEL &amp; P4P Backsheet'!$D$11:$BF$187, M$26,0))</f>
        <v>0</v>
      </c>
      <c r="N196" s="215">
        <f ca="1">IF(ISERROR(VLOOKUP($B196,'NEL &amp; P4P Backsheet'!$D$11:$BF$187,N$26,0)),"",VLOOKUP($B196,'NEL &amp; P4P Backsheet'!$D$11:$BF$187, N$26,0))</f>
        <v>0</v>
      </c>
      <c r="O196" s="213">
        <f ca="1">IF(ISERROR(VLOOKUP($B196,'NEL &amp; P4P Backsheet'!$D$11:$BF$187,O$26,0)),"",VLOOKUP($B196,'NEL &amp; P4P Backsheet'!$D$11:$BF$187, O$26,0))</f>
        <v>1104564.0000000014</v>
      </c>
      <c r="P196" s="350">
        <f ca="1">IF(ISERROR(VLOOKUP($B196,'NEL &amp; P4P Backsheet'!$D$11:$BF$187,P$26,0)),"",VLOOKUP($B196,'NEL &amp; P4P Backsheet'!$D$11:$BF$187, P$26,0))</f>
        <v>1726871.9999999972</v>
      </c>
      <c r="Q196" s="262">
        <f ca="1">IF(ISERROR(VLOOKUP($B196,'NEL &amp; P4P Backsheet'!$D$11:$BF$187,Q$26,0)),"",VLOOKUP($B196,'NEL &amp; P4P Backsheet'!$D$11:$BF$187, Q$26,0))</f>
        <v>1679328.0000000023</v>
      </c>
      <c r="R196" s="213">
        <f ca="1">IF(ISERROR(VLOOKUP($B196,'NEL &amp; P4P Backsheet'!$D$11:$BF$187,R$26,0)),"",VLOOKUP($B196,'NEL &amp; P4P Backsheet'!$D$11:$BF$187, R$26,0))</f>
        <v>1723764.0000000014</v>
      </c>
      <c r="S196" s="350">
        <f ca="1">IF(ISERROR(VLOOKUP($B196,'NEL &amp; P4P Backsheet'!$D$11:$BF$187,S$26,0)),"",VLOOKUP($B196,'NEL &amp; P4P Backsheet'!$D$11:$BF$187, S$26,0))</f>
        <v>1726871.9999999972</v>
      </c>
      <c r="T196" s="215">
        <f ca="1">IF(ISERROR(VLOOKUP($B196,'NEL &amp; P4P Backsheet'!$D$11:$BF$187,T$26,0)),"",VLOOKUP($B196,'NEL &amp; P4P Backsheet'!$D$11:$BF$187, T$26,0))</f>
        <v>1679328.0000000023</v>
      </c>
      <c r="U196" s="375" t="str">
        <f ca="1">IF(ISERROR(VLOOKUP($B196,'NEL &amp; P4P Backsheet'!$D$11:$BK$187,$U$26,0)),"",IF(VLOOKUP($B196,'NEL &amp; P4P Backsheet'!$D$11:$BK$187,$U$26,0)=0,"",VLOOKUP($B196,'NEL &amp; P4P Backsheet'!$D$11:$BK$187,$U$26,0)))</f>
        <v>acute care</v>
      </c>
      <c r="V196"/>
    </row>
    <row r="197" spans="1:23" ht="60" customHeight="1">
      <c r="A197" s="3">
        <v>168</v>
      </c>
      <c r="B197" s="41" t="str">
        <f t="shared" ca="1" si="6"/>
        <v>E09000033</v>
      </c>
      <c r="C197" s="42" t="str">
        <f ca="1">IF(B197="","",VLOOKUP(B197,'Org list'!$J$9:$K$637,2,0))</f>
        <v>Westminster</v>
      </c>
      <c r="D197" s="216">
        <f ca="1">IF(ISERROR(VLOOKUP($B197,'NEL &amp; P4P Backsheet'!$D$11:$BM$187,D$26,0)),"",IF(VLOOKUP($B197,'NEL &amp; P4P Backsheet'!$D$11:$BM$187,D$26,0)=0,"",VLOOKUP($B197,'NEL &amp; P4P Backsheet'!$D$11:$BM$187,D$26,0)))</f>
        <v>1966</v>
      </c>
      <c r="E197" s="210">
        <f ca="1">IF(ISERROR(VLOOKUP($B197,'NEL &amp; P4P Backsheet'!$D$11:$BF$187,E$26,0)),"",VLOOKUP($B197,'NEL &amp; P4P Backsheet'!$D$11:$BF$187, E$26,0))</f>
        <v>520990</v>
      </c>
      <c r="F197" s="210">
        <f ca="1">IF(ISERROR(VLOOKUP($B197,'NEL &amp; P4P Backsheet'!$D$11:$BF$187,F$26,0)),"",VLOOKUP($B197,'NEL &amp; P4P Backsheet'!$D$11:$BF$187, F$26,0))</f>
        <v>0</v>
      </c>
      <c r="G197" s="210">
        <f ca="1">IF(ISERROR(VLOOKUP($B197,'NEL &amp; P4P Backsheet'!$D$11:$BF$187,G$26,0)),"",VLOOKUP($B197,'NEL &amp; P4P Backsheet'!$D$11:$BF$187, G$26,0))</f>
        <v>0</v>
      </c>
      <c r="H197" s="262">
        <f ca="1">IF(ISERROR(VLOOKUP($B197,'NEL &amp; P4P Backsheet'!$D$11:$BF$187,H$26,0)),"",VLOOKUP($B197,'NEL &amp; P4P Backsheet'!$D$11:$BF$187, H$26,0))</f>
        <v>0</v>
      </c>
      <c r="I197" s="210">
        <f ca="1">IF(ISERROR(VLOOKUP($B197,'NEL &amp; P4P Backsheet'!$D$11:$BF$187,I$26,0)),"",VLOOKUP($B197,'NEL &amp; P4P Backsheet'!$D$11:$BF$187, I$26,0))</f>
        <v>0</v>
      </c>
      <c r="J197" s="347">
        <f ca="1">IF(ISERROR(VLOOKUP($B197,'NEL &amp; P4P Backsheet'!$D$11:$BF$187,J$26,0)),"",VLOOKUP($B197,'NEL &amp; P4P Backsheet'!$D$11:$BF$187, J$26,0))</f>
        <v>53082</v>
      </c>
      <c r="K197" s="215">
        <f ca="1">IF(ISERROR(VLOOKUP($B197,'NEL &amp; P4P Backsheet'!$D$11:$BF$187,K$26,0)),"",VLOOKUP($B197,'NEL &amp; P4P Backsheet'!$D$11:$BF$187, K$26,0))</f>
        <v>0</v>
      </c>
      <c r="L197" s="210">
        <f ca="1">IF(ISERROR(VLOOKUP($B197,'NEL &amp; P4P Backsheet'!$D$11:$BF$187,L$26,0)),"",VLOOKUP($B197,'NEL &amp; P4P Backsheet'!$D$11:$BF$187, L$26,0))</f>
        <v>0</v>
      </c>
      <c r="M197" s="210">
        <f ca="1">IF(ISERROR(VLOOKUP($B197,'NEL &amp; P4P Backsheet'!$D$11:$BF$187,M$26,0)),"",VLOOKUP($B197,'NEL &amp; P4P Backsheet'!$D$11:$BF$187, M$26,0))</f>
        <v>53082</v>
      </c>
      <c r="N197" s="215">
        <f ca="1">IF(ISERROR(VLOOKUP($B197,'NEL &amp; P4P Backsheet'!$D$11:$BF$187,N$26,0)),"",VLOOKUP($B197,'NEL &amp; P4P Backsheet'!$D$11:$BF$187, N$26,0))</f>
        <v>0</v>
      </c>
      <c r="O197" s="213">
        <f ca="1">IF(ISERROR(VLOOKUP($B197,'NEL &amp; P4P Backsheet'!$D$11:$BF$187,O$26,0)),"",VLOOKUP($B197,'NEL &amp; P4P Backsheet'!$D$11:$BF$187, O$26,0))</f>
        <v>520990</v>
      </c>
      <c r="P197" s="350">
        <f ca="1">IF(ISERROR(VLOOKUP($B197,'NEL &amp; P4P Backsheet'!$D$11:$BF$187,P$26,0)),"",VLOOKUP($B197,'NEL &amp; P4P Backsheet'!$D$11:$BF$187, P$26,0))</f>
        <v>-53082</v>
      </c>
      <c r="Q197" s="262">
        <f ca="1">IF(ISERROR(VLOOKUP($B197,'NEL &amp; P4P Backsheet'!$D$11:$BF$187,Q$26,0)),"",VLOOKUP($B197,'NEL &amp; P4P Backsheet'!$D$11:$BF$187, Q$26,0))</f>
        <v>0</v>
      </c>
      <c r="R197" s="213">
        <f ca="1">IF(ISERROR(VLOOKUP($B197,'NEL &amp; P4P Backsheet'!$D$11:$BF$187,R$26,0)),"",VLOOKUP($B197,'NEL &amp; P4P Backsheet'!$D$11:$BF$187, R$26,0))</f>
        <v>520990</v>
      </c>
      <c r="S197" s="350">
        <f ca="1">IF(ISERROR(VLOOKUP($B197,'NEL &amp; P4P Backsheet'!$D$11:$BF$187,S$26,0)),"",VLOOKUP($B197,'NEL &amp; P4P Backsheet'!$D$11:$BF$187, S$26,0))</f>
        <v>-53082</v>
      </c>
      <c r="T197" s="215">
        <f ca="1">IF(ISERROR(VLOOKUP($B197,'NEL &amp; P4P Backsheet'!$D$11:$BF$187,T$26,0)),"",VLOOKUP($B197,'NEL &amp; P4P Backsheet'!$D$11:$BF$187, T$26,0))</f>
        <v>0</v>
      </c>
      <c r="U197" s="375" t="str">
        <f ca="1">IF(ISERROR(VLOOKUP($B197,'NEL &amp; P4P Backsheet'!$D$11:$BK$187,$U$26,0)),"",IF(VLOOKUP($B197,'NEL &amp; P4P Backsheet'!$D$11:$BK$187,$U$26,0)=0,"",VLOOKUP($B197,'NEL &amp; P4P Backsheet'!$D$11:$BK$187,$U$26,0)))</f>
        <v>not applicable</v>
      </c>
      <c r="V197"/>
    </row>
    <row r="198" spans="1:23" ht="60" customHeight="1">
      <c r="A198" s="3">
        <v>169</v>
      </c>
      <c r="B198" s="41" t="str">
        <f t="shared" ca="1" si="6"/>
        <v>E08000010</v>
      </c>
      <c r="C198" s="42" t="str">
        <f ca="1">IF(B198="","",VLOOKUP(B198,'Org list'!$J$9:$K$637,2,0))</f>
        <v>Wigan</v>
      </c>
      <c r="D198" s="216">
        <f ca="1">IF(ISERROR(VLOOKUP($B198,'NEL &amp; P4P Backsheet'!$D$11:$BM$187,D$26,0)),"",IF(VLOOKUP($B198,'NEL &amp; P4P Backsheet'!$D$11:$BM$187,D$26,0)=0,"",VLOOKUP($B198,'NEL &amp; P4P Backsheet'!$D$11:$BM$187,D$26,0)))</f>
        <v>1490</v>
      </c>
      <c r="E198" s="210">
        <f ca="1">IF(ISERROR(VLOOKUP($B198,'NEL &amp; P4P Backsheet'!$D$11:$BF$187,E$26,0)),"",VLOOKUP($B198,'NEL &amp; P4P Backsheet'!$D$11:$BF$187, E$26,0))</f>
        <v>432100</v>
      </c>
      <c r="F198" s="210">
        <f ca="1">IF(ISERROR(VLOOKUP($B198,'NEL &amp; P4P Backsheet'!$D$11:$BF$187,F$26,0)),"",VLOOKUP($B198,'NEL &amp; P4P Backsheet'!$D$11:$BF$187, F$26,0))</f>
        <v>444020</v>
      </c>
      <c r="G198" s="210">
        <f ca="1">IF(ISERROR(VLOOKUP($B198,'NEL &amp; P4P Backsheet'!$D$11:$BF$187,G$26,0)),"",VLOOKUP($B198,'NEL &amp; P4P Backsheet'!$D$11:$BF$187, G$26,0))</f>
        <v>438060</v>
      </c>
      <c r="H198" s="262">
        <f ca="1">IF(ISERROR(VLOOKUP($B198,'NEL &amp; P4P Backsheet'!$D$11:$BF$187,H$26,0)),"",VLOOKUP($B198,'NEL &amp; P4P Backsheet'!$D$11:$BF$187, H$26,0))</f>
        <v>441040</v>
      </c>
      <c r="I198" s="210">
        <f ca="1">IF(ISERROR(VLOOKUP($B198,'NEL &amp; P4P Backsheet'!$D$11:$BF$187,I$26,0)),"",VLOOKUP($B198,'NEL &amp; P4P Backsheet'!$D$11:$BF$187, I$26,0))</f>
        <v>432100</v>
      </c>
      <c r="J198" s="347">
        <f ca="1">IF(ISERROR(VLOOKUP($B198,'NEL &amp; P4P Backsheet'!$D$11:$BF$187,J$26,0)),"",VLOOKUP($B198,'NEL &amp; P4P Backsheet'!$D$11:$BF$187, J$26,0))</f>
        <v>444020</v>
      </c>
      <c r="K198" s="215">
        <f ca="1">IF(ISERROR(VLOOKUP($B198,'NEL &amp; P4P Backsheet'!$D$11:$BF$187,K$26,0)),"",VLOOKUP($B198,'NEL &amp; P4P Backsheet'!$D$11:$BF$187, K$26,0))</f>
        <v>438060</v>
      </c>
      <c r="L198" s="210">
        <f ca="1">IF(ISERROR(VLOOKUP($B198,'NEL &amp; P4P Backsheet'!$D$11:$BF$187,L$26,0)),"",VLOOKUP($B198,'NEL &amp; P4P Backsheet'!$D$11:$BF$187, L$26,0))</f>
        <v>432100</v>
      </c>
      <c r="M198" s="210">
        <f ca="1">IF(ISERROR(VLOOKUP($B198,'NEL &amp; P4P Backsheet'!$D$11:$BF$187,M$26,0)),"",VLOOKUP($B198,'NEL &amp; P4P Backsheet'!$D$11:$BF$187, M$26,0))</f>
        <v>444020</v>
      </c>
      <c r="N198" s="215">
        <f ca="1">IF(ISERROR(VLOOKUP($B198,'NEL &amp; P4P Backsheet'!$D$11:$BF$187,N$26,0)),"",VLOOKUP($B198,'NEL &amp; P4P Backsheet'!$D$11:$BF$187, N$26,0))</f>
        <v>438060</v>
      </c>
      <c r="O198" s="213">
        <f ca="1">IF(ISERROR(VLOOKUP($B198,'NEL &amp; P4P Backsheet'!$D$11:$BF$187,O$26,0)),"",VLOOKUP($B198,'NEL &amp; P4P Backsheet'!$D$11:$BF$187, O$26,0))</f>
        <v>0</v>
      </c>
      <c r="P198" s="350">
        <f ca="1">IF(ISERROR(VLOOKUP($B198,'NEL &amp; P4P Backsheet'!$D$11:$BF$187,P$26,0)),"",VLOOKUP($B198,'NEL &amp; P4P Backsheet'!$D$11:$BF$187, P$26,0))</f>
        <v>0</v>
      </c>
      <c r="Q198" s="262">
        <f ca="1">IF(ISERROR(VLOOKUP($B198,'NEL &amp; P4P Backsheet'!$D$11:$BF$187,Q$26,0)),"",VLOOKUP($B198,'NEL &amp; P4P Backsheet'!$D$11:$BF$187, Q$26,0))</f>
        <v>0</v>
      </c>
      <c r="R198" s="213">
        <f ca="1">IF(ISERROR(VLOOKUP($B198,'NEL &amp; P4P Backsheet'!$D$11:$BF$187,R$26,0)),"",VLOOKUP($B198,'NEL &amp; P4P Backsheet'!$D$11:$BF$187, R$26,0))</f>
        <v>0</v>
      </c>
      <c r="S198" s="350">
        <f ca="1">IF(ISERROR(VLOOKUP($B198,'NEL &amp; P4P Backsheet'!$D$11:$BF$187,S$26,0)),"",VLOOKUP($B198,'NEL &amp; P4P Backsheet'!$D$11:$BF$187, S$26,0))</f>
        <v>0</v>
      </c>
      <c r="T198" s="215">
        <f ca="1">IF(ISERROR(VLOOKUP($B198,'NEL &amp; P4P Backsheet'!$D$11:$BF$187,T$26,0)),"",VLOOKUP($B198,'NEL &amp; P4P Backsheet'!$D$11:$BF$187, T$26,0))</f>
        <v>0</v>
      </c>
      <c r="U198" s="375" t="str">
        <f ca="1">IF(ISERROR(VLOOKUP($B198,'NEL &amp; P4P Backsheet'!$D$11:$BK$187,$U$26,0)),"",IF(VLOOKUP($B198,'NEL &amp; P4P Backsheet'!$D$11:$BK$187,$U$26,0)=0,"",VLOOKUP($B198,'NEL &amp; P4P Backsheet'!$D$11:$BK$187,$U$26,0)))</f>
        <v>not applicable</v>
      </c>
      <c r="V198"/>
    </row>
    <row r="199" spans="1:23" ht="60" customHeight="1">
      <c r="A199" s="3">
        <v>170</v>
      </c>
      <c r="B199" s="41" t="str">
        <f t="shared" ca="1" si="6"/>
        <v>E06000054</v>
      </c>
      <c r="C199" s="42" t="str">
        <f ca="1">IF(B199="","",VLOOKUP(B199,'Org list'!$J$9:$K$637,2,0))</f>
        <v>Wiltshire</v>
      </c>
      <c r="D199" s="216">
        <f ca="1">IF(ISERROR(VLOOKUP($B199,'NEL &amp; P4P Backsheet'!$D$11:$BM$187,D$26,0)),"",IF(VLOOKUP($B199,'NEL &amp; P4P Backsheet'!$D$11:$BM$187,D$26,0)=0,"",VLOOKUP($B199,'NEL &amp; P4P Backsheet'!$D$11:$BM$187,D$26,0)))</f>
        <v>1490</v>
      </c>
      <c r="E199" s="210">
        <f ca="1">IF(ISERROR(VLOOKUP($B199,'NEL &amp; P4P Backsheet'!$D$11:$BF$187,E$26,0)),"",VLOOKUP($B199,'NEL &amp; P4P Backsheet'!$D$11:$BF$187, E$26,0))</f>
        <v>794170</v>
      </c>
      <c r="F199" s="210">
        <f ca="1">IF(ISERROR(VLOOKUP($B199,'NEL &amp; P4P Backsheet'!$D$11:$BF$187,F$26,0)),"",VLOOKUP($B199,'NEL &amp; P4P Backsheet'!$D$11:$BF$187, F$26,0))</f>
        <v>0</v>
      </c>
      <c r="G199" s="210">
        <f ca="1">IF(ISERROR(VLOOKUP($B199,'NEL &amp; P4P Backsheet'!$D$11:$BF$187,G$26,0)),"",VLOOKUP($B199,'NEL &amp; P4P Backsheet'!$D$11:$BF$187, G$26,0))</f>
        <v>332270</v>
      </c>
      <c r="H199" s="262">
        <f ca="1">IF(ISERROR(VLOOKUP($B199,'NEL &amp; P4P Backsheet'!$D$11:$BF$187,H$26,0)),"",VLOOKUP($B199,'NEL &amp; P4P Backsheet'!$D$11:$BF$187, H$26,0))</f>
        <v>1172630</v>
      </c>
      <c r="I199" s="210">
        <f ca="1">IF(ISERROR(VLOOKUP($B199,'NEL &amp; P4P Backsheet'!$D$11:$BF$187,I$26,0)),"",VLOOKUP($B199,'NEL &amp; P4P Backsheet'!$D$11:$BF$187, I$26,0))</f>
        <v>292040</v>
      </c>
      <c r="J199" s="347">
        <f ca="1">IF(ISERROR(VLOOKUP($B199,'NEL &amp; P4P Backsheet'!$D$11:$BF$187,J$26,0)),"",VLOOKUP($B199,'NEL &amp; P4P Backsheet'!$D$11:$BF$187, J$26,0))</f>
        <v>253300</v>
      </c>
      <c r="K199" s="215">
        <f ca="1">IF(ISERROR(VLOOKUP($B199,'NEL &amp; P4P Backsheet'!$D$11:$BF$187,K$26,0)),"",VLOOKUP($B199,'NEL &amp; P4P Backsheet'!$D$11:$BF$187, K$26,0))</f>
        <v>581100</v>
      </c>
      <c r="L199" s="210">
        <f ca="1">IF(ISERROR(VLOOKUP($B199,'NEL &amp; P4P Backsheet'!$D$11:$BF$187,L$26,0)),"",VLOOKUP($B199,'NEL &amp; P4P Backsheet'!$D$11:$BF$187, L$26,0))</f>
        <v>292040</v>
      </c>
      <c r="M199" s="210">
        <f ca="1">IF(ISERROR(VLOOKUP($B199,'NEL &amp; P4P Backsheet'!$D$11:$BF$187,M$26,0)),"",VLOOKUP($B199,'NEL &amp; P4P Backsheet'!$D$11:$BF$187, M$26,0))</f>
        <v>253300</v>
      </c>
      <c r="N199" s="215">
        <f ca="1">IF(ISERROR(VLOOKUP($B199,'NEL &amp; P4P Backsheet'!$D$11:$BF$187,N$26,0)),"",VLOOKUP($B199,'NEL &amp; P4P Backsheet'!$D$11:$BF$187, N$26,0))</f>
        <v>581100</v>
      </c>
      <c r="O199" s="213">
        <f ca="1">IF(ISERROR(VLOOKUP($B199,'NEL &amp; P4P Backsheet'!$D$11:$BF$187,O$26,0)),"",VLOOKUP($B199,'NEL &amp; P4P Backsheet'!$D$11:$BF$187, O$26,0))</f>
        <v>502130</v>
      </c>
      <c r="P199" s="350">
        <f ca="1">IF(ISERROR(VLOOKUP($B199,'NEL &amp; P4P Backsheet'!$D$11:$BF$187,P$26,0)),"",VLOOKUP($B199,'NEL &amp; P4P Backsheet'!$D$11:$BF$187, P$26,0))</f>
        <v>-253300</v>
      </c>
      <c r="Q199" s="262">
        <f ca="1">IF(ISERROR(VLOOKUP($B199,'NEL &amp; P4P Backsheet'!$D$11:$BF$187,Q$26,0)),"",VLOOKUP($B199,'NEL &amp; P4P Backsheet'!$D$11:$BF$187, Q$26,0))</f>
        <v>-248830</v>
      </c>
      <c r="R199" s="213">
        <f ca="1">IF(ISERROR(VLOOKUP($B199,'NEL &amp; P4P Backsheet'!$D$11:$BF$187,R$26,0)),"",VLOOKUP($B199,'NEL &amp; P4P Backsheet'!$D$11:$BF$187, R$26,0))</f>
        <v>502130</v>
      </c>
      <c r="S199" s="350">
        <f ca="1">IF(ISERROR(VLOOKUP($B199,'NEL &amp; P4P Backsheet'!$D$11:$BF$187,S$26,0)),"",VLOOKUP($B199,'NEL &amp; P4P Backsheet'!$D$11:$BF$187, S$26,0))</f>
        <v>-253300</v>
      </c>
      <c r="T199" s="215">
        <f ca="1">IF(ISERROR(VLOOKUP($B199,'NEL &amp; P4P Backsheet'!$D$11:$BF$187,T$26,0)),"",VLOOKUP($B199,'NEL &amp; P4P Backsheet'!$D$11:$BF$187, T$26,0))</f>
        <v>-248830</v>
      </c>
      <c r="U199" s="375" t="str">
        <f ca="1">IF(ISERROR(VLOOKUP($B199,'NEL &amp; P4P Backsheet'!$D$11:$BK$187,$U$26,0)),"",IF(VLOOKUP($B199,'NEL &amp; P4P Backsheet'!$D$11:$BK$187,$U$26,0)=0,"",VLOOKUP($B199,'NEL &amp; P4P Backsheet'!$D$11:$BK$187,$U$26,0)))</f>
        <v>acute care</v>
      </c>
      <c r="V199"/>
    </row>
    <row r="200" spans="1:23" ht="60" customHeight="1">
      <c r="A200" s="3">
        <v>171</v>
      </c>
      <c r="B200" s="41" t="str">
        <f t="shared" ca="1" si="6"/>
        <v>E06000040</v>
      </c>
      <c r="C200" s="42" t="str">
        <f ca="1">IF(B200="","",VLOOKUP(B200,'Org list'!$J$9:$K$637,2,0))</f>
        <v>Windsor and Maidenhead</v>
      </c>
      <c r="D200" s="216">
        <f ca="1">IF(ISERROR(VLOOKUP($B200,'NEL &amp; P4P Backsheet'!$D$11:$BM$187,D$26,0)),"",IF(VLOOKUP($B200,'NEL &amp; P4P Backsheet'!$D$11:$BM$187,D$26,0)=0,"",VLOOKUP($B200,'NEL &amp; P4P Backsheet'!$D$11:$BM$187,D$26,0)))</f>
        <v>1490</v>
      </c>
      <c r="E200" s="210">
        <f ca="1">IF(ISERROR(VLOOKUP($B200,'NEL &amp; P4P Backsheet'!$D$11:$BF$187,E$26,0)),"",VLOOKUP($B200,'NEL &amp; P4P Backsheet'!$D$11:$BF$187, E$26,0))</f>
        <v>163900</v>
      </c>
      <c r="F200" s="210">
        <f ca="1">IF(ISERROR(VLOOKUP($B200,'NEL &amp; P4P Backsheet'!$D$11:$BF$187,F$26,0)),"",VLOOKUP($B200,'NEL &amp; P4P Backsheet'!$D$11:$BF$187, F$26,0))</f>
        <v>175820</v>
      </c>
      <c r="G200" s="210">
        <f ca="1">IF(ISERROR(VLOOKUP($B200,'NEL &amp; P4P Backsheet'!$D$11:$BF$187,G$26,0)),"",VLOOKUP($B200,'NEL &amp; P4P Backsheet'!$D$11:$BF$187, G$26,0))</f>
        <v>144530</v>
      </c>
      <c r="H200" s="262">
        <f ca="1">IF(ISERROR(VLOOKUP($B200,'NEL &amp; P4P Backsheet'!$D$11:$BF$187,H$26,0)),"",VLOOKUP($B200,'NEL &amp; P4P Backsheet'!$D$11:$BF$187, H$26,0))</f>
        <v>154960</v>
      </c>
      <c r="I200" s="210">
        <f ca="1">IF(ISERROR(VLOOKUP($B200,'NEL &amp; P4P Backsheet'!$D$11:$BF$187,I$26,0)),"",VLOOKUP($B200,'NEL &amp; P4P Backsheet'!$D$11:$BF$187, I$26,0))</f>
        <v>0</v>
      </c>
      <c r="J200" s="347">
        <f ca="1">IF(ISERROR(VLOOKUP($B200,'NEL &amp; P4P Backsheet'!$D$11:$BF$187,J$26,0)),"",VLOOKUP($B200,'NEL &amp; P4P Backsheet'!$D$11:$BF$187, J$26,0))</f>
        <v>0</v>
      </c>
      <c r="K200" s="215">
        <f ca="1">IF(ISERROR(VLOOKUP($B200,'NEL &amp; P4P Backsheet'!$D$11:$BF$187,K$26,0)),"",VLOOKUP($B200,'NEL &amp; P4P Backsheet'!$D$11:$BF$187, K$26,0))</f>
        <v>0</v>
      </c>
      <c r="L200" s="210">
        <f ca="1">IF(ISERROR(VLOOKUP($B200,'NEL &amp; P4P Backsheet'!$D$11:$BF$187,L$26,0)),"",VLOOKUP($B200,'NEL &amp; P4P Backsheet'!$D$11:$BF$187, L$26,0))</f>
        <v>0</v>
      </c>
      <c r="M200" s="210">
        <f ca="1">IF(ISERROR(VLOOKUP($B200,'NEL &amp; P4P Backsheet'!$D$11:$BF$187,M$26,0)),"",VLOOKUP($B200,'NEL &amp; P4P Backsheet'!$D$11:$BF$187, M$26,0))</f>
        <v>0</v>
      </c>
      <c r="N200" s="215">
        <f ca="1">IF(ISERROR(VLOOKUP($B200,'NEL &amp; P4P Backsheet'!$D$11:$BF$187,N$26,0)),"",VLOOKUP($B200,'NEL &amp; P4P Backsheet'!$D$11:$BF$187, N$26,0))</f>
        <v>0</v>
      </c>
      <c r="O200" s="213">
        <f ca="1">IF(ISERROR(VLOOKUP($B200,'NEL &amp; P4P Backsheet'!$D$11:$BF$187,O$26,0)),"",VLOOKUP($B200,'NEL &amp; P4P Backsheet'!$D$11:$BF$187, O$26,0))</f>
        <v>163900</v>
      </c>
      <c r="P200" s="350">
        <f ca="1">IF(ISERROR(VLOOKUP($B200,'NEL &amp; P4P Backsheet'!$D$11:$BF$187,P$26,0)),"",VLOOKUP($B200,'NEL &amp; P4P Backsheet'!$D$11:$BF$187, P$26,0))</f>
        <v>175820</v>
      </c>
      <c r="Q200" s="262">
        <f ca="1">IF(ISERROR(VLOOKUP($B200,'NEL &amp; P4P Backsheet'!$D$11:$BF$187,Q$26,0)),"",VLOOKUP($B200,'NEL &amp; P4P Backsheet'!$D$11:$BF$187, Q$26,0))</f>
        <v>144530</v>
      </c>
      <c r="R200" s="213">
        <f ca="1">IF(ISERROR(VLOOKUP($B200,'NEL &amp; P4P Backsheet'!$D$11:$BF$187,R$26,0)),"",VLOOKUP($B200,'NEL &amp; P4P Backsheet'!$D$11:$BF$187, R$26,0))</f>
        <v>163900</v>
      </c>
      <c r="S200" s="350">
        <f ca="1">IF(ISERROR(VLOOKUP($B200,'NEL &amp; P4P Backsheet'!$D$11:$BF$187,S$26,0)),"",VLOOKUP($B200,'NEL &amp; P4P Backsheet'!$D$11:$BF$187, S$26,0))</f>
        <v>175820</v>
      </c>
      <c r="T200" s="215">
        <f ca="1">IF(ISERROR(VLOOKUP($B200,'NEL &amp; P4P Backsheet'!$D$11:$BF$187,T$26,0)),"",VLOOKUP($B200,'NEL &amp; P4P Backsheet'!$D$11:$BF$187, T$26,0))</f>
        <v>144530</v>
      </c>
      <c r="U200" s="375" t="str">
        <f ca="1">IF(ISERROR(VLOOKUP($B200,'NEL &amp; P4P Backsheet'!$D$11:$BK$187,$U$26,0)),"",IF(VLOOKUP($B200,'NEL &amp; P4P Backsheet'!$D$11:$BK$187,$U$26,0)=0,"",VLOOKUP($B200,'NEL &amp; P4P Backsheet'!$D$11:$BK$187,$U$26,0)))</f>
        <v>acute care</v>
      </c>
      <c r="V200"/>
    </row>
    <row r="201" spans="1:23" ht="60" customHeight="1">
      <c r="A201" s="3">
        <v>172</v>
      </c>
      <c r="B201" s="41" t="str">
        <f t="shared" ca="1" si="6"/>
        <v>E08000015</v>
      </c>
      <c r="C201" s="42" t="str">
        <f ca="1">IF(B201="","",VLOOKUP(B201,'Org list'!$J$9:$K$637,2,0))</f>
        <v>Wirral</v>
      </c>
      <c r="D201" s="216">
        <f ca="1">IF(ISERROR(VLOOKUP($B201,'NEL &amp; P4P Backsheet'!$D$11:$BM$187,D$26,0)),"",IF(VLOOKUP($B201,'NEL &amp; P4P Backsheet'!$D$11:$BM$187,D$26,0)=0,"",VLOOKUP($B201,'NEL &amp; P4P Backsheet'!$D$11:$BM$187,D$26,0)))</f>
        <v>1490</v>
      </c>
      <c r="E201" s="210">
        <f ca="1">IF(ISERROR(VLOOKUP($B201,'NEL &amp; P4P Backsheet'!$D$11:$BF$187,E$26,0)),"",VLOOKUP($B201,'NEL &amp; P4P Backsheet'!$D$11:$BF$187, E$26,0))</f>
        <v>0</v>
      </c>
      <c r="F201" s="210">
        <f ca="1">IF(ISERROR(VLOOKUP($B201,'NEL &amp; P4P Backsheet'!$D$11:$BF$187,F$26,0)),"",VLOOKUP($B201,'NEL &amp; P4P Backsheet'!$D$11:$BF$187, F$26,0))</f>
        <v>0</v>
      </c>
      <c r="G201" s="210">
        <f ca="1">IF(ISERROR(VLOOKUP($B201,'NEL &amp; P4P Backsheet'!$D$11:$BF$187,G$26,0)),"",VLOOKUP($B201,'NEL &amp; P4P Backsheet'!$D$11:$BF$187, G$26,0))</f>
        <v>0</v>
      </c>
      <c r="H201" s="262">
        <f ca="1">IF(ISERROR(VLOOKUP($B201,'NEL &amp; P4P Backsheet'!$D$11:$BF$187,H$26,0)),"",VLOOKUP($B201,'NEL &amp; P4P Backsheet'!$D$11:$BF$187, H$26,0))</f>
        <v>0</v>
      </c>
      <c r="I201" s="210">
        <f ca="1">IF(ISERROR(VLOOKUP($B201,'NEL &amp; P4P Backsheet'!$D$11:$BF$187,I$26,0)),"",VLOOKUP($B201,'NEL &amp; P4P Backsheet'!$D$11:$BF$187, I$26,0))</f>
        <v>0</v>
      </c>
      <c r="J201" s="347">
        <f ca="1">IF(ISERROR(VLOOKUP($B201,'NEL &amp; P4P Backsheet'!$D$11:$BF$187,J$26,0)),"",VLOOKUP($B201,'NEL &amp; P4P Backsheet'!$D$11:$BF$187, J$26,0))</f>
        <v>0</v>
      </c>
      <c r="K201" s="215">
        <f ca="1">IF(ISERROR(VLOOKUP($B201,'NEL &amp; P4P Backsheet'!$D$11:$BF$187,K$26,0)),"",VLOOKUP($B201,'NEL &amp; P4P Backsheet'!$D$11:$BF$187, K$26,0))</f>
        <v>0</v>
      </c>
      <c r="L201" s="210" t="str">
        <f ca="1">IF(ISERROR(VLOOKUP($B201,'NEL &amp; P4P Backsheet'!$D$11:$BF$187,L$26,0)),"",VLOOKUP($B201,'NEL &amp; P4P Backsheet'!$D$11:$BF$187, L$26,0))</f>
        <v>N/A</v>
      </c>
      <c r="M201" s="210">
        <f ca="1">IF(ISERROR(VLOOKUP($B201,'NEL &amp; P4P Backsheet'!$D$11:$BF$187,M$26,0)),"",VLOOKUP($B201,'NEL &amp; P4P Backsheet'!$D$11:$BF$187, M$26,0))</f>
        <v>0</v>
      </c>
      <c r="N201" s="215">
        <f ca="1">IF(ISERROR(VLOOKUP($B201,'NEL &amp; P4P Backsheet'!$D$11:$BF$187,N$26,0)),"",VLOOKUP($B201,'NEL &amp; P4P Backsheet'!$D$11:$BF$187, N$26,0))</f>
        <v>0</v>
      </c>
      <c r="O201" s="213">
        <f ca="1">IF(ISERROR(VLOOKUP($B201,'NEL &amp; P4P Backsheet'!$D$11:$BF$187,O$26,0)),"",VLOOKUP($B201,'NEL &amp; P4P Backsheet'!$D$11:$BF$187, O$26,0))</f>
        <v>0</v>
      </c>
      <c r="P201" s="350">
        <f ca="1">IF(ISERROR(VLOOKUP($B201,'NEL &amp; P4P Backsheet'!$D$11:$BF$187,P$26,0)),"",VLOOKUP($B201,'NEL &amp; P4P Backsheet'!$D$11:$BF$187, P$26,0))</f>
        <v>0</v>
      </c>
      <c r="Q201" s="262">
        <f ca="1">IF(ISERROR(VLOOKUP($B201,'NEL &amp; P4P Backsheet'!$D$11:$BF$187,Q$26,0)),"",VLOOKUP($B201,'NEL &amp; P4P Backsheet'!$D$11:$BF$187, Q$26,0))</f>
        <v>0</v>
      </c>
      <c r="R201" s="213" t="str">
        <f ca="1">IF(ISERROR(VLOOKUP($B201,'NEL &amp; P4P Backsheet'!$D$11:$BF$187,R$26,0)),"",VLOOKUP($B201,'NEL &amp; P4P Backsheet'!$D$11:$BF$187, R$26,0))</f>
        <v/>
      </c>
      <c r="S201" s="350">
        <f ca="1">IF(ISERROR(VLOOKUP($B201,'NEL &amp; P4P Backsheet'!$D$11:$BF$187,S$26,0)),"",VLOOKUP($B201,'NEL &amp; P4P Backsheet'!$D$11:$BF$187, S$26,0))</f>
        <v>0</v>
      </c>
      <c r="T201" s="215">
        <f ca="1">IF(ISERROR(VLOOKUP($B201,'NEL &amp; P4P Backsheet'!$D$11:$BF$187,T$26,0)),"",VLOOKUP($B201,'NEL &amp; P4P Backsheet'!$D$11:$BF$187, T$26,0))</f>
        <v>0</v>
      </c>
      <c r="U201" s="375" t="str">
        <f ca="1">IF(ISERROR(VLOOKUP($B201,'NEL &amp; P4P Backsheet'!$D$11:$BK$187,$U$26,0)),"",IF(VLOOKUP($B201,'NEL &amp; P4P Backsheet'!$D$11:$BK$187,$U$26,0)=0,"",VLOOKUP($B201,'NEL &amp; P4P Backsheet'!$D$11:$BK$187,$U$26,0)))</f>
        <v>not applicable</v>
      </c>
      <c r="V201"/>
    </row>
    <row r="202" spans="1:23" ht="60" customHeight="1">
      <c r="A202" s="3">
        <v>173</v>
      </c>
      <c r="B202" s="41" t="str">
        <f t="shared" ca="1" si="6"/>
        <v>E06000041</v>
      </c>
      <c r="C202" s="42" t="str">
        <f ca="1">IF(B202="","",VLOOKUP(B202,'Org list'!$J$9:$K$637,2,0))</f>
        <v>Wokingham</v>
      </c>
      <c r="D202" s="216">
        <f ca="1">IF(ISERROR(VLOOKUP($B202,'NEL &amp; P4P Backsheet'!$D$11:$BM$187,D$26,0)),"",IF(VLOOKUP($B202,'NEL &amp; P4P Backsheet'!$D$11:$BM$187,D$26,0)=0,"",VLOOKUP($B202,'NEL &amp; P4P Backsheet'!$D$11:$BM$187,D$26,0)))</f>
        <v>2307</v>
      </c>
      <c r="E202" s="210">
        <f ca="1">IF(ISERROR(VLOOKUP($B202,'NEL &amp; P4P Backsheet'!$D$11:$BF$187,E$26,0)),"",VLOOKUP($B202,'NEL &amp; P4P Backsheet'!$D$11:$BF$187, E$26,0))</f>
        <v>0</v>
      </c>
      <c r="F202" s="210">
        <f ca="1">IF(ISERROR(VLOOKUP($B202,'NEL &amp; P4P Backsheet'!$D$11:$BF$187,F$26,0)),"",VLOOKUP($B202,'NEL &amp; P4P Backsheet'!$D$11:$BF$187, F$26,0))</f>
        <v>0</v>
      </c>
      <c r="G202" s="210">
        <f ca="1">IF(ISERROR(VLOOKUP($B202,'NEL &amp; P4P Backsheet'!$D$11:$BF$187,G$26,0)),"",VLOOKUP($B202,'NEL &amp; P4P Backsheet'!$D$11:$BF$187, G$26,0))</f>
        <v>0</v>
      </c>
      <c r="H202" s="262">
        <f ca="1">IF(ISERROR(VLOOKUP($B202,'NEL &amp; P4P Backsheet'!$D$11:$BF$187,H$26,0)),"",VLOOKUP($B202,'NEL &amp; P4P Backsheet'!$D$11:$BF$187, H$26,0))</f>
        <v>0</v>
      </c>
      <c r="I202" s="210">
        <f ca="1">IF(ISERROR(VLOOKUP($B202,'NEL &amp; P4P Backsheet'!$D$11:$BF$187,I$26,0)),"",VLOOKUP($B202,'NEL &amp; P4P Backsheet'!$D$11:$BF$187, I$26,0))</f>
        <v>0</v>
      </c>
      <c r="J202" s="347">
        <f ca="1">IF(ISERROR(VLOOKUP($B202,'NEL &amp; P4P Backsheet'!$D$11:$BF$187,J$26,0)),"",VLOOKUP($B202,'NEL &amp; P4P Backsheet'!$D$11:$BF$187, J$26,0))</f>
        <v>0</v>
      </c>
      <c r="K202" s="215">
        <f ca="1">IF(ISERROR(VLOOKUP($B202,'NEL &amp; P4P Backsheet'!$D$11:$BF$187,K$26,0)),"",VLOOKUP($B202,'NEL &amp; P4P Backsheet'!$D$11:$BF$187, K$26,0))</f>
        <v>0</v>
      </c>
      <c r="L202" s="210">
        <f ca="1">IF(ISERROR(VLOOKUP($B202,'NEL &amp; P4P Backsheet'!$D$11:$BF$187,L$26,0)),"",VLOOKUP($B202,'NEL &amp; P4P Backsheet'!$D$11:$BF$187, L$26,0))</f>
        <v>0</v>
      </c>
      <c r="M202" s="210">
        <f ca="1">IF(ISERROR(VLOOKUP($B202,'NEL &amp; P4P Backsheet'!$D$11:$BF$187,M$26,0)),"",VLOOKUP($B202,'NEL &amp; P4P Backsheet'!$D$11:$BF$187, M$26,0))</f>
        <v>0</v>
      </c>
      <c r="N202" s="215">
        <f ca="1">IF(ISERROR(VLOOKUP($B202,'NEL &amp; P4P Backsheet'!$D$11:$BF$187,N$26,0)),"",VLOOKUP($B202,'NEL &amp; P4P Backsheet'!$D$11:$BF$187, N$26,0))</f>
        <v>0</v>
      </c>
      <c r="O202" s="213">
        <f ca="1">IF(ISERROR(VLOOKUP($B202,'NEL &amp; P4P Backsheet'!$D$11:$BF$187,O$26,0)),"",VLOOKUP($B202,'NEL &amp; P4P Backsheet'!$D$11:$BF$187, O$26,0))</f>
        <v>0</v>
      </c>
      <c r="P202" s="350">
        <f ca="1">IF(ISERROR(VLOOKUP($B202,'NEL &amp; P4P Backsheet'!$D$11:$BF$187,P$26,0)),"",VLOOKUP($B202,'NEL &amp; P4P Backsheet'!$D$11:$BF$187, P$26,0))</f>
        <v>0</v>
      </c>
      <c r="Q202" s="262">
        <f ca="1">IF(ISERROR(VLOOKUP($B202,'NEL &amp; P4P Backsheet'!$D$11:$BF$187,Q$26,0)),"",VLOOKUP($B202,'NEL &amp; P4P Backsheet'!$D$11:$BF$187, Q$26,0))</f>
        <v>0</v>
      </c>
      <c r="R202" s="213">
        <f ca="1">IF(ISERROR(VLOOKUP($B202,'NEL &amp; P4P Backsheet'!$D$11:$BF$187,R$26,0)),"",VLOOKUP($B202,'NEL &amp; P4P Backsheet'!$D$11:$BF$187, R$26,0))</f>
        <v>0</v>
      </c>
      <c r="S202" s="350">
        <f ca="1">IF(ISERROR(VLOOKUP($B202,'NEL &amp; P4P Backsheet'!$D$11:$BF$187,S$26,0)),"",VLOOKUP($B202,'NEL &amp; P4P Backsheet'!$D$11:$BF$187, S$26,0))</f>
        <v>0</v>
      </c>
      <c r="T202" s="215">
        <f ca="1">IF(ISERROR(VLOOKUP($B202,'NEL &amp; P4P Backsheet'!$D$11:$BF$187,T$26,0)),"",VLOOKUP($B202,'NEL &amp; P4P Backsheet'!$D$11:$BF$187, T$26,0))</f>
        <v>0</v>
      </c>
      <c r="U202" s="375" t="str">
        <f ca="1">IF(ISERROR(VLOOKUP($B202,'NEL &amp; P4P Backsheet'!$D$11:$BK$187,$U$26,0)),"",IF(VLOOKUP($B202,'NEL &amp; P4P Backsheet'!$D$11:$BK$187,$U$26,0)=0,"",VLOOKUP($B202,'NEL &amp; P4P Backsheet'!$D$11:$BK$187,$U$26,0)))</f>
        <v>not applicable</v>
      </c>
      <c r="V202"/>
    </row>
    <row r="203" spans="1:23" ht="60" customHeight="1">
      <c r="A203" s="3">
        <v>174</v>
      </c>
      <c r="B203" s="41" t="str">
        <f t="shared" ca="1" si="6"/>
        <v>E08000031</v>
      </c>
      <c r="C203" s="42" t="str">
        <f ca="1">IF(B203="","",VLOOKUP(B203,'Org list'!$J$9:$K$637,2,0))</f>
        <v>Wolverhampton</v>
      </c>
      <c r="D203" s="216">
        <f ca="1">IF(ISERROR(VLOOKUP($B203,'NEL &amp; P4P Backsheet'!$D$11:$BM$187,D$26,0)),"",IF(VLOOKUP($B203,'NEL &amp; P4P Backsheet'!$D$11:$BM$187,D$26,0)=0,"",VLOOKUP($B203,'NEL &amp; P4P Backsheet'!$D$11:$BM$187,D$26,0)))</f>
        <v>1490</v>
      </c>
      <c r="E203" s="210">
        <f ca="1">IF(ISERROR(VLOOKUP($B203,'NEL &amp; P4P Backsheet'!$D$11:$BF$187,E$26,0)),"",VLOOKUP($B203,'NEL &amp; P4P Backsheet'!$D$11:$BF$187, E$26,0))</f>
        <v>0</v>
      </c>
      <c r="F203" s="210">
        <f ca="1">IF(ISERROR(VLOOKUP($B203,'NEL &amp; P4P Backsheet'!$D$11:$BF$187,F$26,0)),"",VLOOKUP($B203,'NEL &amp; P4P Backsheet'!$D$11:$BF$187, F$26,0))</f>
        <v>381440</v>
      </c>
      <c r="G203" s="210">
        <f ca="1">IF(ISERROR(VLOOKUP($B203,'NEL &amp; P4P Backsheet'!$D$11:$BF$187,G$26,0)),"",VLOOKUP($B203,'NEL &amp; P4P Backsheet'!$D$11:$BF$187, G$26,0))</f>
        <v>223500</v>
      </c>
      <c r="H203" s="262">
        <f ca="1">IF(ISERROR(VLOOKUP($B203,'NEL &amp; P4P Backsheet'!$D$11:$BF$187,H$26,0)),"",VLOOKUP($B203,'NEL &amp; P4P Backsheet'!$D$11:$BF$187, H$26,0))</f>
        <v>975950</v>
      </c>
      <c r="I203" s="210">
        <f ca="1">IF(ISERROR(VLOOKUP($B203,'NEL &amp; P4P Backsheet'!$D$11:$BF$187,I$26,0)),"",VLOOKUP($B203,'NEL &amp; P4P Backsheet'!$D$11:$BF$187, I$26,0))</f>
        <v>0</v>
      </c>
      <c r="J203" s="347">
        <f ca="1">IF(ISERROR(VLOOKUP($B203,'NEL &amp; P4P Backsheet'!$D$11:$BF$187,J$26,0)),"",VLOOKUP($B203,'NEL &amp; P4P Backsheet'!$D$11:$BF$187, J$26,0))</f>
        <v>0</v>
      </c>
      <c r="K203" s="215">
        <f ca="1">IF(ISERROR(VLOOKUP($B203,'NEL &amp; P4P Backsheet'!$D$11:$BF$187,K$26,0)),"",VLOOKUP($B203,'NEL &amp; P4P Backsheet'!$D$11:$BF$187, K$26,0))</f>
        <v>0</v>
      </c>
      <c r="L203" s="210">
        <f ca="1">IF(ISERROR(VLOOKUP($B203,'NEL &amp; P4P Backsheet'!$D$11:$BF$187,L$26,0)),"",VLOOKUP($B203,'NEL &amp; P4P Backsheet'!$D$11:$BF$187, L$26,0))</f>
        <v>0</v>
      </c>
      <c r="M203" s="210">
        <f ca="1">IF(ISERROR(VLOOKUP($B203,'NEL &amp; P4P Backsheet'!$D$11:$BF$187,M$26,0)),"",VLOOKUP($B203,'NEL &amp; P4P Backsheet'!$D$11:$BF$187, M$26,0))</f>
        <v>0</v>
      </c>
      <c r="N203" s="215">
        <f ca="1">IF(ISERROR(VLOOKUP($B203,'NEL &amp; P4P Backsheet'!$D$11:$BF$187,N$26,0)),"",VLOOKUP($B203,'NEL &amp; P4P Backsheet'!$D$11:$BF$187, N$26,0))</f>
        <v>0</v>
      </c>
      <c r="O203" s="213">
        <f ca="1">IF(ISERROR(VLOOKUP($B203,'NEL &amp; P4P Backsheet'!$D$11:$BF$187,O$26,0)),"",VLOOKUP($B203,'NEL &amp; P4P Backsheet'!$D$11:$BF$187, O$26,0))</f>
        <v>0</v>
      </c>
      <c r="P203" s="350">
        <f ca="1">IF(ISERROR(VLOOKUP($B203,'NEL &amp; P4P Backsheet'!$D$11:$BF$187,P$26,0)),"",VLOOKUP($B203,'NEL &amp; P4P Backsheet'!$D$11:$BF$187, P$26,0))</f>
        <v>381440</v>
      </c>
      <c r="Q203" s="262">
        <f ca="1">IF(ISERROR(VLOOKUP($B203,'NEL &amp; P4P Backsheet'!$D$11:$BF$187,Q$26,0)),"",VLOOKUP($B203,'NEL &amp; P4P Backsheet'!$D$11:$BF$187, Q$26,0))</f>
        <v>223500</v>
      </c>
      <c r="R203" s="213">
        <f ca="1">IF(ISERROR(VLOOKUP($B203,'NEL &amp; P4P Backsheet'!$D$11:$BF$187,R$26,0)),"",VLOOKUP($B203,'NEL &amp; P4P Backsheet'!$D$11:$BF$187, R$26,0))</f>
        <v>0</v>
      </c>
      <c r="S203" s="350">
        <f ca="1">IF(ISERROR(VLOOKUP($B203,'NEL &amp; P4P Backsheet'!$D$11:$BF$187,S$26,0)),"",VLOOKUP($B203,'NEL &amp; P4P Backsheet'!$D$11:$BF$187, S$26,0))</f>
        <v>381440</v>
      </c>
      <c r="T203" s="215">
        <f ca="1">IF(ISERROR(VLOOKUP($B203,'NEL &amp; P4P Backsheet'!$D$11:$BF$187,T$26,0)),"",VLOOKUP($B203,'NEL &amp; P4P Backsheet'!$D$11:$BF$187, T$26,0))</f>
        <v>223500</v>
      </c>
      <c r="U203" s="375" t="str">
        <f ca="1">IF(ISERROR(VLOOKUP($B203,'NEL &amp; P4P Backsheet'!$D$11:$BK$187,$U$26,0)),"",IF(VLOOKUP($B203,'NEL &amp; P4P Backsheet'!$D$11:$BK$187,$U$26,0)=0,"",VLOOKUP($B203,'NEL &amp; P4P Backsheet'!$D$11:$BK$187,$U$26,0)))</f>
        <v>acute care</v>
      </c>
      <c r="V203"/>
    </row>
    <row r="204" spans="1:23" ht="60" customHeight="1">
      <c r="A204" s="3">
        <v>175</v>
      </c>
      <c r="B204" s="41" t="str">
        <f t="shared" ca="1" si="6"/>
        <v>E10000034</v>
      </c>
      <c r="C204" s="42" t="str">
        <f ca="1">IF(B204="","",VLOOKUP(B204,'Org list'!$J$9:$K$637,2,0))</f>
        <v>Worcestershire</v>
      </c>
      <c r="D204" s="216">
        <f ca="1">IF(ISERROR(VLOOKUP($B204,'NEL &amp; P4P Backsheet'!$D$11:$BM$187,D$26,0)),"",IF(VLOOKUP($B204,'NEL &amp; P4P Backsheet'!$D$11:$BM$187,D$26,0)=0,"",VLOOKUP($B204,'NEL &amp; P4P Backsheet'!$D$11:$BM$187,D$26,0)))</f>
        <v>1490</v>
      </c>
      <c r="E204" s="210">
        <f ca="1">IF(ISERROR(VLOOKUP($B204,'NEL &amp; P4P Backsheet'!$D$11:$BF$187,E$26,0)),"",VLOOKUP($B204,'NEL &amp; P4P Backsheet'!$D$11:$BF$187, E$26,0))</f>
        <v>673480</v>
      </c>
      <c r="F204" s="210">
        <f ca="1">IF(ISERROR(VLOOKUP($B204,'NEL &amp; P4P Backsheet'!$D$11:$BF$187,F$26,0)),"",VLOOKUP($B204,'NEL &amp; P4P Backsheet'!$D$11:$BF$187, F$26,0))</f>
        <v>144530</v>
      </c>
      <c r="G204" s="210">
        <f ca="1">IF(ISERROR(VLOOKUP($B204,'NEL &amp; P4P Backsheet'!$D$11:$BF$187,G$26,0)),"",VLOOKUP($B204,'NEL &amp; P4P Backsheet'!$D$11:$BF$187, G$26,0))</f>
        <v>664540</v>
      </c>
      <c r="H204" s="262">
        <f ca="1">IF(ISERROR(VLOOKUP($B204,'NEL &amp; P4P Backsheet'!$D$11:$BF$187,H$26,0)),"",VLOOKUP($B204,'NEL &amp; P4P Backsheet'!$D$11:$BF$187, H$26,0))</f>
        <v>682420</v>
      </c>
      <c r="I204" s="210">
        <f ca="1">IF(ISERROR(VLOOKUP($B204,'NEL &amp; P4P Backsheet'!$D$11:$BF$187,I$26,0)),"",VLOOKUP($B204,'NEL &amp; P4P Backsheet'!$D$11:$BF$187, I$26,0))</f>
        <v>673480</v>
      </c>
      <c r="J204" s="347">
        <f ca="1">IF(ISERROR(VLOOKUP($B204,'NEL &amp; P4P Backsheet'!$D$11:$BF$187,J$26,0)),"",VLOOKUP($B204,'NEL &amp; P4P Backsheet'!$D$11:$BF$187, J$26,0))</f>
        <v>144530</v>
      </c>
      <c r="K204" s="215">
        <f ca="1">IF(ISERROR(VLOOKUP($B204,'NEL &amp; P4P Backsheet'!$D$11:$BF$187,K$26,0)),"",VLOOKUP($B204,'NEL &amp; P4P Backsheet'!$D$11:$BF$187, K$26,0))</f>
        <v>664540</v>
      </c>
      <c r="L204" s="210">
        <f ca="1">IF(ISERROR(VLOOKUP($B204,'NEL &amp; P4P Backsheet'!$D$11:$BF$187,L$26,0)),"",VLOOKUP($B204,'NEL &amp; P4P Backsheet'!$D$11:$BF$187, L$26,0))</f>
        <v>683910</v>
      </c>
      <c r="M204" s="210">
        <f ca="1">IF(ISERROR(VLOOKUP($B204,'NEL &amp; P4P Backsheet'!$D$11:$BF$187,M$26,0)),"",VLOOKUP($B204,'NEL &amp; P4P Backsheet'!$D$11:$BF$187, M$26,0))</f>
        <v>0</v>
      </c>
      <c r="N204" s="215">
        <f ca="1">IF(ISERROR(VLOOKUP($B204,'NEL &amp; P4P Backsheet'!$D$11:$BF$187,N$26,0)),"",VLOOKUP($B204,'NEL &amp; P4P Backsheet'!$D$11:$BF$187, N$26,0))</f>
        <v>0</v>
      </c>
      <c r="O204" s="213">
        <f ca="1">IF(ISERROR(VLOOKUP($B204,'NEL &amp; P4P Backsheet'!$D$11:$BF$187,O$26,0)),"",VLOOKUP($B204,'NEL &amp; P4P Backsheet'!$D$11:$BF$187, O$26,0))</f>
        <v>0</v>
      </c>
      <c r="P204" s="350">
        <f ca="1">IF(ISERROR(VLOOKUP($B204,'NEL &amp; P4P Backsheet'!$D$11:$BF$187,P$26,0)),"",VLOOKUP($B204,'NEL &amp; P4P Backsheet'!$D$11:$BF$187, P$26,0))</f>
        <v>0</v>
      </c>
      <c r="Q204" s="262">
        <f ca="1">IF(ISERROR(VLOOKUP($B204,'NEL &amp; P4P Backsheet'!$D$11:$BF$187,Q$26,0)),"",VLOOKUP($B204,'NEL &amp; P4P Backsheet'!$D$11:$BF$187, Q$26,0))</f>
        <v>0</v>
      </c>
      <c r="R204" s="213">
        <f ca="1">IF(ISERROR(VLOOKUP($B204,'NEL &amp; P4P Backsheet'!$D$11:$BF$187,R$26,0)),"",VLOOKUP($B204,'NEL &amp; P4P Backsheet'!$D$11:$BF$187, R$26,0))</f>
        <v>-10430</v>
      </c>
      <c r="S204" s="350">
        <f ca="1">IF(ISERROR(VLOOKUP($B204,'NEL &amp; P4P Backsheet'!$D$11:$BF$187,S$26,0)),"",VLOOKUP($B204,'NEL &amp; P4P Backsheet'!$D$11:$BF$187, S$26,0))</f>
        <v>144530</v>
      </c>
      <c r="T204" s="215">
        <f ca="1">IF(ISERROR(VLOOKUP($B204,'NEL &amp; P4P Backsheet'!$D$11:$BF$187,T$26,0)),"",VLOOKUP($B204,'NEL &amp; P4P Backsheet'!$D$11:$BF$187, T$26,0))</f>
        <v>664540</v>
      </c>
      <c r="U204" s="375" t="str">
        <f ca="1">IF(ISERROR(VLOOKUP($B204,'NEL &amp; P4P Backsheet'!$D$11:$BK$187,$U$26,0)),"",IF(VLOOKUP($B204,'NEL &amp; P4P Backsheet'!$D$11:$BK$187,$U$26,0)=0,"",VLOOKUP($B204,'NEL &amp; P4P Backsheet'!$D$11:$BK$187,$U$26,0)))</f>
        <v>not applicable</v>
      </c>
      <c r="V204"/>
    </row>
    <row r="205" spans="1:23" ht="60" customHeight="1" thickBot="1">
      <c r="A205" s="3">
        <v>176</v>
      </c>
      <c r="B205" s="45" t="str">
        <f t="shared" ca="1" si="6"/>
        <v>E06000014</v>
      </c>
      <c r="C205" s="46" t="str">
        <f ca="1">IF(B205="","",VLOOKUP(B205,'Org list'!$J$9:$K$637,2,0))</f>
        <v>York</v>
      </c>
      <c r="D205" s="220">
        <f ca="1">IF(ISERROR(VLOOKUP($B205,'NEL &amp; P4P Backsheet'!$D$11:$BM$187,D$26,0)),"",IF(VLOOKUP($B205,'NEL &amp; P4P Backsheet'!$D$11:$BM$187,D$26,0)=0,"",VLOOKUP($B205,'NEL &amp; P4P Backsheet'!$D$11:$BM$187,D$26,0)))</f>
        <v>447</v>
      </c>
      <c r="E205" s="217">
        <f ca="1">IF(ISERROR(VLOOKUP($B205,'NEL &amp; P4P Backsheet'!$D$11:$BF$187,E$26,0)),"",VLOOKUP($B205,'NEL &amp; P4P Backsheet'!$D$11:$BF$187, E$26,0))</f>
        <v>109515</v>
      </c>
      <c r="F205" s="217">
        <f ca="1">IF(ISERROR(VLOOKUP($B205,'NEL &amp; P4P Backsheet'!$D$11:$BF$187,F$26,0)),"",VLOOKUP($B205,'NEL &amp; P4P Backsheet'!$D$11:$BF$187, F$26,0))</f>
        <v>109515</v>
      </c>
      <c r="G205" s="217">
        <f ca="1">IF(ISERROR(VLOOKUP($B205,'NEL &amp; P4P Backsheet'!$D$11:$BF$187,G$26,0)),"",VLOOKUP($B205,'NEL &amp; P4P Backsheet'!$D$11:$BF$187, G$26,0))</f>
        <v>109515</v>
      </c>
      <c r="H205" s="219">
        <f ca="1">IF(ISERROR(VLOOKUP($B205,'NEL &amp; P4P Backsheet'!$D$11:$BF$187,H$26,0)),"",VLOOKUP($B205,'NEL &amp; P4P Backsheet'!$D$11:$BF$187, H$26,0))</f>
        <v>109515</v>
      </c>
      <c r="I205" s="217">
        <f ca="1">IF(ISERROR(VLOOKUP($B205,'NEL &amp; P4P Backsheet'!$D$11:$BF$187,I$26,0)),"",VLOOKUP($B205,'NEL &amp; P4P Backsheet'!$D$11:$BF$187, I$26,0))</f>
        <v>0</v>
      </c>
      <c r="J205" s="348">
        <f ca="1">IF(ISERROR(VLOOKUP($B205,'NEL &amp; P4P Backsheet'!$D$11:$BF$187,J$26,0)),"",VLOOKUP($B205,'NEL &amp; P4P Backsheet'!$D$11:$BF$187, J$26,0))</f>
        <v>0</v>
      </c>
      <c r="K205" s="219">
        <f ca="1">IF(ISERROR(VLOOKUP($B205,'NEL &amp; P4P Backsheet'!$D$11:$BF$187,K$26,0)),"",VLOOKUP($B205,'NEL &amp; P4P Backsheet'!$D$11:$BF$187, K$26,0))</f>
        <v>0</v>
      </c>
      <c r="L205" s="217">
        <f ca="1">IF(ISERROR(VLOOKUP($B205,'NEL &amp; P4P Backsheet'!$D$11:$BF$187,L$26,0)),"",VLOOKUP($B205,'NEL &amp; P4P Backsheet'!$D$11:$BF$187, L$26,0))</f>
        <v>0</v>
      </c>
      <c r="M205" s="217">
        <f ca="1">IF(ISERROR(VLOOKUP($B205,'NEL &amp; P4P Backsheet'!$D$11:$BF$187,M$26,0)),"",VLOOKUP($B205,'NEL &amp; P4P Backsheet'!$D$11:$BF$187, M$26,0))</f>
        <v>0</v>
      </c>
      <c r="N205" s="219">
        <f ca="1">IF(ISERROR(VLOOKUP($B205,'NEL &amp; P4P Backsheet'!$D$11:$BF$187,N$26,0)),"",VLOOKUP($B205,'NEL &amp; P4P Backsheet'!$D$11:$BF$187, N$26,0))</f>
        <v>0</v>
      </c>
      <c r="O205" s="217">
        <f ca="1">IF(ISERROR(VLOOKUP($B205,'NEL &amp; P4P Backsheet'!$D$11:$BF$187,O$26,0)),"",VLOOKUP($B205,'NEL &amp; P4P Backsheet'!$D$11:$BF$187, O$26,0))</f>
        <v>109515</v>
      </c>
      <c r="P205" s="348">
        <f ca="1">IF(ISERROR(VLOOKUP($B205,'NEL &amp; P4P Backsheet'!$D$11:$BF$187,P$26,0)),"",VLOOKUP($B205,'NEL &amp; P4P Backsheet'!$D$11:$BF$187, P$26,0))</f>
        <v>109515</v>
      </c>
      <c r="Q205" s="219">
        <f ca="1">IF(ISERROR(VLOOKUP($B205,'NEL &amp; P4P Backsheet'!$D$11:$BF$187,Q$26,0)),"",VLOOKUP($B205,'NEL &amp; P4P Backsheet'!$D$11:$BF$187, Q$26,0))</f>
        <v>109515</v>
      </c>
      <c r="R205" s="217">
        <f ca="1">IF(ISERROR(VLOOKUP($B205,'NEL &amp; P4P Backsheet'!$D$11:$BF$187,R$26,0)),"",VLOOKUP($B205,'NEL &amp; P4P Backsheet'!$D$11:$BF$187, R$26,0))</f>
        <v>109515</v>
      </c>
      <c r="S205" s="348">
        <f ca="1">IF(ISERROR(VLOOKUP($B205,'NEL &amp; P4P Backsheet'!$D$11:$BF$187,S$26,0)),"",VLOOKUP($B205,'NEL &amp; P4P Backsheet'!$D$11:$BF$187, S$26,0))</f>
        <v>109515</v>
      </c>
      <c r="T205" s="219">
        <f ca="1">IF(ISERROR(VLOOKUP($B205,'NEL &amp; P4P Backsheet'!$D$11:$BF$187,T$26,0)),"",VLOOKUP($B205,'NEL &amp; P4P Backsheet'!$D$11:$BF$187, T$26,0))</f>
        <v>109515</v>
      </c>
      <c r="U205" s="376" t="str">
        <f ca="1">IF(ISERROR(VLOOKUP($B205,'NEL &amp; P4P Backsheet'!$D$11:$BK$187,$U$26,0)),"",IF(VLOOKUP($B205,'NEL &amp; P4P Backsheet'!$D$11:$BK$187,$U$26,0)=0,"",VLOOKUP($B205,'NEL &amp; P4P Backsheet'!$D$11:$BK$187,$U$26,0)))</f>
        <v>acute care</v>
      </c>
      <c r="V205"/>
    </row>
    <row r="206" spans="1:23">
      <c r="B206" s="1"/>
      <c r="C206" s="1"/>
      <c r="D206" s="1"/>
      <c r="E206" s="1"/>
      <c r="F206" s="1"/>
      <c r="G206" s="1"/>
      <c r="H206" s="1"/>
      <c r="I206" s="1"/>
      <c r="J206" s="1"/>
      <c r="K206" s="1"/>
      <c r="L206" s="1"/>
      <c r="M206" s="1"/>
      <c r="N206" s="1"/>
      <c r="O206" s="1"/>
      <c r="P206" s="1"/>
      <c r="Q206" s="1"/>
      <c r="R206" s="1"/>
      <c r="S206" s="1"/>
      <c r="T206" s="1"/>
      <c r="U206" s="1"/>
      <c r="V206" s="132"/>
    </row>
    <row r="207" spans="1:23" ht="15" customHeight="1">
      <c r="A207" s="79"/>
      <c r="B207" s="5" t="s">
        <v>21</v>
      </c>
      <c r="C207" s="79"/>
      <c r="D207" s="296"/>
      <c r="E207" s="92"/>
      <c r="F207" s="92"/>
      <c r="G207" s="92"/>
      <c r="H207" s="92"/>
      <c r="I207" s="92"/>
      <c r="J207" s="92"/>
      <c r="K207" s="335"/>
      <c r="L207" s="79"/>
      <c r="M207" s="79"/>
      <c r="N207" s="335"/>
      <c r="O207" s="79"/>
      <c r="P207" s="79"/>
      <c r="Q207" s="335"/>
      <c r="R207" s="79"/>
      <c r="S207" s="79"/>
      <c r="T207" s="335"/>
      <c r="U207" s="79"/>
      <c r="V207" s="469"/>
      <c r="W207" s="469"/>
    </row>
    <row r="208" spans="1:23" s="9" customFormat="1" ht="15" customHeight="1">
      <c r="A208" s="287"/>
      <c r="B208" s="288"/>
      <c r="C208" s="287"/>
      <c r="D208" s="287"/>
      <c r="E208" s="287"/>
      <c r="F208" s="287"/>
      <c r="G208" s="287"/>
      <c r="H208" s="287"/>
      <c r="I208" s="287"/>
      <c r="J208" s="287"/>
      <c r="K208" s="287"/>
      <c r="L208" s="287"/>
      <c r="M208" s="287"/>
      <c r="N208" s="287"/>
      <c r="O208" s="287"/>
      <c r="P208" s="287"/>
      <c r="Q208" s="287"/>
      <c r="R208" s="287"/>
      <c r="S208" s="287"/>
      <c r="T208" s="287"/>
      <c r="U208" s="287"/>
      <c r="V208" s="290"/>
    </row>
    <row r="209" spans="1:22" s="9" customFormat="1" ht="74.25" customHeight="1">
      <c r="A209" s="59"/>
      <c r="B209" s="560" t="s">
        <v>1112</v>
      </c>
      <c r="C209" s="560"/>
      <c r="D209" s="560"/>
      <c r="E209" s="560"/>
      <c r="F209" s="560"/>
      <c r="G209" s="560"/>
      <c r="H209" s="560"/>
      <c r="I209" s="560"/>
      <c r="J209" s="560"/>
      <c r="K209" s="560"/>
      <c r="L209" s="560"/>
      <c r="M209" s="560"/>
      <c r="N209" s="560"/>
      <c r="O209" s="560"/>
      <c r="P209" s="560"/>
      <c r="Q209" s="560"/>
      <c r="R209" s="560"/>
      <c r="S209" s="560"/>
      <c r="T209" s="560"/>
      <c r="U209" s="560"/>
      <c r="V209" s="290"/>
    </row>
    <row r="210" spans="1:22">
      <c r="B210" s="561" t="s">
        <v>1392</v>
      </c>
      <c r="C210" s="561"/>
      <c r="D210" s="561"/>
      <c r="E210" s="561"/>
      <c r="F210" s="561"/>
      <c r="G210" s="561"/>
      <c r="H210" s="561"/>
      <c r="I210" s="561"/>
      <c r="J210" s="561"/>
      <c r="K210" s="561"/>
      <c r="L210" s="561"/>
      <c r="M210" s="561"/>
      <c r="N210" s="561"/>
      <c r="O210" s="561"/>
      <c r="P210" s="561"/>
      <c r="Q210" s="561"/>
      <c r="R210" s="561"/>
      <c r="S210" s="561"/>
      <c r="T210" s="561"/>
      <c r="U210" s="561"/>
    </row>
    <row r="211" spans="1:22">
      <c r="B211" s="561" t="s">
        <v>1393</v>
      </c>
      <c r="C211" s="561"/>
      <c r="D211" s="561"/>
      <c r="E211" s="561"/>
      <c r="F211" s="561"/>
      <c r="G211" s="561"/>
      <c r="H211" s="561"/>
      <c r="I211" s="561"/>
      <c r="J211" s="561"/>
      <c r="K211" s="561"/>
      <c r="L211" s="561"/>
      <c r="M211" s="561"/>
      <c r="N211" s="561"/>
      <c r="O211" s="561"/>
      <c r="P211" s="561"/>
      <c r="Q211" s="561"/>
      <c r="R211" s="561"/>
      <c r="S211" s="561"/>
      <c r="T211" s="561"/>
      <c r="U211" s="561"/>
    </row>
    <row r="212" spans="1:22" ht="45" customHeight="1">
      <c r="A212" s="257"/>
      <c r="B212" s="527" t="s">
        <v>1394</v>
      </c>
      <c r="C212" s="527"/>
      <c r="D212" s="527"/>
      <c r="E212" s="527"/>
      <c r="F212" s="527"/>
      <c r="G212" s="527"/>
      <c r="H212" s="527"/>
      <c r="I212" s="527"/>
      <c r="J212" s="527"/>
      <c r="K212" s="527"/>
      <c r="L212" s="527"/>
      <c r="M212" s="527"/>
      <c r="N212" s="527"/>
      <c r="O212" s="527"/>
      <c r="P212" s="527"/>
      <c r="Q212" s="527"/>
      <c r="R212" s="527"/>
      <c r="S212" s="527"/>
      <c r="T212" s="527"/>
      <c r="U212" s="527"/>
    </row>
    <row r="213" spans="1:22" ht="45" customHeight="1">
      <c r="B213" s="527" t="s">
        <v>1395</v>
      </c>
      <c r="C213" s="527"/>
      <c r="D213" s="527"/>
      <c r="E213" s="527"/>
      <c r="F213" s="527"/>
      <c r="G213" s="527"/>
      <c r="H213" s="527"/>
      <c r="I213" s="527"/>
      <c r="J213" s="527"/>
      <c r="K213" s="527"/>
      <c r="L213" s="527"/>
      <c r="M213" s="527"/>
      <c r="N213" s="527"/>
      <c r="O213" s="527"/>
      <c r="P213" s="527"/>
      <c r="Q213" s="527"/>
      <c r="R213" s="527"/>
      <c r="S213" s="527"/>
      <c r="T213" s="527"/>
      <c r="U213" s="527"/>
    </row>
    <row r="214" spans="1:22">
      <c r="B214" t="s">
        <v>1412</v>
      </c>
      <c r="C214" s="1"/>
      <c r="D214" s="1"/>
      <c r="E214" s="1"/>
      <c r="F214" s="1"/>
      <c r="G214" s="1"/>
      <c r="H214" s="1"/>
      <c r="I214" s="1"/>
      <c r="J214" s="1"/>
      <c r="K214" s="1"/>
      <c r="L214" s="1"/>
      <c r="M214" s="1"/>
      <c r="N214" s="1"/>
      <c r="O214" s="1"/>
      <c r="P214" s="1"/>
      <c r="Q214" s="1"/>
      <c r="R214" s="1"/>
      <c r="S214" s="1"/>
      <c r="T214" s="1"/>
      <c r="U214" s="1"/>
    </row>
  </sheetData>
  <mergeCells count="15">
    <mergeCell ref="B212:U212"/>
    <mergeCell ref="B213:U213"/>
    <mergeCell ref="B209:U209"/>
    <mergeCell ref="B210:U210"/>
    <mergeCell ref="B211:U211"/>
    <mergeCell ref="A1:U3"/>
    <mergeCell ref="E27:H27"/>
    <mergeCell ref="D27:D28"/>
    <mergeCell ref="B4:U4"/>
    <mergeCell ref="I27:K27"/>
    <mergeCell ref="L27:N27"/>
    <mergeCell ref="O27:Q27"/>
    <mergeCell ref="R27:T27"/>
    <mergeCell ref="S13:T13"/>
    <mergeCell ref="S14:S23"/>
  </mergeCells>
  <conditionalFormatting sqref="B29:U205">
    <cfRule type="expression" dxfId="1" priority="7">
      <formula>#REF!&gt;0</formula>
    </cfRule>
  </conditionalFormatting>
  <pageMargins left="0.70866141732283461" right="0.70866141732283461" top="0.74803149606299213" bottom="0.74803149606299213" header="0.31496062992125984" footer="0.31496062992125984"/>
  <pageSetup paperSize="9" scale="28"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sizeWithCells="1">
                  <from>
                    <xdr:col>5</xdr:col>
                    <xdr:colOff>295275</xdr:colOff>
                    <xdr:row>3</xdr:row>
                    <xdr:rowOff>333375</xdr:rowOff>
                  </from>
                  <to>
                    <xdr:col>10</xdr:col>
                    <xdr:colOff>504825</xdr:colOff>
                    <xdr:row>6</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M187"/>
  <sheetViews>
    <sheetView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RowHeight="15"/>
  <cols>
    <col min="4" max="4" width="14.7109375" customWidth="1"/>
    <col min="13" max="13" width="10.7109375" customWidth="1"/>
    <col min="19" max="19" width="10.85546875" customWidth="1"/>
    <col min="36" max="36" width="11.42578125" customWidth="1"/>
    <col min="37" max="37" width="13.5703125" customWidth="1"/>
    <col min="47" max="48" width="10.28515625" bestFit="1" customWidth="1"/>
    <col min="49" max="50" width="9.28515625" bestFit="1" customWidth="1"/>
    <col min="51" max="58" width="9.28515625" customWidth="1"/>
    <col min="60" max="60" width="12" customWidth="1"/>
    <col min="61" max="61" width="11" customWidth="1"/>
    <col min="62" max="62" width="13.5703125" customWidth="1"/>
    <col min="63" max="63" width="14.42578125" customWidth="1"/>
    <col min="65" max="65" width="10.5703125" bestFit="1" customWidth="1"/>
  </cols>
  <sheetData>
    <row r="1" spans="1:65">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c r="AY1">
        <v>49</v>
      </c>
      <c r="AZ1">
        <v>50</v>
      </c>
      <c r="BA1">
        <v>51</v>
      </c>
      <c r="BB1">
        <v>52</v>
      </c>
      <c r="BC1">
        <v>53</v>
      </c>
      <c r="BD1">
        <v>54</v>
      </c>
      <c r="BE1">
        <v>55</v>
      </c>
      <c r="BF1">
        <v>56</v>
      </c>
      <c r="BG1">
        <v>43</v>
      </c>
      <c r="BH1">
        <v>44</v>
      </c>
      <c r="BI1">
        <v>45</v>
      </c>
      <c r="BJ1">
        <v>46</v>
      </c>
      <c r="BK1">
        <v>47</v>
      </c>
      <c r="BL1">
        <v>18</v>
      </c>
      <c r="BM1">
        <v>36</v>
      </c>
    </row>
    <row r="4" spans="1:65">
      <c r="AL4" t="s">
        <v>754</v>
      </c>
    </row>
    <row r="5" spans="1:65">
      <c r="AG5" t="s">
        <v>755</v>
      </c>
    </row>
    <row r="6" spans="1:65">
      <c r="AG6" t="s">
        <v>756</v>
      </c>
      <c r="BI6" t="s">
        <v>642</v>
      </c>
    </row>
    <row r="8" spans="1:65">
      <c r="E8">
        <v>2</v>
      </c>
      <c r="F8">
        <v>3</v>
      </c>
      <c r="G8">
        <v>4</v>
      </c>
      <c r="H8">
        <v>5</v>
      </c>
      <c r="I8">
        <v>6</v>
      </c>
      <c r="J8">
        <v>7</v>
      </c>
      <c r="K8">
        <v>8</v>
      </c>
      <c r="L8">
        <v>9</v>
      </c>
      <c r="M8">
        <v>10</v>
      </c>
      <c r="N8">
        <v>11</v>
      </c>
      <c r="O8">
        <v>12</v>
      </c>
      <c r="P8">
        <v>13</v>
      </c>
      <c r="Q8">
        <v>14</v>
      </c>
      <c r="R8">
        <v>15</v>
      </c>
      <c r="S8">
        <v>16</v>
      </c>
      <c r="T8">
        <v>17</v>
      </c>
      <c r="U8">
        <v>18</v>
      </c>
      <c r="V8">
        <v>19</v>
      </c>
      <c r="W8">
        <v>20</v>
      </c>
      <c r="X8">
        <v>21</v>
      </c>
      <c r="Y8">
        <v>22</v>
      </c>
      <c r="Z8">
        <v>23</v>
      </c>
      <c r="AA8">
        <v>24</v>
      </c>
      <c r="AB8">
        <v>25</v>
      </c>
      <c r="AC8">
        <v>26</v>
      </c>
      <c r="AD8">
        <v>27</v>
      </c>
      <c r="AE8">
        <v>28</v>
      </c>
      <c r="AF8">
        <v>29</v>
      </c>
      <c r="AG8">
        <v>30</v>
      </c>
      <c r="AH8">
        <v>31</v>
      </c>
      <c r="AI8">
        <v>32</v>
      </c>
      <c r="AJ8">
        <v>33</v>
      </c>
      <c r="AK8">
        <v>34</v>
      </c>
      <c r="AL8">
        <v>35</v>
      </c>
      <c r="AM8">
        <v>36</v>
      </c>
      <c r="AN8">
        <v>37</v>
      </c>
      <c r="AO8">
        <v>38</v>
      </c>
      <c r="AP8">
        <v>39</v>
      </c>
      <c r="AQ8">
        <v>40</v>
      </c>
      <c r="AR8">
        <v>41</v>
      </c>
      <c r="AS8">
        <v>42</v>
      </c>
      <c r="AT8">
        <v>43</v>
      </c>
      <c r="AU8">
        <v>44</v>
      </c>
      <c r="AV8">
        <v>45</v>
      </c>
      <c r="AW8">
        <v>46</v>
      </c>
      <c r="AX8">
        <v>47</v>
      </c>
      <c r="AY8">
        <v>48</v>
      </c>
      <c r="AZ8">
        <v>49</v>
      </c>
      <c r="BA8">
        <v>50</v>
      </c>
      <c r="BB8">
        <v>51</v>
      </c>
      <c r="BC8">
        <v>52</v>
      </c>
      <c r="BD8">
        <v>53</v>
      </c>
      <c r="BE8">
        <v>54</v>
      </c>
      <c r="BF8">
        <v>55</v>
      </c>
      <c r="BG8">
        <v>56</v>
      </c>
      <c r="BH8">
        <v>57</v>
      </c>
      <c r="BI8">
        <v>58</v>
      </c>
      <c r="BJ8">
        <v>59</v>
      </c>
      <c r="BK8">
        <v>60</v>
      </c>
      <c r="BL8">
        <v>61</v>
      </c>
      <c r="BM8">
        <v>62</v>
      </c>
    </row>
    <row r="9" spans="1:65" ht="15" customHeight="1">
      <c r="E9" t="s">
        <v>397</v>
      </c>
      <c r="I9" t="s">
        <v>391</v>
      </c>
      <c r="M9" t="s">
        <v>753</v>
      </c>
      <c r="T9" t="s">
        <v>757</v>
      </c>
      <c r="X9" t="s">
        <v>402</v>
      </c>
      <c r="AB9" t="s">
        <v>25</v>
      </c>
      <c r="AF9" t="s">
        <v>758</v>
      </c>
      <c r="AQ9" t="s">
        <v>24</v>
      </c>
      <c r="AU9" t="s">
        <v>404</v>
      </c>
      <c r="AY9" t="s">
        <v>769</v>
      </c>
      <c r="BC9" t="s">
        <v>405</v>
      </c>
      <c r="BG9" t="s">
        <v>1234</v>
      </c>
      <c r="BH9" t="s">
        <v>676</v>
      </c>
      <c r="BI9" t="s">
        <v>658</v>
      </c>
      <c r="BJ9" t="s">
        <v>1235</v>
      </c>
      <c r="BK9" t="s">
        <v>1236</v>
      </c>
    </row>
    <row r="10" spans="1:65">
      <c r="A10" s="78" t="s">
        <v>380</v>
      </c>
      <c r="B10" s="78" t="s">
        <v>379</v>
      </c>
      <c r="C10" s="78" t="s">
        <v>378</v>
      </c>
      <c r="D10" s="106" t="s">
        <v>386</v>
      </c>
      <c r="E10" t="s">
        <v>398</v>
      </c>
      <c r="F10" t="s">
        <v>399</v>
      </c>
      <c r="G10" t="s">
        <v>400</v>
      </c>
      <c r="H10" t="s">
        <v>401</v>
      </c>
      <c r="I10" t="s">
        <v>393</v>
      </c>
      <c r="J10" t="s">
        <v>394</v>
      </c>
      <c r="K10" t="s">
        <v>395</v>
      </c>
      <c r="L10" t="s">
        <v>396</v>
      </c>
      <c r="M10" t="s">
        <v>393</v>
      </c>
      <c r="N10" t="s">
        <v>394</v>
      </c>
      <c r="O10" t="s">
        <v>395</v>
      </c>
      <c r="P10" t="s">
        <v>396</v>
      </c>
      <c r="Q10" t="s">
        <v>759</v>
      </c>
      <c r="R10" t="s">
        <v>760</v>
      </c>
      <c r="S10" t="s">
        <v>761</v>
      </c>
      <c r="T10" t="s">
        <v>393</v>
      </c>
      <c r="U10" t="s">
        <v>394</v>
      </c>
      <c r="V10" t="s">
        <v>395</v>
      </c>
      <c r="W10" t="s">
        <v>396</v>
      </c>
      <c r="X10" t="s">
        <v>393</v>
      </c>
      <c r="Y10" t="s">
        <v>394</v>
      </c>
      <c r="Z10" t="s">
        <v>395</v>
      </c>
      <c r="AA10" t="s">
        <v>396</v>
      </c>
      <c r="AB10" t="s">
        <v>393</v>
      </c>
      <c r="AC10" t="s">
        <v>394</v>
      </c>
      <c r="AD10" t="s">
        <v>395</v>
      </c>
      <c r="AE10" t="s">
        <v>396</v>
      </c>
      <c r="AF10" t="s">
        <v>393</v>
      </c>
      <c r="AG10" t="s">
        <v>394</v>
      </c>
      <c r="AH10" t="s">
        <v>395</v>
      </c>
      <c r="AI10" t="s">
        <v>396</v>
      </c>
      <c r="AJ10" t="s">
        <v>762</v>
      </c>
      <c r="AK10" t="s">
        <v>763</v>
      </c>
      <c r="AL10" t="s">
        <v>764</v>
      </c>
      <c r="AM10" t="s">
        <v>765</v>
      </c>
      <c r="AN10" t="s">
        <v>766</v>
      </c>
      <c r="AO10" t="s">
        <v>767</v>
      </c>
      <c r="AP10" t="s">
        <v>768</v>
      </c>
      <c r="AQ10" t="s">
        <v>393</v>
      </c>
      <c r="AR10" t="s">
        <v>394</v>
      </c>
      <c r="AS10" t="s">
        <v>395</v>
      </c>
      <c r="AT10" t="s">
        <v>396</v>
      </c>
      <c r="AU10" t="s">
        <v>393</v>
      </c>
      <c r="AV10" t="s">
        <v>394</v>
      </c>
      <c r="AW10" t="s">
        <v>395</v>
      </c>
      <c r="AX10" t="s">
        <v>396</v>
      </c>
      <c r="AY10" t="s">
        <v>393</v>
      </c>
      <c r="AZ10" t="s">
        <v>394</v>
      </c>
      <c r="BA10" t="s">
        <v>395</v>
      </c>
      <c r="BB10" t="s">
        <v>396</v>
      </c>
      <c r="BC10" t="s">
        <v>393</v>
      </c>
      <c r="BD10" t="s">
        <v>394</v>
      </c>
      <c r="BE10" t="s">
        <v>395</v>
      </c>
      <c r="BF10" t="s">
        <v>396</v>
      </c>
      <c r="BG10" t="s">
        <v>1237</v>
      </c>
      <c r="BH10" t="s">
        <v>1238</v>
      </c>
      <c r="BI10" t="s">
        <v>729</v>
      </c>
      <c r="BJ10" t="s">
        <v>1239</v>
      </c>
      <c r="BK10" t="s">
        <v>1240</v>
      </c>
      <c r="BL10" t="s">
        <v>809</v>
      </c>
      <c r="BM10" t="s">
        <v>1113</v>
      </c>
    </row>
    <row r="11" spans="1:65">
      <c r="A11" s="78"/>
      <c r="B11" s="78"/>
      <c r="C11" s="78"/>
      <c r="D11" s="106" t="s">
        <v>420</v>
      </c>
      <c r="E11">
        <v>1354178.7801800822</v>
      </c>
      <c r="F11">
        <v>1365642.4724592508</v>
      </c>
      <c r="G11">
        <v>1355343.9431727917</v>
      </c>
      <c r="H11">
        <v>1409102.7048718713</v>
      </c>
      <c r="I11">
        <v>1338516.3758187096</v>
      </c>
      <c r="J11">
        <v>1343795.367095696</v>
      </c>
      <c r="K11">
        <v>1328796.3809458436</v>
      </c>
      <c r="L11">
        <v>1371767.202213048</v>
      </c>
      <c r="M11">
        <v>1354496.0424057043</v>
      </c>
      <c r="N11">
        <v>1365226.0043324586</v>
      </c>
      <c r="O11">
        <v>1366293.7233723414</v>
      </c>
      <c r="P11">
        <v>0</v>
      </c>
      <c r="R11">
        <v>101392.57461069871</v>
      </c>
      <c r="S11">
        <v>195961180.21117628</v>
      </c>
      <c r="T11">
        <v>15662.404361372686</v>
      </c>
      <c r="U11">
        <v>37509.509724927571</v>
      </c>
      <c r="V11">
        <v>64057.071951875623</v>
      </c>
      <c r="W11">
        <v>101392.57461069871</v>
      </c>
      <c r="X11">
        <v>38128092.719317384</v>
      </c>
      <c r="Y11">
        <v>44145770.939819477</v>
      </c>
      <c r="Z11">
        <v>50191877.622458622</v>
      </c>
      <c r="AA11">
        <v>63495438.929580793</v>
      </c>
      <c r="AB11">
        <v>-317.26222562199746</v>
      </c>
      <c r="AC11">
        <v>416.46812679218328</v>
      </c>
      <c r="AD11">
        <v>-10949.780199549692</v>
      </c>
      <c r="AE11">
        <v>0</v>
      </c>
      <c r="AF11">
        <v>13029014.655254489</v>
      </c>
      <c r="AG11">
        <v>15218422.522511797</v>
      </c>
      <c r="AH11">
        <v>15972315.58128898</v>
      </c>
      <c r="AI11">
        <v>0</v>
      </c>
      <c r="AJ11">
        <v>195961180.21117628</v>
      </c>
      <c r="AK11">
        <v>999997000</v>
      </c>
      <c r="AM11">
        <v>5484267.9006839963</v>
      </c>
      <c r="AN11">
        <v>5382875.3260732973</v>
      </c>
      <c r="AO11">
        <v>4130089.1205039141</v>
      </c>
      <c r="AP11">
        <v>4044358.9502545875</v>
      </c>
      <c r="AQ11">
        <v>-15979.666586994683</v>
      </c>
      <c r="AR11">
        <v>-21430.637236762697</v>
      </c>
      <c r="AS11">
        <v>-37497.342426497751</v>
      </c>
      <c r="AT11">
        <v>0</v>
      </c>
      <c r="AU11">
        <v>14681267.652174734</v>
      </c>
      <c r="AV11">
        <v>18709572.309999999</v>
      </c>
      <c r="AW11">
        <v>14308541.090438752</v>
      </c>
      <c r="AX11">
        <v>0</v>
      </c>
      <c r="AY11">
        <v>25099078.064062886</v>
      </c>
      <c r="AZ11">
        <v>28927348.417307686</v>
      </c>
      <c r="BA11">
        <v>34219562.041169643</v>
      </c>
      <c r="BB11">
        <v>0</v>
      </c>
      <c r="BC11">
        <v>23263555.067142643</v>
      </c>
      <c r="BD11">
        <v>25436198.629819479</v>
      </c>
      <c r="BE11">
        <v>35883336.532019876</v>
      </c>
      <c r="BF11">
        <v>0</v>
      </c>
      <c r="BG11" s="106">
        <v>1366293.7233723414</v>
      </c>
      <c r="BH11" s="106">
        <v>14308541.090438752</v>
      </c>
      <c r="BI11" s="106"/>
      <c r="BJ11" s="106"/>
      <c r="BK11" s="106">
        <v>1317404</v>
      </c>
      <c r="BL11" s="106"/>
      <c r="BM11" s="106"/>
    </row>
    <row r="12" spans="1:65">
      <c r="A12" s="78"/>
      <c r="B12" s="78"/>
      <c r="C12" s="78"/>
      <c r="D12" s="106" t="s">
        <v>48</v>
      </c>
      <c r="E12">
        <v>434564.71190562838</v>
      </c>
      <c r="F12">
        <v>433800.59997904242</v>
      </c>
      <c r="G12">
        <v>429417.48142629664</v>
      </c>
      <c r="H12">
        <v>448221.43286974565</v>
      </c>
      <c r="I12">
        <v>426733.41054845956</v>
      </c>
      <c r="J12">
        <v>423677.59905364638</v>
      </c>
      <c r="K12">
        <v>417025.30025838112</v>
      </c>
      <c r="L12">
        <v>434961.37877852697</v>
      </c>
      <c r="M12">
        <v>434521</v>
      </c>
      <c r="N12">
        <v>430187.00433245872</v>
      </c>
      <c r="O12">
        <v>425915.83500000002</v>
      </c>
      <c r="P12">
        <v>0</v>
      </c>
      <c r="R12">
        <v>43606.537541699159</v>
      </c>
      <c r="S12">
        <v>71943115.454013407</v>
      </c>
      <c r="T12">
        <v>7831.3013571688525</v>
      </c>
      <c r="U12">
        <v>17954.302282564902</v>
      </c>
      <c r="V12">
        <v>30346.483450480482</v>
      </c>
      <c r="W12">
        <v>43606.537541699159</v>
      </c>
      <c r="X12">
        <v>15088912.845797872</v>
      </c>
      <c r="Y12">
        <v>16533976.985034667</v>
      </c>
      <c r="Z12">
        <v>19508912.225556206</v>
      </c>
      <c r="AA12">
        <v>20811313.397624668</v>
      </c>
      <c r="AB12">
        <v>43.711905628381828</v>
      </c>
      <c r="AC12">
        <v>3613.5956465836953</v>
      </c>
      <c r="AD12">
        <v>3501.6464262966065</v>
      </c>
      <c r="AE12">
        <v>0</v>
      </c>
      <c r="AF12">
        <v>5293130</v>
      </c>
      <c r="AG12">
        <v>7118270.3497769143</v>
      </c>
      <c r="AH12">
        <v>7308550.5797920581</v>
      </c>
      <c r="AI12">
        <v>0</v>
      </c>
      <c r="AJ12">
        <v>71943115.454013407</v>
      </c>
      <c r="AK12">
        <v>305380000</v>
      </c>
      <c r="AM12">
        <v>1746004.2261807132</v>
      </c>
      <c r="AN12">
        <v>1702397.6886390138</v>
      </c>
      <c r="AO12">
        <v>1311439.5142750847</v>
      </c>
      <c r="AP12">
        <v>1275664.2780905543</v>
      </c>
      <c r="AQ12">
        <v>-7787.5894515404707</v>
      </c>
      <c r="AR12">
        <v>-6509.4052788123554</v>
      </c>
      <c r="AS12">
        <v>-8890.5347416189707</v>
      </c>
      <c r="AT12">
        <v>0</v>
      </c>
      <c r="AU12">
        <v>7350304.1883478398</v>
      </c>
      <c r="AV12">
        <v>8677753</v>
      </c>
      <c r="AW12">
        <v>5688919.0904387515</v>
      </c>
      <c r="AX12">
        <v>0</v>
      </c>
      <c r="AY12">
        <v>9795782.8457978684</v>
      </c>
      <c r="AZ12">
        <v>9415706.6352577526</v>
      </c>
      <c r="BA12">
        <v>12200361.645764146</v>
      </c>
      <c r="BB12">
        <v>0</v>
      </c>
      <c r="BC12">
        <v>7738608.6574500278</v>
      </c>
      <c r="BD12">
        <v>7856223.9850346679</v>
      </c>
      <c r="BE12">
        <v>13819993.135117454</v>
      </c>
      <c r="BF12">
        <v>0</v>
      </c>
      <c r="BG12" s="106">
        <v>425915.83500000002</v>
      </c>
      <c r="BH12" s="106">
        <v>5688919.0904387515</v>
      </c>
      <c r="BI12" s="106"/>
      <c r="BJ12" s="106"/>
      <c r="BK12" s="106">
        <v>424911</v>
      </c>
    </row>
    <row r="13" spans="1:65">
      <c r="A13" s="78"/>
      <c r="B13" s="78"/>
      <c r="C13" s="78"/>
      <c r="D13" s="106" t="s">
        <v>53</v>
      </c>
      <c r="E13">
        <v>416172.3886255924</v>
      </c>
      <c r="F13">
        <v>425297.79567726323</v>
      </c>
      <c r="G13">
        <v>421860.7917794931</v>
      </c>
      <c r="H13">
        <v>436327.90523312788</v>
      </c>
      <c r="I13">
        <v>411794.93032736529</v>
      </c>
      <c r="J13">
        <v>418193.93736942066</v>
      </c>
      <c r="K13">
        <v>414581.03623443842</v>
      </c>
      <c r="L13">
        <v>423822.60531459912</v>
      </c>
      <c r="M13">
        <v>415489</v>
      </c>
      <c r="N13">
        <v>425822</v>
      </c>
      <c r="O13">
        <v>430285.8883723414</v>
      </c>
      <c r="P13">
        <v>0</v>
      </c>
      <c r="R13">
        <v>31266.372069653113</v>
      </c>
      <c r="S13">
        <v>65078203.092190661</v>
      </c>
      <c r="T13">
        <v>4377.4582982271313</v>
      </c>
      <c r="U13">
        <v>11481.316606069679</v>
      </c>
      <c r="V13">
        <v>18761.072151124365</v>
      </c>
      <c r="W13">
        <v>31266.372069653113</v>
      </c>
      <c r="X13">
        <v>10809653.343254492</v>
      </c>
      <c r="Y13">
        <v>14965943.880377427</v>
      </c>
      <c r="Z13">
        <v>16599444.401496923</v>
      </c>
      <c r="AA13">
        <v>22703161.467061829</v>
      </c>
      <c r="AB13">
        <v>683.3886255924167</v>
      </c>
      <c r="AC13">
        <v>-524.20432273677352</v>
      </c>
      <c r="AD13">
        <v>-8425.0965928482874</v>
      </c>
      <c r="AE13">
        <v>0</v>
      </c>
      <c r="AF13">
        <v>4479044.6432544887</v>
      </c>
      <c r="AG13">
        <v>4217319.3803774267</v>
      </c>
      <c r="AH13">
        <v>4040661.9514969215</v>
      </c>
      <c r="AI13">
        <v>0</v>
      </c>
      <c r="AJ13">
        <v>65078203.092190661</v>
      </c>
      <c r="AK13">
        <v>295981000</v>
      </c>
      <c r="AM13">
        <v>1699658.8813154767</v>
      </c>
      <c r="AN13">
        <v>1668392.5092458234</v>
      </c>
      <c r="AO13">
        <v>1283486.4926898843</v>
      </c>
      <c r="AP13">
        <v>1256597.5789184582</v>
      </c>
      <c r="AQ13">
        <v>-3694.0696726347142</v>
      </c>
      <c r="AR13">
        <v>-7628.062630579323</v>
      </c>
      <c r="AS13">
        <v>-15704.852137902972</v>
      </c>
      <c r="AT13">
        <v>0</v>
      </c>
      <c r="AU13">
        <v>3720772.6838268926</v>
      </c>
      <c r="AV13">
        <v>5746609</v>
      </c>
      <c r="AW13">
        <v>4842291</v>
      </c>
      <c r="AX13">
        <v>0</v>
      </c>
      <c r="AY13">
        <v>6330608.700000002</v>
      </c>
      <c r="AZ13">
        <v>10748624.500000002</v>
      </c>
      <c r="BA13">
        <v>12558782.450000003</v>
      </c>
      <c r="BB13">
        <v>0</v>
      </c>
      <c r="BC13">
        <v>7088880.6594275972</v>
      </c>
      <c r="BD13">
        <v>9219334.8803774267</v>
      </c>
      <c r="BE13">
        <v>11757153.401496923</v>
      </c>
      <c r="BF13">
        <v>0</v>
      </c>
      <c r="BG13" s="106">
        <v>430285.8883723414</v>
      </c>
      <c r="BH13" s="106">
        <v>4842291</v>
      </c>
      <c r="BI13" s="106"/>
      <c r="BJ13" s="106"/>
      <c r="BK13" s="106">
        <v>405876</v>
      </c>
    </row>
    <row r="14" spans="1:65">
      <c r="A14" s="78"/>
      <c r="B14" s="78"/>
      <c r="C14" s="78"/>
      <c r="D14" s="106" t="s">
        <v>77</v>
      </c>
      <c r="E14">
        <v>181778.27009029427</v>
      </c>
      <c r="F14">
        <v>183494.84302963183</v>
      </c>
      <c r="G14">
        <v>182277.07679246276</v>
      </c>
      <c r="H14">
        <v>189481.60009631352</v>
      </c>
      <c r="I14">
        <v>178297.58533626341</v>
      </c>
      <c r="J14">
        <v>181859.75855030527</v>
      </c>
      <c r="K14">
        <v>180809.48520984157</v>
      </c>
      <c r="L14">
        <v>186616.06802660684</v>
      </c>
      <c r="M14">
        <v>181281.1831427888</v>
      </c>
      <c r="N14">
        <v>183972</v>
      </c>
      <c r="O14">
        <v>182136</v>
      </c>
      <c r="P14">
        <v>0</v>
      </c>
      <c r="R14">
        <v>9448.8928856852399</v>
      </c>
      <c r="S14">
        <v>22854343.307671007</v>
      </c>
      <c r="T14">
        <v>3480.6847540308645</v>
      </c>
      <c r="U14">
        <v>5115.7692333574305</v>
      </c>
      <c r="V14">
        <v>6583.3608159785872</v>
      </c>
      <c r="W14">
        <v>9448.8928856852399</v>
      </c>
      <c r="X14">
        <v>5897271.5305059878</v>
      </c>
      <c r="Y14">
        <v>4771256.7441599825</v>
      </c>
      <c r="Z14">
        <v>4914688.7941421261</v>
      </c>
      <c r="AA14">
        <v>7271126.2388629112</v>
      </c>
      <c r="AB14">
        <v>497.08694750549512</v>
      </c>
      <c r="AC14">
        <v>-477.15697036817164</v>
      </c>
      <c r="AD14">
        <v>141.07679246274347</v>
      </c>
      <c r="AE14">
        <v>0</v>
      </c>
      <c r="AF14">
        <v>1831550.0120000001</v>
      </c>
      <c r="AG14">
        <v>1430980.3923574563</v>
      </c>
      <c r="AH14">
        <v>2291416.950000002</v>
      </c>
      <c r="AI14">
        <v>0</v>
      </c>
      <c r="AJ14">
        <v>22854343.307671007</v>
      </c>
      <c r="AK14">
        <v>156020000</v>
      </c>
      <c r="AM14">
        <v>737031.79000870243</v>
      </c>
      <c r="AN14">
        <v>727582.89712301712</v>
      </c>
      <c r="AO14">
        <v>555253.51991840813</v>
      </c>
      <c r="AP14">
        <v>549285.31178675382</v>
      </c>
      <c r="AQ14">
        <v>-2983.5978065253694</v>
      </c>
      <c r="AR14">
        <v>-2112.2414496947358</v>
      </c>
      <c r="AS14">
        <v>-1326.5147901584141</v>
      </c>
      <c r="AT14">
        <v>0</v>
      </c>
      <c r="AU14">
        <v>644034</v>
      </c>
      <c r="AV14">
        <v>1361600</v>
      </c>
      <c r="AW14">
        <v>1510180</v>
      </c>
      <c r="AX14">
        <v>0</v>
      </c>
      <c r="AY14">
        <v>4065721.5185059877</v>
      </c>
      <c r="AZ14">
        <v>3340276.3518025265</v>
      </c>
      <c r="BA14">
        <v>2623271.8441421236</v>
      </c>
      <c r="BB14">
        <v>0</v>
      </c>
      <c r="BC14">
        <v>5069967.5305059878</v>
      </c>
      <c r="BD14">
        <v>3409656.744159983</v>
      </c>
      <c r="BE14">
        <v>3404508.7941421261</v>
      </c>
      <c r="BF14">
        <v>0</v>
      </c>
      <c r="BG14" s="106">
        <v>182136</v>
      </c>
      <c r="BH14" s="106">
        <v>1510180</v>
      </c>
      <c r="BI14" s="106"/>
      <c r="BJ14" s="106"/>
      <c r="BK14" s="106">
        <v>167765</v>
      </c>
    </row>
    <row r="15" spans="1:65">
      <c r="A15" s="78"/>
      <c r="B15" s="78"/>
      <c r="C15" s="78"/>
      <c r="D15" s="106" t="s">
        <v>60</v>
      </c>
      <c r="E15">
        <v>321663.40955856716</v>
      </c>
      <c r="F15">
        <v>323049.23377331346</v>
      </c>
      <c r="G15">
        <v>321788.59317453927</v>
      </c>
      <c r="H15">
        <v>335071.76667268405</v>
      </c>
      <c r="I15">
        <v>321690.44960662135</v>
      </c>
      <c r="J15">
        <v>320064.07212232368</v>
      </c>
      <c r="K15">
        <v>316380.55924318265</v>
      </c>
      <c r="L15">
        <v>326367.15009331511</v>
      </c>
      <c r="M15">
        <v>323204.85926291544</v>
      </c>
      <c r="N15">
        <v>325245</v>
      </c>
      <c r="O15">
        <v>327956</v>
      </c>
      <c r="P15">
        <v>0</v>
      </c>
      <c r="R15">
        <v>17070.772113661194</v>
      </c>
      <c r="S15">
        <v>36085518.35730119</v>
      </c>
      <c r="T15">
        <v>-27.040048054162526</v>
      </c>
      <c r="U15">
        <v>2958.1216029355537</v>
      </c>
      <c r="V15">
        <v>8366.1555342921893</v>
      </c>
      <c r="W15">
        <v>17070.772113661194</v>
      </c>
      <c r="X15">
        <v>6332254.9997590277</v>
      </c>
      <c r="Y15">
        <v>7874593.3302474031</v>
      </c>
      <c r="Z15">
        <v>9168832.2012633719</v>
      </c>
      <c r="AA15">
        <v>12709837.826031391</v>
      </c>
      <c r="AB15">
        <v>-1541.4497043482911</v>
      </c>
      <c r="AC15">
        <v>-2195.7662266865668</v>
      </c>
      <c r="AD15">
        <v>-6167.4068254607537</v>
      </c>
      <c r="AE15">
        <v>0</v>
      </c>
      <c r="AF15">
        <v>1425290</v>
      </c>
      <c r="AG15">
        <v>2451852.4</v>
      </c>
      <c r="AH15">
        <v>2331686.0999999992</v>
      </c>
      <c r="AI15">
        <v>0</v>
      </c>
      <c r="AJ15">
        <v>36085518.35730119</v>
      </c>
      <c r="AK15">
        <v>242616000</v>
      </c>
      <c r="AM15">
        <v>1301573.0031791038</v>
      </c>
      <c r="AN15">
        <v>1284502.2310654428</v>
      </c>
      <c r="AO15">
        <v>979909.59362053685</v>
      </c>
      <c r="AP15">
        <v>962811.78145882138</v>
      </c>
      <c r="AQ15">
        <v>-1514.4096562941286</v>
      </c>
      <c r="AR15">
        <v>-5180.9278776762858</v>
      </c>
      <c r="AS15">
        <v>-11575.440756817399</v>
      </c>
      <c r="AT15">
        <v>0</v>
      </c>
      <c r="AU15">
        <v>2966156.7800000003</v>
      </c>
      <c r="AV15">
        <v>2923610.31</v>
      </c>
      <c r="AW15">
        <v>2267151</v>
      </c>
      <c r="AX15">
        <v>0</v>
      </c>
      <c r="AY15">
        <v>4906964.9997590277</v>
      </c>
      <c r="AZ15">
        <v>5422740.9302474037</v>
      </c>
      <c r="BA15">
        <v>6837146.1012633722</v>
      </c>
      <c r="BB15">
        <v>0</v>
      </c>
      <c r="BC15">
        <v>3366098.219759027</v>
      </c>
      <c r="BD15">
        <v>4950983.0202474035</v>
      </c>
      <c r="BE15">
        <v>6901681.2012633719</v>
      </c>
      <c r="BF15">
        <v>0</v>
      </c>
      <c r="BG15" s="106">
        <v>327956</v>
      </c>
      <c r="BH15" s="106">
        <v>2267151</v>
      </c>
      <c r="BI15" s="106"/>
      <c r="BJ15" s="106"/>
      <c r="BK15" s="106">
        <v>318852</v>
      </c>
    </row>
    <row r="16" spans="1:65">
      <c r="A16" s="78"/>
      <c r="B16" s="78"/>
      <c r="C16" s="78"/>
      <c r="D16" s="106" t="s">
        <v>120</v>
      </c>
      <c r="E16">
        <v>75997.461905628385</v>
      </c>
      <c r="F16">
        <v>75752.349979042425</v>
      </c>
      <c r="G16">
        <v>76254.23142629661</v>
      </c>
      <c r="H16">
        <v>78234.182869745622</v>
      </c>
      <c r="I16">
        <v>73939.808048459527</v>
      </c>
      <c r="J16">
        <v>73413.694479671161</v>
      </c>
      <c r="K16">
        <v>73804.712483507697</v>
      </c>
      <c r="L16">
        <v>75981.157383653248</v>
      </c>
      <c r="M16">
        <v>77965</v>
      </c>
      <c r="N16">
        <v>75454.110332458731</v>
      </c>
      <c r="O16">
        <v>73008</v>
      </c>
      <c r="P16">
        <v>0</v>
      </c>
      <c r="R16">
        <v>9098.8537854213973</v>
      </c>
      <c r="S16">
        <v>15030957.607159546</v>
      </c>
      <c r="T16">
        <v>2057.6538571688525</v>
      </c>
      <c r="U16">
        <v>4396.3093565401268</v>
      </c>
      <c r="V16">
        <v>6845.8282993290268</v>
      </c>
      <c r="W16">
        <v>9098.8537854213973</v>
      </c>
      <c r="X16">
        <v>3948843.008297869</v>
      </c>
      <c r="Y16">
        <v>3571054.9977577501</v>
      </c>
      <c r="Z16">
        <v>4041485.0426174542</v>
      </c>
      <c r="AA16">
        <v>3469574.5584864719</v>
      </c>
      <c r="AB16">
        <v>-1967.5380943716182</v>
      </c>
      <c r="AC16">
        <v>298.23964658369505</v>
      </c>
      <c r="AD16">
        <v>3246.2314262966056</v>
      </c>
      <c r="AE16">
        <v>0</v>
      </c>
      <c r="AF16">
        <v>676182</v>
      </c>
      <c r="AG16">
        <v>1114520</v>
      </c>
      <c r="AH16">
        <v>2633226.3297920586</v>
      </c>
      <c r="AI16">
        <v>0</v>
      </c>
      <c r="AJ16">
        <v>15030957.607159546</v>
      </c>
      <c r="AK16">
        <v>56299000</v>
      </c>
      <c r="AM16">
        <v>306238.22618071304</v>
      </c>
      <c r="AN16">
        <v>297139.37239529163</v>
      </c>
      <c r="AO16">
        <v>230240.76427508466</v>
      </c>
      <c r="AP16">
        <v>223199.56434683211</v>
      </c>
      <c r="AQ16">
        <v>-4025.1919515404707</v>
      </c>
      <c r="AR16">
        <v>-2040.4158527875793</v>
      </c>
      <c r="AS16">
        <v>796.71248350770566</v>
      </c>
      <c r="AT16">
        <v>0</v>
      </c>
      <c r="AU16">
        <v>1497370.6837606838</v>
      </c>
      <c r="AV16">
        <v>2534210</v>
      </c>
      <c r="AW16">
        <v>1768746</v>
      </c>
      <c r="AX16">
        <v>0</v>
      </c>
      <c r="AY16">
        <v>3272661.008297869</v>
      </c>
      <c r="AZ16">
        <v>2456534.9977577506</v>
      </c>
      <c r="BA16">
        <v>1408258.7128253956</v>
      </c>
      <c r="BB16">
        <v>0</v>
      </c>
      <c r="BC16">
        <v>2451472.324537185</v>
      </c>
      <c r="BD16">
        <v>1036844.9977577504</v>
      </c>
      <c r="BE16">
        <v>2272739.0426174542</v>
      </c>
      <c r="BF16">
        <v>0</v>
      </c>
      <c r="BG16" s="106">
        <v>73008</v>
      </c>
      <c r="BH16" s="106">
        <v>1768746</v>
      </c>
      <c r="BI16" s="106"/>
      <c r="BJ16" s="106"/>
      <c r="BK16" s="106">
        <v>75110</v>
      </c>
    </row>
    <row r="17" spans="1:63">
      <c r="A17" s="78"/>
      <c r="B17" s="78"/>
      <c r="C17" s="78"/>
      <c r="D17" s="106" t="s">
        <v>64</v>
      </c>
      <c r="E17">
        <v>213637.25</v>
      </c>
      <c r="F17">
        <v>215298.25</v>
      </c>
      <c r="G17">
        <v>212383.25</v>
      </c>
      <c r="H17">
        <v>222752.25</v>
      </c>
      <c r="I17">
        <v>209747.60250000001</v>
      </c>
      <c r="J17">
        <v>211480.90457397525</v>
      </c>
      <c r="K17">
        <v>208473.58777487333</v>
      </c>
      <c r="L17">
        <v>218549.22139487366</v>
      </c>
      <c r="M17">
        <v>215286</v>
      </c>
      <c r="N17">
        <v>215590</v>
      </c>
      <c r="O17">
        <v>212198.83499999999</v>
      </c>
      <c r="P17">
        <v>0</v>
      </c>
      <c r="R17">
        <v>15819.683756277762</v>
      </c>
      <c r="S17">
        <v>31412662.196853861</v>
      </c>
      <c r="T17">
        <v>3889.6475</v>
      </c>
      <c r="U17">
        <v>7706.9929260247773</v>
      </c>
      <c r="V17">
        <v>11616.655151151455</v>
      </c>
      <c r="W17">
        <v>15819.683756277762</v>
      </c>
      <c r="X17">
        <v>7316238.8374999994</v>
      </c>
      <c r="Y17">
        <v>7683652.9872769173</v>
      </c>
      <c r="Z17">
        <v>7660642.4529387495</v>
      </c>
      <c r="AA17">
        <v>8752127.9191382006</v>
      </c>
      <c r="AB17">
        <v>-1648.75</v>
      </c>
      <c r="AC17">
        <v>-291.75</v>
      </c>
      <c r="AD17">
        <v>184.41500000000087</v>
      </c>
      <c r="AE17">
        <v>0</v>
      </c>
      <c r="AF17">
        <v>1978720</v>
      </c>
      <c r="AG17">
        <v>1923792.4097769153</v>
      </c>
      <c r="AH17">
        <v>2433836.25</v>
      </c>
      <c r="AI17">
        <v>0</v>
      </c>
      <c r="AJ17">
        <v>31412662.196853861</v>
      </c>
      <c r="AK17">
        <v>146296000</v>
      </c>
      <c r="AM17">
        <v>864071</v>
      </c>
      <c r="AN17">
        <v>848251.31624372222</v>
      </c>
      <c r="AO17">
        <v>650433.75</v>
      </c>
      <c r="AP17">
        <v>638503.71374372218</v>
      </c>
      <c r="AQ17">
        <v>-5538.3975</v>
      </c>
      <c r="AR17">
        <v>-4109.0954260247763</v>
      </c>
      <c r="AS17">
        <v>-3725.2472251266763</v>
      </c>
      <c r="AT17">
        <v>0</v>
      </c>
      <c r="AU17">
        <v>4129555.5045871558</v>
      </c>
      <c r="AV17">
        <v>4580773</v>
      </c>
      <c r="AW17">
        <v>3032305.0904387515</v>
      </c>
      <c r="AX17">
        <v>0</v>
      </c>
      <c r="AY17">
        <v>5337518.8374999994</v>
      </c>
      <c r="AZ17">
        <v>5759860.5775000025</v>
      </c>
      <c r="BA17">
        <v>5226806.2029387495</v>
      </c>
      <c r="BB17">
        <v>0</v>
      </c>
      <c r="BC17">
        <v>3186683.3329128441</v>
      </c>
      <c r="BD17">
        <v>3102879.9872769169</v>
      </c>
      <c r="BE17">
        <v>4628337.362499998</v>
      </c>
      <c r="BF17">
        <v>0</v>
      </c>
      <c r="BG17" s="106">
        <v>212198.83499999999</v>
      </c>
      <c r="BH17" s="106">
        <v>3032305.0904387515</v>
      </c>
      <c r="BI17" s="106"/>
      <c r="BJ17" s="106"/>
      <c r="BK17" s="106">
        <v>211417</v>
      </c>
    </row>
    <row r="18" spans="1:63">
      <c r="A18" s="78"/>
      <c r="B18" s="78"/>
      <c r="C18" s="78"/>
      <c r="D18" s="106" t="s">
        <v>47</v>
      </c>
      <c r="E18">
        <v>144930</v>
      </c>
      <c r="F18">
        <v>142750</v>
      </c>
      <c r="G18">
        <v>140780</v>
      </c>
      <c r="H18">
        <v>147235</v>
      </c>
      <c r="I18">
        <v>143046</v>
      </c>
      <c r="J18">
        <v>138783</v>
      </c>
      <c r="K18">
        <v>134747</v>
      </c>
      <c r="L18">
        <v>140431</v>
      </c>
      <c r="M18">
        <v>141270</v>
      </c>
      <c r="N18">
        <v>139142.894</v>
      </c>
      <c r="O18">
        <v>140709</v>
      </c>
      <c r="P18">
        <v>0</v>
      </c>
      <c r="R18">
        <v>18688</v>
      </c>
      <c r="S18">
        <v>25499495.649999999</v>
      </c>
      <c r="T18">
        <v>1884</v>
      </c>
      <c r="U18">
        <v>5851</v>
      </c>
      <c r="V18">
        <v>11884</v>
      </c>
      <c r="W18">
        <v>18688</v>
      </c>
      <c r="X18">
        <v>3823831</v>
      </c>
      <c r="Y18">
        <v>5279269</v>
      </c>
      <c r="Z18">
        <v>7806784.7299999995</v>
      </c>
      <c r="AA18">
        <v>8589610.9199999999</v>
      </c>
      <c r="AB18">
        <v>3660</v>
      </c>
      <c r="AC18">
        <v>3607.1059999999998</v>
      </c>
      <c r="AD18">
        <v>71</v>
      </c>
      <c r="AE18">
        <v>0</v>
      </c>
      <c r="AF18">
        <v>2638228</v>
      </c>
      <c r="AG18">
        <v>4079957.9399999995</v>
      </c>
      <c r="AH18">
        <v>2241488</v>
      </c>
      <c r="AI18">
        <v>0</v>
      </c>
      <c r="AJ18">
        <v>25499495.649999999</v>
      </c>
      <c r="AK18">
        <v>102785000</v>
      </c>
      <c r="AM18">
        <v>575695</v>
      </c>
      <c r="AN18">
        <v>557007</v>
      </c>
      <c r="AO18">
        <v>430765</v>
      </c>
      <c r="AP18">
        <v>413961</v>
      </c>
      <c r="AQ18">
        <v>1776</v>
      </c>
      <c r="AR18">
        <v>-359.89400000000023</v>
      </c>
      <c r="AS18">
        <v>-5962</v>
      </c>
      <c r="AT18">
        <v>0</v>
      </c>
      <c r="AU18">
        <v>1723378</v>
      </c>
      <c r="AV18">
        <v>1562770</v>
      </c>
      <c r="AW18">
        <v>887868</v>
      </c>
      <c r="AX18">
        <v>0</v>
      </c>
      <c r="AY18">
        <v>1185603</v>
      </c>
      <c r="AZ18">
        <v>1199311.0600000003</v>
      </c>
      <c r="BA18">
        <v>5565296.7300000004</v>
      </c>
      <c r="BB18">
        <v>0</v>
      </c>
      <c r="BC18">
        <v>2100453</v>
      </c>
      <c r="BD18">
        <v>3716499</v>
      </c>
      <c r="BE18">
        <v>6918916.7299999995</v>
      </c>
      <c r="BF18">
        <v>0</v>
      </c>
      <c r="BG18" s="106">
        <v>140709</v>
      </c>
      <c r="BH18" s="106">
        <v>887868</v>
      </c>
      <c r="BI18" s="106"/>
      <c r="BJ18" s="106"/>
      <c r="BK18" s="106">
        <v>138384</v>
      </c>
    </row>
    <row r="19" spans="1:63">
      <c r="A19" s="78"/>
      <c r="B19" s="78"/>
      <c r="C19" s="78"/>
      <c r="D19" s="106" t="s">
        <v>163</v>
      </c>
      <c r="E19">
        <v>115036.38862559242</v>
      </c>
      <c r="F19">
        <v>118759.79567726323</v>
      </c>
      <c r="G19">
        <v>118394.79177949311</v>
      </c>
      <c r="H19">
        <v>122662.90523312784</v>
      </c>
      <c r="I19">
        <v>116598.55514736529</v>
      </c>
      <c r="J19">
        <v>114612.13677713336</v>
      </c>
      <c r="K19">
        <v>115740.27338871665</v>
      </c>
      <c r="L19">
        <v>118874.19260179777</v>
      </c>
      <c r="M19">
        <v>117243</v>
      </c>
      <c r="N19">
        <v>120207</v>
      </c>
      <c r="O19">
        <v>119230</v>
      </c>
      <c r="P19">
        <v>0</v>
      </c>
      <c r="R19">
        <v>9028.7234004635229</v>
      </c>
      <c r="S19">
        <v>21809253.866690651</v>
      </c>
      <c r="T19">
        <v>-1562.1665217728705</v>
      </c>
      <c r="U19">
        <v>2585.4923783569884</v>
      </c>
      <c r="V19">
        <v>5240.0107691334451</v>
      </c>
      <c r="W19">
        <v>9028.7234004635229</v>
      </c>
      <c r="X19">
        <v>2547004.7724344875</v>
      </c>
      <c r="Y19">
        <v>6710554.8713174257</v>
      </c>
      <c r="Z19">
        <v>5537608.4022569209</v>
      </c>
      <c r="AA19">
        <v>7014085.820681815</v>
      </c>
      <c r="AB19">
        <v>-2206.6113744075833</v>
      </c>
      <c r="AC19">
        <v>-1447.2043227367735</v>
      </c>
      <c r="AD19">
        <v>-835.20822050688844</v>
      </c>
      <c r="AE19">
        <v>0</v>
      </c>
      <c r="AF19">
        <v>1281994.7724344877</v>
      </c>
      <c r="AG19">
        <v>2336458.8713174248</v>
      </c>
      <c r="AH19">
        <v>1198732.4022569212</v>
      </c>
      <c r="AI19">
        <v>0</v>
      </c>
      <c r="AJ19">
        <v>21809253.866690651</v>
      </c>
      <c r="AK19">
        <v>82907000</v>
      </c>
      <c r="AM19">
        <v>474853.88131547661</v>
      </c>
      <c r="AN19">
        <v>465825.15791501309</v>
      </c>
      <c r="AO19">
        <v>359817.49268988421</v>
      </c>
      <c r="AP19">
        <v>349226.60276764783</v>
      </c>
      <c r="AQ19">
        <v>-644.44485263471279</v>
      </c>
      <c r="AR19">
        <v>-5594.8632228666293</v>
      </c>
      <c r="AS19">
        <v>-3489.7266112833458</v>
      </c>
      <c r="AT19">
        <v>0</v>
      </c>
      <c r="AU19">
        <v>1255734.7724344877</v>
      </c>
      <c r="AV19">
        <v>3185969</v>
      </c>
      <c r="AW19">
        <v>1698732</v>
      </c>
      <c r="AX19">
        <v>0</v>
      </c>
      <c r="AY19">
        <v>1265010</v>
      </c>
      <c r="AZ19">
        <v>4374096</v>
      </c>
      <c r="BA19">
        <v>4338876</v>
      </c>
      <c r="BB19">
        <v>0</v>
      </c>
      <c r="BC19">
        <v>1291270</v>
      </c>
      <c r="BD19">
        <v>3524585.8713174253</v>
      </c>
      <c r="BE19">
        <v>3838876.4022569214</v>
      </c>
      <c r="BF19">
        <v>0</v>
      </c>
      <c r="BG19" s="106">
        <v>119230</v>
      </c>
      <c r="BH19" s="106">
        <v>1698732</v>
      </c>
      <c r="BI19" s="106"/>
      <c r="BJ19" s="106"/>
      <c r="BK19" s="106">
        <v>115911</v>
      </c>
    </row>
    <row r="20" spans="1:63">
      <c r="A20" s="78"/>
      <c r="B20" s="78"/>
      <c r="C20" s="78"/>
      <c r="D20" s="106" t="s">
        <v>52</v>
      </c>
      <c r="E20">
        <v>149658</v>
      </c>
      <c r="F20">
        <v>150759</v>
      </c>
      <c r="G20">
        <v>150557</v>
      </c>
      <c r="H20">
        <v>154731</v>
      </c>
      <c r="I20">
        <v>146750.29517999999</v>
      </c>
      <c r="J20">
        <v>147722.63394</v>
      </c>
      <c r="K20">
        <v>146417.34176000001</v>
      </c>
      <c r="L20">
        <v>146958.44261999999</v>
      </c>
      <c r="M20">
        <v>145482</v>
      </c>
      <c r="N20">
        <v>147897</v>
      </c>
      <c r="O20">
        <v>152901.8883723414</v>
      </c>
      <c r="P20">
        <v>0</v>
      </c>
      <c r="R20">
        <v>17856.286500000006</v>
      </c>
      <c r="S20">
        <v>27031790.275500011</v>
      </c>
      <c r="T20">
        <v>2907.7048200000017</v>
      </c>
      <c r="U20">
        <v>5944.0708800000029</v>
      </c>
      <c r="V20">
        <v>10083.72912</v>
      </c>
      <c r="W20">
        <v>17856.286500000006</v>
      </c>
      <c r="X20">
        <v>5464599.770820003</v>
      </c>
      <c r="Y20">
        <v>4576059.7590599991</v>
      </c>
      <c r="Z20">
        <v>6451303.3492399985</v>
      </c>
      <c r="AA20">
        <v>10539827.396380009</v>
      </c>
      <c r="AB20">
        <v>4176</v>
      </c>
      <c r="AC20">
        <v>2862</v>
      </c>
      <c r="AD20">
        <v>-2344.8883723414001</v>
      </c>
      <c r="AE20">
        <v>0</v>
      </c>
      <c r="AF20">
        <v>2858819.8708200012</v>
      </c>
      <c r="AG20">
        <v>912360.50906000158</v>
      </c>
      <c r="AH20">
        <v>2417279.5492400005</v>
      </c>
      <c r="AI20">
        <v>0</v>
      </c>
      <c r="AJ20">
        <v>27031790.275500011</v>
      </c>
      <c r="AK20">
        <v>106208000</v>
      </c>
      <c r="AM20">
        <v>605705</v>
      </c>
      <c r="AN20">
        <v>587848.71349999995</v>
      </c>
      <c r="AO20">
        <v>456047</v>
      </c>
      <c r="AP20">
        <v>441098.41832</v>
      </c>
      <c r="AQ20">
        <v>1268.2951799999983</v>
      </c>
      <c r="AR20">
        <v>-174.36606000000302</v>
      </c>
      <c r="AS20">
        <v>-6484.5466123414035</v>
      </c>
      <c r="AT20">
        <v>0</v>
      </c>
      <c r="AU20">
        <v>1274527.9113924052</v>
      </c>
      <c r="AV20">
        <v>558192</v>
      </c>
      <c r="AW20">
        <v>1851835</v>
      </c>
      <c r="AX20">
        <v>0</v>
      </c>
      <c r="AY20">
        <v>2605779.9000000022</v>
      </c>
      <c r="AZ20">
        <v>3663699.2499999972</v>
      </c>
      <c r="BA20">
        <v>4034023.7999999984</v>
      </c>
      <c r="BB20">
        <v>0</v>
      </c>
      <c r="BC20">
        <v>4190071.8594275983</v>
      </c>
      <c r="BD20">
        <v>4017867.7590599987</v>
      </c>
      <c r="BE20">
        <v>4599468.3492399985</v>
      </c>
      <c r="BF20">
        <v>0</v>
      </c>
      <c r="BG20" s="106">
        <v>152901.8883723414</v>
      </c>
      <c r="BH20" s="106">
        <v>1851835</v>
      </c>
      <c r="BI20" s="106"/>
      <c r="BJ20" s="106"/>
      <c r="BK20" s="106">
        <v>142790</v>
      </c>
    </row>
    <row r="21" spans="1:63">
      <c r="A21" s="78"/>
      <c r="B21" s="78"/>
      <c r="C21" s="78"/>
      <c r="D21" s="106" t="s">
        <v>105</v>
      </c>
      <c r="E21">
        <v>144867</v>
      </c>
      <c r="F21">
        <v>149104</v>
      </c>
      <c r="G21">
        <v>146790</v>
      </c>
      <c r="H21">
        <v>152572</v>
      </c>
      <c r="I21">
        <v>142048.07999999999</v>
      </c>
      <c r="J21">
        <v>149417.1666522873</v>
      </c>
      <c r="K21">
        <v>146533.42108572178</v>
      </c>
      <c r="L21">
        <v>151856.97009280135</v>
      </c>
      <c r="M21">
        <v>146533</v>
      </c>
      <c r="N21">
        <v>150966</v>
      </c>
      <c r="O21">
        <v>151382</v>
      </c>
      <c r="P21">
        <v>0</v>
      </c>
      <c r="R21">
        <v>3477.3621691895823</v>
      </c>
      <c r="S21">
        <v>14890198.950000007</v>
      </c>
      <c r="T21">
        <v>2818.92</v>
      </c>
      <c r="U21">
        <v>2505.7533477126872</v>
      </c>
      <c r="V21">
        <v>2762.3322619909195</v>
      </c>
      <c r="W21">
        <v>3477.3621691895823</v>
      </c>
      <c r="X21">
        <v>2480678.8000000003</v>
      </c>
      <c r="Y21">
        <v>3332159.2500000047</v>
      </c>
      <c r="Z21">
        <v>4269322.6500000041</v>
      </c>
      <c r="AA21">
        <v>4808038.2499999991</v>
      </c>
      <c r="AB21">
        <v>-1666</v>
      </c>
      <c r="AC21">
        <v>-1862</v>
      </c>
      <c r="AD21">
        <v>-4592</v>
      </c>
      <c r="AE21">
        <v>0</v>
      </c>
      <c r="AF21">
        <v>20860</v>
      </c>
      <c r="AG21">
        <v>834400</v>
      </c>
      <c r="AH21">
        <v>424650.00000000006</v>
      </c>
      <c r="AI21">
        <v>0</v>
      </c>
      <c r="AJ21">
        <v>14890198.950000007</v>
      </c>
      <c r="AK21">
        <v>102979000</v>
      </c>
      <c r="AM21">
        <v>593333</v>
      </c>
      <c r="AN21">
        <v>589855.63783081039</v>
      </c>
      <c r="AO21">
        <v>448466</v>
      </c>
      <c r="AP21">
        <v>447807.55783081043</v>
      </c>
      <c r="AQ21">
        <v>-4484.92</v>
      </c>
      <c r="AR21">
        <v>-1548.8333477126907</v>
      </c>
      <c r="AS21">
        <v>-4848.5789142782223</v>
      </c>
      <c r="AT21">
        <v>0</v>
      </c>
      <c r="AU21">
        <v>873140</v>
      </c>
      <c r="AV21">
        <v>1868348</v>
      </c>
      <c r="AW21">
        <v>1291724</v>
      </c>
      <c r="AX21">
        <v>0</v>
      </c>
      <c r="AY21">
        <v>2459818.8000000003</v>
      </c>
      <c r="AZ21">
        <v>2497759.2500000047</v>
      </c>
      <c r="BA21">
        <v>3844672.6500000041</v>
      </c>
      <c r="BB21">
        <v>0</v>
      </c>
      <c r="BC21">
        <v>1607538.8</v>
      </c>
      <c r="BD21">
        <v>1463811.2500000044</v>
      </c>
      <c r="BE21">
        <v>2977598.6500000041</v>
      </c>
      <c r="BF21">
        <v>0</v>
      </c>
      <c r="BG21" s="106">
        <v>151382</v>
      </c>
      <c r="BH21" s="106">
        <v>1291724</v>
      </c>
      <c r="BI21" s="106"/>
      <c r="BJ21" s="106"/>
      <c r="BK21" s="106">
        <v>141002</v>
      </c>
    </row>
    <row r="22" spans="1:63">
      <c r="A22" s="78"/>
      <c r="B22" s="78"/>
      <c r="C22" s="78"/>
      <c r="D22" s="106" t="s">
        <v>76</v>
      </c>
      <c r="E22">
        <v>181778.27009029427</v>
      </c>
      <c r="F22">
        <v>183494.84302963183</v>
      </c>
      <c r="G22">
        <v>182277.07679246276</v>
      </c>
      <c r="H22">
        <v>189481.60009631352</v>
      </c>
      <c r="I22">
        <v>178297.58533626341</v>
      </c>
      <c r="J22">
        <v>181859.75855030527</v>
      </c>
      <c r="K22">
        <v>180809.48520984157</v>
      </c>
      <c r="L22">
        <v>186616.06802660684</v>
      </c>
      <c r="M22">
        <v>181281.1831427888</v>
      </c>
      <c r="N22">
        <v>183972</v>
      </c>
      <c r="O22">
        <v>182136</v>
      </c>
      <c r="P22">
        <v>0</v>
      </c>
      <c r="R22">
        <v>9448.8928856852399</v>
      </c>
      <c r="S22">
        <v>22854343.307671007</v>
      </c>
      <c r="T22">
        <v>3480.6847540308645</v>
      </c>
      <c r="U22">
        <v>5115.7692333574305</v>
      </c>
      <c r="V22">
        <v>6583.3608159785872</v>
      </c>
      <c r="W22">
        <v>9448.8928856852399</v>
      </c>
      <c r="X22">
        <v>5897271.5305059878</v>
      </c>
      <c r="Y22">
        <v>4771256.7441599825</v>
      </c>
      <c r="Z22">
        <v>4914688.7941421261</v>
      </c>
      <c r="AA22">
        <v>7271126.2388629112</v>
      </c>
      <c r="AB22">
        <v>497.08694750549512</v>
      </c>
      <c r="AC22">
        <v>-477.15697036817164</v>
      </c>
      <c r="AD22">
        <v>141.07679246274347</v>
      </c>
      <c r="AE22">
        <v>0</v>
      </c>
      <c r="AF22">
        <v>1831550.0120000001</v>
      </c>
      <c r="AG22">
        <v>1430980.3923574563</v>
      </c>
      <c r="AH22">
        <v>2291416.950000002</v>
      </c>
      <c r="AI22">
        <v>0</v>
      </c>
      <c r="AJ22">
        <v>22854343.307671007</v>
      </c>
      <c r="AK22">
        <v>156020000</v>
      </c>
      <c r="AM22">
        <v>737031.79000870243</v>
      </c>
      <c r="AN22">
        <v>727582.89712301712</v>
      </c>
      <c r="AO22">
        <v>555253.51991840813</v>
      </c>
      <c r="AP22">
        <v>549285.31178675382</v>
      </c>
      <c r="AQ22">
        <v>-2983.5978065253694</v>
      </c>
      <c r="AR22">
        <v>-2112.2414496947358</v>
      </c>
      <c r="AS22">
        <v>-1326.5147901584141</v>
      </c>
      <c r="AT22">
        <v>0</v>
      </c>
      <c r="AU22">
        <v>644034</v>
      </c>
      <c r="AV22">
        <v>1361600</v>
      </c>
      <c r="AW22">
        <v>1510180</v>
      </c>
      <c r="AX22">
        <v>0</v>
      </c>
      <c r="AY22">
        <v>4065721.5185059877</v>
      </c>
      <c r="AZ22">
        <v>3340276.3518025265</v>
      </c>
      <c r="BA22">
        <v>2623271.8441421236</v>
      </c>
      <c r="BB22">
        <v>0</v>
      </c>
      <c r="BC22">
        <v>5069967.5305059878</v>
      </c>
      <c r="BD22">
        <v>3409656.744159983</v>
      </c>
      <c r="BE22">
        <v>3404508.7941421261</v>
      </c>
      <c r="BF22">
        <v>0</v>
      </c>
      <c r="BG22" s="106">
        <v>182136</v>
      </c>
      <c r="BH22" s="106">
        <v>1510180</v>
      </c>
      <c r="BI22" s="106"/>
      <c r="BJ22" s="106"/>
      <c r="BK22" s="106">
        <v>167765</v>
      </c>
    </row>
    <row r="23" spans="1:63">
      <c r="A23" s="78"/>
      <c r="B23" s="78"/>
      <c r="C23" s="78"/>
      <c r="D23" s="106" t="s">
        <v>59</v>
      </c>
      <c r="E23">
        <v>200774.42307396399</v>
      </c>
      <c r="F23">
        <v>203948.37296364782</v>
      </c>
      <c r="G23">
        <v>202050.29915783391</v>
      </c>
      <c r="H23">
        <v>211433.62162612929</v>
      </c>
      <c r="I23">
        <v>201129.01620464522</v>
      </c>
      <c r="J23">
        <v>202333.56323564684</v>
      </c>
      <c r="K23">
        <v>200456.0693784625</v>
      </c>
      <c r="L23">
        <v>209718.75642073908</v>
      </c>
      <c r="M23">
        <v>199936.85926291544</v>
      </c>
      <c r="N23">
        <v>203866</v>
      </c>
      <c r="O23">
        <v>204885</v>
      </c>
      <c r="P23">
        <v>0</v>
      </c>
      <c r="R23">
        <v>4569.31158208134</v>
      </c>
      <c r="S23">
        <v>18626447.407301195</v>
      </c>
      <c r="T23">
        <v>-354.59313068125994</v>
      </c>
      <c r="U23">
        <v>1260.2165973197552</v>
      </c>
      <c r="V23">
        <v>2854.4463766911431</v>
      </c>
      <c r="W23">
        <v>4569.31158208134</v>
      </c>
      <c r="X23">
        <v>3359544.2497590273</v>
      </c>
      <c r="Y23">
        <v>4876407.9302474055</v>
      </c>
      <c r="Z23">
        <v>4820754.2712633712</v>
      </c>
      <c r="AA23">
        <v>5569740.9560313905</v>
      </c>
      <c r="AB23">
        <v>837.56381104853426</v>
      </c>
      <c r="AC23">
        <v>82.372963647840152</v>
      </c>
      <c r="AD23">
        <v>-2834.7008421660939</v>
      </c>
      <c r="AE23">
        <v>0</v>
      </c>
      <c r="AF23">
        <v>1209240</v>
      </c>
      <c r="AG23">
        <v>1804390</v>
      </c>
      <c r="AH23">
        <v>1486856.0999999992</v>
      </c>
      <c r="AI23">
        <v>0</v>
      </c>
      <c r="AJ23">
        <v>18626447.407301195</v>
      </c>
      <c r="AK23">
        <v>147783000</v>
      </c>
      <c r="AM23">
        <v>818206.71682157507</v>
      </c>
      <c r="AN23">
        <v>813637.4052394937</v>
      </c>
      <c r="AO23">
        <v>617432.29374761111</v>
      </c>
      <c r="AP23">
        <v>612508.38903484843</v>
      </c>
      <c r="AQ23">
        <v>1192.1569417297942</v>
      </c>
      <c r="AR23">
        <v>-1532.4367643531759</v>
      </c>
      <c r="AS23">
        <v>-4428.9306215374909</v>
      </c>
      <c r="AT23">
        <v>0</v>
      </c>
      <c r="AU23">
        <v>2882070</v>
      </c>
      <c r="AV23">
        <v>1592850</v>
      </c>
      <c r="AW23">
        <v>1686051</v>
      </c>
      <c r="AX23">
        <v>0</v>
      </c>
      <c r="AY23">
        <v>2150304.2497590273</v>
      </c>
      <c r="AZ23">
        <v>3072017.9302474046</v>
      </c>
      <c r="BA23">
        <v>3333898.1712633721</v>
      </c>
      <c r="BB23">
        <v>0</v>
      </c>
      <c r="BC23">
        <v>477474.24975902727</v>
      </c>
      <c r="BD23">
        <v>3283557.9302474046</v>
      </c>
      <c r="BE23">
        <v>3134703.2712633712</v>
      </c>
      <c r="BF23">
        <v>0</v>
      </c>
      <c r="BG23" s="106">
        <v>204885</v>
      </c>
      <c r="BH23" s="106">
        <v>1686051</v>
      </c>
      <c r="BI23" s="106"/>
      <c r="BJ23" s="106"/>
      <c r="BK23" s="106">
        <v>198770</v>
      </c>
    </row>
    <row r="24" spans="1:63">
      <c r="A24" s="78"/>
      <c r="B24" s="78"/>
      <c r="C24" s="78"/>
      <c r="D24" s="106" t="s">
        <v>69</v>
      </c>
      <c r="E24">
        <v>127499.98648460317</v>
      </c>
      <c r="F24">
        <v>125775.8608096656</v>
      </c>
      <c r="G24">
        <v>125857.29401670533</v>
      </c>
      <c r="H24">
        <v>130000.1450465548</v>
      </c>
      <c r="I24">
        <v>126959.43340197607</v>
      </c>
      <c r="J24">
        <v>124172.50888667689</v>
      </c>
      <c r="K24">
        <v>121814.48986472009</v>
      </c>
      <c r="L24">
        <v>122781.39367257598</v>
      </c>
      <c r="M24">
        <v>129499</v>
      </c>
      <c r="N24">
        <v>128131</v>
      </c>
      <c r="O24">
        <v>129843</v>
      </c>
      <c r="P24">
        <v>0</v>
      </c>
      <c r="R24">
        <v>13405.460531579856</v>
      </c>
      <c r="S24">
        <v>18806030.949999996</v>
      </c>
      <c r="T24">
        <v>540.55308262709741</v>
      </c>
      <c r="U24">
        <v>2143.9050056157985</v>
      </c>
      <c r="V24">
        <v>6186.7091576010462</v>
      </c>
      <c r="W24">
        <v>13405.460531579856</v>
      </c>
      <c r="X24">
        <v>3290080.75</v>
      </c>
      <c r="Y24">
        <v>3345355.3999999985</v>
      </c>
      <c r="Z24">
        <v>4689287.93</v>
      </c>
      <c r="AA24">
        <v>7481306.8700000001</v>
      </c>
      <c r="AB24">
        <v>-1999.0135153968254</v>
      </c>
      <c r="AC24">
        <v>-2355.139190334407</v>
      </c>
      <c r="AD24">
        <v>-3985.7059832946597</v>
      </c>
      <c r="AE24">
        <v>0</v>
      </c>
      <c r="AF24">
        <v>533420</v>
      </c>
      <c r="AG24">
        <v>781562.39999999991</v>
      </c>
      <c r="AH24">
        <v>844830</v>
      </c>
      <c r="AI24">
        <v>0</v>
      </c>
      <c r="AJ24">
        <v>18806030.949999996</v>
      </c>
      <c r="AK24">
        <v>98720000</v>
      </c>
      <c r="AM24">
        <v>509133.28635752888</v>
      </c>
      <c r="AN24">
        <v>495727.82582594908</v>
      </c>
      <c r="AO24">
        <v>381633.29987292574</v>
      </c>
      <c r="AP24">
        <v>368768.39242397295</v>
      </c>
      <c r="AQ24">
        <v>-2539.5665980239228</v>
      </c>
      <c r="AR24">
        <v>-3958.4911133231099</v>
      </c>
      <c r="AS24">
        <v>-8028.5101352799074</v>
      </c>
      <c r="AT24">
        <v>0</v>
      </c>
      <c r="AU24">
        <v>401456.78</v>
      </c>
      <c r="AV24">
        <v>1464860.31</v>
      </c>
      <c r="AW24">
        <v>581100</v>
      </c>
      <c r="AX24">
        <v>0</v>
      </c>
      <c r="AY24">
        <v>2756660.75</v>
      </c>
      <c r="AZ24">
        <v>2563792.9999999986</v>
      </c>
      <c r="BA24">
        <v>3844457.93</v>
      </c>
      <c r="BB24">
        <v>0</v>
      </c>
      <c r="BC24">
        <v>2888623.9699999997</v>
      </c>
      <c r="BD24">
        <v>1880495.0899999985</v>
      </c>
      <c r="BE24">
        <v>4108187.9299999997</v>
      </c>
      <c r="BF24">
        <v>0</v>
      </c>
      <c r="BG24" s="106">
        <v>129843</v>
      </c>
      <c r="BH24" s="106">
        <v>581100</v>
      </c>
      <c r="BI24" s="106"/>
      <c r="BJ24" s="106"/>
      <c r="BK24" s="106">
        <v>126255</v>
      </c>
    </row>
    <row r="25" spans="1:63">
      <c r="A25" s="78"/>
      <c r="B25" s="78"/>
      <c r="C25" s="78"/>
      <c r="D25" s="106" t="s">
        <v>46</v>
      </c>
      <c r="E25">
        <v>144930</v>
      </c>
      <c r="F25">
        <v>142750</v>
      </c>
      <c r="G25">
        <v>140780</v>
      </c>
      <c r="H25">
        <v>147235</v>
      </c>
      <c r="I25">
        <v>143046</v>
      </c>
      <c r="J25">
        <v>138783</v>
      </c>
      <c r="K25">
        <v>134747</v>
      </c>
      <c r="L25">
        <v>140431</v>
      </c>
      <c r="M25">
        <v>141270</v>
      </c>
      <c r="N25">
        <v>139142.894</v>
      </c>
      <c r="O25">
        <v>140709</v>
      </c>
      <c r="P25">
        <v>0</v>
      </c>
      <c r="R25">
        <v>18688</v>
      </c>
      <c r="S25">
        <v>25499495.649999999</v>
      </c>
      <c r="T25">
        <v>1884</v>
      </c>
      <c r="U25">
        <v>5851</v>
      </c>
      <c r="V25">
        <v>11884</v>
      </c>
      <c r="W25">
        <v>18688</v>
      </c>
      <c r="X25">
        <v>3823831</v>
      </c>
      <c r="Y25">
        <v>5279269</v>
      </c>
      <c r="Z25">
        <v>7806784.7299999995</v>
      </c>
      <c r="AA25">
        <v>8589610.9199999999</v>
      </c>
      <c r="AB25">
        <v>3660</v>
      </c>
      <c r="AC25">
        <v>3607.1059999999998</v>
      </c>
      <c r="AD25">
        <v>71</v>
      </c>
      <c r="AE25">
        <v>0</v>
      </c>
      <c r="AF25">
        <v>2638228</v>
      </c>
      <c r="AG25">
        <v>4079957.9399999995</v>
      </c>
      <c r="AH25">
        <v>2241488</v>
      </c>
      <c r="AI25">
        <v>0</v>
      </c>
      <c r="AJ25">
        <v>25499495.649999999</v>
      </c>
      <c r="AK25">
        <v>102785000</v>
      </c>
      <c r="AM25">
        <v>575695</v>
      </c>
      <c r="AN25">
        <v>557007</v>
      </c>
      <c r="AO25">
        <v>430765</v>
      </c>
      <c r="AP25">
        <v>413961</v>
      </c>
      <c r="AQ25">
        <v>1776</v>
      </c>
      <c r="AR25">
        <v>-359.89400000000023</v>
      </c>
      <c r="AS25">
        <v>-5962</v>
      </c>
      <c r="AT25">
        <v>0</v>
      </c>
      <c r="AU25">
        <v>1723378</v>
      </c>
      <c r="AV25">
        <v>1562770</v>
      </c>
      <c r="AW25">
        <v>887868</v>
      </c>
      <c r="AX25">
        <v>0</v>
      </c>
      <c r="AY25">
        <v>1185603</v>
      </c>
      <c r="AZ25">
        <v>1199311.0600000003</v>
      </c>
      <c r="BA25">
        <v>5565296.7300000004</v>
      </c>
      <c r="BB25">
        <v>0</v>
      </c>
      <c r="BC25">
        <v>2100453</v>
      </c>
      <c r="BD25">
        <v>3716499</v>
      </c>
      <c r="BE25">
        <v>6918916.7299999995</v>
      </c>
      <c r="BF25">
        <v>0</v>
      </c>
      <c r="BG25" s="106">
        <v>140709</v>
      </c>
      <c r="BH25" s="106">
        <v>887868</v>
      </c>
      <c r="BI25" s="106"/>
      <c r="BJ25" s="106"/>
      <c r="BK25" s="106">
        <v>138384</v>
      </c>
    </row>
    <row r="26" spans="1:63">
      <c r="A26" s="78"/>
      <c r="B26" s="78"/>
      <c r="C26" s="78"/>
      <c r="D26" s="106" t="s">
        <v>72</v>
      </c>
      <c r="E26">
        <v>125259.25</v>
      </c>
      <c r="F26">
        <v>124715.25</v>
      </c>
      <c r="G26">
        <v>122141.25</v>
      </c>
      <c r="H26">
        <v>129945.25</v>
      </c>
      <c r="I26">
        <v>121574.60249999999</v>
      </c>
      <c r="J26">
        <v>121183.90457397523</v>
      </c>
      <c r="K26">
        <v>118325.58777487332</v>
      </c>
      <c r="L26">
        <v>126104.22139487369</v>
      </c>
      <c r="M26">
        <v>125505</v>
      </c>
      <c r="N26">
        <v>125191</v>
      </c>
      <c r="O26">
        <v>122984</v>
      </c>
      <c r="P26">
        <v>0</v>
      </c>
      <c r="R26">
        <v>14872.683756277762</v>
      </c>
      <c r="S26">
        <v>22067757.196853865</v>
      </c>
      <c r="T26">
        <v>3684.6475</v>
      </c>
      <c r="U26">
        <v>7215.9929260247773</v>
      </c>
      <c r="V26">
        <v>11031.655151151455</v>
      </c>
      <c r="W26">
        <v>14872.683756277762</v>
      </c>
      <c r="X26">
        <v>4851523.8375000004</v>
      </c>
      <c r="Y26">
        <v>5642097.9872769173</v>
      </c>
      <c r="Z26">
        <v>5401547.4529387495</v>
      </c>
      <c r="AA26">
        <v>6172587.9191382006</v>
      </c>
      <c r="AB26">
        <v>-245.75</v>
      </c>
      <c r="AC26">
        <v>-475.75</v>
      </c>
      <c r="AD26">
        <v>-842.75</v>
      </c>
      <c r="AE26">
        <v>0</v>
      </c>
      <c r="AF26">
        <v>989360</v>
      </c>
      <c r="AG26">
        <v>1175812.4097769153</v>
      </c>
      <c r="AH26">
        <v>1568146.25</v>
      </c>
      <c r="AI26">
        <v>0</v>
      </c>
      <c r="AJ26">
        <v>22067757.196853865</v>
      </c>
      <c r="AK26">
        <v>83897000</v>
      </c>
      <c r="AM26">
        <v>502061</v>
      </c>
      <c r="AN26">
        <v>487188.31624372222</v>
      </c>
      <c r="AO26">
        <v>376801.75</v>
      </c>
      <c r="AP26">
        <v>365613.71374372224</v>
      </c>
      <c r="AQ26">
        <v>-3930.3975</v>
      </c>
      <c r="AR26">
        <v>-4007.0954260247763</v>
      </c>
      <c r="AS26">
        <v>-4658.4122251266772</v>
      </c>
      <c r="AT26">
        <v>0</v>
      </c>
      <c r="AU26">
        <v>3001625.5045871558</v>
      </c>
      <c r="AV26">
        <v>3518403</v>
      </c>
      <c r="AW26">
        <v>1893945.0904387515</v>
      </c>
      <c r="AX26">
        <v>0</v>
      </c>
      <c r="AY26">
        <v>3862163.8375000004</v>
      </c>
      <c r="AZ26">
        <v>4466285.5775000015</v>
      </c>
      <c r="BA26">
        <v>3833401.2029387499</v>
      </c>
      <c r="BB26">
        <v>0</v>
      </c>
      <c r="BC26">
        <v>1849898.3329128441</v>
      </c>
      <c r="BD26">
        <v>2123694.9872769173</v>
      </c>
      <c r="BE26">
        <v>3507602.3624999984</v>
      </c>
      <c r="BF26">
        <v>0</v>
      </c>
      <c r="BG26" s="106">
        <v>122984</v>
      </c>
      <c r="BH26" s="106">
        <v>1893945.0904387515</v>
      </c>
      <c r="BI26" s="106"/>
      <c r="BJ26" s="106"/>
      <c r="BK26" s="106">
        <v>121030</v>
      </c>
    </row>
    <row r="27" spans="1:63">
      <c r="A27" s="78"/>
      <c r="B27" s="78"/>
      <c r="C27" s="78"/>
      <c r="D27" s="106" t="s">
        <v>119</v>
      </c>
      <c r="E27">
        <v>90442.461905628385</v>
      </c>
      <c r="F27">
        <v>89897.349979042425</v>
      </c>
      <c r="G27">
        <v>89911.23142629661</v>
      </c>
      <c r="H27">
        <v>92461.182869745622</v>
      </c>
      <c r="I27">
        <v>87954.808048459527</v>
      </c>
      <c r="J27">
        <v>87450.694479671161</v>
      </c>
      <c r="K27">
        <v>87283.712483507697</v>
      </c>
      <c r="L27">
        <v>89858.157383653248</v>
      </c>
      <c r="M27">
        <v>91717</v>
      </c>
      <c r="N27">
        <v>89243.110332458731</v>
      </c>
      <c r="O27">
        <v>86120</v>
      </c>
      <c r="P27">
        <v>0</v>
      </c>
      <c r="R27">
        <v>10164.853785421397</v>
      </c>
      <c r="S27">
        <v>16619297.607159546</v>
      </c>
      <c r="T27">
        <v>2487.6538571688525</v>
      </c>
      <c r="U27">
        <v>4934.3093565401268</v>
      </c>
      <c r="V27">
        <v>7561.8282993290268</v>
      </c>
      <c r="W27">
        <v>10164.853785421397</v>
      </c>
      <c r="X27">
        <v>4589543.0082978681</v>
      </c>
      <c r="Y27">
        <v>3731974.9977577506</v>
      </c>
      <c r="Z27">
        <v>4306705.0426174542</v>
      </c>
      <c r="AA27">
        <v>3991074.5584864719</v>
      </c>
      <c r="AB27">
        <v>-1274.5380943716182</v>
      </c>
      <c r="AC27">
        <v>654.23964658369505</v>
      </c>
      <c r="AD27">
        <v>3791.2314262966056</v>
      </c>
      <c r="AE27">
        <v>0</v>
      </c>
      <c r="AF27">
        <v>1316882</v>
      </c>
      <c r="AG27">
        <v>1275440</v>
      </c>
      <c r="AH27">
        <v>2898446.3297920586</v>
      </c>
      <c r="AI27">
        <v>0</v>
      </c>
      <c r="AJ27">
        <v>16619297.607159546</v>
      </c>
      <c r="AK27">
        <v>66707000</v>
      </c>
      <c r="AM27">
        <v>362712.22618071304</v>
      </c>
      <c r="AN27">
        <v>352547.37239529163</v>
      </c>
      <c r="AO27">
        <v>272269.76427508466</v>
      </c>
      <c r="AP27">
        <v>264592.56434683211</v>
      </c>
      <c r="AQ27">
        <v>-3762.1919515404707</v>
      </c>
      <c r="AR27">
        <v>-1792.4158527875793</v>
      </c>
      <c r="AS27">
        <v>1163.7124835077057</v>
      </c>
      <c r="AT27">
        <v>0</v>
      </c>
      <c r="AU27">
        <v>2138070.683760684</v>
      </c>
      <c r="AV27">
        <v>2695130</v>
      </c>
      <c r="AW27">
        <v>2033966</v>
      </c>
      <c r="AX27">
        <v>0</v>
      </c>
      <c r="AY27">
        <v>3272661.008297869</v>
      </c>
      <c r="AZ27">
        <v>2456534.9977577506</v>
      </c>
      <c r="BA27">
        <v>1408258.7128253956</v>
      </c>
      <c r="BB27">
        <v>0</v>
      </c>
      <c r="BC27">
        <v>2451472.324537185</v>
      </c>
      <c r="BD27">
        <v>1036844.9977577504</v>
      </c>
      <c r="BE27">
        <v>2272739.0426174542</v>
      </c>
      <c r="BF27">
        <v>0</v>
      </c>
      <c r="BG27" s="106">
        <v>86120</v>
      </c>
      <c r="BH27" s="106">
        <v>2033966</v>
      </c>
      <c r="BI27" s="106"/>
      <c r="BJ27" s="106"/>
      <c r="BK27" s="106">
        <v>88648</v>
      </c>
    </row>
    <row r="28" spans="1:63">
      <c r="A28" s="78"/>
      <c r="B28" s="78"/>
      <c r="C28" s="78"/>
      <c r="D28" s="106" t="s">
        <v>63</v>
      </c>
      <c r="E28">
        <v>73933</v>
      </c>
      <c r="F28">
        <v>76438</v>
      </c>
      <c r="G28">
        <v>76585</v>
      </c>
      <c r="H28">
        <v>78580</v>
      </c>
      <c r="I28">
        <v>74158</v>
      </c>
      <c r="J28">
        <v>76260</v>
      </c>
      <c r="K28">
        <v>76669</v>
      </c>
      <c r="L28">
        <v>78568</v>
      </c>
      <c r="M28">
        <v>76029</v>
      </c>
      <c r="N28">
        <v>76610</v>
      </c>
      <c r="O28">
        <v>76102.834999999992</v>
      </c>
      <c r="P28">
        <v>0</v>
      </c>
      <c r="R28">
        <v>-119</v>
      </c>
      <c r="S28">
        <v>7756565</v>
      </c>
      <c r="T28">
        <v>-225</v>
      </c>
      <c r="U28">
        <v>-47</v>
      </c>
      <c r="V28">
        <v>-131</v>
      </c>
      <c r="W28">
        <v>-119</v>
      </c>
      <c r="X28">
        <v>1824015</v>
      </c>
      <c r="Y28">
        <v>1880635</v>
      </c>
      <c r="Z28">
        <v>1993874.9999999998</v>
      </c>
      <c r="AA28">
        <v>2058040.0000000002</v>
      </c>
      <c r="AB28">
        <v>-2096</v>
      </c>
      <c r="AC28">
        <v>-172</v>
      </c>
      <c r="AD28">
        <v>482.16500000000087</v>
      </c>
      <c r="AE28">
        <v>0</v>
      </c>
      <c r="AF28">
        <v>348660</v>
      </c>
      <c r="AG28">
        <v>587060</v>
      </c>
      <c r="AH28">
        <v>600470</v>
      </c>
      <c r="AI28">
        <v>0</v>
      </c>
      <c r="AJ28">
        <v>7756565</v>
      </c>
      <c r="AK28">
        <v>51991000</v>
      </c>
      <c r="AM28">
        <v>305536</v>
      </c>
      <c r="AN28">
        <v>305655</v>
      </c>
      <c r="AO28">
        <v>231603</v>
      </c>
      <c r="AP28">
        <v>231497</v>
      </c>
      <c r="AQ28">
        <v>-1871</v>
      </c>
      <c r="AR28">
        <v>-350</v>
      </c>
      <c r="AS28">
        <v>566.16500000000087</v>
      </c>
      <c r="AT28">
        <v>0</v>
      </c>
      <c r="AU28">
        <v>487230</v>
      </c>
      <c r="AV28">
        <v>901450</v>
      </c>
      <c r="AW28">
        <v>873140</v>
      </c>
      <c r="AX28">
        <v>0</v>
      </c>
      <c r="AY28">
        <v>1475355</v>
      </c>
      <c r="AZ28">
        <v>1293575</v>
      </c>
      <c r="BA28">
        <v>1393404.9999999998</v>
      </c>
      <c r="BB28">
        <v>0</v>
      </c>
      <c r="BC28">
        <v>1336785</v>
      </c>
      <c r="BD28">
        <v>979185</v>
      </c>
      <c r="BE28">
        <v>1120734.9999999998</v>
      </c>
      <c r="BF28">
        <v>0</v>
      </c>
      <c r="BG28" s="106">
        <v>76102.834999999992</v>
      </c>
      <c r="BH28" s="106">
        <v>873140</v>
      </c>
      <c r="BI28" s="106"/>
      <c r="BJ28" s="106"/>
      <c r="BK28" s="106">
        <v>76849</v>
      </c>
    </row>
    <row r="29" spans="1:63">
      <c r="A29" s="78"/>
      <c r="B29" s="78"/>
      <c r="C29" s="78"/>
      <c r="D29" s="106" t="s">
        <v>108</v>
      </c>
      <c r="E29">
        <v>99029</v>
      </c>
      <c r="F29">
        <v>100705.43548768977</v>
      </c>
      <c r="G29">
        <v>100609.13775105709</v>
      </c>
      <c r="H29">
        <v>103033.30807672974</v>
      </c>
      <c r="I29">
        <v>100686.5656979034</v>
      </c>
      <c r="J29">
        <v>99231.445259603133</v>
      </c>
      <c r="K29">
        <v>100112.00547875327</v>
      </c>
      <c r="L29">
        <v>98472.005478753272</v>
      </c>
      <c r="M29">
        <v>96900</v>
      </c>
      <c r="N29">
        <v>98516</v>
      </c>
      <c r="O29">
        <v>98901</v>
      </c>
      <c r="P29">
        <v>0</v>
      </c>
      <c r="R29">
        <v>4874.8594004635233</v>
      </c>
      <c r="S29">
        <v>13047640.506690649</v>
      </c>
      <c r="T29">
        <v>-1657.5656979033993</v>
      </c>
      <c r="U29">
        <v>-183.57546981676569</v>
      </c>
      <c r="V29">
        <v>313.55680248705903</v>
      </c>
      <c r="W29">
        <v>4874.8594004635233</v>
      </c>
      <c r="X29">
        <v>1846735</v>
      </c>
      <c r="Y29">
        <v>3024587.5499730189</v>
      </c>
      <c r="Z29">
        <v>2002132.0857326989</v>
      </c>
      <c r="AA29">
        <v>6174185.8709849315</v>
      </c>
      <c r="AB29">
        <v>2129</v>
      </c>
      <c r="AC29">
        <v>2189.4354876897669</v>
      </c>
      <c r="AD29">
        <v>1708.1377510570928</v>
      </c>
      <c r="AE29">
        <v>0</v>
      </c>
      <c r="AF29">
        <v>1696245</v>
      </c>
      <c r="AG29">
        <v>2419647.5499730189</v>
      </c>
      <c r="AH29">
        <v>1172827.0857326989</v>
      </c>
      <c r="AI29">
        <v>0</v>
      </c>
      <c r="AJ29">
        <v>13047640.506690649</v>
      </c>
      <c r="AK29">
        <v>68667000</v>
      </c>
      <c r="AM29">
        <v>403376.88131547661</v>
      </c>
      <c r="AN29">
        <v>398502.02191501309</v>
      </c>
      <c r="AO29">
        <v>304347.88131547661</v>
      </c>
      <c r="AP29">
        <v>297815.45621710969</v>
      </c>
      <c r="AQ29">
        <v>3786.5656979033993</v>
      </c>
      <c r="AR29">
        <v>715.44525960313695</v>
      </c>
      <c r="AS29">
        <v>1211.0054787532681</v>
      </c>
      <c r="AT29">
        <v>0</v>
      </c>
      <c r="AU29">
        <v>643680</v>
      </c>
      <c r="AV29">
        <v>2602703</v>
      </c>
      <c r="AW29">
        <v>2539507</v>
      </c>
      <c r="AX29">
        <v>0</v>
      </c>
      <c r="AY29">
        <v>150490</v>
      </c>
      <c r="AZ29">
        <v>604940</v>
      </c>
      <c r="BA29">
        <v>829305.00000000012</v>
      </c>
      <c r="BB29">
        <v>0</v>
      </c>
      <c r="BC29">
        <v>1203055</v>
      </c>
      <c r="BD29">
        <v>421884.54997301893</v>
      </c>
      <c r="BE29">
        <v>-537374.91426730098</v>
      </c>
      <c r="BF29">
        <v>0</v>
      </c>
      <c r="BG29" s="106">
        <v>98901</v>
      </c>
      <c r="BH29" s="106">
        <v>2539507</v>
      </c>
      <c r="BI29" s="106"/>
      <c r="BJ29" s="106"/>
      <c r="BK29" s="106">
        <v>97092</v>
      </c>
    </row>
    <row r="30" spans="1:63">
      <c r="A30" s="78"/>
      <c r="B30" s="78"/>
      <c r="C30" s="78"/>
      <c r="D30" s="106" t="s">
        <v>51</v>
      </c>
      <c r="E30">
        <v>106855</v>
      </c>
      <c r="F30">
        <v>109419</v>
      </c>
      <c r="G30">
        <v>109090</v>
      </c>
      <c r="H30">
        <v>112286</v>
      </c>
      <c r="I30">
        <v>105005.29517999999</v>
      </c>
      <c r="J30">
        <v>106206.63394</v>
      </c>
      <c r="K30">
        <v>105143.34176000001</v>
      </c>
      <c r="L30">
        <v>107637.44262</v>
      </c>
      <c r="M30">
        <v>106570</v>
      </c>
      <c r="N30">
        <v>107641</v>
      </c>
      <c r="O30">
        <v>111236.8883723414</v>
      </c>
      <c r="P30">
        <v>0</v>
      </c>
      <c r="R30">
        <v>13657.286500000006</v>
      </c>
      <c r="S30">
        <v>21234280.275500011</v>
      </c>
      <c r="T30">
        <v>1849.7048200000017</v>
      </c>
      <c r="U30">
        <v>5062.0708800000029</v>
      </c>
      <c r="V30">
        <v>9008.72912</v>
      </c>
      <c r="W30">
        <v>13657.286500000006</v>
      </c>
      <c r="X30">
        <v>4006754.7708200035</v>
      </c>
      <c r="Y30">
        <v>4342874.7590599991</v>
      </c>
      <c r="Z30">
        <v>5730768.3492399985</v>
      </c>
      <c r="AA30">
        <v>7153882.3963800101</v>
      </c>
      <c r="AB30">
        <v>285</v>
      </c>
      <c r="AC30">
        <v>1778</v>
      </c>
      <c r="AD30">
        <v>-2146.8883723414001</v>
      </c>
      <c r="AE30">
        <v>0</v>
      </c>
      <c r="AF30">
        <v>1400974.8708200012</v>
      </c>
      <c r="AG30">
        <v>804335.50906000158</v>
      </c>
      <c r="AH30">
        <v>2417279.5492400005</v>
      </c>
      <c r="AI30">
        <v>0</v>
      </c>
      <c r="AJ30">
        <v>21234280.275500011</v>
      </c>
      <c r="AK30">
        <v>77763000</v>
      </c>
      <c r="AM30">
        <v>437650</v>
      </c>
      <c r="AN30">
        <v>423992.71350000007</v>
      </c>
      <c r="AO30">
        <v>330795</v>
      </c>
      <c r="AP30">
        <v>318987.41832</v>
      </c>
      <c r="AQ30">
        <v>-1564.7048200000017</v>
      </c>
      <c r="AR30">
        <v>-1434.366060000003</v>
      </c>
      <c r="AS30">
        <v>-6093.5466123414035</v>
      </c>
      <c r="AT30">
        <v>0</v>
      </c>
      <c r="AU30">
        <v>840937.91139240505</v>
      </c>
      <c r="AV30">
        <v>116622</v>
      </c>
      <c r="AW30">
        <v>485155</v>
      </c>
      <c r="AX30">
        <v>0</v>
      </c>
      <c r="AY30">
        <v>2605779.9000000022</v>
      </c>
      <c r="AZ30">
        <v>3538539.2499999972</v>
      </c>
      <c r="BA30">
        <v>3313488.7999999984</v>
      </c>
      <c r="BB30">
        <v>0</v>
      </c>
      <c r="BC30">
        <v>3165816.8594275983</v>
      </c>
      <c r="BD30">
        <v>4226252.7590599991</v>
      </c>
      <c r="BE30">
        <v>5245613.3492399985</v>
      </c>
      <c r="BF30">
        <v>0</v>
      </c>
      <c r="BG30" s="106">
        <v>111236.8883723414</v>
      </c>
      <c r="BH30" s="106">
        <v>485155</v>
      </c>
      <c r="BI30" s="106"/>
      <c r="BJ30" s="106"/>
      <c r="BK30" s="106">
        <v>102617</v>
      </c>
    </row>
    <row r="31" spans="1:63">
      <c r="A31" s="78"/>
      <c r="B31" s="78"/>
      <c r="C31" s="78"/>
      <c r="D31" s="106" t="s">
        <v>162</v>
      </c>
      <c r="E31">
        <v>107233.38862559242</v>
      </c>
      <c r="F31">
        <v>109977.36018957346</v>
      </c>
      <c r="G31">
        <v>108435.65402843602</v>
      </c>
      <c r="H31">
        <v>113538.5971563981</v>
      </c>
      <c r="I31">
        <v>105209.98944946189</v>
      </c>
      <c r="J31">
        <v>106202.76651753022</v>
      </c>
      <c r="K31">
        <v>104907.46790996338</v>
      </c>
      <c r="L31">
        <v>109688.9371230445</v>
      </c>
      <c r="M31">
        <v>108651</v>
      </c>
      <c r="N31">
        <v>113683</v>
      </c>
      <c r="O31">
        <v>113318</v>
      </c>
      <c r="P31">
        <v>0</v>
      </c>
      <c r="R31">
        <v>13175.839000000005</v>
      </c>
      <c r="S31">
        <v>20905441.110000007</v>
      </c>
      <c r="T31">
        <v>2023.3991761305288</v>
      </c>
      <c r="U31">
        <v>5797.992848173757</v>
      </c>
      <c r="V31">
        <v>9326.1789666463919</v>
      </c>
      <c r="W31">
        <v>13175.839000000005</v>
      </c>
      <c r="X31">
        <v>3330126.7724344875</v>
      </c>
      <c r="Y31">
        <v>5617860.571344411</v>
      </c>
      <c r="Z31">
        <v>5792157.3165242271</v>
      </c>
      <c r="AA31">
        <v>6165296.4496968836</v>
      </c>
      <c r="AB31">
        <v>-1417.6113744075833</v>
      </c>
      <c r="AC31">
        <v>-3705.6398104265404</v>
      </c>
      <c r="AD31">
        <v>-4882.345971563981</v>
      </c>
      <c r="AE31">
        <v>0</v>
      </c>
      <c r="AF31">
        <v>1360964.7724344877</v>
      </c>
      <c r="AG31">
        <v>158936.32134440594</v>
      </c>
      <c r="AH31">
        <v>25905.316524222362</v>
      </c>
      <c r="AI31">
        <v>0</v>
      </c>
      <c r="AJ31">
        <v>20905441.110000007</v>
      </c>
      <c r="AK31">
        <v>75746000</v>
      </c>
      <c r="AM31">
        <v>439185</v>
      </c>
      <c r="AN31">
        <v>426009.16100000002</v>
      </c>
      <c r="AO31">
        <v>331951.6113744076</v>
      </c>
      <c r="AP31">
        <v>320799.17155053816</v>
      </c>
      <c r="AQ31">
        <v>-3441.0105505381121</v>
      </c>
      <c r="AR31">
        <v>-7480.2334824697655</v>
      </c>
      <c r="AS31">
        <v>-8410.5320900366132</v>
      </c>
      <c r="AT31">
        <v>0</v>
      </c>
      <c r="AU31">
        <v>2100564.7724344875</v>
      </c>
      <c r="AV31">
        <v>2219704</v>
      </c>
      <c r="AW31">
        <v>1501556</v>
      </c>
      <c r="AX31">
        <v>0</v>
      </c>
      <c r="AY31">
        <v>1969162</v>
      </c>
      <c r="AZ31">
        <v>5458924.2500000047</v>
      </c>
      <c r="BA31">
        <v>5766252.0000000047</v>
      </c>
      <c r="BB31">
        <v>0</v>
      </c>
      <c r="BC31">
        <v>1229562</v>
      </c>
      <c r="BD31">
        <v>3398156.5713444105</v>
      </c>
      <c r="BE31">
        <v>4290601.3165242262</v>
      </c>
      <c r="BF31">
        <v>0</v>
      </c>
      <c r="BG31" s="106">
        <v>113318</v>
      </c>
      <c r="BH31" s="106">
        <v>1501556</v>
      </c>
      <c r="BI31" s="106"/>
      <c r="BJ31" s="106"/>
      <c r="BK31" s="106">
        <v>101808</v>
      </c>
    </row>
    <row r="32" spans="1:63">
      <c r="A32" s="78"/>
      <c r="B32" s="78"/>
      <c r="C32" s="78"/>
      <c r="D32" s="106" t="s">
        <v>104</v>
      </c>
      <c r="E32">
        <v>103055</v>
      </c>
      <c r="F32">
        <v>105196</v>
      </c>
      <c r="G32">
        <v>103726</v>
      </c>
      <c r="H32">
        <v>107470</v>
      </c>
      <c r="I32">
        <v>100893.08</v>
      </c>
      <c r="J32">
        <v>106553.09165228732</v>
      </c>
      <c r="K32">
        <v>104418.22108572177</v>
      </c>
      <c r="L32">
        <v>108024.22009280133</v>
      </c>
      <c r="M32">
        <v>103368</v>
      </c>
      <c r="N32">
        <v>105982</v>
      </c>
      <c r="O32">
        <v>106830</v>
      </c>
      <c r="P32">
        <v>0</v>
      </c>
      <c r="R32">
        <v>-441.61283081042347</v>
      </c>
      <c r="S32">
        <v>9890841.1999999993</v>
      </c>
      <c r="T32">
        <v>2161.92</v>
      </c>
      <c r="U32">
        <v>804.82834771268426</v>
      </c>
      <c r="V32">
        <v>112.60726199091368</v>
      </c>
      <c r="W32">
        <v>-441.61283081042347</v>
      </c>
      <c r="X32">
        <v>1626036.8</v>
      </c>
      <c r="Y32">
        <v>1980621</v>
      </c>
      <c r="Z32">
        <v>3074386.6499999994</v>
      </c>
      <c r="AA32">
        <v>3209796.7499999991</v>
      </c>
      <c r="AB32">
        <v>-313</v>
      </c>
      <c r="AC32">
        <v>-786</v>
      </c>
      <c r="AD32">
        <v>-3104</v>
      </c>
      <c r="AE32">
        <v>0</v>
      </c>
      <c r="AF32">
        <v>20860</v>
      </c>
      <c r="AG32">
        <v>834400</v>
      </c>
      <c r="AH32">
        <v>424650.00000000006</v>
      </c>
      <c r="AI32">
        <v>0</v>
      </c>
      <c r="AJ32">
        <v>9890841.1999999993</v>
      </c>
      <c r="AK32">
        <v>73805000</v>
      </c>
      <c r="AM32">
        <v>419447</v>
      </c>
      <c r="AN32">
        <v>419888.61283081037</v>
      </c>
      <c r="AO32">
        <v>316392</v>
      </c>
      <c r="AP32">
        <v>318995.53283081041</v>
      </c>
      <c r="AQ32">
        <v>-2474.92</v>
      </c>
      <c r="AR32">
        <v>571.09165228730853</v>
      </c>
      <c r="AS32">
        <v>-2411.7789142782231</v>
      </c>
      <c r="AT32">
        <v>0</v>
      </c>
      <c r="AU32">
        <v>135590</v>
      </c>
      <c r="AV32">
        <v>807580</v>
      </c>
      <c r="AW32">
        <v>316073</v>
      </c>
      <c r="AX32">
        <v>0</v>
      </c>
      <c r="AY32">
        <v>1605176.8</v>
      </c>
      <c r="AZ32">
        <v>1146221</v>
      </c>
      <c r="BA32">
        <v>2649736.6499999994</v>
      </c>
      <c r="BB32">
        <v>0</v>
      </c>
      <c r="BC32">
        <v>1490446.8</v>
      </c>
      <c r="BD32">
        <v>1173041</v>
      </c>
      <c r="BE32">
        <v>2758313.6499999994</v>
      </c>
      <c r="BF32">
        <v>0</v>
      </c>
      <c r="BG32" s="106">
        <v>106830</v>
      </c>
      <c r="BH32" s="106">
        <v>316073</v>
      </c>
      <c r="BI32" s="106"/>
      <c r="BJ32" s="106"/>
      <c r="BK32" s="106">
        <v>104359</v>
      </c>
    </row>
    <row r="33" spans="1:65">
      <c r="A33" s="78"/>
      <c r="B33" s="78"/>
      <c r="C33" s="78"/>
      <c r="D33" s="106" t="s">
        <v>101</v>
      </c>
      <c r="E33">
        <v>72416</v>
      </c>
      <c r="F33">
        <v>71946</v>
      </c>
      <c r="G33">
        <v>71966</v>
      </c>
      <c r="H33">
        <v>74453</v>
      </c>
      <c r="I33">
        <v>71360.885000000009</v>
      </c>
      <c r="J33">
        <v>69865</v>
      </c>
      <c r="K33">
        <v>69182</v>
      </c>
      <c r="L33">
        <v>70974</v>
      </c>
      <c r="M33">
        <v>73916</v>
      </c>
      <c r="N33">
        <v>72215</v>
      </c>
      <c r="O33">
        <v>73210</v>
      </c>
      <c r="P33">
        <v>0</v>
      </c>
      <c r="R33">
        <v>9399.114999999998</v>
      </c>
      <c r="S33">
        <v>13257487.749999998</v>
      </c>
      <c r="T33">
        <v>1055.1149999999998</v>
      </c>
      <c r="U33">
        <v>3136.114999999998</v>
      </c>
      <c r="V33">
        <v>5920.114999999998</v>
      </c>
      <c r="W33">
        <v>9399.114999999998</v>
      </c>
      <c r="X33">
        <v>2495910.75</v>
      </c>
      <c r="Y33">
        <v>2881162.9999999986</v>
      </c>
      <c r="Z33">
        <v>3636173</v>
      </c>
      <c r="AA33">
        <v>4244241</v>
      </c>
      <c r="AB33">
        <v>-1500</v>
      </c>
      <c r="AC33">
        <v>-269</v>
      </c>
      <c r="AD33">
        <v>-1244</v>
      </c>
      <c r="AE33">
        <v>0</v>
      </c>
      <c r="AF33">
        <v>241380</v>
      </c>
      <c r="AG33">
        <v>64070</v>
      </c>
      <c r="AH33">
        <v>263730</v>
      </c>
      <c r="AI33">
        <v>0</v>
      </c>
      <c r="AJ33">
        <v>13257487.749999998</v>
      </c>
      <c r="AK33">
        <v>59608000</v>
      </c>
      <c r="AM33">
        <v>290781</v>
      </c>
      <c r="AN33">
        <v>281381.88500000001</v>
      </c>
      <c r="AO33">
        <v>218365</v>
      </c>
      <c r="AP33">
        <v>210021</v>
      </c>
      <c r="AQ33">
        <v>-2555.1149999999998</v>
      </c>
      <c r="AR33">
        <v>-2350</v>
      </c>
      <c r="AS33">
        <v>-4028</v>
      </c>
      <c r="AT33">
        <v>0</v>
      </c>
      <c r="AU33">
        <v>0</v>
      </c>
      <c r="AV33">
        <v>785498</v>
      </c>
      <c r="AW33">
        <v>0</v>
      </c>
      <c r="AX33">
        <v>0</v>
      </c>
      <c r="AY33">
        <v>2254530.75</v>
      </c>
      <c r="AZ33">
        <v>2817092.9999999986</v>
      </c>
      <c r="BA33">
        <v>3372443</v>
      </c>
      <c r="BB33">
        <v>0</v>
      </c>
      <c r="BC33">
        <v>2495910.75</v>
      </c>
      <c r="BD33">
        <v>2095664.9999999986</v>
      </c>
      <c r="BE33">
        <v>3636173</v>
      </c>
      <c r="BF33">
        <v>0</v>
      </c>
      <c r="BG33" s="106">
        <v>73210</v>
      </c>
      <c r="BH33" s="106">
        <v>0</v>
      </c>
      <c r="BI33" s="106"/>
      <c r="BJ33" s="106"/>
      <c r="BK33" s="106">
        <v>76135</v>
      </c>
    </row>
    <row r="34" spans="1:65">
      <c r="A34" s="78"/>
      <c r="B34" s="78"/>
      <c r="C34" s="78"/>
      <c r="D34" s="106" t="s">
        <v>80</v>
      </c>
      <c r="E34">
        <v>106432.90937980033</v>
      </c>
      <c r="F34">
        <v>108145</v>
      </c>
      <c r="G34">
        <v>107295</v>
      </c>
      <c r="H34">
        <v>112309.29941488797</v>
      </c>
      <c r="I34">
        <v>105761.83528600233</v>
      </c>
      <c r="J34">
        <v>106035.80922300162</v>
      </c>
      <c r="K34">
        <v>105200.31536581731</v>
      </c>
      <c r="L34">
        <v>110163.7564207391</v>
      </c>
      <c r="M34">
        <v>106363.67834427254</v>
      </c>
      <c r="N34">
        <v>107968</v>
      </c>
      <c r="O34">
        <v>108575</v>
      </c>
      <c r="P34">
        <v>0</v>
      </c>
      <c r="R34">
        <v>7020.4924991279258</v>
      </c>
      <c r="S34">
        <v>13069016.973700605</v>
      </c>
      <c r="T34">
        <v>671.07409379800447</v>
      </c>
      <c r="U34">
        <v>2780.2648707963745</v>
      </c>
      <c r="V34">
        <v>4874.9495049790567</v>
      </c>
      <c r="W34">
        <v>7020.4924991279258</v>
      </c>
      <c r="X34">
        <v>2335914.2497590273</v>
      </c>
      <c r="Y34">
        <v>3246419.8577275677</v>
      </c>
      <c r="Z34">
        <v>3626452.0049321996</v>
      </c>
      <c r="AA34">
        <v>3860230.8612818122</v>
      </c>
      <c r="AB34">
        <v>69.231035527798667</v>
      </c>
      <c r="AC34">
        <v>177</v>
      </c>
      <c r="AD34">
        <v>-1280</v>
      </c>
      <c r="AE34">
        <v>0</v>
      </c>
      <c r="AF34">
        <v>774160</v>
      </c>
      <c r="AG34">
        <v>1087700</v>
      </c>
      <c r="AH34">
        <v>998136.09999999916</v>
      </c>
      <c r="AI34">
        <v>0</v>
      </c>
      <c r="AJ34">
        <v>13069016.973700605</v>
      </c>
      <c r="AK34">
        <v>80508000</v>
      </c>
      <c r="AM34">
        <v>434182.20879468828</v>
      </c>
      <c r="AN34">
        <v>427161.71629556036</v>
      </c>
      <c r="AO34">
        <v>327749.29941488797</v>
      </c>
      <c r="AP34">
        <v>321399.88100955804</v>
      </c>
      <c r="AQ34">
        <v>-601.8430582702058</v>
      </c>
      <c r="AR34">
        <v>-1932.1907769983745</v>
      </c>
      <c r="AS34">
        <v>-3374.6846341826895</v>
      </c>
      <c r="AT34">
        <v>0</v>
      </c>
      <c r="AU34">
        <v>703690</v>
      </c>
      <c r="AV34">
        <v>888080</v>
      </c>
      <c r="AW34">
        <v>1158591</v>
      </c>
      <c r="AX34">
        <v>0</v>
      </c>
      <c r="AY34">
        <v>1561754.2497590273</v>
      </c>
      <c r="AZ34">
        <v>2158719.8577275677</v>
      </c>
      <c r="BA34">
        <v>2628315.9049322004</v>
      </c>
      <c r="BB34">
        <v>0</v>
      </c>
      <c r="BC34">
        <v>1632224.2497590273</v>
      </c>
      <c r="BD34">
        <v>2358339.8577275677</v>
      </c>
      <c r="BE34">
        <v>2467861.0049321996</v>
      </c>
      <c r="BF34">
        <v>0</v>
      </c>
      <c r="BG34" s="106">
        <v>108575</v>
      </c>
      <c r="BH34" s="106">
        <v>1158591</v>
      </c>
      <c r="BI34" s="106"/>
      <c r="BJ34" s="106"/>
      <c r="BK34" s="106">
        <v>104011</v>
      </c>
    </row>
    <row r="35" spans="1:65">
      <c r="A35" s="78"/>
      <c r="B35" s="78"/>
      <c r="C35" s="78"/>
      <c r="D35" s="106" t="s">
        <v>58</v>
      </c>
      <c r="E35">
        <v>76446.50017876683</v>
      </c>
      <c r="F35">
        <v>78407.233773313434</v>
      </c>
      <c r="G35">
        <v>77765.593174539245</v>
      </c>
      <c r="H35">
        <v>81361.467257796132</v>
      </c>
      <c r="I35">
        <v>77001.729320618993</v>
      </c>
      <c r="J35">
        <v>78101.262899322086</v>
      </c>
      <c r="K35">
        <v>77022.243877365283</v>
      </c>
      <c r="L35">
        <v>79842.393672575985</v>
      </c>
      <c r="M35">
        <v>77672.180918642916</v>
      </c>
      <c r="N35">
        <v>80229</v>
      </c>
      <c r="O35">
        <v>80502</v>
      </c>
      <c r="P35">
        <v>0</v>
      </c>
      <c r="R35">
        <v>2013.1646145332725</v>
      </c>
      <c r="S35">
        <v>8069783.633600587</v>
      </c>
      <c r="T35">
        <v>-555.22914185216678</v>
      </c>
      <c r="U35">
        <v>-249.25826786081871</v>
      </c>
      <c r="V35">
        <v>494.09102931313464</v>
      </c>
      <c r="W35">
        <v>2013.1646145332725</v>
      </c>
      <c r="X35">
        <v>1288850</v>
      </c>
      <c r="Y35">
        <v>1393880.4725198371</v>
      </c>
      <c r="Z35">
        <v>1821277.1963311718</v>
      </c>
      <c r="AA35">
        <v>3565775.9647495784</v>
      </c>
      <c r="AB35">
        <v>-1225.6807398760898</v>
      </c>
      <c r="AC35">
        <v>-1821.7662266865668</v>
      </c>
      <c r="AD35">
        <v>-2736.4068254607532</v>
      </c>
      <c r="AE35">
        <v>0</v>
      </c>
      <c r="AF35">
        <v>292040</v>
      </c>
      <c r="AG35">
        <v>933542.39999999991</v>
      </c>
      <c r="AH35">
        <v>904430</v>
      </c>
      <c r="AI35">
        <v>0</v>
      </c>
      <c r="AJ35">
        <v>8069783.633600587</v>
      </c>
      <c r="AK35">
        <v>55846000</v>
      </c>
      <c r="AM35">
        <v>313980.79438441561</v>
      </c>
      <c r="AN35">
        <v>311967.62976988236</v>
      </c>
      <c r="AO35">
        <v>237534.29420564882</v>
      </c>
      <c r="AP35">
        <v>234965.90044926337</v>
      </c>
      <c r="AQ35">
        <v>-670.451598023923</v>
      </c>
      <c r="AR35">
        <v>-2127.7371006779113</v>
      </c>
      <c r="AS35">
        <v>-3479.7561226347088</v>
      </c>
      <c r="AT35">
        <v>0</v>
      </c>
      <c r="AU35">
        <v>401456.78</v>
      </c>
      <c r="AV35">
        <v>679362.31</v>
      </c>
      <c r="AW35">
        <v>739040</v>
      </c>
      <c r="AX35">
        <v>0</v>
      </c>
      <c r="AY35">
        <v>996810</v>
      </c>
      <c r="AZ35">
        <v>460338.07251983718</v>
      </c>
      <c r="BA35">
        <v>916847.19633117178</v>
      </c>
      <c r="BB35">
        <v>0</v>
      </c>
      <c r="BC35">
        <v>887393.22</v>
      </c>
      <c r="BD35">
        <v>714518.16251983726</v>
      </c>
      <c r="BE35">
        <v>1082237.1963311718</v>
      </c>
      <c r="BF35">
        <v>0</v>
      </c>
      <c r="BG35" s="106">
        <v>80502</v>
      </c>
      <c r="BH35" s="106">
        <v>739040</v>
      </c>
      <c r="BI35" s="106"/>
      <c r="BJ35" s="106"/>
      <c r="BK35" s="106">
        <v>76388</v>
      </c>
    </row>
    <row r="36" spans="1:65">
      <c r="A36" s="78"/>
      <c r="B36" s="78"/>
      <c r="C36" s="78"/>
      <c r="D36" s="106" t="s">
        <v>139</v>
      </c>
      <c r="E36">
        <v>66368</v>
      </c>
      <c r="F36">
        <v>64551</v>
      </c>
      <c r="G36">
        <v>64762</v>
      </c>
      <c r="H36">
        <v>66948</v>
      </c>
      <c r="I36">
        <v>67566</v>
      </c>
      <c r="J36">
        <v>66062</v>
      </c>
      <c r="K36">
        <v>64976</v>
      </c>
      <c r="L36">
        <v>65387</v>
      </c>
      <c r="M36">
        <v>65253</v>
      </c>
      <c r="N36">
        <v>64833</v>
      </c>
      <c r="O36">
        <v>65669</v>
      </c>
      <c r="P36">
        <v>0</v>
      </c>
      <c r="R36">
        <v>-1362</v>
      </c>
      <c r="S36">
        <v>1689230</v>
      </c>
      <c r="T36">
        <v>-1198</v>
      </c>
      <c r="U36">
        <v>-2709</v>
      </c>
      <c r="V36">
        <v>-2923</v>
      </c>
      <c r="W36">
        <v>-1362</v>
      </c>
      <c r="X36">
        <v>211580</v>
      </c>
      <c r="Y36">
        <v>353130</v>
      </c>
      <c r="Z36">
        <v>84930</v>
      </c>
      <c r="AA36">
        <v>1039590</v>
      </c>
      <c r="AB36">
        <v>1115</v>
      </c>
      <c r="AC36">
        <v>-282</v>
      </c>
      <c r="AD36">
        <v>-907</v>
      </c>
      <c r="AE36">
        <v>0</v>
      </c>
      <c r="AF36">
        <v>117710</v>
      </c>
      <c r="AG36">
        <v>366540</v>
      </c>
      <c r="AH36">
        <v>165390</v>
      </c>
      <c r="AI36">
        <v>0</v>
      </c>
      <c r="AJ36">
        <v>1689230</v>
      </c>
      <c r="AK36">
        <v>46654000</v>
      </c>
      <c r="AM36">
        <v>262629</v>
      </c>
      <c r="AN36">
        <v>263991</v>
      </c>
      <c r="AO36">
        <v>196261</v>
      </c>
      <c r="AP36">
        <v>196425</v>
      </c>
      <c r="AQ36">
        <v>2313</v>
      </c>
      <c r="AR36">
        <v>1229</v>
      </c>
      <c r="AS36">
        <v>-693</v>
      </c>
      <c r="AT36">
        <v>0</v>
      </c>
      <c r="AU36">
        <v>1861010</v>
      </c>
      <c r="AV36">
        <v>570670</v>
      </c>
      <c r="AW36">
        <v>369520</v>
      </c>
      <c r="AX36">
        <v>0</v>
      </c>
      <c r="AY36">
        <v>93870</v>
      </c>
      <c r="AZ36">
        <v>-13410</v>
      </c>
      <c r="BA36">
        <v>-80460</v>
      </c>
      <c r="BB36">
        <v>0</v>
      </c>
      <c r="BC36">
        <v>-1649430</v>
      </c>
      <c r="BD36">
        <v>-217540</v>
      </c>
      <c r="BE36">
        <v>-284590</v>
      </c>
      <c r="BF36">
        <v>0</v>
      </c>
      <c r="BG36" s="106">
        <v>65669</v>
      </c>
      <c r="BH36" s="106">
        <v>369520</v>
      </c>
      <c r="BI36" s="106"/>
      <c r="BJ36" s="106"/>
      <c r="BK36" s="106">
        <v>62318</v>
      </c>
    </row>
    <row r="37" spans="1:65">
      <c r="A37" s="78"/>
      <c r="B37" s="78"/>
      <c r="C37" s="78"/>
      <c r="D37" s="106" t="s">
        <v>75</v>
      </c>
      <c r="E37">
        <v>181778.27009029427</v>
      </c>
      <c r="F37">
        <v>183494.84302963183</v>
      </c>
      <c r="G37">
        <v>182277.07679246276</v>
      </c>
      <c r="H37">
        <v>189481.60009631352</v>
      </c>
      <c r="I37">
        <v>178297.58533626341</v>
      </c>
      <c r="J37">
        <v>181859.75855030527</v>
      </c>
      <c r="K37">
        <v>180809.48520984157</v>
      </c>
      <c r="L37">
        <v>186616.06802660684</v>
      </c>
      <c r="M37">
        <v>181281.1831427888</v>
      </c>
      <c r="N37">
        <v>183972</v>
      </c>
      <c r="O37">
        <v>182136</v>
      </c>
      <c r="P37">
        <v>0</v>
      </c>
      <c r="R37">
        <v>9448.8928856852399</v>
      </c>
      <c r="S37">
        <v>22854343.307671007</v>
      </c>
      <c r="T37">
        <v>3480.6847540308645</v>
      </c>
      <c r="U37">
        <v>5115.7692333574305</v>
      </c>
      <c r="V37">
        <v>6583.3608159785872</v>
      </c>
      <c r="W37">
        <v>9448.8928856852399</v>
      </c>
      <c r="X37">
        <v>5897271.5305059878</v>
      </c>
      <c r="Y37">
        <v>4771256.7441599825</v>
      </c>
      <c r="Z37">
        <v>4914688.7941421261</v>
      </c>
      <c r="AA37">
        <v>7271126.2388629112</v>
      </c>
      <c r="AB37">
        <v>497.08694750549512</v>
      </c>
      <c r="AC37">
        <v>-477.15697036817164</v>
      </c>
      <c r="AD37">
        <v>141.07679246274347</v>
      </c>
      <c r="AE37">
        <v>0</v>
      </c>
      <c r="AF37">
        <v>1831550.0120000001</v>
      </c>
      <c r="AG37">
        <v>1430980.3923574563</v>
      </c>
      <c r="AH37">
        <v>2291416.950000002</v>
      </c>
      <c r="AI37">
        <v>0</v>
      </c>
      <c r="AJ37">
        <v>22854343.307671007</v>
      </c>
      <c r="AK37">
        <v>156020000</v>
      </c>
      <c r="AM37">
        <v>737031.79000870243</v>
      </c>
      <c r="AN37">
        <v>727582.89712301712</v>
      </c>
      <c r="AO37">
        <v>555253.51991840813</v>
      </c>
      <c r="AP37">
        <v>549285.31178675382</v>
      </c>
      <c r="AQ37">
        <v>-2983.5978065253694</v>
      </c>
      <c r="AR37">
        <v>-2112.2414496947358</v>
      </c>
      <c r="AS37">
        <v>-1326.5147901584141</v>
      </c>
      <c r="AT37">
        <v>0</v>
      </c>
      <c r="AU37">
        <v>644034</v>
      </c>
      <c r="AV37">
        <v>1361600</v>
      </c>
      <c r="AW37">
        <v>1510180</v>
      </c>
      <c r="AX37">
        <v>0</v>
      </c>
      <c r="AY37">
        <v>4065721.5185059877</v>
      </c>
      <c r="AZ37">
        <v>3340276.3518025265</v>
      </c>
      <c r="BA37">
        <v>2623271.8441421236</v>
      </c>
      <c r="BB37">
        <v>0</v>
      </c>
      <c r="BC37">
        <v>5069967.5305059878</v>
      </c>
      <c r="BD37">
        <v>3409656.744159983</v>
      </c>
      <c r="BE37">
        <v>3404508.7941421261</v>
      </c>
      <c r="BF37">
        <v>0</v>
      </c>
      <c r="BG37" s="106">
        <v>182136</v>
      </c>
      <c r="BH37" s="106">
        <v>1510180</v>
      </c>
      <c r="BI37" s="106"/>
      <c r="BJ37" s="106"/>
      <c r="BK37" s="106">
        <v>167765</v>
      </c>
    </row>
    <row r="38" spans="1:65">
      <c r="A38" t="s">
        <v>77</v>
      </c>
      <c r="B38" t="s">
        <v>76</v>
      </c>
      <c r="C38" t="s">
        <v>75</v>
      </c>
      <c r="D38" t="s">
        <v>369</v>
      </c>
      <c r="E38">
        <v>4667.7298017287967</v>
      </c>
      <c r="F38">
        <v>4772.1602562418921</v>
      </c>
      <c r="G38">
        <v>4866.3983732147462</v>
      </c>
      <c r="H38">
        <v>4759.474642346413</v>
      </c>
      <c r="I38">
        <v>4551.0365566855771</v>
      </c>
      <c r="J38">
        <v>4652.8562498358451</v>
      </c>
      <c r="K38">
        <v>4744.7384138843772</v>
      </c>
      <c r="L38">
        <v>4640.4877762877531</v>
      </c>
      <c r="M38">
        <v>4697.7594937919303</v>
      </c>
      <c r="N38">
        <v>4981</v>
      </c>
      <c r="O38">
        <v>5030</v>
      </c>
      <c r="P38">
        <v>0</v>
      </c>
      <c r="Q38">
        <v>2.5000000000000005E-2</v>
      </c>
      <c r="R38">
        <v>476.64407683829631</v>
      </c>
      <c r="S38">
        <v>710199.67448906146</v>
      </c>
      <c r="T38">
        <v>116.69324504321958</v>
      </c>
      <c r="U38">
        <v>235.99725144926742</v>
      </c>
      <c r="V38">
        <v>357.65721077963644</v>
      </c>
      <c r="W38">
        <v>476.64407683829631</v>
      </c>
      <c r="X38">
        <v>173872.93511439714</v>
      </c>
      <c r="Y38">
        <v>177762.96954501129</v>
      </c>
      <c r="Z38">
        <v>181273.33940224984</v>
      </c>
      <c r="AA38">
        <v>177290.43042740319</v>
      </c>
      <c r="AB38">
        <v>-30.029692063133552</v>
      </c>
      <c r="AC38">
        <v>-208.83974375810794</v>
      </c>
      <c r="AD38">
        <v>-163.60162678525376</v>
      </c>
      <c r="AE38">
        <v>0</v>
      </c>
      <c r="AF38">
        <v>0</v>
      </c>
      <c r="AG38">
        <v>0</v>
      </c>
      <c r="AH38">
        <v>0</v>
      </c>
      <c r="AI38">
        <v>0</v>
      </c>
      <c r="AJ38">
        <v>710199.67448906146</v>
      </c>
      <c r="AK38">
        <v>3773000</v>
      </c>
      <c r="AL38">
        <v>1490</v>
      </c>
      <c r="AM38">
        <v>19065.763073531849</v>
      </c>
      <c r="AN38">
        <v>18589.118996693553</v>
      </c>
      <c r="AO38">
        <v>14398.033271803051</v>
      </c>
      <c r="AP38">
        <v>14038.082440007975</v>
      </c>
      <c r="AQ38">
        <v>-146.72293710635313</v>
      </c>
      <c r="AR38">
        <v>-328.14375016415488</v>
      </c>
      <c r="AS38">
        <v>-285.26158611562278</v>
      </c>
      <c r="AT38">
        <v>0</v>
      </c>
      <c r="AU38">
        <v>0</v>
      </c>
      <c r="AV38">
        <v>0</v>
      </c>
      <c r="AW38">
        <v>0</v>
      </c>
      <c r="AX38">
        <v>0</v>
      </c>
      <c r="AY38">
        <v>173872.93511439714</v>
      </c>
      <c r="AZ38">
        <v>177762.96954501129</v>
      </c>
      <c r="BA38">
        <v>181273.33940224984</v>
      </c>
      <c r="BB38">
        <v>0</v>
      </c>
      <c r="BC38">
        <v>173872.93511439714</v>
      </c>
      <c r="BD38">
        <v>177762.96954501129</v>
      </c>
      <c r="BE38">
        <v>181273.33940224984</v>
      </c>
      <c r="BF38">
        <v>0</v>
      </c>
      <c r="BG38" s="106">
        <v>5030</v>
      </c>
      <c r="BH38" s="106">
        <v>0</v>
      </c>
      <c r="BI38" s="106"/>
      <c r="BJ38" s="106" t="s">
        <v>407</v>
      </c>
      <c r="BK38" s="106">
        <v>4580</v>
      </c>
      <c r="BL38" t="s">
        <v>1996</v>
      </c>
      <c r="BM38" s="299">
        <v>1490</v>
      </c>
    </row>
    <row r="39" spans="1:65">
      <c r="A39" t="s">
        <v>77</v>
      </c>
      <c r="B39" t="s">
        <v>76</v>
      </c>
      <c r="C39" t="s">
        <v>75</v>
      </c>
      <c r="D39" t="s">
        <v>367</v>
      </c>
      <c r="E39">
        <v>7371</v>
      </c>
      <c r="F39">
        <v>7590</v>
      </c>
      <c r="G39">
        <v>7407</v>
      </c>
      <c r="H39">
        <v>7637</v>
      </c>
      <c r="I39">
        <v>7227</v>
      </c>
      <c r="J39">
        <v>7442</v>
      </c>
      <c r="K39">
        <v>7262</v>
      </c>
      <c r="L39">
        <v>7488</v>
      </c>
      <c r="M39">
        <v>7372</v>
      </c>
      <c r="N39">
        <v>7836</v>
      </c>
      <c r="O39">
        <v>7584</v>
      </c>
      <c r="P39">
        <v>0</v>
      </c>
      <c r="Q39">
        <v>1.9530078320279955E-2</v>
      </c>
      <c r="R39">
        <v>586</v>
      </c>
      <c r="S39">
        <v>1174344</v>
      </c>
      <c r="T39">
        <v>144</v>
      </c>
      <c r="U39">
        <v>292</v>
      </c>
      <c r="V39">
        <v>437</v>
      </c>
      <c r="W39">
        <v>586</v>
      </c>
      <c r="X39">
        <v>288576</v>
      </c>
      <c r="Y39">
        <v>296592</v>
      </c>
      <c r="Z39">
        <v>290580</v>
      </c>
      <c r="AA39">
        <v>298596</v>
      </c>
      <c r="AB39">
        <v>-1</v>
      </c>
      <c r="AC39">
        <v>-246</v>
      </c>
      <c r="AD39">
        <v>-177</v>
      </c>
      <c r="AE39">
        <v>0</v>
      </c>
      <c r="AF39">
        <v>0</v>
      </c>
      <c r="AG39">
        <v>0</v>
      </c>
      <c r="AH39">
        <v>0</v>
      </c>
      <c r="AI39">
        <v>0</v>
      </c>
      <c r="AJ39">
        <v>1174344</v>
      </c>
      <c r="AK39">
        <v>6225000</v>
      </c>
      <c r="AL39">
        <v>2004</v>
      </c>
      <c r="AM39">
        <v>30005</v>
      </c>
      <c r="AN39">
        <v>29419</v>
      </c>
      <c r="AO39">
        <v>22634</v>
      </c>
      <c r="AP39">
        <v>22192</v>
      </c>
      <c r="AQ39">
        <v>-145</v>
      </c>
      <c r="AR39">
        <v>-394</v>
      </c>
      <c r="AS39">
        <v>-322</v>
      </c>
      <c r="AT39">
        <v>0</v>
      </c>
      <c r="AU39">
        <v>0</v>
      </c>
      <c r="AV39">
        <v>0</v>
      </c>
      <c r="AW39">
        <v>0</v>
      </c>
      <c r="AX39">
        <v>0</v>
      </c>
      <c r="AY39">
        <v>288576</v>
      </c>
      <c r="AZ39">
        <v>296592</v>
      </c>
      <c r="BA39">
        <v>290580</v>
      </c>
      <c r="BB39">
        <v>0</v>
      </c>
      <c r="BC39">
        <v>288576</v>
      </c>
      <c r="BD39">
        <v>296592</v>
      </c>
      <c r="BE39">
        <v>290580</v>
      </c>
      <c r="BF39">
        <v>0</v>
      </c>
      <c r="BG39" s="106">
        <v>7584</v>
      </c>
      <c r="BH39" s="106">
        <v>0</v>
      </c>
      <c r="BI39" s="106"/>
      <c r="BJ39" s="106" t="s">
        <v>407</v>
      </c>
      <c r="BK39" s="106">
        <v>7597</v>
      </c>
      <c r="BL39" t="s">
        <v>1996</v>
      </c>
      <c r="BM39" s="299">
        <v>2004</v>
      </c>
    </row>
    <row r="40" spans="1:65">
      <c r="A40" t="s">
        <v>48</v>
      </c>
      <c r="B40" t="s">
        <v>47</v>
      </c>
      <c r="C40" t="s">
        <v>46</v>
      </c>
      <c r="D40" t="s">
        <v>365</v>
      </c>
      <c r="E40">
        <v>7750</v>
      </c>
      <c r="F40">
        <v>7762</v>
      </c>
      <c r="G40">
        <v>7481</v>
      </c>
      <c r="H40">
        <v>7823</v>
      </c>
      <c r="I40">
        <v>7622</v>
      </c>
      <c r="J40">
        <v>7704</v>
      </c>
      <c r="K40">
        <v>7128</v>
      </c>
      <c r="L40">
        <v>7470</v>
      </c>
      <c r="M40">
        <v>7864</v>
      </c>
      <c r="N40">
        <v>8149</v>
      </c>
      <c r="O40">
        <v>8142</v>
      </c>
      <c r="P40">
        <v>0</v>
      </c>
      <c r="Q40">
        <v>2.8946002076843197E-2</v>
      </c>
      <c r="R40">
        <v>892</v>
      </c>
      <c r="S40">
        <v>1976672</v>
      </c>
      <c r="T40">
        <v>128</v>
      </c>
      <c r="U40">
        <v>186</v>
      </c>
      <c r="V40">
        <v>539</v>
      </c>
      <c r="W40">
        <v>892</v>
      </c>
      <c r="X40">
        <v>283648</v>
      </c>
      <c r="Y40">
        <v>128528</v>
      </c>
      <c r="Z40">
        <v>782248</v>
      </c>
      <c r="AA40">
        <v>782248</v>
      </c>
      <c r="AB40">
        <v>-114</v>
      </c>
      <c r="AC40">
        <v>-387</v>
      </c>
      <c r="AD40">
        <v>-661</v>
      </c>
      <c r="AE40">
        <v>0</v>
      </c>
      <c r="AF40">
        <v>0</v>
      </c>
      <c r="AG40">
        <v>0</v>
      </c>
      <c r="AH40">
        <v>0</v>
      </c>
      <c r="AI40">
        <v>0</v>
      </c>
      <c r="AJ40">
        <v>1976672</v>
      </c>
      <c r="AK40">
        <v>5306000</v>
      </c>
      <c r="AL40">
        <v>2216</v>
      </c>
      <c r="AM40">
        <v>30816</v>
      </c>
      <c r="AN40">
        <v>29924</v>
      </c>
      <c r="AO40">
        <v>23066</v>
      </c>
      <c r="AP40">
        <v>22302</v>
      </c>
      <c r="AQ40">
        <v>-242</v>
      </c>
      <c r="AR40">
        <v>-445</v>
      </c>
      <c r="AS40">
        <v>-1014</v>
      </c>
      <c r="AT40">
        <v>0</v>
      </c>
      <c r="AU40">
        <v>283648</v>
      </c>
      <c r="AV40">
        <v>0</v>
      </c>
      <c r="AW40">
        <v>0</v>
      </c>
      <c r="AX40">
        <v>0</v>
      </c>
      <c r="AY40">
        <v>283648</v>
      </c>
      <c r="AZ40">
        <v>128528</v>
      </c>
      <c r="BA40">
        <v>782248</v>
      </c>
      <c r="BB40">
        <v>0</v>
      </c>
      <c r="BC40">
        <v>0</v>
      </c>
      <c r="BD40">
        <v>128528</v>
      </c>
      <c r="BE40">
        <v>782248</v>
      </c>
      <c r="BF40">
        <v>0</v>
      </c>
      <c r="BG40" s="106">
        <v>8142</v>
      </c>
      <c r="BH40" s="106">
        <v>0</v>
      </c>
      <c r="BI40" s="106"/>
      <c r="BJ40" s="106" t="s">
        <v>407</v>
      </c>
      <c r="BK40" s="106">
        <v>7388</v>
      </c>
      <c r="BL40" t="s">
        <v>1996</v>
      </c>
      <c r="BM40" s="299">
        <v>2216</v>
      </c>
    </row>
    <row r="41" spans="1:65">
      <c r="A41" t="s">
        <v>60</v>
      </c>
      <c r="B41" t="s">
        <v>69</v>
      </c>
      <c r="C41" t="s">
        <v>58</v>
      </c>
      <c r="D41" t="s">
        <v>363</v>
      </c>
      <c r="E41">
        <v>3549.9864846031746</v>
      </c>
      <c r="F41">
        <v>3525.860809665593</v>
      </c>
      <c r="G41">
        <v>3480.2940167053407</v>
      </c>
      <c r="H41">
        <v>3932.1450465547955</v>
      </c>
      <c r="I41">
        <v>3714.548401976077</v>
      </c>
      <c r="J41">
        <v>3548.5088866768901</v>
      </c>
      <c r="K41">
        <v>3500.4898647200926</v>
      </c>
      <c r="L41">
        <v>3965.3936725759845</v>
      </c>
      <c r="M41">
        <v>3631</v>
      </c>
      <c r="N41">
        <v>3792</v>
      </c>
      <c r="O41">
        <v>3792</v>
      </c>
      <c r="P41">
        <v>0</v>
      </c>
      <c r="Q41">
        <v>-1.6610278295271584E-2</v>
      </c>
      <c r="R41">
        <v>-240.65446842014171</v>
      </c>
      <c r="S41">
        <v>0</v>
      </c>
      <c r="T41">
        <v>-164.56191737290237</v>
      </c>
      <c r="U41">
        <v>-187.20999438419949</v>
      </c>
      <c r="V41">
        <v>-207.40584239895179</v>
      </c>
      <c r="W41">
        <v>-240.65446842014171</v>
      </c>
      <c r="X41">
        <v>0</v>
      </c>
      <c r="Y41">
        <v>0</v>
      </c>
      <c r="Z41">
        <v>0</v>
      </c>
      <c r="AA41">
        <v>0</v>
      </c>
      <c r="AB41">
        <v>-81.013515396825369</v>
      </c>
      <c r="AC41">
        <v>-266.13919033440698</v>
      </c>
      <c r="AD41">
        <v>-311.70598329465929</v>
      </c>
      <c r="AE41">
        <v>0</v>
      </c>
      <c r="AF41">
        <v>0</v>
      </c>
      <c r="AG41">
        <v>0</v>
      </c>
      <c r="AH41">
        <v>0</v>
      </c>
      <c r="AI41">
        <v>0</v>
      </c>
      <c r="AJ41">
        <v>0</v>
      </c>
      <c r="AK41">
        <v>3205000</v>
      </c>
      <c r="AL41">
        <v>1978</v>
      </c>
      <c r="AM41">
        <v>14488.286357528903</v>
      </c>
      <c r="AN41">
        <v>14728.940825949045</v>
      </c>
      <c r="AO41">
        <v>10938.299872925729</v>
      </c>
      <c r="AP41">
        <v>11014.392423972968</v>
      </c>
      <c r="AQ41">
        <v>83.548401976077002</v>
      </c>
      <c r="AR41">
        <v>-243.49111332310986</v>
      </c>
      <c r="AS41">
        <v>-291.51013527990744</v>
      </c>
      <c r="AT41">
        <v>0</v>
      </c>
      <c r="AU41">
        <v>0</v>
      </c>
      <c r="AV41">
        <v>0</v>
      </c>
      <c r="AW41">
        <v>0</v>
      </c>
      <c r="AX41">
        <v>0</v>
      </c>
      <c r="AY41">
        <v>0</v>
      </c>
      <c r="AZ41">
        <v>0</v>
      </c>
      <c r="BA41">
        <v>0</v>
      </c>
      <c r="BB41">
        <v>0</v>
      </c>
      <c r="BC41">
        <v>0</v>
      </c>
      <c r="BD41">
        <v>0</v>
      </c>
      <c r="BE41">
        <v>0</v>
      </c>
      <c r="BF41">
        <v>0</v>
      </c>
      <c r="BG41" s="106">
        <v>3792</v>
      </c>
      <c r="BH41" s="106">
        <v>0</v>
      </c>
      <c r="BI41" s="106"/>
      <c r="BJ41" s="106" t="s">
        <v>407</v>
      </c>
      <c r="BK41" s="106">
        <v>3740</v>
      </c>
      <c r="BL41" t="s">
        <v>1996</v>
      </c>
      <c r="BM41" s="299">
        <v>1978</v>
      </c>
    </row>
    <row r="42" spans="1:65">
      <c r="A42" t="s">
        <v>53</v>
      </c>
      <c r="B42" t="s">
        <v>105</v>
      </c>
      <c r="C42" t="s">
        <v>162</v>
      </c>
      <c r="D42" t="s">
        <v>361</v>
      </c>
      <c r="E42">
        <v>3449</v>
      </c>
      <c r="F42">
        <v>3618</v>
      </c>
      <c r="G42">
        <v>3558</v>
      </c>
      <c r="H42">
        <v>3958</v>
      </c>
      <c r="I42">
        <v>3415</v>
      </c>
      <c r="J42">
        <v>3582</v>
      </c>
      <c r="K42">
        <v>3522</v>
      </c>
      <c r="L42">
        <v>3918</v>
      </c>
      <c r="M42">
        <v>3837</v>
      </c>
      <c r="N42">
        <v>3968</v>
      </c>
      <c r="O42">
        <v>3976</v>
      </c>
      <c r="P42">
        <v>0</v>
      </c>
      <c r="Q42">
        <v>1.0011657409312213E-2</v>
      </c>
      <c r="R42">
        <v>146</v>
      </c>
      <c r="S42">
        <v>217540</v>
      </c>
      <c r="T42">
        <v>34</v>
      </c>
      <c r="U42">
        <v>70</v>
      </c>
      <c r="V42">
        <v>106</v>
      </c>
      <c r="W42">
        <v>146</v>
      </c>
      <c r="X42">
        <v>50660</v>
      </c>
      <c r="Y42">
        <v>53640</v>
      </c>
      <c r="Z42">
        <v>53640</v>
      </c>
      <c r="AA42">
        <v>59600</v>
      </c>
      <c r="AB42">
        <v>-388</v>
      </c>
      <c r="AC42">
        <v>-350</v>
      </c>
      <c r="AD42">
        <v>-418</v>
      </c>
      <c r="AE42">
        <v>0</v>
      </c>
      <c r="AF42">
        <v>0</v>
      </c>
      <c r="AG42">
        <v>0</v>
      </c>
      <c r="AH42">
        <v>0</v>
      </c>
      <c r="AI42">
        <v>0</v>
      </c>
      <c r="AJ42">
        <v>217540</v>
      </c>
      <c r="AK42">
        <v>2716000</v>
      </c>
      <c r="AL42">
        <v>1490</v>
      </c>
      <c r="AM42">
        <v>14583</v>
      </c>
      <c r="AN42">
        <v>14437</v>
      </c>
      <c r="AO42">
        <v>11134</v>
      </c>
      <c r="AP42">
        <v>11022</v>
      </c>
      <c r="AQ42">
        <v>-422</v>
      </c>
      <c r="AR42">
        <v>-386</v>
      </c>
      <c r="AS42">
        <v>-454</v>
      </c>
      <c r="AT42">
        <v>0</v>
      </c>
      <c r="AU42">
        <v>0</v>
      </c>
      <c r="AV42">
        <v>0</v>
      </c>
      <c r="AW42">
        <v>0</v>
      </c>
      <c r="AX42">
        <v>0</v>
      </c>
      <c r="AY42">
        <v>50660</v>
      </c>
      <c r="AZ42">
        <v>53640</v>
      </c>
      <c r="BA42">
        <v>53640</v>
      </c>
      <c r="BB42">
        <v>0</v>
      </c>
      <c r="BC42">
        <v>50660</v>
      </c>
      <c r="BD42">
        <v>53640</v>
      </c>
      <c r="BE42">
        <v>53640</v>
      </c>
      <c r="BF42">
        <v>0</v>
      </c>
      <c r="BG42" s="106">
        <v>3976</v>
      </c>
      <c r="BH42" s="106">
        <v>0</v>
      </c>
      <c r="BI42" s="106"/>
      <c r="BJ42" s="106" t="s">
        <v>407</v>
      </c>
      <c r="BK42" s="106">
        <v>3799</v>
      </c>
      <c r="BL42" t="s">
        <v>1997</v>
      </c>
      <c r="BM42" s="299">
        <v>1490</v>
      </c>
    </row>
    <row r="43" spans="1:65">
      <c r="A43" t="s">
        <v>77</v>
      </c>
      <c r="B43" t="s">
        <v>76</v>
      </c>
      <c r="C43" t="s">
        <v>75</v>
      </c>
      <c r="D43" t="s">
        <v>359</v>
      </c>
      <c r="E43">
        <v>4813.66</v>
      </c>
      <c r="F43">
        <v>5076.26</v>
      </c>
      <c r="G43">
        <v>5524.7</v>
      </c>
      <c r="H43">
        <v>5683</v>
      </c>
      <c r="I43">
        <v>4766</v>
      </c>
      <c r="J43">
        <v>5026</v>
      </c>
      <c r="K43">
        <v>5470</v>
      </c>
      <c r="L43">
        <v>5637</v>
      </c>
      <c r="M43">
        <v>4766</v>
      </c>
      <c r="N43">
        <v>5002</v>
      </c>
      <c r="O43">
        <v>5015</v>
      </c>
      <c r="P43">
        <v>0</v>
      </c>
      <c r="Q43">
        <v>9.4143320431403638E-3</v>
      </c>
      <c r="R43">
        <v>198.61999999999898</v>
      </c>
      <c r="S43">
        <v>295943.79999999847</v>
      </c>
      <c r="T43">
        <v>47.659999999999854</v>
      </c>
      <c r="U43">
        <v>97.920000000000073</v>
      </c>
      <c r="V43">
        <v>152.61999999999898</v>
      </c>
      <c r="W43">
        <v>198.61999999999898</v>
      </c>
      <c r="X43">
        <v>71013.399999999776</v>
      </c>
      <c r="Y43">
        <v>74887.400000000329</v>
      </c>
      <c r="Z43">
        <v>81502.999999998399</v>
      </c>
      <c r="AA43">
        <v>68539.999999999971</v>
      </c>
      <c r="AB43">
        <v>47.659999999999854</v>
      </c>
      <c r="AC43">
        <v>74.260000000000218</v>
      </c>
      <c r="AD43">
        <v>509.69999999999982</v>
      </c>
      <c r="AE43">
        <v>0</v>
      </c>
      <c r="AF43">
        <v>71013.399999999776</v>
      </c>
      <c r="AG43">
        <v>74887.400000000329</v>
      </c>
      <c r="AH43">
        <v>81502.999999998399</v>
      </c>
      <c r="AI43">
        <v>0</v>
      </c>
      <c r="AJ43">
        <v>295943.79999999847</v>
      </c>
      <c r="AK43">
        <v>3962000</v>
      </c>
      <c r="AL43">
        <v>1490</v>
      </c>
      <c r="AM43">
        <v>21097.62</v>
      </c>
      <c r="AN43">
        <v>20899</v>
      </c>
      <c r="AO43">
        <v>16283.96</v>
      </c>
      <c r="AP43">
        <v>16133</v>
      </c>
      <c r="AQ43">
        <v>0</v>
      </c>
      <c r="AR43">
        <v>24</v>
      </c>
      <c r="AS43">
        <v>455</v>
      </c>
      <c r="AT43">
        <v>0</v>
      </c>
      <c r="AU43">
        <v>0</v>
      </c>
      <c r="AV43">
        <v>0</v>
      </c>
      <c r="AW43">
        <v>0</v>
      </c>
      <c r="AX43">
        <v>0</v>
      </c>
      <c r="AY43">
        <v>0</v>
      </c>
      <c r="AZ43">
        <v>0</v>
      </c>
      <c r="BA43">
        <v>0</v>
      </c>
      <c r="BB43">
        <v>0</v>
      </c>
      <c r="BC43">
        <v>71013.399999999776</v>
      </c>
      <c r="BD43">
        <v>74887.400000000329</v>
      </c>
      <c r="BE43">
        <v>81502.999999998399</v>
      </c>
      <c r="BF43">
        <v>0</v>
      </c>
      <c r="BG43" s="106">
        <v>5015</v>
      </c>
      <c r="BH43" s="106">
        <v>0</v>
      </c>
      <c r="BI43" s="106"/>
      <c r="BJ43" s="106" t="s">
        <v>407</v>
      </c>
      <c r="BK43" s="106">
        <v>4889</v>
      </c>
      <c r="BL43" t="s">
        <v>1996</v>
      </c>
      <c r="BM43" s="299">
        <v>1490</v>
      </c>
    </row>
    <row r="44" spans="1:65">
      <c r="A44" t="s">
        <v>53</v>
      </c>
      <c r="B44" t="s">
        <v>52</v>
      </c>
      <c r="C44" t="s">
        <v>51</v>
      </c>
      <c r="D44" t="s">
        <v>357</v>
      </c>
      <c r="E44">
        <v>30046</v>
      </c>
      <c r="F44">
        <v>31066</v>
      </c>
      <c r="G44">
        <v>31091</v>
      </c>
      <c r="H44">
        <v>30529</v>
      </c>
      <c r="I44">
        <v>28994.39</v>
      </c>
      <c r="J44">
        <v>29978.69</v>
      </c>
      <c r="K44">
        <v>30002.814999999999</v>
      </c>
      <c r="L44">
        <v>29460.485000000001</v>
      </c>
      <c r="M44">
        <v>30039</v>
      </c>
      <c r="N44">
        <v>31136</v>
      </c>
      <c r="O44">
        <v>32597</v>
      </c>
      <c r="P44">
        <v>0</v>
      </c>
      <c r="Q44">
        <v>3.4999999999999962E-2</v>
      </c>
      <c r="R44">
        <v>4295.6199999999953</v>
      </c>
      <c r="S44">
        <v>6400473.7999999933</v>
      </c>
      <c r="T44">
        <v>1051.6100000000006</v>
      </c>
      <c r="U44">
        <v>2138.9199999999983</v>
      </c>
      <c r="V44">
        <v>3227.1049999999959</v>
      </c>
      <c r="W44">
        <v>4295.6199999999953</v>
      </c>
      <c r="X44">
        <v>1566898.9000000011</v>
      </c>
      <c r="Y44">
        <v>1620091.8999999964</v>
      </c>
      <c r="Z44">
        <v>1621395.6499999962</v>
      </c>
      <c r="AA44">
        <v>1592087.3499999996</v>
      </c>
      <c r="AB44">
        <v>7</v>
      </c>
      <c r="AC44">
        <v>-70</v>
      </c>
      <c r="AD44">
        <v>-1506</v>
      </c>
      <c r="AE44">
        <v>0</v>
      </c>
      <c r="AF44">
        <v>10430</v>
      </c>
      <c r="AG44">
        <v>0</v>
      </c>
      <c r="AH44">
        <v>0</v>
      </c>
      <c r="AI44">
        <v>0</v>
      </c>
      <c r="AJ44">
        <v>6400473.7999999933</v>
      </c>
      <c r="AK44">
        <v>21454000</v>
      </c>
      <c r="AL44">
        <v>1490</v>
      </c>
      <c r="AM44">
        <v>122732</v>
      </c>
      <c r="AN44">
        <v>118436.38</v>
      </c>
      <c r="AO44">
        <v>92686</v>
      </c>
      <c r="AP44">
        <v>89441.989999999991</v>
      </c>
      <c r="AQ44">
        <v>-1044.6100000000006</v>
      </c>
      <c r="AR44">
        <v>-1157.3100000000013</v>
      </c>
      <c r="AS44">
        <v>-2594.1850000000013</v>
      </c>
      <c r="AT44">
        <v>0</v>
      </c>
      <c r="AU44">
        <v>0</v>
      </c>
      <c r="AV44">
        <v>0</v>
      </c>
      <c r="AW44">
        <v>0</v>
      </c>
      <c r="AX44">
        <v>0</v>
      </c>
      <c r="AY44">
        <v>1556468.9000000011</v>
      </c>
      <c r="AZ44">
        <v>1620091.8999999964</v>
      </c>
      <c r="BA44">
        <v>1621395.6499999962</v>
      </c>
      <c r="BB44">
        <v>0</v>
      </c>
      <c r="BC44">
        <v>1566898.9000000011</v>
      </c>
      <c r="BD44">
        <v>1620091.8999999964</v>
      </c>
      <c r="BE44">
        <v>1621395.6499999962</v>
      </c>
      <c r="BF44">
        <v>0</v>
      </c>
      <c r="BG44" s="106">
        <v>32597</v>
      </c>
      <c r="BH44" s="106">
        <v>0</v>
      </c>
      <c r="BI44" s="106"/>
      <c r="BJ44" s="106" t="s">
        <v>406</v>
      </c>
      <c r="BK44" s="106">
        <v>28994</v>
      </c>
      <c r="BL44" t="s">
        <v>1996</v>
      </c>
      <c r="BM44" s="299">
        <v>1490</v>
      </c>
    </row>
    <row r="45" spans="1:65">
      <c r="A45" t="s">
        <v>48</v>
      </c>
      <c r="B45" t="s">
        <v>64</v>
      </c>
      <c r="C45" t="s">
        <v>72</v>
      </c>
      <c r="D45" t="s">
        <v>355</v>
      </c>
      <c r="E45">
        <v>4919</v>
      </c>
      <c r="F45">
        <v>4757</v>
      </c>
      <c r="G45">
        <v>4565</v>
      </c>
      <c r="H45">
        <v>5027</v>
      </c>
      <c r="I45">
        <v>4919</v>
      </c>
      <c r="J45">
        <v>4582</v>
      </c>
      <c r="K45">
        <v>4484</v>
      </c>
      <c r="L45">
        <v>4857</v>
      </c>
      <c r="M45">
        <v>4644</v>
      </c>
      <c r="N45">
        <v>4671</v>
      </c>
      <c r="O45">
        <v>4710</v>
      </c>
      <c r="P45">
        <v>0</v>
      </c>
      <c r="Q45">
        <v>2.2109196595391321E-2</v>
      </c>
      <c r="R45">
        <v>426</v>
      </c>
      <c r="S45">
        <v>634740</v>
      </c>
      <c r="T45">
        <v>0</v>
      </c>
      <c r="U45">
        <v>175</v>
      </c>
      <c r="V45">
        <v>256</v>
      </c>
      <c r="W45">
        <v>426</v>
      </c>
      <c r="X45">
        <v>0</v>
      </c>
      <c r="Y45">
        <v>260750</v>
      </c>
      <c r="Z45">
        <v>120690</v>
      </c>
      <c r="AA45">
        <v>253300</v>
      </c>
      <c r="AB45">
        <v>275</v>
      </c>
      <c r="AC45">
        <v>86</v>
      </c>
      <c r="AD45">
        <v>-145</v>
      </c>
      <c r="AE45">
        <v>0</v>
      </c>
      <c r="AF45">
        <v>0</v>
      </c>
      <c r="AG45">
        <v>260750</v>
      </c>
      <c r="AH45">
        <v>61090</v>
      </c>
      <c r="AI45">
        <v>0</v>
      </c>
      <c r="AJ45">
        <v>634740</v>
      </c>
      <c r="AK45">
        <v>3123000</v>
      </c>
      <c r="AL45">
        <v>1490</v>
      </c>
      <c r="AM45">
        <v>19268</v>
      </c>
      <c r="AN45">
        <v>18842</v>
      </c>
      <c r="AO45">
        <v>14349</v>
      </c>
      <c r="AP45">
        <v>13923</v>
      </c>
      <c r="AQ45">
        <v>275</v>
      </c>
      <c r="AR45">
        <v>-89</v>
      </c>
      <c r="AS45">
        <v>-226</v>
      </c>
      <c r="AT45">
        <v>0</v>
      </c>
      <c r="AU45">
        <v>0</v>
      </c>
      <c r="AV45">
        <v>0</v>
      </c>
      <c r="AW45">
        <v>0</v>
      </c>
      <c r="AX45">
        <v>0</v>
      </c>
      <c r="AY45">
        <v>0</v>
      </c>
      <c r="AZ45">
        <v>0</v>
      </c>
      <c r="BA45">
        <v>59600</v>
      </c>
      <c r="BB45">
        <v>0</v>
      </c>
      <c r="BC45">
        <v>0</v>
      </c>
      <c r="BD45">
        <v>260750</v>
      </c>
      <c r="BE45">
        <v>120690</v>
      </c>
      <c r="BF45">
        <v>0</v>
      </c>
      <c r="BG45" s="106">
        <v>4710</v>
      </c>
      <c r="BH45" s="106">
        <v>0</v>
      </c>
      <c r="BI45" s="106"/>
      <c r="BJ45" s="106" t="s">
        <v>406</v>
      </c>
      <c r="BK45" s="106">
        <v>4644</v>
      </c>
      <c r="BL45" t="s">
        <v>1997</v>
      </c>
      <c r="BM45" s="299">
        <v>1490</v>
      </c>
    </row>
    <row r="46" spans="1:65">
      <c r="A46" t="s">
        <v>48</v>
      </c>
      <c r="B46" t="s">
        <v>64</v>
      </c>
      <c r="C46" t="s">
        <v>72</v>
      </c>
      <c r="D46" t="s">
        <v>353</v>
      </c>
      <c r="E46">
        <v>4851</v>
      </c>
      <c r="F46">
        <v>5101</v>
      </c>
      <c r="G46">
        <v>4853</v>
      </c>
      <c r="H46">
        <v>5129</v>
      </c>
      <c r="I46">
        <v>4848</v>
      </c>
      <c r="J46">
        <v>4870</v>
      </c>
      <c r="K46">
        <v>4672</v>
      </c>
      <c r="L46">
        <v>4855</v>
      </c>
      <c r="M46">
        <v>5046</v>
      </c>
      <c r="N46">
        <v>5136</v>
      </c>
      <c r="O46">
        <v>4959</v>
      </c>
      <c r="P46">
        <v>0</v>
      </c>
      <c r="Q46">
        <v>3.4564061402628674E-2</v>
      </c>
      <c r="R46">
        <v>689</v>
      </c>
      <c r="S46">
        <v>1309100</v>
      </c>
      <c r="T46">
        <v>3</v>
      </c>
      <c r="U46">
        <v>234</v>
      </c>
      <c r="V46">
        <v>415</v>
      </c>
      <c r="W46">
        <v>689</v>
      </c>
      <c r="X46">
        <v>5700</v>
      </c>
      <c r="Y46">
        <v>438900</v>
      </c>
      <c r="Z46">
        <v>343900</v>
      </c>
      <c r="AA46">
        <v>520600</v>
      </c>
      <c r="AB46">
        <v>-195</v>
      </c>
      <c r="AC46">
        <v>-35</v>
      </c>
      <c r="AD46">
        <v>-106</v>
      </c>
      <c r="AE46">
        <v>0</v>
      </c>
      <c r="AF46">
        <v>0</v>
      </c>
      <c r="AG46">
        <v>0</v>
      </c>
      <c r="AH46">
        <v>0</v>
      </c>
      <c r="AI46">
        <v>0</v>
      </c>
      <c r="AJ46">
        <v>1309100</v>
      </c>
      <c r="AK46">
        <v>3593000</v>
      </c>
      <c r="AL46">
        <v>1900</v>
      </c>
      <c r="AM46">
        <v>19934</v>
      </c>
      <c r="AN46">
        <v>19245</v>
      </c>
      <c r="AO46">
        <v>15083</v>
      </c>
      <c r="AP46">
        <v>14397</v>
      </c>
      <c r="AQ46">
        <v>-198</v>
      </c>
      <c r="AR46">
        <v>-266</v>
      </c>
      <c r="AS46">
        <v>-287</v>
      </c>
      <c r="AT46">
        <v>0</v>
      </c>
      <c r="AU46">
        <v>0</v>
      </c>
      <c r="AV46">
        <v>444600</v>
      </c>
      <c r="AW46">
        <v>343900</v>
      </c>
      <c r="AX46">
        <v>0</v>
      </c>
      <c r="AY46">
        <v>5700</v>
      </c>
      <c r="AZ46">
        <v>438900</v>
      </c>
      <c r="BA46">
        <v>343900</v>
      </c>
      <c r="BB46">
        <v>0</v>
      </c>
      <c r="BC46">
        <v>5700</v>
      </c>
      <c r="BD46">
        <v>-5700</v>
      </c>
      <c r="BE46">
        <v>0</v>
      </c>
      <c r="BF46">
        <v>0</v>
      </c>
      <c r="BG46" s="106">
        <v>4959</v>
      </c>
      <c r="BH46" s="106">
        <v>343900</v>
      </c>
      <c r="BI46" s="106"/>
      <c r="BJ46" s="106" t="s">
        <v>407</v>
      </c>
      <c r="BK46" s="106">
        <v>4698</v>
      </c>
      <c r="BL46" t="s">
        <v>1996</v>
      </c>
      <c r="BM46" s="299">
        <v>1900</v>
      </c>
    </row>
    <row r="47" spans="1:65">
      <c r="A47" t="s">
        <v>48</v>
      </c>
      <c r="B47" t="s">
        <v>64</v>
      </c>
      <c r="C47" t="s">
        <v>72</v>
      </c>
      <c r="D47" t="s">
        <v>351</v>
      </c>
      <c r="E47">
        <v>8338</v>
      </c>
      <c r="F47">
        <v>8610</v>
      </c>
      <c r="G47">
        <v>8310</v>
      </c>
      <c r="H47">
        <v>8983</v>
      </c>
      <c r="I47">
        <v>8020</v>
      </c>
      <c r="J47">
        <v>8315</v>
      </c>
      <c r="K47">
        <v>8018</v>
      </c>
      <c r="L47">
        <v>8689</v>
      </c>
      <c r="M47">
        <v>8437</v>
      </c>
      <c r="N47">
        <v>8436</v>
      </c>
      <c r="O47">
        <v>8441</v>
      </c>
      <c r="P47">
        <v>0</v>
      </c>
      <c r="Q47">
        <v>3.5016500686311729E-2</v>
      </c>
      <c r="R47">
        <v>1199</v>
      </c>
      <c r="S47">
        <v>1786510</v>
      </c>
      <c r="T47">
        <v>318</v>
      </c>
      <c r="U47">
        <v>613</v>
      </c>
      <c r="V47">
        <v>905</v>
      </c>
      <c r="W47">
        <v>1199</v>
      </c>
      <c r="X47">
        <v>473820</v>
      </c>
      <c r="Y47">
        <v>439550</v>
      </c>
      <c r="Z47">
        <v>435080</v>
      </c>
      <c r="AA47">
        <v>438060</v>
      </c>
      <c r="AB47">
        <v>-99</v>
      </c>
      <c r="AC47">
        <v>174</v>
      </c>
      <c r="AD47">
        <v>-131</v>
      </c>
      <c r="AE47">
        <v>0</v>
      </c>
      <c r="AF47">
        <v>0</v>
      </c>
      <c r="AG47">
        <v>111750</v>
      </c>
      <c r="AH47">
        <v>0</v>
      </c>
      <c r="AI47">
        <v>0</v>
      </c>
      <c r="AJ47">
        <v>1786510</v>
      </c>
      <c r="AK47">
        <v>5480000</v>
      </c>
      <c r="AL47">
        <v>1490</v>
      </c>
      <c r="AM47">
        <v>34241</v>
      </c>
      <c r="AN47">
        <v>33042</v>
      </c>
      <c r="AO47">
        <v>25903</v>
      </c>
      <c r="AP47">
        <v>25022</v>
      </c>
      <c r="AQ47">
        <v>-417</v>
      </c>
      <c r="AR47">
        <v>-121</v>
      </c>
      <c r="AS47">
        <v>-423</v>
      </c>
      <c r="AT47">
        <v>0</v>
      </c>
      <c r="AU47">
        <v>0</v>
      </c>
      <c r="AV47">
        <v>111750</v>
      </c>
      <c r="AW47">
        <v>0</v>
      </c>
      <c r="AX47">
        <v>0</v>
      </c>
      <c r="AY47">
        <v>473820</v>
      </c>
      <c r="AZ47">
        <v>327800</v>
      </c>
      <c r="BA47">
        <v>435080</v>
      </c>
      <c r="BB47">
        <v>0</v>
      </c>
      <c r="BC47">
        <v>473820</v>
      </c>
      <c r="BD47">
        <v>327800</v>
      </c>
      <c r="BE47">
        <v>435080</v>
      </c>
      <c r="BF47">
        <v>0</v>
      </c>
      <c r="BG47" s="106">
        <v>8441</v>
      </c>
      <c r="BH47" s="106">
        <v>0</v>
      </c>
      <c r="BI47" s="106"/>
      <c r="BJ47" s="106" t="s">
        <v>413</v>
      </c>
      <c r="BK47" s="106">
        <v>7740</v>
      </c>
      <c r="BL47" t="s">
        <v>1997</v>
      </c>
      <c r="BM47" s="299">
        <v>1490</v>
      </c>
    </row>
    <row r="48" spans="1:65">
      <c r="A48" t="s">
        <v>60</v>
      </c>
      <c r="B48" t="s">
        <v>69</v>
      </c>
      <c r="C48" t="s">
        <v>139</v>
      </c>
      <c r="D48" t="s">
        <v>349</v>
      </c>
      <c r="E48">
        <v>9627</v>
      </c>
      <c r="F48">
        <v>8765</v>
      </c>
      <c r="G48">
        <v>8908</v>
      </c>
      <c r="H48">
        <v>9228</v>
      </c>
      <c r="I48">
        <v>9844</v>
      </c>
      <c r="J48">
        <v>9196</v>
      </c>
      <c r="K48">
        <v>8737</v>
      </c>
      <c r="L48">
        <v>8167</v>
      </c>
      <c r="M48">
        <v>9845</v>
      </c>
      <c r="N48">
        <v>9781</v>
      </c>
      <c r="O48">
        <v>9966</v>
      </c>
      <c r="P48">
        <v>0</v>
      </c>
      <c r="Q48">
        <v>1.5987735435830049E-2</v>
      </c>
      <c r="R48">
        <v>584</v>
      </c>
      <c r="S48">
        <v>440920</v>
      </c>
      <c r="T48">
        <v>-217</v>
      </c>
      <c r="U48">
        <v>-648</v>
      </c>
      <c r="V48">
        <v>-477</v>
      </c>
      <c r="W48">
        <v>584</v>
      </c>
      <c r="X48">
        <v>0</v>
      </c>
      <c r="Y48">
        <v>0</v>
      </c>
      <c r="Z48">
        <v>0</v>
      </c>
      <c r="AA48">
        <v>440920</v>
      </c>
      <c r="AB48">
        <v>-218</v>
      </c>
      <c r="AC48">
        <v>-1016</v>
      </c>
      <c r="AD48">
        <v>-1058</v>
      </c>
      <c r="AE48">
        <v>0</v>
      </c>
      <c r="AF48">
        <v>0</v>
      </c>
      <c r="AG48">
        <v>0</v>
      </c>
      <c r="AH48">
        <v>0</v>
      </c>
      <c r="AI48">
        <v>0</v>
      </c>
      <c r="AJ48">
        <v>440920</v>
      </c>
      <c r="AK48">
        <v>6374000</v>
      </c>
      <c r="AL48">
        <v>755</v>
      </c>
      <c r="AM48">
        <v>36528</v>
      </c>
      <c r="AN48">
        <v>35944</v>
      </c>
      <c r="AO48">
        <v>26901</v>
      </c>
      <c r="AP48">
        <v>26100</v>
      </c>
      <c r="AQ48">
        <v>-1</v>
      </c>
      <c r="AR48">
        <v>-585</v>
      </c>
      <c r="AS48">
        <v>-1229</v>
      </c>
      <c r="AT48">
        <v>0</v>
      </c>
      <c r="AU48">
        <v>0</v>
      </c>
      <c r="AV48">
        <v>0</v>
      </c>
      <c r="AW48">
        <v>0</v>
      </c>
      <c r="AX48">
        <v>0</v>
      </c>
      <c r="AY48">
        <v>0</v>
      </c>
      <c r="AZ48">
        <v>0</v>
      </c>
      <c r="BA48">
        <v>0</v>
      </c>
      <c r="BB48">
        <v>0</v>
      </c>
      <c r="BC48">
        <v>0</v>
      </c>
      <c r="BD48">
        <v>0</v>
      </c>
      <c r="BE48">
        <v>0</v>
      </c>
      <c r="BF48">
        <v>0</v>
      </c>
      <c r="BG48" s="106">
        <v>9966</v>
      </c>
      <c r="BH48" s="106">
        <v>0</v>
      </c>
      <c r="BI48" s="106"/>
      <c r="BJ48" s="106" t="s">
        <v>406</v>
      </c>
      <c r="BK48" s="106">
        <v>7723</v>
      </c>
      <c r="BL48" t="s">
        <v>1997</v>
      </c>
      <c r="BM48" s="299">
        <v>755</v>
      </c>
    </row>
    <row r="49" spans="1:65">
      <c r="A49" t="s">
        <v>60</v>
      </c>
      <c r="B49" t="s">
        <v>59</v>
      </c>
      <c r="C49" t="s">
        <v>58</v>
      </c>
      <c r="D49" t="s">
        <v>347</v>
      </c>
      <c r="E49">
        <v>2147</v>
      </c>
      <c r="F49">
        <v>2158</v>
      </c>
      <c r="G49">
        <v>2222</v>
      </c>
      <c r="H49">
        <v>2298</v>
      </c>
      <c r="I49">
        <v>2068</v>
      </c>
      <c r="J49">
        <v>2097</v>
      </c>
      <c r="K49">
        <v>2149</v>
      </c>
      <c r="L49">
        <v>2221</v>
      </c>
      <c r="M49">
        <v>2199</v>
      </c>
      <c r="N49">
        <v>2345</v>
      </c>
      <c r="O49">
        <v>2332</v>
      </c>
      <c r="P49">
        <v>0</v>
      </c>
      <c r="Q49">
        <v>3.2861189801699719E-2</v>
      </c>
      <c r="R49">
        <v>290</v>
      </c>
      <c r="S49">
        <v>432100</v>
      </c>
      <c r="T49">
        <v>79</v>
      </c>
      <c r="U49">
        <v>140</v>
      </c>
      <c r="V49">
        <v>213</v>
      </c>
      <c r="W49">
        <v>290</v>
      </c>
      <c r="X49">
        <v>117710</v>
      </c>
      <c r="Y49">
        <v>90890</v>
      </c>
      <c r="Z49">
        <v>108770</v>
      </c>
      <c r="AA49">
        <v>114730</v>
      </c>
      <c r="AB49">
        <v>-52</v>
      </c>
      <c r="AC49">
        <v>-187</v>
      </c>
      <c r="AD49">
        <v>-110</v>
      </c>
      <c r="AE49">
        <v>0</v>
      </c>
      <c r="AF49">
        <v>0</v>
      </c>
      <c r="AG49">
        <v>0</v>
      </c>
      <c r="AH49">
        <v>0</v>
      </c>
      <c r="AI49">
        <v>0</v>
      </c>
      <c r="AJ49">
        <v>432100</v>
      </c>
      <c r="AK49">
        <v>1761000</v>
      </c>
      <c r="AL49">
        <v>1490</v>
      </c>
      <c r="AM49">
        <v>8825</v>
      </c>
      <c r="AN49">
        <v>8535</v>
      </c>
      <c r="AO49">
        <v>6678</v>
      </c>
      <c r="AP49">
        <v>6467</v>
      </c>
      <c r="AQ49">
        <v>-131</v>
      </c>
      <c r="AR49">
        <v>-248</v>
      </c>
      <c r="AS49">
        <v>-183</v>
      </c>
      <c r="AT49">
        <v>0</v>
      </c>
      <c r="AU49">
        <v>0</v>
      </c>
      <c r="AV49">
        <v>0</v>
      </c>
      <c r="AW49">
        <v>0</v>
      </c>
      <c r="AX49">
        <v>0</v>
      </c>
      <c r="AY49">
        <v>117710</v>
      </c>
      <c r="AZ49">
        <v>90890</v>
      </c>
      <c r="BA49">
        <v>108770</v>
      </c>
      <c r="BB49">
        <v>0</v>
      </c>
      <c r="BC49">
        <v>117710</v>
      </c>
      <c r="BD49">
        <v>90890</v>
      </c>
      <c r="BE49">
        <v>108770</v>
      </c>
      <c r="BF49">
        <v>0</v>
      </c>
      <c r="BG49" s="106">
        <v>2332</v>
      </c>
      <c r="BH49" s="106">
        <v>0</v>
      </c>
      <c r="BI49" s="106"/>
      <c r="BJ49" s="106" t="s">
        <v>406</v>
      </c>
      <c r="BK49" s="106">
        <v>1996</v>
      </c>
      <c r="BL49" t="s">
        <v>1997</v>
      </c>
      <c r="BM49" s="299">
        <v>1490</v>
      </c>
    </row>
    <row r="50" spans="1:65">
      <c r="A50" t="s">
        <v>48</v>
      </c>
      <c r="B50" t="s">
        <v>47</v>
      </c>
      <c r="C50" t="s">
        <v>46</v>
      </c>
      <c r="D50" t="s">
        <v>345</v>
      </c>
      <c r="E50">
        <v>15802</v>
      </c>
      <c r="F50">
        <v>15693</v>
      </c>
      <c r="G50">
        <v>15325</v>
      </c>
      <c r="H50">
        <v>15415</v>
      </c>
      <c r="I50">
        <v>15762</v>
      </c>
      <c r="J50">
        <v>15264</v>
      </c>
      <c r="K50">
        <v>14884</v>
      </c>
      <c r="L50">
        <v>14962</v>
      </c>
      <c r="M50">
        <v>14173</v>
      </c>
      <c r="N50">
        <v>14115</v>
      </c>
      <c r="O50">
        <v>14271</v>
      </c>
      <c r="P50">
        <v>0</v>
      </c>
      <c r="Q50">
        <v>2.1900859644894351E-2</v>
      </c>
      <c r="R50">
        <v>1363</v>
      </c>
      <c r="S50">
        <v>2030870</v>
      </c>
      <c r="T50">
        <v>40</v>
      </c>
      <c r="U50">
        <v>469</v>
      </c>
      <c r="V50">
        <v>910</v>
      </c>
      <c r="W50">
        <v>1363</v>
      </c>
      <c r="X50">
        <v>59600</v>
      </c>
      <c r="Y50">
        <v>639210</v>
      </c>
      <c r="Z50">
        <v>657090</v>
      </c>
      <c r="AA50">
        <v>674970</v>
      </c>
      <c r="AB50">
        <v>1629</v>
      </c>
      <c r="AC50">
        <v>1578</v>
      </c>
      <c r="AD50">
        <v>1054</v>
      </c>
      <c r="AE50">
        <v>0</v>
      </c>
      <c r="AF50">
        <v>59600</v>
      </c>
      <c r="AG50">
        <v>639210</v>
      </c>
      <c r="AH50">
        <v>657090</v>
      </c>
      <c r="AI50">
        <v>0</v>
      </c>
      <c r="AJ50">
        <v>2030870</v>
      </c>
      <c r="AK50">
        <v>9866000</v>
      </c>
      <c r="AL50">
        <v>1490</v>
      </c>
      <c r="AM50">
        <v>62235</v>
      </c>
      <c r="AN50">
        <v>60872</v>
      </c>
      <c r="AO50">
        <v>46433</v>
      </c>
      <c r="AP50">
        <v>45110</v>
      </c>
      <c r="AQ50">
        <v>1589</v>
      </c>
      <c r="AR50">
        <v>1149</v>
      </c>
      <c r="AS50">
        <v>613</v>
      </c>
      <c r="AT50">
        <v>0</v>
      </c>
      <c r="AU50">
        <v>0</v>
      </c>
      <c r="AV50">
        <v>0</v>
      </c>
      <c r="AW50">
        <v>0</v>
      </c>
      <c r="AX50">
        <v>0</v>
      </c>
      <c r="AY50">
        <v>0</v>
      </c>
      <c r="AZ50">
        <v>0</v>
      </c>
      <c r="BA50">
        <v>0</v>
      </c>
      <c r="BB50">
        <v>0</v>
      </c>
      <c r="BC50">
        <v>59600</v>
      </c>
      <c r="BD50">
        <v>639210</v>
      </c>
      <c r="BE50">
        <v>657090</v>
      </c>
      <c r="BF50">
        <v>0</v>
      </c>
      <c r="BG50" s="106">
        <v>14271</v>
      </c>
      <c r="BH50" s="106">
        <v>0</v>
      </c>
      <c r="BI50" s="106"/>
      <c r="BJ50" s="106" t="s">
        <v>406</v>
      </c>
      <c r="BK50" s="106">
        <v>14400</v>
      </c>
      <c r="BL50" t="s">
        <v>1997</v>
      </c>
      <c r="BM50" s="299">
        <v>1490</v>
      </c>
    </row>
    <row r="51" spans="1:65">
      <c r="A51" t="s">
        <v>77</v>
      </c>
      <c r="B51" t="s">
        <v>76</v>
      </c>
      <c r="C51" t="s">
        <v>75</v>
      </c>
      <c r="D51" t="s">
        <v>343</v>
      </c>
      <c r="E51">
        <v>7022</v>
      </c>
      <c r="F51">
        <v>6875</v>
      </c>
      <c r="G51">
        <v>6744</v>
      </c>
      <c r="H51">
        <v>6867</v>
      </c>
      <c r="I51">
        <v>6775</v>
      </c>
      <c r="J51">
        <v>7150</v>
      </c>
      <c r="K51">
        <v>7013.76</v>
      </c>
      <c r="L51">
        <v>7141.68</v>
      </c>
      <c r="M51">
        <v>6775</v>
      </c>
      <c r="N51">
        <v>7074</v>
      </c>
      <c r="O51">
        <v>6694</v>
      </c>
      <c r="P51">
        <v>0</v>
      </c>
      <c r="Q51">
        <v>-2.0809946197469911E-2</v>
      </c>
      <c r="R51">
        <v>-572.44000000000233</v>
      </c>
      <c r="S51">
        <v>0</v>
      </c>
      <c r="T51">
        <v>247</v>
      </c>
      <c r="U51">
        <v>-28</v>
      </c>
      <c r="V51">
        <v>-297.76000000000204</v>
      </c>
      <c r="W51">
        <v>-572.44000000000233</v>
      </c>
      <c r="X51">
        <v>0</v>
      </c>
      <c r="Y51">
        <v>0</v>
      </c>
      <c r="Z51">
        <v>0</v>
      </c>
      <c r="AA51">
        <v>0</v>
      </c>
      <c r="AB51">
        <v>247</v>
      </c>
      <c r="AC51">
        <v>-199</v>
      </c>
      <c r="AD51">
        <v>50</v>
      </c>
      <c r="AE51">
        <v>0</v>
      </c>
      <c r="AF51">
        <v>0</v>
      </c>
      <c r="AG51">
        <v>0</v>
      </c>
      <c r="AH51">
        <v>0</v>
      </c>
      <c r="AI51">
        <v>0</v>
      </c>
      <c r="AJ51">
        <v>0</v>
      </c>
      <c r="AK51">
        <v>5732000</v>
      </c>
      <c r="AL51">
        <v>1490</v>
      </c>
      <c r="AM51">
        <v>27508</v>
      </c>
      <c r="AN51">
        <v>28080.440000000002</v>
      </c>
      <c r="AO51">
        <v>20486</v>
      </c>
      <c r="AP51">
        <v>21305.440000000002</v>
      </c>
      <c r="AQ51">
        <v>0</v>
      </c>
      <c r="AR51">
        <v>76</v>
      </c>
      <c r="AS51">
        <v>319.76000000000022</v>
      </c>
      <c r="AT51">
        <v>0</v>
      </c>
      <c r="AU51">
        <v>0</v>
      </c>
      <c r="AV51">
        <v>0</v>
      </c>
      <c r="AW51">
        <v>0</v>
      </c>
      <c r="AX51">
        <v>0</v>
      </c>
      <c r="AY51">
        <v>0</v>
      </c>
      <c r="AZ51">
        <v>0</v>
      </c>
      <c r="BA51">
        <v>0</v>
      </c>
      <c r="BB51">
        <v>0</v>
      </c>
      <c r="BC51">
        <v>0</v>
      </c>
      <c r="BD51">
        <v>0</v>
      </c>
      <c r="BE51">
        <v>0</v>
      </c>
      <c r="BF51">
        <v>0</v>
      </c>
      <c r="BG51" s="106">
        <v>6694</v>
      </c>
      <c r="BH51" s="106">
        <v>0</v>
      </c>
      <c r="BI51" s="106"/>
      <c r="BJ51" s="106" t="s">
        <v>406</v>
      </c>
      <c r="BK51" s="106">
        <v>7046</v>
      </c>
      <c r="BL51" t="s">
        <v>1996</v>
      </c>
      <c r="BM51" s="299">
        <v>1490</v>
      </c>
    </row>
    <row r="52" spans="1:65">
      <c r="A52" t="s">
        <v>60</v>
      </c>
      <c r="B52" t="s">
        <v>59</v>
      </c>
      <c r="C52" t="s">
        <v>80</v>
      </c>
      <c r="D52" t="s">
        <v>341</v>
      </c>
      <c r="E52">
        <v>6091</v>
      </c>
      <c r="F52">
        <v>6652</v>
      </c>
      <c r="G52">
        <v>6399</v>
      </c>
      <c r="H52">
        <v>6468</v>
      </c>
      <c r="I52">
        <v>5978.5</v>
      </c>
      <c r="J52">
        <v>6526.4999999999991</v>
      </c>
      <c r="K52">
        <v>6267</v>
      </c>
      <c r="L52">
        <v>6369.5</v>
      </c>
      <c r="M52">
        <v>5987</v>
      </c>
      <c r="N52">
        <v>5894</v>
      </c>
      <c r="O52">
        <v>6379</v>
      </c>
      <c r="P52">
        <v>0</v>
      </c>
      <c r="Q52">
        <v>1.829363529871144E-2</v>
      </c>
      <c r="R52">
        <v>468.5</v>
      </c>
      <c r="S52">
        <v>698065</v>
      </c>
      <c r="T52">
        <v>112.5</v>
      </c>
      <c r="U52">
        <v>238</v>
      </c>
      <c r="V52">
        <v>370</v>
      </c>
      <c r="W52">
        <v>468.5</v>
      </c>
      <c r="X52">
        <v>167625</v>
      </c>
      <c r="Y52">
        <v>186995</v>
      </c>
      <c r="Z52">
        <v>196680</v>
      </c>
      <c r="AA52">
        <v>146765</v>
      </c>
      <c r="AB52">
        <v>104</v>
      </c>
      <c r="AC52">
        <v>758</v>
      </c>
      <c r="AD52">
        <v>20</v>
      </c>
      <c r="AE52">
        <v>0</v>
      </c>
      <c r="AF52">
        <v>154960</v>
      </c>
      <c r="AG52">
        <v>199660</v>
      </c>
      <c r="AH52">
        <v>196680</v>
      </c>
      <c r="AI52">
        <v>0</v>
      </c>
      <c r="AJ52">
        <v>698065</v>
      </c>
      <c r="AK52">
        <v>5221000</v>
      </c>
      <c r="AL52">
        <v>1490</v>
      </c>
      <c r="AM52">
        <v>25610</v>
      </c>
      <c r="AN52">
        <v>25141.5</v>
      </c>
      <c r="AO52">
        <v>19519</v>
      </c>
      <c r="AP52">
        <v>19163</v>
      </c>
      <c r="AQ52">
        <v>-8.5</v>
      </c>
      <c r="AR52">
        <v>632.49999999999909</v>
      </c>
      <c r="AS52">
        <v>-112</v>
      </c>
      <c r="AT52">
        <v>0</v>
      </c>
      <c r="AU52">
        <v>157940</v>
      </c>
      <c r="AV52">
        <v>0</v>
      </c>
      <c r="AW52">
        <v>196680</v>
      </c>
      <c r="AX52">
        <v>0</v>
      </c>
      <c r="AY52">
        <v>12665</v>
      </c>
      <c r="AZ52">
        <v>-12665</v>
      </c>
      <c r="BA52">
        <v>0</v>
      </c>
      <c r="BB52">
        <v>0</v>
      </c>
      <c r="BC52">
        <v>9685</v>
      </c>
      <c r="BD52">
        <v>186995</v>
      </c>
      <c r="BE52">
        <v>0</v>
      </c>
      <c r="BF52">
        <v>0</v>
      </c>
      <c r="BG52" s="106">
        <v>6379</v>
      </c>
      <c r="BH52" s="106">
        <v>196680</v>
      </c>
      <c r="BI52" s="106"/>
      <c r="BJ52" s="106" t="s">
        <v>406</v>
      </c>
      <c r="BK52" s="106">
        <v>5879</v>
      </c>
      <c r="BL52" t="s">
        <v>1997</v>
      </c>
      <c r="BM52" s="299">
        <v>1490</v>
      </c>
    </row>
    <row r="53" spans="1:65">
      <c r="A53" t="s">
        <v>60</v>
      </c>
      <c r="B53" t="s">
        <v>69</v>
      </c>
      <c r="C53" t="s">
        <v>101</v>
      </c>
      <c r="D53" t="s">
        <v>339</v>
      </c>
      <c r="E53">
        <v>3703</v>
      </c>
      <c r="F53">
        <v>3608</v>
      </c>
      <c r="G53">
        <v>3598</v>
      </c>
      <c r="H53">
        <v>3763</v>
      </c>
      <c r="I53">
        <v>3976</v>
      </c>
      <c r="J53">
        <v>3301</v>
      </c>
      <c r="K53">
        <v>3292</v>
      </c>
      <c r="L53">
        <v>3443</v>
      </c>
      <c r="M53">
        <v>3763</v>
      </c>
      <c r="N53">
        <v>4004</v>
      </c>
      <c r="O53">
        <v>3728</v>
      </c>
      <c r="P53">
        <v>0</v>
      </c>
      <c r="Q53">
        <v>4.4983642311886583E-2</v>
      </c>
      <c r="R53">
        <v>660</v>
      </c>
      <c r="S53">
        <v>983400</v>
      </c>
      <c r="T53">
        <v>-273</v>
      </c>
      <c r="U53">
        <v>34</v>
      </c>
      <c r="V53">
        <v>340</v>
      </c>
      <c r="W53">
        <v>660</v>
      </c>
      <c r="X53">
        <v>0</v>
      </c>
      <c r="Y53">
        <v>50660</v>
      </c>
      <c r="Z53">
        <v>455940</v>
      </c>
      <c r="AA53">
        <v>476800</v>
      </c>
      <c r="AB53">
        <v>-60</v>
      </c>
      <c r="AC53">
        <v>-396</v>
      </c>
      <c r="AD53">
        <v>-130</v>
      </c>
      <c r="AE53">
        <v>0</v>
      </c>
      <c r="AF53">
        <v>0</v>
      </c>
      <c r="AG53">
        <v>0</v>
      </c>
      <c r="AH53">
        <v>0</v>
      </c>
      <c r="AI53">
        <v>0</v>
      </c>
      <c r="AJ53">
        <v>983400</v>
      </c>
      <c r="AK53">
        <v>8071000</v>
      </c>
      <c r="AL53">
        <v>1490</v>
      </c>
      <c r="AM53">
        <v>14672</v>
      </c>
      <c r="AN53">
        <v>14012</v>
      </c>
      <c r="AO53">
        <v>10969</v>
      </c>
      <c r="AP53">
        <v>10036</v>
      </c>
      <c r="AQ53">
        <v>213</v>
      </c>
      <c r="AR53">
        <v>-703</v>
      </c>
      <c r="AS53">
        <v>-436</v>
      </c>
      <c r="AT53">
        <v>0</v>
      </c>
      <c r="AU53">
        <v>0</v>
      </c>
      <c r="AV53">
        <v>0</v>
      </c>
      <c r="AW53">
        <v>0</v>
      </c>
      <c r="AX53">
        <v>0</v>
      </c>
      <c r="AY53">
        <v>0</v>
      </c>
      <c r="AZ53">
        <v>50660</v>
      </c>
      <c r="BA53">
        <v>455940</v>
      </c>
      <c r="BB53">
        <v>0</v>
      </c>
      <c r="BC53">
        <v>0</v>
      </c>
      <c r="BD53">
        <v>50660</v>
      </c>
      <c r="BE53">
        <v>455940</v>
      </c>
      <c r="BF53">
        <v>0</v>
      </c>
      <c r="BG53" s="106">
        <v>3728</v>
      </c>
      <c r="BH53" s="106">
        <v>0</v>
      </c>
      <c r="BI53" s="106"/>
      <c r="BJ53" s="106" t="s">
        <v>407</v>
      </c>
      <c r="BK53" s="106">
        <v>9661</v>
      </c>
      <c r="BL53" t="s">
        <v>1996</v>
      </c>
      <c r="BM53" s="299">
        <v>1490</v>
      </c>
    </row>
    <row r="54" spans="1:65">
      <c r="A54" t="s">
        <v>77</v>
      </c>
      <c r="B54" t="s">
        <v>76</v>
      </c>
      <c r="C54" t="s">
        <v>75</v>
      </c>
      <c r="D54" t="s">
        <v>337</v>
      </c>
      <c r="E54">
        <v>7278.5506999999998</v>
      </c>
      <c r="F54">
        <v>7310.3303999999998</v>
      </c>
      <c r="G54">
        <v>7071.9825000000001</v>
      </c>
      <c r="H54">
        <v>7640.0451000000003</v>
      </c>
      <c r="I54">
        <v>7113.0506999999998</v>
      </c>
      <c r="J54">
        <v>7144.8303999999998</v>
      </c>
      <c r="K54">
        <v>6906.4825000000001</v>
      </c>
      <c r="L54">
        <v>7474.5451000000003</v>
      </c>
      <c r="M54">
        <v>7358</v>
      </c>
      <c r="N54">
        <v>7806</v>
      </c>
      <c r="O54">
        <v>8451</v>
      </c>
      <c r="P54">
        <v>0</v>
      </c>
      <c r="Q54">
        <v>2.2593155959016387E-2</v>
      </c>
      <c r="R54">
        <v>662</v>
      </c>
      <c r="S54">
        <v>1410304.94</v>
      </c>
      <c r="T54">
        <v>165.5</v>
      </c>
      <c r="U54">
        <v>331</v>
      </c>
      <c r="V54">
        <v>496.5</v>
      </c>
      <c r="W54">
        <v>662</v>
      </c>
      <c r="X54">
        <v>352576.23499999999</v>
      </c>
      <c r="Y54">
        <v>352576.23499999999</v>
      </c>
      <c r="Z54">
        <v>352576.2350000001</v>
      </c>
      <c r="AA54">
        <v>352576.23499999987</v>
      </c>
      <c r="AB54">
        <v>-79.449300000000221</v>
      </c>
      <c r="AC54">
        <v>-495.66960000000017</v>
      </c>
      <c r="AD54">
        <v>-1379.0174999999999</v>
      </c>
      <c r="AE54">
        <v>0</v>
      </c>
      <c r="AF54">
        <v>0</v>
      </c>
      <c r="AG54">
        <v>0</v>
      </c>
      <c r="AH54">
        <v>0</v>
      </c>
      <c r="AI54">
        <v>0</v>
      </c>
      <c r="AJ54">
        <v>1410304.94</v>
      </c>
      <c r="AK54">
        <v>5558000</v>
      </c>
      <c r="AL54">
        <v>2130.37</v>
      </c>
      <c r="AM54">
        <v>29300.908699999996</v>
      </c>
      <c r="AN54">
        <v>28638.908699999996</v>
      </c>
      <c r="AO54">
        <v>22022.358</v>
      </c>
      <c r="AP54">
        <v>21525.858</v>
      </c>
      <c r="AQ54">
        <v>-244.94930000000022</v>
      </c>
      <c r="AR54">
        <v>-661.16960000000017</v>
      </c>
      <c r="AS54">
        <v>-1544.5174999999999</v>
      </c>
      <c r="AT54">
        <v>0</v>
      </c>
      <c r="AU54">
        <v>0</v>
      </c>
      <c r="AV54">
        <v>0</v>
      </c>
      <c r="AW54">
        <v>0</v>
      </c>
      <c r="AX54">
        <v>0</v>
      </c>
      <c r="AY54">
        <v>352576.23499999999</v>
      </c>
      <c r="AZ54">
        <v>352576.23499999999</v>
      </c>
      <c r="BA54">
        <v>352576.2350000001</v>
      </c>
      <c r="BB54">
        <v>0</v>
      </c>
      <c r="BC54">
        <v>352576.23499999999</v>
      </c>
      <c r="BD54">
        <v>352576.23499999999</v>
      </c>
      <c r="BE54">
        <v>352576.2350000001</v>
      </c>
      <c r="BF54">
        <v>0</v>
      </c>
      <c r="BG54" s="106">
        <v>8451</v>
      </c>
      <c r="BH54" s="106">
        <v>0</v>
      </c>
      <c r="BI54" s="106"/>
      <c r="BJ54" s="106" t="s">
        <v>407</v>
      </c>
      <c r="BK54" s="106">
        <v>8129</v>
      </c>
      <c r="BL54" t="s">
        <v>1997</v>
      </c>
      <c r="BM54" s="299">
        <v>2130.37</v>
      </c>
    </row>
    <row r="55" spans="1:65">
      <c r="A55" t="s">
        <v>60</v>
      </c>
      <c r="B55" t="s">
        <v>59</v>
      </c>
      <c r="C55" t="s">
        <v>58</v>
      </c>
      <c r="D55" t="s">
        <v>335</v>
      </c>
      <c r="E55">
        <v>12417</v>
      </c>
      <c r="F55">
        <v>12417</v>
      </c>
      <c r="G55">
        <v>12511</v>
      </c>
      <c r="H55">
        <v>13658</v>
      </c>
      <c r="I55">
        <v>12675</v>
      </c>
      <c r="J55">
        <v>12984</v>
      </c>
      <c r="K55">
        <v>13082</v>
      </c>
      <c r="L55">
        <v>14295</v>
      </c>
      <c r="M55">
        <v>12545</v>
      </c>
      <c r="N55">
        <v>13477</v>
      </c>
      <c r="O55">
        <v>13173</v>
      </c>
      <c r="P55">
        <v>0</v>
      </c>
      <c r="Q55">
        <v>-3.9860400368605768E-2</v>
      </c>
      <c r="R55">
        <v>-2033</v>
      </c>
      <c r="S55">
        <v>0</v>
      </c>
      <c r="T55">
        <v>-258</v>
      </c>
      <c r="U55">
        <v>-825</v>
      </c>
      <c r="V55">
        <v>-1396</v>
      </c>
      <c r="W55">
        <v>-2033</v>
      </c>
      <c r="X55">
        <v>0</v>
      </c>
      <c r="Y55">
        <v>0</v>
      </c>
      <c r="Z55">
        <v>0</v>
      </c>
      <c r="AA55">
        <v>0</v>
      </c>
      <c r="AB55">
        <v>-128</v>
      </c>
      <c r="AC55">
        <v>-1060</v>
      </c>
      <c r="AD55">
        <v>-662</v>
      </c>
      <c r="AE55">
        <v>0</v>
      </c>
      <c r="AF55">
        <v>0</v>
      </c>
      <c r="AG55">
        <v>0</v>
      </c>
      <c r="AH55">
        <v>0</v>
      </c>
      <c r="AI55">
        <v>0</v>
      </c>
      <c r="AJ55">
        <v>0</v>
      </c>
      <c r="AK55">
        <v>7626000</v>
      </c>
      <c r="AL55">
        <v>1490</v>
      </c>
      <c r="AM55">
        <v>51003</v>
      </c>
      <c r="AN55">
        <v>53036</v>
      </c>
      <c r="AO55">
        <v>38586</v>
      </c>
      <c r="AP55">
        <v>40361</v>
      </c>
      <c r="AQ55">
        <v>130</v>
      </c>
      <c r="AR55">
        <v>-493</v>
      </c>
      <c r="AS55">
        <v>-91</v>
      </c>
      <c r="AT55">
        <v>0</v>
      </c>
      <c r="AU55">
        <v>0</v>
      </c>
      <c r="AV55">
        <v>0</v>
      </c>
      <c r="AW55">
        <v>0</v>
      </c>
      <c r="AX55">
        <v>0</v>
      </c>
      <c r="AY55">
        <v>0</v>
      </c>
      <c r="AZ55">
        <v>0</v>
      </c>
      <c r="BA55">
        <v>0</v>
      </c>
      <c r="BB55">
        <v>0</v>
      </c>
      <c r="BC55">
        <v>0</v>
      </c>
      <c r="BD55">
        <v>0</v>
      </c>
      <c r="BE55">
        <v>0</v>
      </c>
      <c r="BF55">
        <v>0</v>
      </c>
      <c r="BG55" s="106">
        <v>13173</v>
      </c>
      <c r="BH55" s="106">
        <v>0</v>
      </c>
      <c r="BI55" s="106"/>
      <c r="BJ55" s="106" t="s">
        <v>406</v>
      </c>
      <c r="BK55" s="106">
        <v>12545</v>
      </c>
      <c r="BL55" t="s">
        <v>1996</v>
      </c>
      <c r="BM55" s="299">
        <v>1490</v>
      </c>
    </row>
    <row r="56" spans="1:65">
      <c r="A56" t="s">
        <v>48</v>
      </c>
      <c r="B56" t="s">
        <v>64</v>
      </c>
      <c r="C56" t="s">
        <v>72</v>
      </c>
      <c r="D56" t="s">
        <v>333</v>
      </c>
      <c r="E56">
        <v>4792.25</v>
      </c>
      <c r="F56">
        <v>4869.25</v>
      </c>
      <c r="G56">
        <v>4722.25</v>
      </c>
      <c r="H56">
        <v>4810.25</v>
      </c>
      <c r="I56">
        <v>4552.6374999999998</v>
      </c>
      <c r="J56">
        <v>4625.7874999999995</v>
      </c>
      <c r="K56">
        <v>4486.1374999999998</v>
      </c>
      <c r="L56">
        <v>4569.7375000000002</v>
      </c>
      <c r="M56">
        <v>4864</v>
      </c>
      <c r="N56">
        <v>4787</v>
      </c>
      <c r="O56">
        <v>4667</v>
      </c>
      <c r="P56">
        <v>0</v>
      </c>
      <c r="Q56">
        <v>5.0000000000000037E-2</v>
      </c>
      <c r="R56">
        <v>959.70000000000073</v>
      </c>
      <c r="S56">
        <v>1693870.5000000014</v>
      </c>
      <c r="T56">
        <v>239.61250000000018</v>
      </c>
      <c r="U56">
        <v>483.07500000000073</v>
      </c>
      <c r="V56">
        <v>719.1875</v>
      </c>
      <c r="W56">
        <v>959.70000000000073</v>
      </c>
      <c r="X56">
        <v>422916.06250000035</v>
      </c>
      <c r="Y56">
        <v>429711.31250000105</v>
      </c>
      <c r="Z56">
        <v>416738.5624999986</v>
      </c>
      <c r="AA56">
        <v>424504.5625000014</v>
      </c>
      <c r="AB56">
        <v>-71.75</v>
      </c>
      <c r="AC56">
        <v>82.25</v>
      </c>
      <c r="AD56">
        <v>55.25</v>
      </c>
      <c r="AE56">
        <v>0</v>
      </c>
      <c r="AF56">
        <v>0</v>
      </c>
      <c r="AG56">
        <v>18532.5</v>
      </c>
      <c r="AH56">
        <v>97516.250000000015</v>
      </c>
      <c r="AI56">
        <v>0</v>
      </c>
      <c r="AJ56">
        <v>1693870.5000000014</v>
      </c>
      <c r="AK56">
        <v>3389000</v>
      </c>
      <c r="AL56">
        <v>1765</v>
      </c>
      <c r="AM56">
        <v>19194</v>
      </c>
      <c r="AN56">
        <v>18234.3</v>
      </c>
      <c r="AO56">
        <v>14401.75</v>
      </c>
      <c r="AP56">
        <v>13681.662499999999</v>
      </c>
      <c r="AQ56">
        <v>-311.36250000000018</v>
      </c>
      <c r="AR56">
        <v>-161.21250000000055</v>
      </c>
      <c r="AS56">
        <v>-180.86250000000018</v>
      </c>
      <c r="AT56">
        <v>0</v>
      </c>
      <c r="AU56">
        <v>0</v>
      </c>
      <c r="AV56">
        <v>18533</v>
      </c>
      <c r="AW56">
        <v>97516</v>
      </c>
      <c r="AX56">
        <v>0</v>
      </c>
      <c r="AY56">
        <v>422916.06250000035</v>
      </c>
      <c r="AZ56">
        <v>411178.81250000105</v>
      </c>
      <c r="BA56">
        <v>319222.3124999986</v>
      </c>
      <c r="BB56">
        <v>0</v>
      </c>
      <c r="BC56">
        <v>422916.06250000035</v>
      </c>
      <c r="BD56">
        <v>411178.31250000105</v>
      </c>
      <c r="BE56">
        <v>319222.5624999986</v>
      </c>
      <c r="BF56">
        <v>0</v>
      </c>
      <c r="BG56" s="106">
        <v>4667</v>
      </c>
      <c r="BH56" s="106">
        <v>97516</v>
      </c>
      <c r="BI56" s="106"/>
      <c r="BJ56" s="106" t="s">
        <v>407</v>
      </c>
      <c r="BK56" s="106">
        <v>4319</v>
      </c>
      <c r="BL56" t="s">
        <v>1997</v>
      </c>
      <c r="BM56" s="299">
        <v>1765</v>
      </c>
    </row>
    <row r="57" spans="1:65">
      <c r="A57" t="s">
        <v>48</v>
      </c>
      <c r="B57" t="s">
        <v>47</v>
      </c>
      <c r="C57" t="s">
        <v>46</v>
      </c>
      <c r="D57" t="s">
        <v>331</v>
      </c>
      <c r="E57">
        <v>6024</v>
      </c>
      <c r="F57">
        <v>6112</v>
      </c>
      <c r="G57">
        <v>5850</v>
      </c>
      <c r="H57">
        <v>6542</v>
      </c>
      <c r="I57">
        <v>5815</v>
      </c>
      <c r="J57">
        <v>5898</v>
      </c>
      <c r="K57">
        <v>5644</v>
      </c>
      <c r="L57">
        <v>6312</v>
      </c>
      <c r="M57">
        <v>5806</v>
      </c>
      <c r="N57">
        <v>5464</v>
      </c>
      <c r="O57">
        <v>5316</v>
      </c>
      <c r="P57">
        <v>0</v>
      </c>
      <c r="Q57">
        <v>3.502120026092629E-2</v>
      </c>
      <c r="R57">
        <v>859</v>
      </c>
      <c r="S57">
        <v>1279910</v>
      </c>
      <c r="T57">
        <v>209</v>
      </c>
      <c r="U57">
        <v>423</v>
      </c>
      <c r="V57">
        <v>629</v>
      </c>
      <c r="W57">
        <v>859</v>
      </c>
      <c r="X57">
        <v>311410</v>
      </c>
      <c r="Y57">
        <v>318860</v>
      </c>
      <c r="Z57">
        <v>306940</v>
      </c>
      <c r="AA57">
        <v>342700</v>
      </c>
      <c r="AB57">
        <v>218</v>
      </c>
      <c r="AC57">
        <v>648</v>
      </c>
      <c r="AD57">
        <v>534</v>
      </c>
      <c r="AE57">
        <v>0</v>
      </c>
      <c r="AF57">
        <v>311410</v>
      </c>
      <c r="AG57">
        <v>318860</v>
      </c>
      <c r="AH57">
        <v>306940</v>
      </c>
      <c r="AI57">
        <v>0</v>
      </c>
      <c r="AJ57">
        <v>1279910</v>
      </c>
      <c r="AK57">
        <v>4002000</v>
      </c>
      <c r="AL57">
        <v>1490</v>
      </c>
      <c r="AM57">
        <v>24528</v>
      </c>
      <c r="AN57">
        <v>23669</v>
      </c>
      <c r="AO57">
        <v>18504</v>
      </c>
      <c r="AP57">
        <v>17854</v>
      </c>
      <c r="AQ57">
        <v>9</v>
      </c>
      <c r="AR57">
        <v>434</v>
      </c>
      <c r="AS57">
        <v>328</v>
      </c>
      <c r="AT57">
        <v>0</v>
      </c>
      <c r="AU57">
        <v>0</v>
      </c>
      <c r="AV57">
        <v>0</v>
      </c>
      <c r="AW57">
        <v>306940</v>
      </c>
      <c r="AX57">
        <v>0</v>
      </c>
      <c r="AY57">
        <v>0</v>
      </c>
      <c r="AZ57">
        <v>0</v>
      </c>
      <c r="BA57">
        <v>0</v>
      </c>
      <c r="BB57">
        <v>0</v>
      </c>
      <c r="BC57">
        <v>311410</v>
      </c>
      <c r="BD57">
        <v>318860</v>
      </c>
      <c r="BE57">
        <v>0</v>
      </c>
      <c r="BF57">
        <v>0</v>
      </c>
      <c r="BG57" s="106">
        <v>5316</v>
      </c>
      <c r="BH57" s="106">
        <v>306940</v>
      </c>
      <c r="BI57" s="106"/>
      <c r="BJ57" s="106" t="s">
        <v>406</v>
      </c>
      <c r="BK57" s="106">
        <v>5822</v>
      </c>
      <c r="BL57" t="s">
        <v>1996</v>
      </c>
      <c r="BM57" s="299">
        <v>1490</v>
      </c>
    </row>
    <row r="58" spans="1:65">
      <c r="A58" t="s">
        <v>53</v>
      </c>
      <c r="B58" t="s">
        <v>105</v>
      </c>
      <c r="C58" t="s">
        <v>104</v>
      </c>
      <c r="D58" t="s">
        <v>329</v>
      </c>
      <c r="E58">
        <v>13791</v>
      </c>
      <c r="F58">
        <v>14323</v>
      </c>
      <c r="G58">
        <v>14055</v>
      </c>
      <c r="H58">
        <v>14735</v>
      </c>
      <c r="I58">
        <v>13791</v>
      </c>
      <c r="J58">
        <v>14158</v>
      </c>
      <c r="K58">
        <v>13857</v>
      </c>
      <c r="L58">
        <v>14504</v>
      </c>
      <c r="M58">
        <v>13765</v>
      </c>
      <c r="N58">
        <v>14751</v>
      </c>
      <c r="O58">
        <v>15048</v>
      </c>
      <c r="P58">
        <v>0</v>
      </c>
      <c r="Q58">
        <v>1.0438633487979755E-2</v>
      </c>
      <c r="R58">
        <v>594</v>
      </c>
      <c r="S58">
        <v>885060</v>
      </c>
      <c r="T58">
        <v>0</v>
      </c>
      <c r="U58">
        <v>165</v>
      </c>
      <c r="V58">
        <v>363</v>
      </c>
      <c r="W58">
        <v>594</v>
      </c>
      <c r="X58">
        <v>0</v>
      </c>
      <c r="Y58">
        <v>245850</v>
      </c>
      <c r="Z58">
        <v>295020</v>
      </c>
      <c r="AA58">
        <v>344190</v>
      </c>
      <c r="AB58">
        <v>26</v>
      </c>
      <c r="AC58">
        <v>-428</v>
      </c>
      <c r="AD58">
        <v>-993</v>
      </c>
      <c r="AE58">
        <v>0</v>
      </c>
      <c r="AF58">
        <v>0</v>
      </c>
      <c r="AG58">
        <v>0</v>
      </c>
      <c r="AH58">
        <v>0</v>
      </c>
      <c r="AI58">
        <v>0</v>
      </c>
      <c r="AJ58">
        <v>885060</v>
      </c>
      <c r="AK58">
        <v>9957000</v>
      </c>
      <c r="AL58">
        <v>1490</v>
      </c>
      <c r="AM58">
        <v>56904</v>
      </c>
      <c r="AN58">
        <v>56310</v>
      </c>
      <c r="AO58">
        <v>43113</v>
      </c>
      <c r="AP58">
        <v>42519</v>
      </c>
      <c r="AQ58">
        <v>26</v>
      </c>
      <c r="AR58">
        <v>-593</v>
      </c>
      <c r="AS58">
        <v>-1191</v>
      </c>
      <c r="AT58">
        <v>0</v>
      </c>
      <c r="AU58">
        <v>0</v>
      </c>
      <c r="AV58">
        <v>0</v>
      </c>
      <c r="AW58">
        <v>0</v>
      </c>
      <c r="AX58">
        <v>0</v>
      </c>
      <c r="AY58">
        <v>0</v>
      </c>
      <c r="AZ58">
        <v>245850</v>
      </c>
      <c r="BA58">
        <v>295020</v>
      </c>
      <c r="BB58">
        <v>0</v>
      </c>
      <c r="BC58">
        <v>0</v>
      </c>
      <c r="BD58">
        <v>245850</v>
      </c>
      <c r="BE58">
        <v>295020</v>
      </c>
      <c r="BF58">
        <v>0</v>
      </c>
      <c r="BG58" s="106">
        <v>15048</v>
      </c>
      <c r="BH58" s="106">
        <v>0</v>
      </c>
      <c r="BI58" s="106"/>
      <c r="BJ58" s="106" t="s">
        <v>407</v>
      </c>
      <c r="BK58" s="106">
        <v>13629</v>
      </c>
      <c r="BL58" t="s">
        <v>1997</v>
      </c>
      <c r="BM58" s="299">
        <v>1490</v>
      </c>
    </row>
    <row r="59" spans="1:65">
      <c r="A59" t="s">
        <v>77</v>
      </c>
      <c r="B59" t="s">
        <v>76</v>
      </c>
      <c r="C59" t="s">
        <v>75</v>
      </c>
      <c r="D59" t="s">
        <v>327</v>
      </c>
      <c r="E59">
        <v>4167</v>
      </c>
      <c r="F59">
        <v>4168</v>
      </c>
      <c r="G59">
        <v>4349</v>
      </c>
      <c r="H59">
        <v>4562</v>
      </c>
      <c r="I59">
        <v>4029</v>
      </c>
      <c r="J59">
        <v>4015</v>
      </c>
      <c r="K59">
        <v>4194</v>
      </c>
      <c r="L59">
        <v>4405</v>
      </c>
      <c r="M59">
        <v>4602</v>
      </c>
      <c r="N59">
        <v>4695</v>
      </c>
      <c r="O59">
        <v>4595</v>
      </c>
      <c r="P59">
        <v>0</v>
      </c>
      <c r="Q59">
        <v>3.4964629479299549E-2</v>
      </c>
      <c r="R59">
        <v>603</v>
      </c>
      <c r="S59">
        <v>1277154</v>
      </c>
      <c r="T59">
        <v>138</v>
      </c>
      <c r="U59">
        <v>291</v>
      </c>
      <c r="V59">
        <v>446</v>
      </c>
      <c r="W59">
        <v>603</v>
      </c>
      <c r="X59">
        <v>292284</v>
      </c>
      <c r="Y59">
        <v>324054</v>
      </c>
      <c r="Z59">
        <v>328290</v>
      </c>
      <c r="AA59">
        <v>332526</v>
      </c>
      <c r="AB59">
        <v>-435</v>
      </c>
      <c r="AC59">
        <v>-527</v>
      </c>
      <c r="AD59">
        <v>-246</v>
      </c>
      <c r="AE59">
        <v>0</v>
      </c>
      <c r="AF59">
        <v>0</v>
      </c>
      <c r="AG59">
        <v>0</v>
      </c>
      <c r="AH59">
        <v>0</v>
      </c>
      <c r="AI59">
        <v>0</v>
      </c>
      <c r="AJ59">
        <v>1277154</v>
      </c>
      <c r="AK59">
        <v>5251000</v>
      </c>
      <c r="AL59">
        <v>2118</v>
      </c>
      <c r="AM59">
        <v>17246</v>
      </c>
      <c r="AN59">
        <v>16643</v>
      </c>
      <c r="AO59">
        <v>13079</v>
      </c>
      <c r="AP59">
        <v>12614</v>
      </c>
      <c r="AQ59">
        <v>-573</v>
      </c>
      <c r="AR59">
        <v>-680</v>
      </c>
      <c r="AS59">
        <v>-401</v>
      </c>
      <c r="AT59">
        <v>0</v>
      </c>
      <c r="AU59">
        <v>0</v>
      </c>
      <c r="AV59">
        <v>0</v>
      </c>
      <c r="AW59">
        <v>0</v>
      </c>
      <c r="AX59">
        <v>0</v>
      </c>
      <c r="AY59">
        <v>292284</v>
      </c>
      <c r="AZ59">
        <v>324054</v>
      </c>
      <c r="BA59">
        <v>328290</v>
      </c>
      <c r="BB59">
        <v>0</v>
      </c>
      <c r="BC59">
        <v>292284</v>
      </c>
      <c r="BD59">
        <v>324054</v>
      </c>
      <c r="BE59">
        <v>328290</v>
      </c>
      <c r="BF59">
        <v>0</v>
      </c>
      <c r="BG59" s="106">
        <v>4595</v>
      </c>
      <c r="BH59" s="106">
        <v>0</v>
      </c>
      <c r="BI59" s="106"/>
      <c r="BJ59" s="106" t="s">
        <v>407</v>
      </c>
      <c r="BK59" s="106">
        <v>4441</v>
      </c>
      <c r="BL59" t="s">
        <v>1997</v>
      </c>
      <c r="BM59" s="299">
        <v>2118</v>
      </c>
    </row>
    <row r="60" spans="1:65">
      <c r="A60" t="s">
        <v>53</v>
      </c>
      <c r="B60" t="s">
        <v>105</v>
      </c>
      <c r="C60" t="s">
        <v>162</v>
      </c>
      <c r="D60" t="s">
        <v>325</v>
      </c>
      <c r="E60">
        <v>5434</v>
      </c>
      <c r="F60">
        <v>5708</v>
      </c>
      <c r="G60">
        <v>5615</v>
      </c>
      <c r="H60">
        <v>6232</v>
      </c>
      <c r="I60">
        <v>5434</v>
      </c>
      <c r="J60">
        <v>5600</v>
      </c>
      <c r="K60">
        <v>5635</v>
      </c>
      <c r="L60">
        <v>5966</v>
      </c>
      <c r="M60">
        <v>6041</v>
      </c>
      <c r="N60">
        <v>6241</v>
      </c>
      <c r="O60">
        <v>6239</v>
      </c>
      <c r="P60">
        <v>0</v>
      </c>
      <c r="Q60">
        <v>1.5398668928618034E-2</v>
      </c>
      <c r="R60">
        <v>354</v>
      </c>
      <c r="S60">
        <v>527460</v>
      </c>
      <c r="T60">
        <v>0</v>
      </c>
      <c r="U60">
        <v>108</v>
      </c>
      <c r="V60">
        <v>88</v>
      </c>
      <c r="W60">
        <v>354</v>
      </c>
      <c r="X60">
        <v>0</v>
      </c>
      <c r="Y60">
        <v>160920</v>
      </c>
      <c r="Z60">
        <v>0</v>
      </c>
      <c r="AA60">
        <v>366540</v>
      </c>
      <c r="AB60">
        <v>-607</v>
      </c>
      <c r="AC60">
        <v>-533</v>
      </c>
      <c r="AD60">
        <v>-624</v>
      </c>
      <c r="AE60">
        <v>0</v>
      </c>
      <c r="AF60">
        <v>0</v>
      </c>
      <c r="AG60">
        <v>0</v>
      </c>
      <c r="AH60">
        <v>0</v>
      </c>
      <c r="AI60">
        <v>0</v>
      </c>
      <c r="AJ60">
        <v>527460</v>
      </c>
      <c r="AK60">
        <v>4033000</v>
      </c>
      <c r="AL60">
        <v>1490</v>
      </c>
      <c r="AM60">
        <v>22989</v>
      </c>
      <c r="AN60">
        <v>22635</v>
      </c>
      <c r="AO60">
        <v>17555</v>
      </c>
      <c r="AP60">
        <v>17201</v>
      </c>
      <c r="AQ60">
        <v>-607</v>
      </c>
      <c r="AR60">
        <v>-641</v>
      </c>
      <c r="AS60">
        <v>-604</v>
      </c>
      <c r="AT60">
        <v>0</v>
      </c>
      <c r="AU60">
        <v>0</v>
      </c>
      <c r="AV60">
        <v>0</v>
      </c>
      <c r="AW60">
        <v>0</v>
      </c>
      <c r="AX60">
        <v>0</v>
      </c>
      <c r="AY60">
        <v>0</v>
      </c>
      <c r="AZ60">
        <v>160920</v>
      </c>
      <c r="BA60">
        <v>0</v>
      </c>
      <c r="BB60">
        <v>0</v>
      </c>
      <c r="BC60">
        <v>0</v>
      </c>
      <c r="BD60">
        <v>160920</v>
      </c>
      <c r="BE60">
        <v>0</v>
      </c>
      <c r="BF60">
        <v>0</v>
      </c>
      <c r="BG60" s="106">
        <v>6239</v>
      </c>
      <c r="BH60" s="106">
        <v>0</v>
      </c>
      <c r="BI60" s="106"/>
      <c r="BJ60" s="106" t="s">
        <v>407</v>
      </c>
      <c r="BK60" s="106">
        <v>6041</v>
      </c>
      <c r="BL60" t="s">
        <v>1997</v>
      </c>
      <c r="BM60" s="299">
        <v>1490</v>
      </c>
    </row>
    <row r="61" spans="1:65">
      <c r="A61" t="s">
        <v>48</v>
      </c>
      <c r="B61" t="s">
        <v>64</v>
      </c>
      <c r="C61" t="s">
        <v>63</v>
      </c>
      <c r="D61" t="s">
        <v>323</v>
      </c>
      <c r="E61">
        <v>10327</v>
      </c>
      <c r="F61">
        <v>10226</v>
      </c>
      <c r="G61">
        <v>10142</v>
      </c>
      <c r="H61">
        <v>10985</v>
      </c>
      <c r="I61">
        <v>9965</v>
      </c>
      <c r="J61">
        <v>9868</v>
      </c>
      <c r="K61">
        <v>9787</v>
      </c>
      <c r="L61">
        <v>10600</v>
      </c>
      <c r="M61">
        <v>10303</v>
      </c>
      <c r="N61">
        <v>10105</v>
      </c>
      <c r="O61">
        <v>10644</v>
      </c>
      <c r="P61">
        <v>0</v>
      </c>
      <c r="Q61">
        <v>3.5028790786948177E-2</v>
      </c>
      <c r="R61">
        <v>1460</v>
      </c>
      <c r="S61">
        <v>2175400</v>
      </c>
      <c r="T61">
        <v>362</v>
      </c>
      <c r="U61">
        <v>720</v>
      </c>
      <c r="V61">
        <v>1075</v>
      </c>
      <c r="W61">
        <v>1460</v>
      </c>
      <c r="X61">
        <v>539380</v>
      </c>
      <c r="Y61">
        <v>533420</v>
      </c>
      <c r="Z61">
        <v>528949.99999999977</v>
      </c>
      <c r="AA61">
        <v>573650.00000000023</v>
      </c>
      <c r="AB61">
        <v>24</v>
      </c>
      <c r="AC61">
        <v>121</v>
      </c>
      <c r="AD61">
        <v>-502</v>
      </c>
      <c r="AE61">
        <v>0</v>
      </c>
      <c r="AF61">
        <v>35760</v>
      </c>
      <c r="AG61">
        <v>180290</v>
      </c>
      <c r="AH61">
        <v>0</v>
      </c>
      <c r="AI61">
        <v>0</v>
      </c>
      <c r="AJ61">
        <v>2175400</v>
      </c>
      <c r="AK61">
        <v>6385000</v>
      </c>
      <c r="AL61">
        <v>1490</v>
      </c>
      <c r="AM61">
        <v>41680</v>
      </c>
      <c r="AN61">
        <v>40220</v>
      </c>
      <c r="AO61">
        <v>31353</v>
      </c>
      <c r="AP61">
        <v>30255</v>
      </c>
      <c r="AQ61">
        <v>-338</v>
      </c>
      <c r="AR61">
        <v>-237</v>
      </c>
      <c r="AS61">
        <v>-857</v>
      </c>
      <c r="AT61">
        <v>0</v>
      </c>
      <c r="AU61">
        <v>35760</v>
      </c>
      <c r="AV61">
        <v>180290</v>
      </c>
      <c r="AW61">
        <v>0</v>
      </c>
      <c r="AX61">
        <v>0</v>
      </c>
      <c r="AY61">
        <v>503620</v>
      </c>
      <c r="AZ61">
        <v>353130</v>
      </c>
      <c r="BA61">
        <v>528949.99999999977</v>
      </c>
      <c r="BB61">
        <v>0</v>
      </c>
      <c r="BC61">
        <v>503620</v>
      </c>
      <c r="BD61">
        <v>353130</v>
      </c>
      <c r="BE61">
        <v>528949.99999999977</v>
      </c>
      <c r="BF61">
        <v>0</v>
      </c>
      <c r="BG61" s="106">
        <v>10644</v>
      </c>
      <c r="BH61" s="106">
        <v>0</v>
      </c>
      <c r="BI61" s="106"/>
      <c r="BJ61" s="106" t="s">
        <v>407</v>
      </c>
      <c r="BK61" s="106">
        <v>9853</v>
      </c>
      <c r="BL61" t="s">
        <v>1997</v>
      </c>
      <c r="BM61" s="299">
        <v>1490</v>
      </c>
    </row>
    <row r="62" spans="1:65">
      <c r="A62" t="s">
        <v>48</v>
      </c>
      <c r="B62" t="s">
        <v>64</v>
      </c>
      <c r="C62" t="s">
        <v>63</v>
      </c>
      <c r="D62" t="s">
        <v>321</v>
      </c>
      <c r="E62">
        <v>8141</v>
      </c>
      <c r="F62">
        <v>9325</v>
      </c>
      <c r="G62">
        <v>9335</v>
      </c>
      <c r="H62">
        <v>9565</v>
      </c>
      <c r="I62">
        <v>7803</v>
      </c>
      <c r="J62">
        <v>9021</v>
      </c>
      <c r="K62">
        <v>9023</v>
      </c>
      <c r="L62">
        <v>9246</v>
      </c>
      <c r="M62">
        <v>9495</v>
      </c>
      <c r="N62">
        <v>9694</v>
      </c>
      <c r="O62">
        <v>9360</v>
      </c>
      <c r="P62">
        <v>0</v>
      </c>
      <c r="Q62">
        <v>3.5005224660397072E-2</v>
      </c>
      <c r="R62">
        <v>1273</v>
      </c>
      <c r="S62">
        <v>1896770</v>
      </c>
      <c r="T62">
        <v>338</v>
      </c>
      <c r="U62">
        <v>642</v>
      </c>
      <c r="V62">
        <v>954</v>
      </c>
      <c r="W62">
        <v>1273</v>
      </c>
      <c r="X62">
        <v>503620</v>
      </c>
      <c r="Y62">
        <v>452960</v>
      </c>
      <c r="Z62">
        <v>464880</v>
      </c>
      <c r="AA62">
        <v>475310</v>
      </c>
      <c r="AB62">
        <v>-1354</v>
      </c>
      <c r="AC62">
        <v>-369</v>
      </c>
      <c r="AD62">
        <v>-25</v>
      </c>
      <c r="AE62">
        <v>0</v>
      </c>
      <c r="AF62">
        <v>0</v>
      </c>
      <c r="AG62">
        <v>0</v>
      </c>
      <c r="AH62">
        <v>0</v>
      </c>
      <c r="AI62">
        <v>0</v>
      </c>
      <c r="AJ62">
        <v>1896770</v>
      </c>
      <c r="AK62">
        <v>6389000</v>
      </c>
      <c r="AL62">
        <v>1490</v>
      </c>
      <c r="AM62">
        <v>36366</v>
      </c>
      <c r="AN62">
        <v>35093</v>
      </c>
      <c r="AO62">
        <v>28225</v>
      </c>
      <c r="AP62">
        <v>27290</v>
      </c>
      <c r="AQ62">
        <v>-1692</v>
      </c>
      <c r="AR62">
        <v>-673</v>
      </c>
      <c r="AS62">
        <v>-337</v>
      </c>
      <c r="AT62">
        <v>0</v>
      </c>
      <c r="AU62">
        <v>0</v>
      </c>
      <c r="AV62">
        <v>0</v>
      </c>
      <c r="AW62">
        <v>0</v>
      </c>
      <c r="AX62">
        <v>0</v>
      </c>
      <c r="AY62">
        <v>503620</v>
      </c>
      <c r="AZ62">
        <v>452960</v>
      </c>
      <c r="BA62">
        <v>464880</v>
      </c>
      <c r="BB62">
        <v>0</v>
      </c>
      <c r="BC62">
        <v>503620</v>
      </c>
      <c r="BD62">
        <v>452960</v>
      </c>
      <c r="BE62">
        <v>464880</v>
      </c>
      <c r="BF62">
        <v>0</v>
      </c>
      <c r="BG62" s="106">
        <v>9360</v>
      </c>
      <c r="BH62" s="106">
        <v>0</v>
      </c>
      <c r="BI62" s="106"/>
      <c r="BJ62" s="106" t="s">
        <v>407</v>
      </c>
      <c r="BK62" s="106">
        <v>9163</v>
      </c>
      <c r="BL62" t="s">
        <v>1997</v>
      </c>
      <c r="BM62" s="299">
        <v>1490</v>
      </c>
    </row>
    <row r="63" spans="1:65">
      <c r="A63" t="s">
        <v>77</v>
      </c>
      <c r="B63" t="s">
        <v>76</v>
      </c>
      <c r="C63" t="s">
        <v>75</v>
      </c>
      <c r="D63" t="s">
        <v>319</v>
      </c>
      <c r="E63">
        <v>138</v>
      </c>
      <c r="F63">
        <v>139</v>
      </c>
      <c r="G63">
        <v>140</v>
      </c>
      <c r="H63">
        <v>145</v>
      </c>
      <c r="I63">
        <v>132.23268969298172</v>
      </c>
      <c r="J63">
        <v>144.26486239154536</v>
      </c>
      <c r="K63">
        <v>134</v>
      </c>
      <c r="L63">
        <v>140.19470414855405</v>
      </c>
      <c r="M63">
        <v>144</v>
      </c>
      <c r="N63">
        <v>107</v>
      </c>
      <c r="O63">
        <v>163</v>
      </c>
      <c r="P63">
        <v>0</v>
      </c>
      <c r="Q63">
        <v>2.0120540510531783E-2</v>
      </c>
      <c r="R63">
        <v>11.307743766918861</v>
      </c>
      <c r="S63">
        <v>16848.538212709103</v>
      </c>
      <c r="T63">
        <v>5.7673103070182776</v>
      </c>
      <c r="U63">
        <v>0.50244791547288514</v>
      </c>
      <c r="V63">
        <v>6.5024479154728851</v>
      </c>
      <c r="W63">
        <v>11.307743766918861</v>
      </c>
      <c r="X63">
        <v>8593.2923574572324</v>
      </c>
      <c r="Y63">
        <v>0</v>
      </c>
      <c r="Z63">
        <v>1095.3550365973679</v>
      </c>
      <c r="AA63">
        <v>7159.8908186545032</v>
      </c>
      <c r="AB63">
        <v>-6</v>
      </c>
      <c r="AC63">
        <v>32</v>
      </c>
      <c r="AD63">
        <v>-23</v>
      </c>
      <c r="AE63">
        <v>0</v>
      </c>
      <c r="AF63">
        <v>0</v>
      </c>
      <c r="AG63">
        <v>8593.2923574572324</v>
      </c>
      <c r="AH63">
        <v>0</v>
      </c>
      <c r="AI63">
        <v>0</v>
      </c>
      <c r="AJ63">
        <v>16848.538212709103</v>
      </c>
      <c r="AK63">
        <v>212000</v>
      </c>
      <c r="AL63">
        <v>1490</v>
      </c>
      <c r="AM63">
        <v>562</v>
      </c>
      <c r="AN63">
        <v>550.69225623308114</v>
      </c>
      <c r="AO63">
        <v>424</v>
      </c>
      <c r="AP63">
        <v>418.45956654009944</v>
      </c>
      <c r="AQ63">
        <v>-11.767310307018278</v>
      </c>
      <c r="AR63">
        <v>37.264862391545364</v>
      </c>
      <c r="AS63">
        <v>-29</v>
      </c>
      <c r="AT63">
        <v>0</v>
      </c>
      <c r="AU63">
        <v>0</v>
      </c>
      <c r="AV63">
        <v>0</v>
      </c>
      <c r="AW63">
        <v>0</v>
      </c>
      <c r="AX63">
        <v>0</v>
      </c>
      <c r="AY63">
        <v>8593.2923574572324</v>
      </c>
      <c r="AZ63">
        <v>-8593.2923574572324</v>
      </c>
      <c r="BA63">
        <v>1095.3550365973679</v>
      </c>
      <c r="BB63">
        <v>0</v>
      </c>
      <c r="BC63">
        <v>8593.2923574572324</v>
      </c>
      <c r="BD63">
        <v>0</v>
      </c>
      <c r="BE63">
        <v>1095.3550365973679</v>
      </c>
      <c r="BF63">
        <v>0</v>
      </c>
      <c r="BG63" s="106">
        <v>163</v>
      </c>
      <c r="BH63" s="106">
        <v>0</v>
      </c>
      <c r="BI63" s="106"/>
      <c r="BJ63" s="106" t="s">
        <v>406</v>
      </c>
      <c r="BK63" s="106">
        <v>144</v>
      </c>
      <c r="BL63" t="s">
        <v>1996</v>
      </c>
      <c r="BM63" s="299">
        <v>1490</v>
      </c>
    </row>
    <row r="64" spans="1:65">
      <c r="A64" t="s">
        <v>60</v>
      </c>
      <c r="B64" t="s">
        <v>69</v>
      </c>
      <c r="C64" t="s">
        <v>101</v>
      </c>
      <c r="D64" t="s">
        <v>317</v>
      </c>
      <c r="E64">
        <v>13289</v>
      </c>
      <c r="F64">
        <v>13107</v>
      </c>
      <c r="G64">
        <v>12506</v>
      </c>
      <c r="H64">
        <v>13779</v>
      </c>
      <c r="I64">
        <v>12823.885</v>
      </c>
      <c r="J64">
        <v>12648</v>
      </c>
      <c r="K64">
        <v>12068</v>
      </c>
      <c r="L64">
        <v>13299</v>
      </c>
      <c r="M64">
        <v>13482</v>
      </c>
      <c r="N64">
        <v>13028</v>
      </c>
      <c r="O64">
        <v>13154</v>
      </c>
      <c r="P64">
        <v>0</v>
      </c>
      <c r="Q64">
        <v>3.4967350657732349E-2</v>
      </c>
      <c r="R64">
        <v>1842.114999999998</v>
      </c>
      <c r="S64">
        <v>1565797.7499999984</v>
      </c>
      <c r="T64">
        <v>465.11499999999978</v>
      </c>
      <c r="U64">
        <v>924.11499999999796</v>
      </c>
      <c r="V64">
        <v>1362.114999999998</v>
      </c>
      <c r="W64">
        <v>1842.114999999998</v>
      </c>
      <c r="X64">
        <v>395347.74999999983</v>
      </c>
      <c r="Y64">
        <v>390149.99999999854</v>
      </c>
      <c r="Z64">
        <v>372300</v>
      </c>
      <c r="AA64">
        <v>408000</v>
      </c>
      <c r="AB64">
        <v>-193</v>
      </c>
      <c r="AC64">
        <v>79</v>
      </c>
      <c r="AD64">
        <v>-648</v>
      </c>
      <c r="AE64">
        <v>0</v>
      </c>
      <c r="AF64">
        <v>0</v>
      </c>
      <c r="AG64">
        <v>0</v>
      </c>
      <c r="AH64">
        <v>0</v>
      </c>
      <c r="AI64">
        <v>0</v>
      </c>
      <c r="AJ64">
        <v>1565797.7499999984</v>
      </c>
      <c r="AK64">
        <v>10974000</v>
      </c>
      <c r="AL64">
        <v>850</v>
      </c>
      <c r="AM64">
        <v>52681</v>
      </c>
      <c r="AN64">
        <v>50838.885000000002</v>
      </c>
      <c r="AO64">
        <v>39392</v>
      </c>
      <c r="AP64">
        <v>38015</v>
      </c>
      <c r="AQ64">
        <v>-658.11499999999978</v>
      </c>
      <c r="AR64">
        <v>-380</v>
      </c>
      <c r="AS64">
        <v>-1086</v>
      </c>
      <c r="AT64">
        <v>0</v>
      </c>
      <c r="AU64">
        <v>0</v>
      </c>
      <c r="AV64">
        <v>785498</v>
      </c>
      <c r="AW64">
        <v>0</v>
      </c>
      <c r="AX64">
        <v>0</v>
      </c>
      <c r="AY64">
        <v>395347.74999999983</v>
      </c>
      <c r="AZ64">
        <v>390149.99999999854</v>
      </c>
      <c r="BA64">
        <v>372300</v>
      </c>
      <c r="BB64">
        <v>0</v>
      </c>
      <c r="BC64">
        <v>395347.74999999983</v>
      </c>
      <c r="BD64">
        <v>-395348.00000000146</v>
      </c>
      <c r="BE64">
        <v>372300</v>
      </c>
      <c r="BF64">
        <v>0</v>
      </c>
      <c r="BG64" s="106">
        <v>13154</v>
      </c>
      <c r="BH64" s="106">
        <v>0</v>
      </c>
      <c r="BI64" s="106"/>
      <c r="BJ64" s="106" t="s">
        <v>407</v>
      </c>
      <c r="BK64" s="106">
        <v>13482</v>
      </c>
      <c r="BL64" t="s">
        <v>1997</v>
      </c>
      <c r="BM64" s="299">
        <v>850</v>
      </c>
    </row>
    <row r="65" spans="1:65">
      <c r="A65" t="s">
        <v>48</v>
      </c>
      <c r="B65" t="s">
        <v>120</v>
      </c>
      <c r="C65" t="s">
        <v>119</v>
      </c>
      <c r="D65" t="s">
        <v>315</v>
      </c>
      <c r="E65">
        <v>15434</v>
      </c>
      <c r="F65">
        <v>15557</v>
      </c>
      <c r="G65">
        <v>16178</v>
      </c>
      <c r="H65">
        <v>16262</v>
      </c>
      <c r="I65">
        <v>14893.81</v>
      </c>
      <c r="J65">
        <v>15012.504999999999</v>
      </c>
      <c r="K65">
        <v>15611.769999999999</v>
      </c>
      <c r="L65">
        <v>15692.83</v>
      </c>
      <c r="M65">
        <v>15651</v>
      </c>
      <c r="N65">
        <v>15529</v>
      </c>
      <c r="O65">
        <v>15203</v>
      </c>
      <c r="P65">
        <v>0</v>
      </c>
      <c r="Q65">
        <v>3.4999999999999989E-2</v>
      </c>
      <c r="R65">
        <v>2220.0849999999991</v>
      </c>
      <c r="S65">
        <v>3307926.6499999985</v>
      </c>
      <c r="T65">
        <v>540.19000000000051</v>
      </c>
      <c r="U65">
        <v>1084.6850000000013</v>
      </c>
      <c r="V65">
        <v>1650.9150000000009</v>
      </c>
      <c r="W65">
        <v>2220.0849999999991</v>
      </c>
      <c r="X65">
        <v>804883.10000000068</v>
      </c>
      <c r="Y65">
        <v>811297.55000000109</v>
      </c>
      <c r="Z65">
        <v>843682.69999999925</v>
      </c>
      <c r="AA65">
        <v>848063.29999999749</v>
      </c>
      <c r="AB65">
        <v>-217</v>
      </c>
      <c r="AC65">
        <v>28</v>
      </c>
      <c r="AD65">
        <v>975</v>
      </c>
      <c r="AE65">
        <v>0</v>
      </c>
      <c r="AF65">
        <v>0</v>
      </c>
      <c r="AG65">
        <v>0</v>
      </c>
      <c r="AH65">
        <v>1171140</v>
      </c>
      <c r="AI65">
        <v>0</v>
      </c>
      <c r="AJ65">
        <v>3307926.6499999985</v>
      </c>
      <c r="AK65">
        <v>11327000</v>
      </c>
      <c r="AL65">
        <v>1490</v>
      </c>
      <c r="AM65">
        <v>63431</v>
      </c>
      <c r="AN65">
        <v>61210.915000000001</v>
      </c>
      <c r="AO65">
        <v>47997</v>
      </c>
      <c r="AP65">
        <v>46317.104999999996</v>
      </c>
      <c r="AQ65">
        <v>-757.19000000000051</v>
      </c>
      <c r="AR65">
        <v>-516.4950000000008</v>
      </c>
      <c r="AS65">
        <v>408.76999999999862</v>
      </c>
      <c r="AT65">
        <v>0</v>
      </c>
      <c r="AU65">
        <v>810560</v>
      </c>
      <c r="AV65">
        <v>810560</v>
      </c>
      <c r="AW65">
        <v>0</v>
      </c>
      <c r="AX65">
        <v>0</v>
      </c>
      <c r="AY65">
        <v>804883.10000000068</v>
      </c>
      <c r="AZ65">
        <v>811297.55000000109</v>
      </c>
      <c r="BA65">
        <v>-327457.30000000075</v>
      </c>
      <c r="BB65">
        <v>0</v>
      </c>
      <c r="BC65">
        <v>-5676.8999999993248</v>
      </c>
      <c r="BD65">
        <v>737.5500000010943</v>
      </c>
      <c r="BE65">
        <v>843682.69999999925</v>
      </c>
      <c r="BF65">
        <v>0</v>
      </c>
      <c r="BG65" s="106">
        <v>15203</v>
      </c>
      <c r="BH65" s="106">
        <v>0</v>
      </c>
      <c r="BI65" s="106"/>
      <c r="BJ65" s="106" t="s">
        <v>413</v>
      </c>
      <c r="BK65" s="106">
        <v>15103</v>
      </c>
      <c r="BL65" t="s">
        <v>1997</v>
      </c>
      <c r="BM65" s="299">
        <v>1490</v>
      </c>
    </row>
    <row r="66" spans="1:65">
      <c r="A66" t="s">
        <v>53</v>
      </c>
      <c r="B66" t="s">
        <v>52</v>
      </c>
      <c r="C66" t="s">
        <v>51</v>
      </c>
      <c r="D66" t="s">
        <v>313</v>
      </c>
      <c r="E66">
        <v>8145</v>
      </c>
      <c r="F66">
        <v>8496</v>
      </c>
      <c r="G66">
        <v>8589</v>
      </c>
      <c r="H66">
        <v>8589</v>
      </c>
      <c r="I66">
        <v>8292</v>
      </c>
      <c r="J66">
        <v>8454.56</v>
      </c>
      <c r="K66">
        <v>7813.4889999999996</v>
      </c>
      <c r="L66">
        <v>8150.4750000000004</v>
      </c>
      <c r="M66">
        <v>7413</v>
      </c>
      <c r="N66">
        <v>7567</v>
      </c>
      <c r="O66">
        <v>8862</v>
      </c>
      <c r="P66">
        <v>0</v>
      </c>
      <c r="Q66">
        <v>3.2776723143794977E-2</v>
      </c>
      <c r="R66">
        <v>1108.4760000000024</v>
      </c>
      <c r="S66">
        <v>1651629.2400000035</v>
      </c>
      <c r="T66">
        <v>-147</v>
      </c>
      <c r="U66">
        <v>-105.55999999999767</v>
      </c>
      <c r="V66">
        <v>669.95100000000093</v>
      </c>
      <c r="W66">
        <v>1108.4760000000024</v>
      </c>
      <c r="X66">
        <v>0</v>
      </c>
      <c r="Y66">
        <v>0</v>
      </c>
      <c r="Z66">
        <v>998226.99000000127</v>
      </c>
      <c r="AA66">
        <v>653402.25000000221</v>
      </c>
      <c r="AB66">
        <v>732</v>
      </c>
      <c r="AC66">
        <v>929</v>
      </c>
      <c r="AD66">
        <v>-273</v>
      </c>
      <c r="AE66">
        <v>0</v>
      </c>
      <c r="AF66">
        <v>0</v>
      </c>
      <c r="AG66">
        <v>0</v>
      </c>
      <c r="AH66">
        <v>998226.99000000127</v>
      </c>
      <c r="AI66">
        <v>0</v>
      </c>
      <c r="AJ66">
        <v>1651629.2400000035</v>
      </c>
      <c r="AK66">
        <v>6294000</v>
      </c>
      <c r="AL66">
        <v>1490</v>
      </c>
      <c r="AM66">
        <v>33819</v>
      </c>
      <c r="AN66">
        <v>32710.523999999998</v>
      </c>
      <c r="AO66">
        <v>25674</v>
      </c>
      <c r="AP66">
        <v>24418.523999999998</v>
      </c>
      <c r="AQ66">
        <v>879</v>
      </c>
      <c r="AR66">
        <v>887.55999999999949</v>
      </c>
      <c r="AS66">
        <v>-1048.5110000000004</v>
      </c>
      <c r="AT66">
        <v>0</v>
      </c>
      <c r="AU66">
        <v>0</v>
      </c>
      <c r="AV66">
        <v>0</v>
      </c>
      <c r="AW66">
        <v>0</v>
      </c>
      <c r="AX66">
        <v>0</v>
      </c>
      <c r="AY66">
        <v>0</v>
      </c>
      <c r="AZ66">
        <v>0</v>
      </c>
      <c r="BA66">
        <v>0</v>
      </c>
      <c r="BB66">
        <v>0</v>
      </c>
      <c r="BC66">
        <v>0</v>
      </c>
      <c r="BD66">
        <v>0</v>
      </c>
      <c r="BE66">
        <v>998226.99000000127</v>
      </c>
      <c r="BF66">
        <v>0</v>
      </c>
      <c r="BG66" s="106">
        <v>8862</v>
      </c>
      <c r="BH66" s="106">
        <v>0</v>
      </c>
      <c r="BI66" s="106"/>
      <c r="BJ66" s="106" t="s">
        <v>406</v>
      </c>
      <c r="BK66" s="106">
        <v>7391</v>
      </c>
      <c r="BL66" t="s">
        <v>1997</v>
      </c>
      <c r="BM66" s="299">
        <v>1490</v>
      </c>
    </row>
    <row r="67" spans="1:65">
      <c r="A67" t="s">
        <v>77</v>
      </c>
      <c r="B67" t="s">
        <v>76</v>
      </c>
      <c r="C67" t="s">
        <v>75</v>
      </c>
      <c r="D67" t="s">
        <v>311</v>
      </c>
      <c r="E67">
        <v>9094.59</v>
      </c>
      <c r="F67">
        <v>9331.5669999999991</v>
      </c>
      <c r="G67">
        <v>9106.94</v>
      </c>
      <c r="H67">
        <v>10038.539000000001</v>
      </c>
      <c r="I67">
        <v>8935.4346750000004</v>
      </c>
      <c r="J67">
        <v>9168.2645775000001</v>
      </c>
      <c r="K67">
        <v>8947.56855</v>
      </c>
      <c r="L67">
        <v>9862.8645675000007</v>
      </c>
      <c r="M67">
        <v>9291</v>
      </c>
      <c r="N67">
        <v>9462</v>
      </c>
      <c r="O67">
        <v>9440</v>
      </c>
      <c r="P67">
        <v>0</v>
      </c>
      <c r="Q67">
        <v>1.7499999999999787E-2</v>
      </c>
      <c r="R67">
        <v>657.50362999999197</v>
      </c>
      <c r="S67">
        <v>979680.40869998804</v>
      </c>
      <c r="T67">
        <v>159.15532499999972</v>
      </c>
      <c r="U67">
        <v>322.45774749999691</v>
      </c>
      <c r="V67">
        <v>481.82919749999928</v>
      </c>
      <c r="W67">
        <v>657.50362999999197</v>
      </c>
      <c r="X67">
        <v>237141.43424999958</v>
      </c>
      <c r="Y67">
        <v>243320.60952499579</v>
      </c>
      <c r="Z67">
        <v>237463.46050000354</v>
      </c>
      <c r="AA67">
        <v>261754.90442498913</v>
      </c>
      <c r="AB67">
        <v>-196.40999999999985</v>
      </c>
      <c r="AC67">
        <v>-130.4330000000009</v>
      </c>
      <c r="AD67">
        <v>-333.05999999999949</v>
      </c>
      <c r="AE67">
        <v>0</v>
      </c>
      <c r="AF67">
        <v>0</v>
      </c>
      <c r="AG67">
        <v>0</v>
      </c>
      <c r="AH67">
        <v>0</v>
      </c>
      <c r="AI67">
        <v>0</v>
      </c>
      <c r="AJ67">
        <v>979680.40869998804</v>
      </c>
      <c r="AK67">
        <v>6213000</v>
      </c>
      <c r="AL67">
        <v>1490</v>
      </c>
      <c r="AM67">
        <v>37571.635999999999</v>
      </c>
      <c r="AN67">
        <v>36914.132370000007</v>
      </c>
      <c r="AO67">
        <v>28477.045999999998</v>
      </c>
      <c r="AP67">
        <v>27978.697695000003</v>
      </c>
      <c r="AQ67">
        <v>-355.56532499999958</v>
      </c>
      <c r="AR67">
        <v>-293.73542249999991</v>
      </c>
      <c r="AS67">
        <v>-492.43145000000004</v>
      </c>
      <c r="AT67">
        <v>0</v>
      </c>
      <c r="AU67">
        <v>0</v>
      </c>
      <c r="AV67">
        <v>0</v>
      </c>
      <c r="AW67">
        <v>0</v>
      </c>
      <c r="AX67">
        <v>0</v>
      </c>
      <c r="AY67">
        <v>237141.43424999958</v>
      </c>
      <c r="AZ67">
        <v>243320.60952499579</v>
      </c>
      <c r="BA67">
        <v>237463.46050000354</v>
      </c>
      <c r="BB67">
        <v>0</v>
      </c>
      <c r="BC67">
        <v>237141.43424999958</v>
      </c>
      <c r="BD67">
        <v>243320.60952499579</v>
      </c>
      <c r="BE67">
        <v>237463.46050000354</v>
      </c>
      <c r="BF67">
        <v>0</v>
      </c>
      <c r="BG67" s="106">
        <v>9440</v>
      </c>
      <c r="BH67" s="106">
        <v>0</v>
      </c>
      <c r="BI67" s="106"/>
      <c r="BJ67" s="106" t="s">
        <v>407</v>
      </c>
      <c r="BK67" s="106">
        <v>9128</v>
      </c>
      <c r="BL67" t="s">
        <v>1996</v>
      </c>
      <c r="BM67" s="299">
        <v>1490</v>
      </c>
    </row>
    <row r="68" spans="1:65">
      <c r="A68" t="s">
        <v>48</v>
      </c>
      <c r="B68" t="s">
        <v>64</v>
      </c>
      <c r="C68" t="s">
        <v>119</v>
      </c>
      <c r="D68" t="s">
        <v>309</v>
      </c>
      <c r="E68">
        <v>14445</v>
      </c>
      <c r="F68">
        <v>14145</v>
      </c>
      <c r="G68">
        <v>13657</v>
      </c>
      <c r="H68">
        <v>14227</v>
      </c>
      <c r="I68">
        <v>14015</v>
      </c>
      <c r="J68">
        <v>14037</v>
      </c>
      <c r="K68">
        <v>13479</v>
      </c>
      <c r="L68">
        <v>13877</v>
      </c>
      <c r="M68">
        <v>13752</v>
      </c>
      <c r="N68">
        <v>13789</v>
      </c>
      <c r="O68">
        <v>13112</v>
      </c>
      <c r="P68">
        <v>0</v>
      </c>
      <c r="Q68">
        <v>1.8875942911782413E-2</v>
      </c>
      <c r="R68">
        <v>1066</v>
      </c>
      <c r="S68">
        <v>1588340</v>
      </c>
      <c r="T68">
        <v>430</v>
      </c>
      <c r="U68">
        <v>538</v>
      </c>
      <c r="V68">
        <v>716</v>
      </c>
      <c r="W68">
        <v>1066</v>
      </c>
      <c r="X68">
        <v>640700</v>
      </c>
      <c r="Y68">
        <v>160920</v>
      </c>
      <c r="Z68">
        <v>265220</v>
      </c>
      <c r="AA68">
        <v>521500</v>
      </c>
      <c r="AB68">
        <v>693</v>
      </c>
      <c r="AC68">
        <v>356</v>
      </c>
      <c r="AD68">
        <v>545</v>
      </c>
      <c r="AE68">
        <v>0</v>
      </c>
      <c r="AF68">
        <v>640700</v>
      </c>
      <c r="AG68">
        <v>160920</v>
      </c>
      <c r="AH68">
        <v>265220</v>
      </c>
      <c r="AI68">
        <v>0</v>
      </c>
      <c r="AJ68">
        <v>1588340</v>
      </c>
      <c r="AK68">
        <v>10408000</v>
      </c>
      <c r="AL68">
        <v>1490</v>
      </c>
      <c r="AM68">
        <v>56474</v>
      </c>
      <c r="AN68">
        <v>55408</v>
      </c>
      <c r="AO68">
        <v>42029</v>
      </c>
      <c r="AP68">
        <v>41393</v>
      </c>
      <c r="AQ68">
        <v>263</v>
      </c>
      <c r="AR68">
        <v>248</v>
      </c>
      <c r="AS68">
        <v>367</v>
      </c>
      <c r="AT68">
        <v>0</v>
      </c>
      <c r="AU68">
        <v>640700</v>
      </c>
      <c r="AV68">
        <v>160920</v>
      </c>
      <c r="AW68">
        <v>265220</v>
      </c>
      <c r="AX68">
        <v>0</v>
      </c>
      <c r="AY68">
        <v>0</v>
      </c>
      <c r="AZ68">
        <v>0</v>
      </c>
      <c r="BA68">
        <v>0</v>
      </c>
      <c r="BB68">
        <v>0</v>
      </c>
      <c r="BC68">
        <v>0</v>
      </c>
      <c r="BD68">
        <v>0</v>
      </c>
      <c r="BE68">
        <v>0</v>
      </c>
      <c r="BF68">
        <v>0</v>
      </c>
      <c r="BG68" s="106">
        <v>13112</v>
      </c>
      <c r="BH68" s="106">
        <v>265220</v>
      </c>
      <c r="BI68" s="106"/>
      <c r="BJ68" s="106" t="s">
        <v>406</v>
      </c>
      <c r="BK68" s="106">
        <v>13538</v>
      </c>
      <c r="BL68" t="s">
        <v>1997</v>
      </c>
      <c r="BM68" s="299">
        <v>1490</v>
      </c>
    </row>
    <row r="69" spans="1:65">
      <c r="A69" t="s">
        <v>48</v>
      </c>
      <c r="B69" t="s">
        <v>120</v>
      </c>
      <c r="C69" t="s">
        <v>119</v>
      </c>
      <c r="D69" t="s">
        <v>307</v>
      </c>
      <c r="E69">
        <v>3313</v>
      </c>
      <c r="F69">
        <v>3373</v>
      </c>
      <c r="G69">
        <v>3247</v>
      </c>
      <c r="H69">
        <v>3393</v>
      </c>
      <c r="I69">
        <v>3197</v>
      </c>
      <c r="J69">
        <v>3254</v>
      </c>
      <c r="K69">
        <v>3133</v>
      </c>
      <c r="L69">
        <v>3274</v>
      </c>
      <c r="M69">
        <v>3261</v>
      </c>
      <c r="N69">
        <v>3207</v>
      </c>
      <c r="O69">
        <v>3138</v>
      </c>
      <c r="P69">
        <v>0</v>
      </c>
      <c r="Q69">
        <v>3.5119315623592974E-2</v>
      </c>
      <c r="R69">
        <v>468</v>
      </c>
      <c r="S69">
        <v>697320</v>
      </c>
      <c r="T69">
        <v>116</v>
      </c>
      <c r="U69">
        <v>235</v>
      </c>
      <c r="V69">
        <v>349</v>
      </c>
      <c r="W69">
        <v>468</v>
      </c>
      <c r="X69">
        <v>172840</v>
      </c>
      <c r="Y69">
        <v>177310</v>
      </c>
      <c r="Z69">
        <v>169860</v>
      </c>
      <c r="AA69">
        <v>177310</v>
      </c>
      <c r="AB69">
        <v>52</v>
      </c>
      <c r="AC69">
        <v>166</v>
      </c>
      <c r="AD69">
        <v>109</v>
      </c>
      <c r="AE69">
        <v>0</v>
      </c>
      <c r="AF69">
        <v>77480</v>
      </c>
      <c r="AG69">
        <v>247340</v>
      </c>
      <c r="AH69">
        <v>162410</v>
      </c>
      <c r="AI69">
        <v>0</v>
      </c>
      <c r="AJ69">
        <v>697320</v>
      </c>
      <c r="AK69">
        <v>2074000</v>
      </c>
      <c r="AL69">
        <v>1490</v>
      </c>
      <c r="AM69">
        <v>13326</v>
      </c>
      <c r="AN69">
        <v>12858</v>
      </c>
      <c r="AO69">
        <v>10013</v>
      </c>
      <c r="AP69">
        <v>9661</v>
      </c>
      <c r="AQ69">
        <v>-64</v>
      </c>
      <c r="AR69">
        <v>47</v>
      </c>
      <c r="AS69">
        <v>-5</v>
      </c>
      <c r="AT69">
        <v>0</v>
      </c>
      <c r="AU69">
        <v>172760.68376068378</v>
      </c>
      <c r="AV69">
        <v>177310</v>
      </c>
      <c r="AW69">
        <v>169860</v>
      </c>
      <c r="AX69">
        <v>0</v>
      </c>
      <c r="AY69">
        <v>95360</v>
      </c>
      <c r="AZ69">
        <v>-70030</v>
      </c>
      <c r="BA69">
        <v>7450</v>
      </c>
      <c r="BB69">
        <v>0</v>
      </c>
      <c r="BC69">
        <v>79.316239316220162</v>
      </c>
      <c r="BD69">
        <v>0</v>
      </c>
      <c r="BE69">
        <v>0</v>
      </c>
      <c r="BF69">
        <v>0</v>
      </c>
      <c r="BG69" s="106">
        <v>3138</v>
      </c>
      <c r="BH69" s="106">
        <v>169860</v>
      </c>
      <c r="BI69" s="106"/>
      <c r="BJ69" s="106" t="s">
        <v>406</v>
      </c>
      <c r="BK69" s="106">
        <v>3051</v>
      </c>
      <c r="BL69" t="s">
        <v>1997</v>
      </c>
      <c r="BM69" s="299">
        <v>1490</v>
      </c>
    </row>
    <row r="70" spans="1:65">
      <c r="A70" t="s">
        <v>53</v>
      </c>
      <c r="B70" t="s">
        <v>163</v>
      </c>
      <c r="C70" t="s">
        <v>108</v>
      </c>
      <c r="D70" t="s">
        <v>305</v>
      </c>
      <c r="E70">
        <v>7099</v>
      </c>
      <c r="F70">
        <v>6959</v>
      </c>
      <c r="G70">
        <v>6930</v>
      </c>
      <c r="H70">
        <v>7236</v>
      </c>
      <c r="I70">
        <v>7080</v>
      </c>
      <c r="J70">
        <v>6536</v>
      </c>
      <c r="K70">
        <v>6808</v>
      </c>
      <c r="L70">
        <v>6808</v>
      </c>
      <c r="M70">
        <v>7005</v>
      </c>
      <c r="N70">
        <v>7080</v>
      </c>
      <c r="O70">
        <v>6835</v>
      </c>
      <c r="P70">
        <v>0</v>
      </c>
      <c r="Q70">
        <v>3.5147392290249435E-2</v>
      </c>
      <c r="R70">
        <v>992</v>
      </c>
      <c r="S70">
        <v>1478080</v>
      </c>
      <c r="T70">
        <v>19</v>
      </c>
      <c r="U70">
        <v>442</v>
      </c>
      <c r="V70">
        <v>564</v>
      </c>
      <c r="W70">
        <v>992</v>
      </c>
      <c r="X70">
        <v>28310</v>
      </c>
      <c r="Y70">
        <v>630270</v>
      </c>
      <c r="Z70">
        <v>181780.00000000012</v>
      </c>
      <c r="AA70">
        <v>637719.99999999988</v>
      </c>
      <c r="AB70">
        <v>94</v>
      </c>
      <c r="AC70">
        <v>-121</v>
      </c>
      <c r="AD70">
        <v>95</v>
      </c>
      <c r="AE70">
        <v>0</v>
      </c>
      <c r="AF70">
        <v>28310</v>
      </c>
      <c r="AG70">
        <v>0</v>
      </c>
      <c r="AH70">
        <v>73009.999999999985</v>
      </c>
      <c r="AI70">
        <v>0</v>
      </c>
      <c r="AJ70">
        <v>1478080</v>
      </c>
      <c r="AK70">
        <v>4586000</v>
      </c>
      <c r="AL70">
        <v>1490</v>
      </c>
      <c r="AM70">
        <v>28224</v>
      </c>
      <c r="AN70">
        <v>27232</v>
      </c>
      <c r="AO70">
        <v>21125</v>
      </c>
      <c r="AP70">
        <v>20152</v>
      </c>
      <c r="AQ70">
        <v>75</v>
      </c>
      <c r="AR70">
        <v>-544</v>
      </c>
      <c r="AS70">
        <v>-27</v>
      </c>
      <c r="AT70">
        <v>0</v>
      </c>
      <c r="AU70">
        <v>0</v>
      </c>
      <c r="AV70">
        <v>0</v>
      </c>
      <c r="AW70">
        <v>73010</v>
      </c>
      <c r="AX70">
        <v>0</v>
      </c>
      <c r="AY70">
        <v>0</v>
      </c>
      <c r="AZ70">
        <v>630270</v>
      </c>
      <c r="BA70">
        <v>108770.00000000013</v>
      </c>
      <c r="BB70">
        <v>0</v>
      </c>
      <c r="BC70">
        <v>28310</v>
      </c>
      <c r="BD70">
        <v>630270</v>
      </c>
      <c r="BE70">
        <v>108770.00000000012</v>
      </c>
      <c r="BF70">
        <v>0</v>
      </c>
      <c r="BG70" s="106">
        <v>6835</v>
      </c>
      <c r="BH70" s="106">
        <v>73010</v>
      </c>
      <c r="BI70" s="106"/>
      <c r="BJ70" s="106" t="s">
        <v>407</v>
      </c>
      <c r="BK70" s="106">
        <v>6776</v>
      </c>
      <c r="BL70" t="s">
        <v>1997</v>
      </c>
      <c r="BM70" s="299">
        <v>1490</v>
      </c>
    </row>
    <row r="71" spans="1:65">
      <c r="A71" t="s">
        <v>53</v>
      </c>
      <c r="B71" t="s">
        <v>163</v>
      </c>
      <c r="C71" t="s">
        <v>108</v>
      </c>
      <c r="D71" t="s">
        <v>303</v>
      </c>
      <c r="E71">
        <v>23620</v>
      </c>
      <c r="F71">
        <v>23685.435487689767</v>
      </c>
      <c r="G71">
        <v>23606.137751057093</v>
      </c>
      <c r="H71">
        <v>24311.308076729736</v>
      </c>
      <c r="I71">
        <v>23908.565697903399</v>
      </c>
      <c r="J71">
        <v>22069.445259603137</v>
      </c>
      <c r="K71">
        <v>22989.005478753268</v>
      </c>
      <c r="L71">
        <v>22989.005478753268</v>
      </c>
      <c r="M71">
        <v>22840</v>
      </c>
      <c r="N71">
        <v>22838</v>
      </c>
      <c r="O71">
        <v>22143</v>
      </c>
      <c r="P71">
        <v>0</v>
      </c>
      <c r="Q71">
        <v>3.4307504197865095E-2</v>
      </c>
      <c r="R71">
        <v>3266.8594004635233</v>
      </c>
      <c r="S71">
        <v>4867620.5066906493</v>
      </c>
      <c r="T71">
        <v>-288.56569790339927</v>
      </c>
      <c r="U71">
        <v>1327.4245301832343</v>
      </c>
      <c r="V71">
        <v>1944.556802487059</v>
      </c>
      <c r="W71">
        <v>3266.8594004635233</v>
      </c>
      <c r="X71">
        <v>0</v>
      </c>
      <c r="Y71">
        <v>1977862.5499730189</v>
      </c>
      <c r="Z71">
        <v>919527.08573269891</v>
      </c>
      <c r="AA71">
        <v>1970230.8709849315</v>
      </c>
      <c r="AB71">
        <v>780</v>
      </c>
      <c r="AC71">
        <v>847.43548768976689</v>
      </c>
      <c r="AD71">
        <v>1463.1377510570928</v>
      </c>
      <c r="AE71">
        <v>0</v>
      </c>
      <c r="AF71">
        <v>0</v>
      </c>
      <c r="AG71">
        <v>1977862.5499730189</v>
      </c>
      <c r="AH71">
        <v>919527.08573269891</v>
      </c>
      <c r="AI71">
        <v>0</v>
      </c>
      <c r="AJ71">
        <v>4867620.5066906493</v>
      </c>
      <c r="AK71">
        <v>15070000</v>
      </c>
      <c r="AL71">
        <v>1490</v>
      </c>
      <c r="AM71">
        <v>95222.881315476596</v>
      </c>
      <c r="AN71">
        <v>91956.021915013072</v>
      </c>
      <c r="AO71">
        <v>71602.881315476596</v>
      </c>
      <c r="AP71">
        <v>68047.456217109677</v>
      </c>
      <c r="AQ71">
        <v>1068.5656979033993</v>
      </c>
      <c r="AR71">
        <v>-768.55474039686305</v>
      </c>
      <c r="AS71">
        <v>846.00547875326811</v>
      </c>
      <c r="AT71">
        <v>0</v>
      </c>
      <c r="AU71">
        <v>0</v>
      </c>
      <c r="AV71">
        <v>1977863</v>
      </c>
      <c r="AW71">
        <v>919527</v>
      </c>
      <c r="AX71">
        <v>0</v>
      </c>
      <c r="AY71">
        <v>0</v>
      </c>
      <c r="AZ71">
        <v>0</v>
      </c>
      <c r="BA71">
        <v>0</v>
      </c>
      <c r="BB71">
        <v>0</v>
      </c>
      <c r="BC71">
        <v>0</v>
      </c>
      <c r="BD71">
        <v>-0.45002698106691241</v>
      </c>
      <c r="BE71">
        <v>8.5732698906213045E-2</v>
      </c>
      <c r="BF71">
        <v>0</v>
      </c>
      <c r="BG71" s="106">
        <v>22143</v>
      </c>
      <c r="BH71" s="106">
        <v>919527</v>
      </c>
      <c r="BI71" s="106"/>
      <c r="BJ71" s="106" t="s">
        <v>406</v>
      </c>
      <c r="BK71" s="106">
        <v>22215</v>
      </c>
      <c r="BL71" t="s">
        <v>1997</v>
      </c>
      <c r="BM71" s="299">
        <v>1490</v>
      </c>
    </row>
    <row r="72" spans="1:65">
      <c r="A72" t="s">
        <v>60</v>
      </c>
      <c r="B72" t="s">
        <v>69</v>
      </c>
      <c r="C72" t="s">
        <v>101</v>
      </c>
      <c r="D72" t="s">
        <v>301</v>
      </c>
      <c r="E72">
        <v>19971</v>
      </c>
      <c r="F72">
        <v>19764</v>
      </c>
      <c r="G72">
        <v>20240</v>
      </c>
      <c r="H72">
        <v>20913</v>
      </c>
      <c r="I72">
        <v>18925</v>
      </c>
      <c r="J72">
        <v>18666</v>
      </c>
      <c r="K72">
        <v>19128</v>
      </c>
      <c r="L72">
        <v>19377</v>
      </c>
      <c r="M72">
        <v>20812</v>
      </c>
      <c r="N72">
        <v>19987</v>
      </c>
      <c r="O72">
        <v>20268</v>
      </c>
      <c r="P72">
        <v>0</v>
      </c>
      <c r="Q72">
        <v>5.9242409257244583E-2</v>
      </c>
      <c r="R72">
        <v>4792</v>
      </c>
      <c r="S72">
        <v>7140080</v>
      </c>
      <c r="T72">
        <v>1046</v>
      </c>
      <c r="U72">
        <v>2144</v>
      </c>
      <c r="V72">
        <v>3256</v>
      </c>
      <c r="W72">
        <v>4792</v>
      </c>
      <c r="X72">
        <v>1558540</v>
      </c>
      <c r="Y72">
        <v>1636020</v>
      </c>
      <c r="Z72">
        <v>1656880</v>
      </c>
      <c r="AA72">
        <v>2288640</v>
      </c>
      <c r="AB72">
        <v>-841</v>
      </c>
      <c r="AC72">
        <v>-223</v>
      </c>
      <c r="AD72">
        <v>-28</v>
      </c>
      <c r="AE72">
        <v>0</v>
      </c>
      <c r="AF72">
        <v>0</v>
      </c>
      <c r="AG72">
        <v>0</v>
      </c>
      <c r="AH72">
        <v>0</v>
      </c>
      <c r="AI72">
        <v>0</v>
      </c>
      <c r="AJ72">
        <v>7140080</v>
      </c>
      <c r="AK72">
        <v>14523000</v>
      </c>
      <c r="AL72">
        <v>1490</v>
      </c>
      <c r="AM72">
        <v>80888</v>
      </c>
      <c r="AN72">
        <v>76096</v>
      </c>
      <c r="AO72">
        <v>60917</v>
      </c>
      <c r="AP72">
        <v>57171</v>
      </c>
      <c r="AQ72">
        <v>-1887</v>
      </c>
      <c r="AR72">
        <v>-1321</v>
      </c>
      <c r="AS72">
        <v>-1140</v>
      </c>
      <c r="AT72">
        <v>0</v>
      </c>
      <c r="AU72">
        <v>0</v>
      </c>
      <c r="AV72">
        <v>0</v>
      </c>
      <c r="AW72">
        <v>0</v>
      </c>
      <c r="AX72">
        <v>0</v>
      </c>
      <c r="AY72">
        <v>1558540</v>
      </c>
      <c r="AZ72">
        <v>1636020</v>
      </c>
      <c r="BA72">
        <v>1656880</v>
      </c>
      <c r="BB72">
        <v>0</v>
      </c>
      <c r="BC72">
        <v>1558540</v>
      </c>
      <c r="BD72">
        <v>1636020</v>
      </c>
      <c r="BE72">
        <v>1656880</v>
      </c>
      <c r="BF72">
        <v>0</v>
      </c>
      <c r="BG72" s="106">
        <v>20268</v>
      </c>
      <c r="BH72" s="106">
        <v>0</v>
      </c>
      <c r="BI72" s="106"/>
      <c r="BJ72" s="106" t="s">
        <v>408</v>
      </c>
      <c r="BK72" s="106">
        <v>19266</v>
      </c>
      <c r="BL72" t="s">
        <v>1997</v>
      </c>
      <c r="BM72" s="299">
        <v>1490</v>
      </c>
    </row>
    <row r="73" spans="1:65">
      <c r="A73" t="s">
        <v>48</v>
      </c>
      <c r="B73" t="s">
        <v>47</v>
      </c>
      <c r="C73" t="s">
        <v>46</v>
      </c>
      <c r="D73" t="s">
        <v>299</v>
      </c>
      <c r="E73">
        <v>9509</v>
      </c>
      <c r="F73">
        <v>9349</v>
      </c>
      <c r="G73">
        <v>9160</v>
      </c>
      <c r="H73">
        <v>9825</v>
      </c>
      <c r="I73">
        <v>9176</v>
      </c>
      <c r="J73">
        <v>9022</v>
      </c>
      <c r="K73">
        <v>8839</v>
      </c>
      <c r="L73">
        <v>9481</v>
      </c>
      <c r="M73">
        <v>9486</v>
      </c>
      <c r="N73">
        <v>9149</v>
      </c>
      <c r="O73">
        <v>9067</v>
      </c>
      <c r="P73">
        <v>0</v>
      </c>
      <c r="Q73">
        <v>3.501308035832254E-2</v>
      </c>
      <c r="R73">
        <v>1325</v>
      </c>
      <c r="S73">
        <v>749950</v>
      </c>
      <c r="T73">
        <v>333</v>
      </c>
      <c r="U73">
        <v>660</v>
      </c>
      <c r="V73">
        <v>981</v>
      </c>
      <c r="W73">
        <v>1325</v>
      </c>
      <c r="X73">
        <v>188478</v>
      </c>
      <c r="Y73">
        <v>185082</v>
      </c>
      <c r="Z73">
        <v>181686</v>
      </c>
      <c r="AA73">
        <v>194704</v>
      </c>
      <c r="AB73">
        <v>23</v>
      </c>
      <c r="AC73">
        <v>200</v>
      </c>
      <c r="AD73">
        <v>93</v>
      </c>
      <c r="AE73">
        <v>0</v>
      </c>
      <c r="AF73">
        <v>13018</v>
      </c>
      <c r="AG73">
        <v>113200</v>
      </c>
      <c r="AH73">
        <v>52638</v>
      </c>
      <c r="AI73">
        <v>0</v>
      </c>
      <c r="AJ73">
        <v>749950</v>
      </c>
      <c r="AK73">
        <v>6381000</v>
      </c>
      <c r="AL73">
        <v>566</v>
      </c>
      <c r="AM73">
        <v>37843</v>
      </c>
      <c r="AN73">
        <v>36518</v>
      </c>
      <c r="AO73">
        <v>28334</v>
      </c>
      <c r="AP73">
        <v>27342</v>
      </c>
      <c r="AQ73">
        <v>-310</v>
      </c>
      <c r="AR73">
        <v>-127</v>
      </c>
      <c r="AS73">
        <v>-228</v>
      </c>
      <c r="AT73">
        <v>0</v>
      </c>
      <c r="AU73">
        <v>0</v>
      </c>
      <c r="AV73">
        <v>113200</v>
      </c>
      <c r="AW73">
        <v>52638</v>
      </c>
      <c r="AX73">
        <v>0</v>
      </c>
      <c r="AY73">
        <v>175460</v>
      </c>
      <c r="AZ73">
        <v>71882</v>
      </c>
      <c r="BA73">
        <v>129048</v>
      </c>
      <c r="BB73">
        <v>0</v>
      </c>
      <c r="BC73">
        <v>188478</v>
      </c>
      <c r="BD73">
        <v>71882</v>
      </c>
      <c r="BE73">
        <v>129048</v>
      </c>
      <c r="BF73">
        <v>0</v>
      </c>
      <c r="BG73" s="106">
        <v>9067</v>
      </c>
      <c r="BH73" s="106">
        <v>52638</v>
      </c>
      <c r="BI73" s="106"/>
      <c r="BJ73" s="106" t="s">
        <v>406</v>
      </c>
      <c r="BK73" s="106">
        <v>9154</v>
      </c>
      <c r="BL73" t="s">
        <v>1996</v>
      </c>
      <c r="BM73" s="299">
        <v>566</v>
      </c>
    </row>
    <row r="74" spans="1:65">
      <c r="A74" t="s">
        <v>60</v>
      </c>
      <c r="B74" t="s">
        <v>69</v>
      </c>
      <c r="C74" t="s">
        <v>139</v>
      </c>
      <c r="D74" t="s">
        <v>297</v>
      </c>
      <c r="E74">
        <v>11594</v>
      </c>
      <c r="F74">
        <v>10595</v>
      </c>
      <c r="G74">
        <v>10763</v>
      </c>
      <c r="H74">
        <v>11152</v>
      </c>
      <c r="I74">
        <v>11833</v>
      </c>
      <c r="J74">
        <v>11044</v>
      </c>
      <c r="K74">
        <v>10602</v>
      </c>
      <c r="L74">
        <v>9911</v>
      </c>
      <c r="M74">
        <v>11827</v>
      </c>
      <c r="N74">
        <v>11771</v>
      </c>
      <c r="O74">
        <v>11981</v>
      </c>
      <c r="P74">
        <v>0</v>
      </c>
      <c r="Q74">
        <v>1.6189007799746056E-2</v>
      </c>
      <c r="R74">
        <v>714</v>
      </c>
      <c r="S74">
        <v>539070</v>
      </c>
      <c r="T74">
        <v>-239</v>
      </c>
      <c r="U74">
        <v>-688</v>
      </c>
      <c r="V74">
        <v>-527</v>
      </c>
      <c r="W74">
        <v>714</v>
      </c>
      <c r="X74">
        <v>0</v>
      </c>
      <c r="Y74">
        <v>0</v>
      </c>
      <c r="Z74">
        <v>0</v>
      </c>
      <c r="AA74">
        <v>539070</v>
      </c>
      <c r="AB74">
        <v>-233</v>
      </c>
      <c r="AC74">
        <v>-1176</v>
      </c>
      <c r="AD74">
        <v>-1218</v>
      </c>
      <c r="AE74">
        <v>0</v>
      </c>
      <c r="AF74">
        <v>0</v>
      </c>
      <c r="AG74">
        <v>0</v>
      </c>
      <c r="AH74">
        <v>0</v>
      </c>
      <c r="AI74">
        <v>0</v>
      </c>
      <c r="AJ74">
        <v>539070</v>
      </c>
      <c r="AK74">
        <v>7910000</v>
      </c>
      <c r="AL74">
        <v>755</v>
      </c>
      <c r="AM74">
        <v>44104</v>
      </c>
      <c r="AN74">
        <v>43390</v>
      </c>
      <c r="AO74">
        <v>32510</v>
      </c>
      <c r="AP74">
        <v>31557</v>
      </c>
      <c r="AQ74">
        <v>6</v>
      </c>
      <c r="AR74">
        <v>-727</v>
      </c>
      <c r="AS74">
        <v>-1379</v>
      </c>
      <c r="AT74">
        <v>0</v>
      </c>
      <c r="AU74">
        <v>0</v>
      </c>
      <c r="AV74">
        <v>0</v>
      </c>
      <c r="AW74">
        <v>0</v>
      </c>
      <c r="AX74">
        <v>0</v>
      </c>
      <c r="AY74">
        <v>0</v>
      </c>
      <c r="AZ74">
        <v>0</v>
      </c>
      <c r="BA74">
        <v>0</v>
      </c>
      <c r="BB74">
        <v>0</v>
      </c>
      <c r="BC74">
        <v>0</v>
      </c>
      <c r="BD74">
        <v>0</v>
      </c>
      <c r="BE74">
        <v>0</v>
      </c>
      <c r="BF74">
        <v>0</v>
      </c>
      <c r="BG74" s="106">
        <v>11981</v>
      </c>
      <c r="BH74" s="106">
        <v>0</v>
      </c>
      <c r="BI74" s="106"/>
      <c r="BJ74" s="106" t="s">
        <v>406</v>
      </c>
      <c r="BK74" s="106">
        <v>9370</v>
      </c>
      <c r="BL74" t="s">
        <v>1997</v>
      </c>
      <c r="BM74" s="299">
        <v>755</v>
      </c>
    </row>
    <row r="75" spans="1:65">
      <c r="A75" t="s">
        <v>53</v>
      </c>
      <c r="B75" t="s">
        <v>52</v>
      </c>
      <c r="C75" t="s">
        <v>51</v>
      </c>
      <c r="D75" t="s">
        <v>295</v>
      </c>
      <c r="E75">
        <v>9879</v>
      </c>
      <c r="F75">
        <v>9815</v>
      </c>
      <c r="G75">
        <v>10113</v>
      </c>
      <c r="H75">
        <v>10518</v>
      </c>
      <c r="I75">
        <v>9484</v>
      </c>
      <c r="J75">
        <v>9422</v>
      </c>
      <c r="K75">
        <v>9708</v>
      </c>
      <c r="L75">
        <v>10097</v>
      </c>
      <c r="M75">
        <v>9838</v>
      </c>
      <c r="N75">
        <v>10107</v>
      </c>
      <c r="O75">
        <v>9753</v>
      </c>
      <c r="P75">
        <v>0</v>
      </c>
      <c r="Q75">
        <v>4.0024798512089274E-2</v>
      </c>
      <c r="R75">
        <v>1614</v>
      </c>
      <c r="S75">
        <v>2848710</v>
      </c>
      <c r="T75">
        <v>395</v>
      </c>
      <c r="U75">
        <v>788</v>
      </c>
      <c r="V75">
        <v>1193</v>
      </c>
      <c r="W75">
        <v>1614</v>
      </c>
      <c r="X75">
        <v>697175</v>
      </c>
      <c r="Y75">
        <v>693645</v>
      </c>
      <c r="Z75">
        <v>714825</v>
      </c>
      <c r="AA75">
        <v>743065</v>
      </c>
      <c r="AB75">
        <v>41</v>
      </c>
      <c r="AC75">
        <v>-292</v>
      </c>
      <c r="AD75">
        <v>360</v>
      </c>
      <c r="AE75">
        <v>0</v>
      </c>
      <c r="AF75">
        <v>72365</v>
      </c>
      <c r="AG75">
        <v>0</v>
      </c>
      <c r="AH75">
        <v>120020</v>
      </c>
      <c r="AI75">
        <v>0</v>
      </c>
      <c r="AJ75">
        <v>2848710</v>
      </c>
      <c r="AK75">
        <v>5980000</v>
      </c>
      <c r="AL75">
        <v>1765</v>
      </c>
      <c r="AM75">
        <v>40325</v>
      </c>
      <c r="AN75">
        <v>38711</v>
      </c>
      <c r="AO75">
        <v>30446</v>
      </c>
      <c r="AP75">
        <v>29227</v>
      </c>
      <c r="AQ75">
        <v>-354</v>
      </c>
      <c r="AR75">
        <v>-685</v>
      </c>
      <c r="AS75">
        <v>-45</v>
      </c>
      <c r="AT75">
        <v>0</v>
      </c>
      <c r="AU75">
        <v>42172.911392405062</v>
      </c>
      <c r="AV75">
        <v>0</v>
      </c>
      <c r="AW75">
        <v>370300</v>
      </c>
      <c r="AX75">
        <v>0</v>
      </c>
      <c r="AY75">
        <v>624810</v>
      </c>
      <c r="AZ75">
        <v>693645</v>
      </c>
      <c r="BA75">
        <v>594805</v>
      </c>
      <c r="BB75">
        <v>0</v>
      </c>
      <c r="BC75">
        <v>655002.08860759495</v>
      </c>
      <c r="BD75">
        <v>693645</v>
      </c>
      <c r="BE75">
        <v>344525</v>
      </c>
      <c r="BF75">
        <v>0</v>
      </c>
      <c r="BG75" s="106">
        <v>9753</v>
      </c>
      <c r="BH75" s="106">
        <v>370300</v>
      </c>
      <c r="BI75" s="106"/>
      <c r="BJ75" s="106" t="s">
        <v>1460</v>
      </c>
      <c r="BK75" s="106">
        <v>8239</v>
      </c>
      <c r="BL75" t="s">
        <v>1997</v>
      </c>
      <c r="BM75" s="299">
        <v>1765</v>
      </c>
    </row>
    <row r="76" spans="1:65">
      <c r="A76" t="s">
        <v>77</v>
      </c>
      <c r="B76" t="s">
        <v>76</v>
      </c>
      <c r="C76" t="s">
        <v>75</v>
      </c>
      <c r="D76" t="s">
        <v>293</v>
      </c>
      <c r="E76">
        <v>8194</v>
      </c>
      <c r="F76">
        <v>7529</v>
      </c>
      <c r="G76">
        <v>7608</v>
      </c>
      <c r="H76">
        <v>7604</v>
      </c>
      <c r="I76">
        <v>7453</v>
      </c>
      <c r="J76">
        <v>7734</v>
      </c>
      <c r="K76">
        <v>7818</v>
      </c>
      <c r="L76">
        <v>7777</v>
      </c>
      <c r="M76">
        <v>7043</v>
      </c>
      <c r="N76">
        <v>7602</v>
      </c>
      <c r="O76">
        <v>7670</v>
      </c>
      <c r="P76">
        <v>0</v>
      </c>
      <c r="Q76">
        <v>4.9458542104412482E-3</v>
      </c>
      <c r="R76">
        <v>153</v>
      </c>
      <c r="S76">
        <v>230418</v>
      </c>
      <c r="T76">
        <v>741</v>
      </c>
      <c r="U76">
        <v>536</v>
      </c>
      <c r="V76">
        <v>326</v>
      </c>
      <c r="W76">
        <v>153</v>
      </c>
      <c r="X76">
        <v>230418</v>
      </c>
      <c r="Y76">
        <v>0</v>
      </c>
      <c r="Z76">
        <v>0</v>
      </c>
      <c r="AA76">
        <v>0</v>
      </c>
      <c r="AB76">
        <v>1151</v>
      </c>
      <c r="AC76">
        <v>-73</v>
      </c>
      <c r="AD76">
        <v>-62</v>
      </c>
      <c r="AE76">
        <v>0</v>
      </c>
      <c r="AF76">
        <v>230418</v>
      </c>
      <c r="AG76">
        <v>0</v>
      </c>
      <c r="AH76">
        <v>0</v>
      </c>
      <c r="AI76">
        <v>0</v>
      </c>
      <c r="AJ76">
        <v>230418</v>
      </c>
      <c r="AK76">
        <v>6440000</v>
      </c>
      <c r="AL76">
        <v>1506</v>
      </c>
      <c r="AM76">
        <v>30935</v>
      </c>
      <c r="AN76">
        <v>30782</v>
      </c>
      <c r="AO76">
        <v>22741</v>
      </c>
      <c r="AP76">
        <v>23329</v>
      </c>
      <c r="AQ76">
        <v>410</v>
      </c>
      <c r="AR76">
        <v>132</v>
      </c>
      <c r="AS76">
        <v>148</v>
      </c>
      <c r="AT76">
        <v>0</v>
      </c>
      <c r="AU76">
        <v>0</v>
      </c>
      <c r="AV76">
        <v>230418</v>
      </c>
      <c r="AW76">
        <v>0</v>
      </c>
      <c r="AX76">
        <v>0</v>
      </c>
      <c r="AY76">
        <v>0</v>
      </c>
      <c r="AZ76">
        <v>0</v>
      </c>
      <c r="BA76">
        <v>0</v>
      </c>
      <c r="BB76">
        <v>0</v>
      </c>
      <c r="BC76">
        <v>230418</v>
      </c>
      <c r="BD76">
        <v>-230418</v>
      </c>
      <c r="BE76">
        <v>0</v>
      </c>
      <c r="BF76">
        <v>0</v>
      </c>
      <c r="BG76" s="106">
        <v>7670</v>
      </c>
      <c r="BH76" s="106">
        <v>0</v>
      </c>
      <c r="BI76" s="106"/>
      <c r="BJ76" s="106" t="s">
        <v>406</v>
      </c>
      <c r="BK76" s="106">
        <v>7581</v>
      </c>
      <c r="BL76" t="s">
        <v>1996</v>
      </c>
      <c r="BM76" s="299">
        <v>1506</v>
      </c>
    </row>
    <row r="77" spans="1:65">
      <c r="A77" t="s">
        <v>48</v>
      </c>
      <c r="B77" t="s">
        <v>47</v>
      </c>
      <c r="C77" t="s">
        <v>46</v>
      </c>
      <c r="D77" t="s">
        <v>291</v>
      </c>
      <c r="E77">
        <v>7673</v>
      </c>
      <c r="F77">
        <v>7538</v>
      </c>
      <c r="G77">
        <v>7455</v>
      </c>
      <c r="H77">
        <v>7909</v>
      </c>
      <c r="I77">
        <v>7634</v>
      </c>
      <c r="J77">
        <v>7526</v>
      </c>
      <c r="K77">
        <v>7442</v>
      </c>
      <c r="L77">
        <v>7896</v>
      </c>
      <c r="M77">
        <v>8063</v>
      </c>
      <c r="N77">
        <v>6809</v>
      </c>
      <c r="O77">
        <v>7326</v>
      </c>
      <c r="P77">
        <v>0</v>
      </c>
      <c r="Q77">
        <v>2.5183973834832381E-3</v>
      </c>
      <c r="R77">
        <v>77</v>
      </c>
      <c r="S77">
        <v>70840</v>
      </c>
      <c r="T77">
        <v>39</v>
      </c>
      <c r="U77">
        <v>51</v>
      </c>
      <c r="V77">
        <v>64</v>
      </c>
      <c r="W77">
        <v>77</v>
      </c>
      <c r="X77">
        <v>35879.999999999993</v>
      </c>
      <c r="Y77">
        <v>11040.000000000007</v>
      </c>
      <c r="Z77">
        <v>11960.000000000007</v>
      </c>
      <c r="AA77">
        <v>11959.999999999993</v>
      </c>
      <c r="AB77">
        <v>-390</v>
      </c>
      <c r="AC77">
        <v>729</v>
      </c>
      <c r="AD77">
        <v>129</v>
      </c>
      <c r="AE77">
        <v>0</v>
      </c>
      <c r="AF77">
        <v>0</v>
      </c>
      <c r="AG77">
        <v>46920</v>
      </c>
      <c r="AH77">
        <v>11960.000000000007</v>
      </c>
      <c r="AI77">
        <v>0</v>
      </c>
      <c r="AJ77">
        <v>70840</v>
      </c>
      <c r="AK77">
        <v>5916000</v>
      </c>
      <c r="AL77">
        <v>920</v>
      </c>
      <c r="AM77">
        <v>30575</v>
      </c>
      <c r="AN77">
        <v>30498</v>
      </c>
      <c r="AO77">
        <v>22902</v>
      </c>
      <c r="AP77">
        <v>22864</v>
      </c>
      <c r="AQ77">
        <v>-429</v>
      </c>
      <c r="AR77">
        <v>717</v>
      </c>
      <c r="AS77">
        <v>116</v>
      </c>
      <c r="AT77">
        <v>0</v>
      </c>
      <c r="AU77">
        <v>38100</v>
      </c>
      <c r="AV77">
        <v>8820</v>
      </c>
      <c r="AW77">
        <v>11960</v>
      </c>
      <c r="AX77">
        <v>0</v>
      </c>
      <c r="AY77">
        <v>35879.999999999993</v>
      </c>
      <c r="AZ77">
        <v>-35879.999999999993</v>
      </c>
      <c r="BA77">
        <v>0</v>
      </c>
      <c r="BB77">
        <v>0</v>
      </c>
      <c r="BC77">
        <v>-2220.0000000000073</v>
      </c>
      <c r="BD77">
        <v>2220.0000000000073</v>
      </c>
      <c r="BE77">
        <v>0</v>
      </c>
      <c r="BF77">
        <v>0</v>
      </c>
      <c r="BG77" s="106">
        <v>7326</v>
      </c>
      <c r="BH77" s="106">
        <v>11960</v>
      </c>
      <c r="BI77" s="106"/>
      <c r="BJ77" s="106" t="s">
        <v>406</v>
      </c>
      <c r="BK77" s="106">
        <v>8345</v>
      </c>
      <c r="BL77" t="s">
        <v>1996</v>
      </c>
      <c r="BM77" s="299">
        <v>920</v>
      </c>
    </row>
    <row r="78" spans="1:65">
      <c r="A78" t="s">
        <v>60</v>
      </c>
      <c r="B78" t="s">
        <v>59</v>
      </c>
      <c r="C78" t="s">
        <v>80</v>
      </c>
      <c r="D78" t="s">
        <v>289</v>
      </c>
      <c r="E78">
        <v>12357</v>
      </c>
      <c r="F78">
        <v>12950</v>
      </c>
      <c r="G78">
        <v>12922</v>
      </c>
      <c r="H78">
        <v>13325</v>
      </c>
      <c r="I78">
        <v>12357</v>
      </c>
      <c r="J78">
        <v>12354</v>
      </c>
      <c r="K78">
        <v>12327</v>
      </c>
      <c r="L78">
        <v>12711</v>
      </c>
      <c r="M78">
        <v>12464</v>
      </c>
      <c r="N78">
        <v>12242</v>
      </c>
      <c r="O78">
        <v>12669</v>
      </c>
      <c r="P78">
        <v>0</v>
      </c>
      <c r="Q78">
        <v>3.5011832253559375E-2</v>
      </c>
      <c r="R78">
        <v>1805</v>
      </c>
      <c r="S78">
        <v>2689450</v>
      </c>
      <c r="T78">
        <v>0</v>
      </c>
      <c r="U78">
        <v>596</v>
      </c>
      <c r="V78">
        <v>1191</v>
      </c>
      <c r="W78">
        <v>1805</v>
      </c>
      <c r="X78">
        <v>0</v>
      </c>
      <c r="Y78">
        <v>888040</v>
      </c>
      <c r="Z78">
        <v>886550</v>
      </c>
      <c r="AA78">
        <v>914860</v>
      </c>
      <c r="AB78">
        <v>-107</v>
      </c>
      <c r="AC78">
        <v>708</v>
      </c>
      <c r="AD78">
        <v>253</v>
      </c>
      <c r="AE78">
        <v>0</v>
      </c>
      <c r="AF78">
        <v>0</v>
      </c>
      <c r="AG78">
        <v>888040</v>
      </c>
      <c r="AH78">
        <v>384420</v>
      </c>
      <c r="AI78">
        <v>0</v>
      </c>
      <c r="AJ78">
        <v>2689450</v>
      </c>
      <c r="AK78">
        <v>10564000</v>
      </c>
      <c r="AL78">
        <v>1490</v>
      </c>
      <c r="AM78">
        <v>51554</v>
      </c>
      <c r="AN78">
        <v>49749</v>
      </c>
      <c r="AO78">
        <v>39197</v>
      </c>
      <c r="AP78">
        <v>37392</v>
      </c>
      <c r="AQ78">
        <v>-107</v>
      </c>
      <c r="AR78">
        <v>112</v>
      </c>
      <c r="AS78">
        <v>-342</v>
      </c>
      <c r="AT78">
        <v>0</v>
      </c>
      <c r="AU78">
        <v>0</v>
      </c>
      <c r="AV78">
        <v>888080</v>
      </c>
      <c r="AW78">
        <v>383420</v>
      </c>
      <c r="AX78">
        <v>0</v>
      </c>
      <c r="AY78">
        <v>0</v>
      </c>
      <c r="AZ78">
        <v>0</v>
      </c>
      <c r="BA78">
        <v>502130</v>
      </c>
      <c r="BB78">
        <v>0</v>
      </c>
      <c r="BC78">
        <v>0</v>
      </c>
      <c r="BD78">
        <v>-40</v>
      </c>
      <c r="BE78">
        <v>503130</v>
      </c>
      <c r="BF78">
        <v>0</v>
      </c>
      <c r="BG78" s="106">
        <v>12669</v>
      </c>
      <c r="BH78" s="106">
        <v>383420</v>
      </c>
      <c r="BI78" s="106"/>
      <c r="BJ78" s="106" t="s">
        <v>408</v>
      </c>
      <c r="BK78" s="106">
        <v>12602</v>
      </c>
      <c r="BL78" t="s">
        <v>1996</v>
      </c>
      <c r="BM78" s="299">
        <v>1490</v>
      </c>
    </row>
    <row r="79" spans="1:65">
      <c r="A79" t="s">
        <v>77</v>
      </c>
      <c r="B79" t="s">
        <v>76</v>
      </c>
      <c r="C79" t="s">
        <v>75</v>
      </c>
      <c r="D79" t="s">
        <v>287</v>
      </c>
      <c r="E79">
        <v>7258</v>
      </c>
      <c r="F79">
        <v>7122</v>
      </c>
      <c r="G79">
        <v>7377</v>
      </c>
      <c r="H79">
        <v>7751</v>
      </c>
      <c r="I79">
        <v>6970</v>
      </c>
      <c r="J79">
        <v>6874</v>
      </c>
      <c r="K79">
        <v>7133</v>
      </c>
      <c r="L79">
        <v>7498</v>
      </c>
      <c r="M79">
        <v>7128</v>
      </c>
      <c r="N79">
        <v>7695</v>
      </c>
      <c r="O79">
        <v>7765</v>
      </c>
      <c r="P79">
        <v>0</v>
      </c>
      <c r="Q79">
        <v>3.5007455605259592E-2</v>
      </c>
      <c r="R79">
        <v>1033</v>
      </c>
      <c r="S79">
        <v>1539170</v>
      </c>
      <c r="T79">
        <v>288</v>
      </c>
      <c r="U79">
        <v>536</v>
      </c>
      <c r="V79">
        <v>780</v>
      </c>
      <c r="W79">
        <v>1033</v>
      </c>
      <c r="X79">
        <v>429120.00000000006</v>
      </c>
      <c r="Y79">
        <v>369520.00000000006</v>
      </c>
      <c r="Z79">
        <v>363559.99999999988</v>
      </c>
      <c r="AA79">
        <v>376970</v>
      </c>
      <c r="AB79">
        <v>130</v>
      </c>
      <c r="AC79">
        <v>-573</v>
      </c>
      <c r="AD79">
        <v>-388</v>
      </c>
      <c r="AE79">
        <v>0</v>
      </c>
      <c r="AF79">
        <v>193699.99999999997</v>
      </c>
      <c r="AG79">
        <v>0</v>
      </c>
      <c r="AH79">
        <v>0</v>
      </c>
      <c r="AI79">
        <v>0</v>
      </c>
      <c r="AJ79">
        <v>1539170</v>
      </c>
      <c r="AK79">
        <v>5352000</v>
      </c>
      <c r="AL79">
        <v>1490</v>
      </c>
      <c r="AM79">
        <v>29508</v>
      </c>
      <c r="AN79">
        <v>28475</v>
      </c>
      <c r="AO79">
        <v>22250</v>
      </c>
      <c r="AP79">
        <v>21505</v>
      </c>
      <c r="AQ79">
        <v>-158</v>
      </c>
      <c r="AR79">
        <v>-821</v>
      </c>
      <c r="AS79">
        <v>-632</v>
      </c>
      <c r="AT79">
        <v>0</v>
      </c>
      <c r="AU79">
        <v>193699.99999999997</v>
      </c>
      <c r="AV79">
        <v>0</v>
      </c>
      <c r="AW79">
        <v>0</v>
      </c>
      <c r="AX79">
        <v>0</v>
      </c>
      <c r="AY79">
        <v>235420.00000000009</v>
      </c>
      <c r="AZ79">
        <v>369520.00000000006</v>
      </c>
      <c r="BA79">
        <v>363559.99999999988</v>
      </c>
      <c r="BB79">
        <v>0</v>
      </c>
      <c r="BC79">
        <v>235420.00000000009</v>
      </c>
      <c r="BD79">
        <v>369520.00000000006</v>
      </c>
      <c r="BE79">
        <v>363559.99999999988</v>
      </c>
      <c r="BF79">
        <v>0</v>
      </c>
      <c r="BG79" s="106">
        <v>7765</v>
      </c>
      <c r="BH79" s="106">
        <v>0</v>
      </c>
      <c r="BI79" s="106"/>
      <c r="BJ79" s="106" t="s">
        <v>407</v>
      </c>
      <c r="BK79" s="106">
        <v>6726</v>
      </c>
      <c r="BL79" t="s">
        <v>1997</v>
      </c>
      <c r="BM79" s="299">
        <v>1490</v>
      </c>
    </row>
    <row r="80" spans="1:65">
      <c r="A80" t="s">
        <v>53</v>
      </c>
      <c r="B80" t="s">
        <v>105</v>
      </c>
      <c r="C80" t="s">
        <v>104</v>
      </c>
      <c r="D80" t="s">
        <v>285</v>
      </c>
      <c r="E80">
        <v>35187</v>
      </c>
      <c r="F80">
        <v>35825</v>
      </c>
      <c r="G80">
        <v>35567</v>
      </c>
      <c r="H80">
        <v>36547</v>
      </c>
      <c r="I80">
        <v>34579</v>
      </c>
      <c r="J80">
        <v>38678.591652287309</v>
      </c>
      <c r="K80">
        <v>38574.906085721777</v>
      </c>
      <c r="L80">
        <v>39590.395092801344</v>
      </c>
      <c r="M80">
        <v>34579</v>
      </c>
      <c r="N80">
        <v>36603</v>
      </c>
      <c r="O80">
        <v>36169</v>
      </c>
      <c r="P80">
        <v>0</v>
      </c>
      <c r="Q80">
        <v>-5.7969151871850137E-2</v>
      </c>
      <c r="R80">
        <v>-8296.8928308104223</v>
      </c>
      <c r="S80">
        <v>0</v>
      </c>
      <c r="T80">
        <v>608</v>
      </c>
      <c r="U80">
        <v>-2245.5916522873158</v>
      </c>
      <c r="V80">
        <v>-5253.4977380090859</v>
      </c>
      <c r="W80">
        <v>-8296.8928308104223</v>
      </c>
      <c r="X80">
        <v>0</v>
      </c>
      <c r="Y80">
        <v>0</v>
      </c>
      <c r="Z80">
        <v>0</v>
      </c>
      <c r="AA80">
        <v>0</v>
      </c>
      <c r="AB80">
        <v>608</v>
      </c>
      <c r="AC80">
        <v>-778</v>
      </c>
      <c r="AD80">
        <v>-602</v>
      </c>
      <c r="AE80">
        <v>0</v>
      </c>
      <c r="AF80">
        <v>0</v>
      </c>
      <c r="AG80">
        <v>0</v>
      </c>
      <c r="AH80">
        <v>0</v>
      </c>
      <c r="AI80">
        <v>0</v>
      </c>
      <c r="AJ80">
        <v>0</v>
      </c>
      <c r="AK80">
        <v>25129000</v>
      </c>
      <c r="AL80">
        <v>745</v>
      </c>
      <c r="AM80">
        <v>143126</v>
      </c>
      <c r="AN80">
        <v>151422.89283081042</v>
      </c>
      <c r="AO80">
        <v>107939</v>
      </c>
      <c r="AP80">
        <v>116843.89283081042</v>
      </c>
      <c r="AQ80">
        <v>0</v>
      </c>
      <c r="AR80">
        <v>2075.5916522873085</v>
      </c>
      <c r="AS80">
        <v>2405.9060857217773</v>
      </c>
      <c r="AT80">
        <v>0</v>
      </c>
      <c r="AU80">
        <v>0</v>
      </c>
      <c r="AV80">
        <v>0</v>
      </c>
      <c r="AW80">
        <v>0</v>
      </c>
      <c r="AX80">
        <v>0</v>
      </c>
      <c r="AY80">
        <v>0</v>
      </c>
      <c r="AZ80">
        <v>0</v>
      </c>
      <c r="BA80">
        <v>0</v>
      </c>
      <c r="BB80">
        <v>0</v>
      </c>
      <c r="BC80">
        <v>0</v>
      </c>
      <c r="BD80">
        <v>0</v>
      </c>
      <c r="BE80">
        <v>0</v>
      </c>
      <c r="BF80">
        <v>0</v>
      </c>
      <c r="BG80" s="106">
        <v>36169</v>
      </c>
      <c r="BH80" s="106">
        <v>0</v>
      </c>
      <c r="BI80" s="106"/>
      <c r="BJ80" s="106" t="s">
        <v>406</v>
      </c>
      <c r="BK80" s="106">
        <v>35730</v>
      </c>
      <c r="BL80" t="s">
        <v>1997</v>
      </c>
      <c r="BM80" s="299">
        <v>745</v>
      </c>
    </row>
    <row r="81" spans="1:65">
      <c r="A81" t="s">
        <v>48</v>
      </c>
      <c r="B81" t="s">
        <v>120</v>
      </c>
      <c r="C81" t="s">
        <v>119</v>
      </c>
      <c r="D81" t="s">
        <v>283</v>
      </c>
      <c r="E81">
        <v>6584.4619056283818</v>
      </c>
      <c r="F81">
        <v>6396.3499790424312</v>
      </c>
      <c r="G81">
        <v>6571.2314262966056</v>
      </c>
      <c r="H81">
        <v>6935.1828697456185</v>
      </c>
      <c r="I81">
        <v>6386.9280484595301</v>
      </c>
      <c r="J81">
        <v>6204.4594796711581</v>
      </c>
      <c r="K81">
        <v>6374.0944835077071</v>
      </c>
      <c r="L81">
        <v>6727.12738365325</v>
      </c>
      <c r="M81">
        <v>6924</v>
      </c>
      <c r="N81">
        <v>6773</v>
      </c>
      <c r="O81">
        <v>6211</v>
      </c>
      <c r="P81">
        <v>0</v>
      </c>
      <c r="Q81">
        <v>3.0000000000000058E-2</v>
      </c>
      <c r="R81">
        <v>794.61678542139271</v>
      </c>
      <c r="S81">
        <v>1183979.0102778752</v>
      </c>
      <c r="T81">
        <v>197.53385716885168</v>
      </c>
      <c r="U81">
        <v>389.42435654012479</v>
      </c>
      <c r="V81">
        <v>586.56129932902331</v>
      </c>
      <c r="W81">
        <v>794.61678542139271</v>
      </c>
      <c r="X81">
        <v>294325.44718158903</v>
      </c>
      <c r="Y81">
        <v>285916.84406319697</v>
      </c>
      <c r="Z81">
        <v>293734.04475545872</v>
      </c>
      <c r="AA81">
        <v>310002.67427763052</v>
      </c>
      <c r="AB81">
        <v>-339.53809437161817</v>
      </c>
      <c r="AC81">
        <v>-376.65002095756881</v>
      </c>
      <c r="AD81">
        <v>360.2314262966056</v>
      </c>
      <c r="AE81">
        <v>0</v>
      </c>
      <c r="AF81">
        <v>0</v>
      </c>
      <c r="AG81">
        <v>0</v>
      </c>
      <c r="AH81">
        <v>0</v>
      </c>
      <c r="AI81">
        <v>0</v>
      </c>
      <c r="AJ81">
        <v>1183979.0102778752</v>
      </c>
      <c r="AK81">
        <v>4531000</v>
      </c>
      <c r="AL81">
        <v>1490</v>
      </c>
      <c r="AM81">
        <v>26487.226180713038</v>
      </c>
      <c r="AN81">
        <v>25692.609395291645</v>
      </c>
      <c r="AO81">
        <v>19902.764275084657</v>
      </c>
      <c r="AP81">
        <v>19305.681346832116</v>
      </c>
      <c r="AQ81">
        <v>-537.07195154046985</v>
      </c>
      <c r="AR81">
        <v>-568.54052032884192</v>
      </c>
      <c r="AS81">
        <v>163.09448350770708</v>
      </c>
      <c r="AT81">
        <v>0</v>
      </c>
      <c r="AU81">
        <v>0</v>
      </c>
      <c r="AV81">
        <v>0</v>
      </c>
      <c r="AW81">
        <v>0</v>
      </c>
      <c r="AX81">
        <v>0</v>
      </c>
      <c r="AY81">
        <v>294325.44718158903</v>
      </c>
      <c r="AZ81">
        <v>285916.84406319697</v>
      </c>
      <c r="BA81">
        <v>293734.04475545872</v>
      </c>
      <c r="BB81">
        <v>0</v>
      </c>
      <c r="BC81">
        <v>294325.44718158903</v>
      </c>
      <c r="BD81">
        <v>285916.84406319697</v>
      </c>
      <c r="BE81">
        <v>293734.04475545872</v>
      </c>
      <c r="BF81">
        <v>0</v>
      </c>
      <c r="BG81" s="106">
        <v>6211</v>
      </c>
      <c r="BH81" s="106">
        <v>0</v>
      </c>
      <c r="BI81" s="106"/>
      <c r="BJ81" s="106" t="s">
        <v>407</v>
      </c>
      <c r="BK81" s="106">
        <v>6716</v>
      </c>
      <c r="BL81" t="s">
        <v>1997</v>
      </c>
      <c r="BM81" s="299">
        <v>1490</v>
      </c>
    </row>
    <row r="82" spans="1:65">
      <c r="A82" t="s">
        <v>60</v>
      </c>
      <c r="B82" t="s">
        <v>69</v>
      </c>
      <c r="C82" t="s">
        <v>58</v>
      </c>
      <c r="D82" t="s">
        <v>281</v>
      </c>
      <c r="E82">
        <v>14527</v>
      </c>
      <c r="F82">
        <v>14530</v>
      </c>
      <c r="G82">
        <v>13980</v>
      </c>
      <c r="H82">
        <v>14617</v>
      </c>
      <c r="I82">
        <v>14612</v>
      </c>
      <c r="J82">
        <v>14165</v>
      </c>
      <c r="K82">
        <v>13609</v>
      </c>
      <c r="L82">
        <v>14228</v>
      </c>
      <c r="M82">
        <v>14461</v>
      </c>
      <c r="N82">
        <v>14273</v>
      </c>
      <c r="O82">
        <v>14777</v>
      </c>
      <c r="P82">
        <v>0</v>
      </c>
      <c r="Q82">
        <v>1.8038644326499462E-2</v>
      </c>
      <c r="R82">
        <v>1040</v>
      </c>
      <c r="S82">
        <v>1724143.2</v>
      </c>
      <c r="T82">
        <v>-85</v>
      </c>
      <c r="U82">
        <v>280</v>
      </c>
      <c r="V82">
        <v>651</v>
      </c>
      <c r="W82">
        <v>1040</v>
      </c>
      <c r="X82">
        <v>0</v>
      </c>
      <c r="Y82">
        <v>464192.39999999997</v>
      </c>
      <c r="Z82">
        <v>615054.93000000017</v>
      </c>
      <c r="AA82">
        <v>644895.86999999988</v>
      </c>
      <c r="AB82">
        <v>66</v>
      </c>
      <c r="AC82">
        <v>257</v>
      </c>
      <c r="AD82">
        <v>-797</v>
      </c>
      <c r="AE82">
        <v>0</v>
      </c>
      <c r="AF82">
        <v>0</v>
      </c>
      <c r="AG82">
        <v>464192.39999999997</v>
      </c>
      <c r="AH82">
        <v>0</v>
      </c>
      <c r="AI82">
        <v>0</v>
      </c>
      <c r="AJ82">
        <v>1724143.2</v>
      </c>
      <c r="AK82">
        <v>10401000</v>
      </c>
      <c r="AL82">
        <v>1657.83</v>
      </c>
      <c r="AM82">
        <v>57654</v>
      </c>
      <c r="AN82">
        <v>56614</v>
      </c>
      <c r="AO82">
        <v>43127</v>
      </c>
      <c r="AP82">
        <v>42002</v>
      </c>
      <c r="AQ82">
        <v>151</v>
      </c>
      <c r="AR82">
        <v>-108</v>
      </c>
      <c r="AS82">
        <v>-1168</v>
      </c>
      <c r="AT82">
        <v>0</v>
      </c>
      <c r="AU82">
        <v>109416.78</v>
      </c>
      <c r="AV82">
        <v>426062.31</v>
      </c>
      <c r="AW82">
        <v>0</v>
      </c>
      <c r="AX82">
        <v>0</v>
      </c>
      <c r="AY82">
        <v>0</v>
      </c>
      <c r="AZ82">
        <v>0</v>
      </c>
      <c r="BA82">
        <v>615054.93000000017</v>
      </c>
      <c r="BB82">
        <v>0</v>
      </c>
      <c r="BC82">
        <v>-109416.78</v>
      </c>
      <c r="BD82">
        <v>38130.089999999967</v>
      </c>
      <c r="BE82">
        <v>615054.93000000017</v>
      </c>
      <c r="BF82">
        <v>0</v>
      </c>
      <c r="BG82" s="106">
        <v>14777</v>
      </c>
      <c r="BH82" s="106">
        <v>0</v>
      </c>
      <c r="BI82" s="106"/>
      <c r="BJ82" s="106" t="s">
        <v>407</v>
      </c>
      <c r="BK82" s="106">
        <v>14461</v>
      </c>
      <c r="BL82" t="s">
        <v>1572</v>
      </c>
      <c r="BM82" s="299">
        <v>1657.83</v>
      </c>
    </row>
    <row r="83" spans="1:65">
      <c r="A83" t="s">
        <v>77</v>
      </c>
      <c r="B83" t="s">
        <v>76</v>
      </c>
      <c r="C83" t="s">
        <v>75</v>
      </c>
      <c r="D83" t="s">
        <v>279</v>
      </c>
      <c r="E83">
        <v>8308</v>
      </c>
      <c r="F83">
        <v>8173</v>
      </c>
      <c r="G83">
        <v>7947</v>
      </c>
      <c r="H83">
        <v>8752</v>
      </c>
      <c r="I83">
        <v>8607.5</v>
      </c>
      <c r="J83">
        <v>8467.6</v>
      </c>
      <c r="K83">
        <v>8233.5</v>
      </c>
      <c r="L83">
        <v>9067.5</v>
      </c>
      <c r="M83">
        <v>8226</v>
      </c>
      <c r="N83">
        <v>8623</v>
      </c>
      <c r="O83">
        <v>7915</v>
      </c>
      <c r="P83">
        <v>0</v>
      </c>
      <c r="Q83">
        <v>-3.6048824593128345E-2</v>
      </c>
      <c r="R83">
        <v>-1196.0999999999985</v>
      </c>
      <c r="S83">
        <v>0</v>
      </c>
      <c r="T83">
        <v>-299.5</v>
      </c>
      <c r="U83">
        <v>-594.09999999999854</v>
      </c>
      <c r="V83">
        <v>-880.59999999999854</v>
      </c>
      <c r="W83">
        <v>-1196.0999999999985</v>
      </c>
      <c r="X83">
        <v>0</v>
      </c>
      <c r="Y83">
        <v>0</v>
      </c>
      <c r="Z83">
        <v>0</v>
      </c>
      <c r="AA83">
        <v>0</v>
      </c>
      <c r="AB83">
        <v>82</v>
      </c>
      <c r="AC83">
        <v>-450</v>
      </c>
      <c r="AD83">
        <v>32</v>
      </c>
      <c r="AE83">
        <v>0</v>
      </c>
      <c r="AF83">
        <v>0</v>
      </c>
      <c r="AG83">
        <v>0</v>
      </c>
      <c r="AH83">
        <v>0</v>
      </c>
      <c r="AI83">
        <v>0</v>
      </c>
      <c r="AJ83">
        <v>0</v>
      </c>
      <c r="AK83">
        <v>5205000</v>
      </c>
      <c r="AL83">
        <v>2136</v>
      </c>
      <c r="AM83">
        <v>33180</v>
      </c>
      <c r="AN83">
        <v>34376.1</v>
      </c>
      <c r="AO83">
        <v>24872</v>
      </c>
      <c r="AP83">
        <v>25768.6</v>
      </c>
      <c r="AQ83">
        <v>381.5</v>
      </c>
      <c r="AR83">
        <v>-155.39999999999964</v>
      </c>
      <c r="AS83">
        <v>318.5</v>
      </c>
      <c r="AT83">
        <v>0</v>
      </c>
      <c r="AU83" s="400" t="s">
        <v>1981</v>
      </c>
      <c r="AV83">
        <v>0</v>
      </c>
      <c r="AW83">
        <v>0</v>
      </c>
      <c r="AX83">
        <v>0</v>
      </c>
      <c r="AY83">
        <v>0</v>
      </c>
      <c r="AZ83">
        <v>0</v>
      </c>
      <c r="BA83">
        <v>0</v>
      </c>
      <c r="BB83">
        <v>0</v>
      </c>
      <c r="BC83">
        <v>-40584</v>
      </c>
      <c r="BD83">
        <v>0</v>
      </c>
      <c r="BE83">
        <v>0</v>
      </c>
      <c r="BF83">
        <v>0</v>
      </c>
      <c r="BG83" s="106">
        <v>7915</v>
      </c>
      <c r="BH83" s="106">
        <v>0</v>
      </c>
      <c r="BI83" s="106"/>
      <c r="BJ83" s="106" t="s">
        <v>406</v>
      </c>
      <c r="BK83" s="106">
        <v>5170</v>
      </c>
      <c r="BL83" t="s">
        <v>1996</v>
      </c>
      <c r="BM83" s="299">
        <v>2136</v>
      </c>
    </row>
    <row r="84" spans="1:65">
      <c r="A84" t="s">
        <v>77</v>
      </c>
      <c r="B84" t="s">
        <v>76</v>
      </c>
      <c r="C84" t="s">
        <v>75</v>
      </c>
      <c r="D84" t="s">
        <v>277</v>
      </c>
      <c r="E84">
        <v>5361</v>
      </c>
      <c r="F84">
        <v>5130</v>
      </c>
      <c r="G84">
        <v>5235</v>
      </c>
      <c r="H84">
        <v>4972</v>
      </c>
      <c r="I84">
        <v>5009</v>
      </c>
      <c r="J84">
        <v>5255</v>
      </c>
      <c r="K84">
        <v>5017</v>
      </c>
      <c r="L84">
        <v>5013</v>
      </c>
      <c r="M84">
        <v>5009</v>
      </c>
      <c r="N84">
        <v>5026</v>
      </c>
      <c r="O84">
        <v>4299</v>
      </c>
      <c r="P84">
        <v>0</v>
      </c>
      <c r="Q84">
        <v>1.9518794086385158E-2</v>
      </c>
      <c r="R84">
        <v>404</v>
      </c>
      <c r="S84">
        <v>601960</v>
      </c>
      <c r="T84">
        <v>352</v>
      </c>
      <c r="U84">
        <v>227</v>
      </c>
      <c r="V84">
        <v>445</v>
      </c>
      <c r="W84">
        <v>404</v>
      </c>
      <c r="X84">
        <v>524480</v>
      </c>
      <c r="Y84">
        <v>0</v>
      </c>
      <c r="Z84">
        <v>77480</v>
      </c>
      <c r="AA84">
        <v>0</v>
      </c>
      <c r="AB84">
        <v>352</v>
      </c>
      <c r="AC84">
        <v>104</v>
      </c>
      <c r="AD84">
        <v>936</v>
      </c>
      <c r="AE84">
        <v>0</v>
      </c>
      <c r="AF84">
        <v>524480</v>
      </c>
      <c r="AG84">
        <v>0</v>
      </c>
      <c r="AH84">
        <v>77480</v>
      </c>
      <c r="AI84">
        <v>0</v>
      </c>
      <c r="AJ84">
        <v>601960</v>
      </c>
      <c r="AK84">
        <v>5390000</v>
      </c>
      <c r="AL84">
        <v>1490</v>
      </c>
      <c r="AM84">
        <v>20698</v>
      </c>
      <c r="AN84">
        <v>20294</v>
      </c>
      <c r="AO84">
        <v>15337</v>
      </c>
      <c r="AP84">
        <v>15285</v>
      </c>
      <c r="AQ84">
        <v>0</v>
      </c>
      <c r="AR84">
        <v>229</v>
      </c>
      <c r="AS84">
        <v>718</v>
      </c>
      <c r="AT84">
        <v>0</v>
      </c>
      <c r="AU84">
        <v>0</v>
      </c>
      <c r="AV84">
        <v>0</v>
      </c>
      <c r="AW84">
        <v>0</v>
      </c>
      <c r="AX84">
        <v>0</v>
      </c>
      <c r="AY84">
        <v>0</v>
      </c>
      <c r="AZ84">
        <v>0</v>
      </c>
      <c r="BA84">
        <v>0</v>
      </c>
      <c r="BB84">
        <v>0</v>
      </c>
      <c r="BC84">
        <v>524480</v>
      </c>
      <c r="BD84">
        <v>0</v>
      </c>
      <c r="BE84">
        <v>77480</v>
      </c>
      <c r="BF84">
        <v>0</v>
      </c>
      <c r="BG84" s="106">
        <v>4299</v>
      </c>
      <c r="BH84" s="106">
        <v>0</v>
      </c>
      <c r="BI84" s="106"/>
      <c r="BJ84" s="106" t="s">
        <v>406</v>
      </c>
      <c r="BK84" s="106">
        <v>5578</v>
      </c>
      <c r="BL84" t="s">
        <v>1996</v>
      </c>
      <c r="BM84" s="299">
        <v>1490</v>
      </c>
    </row>
    <row r="85" spans="1:65">
      <c r="A85" t="s">
        <v>48</v>
      </c>
      <c r="B85" t="s">
        <v>64</v>
      </c>
      <c r="C85" t="s">
        <v>63</v>
      </c>
      <c r="D85" t="s">
        <v>275</v>
      </c>
      <c r="E85">
        <v>4477</v>
      </c>
      <c r="F85">
        <v>4439</v>
      </c>
      <c r="G85">
        <v>4440</v>
      </c>
      <c r="H85">
        <v>4618</v>
      </c>
      <c r="I85">
        <v>4548</v>
      </c>
      <c r="J85">
        <v>4292</v>
      </c>
      <c r="K85">
        <v>4293</v>
      </c>
      <c r="L85">
        <v>4466</v>
      </c>
      <c r="M85">
        <v>4548</v>
      </c>
      <c r="N85">
        <v>4128</v>
      </c>
      <c r="O85">
        <v>4139</v>
      </c>
      <c r="P85">
        <v>0</v>
      </c>
      <c r="Q85">
        <v>2.0863469455880718E-2</v>
      </c>
      <c r="R85">
        <v>375</v>
      </c>
      <c r="S85">
        <v>558750</v>
      </c>
      <c r="T85">
        <v>-71</v>
      </c>
      <c r="U85">
        <v>76</v>
      </c>
      <c r="V85">
        <v>223</v>
      </c>
      <c r="W85">
        <v>375</v>
      </c>
      <c r="X85">
        <v>0</v>
      </c>
      <c r="Y85">
        <v>113240</v>
      </c>
      <c r="Z85">
        <v>219030</v>
      </c>
      <c r="AA85">
        <v>226480</v>
      </c>
      <c r="AB85">
        <v>-71</v>
      </c>
      <c r="AC85">
        <v>311</v>
      </c>
      <c r="AD85">
        <v>301</v>
      </c>
      <c r="AE85">
        <v>0</v>
      </c>
      <c r="AF85">
        <v>0</v>
      </c>
      <c r="AG85">
        <v>113240</v>
      </c>
      <c r="AH85">
        <v>219030</v>
      </c>
      <c r="AI85">
        <v>0</v>
      </c>
      <c r="AJ85">
        <v>558750</v>
      </c>
      <c r="AK85">
        <v>2732000</v>
      </c>
      <c r="AL85">
        <v>1490</v>
      </c>
      <c r="AM85">
        <v>17974</v>
      </c>
      <c r="AN85">
        <v>17599</v>
      </c>
      <c r="AO85">
        <v>13497</v>
      </c>
      <c r="AP85">
        <v>13051</v>
      </c>
      <c r="AQ85">
        <v>0</v>
      </c>
      <c r="AR85">
        <v>164</v>
      </c>
      <c r="AS85">
        <v>154</v>
      </c>
      <c r="AT85">
        <v>0</v>
      </c>
      <c r="AU85" s="400" t="s">
        <v>1982</v>
      </c>
      <c r="AV85" s="400" t="s">
        <v>1983</v>
      </c>
      <c r="AW85" s="400" t="s">
        <v>1984</v>
      </c>
      <c r="AX85">
        <v>0</v>
      </c>
      <c r="AY85">
        <v>0</v>
      </c>
      <c r="AZ85">
        <v>0</v>
      </c>
      <c r="BA85">
        <v>0</v>
      </c>
      <c r="BB85">
        <v>0</v>
      </c>
      <c r="BC85">
        <v>-64070</v>
      </c>
      <c r="BD85">
        <v>0</v>
      </c>
      <c r="BE85">
        <v>0</v>
      </c>
      <c r="BF85">
        <v>0</v>
      </c>
      <c r="BG85" s="106">
        <v>4139</v>
      </c>
      <c r="BH85" s="106">
        <v>219030</v>
      </c>
      <c r="BI85" s="106"/>
      <c r="BJ85" s="106" t="s">
        <v>406</v>
      </c>
      <c r="BK85" s="106">
        <v>4389</v>
      </c>
      <c r="BL85" t="s">
        <v>1997</v>
      </c>
      <c r="BM85" s="299">
        <v>1490</v>
      </c>
    </row>
    <row r="86" spans="1:65">
      <c r="A86" t="s">
        <v>77</v>
      </c>
      <c r="B86" t="s">
        <v>76</v>
      </c>
      <c r="C86" t="s">
        <v>75</v>
      </c>
      <c r="D86" t="s">
        <v>273</v>
      </c>
      <c r="E86">
        <v>3965</v>
      </c>
      <c r="F86">
        <v>3977</v>
      </c>
      <c r="G86">
        <v>4020</v>
      </c>
      <c r="H86">
        <v>4019</v>
      </c>
      <c r="I86">
        <v>3934</v>
      </c>
      <c r="J86">
        <v>4098</v>
      </c>
      <c r="K86">
        <v>4138</v>
      </c>
      <c r="L86">
        <v>4103</v>
      </c>
      <c r="M86">
        <v>4205</v>
      </c>
      <c r="N86">
        <v>3691</v>
      </c>
      <c r="O86">
        <v>3854</v>
      </c>
      <c r="P86">
        <v>0</v>
      </c>
      <c r="Q86">
        <v>-1.8271697640948627E-2</v>
      </c>
      <c r="R86">
        <v>-292</v>
      </c>
      <c r="S86">
        <v>0</v>
      </c>
      <c r="T86">
        <v>31</v>
      </c>
      <c r="U86">
        <v>-90</v>
      </c>
      <c r="V86">
        <v>-208</v>
      </c>
      <c r="W86">
        <v>-292</v>
      </c>
      <c r="X86">
        <v>0</v>
      </c>
      <c r="Y86">
        <v>0</v>
      </c>
      <c r="Z86">
        <v>0</v>
      </c>
      <c r="AA86">
        <v>0</v>
      </c>
      <c r="AB86">
        <v>-240</v>
      </c>
      <c r="AC86">
        <v>286</v>
      </c>
      <c r="AD86">
        <v>166</v>
      </c>
      <c r="AE86">
        <v>0</v>
      </c>
      <c r="AF86">
        <v>0</v>
      </c>
      <c r="AG86">
        <v>0</v>
      </c>
      <c r="AH86">
        <v>0</v>
      </c>
      <c r="AI86">
        <v>0</v>
      </c>
      <c r="AJ86">
        <v>0</v>
      </c>
      <c r="AK86">
        <v>3800000</v>
      </c>
      <c r="AL86">
        <v>1745.3801100000001</v>
      </c>
      <c r="AM86">
        <v>15981</v>
      </c>
      <c r="AN86">
        <v>16273</v>
      </c>
      <c r="AO86">
        <v>12016</v>
      </c>
      <c r="AP86">
        <v>12339</v>
      </c>
      <c r="AQ86">
        <v>-271</v>
      </c>
      <c r="AR86">
        <v>407</v>
      </c>
      <c r="AS86">
        <v>284</v>
      </c>
      <c r="AT86">
        <v>0</v>
      </c>
      <c r="AU86">
        <v>0</v>
      </c>
      <c r="AV86">
        <v>0</v>
      </c>
      <c r="AW86">
        <v>0</v>
      </c>
      <c r="AX86">
        <v>0</v>
      </c>
      <c r="AY86">
        <v>0</v>
      </c>
      <c r="AZ86">
        <v>0</v>
      </c>
      <c r="BA86">
        <v>0</v>
      </c>
      <c r="BB86">
        <v>0</v>
      </c>
      <c r="BC86">
        <v>0</v>
      </c>
      <c r="BD86">
        <v>0</v>
      </c>
      <c r="BE86">
        <v>0</v>
      </c>
      <c r="BF86">
        <v>0</v>
      </c>
      <c r="BG86" s="106">
        <v>3854</v>
      </c>
      <c r="BH86" s="106">
        <v>0</v>
      </c>
      <c r="BI86" s="106"/>
      <c r="BJ86" s="106" t="s">
        <v>406</v>
      </c>
      <c r="BK86" s="106">
        <v>3488</v>
      </c>
      <c r="BL86" t="s">
        <v>1996</v>
      </c>
      <c r="BM86" s="299">
        <v>1745.3801100000001</v>
      </c>
    </row>
    <row r="87" spans="1:65">
      <c r="A87" t="s">
        <v>60</v>
      </c>
      <c r="B87" t="s">
        <v>59</v>
      </c>
      <c r="C87" t="s">
        <v>139</v>
      </c>
      <c r="D87" t="s">
        <v>271</v>
      </c>
      <c r="E87">
        <v>30669</v>
      </c>
      <c r="F87">
        <v>30414</v>
      </c>
      <c r="G87">
        <v>30274</v>
      </c>
      <c r="H87">
        <v>31316</v>
      </c>
      <c r="I87">
        <v>31128</v>
      </c>
      <c r="J87">
        <v>31107</v>
      </c>
      <c r="K87">
        <v>30990</v>
      </c>
      <c r="L87">
        <v>31914</v>
      </c>
      <c r="M87">
        <v>29171</v>
      </c>
      <c r="N87">
        <v>28760</v>
      </c>
      <c r="O87">
        <v>29253</v>
      </c>
      <c r="P87">
        <v>0</v>
      </c>
      <c r="Q87">
        <v>-2.0102222983052507E-2</v>
      </c>
      <c r="R87">
        <v>-2466</v>
      </c>
      <c r="S87">
        <v>0</v>
      </c>
      <c r="T87">
        <v>-459</v>
      </c>
      <c r="U87">
        <v>-1152</v>
      </c>
      <c r="V87">
        <v>-1868</v>
      </c>
      <c r="W87">
        <v>-2466</v>
      </c>
      <c r="X87">
        <v>0</v>
      </c>
      <c r="Y87">
        <v>0</v>
      </c>
      <c r="Z87">
        <v>0</v>
      </c>
      <c r="AA87">
        <v>0</v>
      </c>
      <c r="AB87">
        <v>1498</v>
      </c>
      <c r="AC87">
        <v>1654</v>
      </c>
      <c r="AD87">
        <v>1021</v>
      </c>
      <c r="AE87">
        <v>0</v>
      </c>
      <c r="AF87">
        <v>0</v>
      </c>
      <c r="AG87">
        <v>0</v>
      </c>
      <c r="AH87">
        <v>0</v>
      </c>
      <c r="AI87">
        <v>0</v>
      </c>
      <c r="AJ87">
        <v>0</v>
      </c>
      <c r="AK87">
        <v>21047000</v>
      </c>
      <c r="AL87">
        <v>1490</v>
      </c>
      <c r="AM87">
        <v>122673</v>
      </c>
      <c r="AN87">
        <v>125139</v>
      </c>
      <c r="AO87">
        <v>92004</v>
      </c>
      <c r="AP87">
        <v>94011</v>
      </c>
      <c r="AQ87">
        <v>1957</v>
      </c>
      <c r="AR87">
        <v>2347</v>
      </c>
      <c r="AS87">
        <v>1737</v>
      </c>
      <c r="AT87">
        <v>0</v>
      </c>
      <c r="AU87" s="400" t="s">
        <v>1985</v>
      </c>
      <c r="AV87">
        <v>0</v>
      </c>
      <c r="AW87">
        <v>0</v>
      </c>
      <c r="AX87">
        <v>0</v>
      </c>
      <c r="AY87">
        <v>0</v>
      </c>
      <c r="AZ87">
        <v>0</v>
      </c>
      <c r="BA87">
        <v>0</v>
      </c>
      <c r="BB87">
        <v>0</v>
      </c>
      <c r="BC87">
        <v>-1656880</v>
      </c>
      <c r="BD87">
        <v>0</v>
      </c>
      <c r="BE87">
        <v>0</v>
      </c>
      <c r="BF87">
        <v>0</v>
      </c>
      <c r="BG87" s="106">
        <v>29253</v>
      </c>
      <c r="BH87" s="106">
        <v>0</v>
      </c>
      <c r="BI87" s="106"/>
      <c r="BJ87" s="106" t="s">
        <v>406</v>
      </c>
      <c r="BK87" s="106">
        <v>30314</v>
      </c>
      <c r="BL87" t="s">
        <v>1996</v>
      </c>
      <c r="BM87" s="299">
        <v>1490</v>
      </c>
    </row>
    <row r="88" spans="1:65">
      <c r="A88" t="s">
        <v>77</v>
      </c>
      <c r="B88" t="s">
        <v>76</v>
      </c>
      <c r="C88" t="s">
        <v>75</v>
      </c>
      <c r="D88" t="s">
        <v>269</v>
      </c>
      <c r="E88">
        <v>5567</v>
      </c>
      <c r="F88">
        <v>5934</v>
      </c>
      <c r="G88">
        <v>5509</v>
      </c>
      <c r="H88">
        <v>5699</v>
      </c>
      <c r="I88">
        <v>5483.4949999999999</v>
      </c>
      <c r="J88">
        <v>5844.99</v>
      </c>
      <c r="K88">
        <v>5426.3649999999998</v>
      </c>
      <c r="L88">
        <v>5613.5150000000003</v>
      </c>
      <c r="M88">
        <v>5459</v>
      </c>
      <c r="N88">
        <v>5684</v>
      </c>
      <c r="O88">
        <v>5487</v>
      </c>
      <c r="P88">
        <v>0</v>
      </c>
      <c r="Q88">
        <v>1.500000000000009E-2</v>
      </c>
      <c r="R88">
        <v>340.63500000000204</v>
      </c>
      <c r="S88">
        <v>602923.95000000356</v>
      </c>
      <c r="T88">
        <v>83.505000000000109</v>
      </c>
      <c r="U88">
        <v>172.51499999999942</v>
      </c>
      <c r="V88">
        <v>255.15000000000146</v>
      </c>
      <c r="W88">
        <v>340.63500000000204</v>
      </c>
      <c r="X88">
        <v>147803.85000000018</v>
      </c>
      <c r="Y88">
        <v>157547.69999999876</v>
      </c>
      <c r="Z88">
        <v>146263.95000000362</v>
      </c>
      <c r="AA88">
        <v>151308.450000001</v>
      </c>
      <c r="AB88">
        <v>108</v>
      </c>
      <c r="AC88">
        <v>250</v>
      </c>
      <c r="AD88">
        <v>22</v>
      </c>
      <c r="AE88">
        <v>0</v>
      </c>
      <c r="AF88">
        <v>147803.85000000018</v>
      </c>
      <c r="AG88">
        <v>157547.69999999876</v>
      </c>
      <c r="AH88">
        <v>146263.95000000362</v>
      </c>
      <c r="AI88">
        <v>0</v>
      </c>
      <c r="AJ88">
        <v>602923.95000000356</v>
      </c>
      <c r="AK88">
        <v>4761000</v>
      </c>
      <c r="AL88">
        <v>1770</v>
      </c>
      <c r="AM88">
        <v>22709</v>
      </c>
      <c r="AN88">
        <v>22368.364999999998</v>
      </c>
      <c r="AO88">
        <v>17142</v>
      </c>
      <c r="AP88">
        <v>16884.87</v>
      </c>
      <c r="AQ88">
        <v>24.494999999999891</v>
      </c>
      <c r="AR88">
        <v>160.98999999999978</v>
      </c>
      <c r="AS88">
        <v>-60.635000000000218</v>
      </c>
      <c r="AT88">
        <v>0</v>
      </c>
      <c r="AU88">
        <v>0</v>
      </c>
      <c r="AV88">
        <v>0</v>
      </c>
      <c r="AW88">
        <v>0</v>
      </c>
      <c r="AX88">
        <v>0</v>
      </c>
      <c r="AY88">
        <v>0</v>
      </c>
      <c r="AZ88">
        <v>0</v>
      </c>
      <c r="BA88">
        <v>0</v>
      </c>
      <c r="BB88">
        <v>0</v>
      </c>
      <c r="BC88">
        <v>147803.85000000018</v>
      </c>
      <c r="BD88">
        <v>157547.69999999876</v>
      </c>
      <c r="BE88">
        <v>146263.95000000362</v>
      </c>
      <c r="BF88">
        <v>0</v>
      </c>
      <c r="BG88" s="106">
        <v>5487</v>
      </c>
      <c r="BH88" s="106">
        <v>0</v>
      </c>
      <c r="BI88" s="106"/>
      <c r="BJ88" s="106" t="s">
        <v>413</v>
      </c>
      <c r="BK88" s="106">
        <v>4400</v>
      </c>
      <c r="BL88" t="s">
        <v>1996</v>
      </c>
      <c r="BM88" s="299">
        <v>1770</v>
      </c>
    </row>
    <row r="89" spans="1:65">
      <c r="A89" t="s">
        <v>77</v>
      </c>
      <c r="B89" t="s">
        <v>76</v>
      </c>
      <c r="C89" t="s">
        <v>75</v>
      </c>
      <c r="D89" t="s">
        <v>267</v>
      </c>
      <c r="E89">
        <v>5432</v>
      </c>
      <c r="F89">
        <v>5385</v>
      </c>
      <c r="G89">
        <v>5198</v>
      </c>
      <c r="H89">
        <v>5265</v>
      </c>
      <c r="I89">
        <v>4960</v>
      </c>
      <c r="J89">
        <v>5486.2379999999994</v>
      </c>
      <c r="K89">
        <v>5295.7223999999997</v>
      </c>
      <c r="L89">
        <v>5363.982</v>
      </c>
      <c r="M89">
        <v>4960</v>
      </c>
      <c r="N89">
        <v>4881</v>
      </c>
      <c r="O89">
        <v>4426</v>
      </c>
      <c r="P89">
        <v>0</v>
      </c>
      <c r="Q89">
        <v>8.1793984962406051E-3</v>
      </c>
      <c r="R89">
        <v>174.05760000000009</v>
      </c>
      <c r="S89">
        <v>129672.91200000007</v>
      </c>
      <c r="T89">
        <v>472</v>
      </c>
      <c r="U89">
        <v>370.76200000000063</v>
      </c>
      <c r="V89">
        <v>273.03960000000006</v>
      </c>
      <c r="W89">
        <v>174.05760000000009</v>
      </c>
      <c r="X89">
        <v>129672.91200000007</v>
      </c>
      <c r="Y89">
        <v>0</v>
      </c>
      <c r="Z89">
        <v>0</v>
      </c>
      <c r="AA89">
        <v>0</v>
      </c>
      <c r="AB89">
        <v>472</v>
      </c>
      <c r="AC89">
        <v>504</v>
      </c>
      <c r="AD89">
        <v>772</v>
      </c>
      <c r="AE89">
        <v>0</v>
      </c>
      <c r="AF89">
        <v>129672.91200000007</v>
      </c>
      <c r="AG89">
        <v>0</v>
      </c>
      <c r="AH89">
        <v>0</v>
      </c>
      <c r="AI89">
        <v>0</v>
      </c>
      <c r="AJ89">
        <v>129672.91200000007</v>
      </c>
      <c r="AK89">
        <v>3810000</v>
      </c>
      <c r="AL89">
        <v>745</v>
      </c>
      <c r="AM89">
        <v>21280</v>
      </c>
      <c r="AN89">
        <v>21105.9424</v>
      </c>
      <c r="AO89">
        <v>15848</v>
      </c>
      <c r="AP89">
        <v>16145.9424</v>
      </c>
      <c r="AQ89">
        <v>0</v>
      </c>
      <c r="AR89">
        <v>605.23799999999937</v>
      </c>
      <c r="AS89">
        <v>869.72239999999965</v>
      </c>
      <c r="AT89">
        <v>0</v>
      </c>
      <c r="AU89">
        <v>0</v>
      </c>
      <c r="AV89">
        <v>0</v>
      </c>
      <c r="AW89">
        <v>0</v>
      </c>
      <c r="AX89">
        <v>0</v>
      </c>
      <c r="AY89">
        <v>0</v>
      </c>
      <c r="AZ89">
        <v>0</v>
      </c>
      <c r="BA89">
        <v>0</v>
      </c>
      <c r="BB89">
        <v>0</v>
      </c>
      <c r="BC89">
        <v>129672.91200000007</v>
      </c>
      <c r="BD89">
        <v>0</v>
      </c>
      <c r="BE89">
        <v>0</v>
      </c>
      <c r="BF89">
        <v>0</v>
      </c>
      <c r="BG89" s="106">
        <v>4426</v>
      </c>
      <c r="BH89" s="106">
        <v>0</v>
      </c>
      <c r="BI89" s="106"/>
      <c r="BJ89" s="106" t="s">
        <v>408</v>
      </c>
      <c r="BK89" s="106">
        <v>5053</v>
      </c>
      <c r="BL89" t="s">
        <v>1996</v>
      </c>
      <c r="BM89" s="299">
        <v>745</v>
      </c>
    </row>
    <row r="90" spans="1:65">
      <c r="A90" t="s">
        <v>48</v>
      </c>
      <c r="B90" t="s">
        <v>120</v>
      </c>
      <c r="C90" t="s">
        <v>119</v>
      </c>
      <c r="D90" t="s">
        <v>265</v>
      </c>
      <c r="E90">
        <v>2349</v>
      </c>
      <c r="F90">
        <v>2372</v>
      </c>
      <c r="G90">
        <v>2358</v>
      </c>
      <c r="H90">
        <v>2496</v>
      </c>
      <c r="I90">
        <v>2409</v>
      </c>
      <c r="J90">
        <v>2241</v>
      </c>
      <c r="K90">
        <v>2227</v>
      </c>
      <c r="L90">
        <v>2362</v>
      </c>
      <c r="M90">
        <v>2318</v>
      </c>
      <c r="N90">
        <v>2252.3993451109</v>
      </c>
      <c r="O90">
        <v>2299</v>
      </c>
      <c r="P90">
        <v>0</v>
      </c>
      <c r="Q90">
        <v>3.5091383812010442E-2</v>
      </c>
      <c r="R90">
        <v>336</v>
      </c>
      <c r="S90">
        <v>500640</v>
      </c>
      <c r="T90">
        <v>-60</v>
      </c>
      <c r="U90">
        <v>71</v>
      </c>
      <c r="V90">
        <v>202</v>
      </c>
      <c r="W90">
        <v>336</v>
      </c>
      <c r="X90">
        <v>0</v>
      </c>
      <c r="Y90">
        <v>105790</v>
      </c>
      <c r="Z90">
        <v>195190</v>
      </c>
      <c r="AA90">
        <v>199660</v>
      </c>
      <c r="AB90">
        <v>31</v>
      </c>
      <c r="AC90">
        <v>119.60065488910004</v>
      </c>
      <c r="AD90">
        <v>59</v>
      </c>
      <c r="AE90">
        <v>0</v>
      </c>
      <c r="AF90">
        <v>0</v>
      </c>
      <c r="AG90">
        <v>105790</v>
      </c>
      <c r="AH90">
        <v>195190</v>
      </c>
      <c r="AI90">
        <v>0</v>
      </c>
      <c r="AJ90">
        <v>500640</v>
      </c>
      <c r="AK90">
        <v>1922000</v>
      </c>
      <c r="AL90">
        <v>1490</v>
      </c>
      <c r="AM90">
        <v>9575</v>
      </c>
      <c r="AN90">
        <v>9239</v>
      </c>
      <c r="AO90">
        <v>7226</v>
      </c>
      <c r="AP90">
        <v>6830</v>
      </c>
      <c r="AQ90">
        <v>91</v>
      </c>
      <c r="AR90">
        <v>-11.399345110899958</v>
      </c>
      <c r="AS90">
        <v>-72</v>
      </c>
      <c r="AT90">
        <v>0</v>
      </c>
      <c r="AU90">
        <v>0</v>
      </c>
      <c r="AV90">
        <v>105790</v>
      </c>
      <c r="AW90">
        <v>195190</v>
      </c>
      <c r="AX90">
        <v>0</v>
      </c>
      <c r="AY90">
        <v>0</v>
      </c>
      <c r="AZ90">
        <v>0</v>
      </c>
      <c r="BA90">
        <v>0</v>
      </c>
      <c r="BB90">
        <v>0</v>
      </c>
      <c r="BC90">
        <v>0</v>
      </c>
      <c r="BD90">
        <v>0</v>
      </c>
      <c r="BE90">
        <v>0</v>
      </c>
      <c r="BF90">
        <v>0</v>
      </c>
      <c r="BG90" s="106">
        <v>2299</v>
      </c>
      <c r="BH90" s="106">
        <v>195190</v>
      </c>
      <c r="BI90" s="106"/>
      <c r="BJ90" s="106" t="s">
        <v>406</v>
      </c>
      <c r="BK90" s="106">
        <v>2318</v>
      </c>
      <c r="BL90" t="s">
        <v>1997</v>
      </c>
      <c r="BM90" s="299">
        <v>1490</v>
      </c>
    </row>
    <row r="91" spans="1:65">
      <c r="A91" t="s">
        <v>77</v>
      </c>
      <c r="B91" t="s">
        <v>76</v>
      </c>
      <c r="C91" t="s">
        <v>75</v>
      </c>
      <c r="D91" t="s">
        <v>263</v>
      </c>
      <c r="E91">
        <v>5373.662795267639</v>
      </c>
      <c r="F91">
        <v>5726.9696779269743</v>
      </c>
      <c r="G91">
        <v>5952.8208573304273</v>
      </c>
      <c r="H91">
        <v>5964.7530644919698</v>
      </c>
      <c r="I91">
        <v>5239.3212253859483</v>
      </c>
      <c r="J91">
        <v>5583.7954359788</v>
      </c>
      <c r="K91">
        <v>5804.0003358971662</v>
      </c>
      <c r="L91">
        <v>5815.6342378796708</v>
      </c>
      <c r="M91">
        <v>5823.8445988973635</v>
      </c>
      <c r="N91">
        <v>6070</v>
      </c>
      <c r="O91">
        <v>6003</v>
      </c>
      <c r="P91">
        <v>0</v>
      </c>
      <c r="Q91">
        <v>2.5000000000000033E-2</v>
      </c>
      <c r="R91">
        <v>575.45515987542603</v>
      </c>
      <c r="S91">
        <v>857428.18821438483</v>
      </c>
      <c r="T91">
        <v>134.3415698816907</v>
      </c>
      <c r="U91">
        <v>277.51581182986592</v>
      </c>
      <c r="V91">
        <v>426.33633326312702</v>
      </c>
      <c r="W91">
        <v>575.45515987542603</v>
      </c>
      <c r="X91">
        <v>200168.93912371914</v>
      </c>
      <c r="Y91">
        <v>213329.62050278109</v>
      </c>
      <c r="Z91">
        <v>221742.57693555905</v>
      </c>
      <c r="AA91">
        <v>222187.05165232555</v>
      </c>
      <c r="AB91">
        <v>-450.18180362972453</v>
      </c>
      <c r="AC91">
        <v>-343.03032207302567</v>
      </c>
      <c r="AD91">
        <v>-50.179142669572684</v>
      </c>
      <c r="AE91">
        <v>0</v>
      </c>
      <c r="AF91">
        <v>0</v>
      </c>
      <c r="AG91">
        <v>0</v>
      </c>
      <c r="AH91">
        <v>0</v>
      </c>
      <c r="AI91">
        <v>0</v>
      </c>
      <c r="AJ91">
        <v>857428.18821438483</v>
      </c>
      <c r="AK91">
        <v>4478000</v>
      </c>
      <c r="AL91">
        <v>1490</v>
      </c>
      <c r="AM91">
        <v>23018.206395017012</v>
      </c>
      <c r="AN91">
        <v>22442.751235141586</v>
      </c>
      <c r="AO91">
        <v>17644.54359974937</v>
      </c>
      <c r="AP91">
        <v>17203.430009755637</v>
      </c>
      <c r="AQ91">
        <v>-584.52337351141523</v>
      </c>
      <c r="AR91">
        <v>-486.20456402119999</v>
      </c>
      <c r="AS91">
        <v>-198.99966410283378</v>
      </c>
      <c r="AT91">
        <v>0</v>
      </c>
      <c r="AU91">
        <v>0</v>
      </c>
      <c r="AV91">
        <v>0</v>
      </c>
      <c r="AW91">
        <v>0</v>
      </c>
      <c r="AX91">
        <v>0</v>
      </c>
      <c r="AY91">
        <v>200168.93912371914</v>
      </c>
      <c r="AZ91">
        <v>213329.62050278109</v>
      </c>
      <c r="BA91">
        <v>221742.57693555905</v>
      </c>
      <c r="BB91">
        <v>0</v>
      </c>
      <c r="BC91">
        <v>200168.93912371914</v>
      </c>
      <c r="BD91">
        <v>213329.62050278109</v>
      </c>
      <c r="BE91">
        <v>221742.57693555905</v>
      </c>
      <c r="BF91">
        <v>0</v>
      </c>
      <c r="BG91" s="106">
        <v>6003</v>
      </c>
      <c r="BH91" s="106">
        <v>0</v>
      </c>
      <c r="BI91" s="106"/>
      <c r="BJ91" s="106" t="s">
        <v>407</v>
      </c>
      <c r="BK91" s="106">
        <v>5678</v>
      </c>
      <c r="BL91" t="s">
        <v>1996</v>
      </c>
      <c r="BM91" s="299">
        <v>1490</v>
      </c>
    </row>
    <row r="92" spans="1:65">
      <c r="A92" t="s">
        <v>53</v>
      </c>
      <c r="B92" t="s">
        <v>52</v>
      </c>
      <c r="C92" t="s">
        <v>51</v>
      </c>
      <c r="D92" t="s">
        <v>261</v>
      </c>
      <c r="E92">
        <v>4376</v>
      </c>
      <c r="F92">
        <v>4248</v>
      </c>
      <c r="G92">
        <v>4243</v>
      </c>
      <c r="H92">
        <v>4528</v>
      </c>
      <c r="I92">
        <v>4311</v>
      </c>
      <c r="J92">
        <v>4182</v>
      </c>
      <c r="K92">
        <v>4178</v>
      </c>
      <c r="L92">
        <v>4462</v>
      </c>
      <c r="M92">
        <v>4108</v>
      </c>
      <c r="N92">
        <v>4072</v>
      </c>
      <c r="O92">
        <v>4204</v>
      </c>
      <c r="P92">
        <v>0</v>
      </c>
      <c r="Q92">
        <v>1.5061799367634379E-2</v>
      </c>
      <c r="R92">
        <v>262</v>
      </c>
      <c r="S92">
        <v>462954</v>
      </c>
      <c r="T92">
        <v>65</v>
      </c>
      <c r="U92">
        <v>131</v>
      </c>
      <c r="V92">
        <v>196</v>
      </c>
      <c r="W92">
        <v>262</v>
      </c>
      <c r="X92">
        <v>114855</v>
      </c>
      <c r="Y92">
        <v>116622</v>
      </c>
      <c r="Z92">
        <v>114855</v>
      </c>
      <c r="AA92">
        <v>116622</v>
      </c>
      <c r="AB92">
        <v>268</v>
      </c>
      <c r="AC92">
        <v>176</v>
      </c>
      <c r="AD92">
        <v>39</v>
      </c>
      <c r="AE92">
        <v>0</v>
      </c>
      <c r="AF92">
        <v>114855</v>
      </c>
      <c r="AG92">
        <v>116622</v>
      </c>
      <c r="AH92">
        <v>114855</v>
      </c>
      <c r="AI92">
        <v>0</v>
      </c>
      <c r="AJ92">
        <v>462954</v>
      </c>
      <c r="AK92">
        <v>3380000</v>
      </c>
      <c r="AL92">
        <v>1767</v>
      </c>
      <c r="AM92">
        <v>17395</v>
      </c>
      <c r="AN92">
        <v>17133</v>
      </c>
      <c r="AO92">
        <v>13019</v>
      </c>
      <c r="AP92">
        <v>12822</v>
      </c>
      <c r="AQ92">
        <v>203</v>
      </c>
      <c r="AR92">
        <v>110</v>
      </c>
      <c r="AS92">
        <v>-26</v>
      </c>
      <c r="AT92">
        <v>0</v>
      </c>
      <c r="AU92">
        <v>114855</v>
      </c>
      <c r="AV92">
        <v>116622</v>
      </c>
      <c r="AW92">
        <v>114855</v>
      </c>
      <c r="AX92">
        <v>0</v>
      </c>
      <c r="AY92">
        <v>0</v>
      </c>
      <c r="AZ92">
        <v>0</v>
      </c>
      <c r="BA92">
        <v>0</v>
      </c>
      <c r="BB92">
        <v>0</v>
      </c>
      <c r="BC92">
        <v>0</v>
      </c>
      <c r="BD92">
        <v>0</v>
      </c>
      <c r="BE92">
        <v>0</v>
      </c>
      <c r="BF92">
        <v>0</v>
      </c>
      <c r="BG92" s="106">
        <v>4204</v>
      </c>
      <c r="BH92" s="106">
        <v>114855</v>
      </c>
      <c r="BI92" s="106"/>
      <c r="BJ92" s="106" t="s">
        <v>406</v>
      </c>
      <c r="BK92" s="106">
        <v>4527</v>
      </c>
      <c r="BL92" t="s">
        <v>1996</v>
      </c>
      <c r="BM92" s="299">
        <v>1767</v>
      </c>
    </row>
    <row r="93" spans="1:65">
      <c r="A93" t="s">
        <v>53</v>
      </c>
      <c r="B93" t="s">
        <v>105</v>
      </c>
      <c r="C93" t="s">
        <v>162</v>
      </c>
      <c r="D93" t="s">
        <v>259</v>
      </c>
      <c r="E93">
        <v>26910</v>
      </c>
      <c r="F93">
        <v>28455</v>
      </c>
      <c r="G93">
        <v>27930</v>
      </c>
      <c r="H93">
        <v>28587</v>
      </c>
      <c r="I93">
        <v>26415</v>
      </c>
      <c r="J93">
        <v>27765.075000000001</v>
      </c>
      <c r="K93">
        <v>27253.200000000001</v>
      </c>
      <c r="L93">
        <v>27894.75</v>
      </c>
      <c r="M93">
        <v>27267</v>
      </c>
      <c r="N93">
        <v>28548</v>
      </c>
      <c r="O93">
        <v>28380</v>
      </c>
      <c r="P93">
        <v>0</v>
      </c>
      <c r="Q93">
        <v>2.2827398509143615E-2</v>
      </c>
      <c r="R93">
        <v>2553.9750000000058</v>
      </c>
      <c r="S93">
        <v>3805422.7500000088</v>
      </c>
      <c r="T93">
        <v>495</v>
      </c>
      <c r="U93">
        <v>1184.9250000000029</v>
      </c>
      <c r="V93">
        <v>1861.7250000000058</v>
      </c>
      <c r="W93">
        <v>2553.9750000000058</v>
      </c>
      <c r="X93">
        <v>737550</v>
      </c>
      <c r="Y93">
        <v>1027988.2500000044</v>
      </c>
      <c r="Z93">
        <v>1008432.0000000044</v>
      </c>
      <c r="AA93">
        <v>1031452.5</v>
      </c>
      <c r="AB93">
        <v>-357</v>
      </c>
      <c r="AC93">
        <v>-93</v>
      </c>
      <c r="AD93">
        <v>-450</v>
      </c>
      <c r="AE93">
        <v>0</v>
      </c>
      <c r="AF93">
        <v>0</v>
      </c>
      <c r="AG93">
        <v>0</v>
      </c>
      <c r="AH93">
        <v>0</v>
      </c>
      <c r="AI93">
        <v>0</v>
      </c>
      <c r="AJ93">
        <v>3805422.7500000088</v>
      </c>
      <c r="AK93">
        <v>18957000</v>
      </c>
      <c r="AL93">
        <v>1490</v>
      </c>
      <c r="AM93">
        <v>111882</v>
      </c>
      <c r="AN93">
        <v>109328.02499999999</v>
      </c>
      <c r="AO93">
        <v>84972</v>
      </c>
      <c r="AP93">
        <v>82913.024999999994</v>
      </c>
      <c r="AQ93">
        <v>-852</v>
      </c>
      <c r="AR93">
        <v>-782.92499999999927</v>
      </c>
      <c r="AS93">
        <v>-1126.7999999999993</v>
      </c>
      <c r="AT93">
        <v>0</v>
      </c>
      <c r="AU93">
        <v>737550</v>
      </c>
      <c r="AV93">
        <v>1060768</v>
      </c>
      <c r="AW93">
        <v>975651</v>
      </c>
      <c r="AX93">
        <v>0</v>
      </c>
      <c r="AY93">
        <v>737550</v>
      </c>
      <c r="AZ93">
        <v>1027988.2500000044</v>
      </c>
      <c r="BA93">
        <v>1008432.0000000044</v>
      </c>
      <c r="BB93">
        <v>0</v>
      </c>
      <c r="BC93">
        <v>0</v>
      </c>
      <c r="BD93">
        <v>-32779.749999995576</v>
      </c>
      <c r="BE93">
        <v>32781.000000004424</v>
      </c>
      <c r="BF93">
        <v>0</v>
      </c>
      <c r="BG93" s="106">
        <v>28380</v>
      </c>
      <c r="BH93" s="106">
        <v>975651</v>
      </c>
      <c r="BI93" s="106"/>
      <c r="BJ93" s="106" t="s">
        <v>406</v>
      </c>
      <c r="BK93" s="106">
        <v>26803</v>
      </c>
      <c r="BL93" t="s">
        <v>1997</v>
      </c>
      <c r="BM93" s="299">
        <v>1490</v>
      </c>
    </row>
    <row r="94" spans="1:65">
      <c r="A94" t="s">
        <v>77</v>
      </c>
      <c r="B94" t="s">
        <v>76</v>
      </c>
      <c r="C94" t="s">
        <v>75</v>
      </c>
      <c r="D94" t="s">
        <v>257</v>
      </c>
      <c r="E94">
        <v>2711</v>
      </c>
      <c r="F94">
        <v>2818</v>
      </c>
      <c r="G94">
        <v>2756</v>
      </c>
      <c r="H94">
        <v>2815</v>
      </c>
      <c r="I94">
        <v>2616</v>
      </c>
      <c r="J94">
        <v>2719</v>
      </c>
      <c r="K94">
        <v>2660</v>
      </c>
      <c r="L94">
        <v>2717</v>
      </c>
      <c r="M94">
        <v>2754</v>
      </c>
      <c r="N94">
        <v>2663</v>
      </c>
      <c r="O94">
        <v>2571</v>
      </c>
      <c r="P94">
        <v>0</v>
      </c>
      <c r="Q94">
        <v>3.4954954954954952E-2</v>
      </c>
      <c r="R94">
        <v>388</v>
      </c>
      <c r="S94">
        <v>578120</v>
      </c>
      <c r="T94">
        <v>95</v>
      </c>
      <c r="U94">
        <v>194</v>
      </c>
      <c r="V94">
        <v>290</v>
      </c>
      <c r="W94">
        <v>388</v>
      </c>
      <c r="X94">
        <v>141550</v>
      </c>
      <c r="Y94">
        <v>147510</v>
      </c>
      <c r="Z94">
        <v>143040</v>
      </c>
      <c r="AA94">
        <v>146020</v>
      </c>
      <c r="AB94">
        <v>-43</v>
      </c>
      <c r="AC94">
        <v>155</v>
      </c>
      <c r="AD94">
        <v>185</v>
      </c>
      <c r="AE94">
        <v>0</v>
      </c>
      <c r="AF94">
        <v>0</v>
      </c>
      <c r="AG94">
        <v>166879.99999999997</v>
      </c>
      <c r="AH94">
        <v>265220</v>
      </c>
      <c r="AI94">
        <v>0</v>
      </c>
      <c r="AJ94">
        <v>578120</v>
      </c>
      <c r="AK94">
        <v>4521000</v>
      </c>
      <c r="AL94">
        <v>1490</v>
      </c>
      <c r="AM94">
        <v>11100</v>
      </c>
      <c r="AN94">
        <v>10712</v>
      </c>
      <c r="AO94">
        <v>8389</v>
      </c>
      <c r="AP94">
        <v>8096</v>
      </c>
      <c r="AQ94">
        <v>-138</v>
      </c>
      <c r="AR94">
        <v>56</v>
      </c>
      <c r="AS94">
        <v>89</v>
      </c>
      <c r="AT94">
        <v>0</v>
      </c>
      <c r="AU94">
        <v>0</v>
      </c>
      <c r="AV94">
        <v>166879.99999999997</v>
      </c>
      <c r="AW94">
        <v>265200</v>
      </c>
      <c r="AX94">
        <v>0</v>
      </c>
      <c r="AY94">
        <v>141550</v>
      </c>
      <c r="AZ94">
        <v>-19369.999999999971</v>
      </c>
      <c r="BA94">
        <v>-122180</v>
      </c>
      <c r="BB94">
        <v>0</v>
      </c>
      <c r="BC94">
        <v>141550</v>
      </c>
      <c r="BD94">
        <v>-19369.999999999971</v>
      </c>
      <c r="BE94">
        <v>-122160</v>
      </c>
      <c r="BF94">
        <v>0</v>
      </c>
      <c r="BG94" s="106">
        <v>2571</v>
      </c>
      <c r="BH94" s="106">
        <v>265200</v>
      </c>
      <c r="BI94" s="106"/>
      <c r="BJ94" s="106" t="s">
        <v>406</v>
      </c>
      <c r="BK94" s="106">
        <v>775</v>
      </c>
      <c r="BL94" t="s">
        <v>1996</v>
      </c>
      <c r="BM94" s="299">
        <v>1490</v>
      </c>
    </row>
    <row r="95" spans="1:65">
      <c r="A95" t="s">
        <v>77</v>
      </c>
      <c r="B95" t="s">
        <v>76</v>
      </c>
      <c r="C95" t="s">
        <v>75</v>
      </c>
      <c r="D95" t="s">
        <v>255</v>
      </c>
      <c r="E95">
        <v>5671</v>
      </c>
      <c r="F95">
        <v>5767</v>
      </c>
      <c r="G95">
        <v>5635</v>
      </c>
      <c r="H95">
        <v>6150</v>
      </c>
      <c r="I95">
        <v>5950</v>
      </c>
      <c r="J95">
        <v>5725</v>
      </c>
      <c r="K95">
        <v>5475</v>
      </c>
      <c r="L95">
        <v>5250</v>
      </c>
      <c r="M95">
        <v>6034</v>
      </c>
      <c r="N95">
        <v>5817</v>
      </c>
      <c r="O95">
        <v>6066</v>
      </c>
      <c r="P95">
        <v>0</v>
      </c>
      <c r="Q95">
        <v>3.5439004435258152E-2</v>
      </c>
      <c r="R95">
        <v>823</v>
      </c>
      <c r="S95">
        <v>2043509</v>
      </c>
      <c r="T95">
        <v>-279</v>
      </c>
      <c r="U95">
        <v>-237</v>
      </c>
      <c r="V95">
        <v>-77</v>
      </c>
      <c r="W95">
        <v>823</v>
      </c>
      <c r="X95">
        <v>0</v>
      </c>
      <c r="Y95">
        <v>0</v>
      </c>
      <c r="Z95">
        <v>0</v>
      </c>
      <c r="AA95">
        <v>2043509</v>
      </c>
      <c r="AB95">
        <v>-363</v>
      </c>
      <c r="AC95">
        <v>-50</v>
      </c>
      <c r="AD95">
        <v>-431</v>
      </c>
      <c r="AE95">
        <v>0</v>
      </c>
      <c r="AF95">
        <v>0</v>
      </c>
      <c r="AG95">
        <v>0</v>
      </c>
      <c r="AH95">
        <v>0</v>
      </c>
      <c r="AI95">
        <v>0</v>
      </c>
      <c r="AJ95">
        <v>2043509</v>
      </c>
      <c r="AK95">
        <v>4418000</v>
      </c>
      <c r="AL95">
        <v>2483</v>
      </c>
      <c r="AM95">
        <v>23223</v>
      </c>
      <c r="AN95">
        <v>22400</v>
      </c>
      <c r="AO95">
        <v>17552</v>
      </c>
      <c r="AP95">
        <v>16450</v>
      </c>
      <c r="AQ95">
        <v>-84</v>
      </c>
      <c r="AR95">
        <v>-92</v>
      </c>
      <c r="AS95">
        <v>-591</v>
      </c>
      <c r="AT95">
        <v>0</v>
      </c>
      <c r="AU95">
        <v>0</v>
      </c>
      <c r="AV95">
        <v>0</v>
      </c>
      <c r="AW95">
        <v>0</v>
      </c>
      <c r="AX95">
        <v>0</v>
      </c>
      <c r="AY95">
        <v>0</v>
      </c>
      <c r="AZ95">
        <v>0</v>
      </c>
      <c r="BA95">
        <v>0</v>
      </c>
      <c r="BB95">
        <v>0</v>
      </c>
      <c r="BC95">
        <v>0</v>
      </c>
      <c r="BD95">
        <v>0</v>
      </c>
      <c r="BE95">
        <v>0</v>
      </c>
      <c r="BF95">
        <v>0</v>
      </c>
      <c r="BG95" s="106">
        <v>6066</v>
      </c>
      <c r="BH95" s="106">
        <v>0</v>
      </c>
      <c r="BI95" s="106"/>
      <c r="BJ95" s="106" t="s">
        <v>407</v>
      </c>
      <c r="BK95" s="106">
        <v>5250</v>
      </c>
      <c r="BL95" t="s">
        <v>1996</v>
      </c>
      <c r="BM95" s="299">
        <v>2483</v>
      </c>
    </row>
    <row r="96" spans="1:65">
      <c r="A96" t="s">
        <v>60</v>
      </c>
      <c r="B96" t="s">
        <v>59</v>
      </c>
      <c r="C96" t="s">
        <v>139</v>
      </c>
      <c r="D96" t="s">
        <v>253</v>
      </c>
      <c r="E96">
        <v>2819</v>
      </c>
      <c r="F96">
        <v>2875</v>
      </c>
      <c r="G96">
        <v>2977</v>
      </c>
      <c r="H96">
        <v>3123</v>
      </c>
      <c r="I96">
        <v>3032</v>
      </c>
      <c r="J96">
        <v>2844</v>
      </c>
      <c r="K96">
        <v>2887</v>
      </c>
      <c r="L96">
        <v>3062</v>
      </c>
      <c r="M96">
        <v>3131</v>
      </c>
      <c r="N96">
        <v>2842</v>
      </c>
      <c r="O96">
        <v>2824</v>
      </c>
      <c r="P96">
        <v>0</v>
      </c>
      <c r="Q96">
        <v>-2.6284551466847551E-3</v>
      </c>
      <c r="R96">
        <v>-31</v>
      </c>
      <c r="S96">
        <v>0</v>
      </c>
      <c r="T96">
        <v>-213</v>
      </c>
      <c r="U96">
        <v>-182</v>
      </c>
      <c r="V96">
        <v>-92</v>
      </c>
      <c r="W96">
        <v>-31</v>
      </c>
      <c r="X96">
        <v>0</v>
      </c>
      <c r="Y96">
        <v>0</v>
      </c>
      <c r="Z96">
        <v>0</v>
      </c>
      <c r="AA96">
        <v>0</v>
      </c>
      <c r="AB96">
        <v>-312</v>
      </c>
      <c r="AC96">
        <v>33</v>
      </c>
      <c r="AD96">
        <v>153</v>
      </c>
      <c r="AE96">
        <v>0</v>
      </c>
      <c r="AF96">
        <v>0</v>
      </c>
      <c r="AG96">
        <v>0</v>
      </c>
      <c r="AH96">
        <v>0</v>
      </c>
      <c r="AI96">
        <v>0</v>
      </c>
      <c r="AJ96">
        <v>0</v>
      </c>
      <c r="AK96">
        <v>3122000</v>
      </c>
      <c r="AL96">
        <v>1490</v>
      </c>
      <c r="AM96">
        <v>11794</v>
      </c>
      <c r="AN96">
        <v>11825</v>
      </c>
      <c r="AO96">
        <v>8975</v>
      </c>
      <c r="AP96">
        <v>8793</v>
      </c>
      <c r="AQ96">
        <v>-99</v>
      </c>
      <c r="AR96">
        <v>2</v>
      </c>
      <c r="AS96">
        <v>63</v>
      </c>
      <c r="AT96">
        <v>0</v>
      </c>
      <c r="AU96">
        <v>0</v>
      </c>
      <c r="AV96">
        <v>0</v>
      </c>
      <c r="AW96">
        <v>0</v>
      </c>
      <c r="AX96">
        <v>0</v>
      </c>
      <c r="AY96">
        <v>0</v>
      </c>
      <c r="AZ96">
        <v>0</v>
      </c>
      <c r="BA96">
        <v>0</v>
      </c>
      <c r="BB96">
        <v>0</v>
      </c>
      <c r="BC96">
        <v>0</v>
      </c>
      <c r="BD96">
        <v>0</v>
      </c>
      <c r="BE96">
        <v>0</v>
      </c>
      <c r="BF96">
        <v>0</v>
      </c>
      <c r="BG96" s="106">
        <v>2824</v>
      </c>
      <c r="BH96" s="106">
        <v>0</v>
      </c>
      <c r="BI96" s="106"/>
      <c r="BJ96" s="106" t="s">
        <v>406</v>
      </c>
      <c r="BK96" s="106">
        <v>3026</v>
      </c>
      <c r="BL96" t="s">
        <v>1997</v>
      </c>
      <c r="BM96" s="299">
        <v>1490</v>
      </c>
    </row>
    <row r="97" spans="1:65">
      <c r="A97" t="s">
        <v>77</v>
      </c>
      <c r="B97" t="s">
        <v>76</v>
      </c>
      <c r="C97" t="s">
        <v>75</v>
      </c>
      <c r="D97" t="s">
        <v>251</v>
      </c>
      <c r="E97">
        <v>4570</v>
      </c>
      <c r="F97">
        <v>4532</v>
      </c>
      <c r="G97">
        <v>4261</v>
      </c>
      <c r="H97">
        <v>4421</v>
      </c>
      <c r="I97">
        <v>4322</v>
      </c>
      <c r="J97">
        <v>4588</v>
      </c>
      <c r="K97">
        <v>4640</v>
      </c>
      <c r="L97">
        <v>4640</v>
      </c>
      <c r="M97">
        <v>4389</v>
      </c>
      <c r="N97">
        <v>4848</v>
      </c>
      <c r="O97">
        <v>4387</v>
      </c>
      <c r="P97">
        <v>0</v>
      </c>
      <c r="Q97">
        <v>-2.2829509671614935E-2</v>
      </c>
      <c r="R97">
        <v>-406</v>
      </c>
      <c r="S97">
        <v>0</v>
      </c>
      <c r="T97">
        <v>248</v>
      </c>
      <c r="U97">
        <v>192</v>
      </c>
      <c r="V97">
        <v>-187</v>
      </c>
      <c r="W97">
        <v>-406</v>
      </c>
      <c r="X97">
        <v>0</v>
      </c>
      <c r="Y97">
        <v>0</v>
      </c>
      <c r="Z97">
        <v>0</v>
      </c>
      <c r="AA97">
        <v>0</v>
      </c>
      <c r="AB97">
        <v>181</v>
      </c>
      <c r="AC97">
        <v>-316</v>
      </c>
      <c r="AD97">
        <v>-126</v>
      </c>
      <c r="AE97">
        <v>0</v>
      </c>
      <c r="AF97">
        <v>0</v>
      </c>
      <c r="AG97">
        <v>0</v>
      </c>
      <c r="AH97">
        <v>0</v>
      </c>
      <c r="AI97">
        <v>0</v>
      </c>
      <c r="AJ97">
        <v>0</v>
      </c>
      <c r="AK97">
        <v>4908000</v>
      </c>
      <c r="AL97">
        <v>2058</v>
      </c>
      <c r="AM97">
        <v>17784</v>
      </c>
      <c r="AN97">
        <v>18190</v>
      </c>
      <c r="AO97">
        <v>13214</v>
      </c>
      <c r="AP97">
        <v>13868</v>
      </c>
      <c r="AQ97">
        <v>-67</v>
      </c>
      <c r="AR97">
        <v>-260</v>
      </c>
      <c r="AS97">
        <v>253</v>
      </c>
      <c r="AT97">
        <v>0</v>
      </c>
      <c r="AU97">
        <v>0</v>
      </c>
      <c r="AV97">
        <v>0</v>
      </c>
      <c r="AW97">
        <v>0</v>
      </c>
      <c r="AX97">
        <v>0</v>
      </c>
      <c r="AY97">
        <v>0</v>
      </c>
      <c r="AZ97">
        <v>0</v>
      </c>
      <c r="BA97">
        <v>0</v>
      </c>
      <c r="BB97">
        <v>0</v>
      </c>
      <c r="BC97">
        <v>0</v>
      </c>
      <c r="BD97">
        <v>0</v>
      </c>
      <c r="BE97">
        <v>0</v>
      </c>
      <c r="BF97">
        <v>0</v>
      </c>
      <c r="BG97" s="106">
        <v>4387</v>
      </c>
      <c r="BH97" s="106">
        <v>0</v>
      </c>
      <c r="BI97" s="106"/>
      <c r="BJ97" s="106" t="s">
        <v>406</v>
      </c>
      <c r="BK97" s="106">
        <v>4535</v>
      </c>
      <c r="BL97" t="s">
        <v>1996</v>
      </c>
      <c r="BM97" s="299">
        <v>2058</v>
      </c>
    </row>
    <row r="98" spans="1:65">
      <c r="A98" t="s">
        <v>77</v>
      </c>
      <c r="B98" t="s">
        <v>76</v>
      </c>
      <c r="C98" t="s">
        <v>75</v>
      </c>
      <c r="D98" t="s">
        <v>249</v>
      </c>
      <c r="E98">
        <v>2436</v>
      </c>
      <c r="F98">
        <v>2659</v>
      </c>
      <c r="G98">
        <v>2688</v>
      </c>
      <c r="H98">
        <v>2688</v>
      </c>
      <c r="I98">
        <v>2629</v>
      </c>
      <c r="J98">
        <v>2742</v>
      </c>
      <c r="K98">
        <v>2755</v>
      </c>
      <c r="L98">
        <v>2725</v>
      </c>
      <c r="M98">
        <v>3062</v>
      </c>
      <c r="N98">
        <v>2495</v>
      </c>
      <c r="O98">
        <v>2705</v>
      </c>
      <c r="P98">
        <v>0</v>
      </c>
      <c r="Q98">
        <v>-3.6290707668799542E-2</v>
      </c>
      <c r="R98">
        <v>-380</v>
      </c>
      <c r="S98">
        <v>0</v>
      </c>
      <c r="T98">
        <v>-193</v>
      </c>
      <c r="U98">
        <v>-276</v>
      </c>
      <c r="V98">
        <v>-343</v>
      </c>
      <c r="W98">
        <v>-380</v>
      </c>
      <c r="X98">
        <v>0</v>
      </c>
      <c r="Y98">
        <v>0</v>
      </c>
      <c r="Z98">
        <v>0</v>
      </c>
      <c r="AA98">
        <v>0</v>
      </c>
      <c r="AB98">
        <v>-626</v>
      </c>
      <c r="AC98">
        <v>164</v>
      </c>
      <c r="AD98">
        <v>-17</v>
      </c>
      <c r="AE98">
        <v>0</v>
      </c>
      <c r="AF98">
        <v>0</v>
      </c>
      <c r="AG98">
        <v>0</v>
      </c>
      <c r="AH98">
        <v>0</v>
      </c>
      <c r="AI98">
        <v>0</v>
      </c>
      <c r="AJ98">
        <v>0</v>
      </c>
      <c r="AK98">
        <v>3809000</v>
      </c>
      <c r="AL98">
        <v>1897.2716040268499</v>
      </c>
      <c r="AM98">
        <v>10471</v>
      </c>
      <c r="AN98">
        <v>10851</v>
      </c>
      <c r="AO98">
        <v>8035</v>
      </c>
      <c r="AP98">
        <v>8222</v>
      </c>
      <c r="AQ98">
        <v>-433</v>
      </c>
      <c r="AR98">
        <v>247</v>
      </c>
      <c r="AS98">
        <v>50</v>
      </c>
      <c r="AT98">
        <v>0</v>
      </c>
      <c r="AU98">
        <v>0</v>
      </c>
      <c r="AV98">
        <v>0</v>
      </c>
      <c r="AW98">
        <v>0</v>
      </c>
      <c r="AX98">
        <v>0</v>
      </c>
      <c r="AY98">
        <v>0</v>
      </c>
      <c r="AZ98">
        <v>0</v>
      </c>
      <c r="BA98">
        <v>0</v>
      </c>
      <c r="BB98">
        <v>0</v>
      </c>
      <c r="BC98">
        <v>0</v>
      </c>
      <c r="BD98">
        <v>0</v>
      </c>
      <c r="BE98">
        <v>0</v>
      </c>
      <c r="BF98">
        <v>0</v>
      </c>
      <c r="BG98" s="106">
        <v>2705</v>
      </c>
      <c r="BH98" s="106">
        <v>0</v>
      </c>
      <c r="BI98" s="106"/>
      <c r="BJ98" s="106" t="s">
        <v>406</v>
      </c>
      <c r="BK98" s="106">
        <v>2463</v>
      </c>
      <c r="BL98" t="s">
        <v>1996</v>
      </c>
      <c r="BM98" s="299">
        <v>1897.2716040268499</v>
      </c>
    </row>
    <row r="99" spans="1:65">
      <c r="A99" t="s">
        <v>60</v>
      </c>
      <c r="B99" t="s">
        <v>59</v>
      </c>
      <c r="C99" t="s">
        <v>80</v>
      </c>
      <c r="D99" t="s">
        <v>247</v>
      </c>
      <c r="E99">
        <v>36423</v>
      </c>
      <c r="F99">
        <v>36983</v>
      </c>
      <c r="G99">
        <v>36806</v>
      </c>
      <c r="H99">
        <v>38917</v>
      </c>
      <c r="I99">
        <v>36881</v>
      </c>
      <c r="J99">
        <v>36613.17</v>
      </c>
      <c r="K99">
        <v>36437.94</v>
      </c>
      <c r="L99">
        <v>38527.83</v>
      </c>
      <c r="M99">
        <v>36512.19</v>
      </c>
      <c r="N99">
        <v>36215</v>
      </c>
      <c r="O99">
        <v>36592</v>
      </c>
      <c r="P99">
        <v>0</v>
      </c>
      <c r="Q99">
        <v>4.4864513273742707E-3</v>
      </c>
      <c r="R99">
        <v>669.05999999999767</v>
      </c>
      <c r="S99">
        <v>996899.39999999653</v>
      </c>
      <c r="T99">
        <v>-458</v>
      </c>
      <c r="U99">
        <v>-88.169999999998254</v>
      </c>
      <c r="V99">
        <v>279.88999999999942</v>
      </c>
      <c r="W99">
        <v>669.05999999999767</v>
      </c>
      <c r="X99">
        <v>0</v>
      </c>
      <c r="Y99">
        <v>0</v>
      </c>
      <c r="Z99">
        <v>417036.09999999916</v>
      </c>
      <c r="AA99">
        <v>579863.29999999737</v>
      </c>
      <c r="AB99">
        <v>-89.190000000002328</v>
      </c>
      <c r="AC99">
        <v>768</v>
      </c>
      <c r="AD99">
        <v>214</v>
      </c>
      <c r="AE99">
        <v>0</v>
      </c>
      <c r="AF99">
        <v>0</v>
      </c>
      <c r="AG99">
        <v>0</v>
      </c>
      <c r="AH99">
        <v>417036.09999999916</v>
      </c>
      <c r="AI99">
        <v>0</v>
      </c>
      <c r="AJ99">
        <v>996899.39999999653</v>
      </c>
      <c r="AK99">
        <v>26232000</v>
      </c>
      <c r="AL99">
        <v>1490</v>
      </c>
      <c r="AM99">
        <v>149129</v>
      </c>
      <c r="AN99">
        <v>148459.94</v>
      </c>
      <c r="AO99">
        <v>112706</v>
      </c>
      <c r="AP99">
        <v>111578.94</v>
      </c>
      <c r="AQ99">
        <v>368.80999999999767</v>
      </c>
      <c r="AR99">
        <v>398.16999999999825</v>
      </c>
      <c r="AS99">
        <v>-154.05999999999767</v>
      </c>
      <c r="AT99">
        <v>0</v>
      </c>
      <c r="AU99" s="400" t="s">
        <v>1986</v>
      </c>
      <c r="AV99">
        <v>0</v>
      </c>
      <c r="AW99" s="400" t="s">
        <v>1987</v>
      </c>
      <c r="AX99">
        <v>0</v>
      </c>
      <c r="AY99">
        <v>0</v>
      </c>
      <c r="AZ99">
        <v>0</v>
      </c>
      <c r="BA99">
        <v>0</v>
      </c>
      <c r="BB99">
        <v>0</v>
      </c>
      <c r="BC99">
        <v>-545750</v>
      </c>
      <c r="BD99">
        <v>0</v>
      </c>
      <c r="BE99">
        <v>-161454.90000000084</v>
      </c>
      <c r="BF99">
        <v>0</v>
      </c>
      <c r="BG99" s="106">
        <v>36592</v>
      </c>
      <c r="BH99" s="106">
        <v>578491</v>
      </c>
      <c r="BI99" s="106"/>
      <c r="BJ99" s="106" t="s">
        <v>407</v>
      </c>
      <c r="BK99" s="106">
        <v>35695</v>
      </c>
      <c r="BL99" t="s">
        <v>1997</v>
      </c>
      <c r="BM99" s="299">
        <v>1490</v>
      </c>
    </row>
    <row r="100" spans="1:65">
      <c r="A100" t="s">
        <v>48</v>
      </c>
      <c r="B100" t="s">
        <v>47</v>
      </c>
      <c r="C100" t="s">
        <v>46</v>
      </c>
      <c r="D100" t="s">
        <v>245</v>
      </c>
      <c r="E100">
        <v>7682</v>
      </c>
      <c r="F100">
        <v>7348</v>
      </c>
      <c r="G100">
        <v>7088</v>
      </c>
      <c r="H100">
        <v>7250</v>
      </c>
      <c r="I100">
        <v>7422</v>
      </c>
      <c r="J100">
        <v>7094</v>
      </c>
      <c r="K100">
        <v>6831</v>
      </c>
      <c r="L100">
        <v>6993</v>
      </c>
      <c r="M100">
        <v>6556</v>
      </c>
      <c r="N100">
        <v>6215</v>
      </c>
      <c r="O100">
        <v>6554</v>
      </c>
      <c r="P100">
        <v>0</v>
      </c>
      <c r="Q100">
        <v>3.500408608008717E-2</v>
      </c>
      <c r="R100">
        <v>1028</v>
      </c>
      <c r="S100">
        <v>1531720</v>
      </c>
      <c r="T100">
        <v>260</v>
      </c>
      <c r="U100">
        <v>514</v>
      </c>
      <c r="V100">
        <v>771</v>
      </c>
      <c r="W100">
        <v>1028</v>
      </c>
      <c r="X100">
        <v>387400</v>
      </c>
      <c r="Y100">
        <v>378460</v>
      </c>
      <c r="Z100">
        <v>382930</v>
      </c>
      <c r="AA100">
        <v>382930</v>
      </c>
      <c r="AB100">
        <v>1126</v>
      </c>
      <c r="AC100">
        <v>1133</v>
      </c>
      <c r="AD100">
        <v>534</v>
      </c>
      <c r="AE100">
        <v>0</v>
      </c>
      <c r="AF100">
        <v>387400</v>
      </c>
      <c r="AG100">
        <v>378460</v>
      </c>
      <c r="AH100">
        <v>382930</v>
      </c>
      <c r="AI100">
        <v>0</v>
      </c>
      <c r="AJ100">
        <v>1531720</v>
      </c>
      <c r="AK100">
        <v>5729000</v>
      </c>
      <c r="AL100">
        <v>1490</v>
      </c>
      <c r="AM100">
        <v>29368</v>
      </c>
      <c r="AN100">
        <v>28340</v>
      </c>
      <c r="AO100">
        <v>21686</v>
      </c>
      <c r="AP100">
        <v>20918</v>
      </c>
      <c r="AQ100">
        <v>866</v>
      </c>
      <c r="AR100">
        <v>879</v>
      </c>
      <c r="AS100">
        <v>277</v>
      </c>
      <c r="AT100">
        <v>0</v>
      </c>
      <c r="AU100">
        <v>382930</v>
      </c>
      <c r="AV100">
        <v>382930</v>
      </c>
      <c r="AW100">
        <v>382930</v>
      </c>
      <c r="AX100">
        <v>0</v>
      </c>
      <c r="AY100">
        <v>0</v>
      </c>
      <c r="AZ100">
        <v>0</v>
      </c>
      <c r="BA100">
        <v>0</v>
      </c>
      <c r="BB100">
        <v>0</v>
      </c>
      <c r="BC100">
        <v>4470</v>
      </c>
      <c r="BD100">
        <v>-4470</v>
      </c>
      <c r="BE100">
        <v>0</v>
      </c>
      <c r="BF100">
        <v>0</v>
      </c>
      <c r="BG100" s="106">
        <v>6554</v>
      </c>
      <c r="BH100" s="106">
        <v>382930</v>
      </c>
      <c r="BI100" s="106"/>
      <c r="BJ100" s="106" t="s">
        <v>406</v>
      </c>
      <c r="BK100" s="106">
        <v>7162</v>
      </c>
      <c r="BL100" t="s">
        <v>1997</v>
      </c>
      <c r="BM100" s="299">
        <v>1490</v>
      </c>
    </row>
    <row r="101" spans="1:65">
      <c r="A101" t="s">
        <v>77</v>
      </c>
      <c r="B101" t="s">
        <v>76</v>
      </c>
      <c r="C101" t="s">
        <v>75</v>
      </c>
      <c r="D101" t="s">
        <v>243</v>
      </c>
      <c r="E101">
        <v>2958</v>
      </c>
      <c r="F101">
        <v>2884</v>
      </c>
      <c r="G101">
        <v>2863</v>
      </c>
      <c r="H101">
        <v>3100</v>
      </c>
      <c r="I101">
        <v>2828</v>
      </c>
      <c r="J101">
        <v>2801</v>
      </c>
      <c r="K101">
        <v>2740</v>
      </c>
      <c r="L101">
        <v>3024</v>
      </c>
      <c r="M101">
        <v>2943</v>
      </c>
      <c r="N101">
        <v>3464</v>
      </c>
      <c r="O101">
        <v>3378</v>
      </c>
      <c r="P101">
        <v>0</v>
      </c>
      <c r="Q101">
        <v>3.4900465904277846E-2</v>
      </c>
      <c r="R101">
        <v>412</v>
      </c>
      <c r="S101">
        <v>928973.48000000021</v>
      </c>
      <c r="T101">
        <v>130</v>
      </c>
      <c r="U101">
        <v>213</v>
      </c>
      <c r="V101">
        <v>336</v>
      </c>
      <c r="W101">
        <v>412</v>
      </c>
      <c r="X101">
        <v>293122.70000000007</v>
      </c>
      <c r="Y101">
        <v>187147.57</v>
      </c>
      <c r="Z101">
        <v>277339.1700000001</v>
      </c>
      <c r="AA101">
        <v>171364.04000000004</v>
      </c>
      <c r="AB101">
        <v>15</v>
      </c>
      <c r="AC101">
        <v>-580</v>
      </c>
      <c r="AD101">
        <v>-515</v>
      </c>
      <c r="AE101">
        <v>0</v>
      </c>
      <c r="AF101">
        <v>33821.850000000006</v>
      </c>
      <c r="AG101">
        <v>0</v>
      </c>
      <c r="AH101">
        <v>0</v>
      </c>
      <c r="AI101">
        <v>0</v>
      </c>
      <c r="AJ101">
        <v>928973.48000000021</v>
      </c>
      <c r="AK101">
        <v>2856000</v>
      </c>
      <c r="AL101">
        <v>2254.7900000000004</v>
      </c>
      <c r="AM101">
        <v>11805</v>
      </c>
      <c r="AN101">
        <v>11393</v>
      </c>
      <c r="AO101">
        <v>8847</v>
      </c>
      <c r="AP101">
        <v>8565</v>
      </c>
      <c r="AQ101">
        <v>-115</v>
      </c>
      <c r="AR101">
        <v>-663</v>
      </c>
      <c r="AS101">
        <v>-638</v>
      </c>
      <c r="AT101">
        <v>0</v>
      </c>
      <c r="AU101">
        <v>0</v>
      </c>
      <c r="AV101">
        <v>50000</v>
      </c>
      <c r="AW101">
        <v>50000</v>
      </c>
      <c r="AX101">
        <v>0</v>
      </c>
      <c r="AY101">
        <v>259300.85000000006</v>
      </c>
      <c r="AZ101">
        <v>187147.57</v>
      </c>
      <c r="BA101">
        <v>277339.1700000001</v>
      </c>
      <c r="BB101">
        <v>0</v>
      </c>
      <c r="BC101">
        <v>293122.70000000007</v>
      </c>
      <c r="BD101">
        <v>137147.57</v>
      </c>
      <c r="BE101">
        <v>227339.1700000001</v>
      </c>
      <c r="BF101">
        <v>0</v>
      </c>
      <c r="BG101" s="106">
        <v>3378</v>
      </c>
      <c r="BH101" s="106">
        <v>50000</v>
      </c>
      <c r="BI101" s="106"/>
      <c r="BJ101" s="106" t="s">
        <v>407</v>
      </c>
      <c r="BK101" s="106">
        <v>3443</v>
      </c>
      <c r="BL101" t="s">
        <v>1997</v>
      </c>
      <c r="BM101" s="299">
        <v>2254.7900000000004</v>
      </c>
    </row>
    <row r="102" spans="1:65">
      <c r="A102" t="s">
        <v>48</v>
      </c>
      <c r="B102" t="s">
        <v>47</v>
      </c>
      <c r="C102" t="s">
        <v>46</v>
      </c>
      <c r="D102" t="s">
        <v>241</v>
      </c>
      <c r="E102">
        <v>11540</v>
      </c>
      <c r="F102">
        <v>11672</v>
      </c>
      <c r="G102">
        <v>11673</v>
      </c>
      <c r="H102">
        <v>12050</v>
      </c>
      <c r="I102">
        <v>11134</v>
      </c>
      <c r="J102">
        <v>11263</v>
      </c>
      <c r="K102">
        <v>11264</v>
      </c>
      <c r="L102">
        <v>11628</v>
      </c>
      <c r="M102">
        <v>11524</v>
      </c>
      <c r="N102">
        <v>11050</v>
      </c>
      <c r="O102">
        <v>11116</v>
      </c>
      <c r="P102">
        <v>0</v>
      </c>
      <c r="Q102">
        <v>3.5069777351656548E-2</v>
      </c>
      <c r="R102">
        <v>1646</v>
      </c>
      <c r="S102">
        <v>2452540</v>
      </c>
      <c r="T102">
        <v>406</v>
      </c>
      <c r="U102">
        <v>815</v>
      </c>
      <c r="V102">
        <v>1224</v>
      </c>
      <c r="W102">
        <v>1646</v>
      </c>
      <c r="X102">
        <v>604940</v>
      </c>
      <c r="Y102">
        <v>609410</v>
      </c>
      <c r="Z102">
        <v>609410</v>
      </c>
      <c r="AA102">
        <v>628780</v>
      </c>
      <c r="AB102">
        <v>16</v>
      </c>
      <c r="AC102">
        <v>622</v>
      </c>
      <c r="AD102">
        <v>557</v>
      </c>
      <c r="AE102">
        <v>0</v>
      </c>
      <c r="AF102">
        <v>23839.999999999996</v>
      </c>
      <c r="AG102">
        <v>926780.00000000012</v>
      </c>
      <c r="AH102">
        <v>829929.99999999988</v>
      </c>
      <c r="AI102">
        <v>0</v>
      </c>
      <c r="AJ102">
        <v>2452540</v>
      </c>
      <c r="AK102">
        <v>7675000</v>
      </c>
      <c r="AL102">
        <v>1490</v>
      </c>
      <c r="AM102">
        <v>46935</v>
      </c>
      <c r="AN102">
        <v>45289</v>
      </c>
      <c r="AO102">
        <v>35395</v>
      </c>
      <c r="AP102">
        <v>34155</v>
      </c>
      <c r="AQ102">
        <v>-390</v>
      </c>
      <c r="AR102">
        <v>213</v>
      </c>
      <c r="AS102">
        <v>148</v>
      </c>
      <c r="AT102">
        <v>0</v>
      </c>
      <c r="AU102">
        <v>0</v>
      </c>
      <c r="AV102">
        <v>0</v>
      </c>
      <c r="AW102">
        <v>0</v>
      </c>
      <c r="AX102">
        <v>0</v>
      </c>
      <c r="AY102">
        <v>581100</v>
      </c>
      <c r="AZ102">
        <v>-317370.00000000012</v>
      </c>
      <c r="BA102">
        <v>-220519.99999999988</v>
      </c>
      <c r="BB102">
        <v>0</v>
      </c>
      <c r="BC102">
        <v>604940</v>
      </c>
      <c r="BD102">
        <v>609410</v>
      </c>
      <c r="BE102">
        <v>609410</v>
      </c>
      <c r="BF102">
        <v>0</v>
      </c>
      <c r="BG102" s="106">
        <v>11116</v>
      </c>
      <c r="BH102" s="106">
        <v>0</v>
      </c>
      <c r="BI102" s="106"/>
      <c r="BJ102" s="106" t="s">
        <v>406</v>
      </c>
      <c r="BK102" s="106">
        <v>11137</v>
      </c>
      <c r="BL102" t="s">
        <v>1997</v>
      </c>
      <c r="BM102" s="299">
        <v>1490</v>
      </c>
    </row>
    <row r="103" spans="1:65">
      <c r="A103" t="s">
        <v>48</v>
      </c>
      <c r="B103" t="s">
        <v>64</v>
      </c>
      <c r="C103" t="s">
        <v>63</v>
      </c>
      <c r="D103" t="s">
        <v>239</v>
      </c>
      <c r="E103">
        <v>4801</v>
      </c>
      <c r="F103">
        <v>5461</v>
      </c>
      <c r="G103">
        <v>5427</v>
      </c>
      <c r="H103">
        <v>5494</v>
      </c>
      <c r="I103">
        <v>5489</v>
      </c>
      <c r="J103">
        <v>5603</v>
      </c>
      <c r="K103">
        <v>5798</v>
      </c>
      <c r="L103">
        <v>5773</v>
      </c>
      <c r="M103">
        <v>5488</v>
      </c>
      <c r="N103">
        <v>5534</v>
      </c>
      <c r="O103">
        <v>5554</v>
      </c>
      <c r="P103">
        <v>0</v>
      </c>
      <c r="Q103">
        <v>-6.9867346457064633E-2</v>
      </c>
      <c r="R103">
        <v>-1480</v>
      </c>
      <c r="S103">
        <v>0</v>
      </c>
      <c r="T103">
        <v>-688</v>
      </c>
      <c r="U103">
        <v>-830</v>
      </c>
      <c r="V103">
        <v>-1201</v>
      </c>
      <c r="W103">
        <v>-1480</v>
      </c>
      <c r="X103">
        <v>0</v>
      </c>
      <c r="Y103">
        <v>0</v>
      </c>
      <c r="Z103">
        <v>0</v>
      </c>
      <c r="AA103">
        <v>0</v>
      </c>
      <c r="AB103">
        <v>-687</v>
      </c>
      <c r="AC103">
        <v>-73</v>
      </c>
      <c r="AD103">
        <v>-127</v>
      </c>
      <c r="AE103">
        <v>0</v>
      </c>
      <c r="AF103">
        <v>0</v>
      </c>
      <c r="AG103">
        <v>0</v>
      </c>
      <c r="AH103">
        <v>0</v>
      </c>
      <c r="AI103">
        <v>0</v>
      </c>
      <c r="AJ103">
        <v>0</v>
      </c>
      <c r="AK103">
        <v>3879000</v>
      </c>
      <c r="AL103">
        <v>1490</v>
      </c>
      <c r="AM103">
        <v>21183</v>
      </c>
      <c r="AN103">
        <v>22663</v>
      </c>
      <c r="AO103">
        <v>16382</v>
      </c>
      <c r="AP103">
        <v>17174</v>
      </c>
      <c r="AQ103">
        <v>1</v>
      </c>
      <c r="AR103">
        <v>69</v>
      </c>
      <c r="AS103">
        <v>244</v>
      </c>
      <c r="AT103">
        <v>0</v>
      </c>
      <c r="AU103" s="400" t="s">
        <v>1988</v>
      </c>
      <c r="AV103" s="400" t="s">
        <v>1989</v>
      </c>
      <c r="AW103" s="400" t="s">
        <v>1990</v>
      </c>
      <c r="AX103">
        <v>0</v>
      </c>
      <c r="AY103">
        <v>0</v>
      </c>
      <c r="AZ103">
        <v>0</v>
      </c>
      <c r="BA103">
        <v>0</v>
      </c>
      <c r="BB103">
        <v>0</v>
      </c>
      <c r="BC103">
        <v>-74500</v>
      </c>
      <c r="BD103">
        <v>-314390</v>
      </c>
      <c r="BE103">
        <v>-272670</v>
      </c>
      <c r="BF103">
        <v>0</v>
      </c>
      <c r="BG103" s="106">
        <v>5554</v>
      </c>
      <c r="BH103" s="106">
        <v>272670</v>
      </c>
      <c r="BI103" s="106"/>
      <c r="BJ103" s="106" t="s">
        <v>406</v>
      </c>
      <c r="BK103" s="106">
        <v>5828</v>
      </c>
      <c r="BL103" t="s">
        <v>1996</v>
      </c>
      <c r="BM103" s="299">
        <v>1490</v>
      </c>
    </row>
    <row r="104" spans="1:65">
      <c r="A104" t="s">
        <v>77</v>
      </c>
      <c r="B104" t="s">
        <v>76</v>
      </c>
      <c r="C104" t="s">
        <v>75</v>
      </c>
      <c r="D104" t="s">
        <v>237</v>
      </c>
      <c r="E104">
        <v>6525</v>
      </c>
      <c r="F104">
        <v>6710</v>
      </c>
      <c r="G104">
        <v>6608</v>
      </c>
      <c r="H104">
        <v>6725</v>
      </c>
      <c r="I104">
        <v>6217</v>
      </c>
      <c r="J104">
        <v>6415</v>
      </c>
      <c r="K104">
        <v>6810</v>
      </c>
      <c r="L104">
        <v>6556</v>
      </c>
      <c r="M104">
        <v>6746</v>
      </c>
      <c r="N104">
        <v>6377</v>
      </c>
      <c r="O104">
        <v>6396</v>
      </c>
      <c r="P104">
        <v>0</v>
      </c>
      <c r="Q104">
        <v>2.1454381210478771E-2</v>
      </c>
      <c r="R104">
        <v>570</v>
      </c>
      <c r="S104">
        <v>849300</v>
      </c>
      <c r="T104">
        <v>308</v>
      </c>
      <c r="U104">
        <v>603</v>
      </c>
      <c r="V104">
        <v>401</v>
      </c>
      <c r="W104">
        <v>570</v>
      </c>
      <c r="X104">
        <v>458920</v>
      </c>
      <c r="Y104">
        <v>390380</v>
      </c>
      <c r="Z104">
        <v>0</v>
      </c>
      <c r="AA104">
        <v>0</v>
      </c>
      <c r="AB104">
        <v>-221</v>
      </c>
      <c r="AC104">
        <v>333</v>
      </c>
      <c r="AD104">
        <v>212</v>
      </c>
      <c r="AE104">
        <v>0</v>
      </c>
      <c r="AF104">
        <v>0</v>
      </c>
      <c r="AG104">
        <v>166880</v>
      </c>
      <c r="AH104">
        <v>315880</v>
      </c>
      <c r="AI104">
        <v>0</v>
      </c>
      <c r="AJ104">
        <v>849300</v>
      </c>
      <c r="AK104">
        <v>6360000</v>
      </c>
      <c r="AL104">
        <v>1490</v>
      </c>
      <c r="AM104">
        <v>26568</v>
      </c>
      <c r="AN104">
        <v>25998</v>
      </c>
      <c r="AO104">
        <v>20043</v>
      </c>
      <c r="AP104">
        <v>19781</v>
      </c>
      <c r="AQ104">
        <v>-529</v>
      </c>
      <c r="AR104">
        <v>38</v>
      </c>
      <c r="AS104">
        <v>414</v>
      </c>
      <c r="AT104">
        <v>0</v>
      </c>
      <c r="AU104">
        <v>202640</v>
      </c>
      <c r="AV104">
        <v>166880</v>
      </c>
      <c r="AW104">
        <v>315880</v>
      </c>
      <c r="AX104">
        <v>0</v>
      </c>
      <c r="AY104">
        <v>458920</v>
      </c>
      <c r="AZ104">
        <v>223500</v>
      </c>
      <c r="BA104">
        <v>-315880</v>
      </c>
      <c r="BB104">
        <v>0</v>
      </c>
      <c r="BC104">
        <v>256280</v>
      </c>
      <c r="BD104">
        <v>223500</v>
      </c>
      <c r="BE104">
        <v>-315880</v>
      </c>
      <c r="BF104">
        <v>0</v>
      </c>
      <c r="BG104" s="106">
        <v>6396</v>
      </c>
      <c r="BH104" s="106">
        <v>315880</v>
      </c>
      <c r="BI104" s="106"/>
      <c r="BJ104" s="106" t="s">
        <v>406</v>
      </c>
      <c r="BK104" s="106">
        <v>6591</v>
      </c>
      <c r="BL104" t="s">
        <v>1996</v>
      </c>
      <c r="BM104" s="299">
        <v>1490</v>
      </c>
    </row>
    <row r="105" spans="1:65">
      <c r="A105" t="s">
        <v>48</v>
      </c>
      <c r="B105" t="s">
        <v>64</v>
      </c>
      <c r="C105" t="s">
        <v>72</v>
      </c>
      <c r="D105" t="s">
        <v>235</v>
      </c>
      <c r="E105">
        <v>34106</v>
      </c>
      <c r="F105">
        <v>34409</v>
      </c>
      <c r="G105">
        <v>33300</v>
      </c>
      <c r="H105">
        <v>36605</v>
      </c>
      <c r="I105">
        <v>33045</v>
      </c>
      <c r="J105">
        <v>33338</v>
      </c>
      <c r="K105">
        <v>32264</v>
      </c>
      <c r="L105">
        <v>35501</v>
      </c>
      <c r="M105">
        <v>34928</v>
      </c>
      <c r="N105">
        <v>34045</v>
      </c>
      <c r="O105">
        <v>32350</v>
      </c>
      <c r="P105">
        <v>0</v>
      </c>
      <c r="Q105">
        <v>3.0862592110966622E-2</v>
      </c>
      <c r="R105">
        <v>4272</v>
      </c>
      <c r="S105">
        <v>6365280</v>
      </c>
      <c r="T105">
        <v>1061</v>
      </c>
      <c r="U105">
        <v>2132</v>
      </c>
      <c r="V105">
        <v>3168</v>
      </c>
      <c r="W105">
        <v>4272</v>
      </c>
      <c r="X105">
        <v>1580890</v>
      </c>
      <c r="Y105">
        <v>1595790</v>
      </c>
      <c r="Z105">
        <v>1543640</v>
      </c>
      <c r="AA105">
        <v>1644960</v>
      </c>
      <c r="AB105">
        <v>-822</v>
      </c>
      <c r="AC105">
        <v>364</v>
      </c>
      <c r="AD105">
        <v>950</v>
      </c>
      <c r="AE105">
        <v>0</v>
      </c>
      <c r="AF105">
        <v>0</v>
      </c>
      <c r="AG105">
        <v>0</v>
      </c>
      <c r="AH105">
        <v>733080</v>
      </c>
      <c r="AI105">
        <v>0</v>
      </c>
      <c r="AJ105">
        <v>6365280</v>
      </c>
      <c r="AK105">
        <v>22975000</v>
      </c>
      <c r="AL105">
        <v>1490</v>
      </c>
      <c r="AM105">
        <v>138420</v>
      </c>
      <c r="AN105">
        <v>134148</v>
      </c>
      <c r="AO105">
        <v>104314</v>
      </c>
      <c r="AP105">
        <v>101103</v>
      </c>
      <c r="AQ105">
        <v>-1883</v>
      </c>
      <c r="AR105">
        <v>-707</v>
      </c>
      <c r="AS105">
        <v>-86</v>
      </c>
      <c r="AT105">
        <v>0</v>
      </c>
      <c r="AU105">
        <v>1580890</v>
      </c>
      <c r="AV105">
        <v>1595790</v>
      </c>
      <c r="AW105">
        <v>153640</v>
      </c>
      <c r="AX105">
        <v>0</v>
      </c>
      <c r="AY105">
        <v>1580890</v>
      </c>
      <c r="AZ105">
        <v>1595790</v>
      </c>
      <c r="BA105">
        <v>810560</v>
      </c>
      <c r="BB105">
        <v>0</v>
      </c>
      <c r="BC105">
        <v>0</v>
      </c>
      <c r="BD105">
        <v>0</v>
      </c>
      <c r="BE105">
        <v>1390000</v>
      </c>
      <c r="BF105">
        <v>0</v>
      </c>
      <c r="BG105" s="106">
        <v>32350</v>
      </c>
      <c r="BH105" s="106">
        <v>153640</v>
      </c>
      <c r="BI105" s="106"/>
      <c r="BJ105" s="106" t="s">
        <v>406</v>
      </c>
      <c r="BK105" s="106">
        <v>31993</v>
      </c>
      <c r="BL105" t="s">
        <v>1997</v>
      </c>
      <c r="BM105" s="299">
        <v>1490</v>
      </c>
    </row>
    <row r="106" spans="1:65">
      <c r="A106" t="s">
        <v>48</v>
      </c>
      <c r="B106" t="s">
        <v>47</v>
      </c>
      <c r="C106" t="s">
        <v>46</v>
      </c>
      <c r="D106" t="s">
        <v>233</v>
      </c>
      <c r="E106">
        <v>17681</v>
      </c>
      <c r="F106">
        <v>17399</v>
      </c>
      <c r="G106">
        <v>17278</v>
      </c>
      <c r="H106">
        <v>18145</v>
      </c>
      <c r="I106">
        <v>17310</v>
      </c>
      <c r="J106">
        <v>16883</v>
      </c>
      <c r="K106">
        <v>16583</v>
      </c>
      <c r="L106">
        <v>17259</v>
      </c>
      <c r="M106">
        <v>17158</v>
      </c>
      <c r="N106">
        <v>17437</v>
      </c>
      <c r="O106">
        <v>17365</v>
      </c>
      <c r="P106">
        <v>0</v>
      </c>
      <c r="Q106">
        <v>3.5005602598470985E-2</v>
      </c>
      <c r="R106">
        <v>2468</v>
      </c>
      <c r="S106">
        <v>5306200</v>
      </c>
      <c r="T106">
        <v>371</v>
      </c>
      <c r="U106">
        <v>887</v>
      </c>
      <c r="V106">
        <v>1582</v>
      </c>
      <c r="W106">
        <v>2468</v>
      </c>
      <c r="X106">
        <v>797650</v>
      </c>
      <c r="Y106">
        <v>1109400</v>
      </c>
      <c r="Z106">
        <v>1494250</v>
      </c>
      <c r="AA106">
        <v>1904900</v>
      </c>
      <c r="AB106">
        <v>523</v>
      </c>
      <c r="AC106">
        <v>-38</v>
      </c>
      <c r="AD106">
        <v>-87</v>
      </c>
      <c r="AE106">
        <v>0</v>
      </c>
      <c r="AF106">
        <v>797650</v>
      </c>
      <c r="AG106">
        <v>245100</v>
      </c>
      <c r="AH106">
        <v>0</v>
      </c>
      <c r="AI106">
        <v>0</v>
      </c>
      <c r="AJ106">
        <v>5306200</v>
      </c>
      <c r="AK106">
        <v>14486000</v>
      </c>
      <c r="AL106">
        <v>2150</v>
      </c>
      <c r="AM106">
        <v>70503</v>
      </c>
      <c r="AN106">
        <v>68035</v>
      </c>
      <c r="AO106">
        <v>52822</v>
      </c>
      <c r="AP106">
        <v>50725</v>
      </c>
      <c r="AQ106">
        <v>152</v>
      </c>
      <c r="AR106">
        <v>-554</v>
      </c>
      <c r="AS106">
        <v>-782</v>
      </c>
      <c r="AT106">
        <v>0</v>
      </c>
      <c r="AU106">
        <v>0</v>
      </c>
      <c r="AV106">
        <v>0</v>
      </c>
      <c r="AW106">
        <v>0</v>
      </c>
      <c r="AX106">
        <v>0</v>
      </c>
      <c r="AY106">
        <v>0</v>
      </c>
      <c r="AZ106">
        <v>864300</v>
      </c>
      <c r="BA106">
        <v>1494250</v>
      </c>
      <c r="BB106">
        <v>0</v>
      </c>
      <c r="BC106">
        <v>797650</v>
      </c>
      <c r="BD106">
        <v>1109400</v>
      </c>
      <c r="BE106">
        <v>1494250</v>
      </c>
      <c r="BF106">
        <v>0</v>
      </c>
      <c r="BG106" s="106">
        <v>17365</v>
      </c>
      <c r="BH106" s="106">
        <v>0</v>
      </c>
      <c r="BI106" s="106"/>
      <c r="BJ106" s="106" t="s">
        <v>413</v>
      </c>
      <c r="BK106" s="106">
        <v>16765</v>
      </c>
      <c r="BL106" t="s">
        <v>1997</v>
      </c>
      <c r="BM106" s="299">
        <v>2150</v>
      </c>
    </row>
    <row r="107" spans="1:65">
      <c r="A107" t="s">
        <v>53</v>
      </c>
      <c r="B107" t="s">
        <v>163</v>
      </c>
      <c r="C107" t="s">
        <v>162</v>
      </c>
      <c r="D107" t="s">
        <v>231</v>
      </c>
      <c r="E107">
        <v>8256</v>
      </c>
      <c r="F107">
        <v>8252</v>
      </c>
      <c r="G107">
        <v>8447</v>
      </c>
      <c r="H107">
        <v>8670</v>
      </c>
      <c r="I107">
        <v>7966</v>
      </c>
      <c r="J107">
        <v>7962</v>
      </c>
      <c r="K107">
        <v>8151</v>
      </c>
      <c r="L107">
        <v>8370</v>
      </c>
      <c r="M107">
        <v>8215</v>
      </c>
      <c r="N107">
        <v>9471</v>
      </c>
      <c r="O107">
        <v>8876</v>
      </c>
      <c r="P107">
        <v>0</v>
      </c>
      <c r="Q107">
        <v>3.4973977695167288E-2</v>
      </c>
      <c r="R107">
        <v>1176</v>
      </c>
      <c r="S107">
        <v>1752240</v>
      </c>
      <c r="T107">
        <v>290</v>
      </c>
      <c r="U107">
        <v>580</v>
      </c>
      <c r="V107">
        <v>876</v>
      </c>
      <c r="W107">
        <v>1176</v>
      </c>
      <c r="X107">
        <v>432100</v>
      </c>
      <c r="Y107">
        <v>432100</v>
      </c>
      <c r="Z107">
        <v>441040</v>
      </c>
      <c r="AA107">
        <v>447000</v>
      </c>
      <c r="AB107">
        <v>41</v>
      </c>
      <c r="AC107">
        <v>-1219</v>
      </c>
      <c r="AD107">
        <v>-429</v>
      </c>
      <c r="AE107">
        <v>0</v>
      </c>
      <c r="AF107">
        <v>61089.999999999993</v>
      </c>
      <c r="AG107">
        <v>0</v>
      </c>
      <c r="AH107">
        <v>0</v>
      </c>
      <c r="AI107">
        <v>0</v>
      </c>
      <c r="AJ107">
        <v>1752240</v>
      </c>
      <c r="AK107">
        <v>6180000</v>
      </c>
      <c r="AL107">
        <v>1490</v>
      </c>
      <c r="AM107">
        <v>33625</v>
      </c>
      <c r="AN107">
        <v>32449</v>
      </c>
      <c r="AO107">
        <v>25369</v>
      </c>
      <c r="AP107">
        <v>24483</v>
      </c>
      <c r="AQ107">
        <v>-249</v>
      </c>
      <c r="AR107">
        <v>-1509</v>
      </c>
      <c r="AS107">
        <v>-725</v>
      </c>
      <c r="AT107">
        <v>0</v>
      </c>
      <c r="AU107">
        <v>63140</v>
      </c>
      <c r="AV107">
        <v>0</v>
      </c>
      <c r="AW107">
        <v>0</v>
      </c>
      <c r="AX107">
        <v>0</v>
      </c>
      <c r="AY107">
        <v>371010</v>
      </c>
      <c r="AZ107">
        <v>432100</v>
      </c>
      <c r="BA107">
        <v>441040</v>
      </c>
      <c r="BB107">
        <v>0</v>
      </c>
      <c r="BC107">
        <v>368960</v>
      </c>
      <c r="BD107">
        <v>432100</v>
      </c>
      <c r="BE107">
        <v>441040</v>
      </c>
      <c r="BF107">
        <v>0</v>
      </c>
      <c r="BG107" s="106">
        <v>8876</v>
      </c>
      <c r="BH107" s="106">
        <v>0</v>
      </c>
      <c r="BI107" s="106"/>
      <c r="BJ107" s="106" t="s">
        <v>407</v>
      </c>
      <c r="BK107" s="106">
        <v>8215</v>
      </c>
      <c r="BL107" t="s">
        <v>1997</v>
      </c>
      <c r="BM107" s="299">
        <v>1490</v>
      </c>
    </row>
    <row r="108" spans="1:65">
      <c r="A108" t="s">
        <v>53</v>
      </c>
      <c r="B108" t="s">
        <v>163</v>
      </c>
      <c r="C108" t="s">
        <v>162</v>
      </c>
      <c r="D108" t="s">
        <v>229</v>
      </c>
      <c r="E108">
        <v>14245</v>
      </c>
      <c r="F108">
        <v>14413</v>
      </c>
      <c r="G108">
        <v>14724</v>
      </c>
      <c r="H108">
        <v>14932</v>
      </c>
      <c r="I108">
        <v>13746</v>
      </c>
      <c r="J108">
        <v>13909</v>
      </c>
      <c r="K108">
        <v>14209</v>
      </c>
      <c r="L108">
        <v>14409</v>
      </c>
      <c r="M108">
        <v>14410</v>
      </c>
      <c r="N108">
        <v>15463</v>
      </c>
      <c r="O108">
        <v>14792</v>
      </c>
      <c r="P108">
        <v>0</v>
      </c>
      <c r="Q108">
        <v>3.5000171485406593E-2</v>
      </c>
      <c r="R108">
        <v>2041</v>
      </c>
      <c r="S108">
        <v>3041090</v>
      </c>
      <c r="T108">
        <v>499</v>
      </c>
      <c r="U108">
        <v>1003</v>
      </c>
      <c r="V108">
        <v>1518</v>
      </c>
      <c r="W108">
        <v>2041</v>
      </c>
      <c r="X108">
        <v>743510</v>
      </c>
      <c r="Y108">
        <v>750960</v>
      </c>
      <c r="Z108">
        <v>767350</v>
      </c>
      <c r="AA108">
        <v>779270</v>
      </c>
      <c r="AB108">
        <v>-165</v>
      </c>
      <c r="AC108">
        <v>-1050</v>
      </c>
      <c r="AD108">
        <v>-68</v>
      </c>
      <c r="AE108">
        <v>0</v>
      </c>
      <c r="AF108">
        <v>0</v>
      </c>
      <c r="AG108">
        <v>0</v>
      </c>
      <c r="AH108">
        <v>0</v>
      </c>
      <c r="AI108">
        <v>0</v>
      </c>
      <c r="AJ108">
        <v>3041090</v>
      </c>
      <c r="AK108">
        <v>10191000</v>
      </c>
      <c r="AL108">
        <v>1490</v>
      </c>
      <c r="AM108">
        <v>58314</v>
      </c>
      <c r="AN108">
        <v>56273</v>
      </c>
      <c r="AO108">
        <v>44069</v>
      </c>
      <c r="AP108">
        <v>42527</v>
      </c>
      <c r="AQ108">
        <v>-664</v>
      </c>
      <c r="AR108">
        <v>-1554</v>
      </c>
      <c r="AS108">
        <v>-583</v>
      </c>
      <c r="AT108">
        <v>0</v>
      </c>
      <c r="AU108">
        <v>0</v>
      </c>
      <c r="AV108">
        <v>1000000</v>
      </c>
      <c r="AW108">
        <v>500000</v>
      </c>
      <c r="AX108">
        <v>0</v>
      </c>
      <c r="AY108">
        <v>743510</v>
      </c>
      <c r="AZ108">
        <v>750960</v>
      </c>
      <c r="BA108">
        <v>767350</v>
      </c>
      <c r="BB108">
        <v>0</v>
      </c>
      <c r="BC108">
        <v>743510</v>
      </c>
      <c r="BD108">
        <v>-249040</v>
      </c>
      <c r="BE108">
        <v>267350</v>
      </c>
      <c r="BF108">
        <v>0</v>
      </c>
      <c r="BG108" s="106">
        <v>14792</v>
      </c>
      <c r="BH108" s="106">
        <v>500000</v>
      </c>
      <c r="BI108" s="106"/>
      <c r="BJ108" s="106" t="s">
        <v>413</v>
      </c>
      <c r="BK108" s="106">
        <v>13810</v>
      </c>
      <c r="BL108" t="s">
        <v>1996</v>
      </c>
      <c r="BM108" s="299">
        <v>1490</v>
      </c>
    </row>
    <row r="109" spans="1:65">
      <c r="A109" t="s">
        <v>77</v>
      </c>
      <c r="B109" t="s">
        <v>76</v>
      </c>
      <c r="C109" t="s">
        <v>75</v>
      </c>
      <c r="D109" t="s">
        <v>227</v>
      </c>
      <c r="E109">
        <v>5374</v>
      </c>
      <c r="F109">
        <v>5734</v>
      </c>
      <c r="G109">
        <v>5871</v>
      </c>
      <c r="H109">
        <v>6057</v>
      </c>
      <c r="I109">
        <v>6039</v>
      </c>
      <c r="J109">
        <v>5836</v>
      </c>
      <c r="K109">
        <v>5966</v>
      </c>
      <c r="L109">
        <v>6145</v>
      </c>
      <c r="M109">
        <v>6142</v>
      </c>
      <c r="N109">
        <v>6063</v>
      </c>
      <c r="O109">
        <v>5979</v>
      </c>
      <c r="P109">
        <v>0</v>
      </c>
      <c r="Q109">
        <v>-4.1239798576141691E-2</v>
      </c>
      <c r="R109">
        <v>-950</v>
      </c>
      <c r="S109">
        <v>0</v>
      </c>
      <c r="T109">
        <v>-665</v>
      </c>
      <c r="U109">
        <v>-767</v>
      </c>
      <c r="V109">
        <v>-862</v>
      </c>
      <c r="W109">
        <v>-950</v>
      </c>
      <c r="X109">
        <v>0</v>
      </c>
      <c r="Y109">
        <v>0</v>
      </c>
      <c r="Z109">
        <v>0</v>
      </c>
      <c r="AA109">
        <v>0</v>
      </c>
      <c r="AB109">
        <v>-768</v>
      </c>
      <c r="AC109">
        <v>-329</v>
      </c>
      <c r="AD109">
        <v>-108</v>
      </c>
      <c r="AE109">
        <v>0</v>
      </c>
      <c r="AF109">
        <v>0</v>
      </c>
      <c r="AG109">
        <v>0</v>
      </c>
      <c r="AH109">
        <v>0</v>
      </c>
      <c r="AI109">
        <v>0</v>
      </c>
      <c r="AJ109">
        <v>0</v>
      </c>
      <c r="AK109">
        <v>5705000</v>
      </c>
      <c r="AL109">
        <v>2020</v>
      </c>
      <c r="AM109">
        <v>23036</v>
      </c>
      <c r="AN109">
        <v>23986</v>
      </c>
      <c r="AO109">
        <v>17662</v>
      </c>
      <c r="AP109">
        <v>17947</v>
      </c>
      <c r="AQ109">
        <v>-103</v>
      </c>
      <c r="AR109">
        <v>-227</v>
      </c>
      <c r="AS109">
        <v>-13</v>
      </c>
      <c r="AT109">
        <v>0</v>
      </c>
      <c r="AU109">
        <v>0</v>
      </c>
      <c r="AV109">
        <v>0</v>
      </c>
      <c r="AW109">
        <v>0</v>
      </c>
      <c r="AX109">
        <v>0</v>
      </c>
      <c r="AY109">
        <v>0</v>
      </c>
      <c r="AZ109">
        <v>0</v>
      </c>
      <c r="BA109">
        <v>0</v>
      </c>
      <c r="BB109">
        <v>0</v>
      </c>
      <c r="BC109">
        <v>0</v>
      </c>
      <c r="BD109">
        <v>0</v>
      </c>
      <c r="BE109">
        <v>0</v>
      </c>
      <c r="BF109">
        <v>0</v>
      </c>
      <c r="BG109" s="106">
        <v>5979</v>
      </c>
      <c r="BH109" s="106">
        <v>0</v>
      </c>
      <c r="BI109" s="106"/>
      <c r="BJ109" s="106" t="s">
        <v>406</v>
      </c>
      <c r="BK109" s="106">
        <v>6234</v>
      </c>
      <c r="BL109" t="s">
        <v>1996</v>
      </c>
      <c r="BM109" s="299">
        <v>2020</v>
      </c>
    </row>
    <row r="110" spans="1:65">
      <c r="A110" t="s">
        <v>53</v>
      </c>
      <c r="B110" t="s">
        <v>163</v>
      </c>
      <c r="C110" t="s">
        <v>162</v>
      </c>
      <c r="D110" t="s">
        <v>225</v>
      </c>
      <c r="E110">
        <v>18307</v>
      </c>
      <c r="F110">
        <v>17973</v>
      </c>
      <c r="G110">
        <v>17626</v>
      </c>
      <c r="H110">
        <v>18507</v>
      </c>
      <c r="I110">
        <v>17663</v>
      </c>
      <c r="J110">
        <v>17345</v>
      </c>
      <c r="K110">
        <v>17008</v>
      </c>
      <c r="L110">
        <v>17862</v>
      </c>
      <c r="M110">
        <v>17658</v>
      </c>
      <c r="N110">
        <v>17984</v>
      </c>
      <c r="O110">
        <v>18781</v>
      </c>
      <c r="P110">
        <v>0</v>
      </c>
      <c r="Q110">
        <v>3.5007526272906798E-2</v>
      </c>
      <c r="R110">
        <v>2535</v>
      </c>
      <c r="S110">
        <v>3777150</v>
      </c>
      <c r="T110">
        <v>644</v>
      </c>
      <c r="U110">
        <v>1272</v>
      </c>
      <c r="V110">
        <v>1890</v>
      </c>
      <c r="W110">
        <v>2535</v>
      </c>
      <c r="X110">
        <v>959560</v>
      </c>
      <c r="Y110">
        <v>935720.00000000023</v>
      </c>
      <c r="Z110">
        <v>920819.99999999977</v>
      </c>
      <c r="AA110">
        <v>961050</v>
      </c>
      <c r="AB110">
        <v>649</v>
      </c>
      <c r="AC110">
        <v>-11</v>
      </c>
      <c r="AD110">
        <v>-1155</v>
      </c>
      <c r="AE110">
        <v>0</v>
      </c>
      <c r="AF110">
        <v>959560</v>
      </c>
      <c r="AG110">
        <v>0</v>
      </c>
      <c r="AH110">
        <v>0</v>
      </c>
      <c r="AI110">
        <v>0</v>
      </c>
      <c r="AJ110">
        <v>3777150</v>
      </c>
      <c r="AK110">
        <v>13988000</v>
      </c>
      <c r="AL110">
        <v>1490</v>
      </c>
      <c r="AM110">
        <v>72413</v>
      </c>
      <c r="AN110">
        <v>69878</v>
      </c>
      <c r="AO110">
        <v>54106</v>
      </c>
      <c r="AP110">
        <v>52215</v>
      </c>
      <c r="AQ110">
        <v>5</v>
      </c>
      <c r="AR110">
        <v>-639</v>
      </c>
      <c r="AS110">
        <v>-1773</v>
      </c>
      <c r="AT110">
        <v>0</v>
      </c>
      <c r="AU110">
        <v>959560</v>
      </c>
      <c r="AV110">
        <v>0</v>
      </c>
      <c r="AW110">
        <v>0</v>
      </c>
      <c r="AX110">
        <v>0</v>
      </c>
      <c r="AY110">
        <v>0</v>
      </c>
      <c r="AZ110">
        <v>935720.00000000023</v>
      </c>
      <c r="BA110">
        <v>920819.99999999977</v>
      </c>
      <c r="BB110">
        <v>0</v>
      </c>
      <c r="BC110">
        <v>0</v>
      </c>
      <c r="BD110">
        <v>935720.00000000023</v>
      </c>
      <c r="BE110">
        <v>920819.99999999977</v>
      </c>
      <c r="BF110">
        <v>0</v>
      </c>
      <c r="BG110" s="106">
        <v>18781</v>
      </c>
      <c r="BH110" s="106">
        <v>0</v>
      </c>
      <c r="BI110" s="106"/>
      <c r="BJ110" s="106" t="s">
        <v>413</v>
      </c>
      <c r="BK110" s="106">
        <v>17036</v>
      </c>
      <c r="BL110" t="s">
        <v>1997</v>
      </c>
      <c r="BM110" s="299">
        <v>1490</v>
      </c>
    </row>
    <row r="111" spans="1:65">
      <c r="A111" t="s">
        <v>48</v>
      </c>
      <c r="B111" t="s">
        <v>64</v>
      </c>
      <c r="C111" t="s">
        <v>63</v>
      </c>
      <c r="D111" t="s">
        <v>223</v>
      </c>
      <c r="E111">
        <v>13683</v>
      </c>
      <c r="F111">
        <v>14212</v>
      </c>
      <c r="G111">
        <v>14114</v>
      </c>
      <c r="H111">
        <v>14791</v>
      </c>
      <c r="I111">
        <v>14592</v>
      </c>
      <c r="J111">
        <v>15038</v>
      </c>
      <c r="K111">
        <v>14948</v>
      </c>
      <c r="L111">
        <v>15625</v>
      </c>
      <c r="M111">
        <v>14151</v>
      </c>
      <c r="N111">
        <v>14434</v>
      </c>
      <c r="O111">
        <v>14265</v>
      </c>
      <c r="P111">
        <v>0</v>
      </c>
      <c r="Q111">
        <v>-5.9911971830985913E-2</v>
      </c>
      <c r="R111">
        <v>-3403</v>
      </c>
      <c r="S111">
        <v>0</v>
      </c>
      <c r="T111">
        <v>-909</v>
      </c>
      <c r="U111">
        <v>-1735</v>
      </c>
      <c r="V111">
        <v>-2569</v>
      </c>
      <c r="W111">
        <v>-3403</v>
      </c>
      <c r="X111">
        <v>0</v>
      </c>
      <c r="Y111">
        <v>0</v>
      </c>
      <c r="Z111">
        <v>0</v>
      </c>
      <c r="AA111">
        <v>0</v>
      </c>
      <c r="AB111">
        <v>-468</v>
      </c>
      <c r="AC111">
        <v>-222</v>
      </c>
      <c r="AD111">
        <v>-151</v>
      </c>
      <c r="AE111">
        <v>0</v>
      </c>
      <c r="AF111">
        <v>0</v>
      </c>
      <c r="AG111">
        <v>0</v>
      </c>
      <c r="AH111">
        <v>0</v>
      </c>
      <c r="AI111">
        <v>0</v>
      </c>
      <c r="AJ111">
        <v>0</v>
      </c>
      <c r="AK111">
        <v>11512000</v>
      </c>
      <c r="AL111">
        <v>1490</v>
      </c>
      <c r="AM111">
        <v>56800</v>
      </c>
      <c r="AN111">
        <v>60203</v>
      </c>
      <c r="AO111">
        <v>43117</v>
      </c>
      <c r="AP111">
        <v>45611</v>
      </c>
      <c r="AQ111">
        <v>441</v>
      </c>
      <c r="AR111">
        <v>604</v>
      </c>
      <c r="AS111">
        <v>683</v>
      </c>
      <c r="AT111">
        <v>0</v>
      </c>
      <c r="AU111">
        <v>0</v>
      </c>
      <c r="AV111">
        <v>0</v>
      </c>
      <c r="AW111">
        <v>0</v>
      </c>
      <c r="AX111">
        <v>0</v>
      </c>
      <c r="AY111">
        <v>0</v>
      </c>
      <c r="AZ111">
        <v>0</v>
      </c>
      <c r="BA111">
        <v>0</v>
      </c>
      <c r="BB111">
        <v>0</v>
      </c>
      <c r="BC111">
        <v>0</v>
      </c>
      <c r="BD111">
        <v>0</v>
      </c>
      <c r="BE111">
        <v>0</v>
      </c>
      <c r="BF111">
        <v>0</v>
      </c>
      <c r="BG111" s="106">
        <v>14265</v>
      </c>
      <c r="BH111" s="106">
        <v>0</v>
      </c>
      <c r="BI111" s="106"/>
      <c r="BJ111" s="106" t="s">
        <v>406</v>
      </c>
      <c r="BK111" s="106">
        <v>15387</v>
      </c>
      <c r="BL111" t="s">
        <v>1997</v>
      </c>
      <c r="BM111" s="299">
        <v>1490</v>
      </c>
    </row>
    <row r="112" spans="1:65">
      <c r="A112" t="s">
        <v>53</v>
      </c>
      <c r="B112" t="s">
        <v>105</v>
      </c>
      <c r="C112" t="s">
        <v>162</v>
      </c>
      <c r="D112" t="s">
        <v>221</v>
      </c>
      <c r="E112">
        <v>6019</v>
      </c>
      <c r="F112">
        <v>6127</v>
      </c>
      <c r="G112">
        <v>5961</v>
      </c>
      <c r="H112">
        <v>6325</v>
      </c>
      <c r="I112">
        <v>5891</v>
      </c>
      <c r="J112">
        <v>5917</v>
      </c>
      <c r="K112">
        <v>5705</v>
      </c>
      <c r="L112">
        <v>6054</v>
      </c>
      <c r="M112">
        <v>6020</v>
      </c>
      <c r="N112">
        <v>6227</v>
      </c>
      <c r="O112">
        <v>5957</v>
      </c>
      <c r="P112">
        <v>0</v>
      </c>
      <c r="Q112">
        <v>3.5404387688277666E-2</v>
      </c>
      <c r="R112">
        <v>865</v>
      </c>
      <c r="S112">
        <v>448935</v>
      </c>
      <c r="T112">
        <v>128</v>
      </c>
      <c r="U112">
        <v>338</v>
      </c>
      <c r="V112">
        <v>594</v>
      </c>
      <c r="W112">
        <v>865</v>
      </c>
      <c r="X112">
        <v>66432</v>
      </c>
      <c r="Y112">
        <v>108990</v>
      </c>
      <c r="Z112">
        <v>132864</v>
      </c>
      <c r="AA112">
        <v>140649</v>
      </c>
      <c r="AB112">
        <v>-1</v>
      </c>
      <c r="AC112">
        <v>-100</v>
      </c>
      <c r="AD112">
        <v>4</v>
      </c>
      <c r="AE112">
        <v>0</v>
      </c>
      <c r="AF112">
        <v>0</v>
      </c>
      <c r="AG112">
        <v>0</v>
      </c>
      <c r="AH112">
        <v>0</v>
      </c>
      <c r="AI112">
        <v>0</v>
      </c>
      <c r="AJ112">
        <v>448935</v>
      </c>
      <c r="AK112">
        <v>3468000</v>
      </c>
      <c r="AL112">
        <v>519</v>
      </c>
      <c r="AM112">
        <v>24432</v>
      </c>
      <c r="AN112">
        <v>23567</v>
      </c>
      <c r="AO112">
        <v>18413</v>
      </c>
      <c r="AP112">
        <v>17676</v>
      </c>
      <c r="AQ112">
        <v>-129</v>
      </c>
      <c r="AR112">
        <v>-310</v>
      </c>
      <c r="AS112">
        <v>-252</v>
      </c>
      <c r="AT112">
        <v>0</v>
      </c>
      <c r="AU112">
        <v>0</v>
      </c>
      <c r="AV112">
        <v>0</v>
      </c>
      <c r="AW112">
        <v>0</v>
      </c>
      <c r="AX112">
        <v>0</v>
      </c>
      <c r="AY112">
        <v>66432</v>
      </c>
      <c r="AZ112">
        <v>108990</v>
      </c>
      <c r="BA112">
        <v>132864</v>
      </c>
      <c r="BB112">
        <v>0</v>
      </c>
      <c r="BC112">
        <v>66432</v>
      </c>
      <c r="BD112">
        <v>108990</v>
      </c>
      <c r="BE112">
        <v>132864</v>
      </c>
      <c r="BF112">
        <v>0</v>
      </c>
      <c r="BG112" s="106">
        <v>5957</v>
      </c>
      <c r="BH112" s="106">
        <v>0</v>
      </c>
      <c r="BI112" s="106"/>
      <c r="BJ112" s="106" t="s">
        <v>408</v>
      </c>
      <c r="BK112" s="106">
        <v>0</v>
      </c>
      <c r="BL112" t="s">
        <v>1997</v>
      </c>
      <c r="BM112" s="299">
        <v>519</v>
      </c>
    </row>
    <row r="113" spans="1:65">
      <c r="A113" t="s">
        <v>48</v>
      </c>
      <c r="B113" t="s">
        <v>64</v>
      </c>
      <c r="C113" t="s">
        <v>72</v>
      </c>
      <c r="D113" t="s">
        <v>219</v>
      </c>
      <c r="E113">
        <v>15549</v>
      </c>
      <c r="F113">
        <v>16050</v>
      </c>
      <c r="G113">
        <v>15660</v>
      </c>
      <c r="H113">
        <v>16569</v>
      </c>
      <c r="I113">
        <v>15059</v>
      </c>
      <c r="J113">
        <v>15489</v>
      </c>
      <c r="K113">
        <v>15112</v>
      </c>
      <c r="L113">
        <v>15989</v>
      </c>
      <c r="M113">
        <v>15810</v>
      </c>
      <c r="N113">
        <v>15838</v>
      </c>
      <c r="O113">
        <v>15630</v>
      </c>
      <c r="P113">
        <v>0</v>
      </c>
      <c r="Q113">
        <v>3.4138622548098012E-2</v>
      </c>
      <c r="R113">
        <v>2179</v>
      </c>
      <c r="S113">
        <v>3246710</v>
      </c>
      <c r="T113">
        <v>490</v>
      </c>
      <c r="U113">
        <v>1051</v>
      </c>
      <c r="V113">
        <v>1599</v>
      </c>
      <c r="W113">
        <v>2179</v>
      </c>
      <c r="X113">
        <v>730100</v>
      </c>
      <c r="Y113">
        <v>835890</v>
      </c>
      <c r="Z113">
        <v>816520</v>
      </c>
      <c r="AA113">
        <v>864200</v>
      </c>
      <c r="AB113">
        <v>-261</v>
      </c>
      <c r="AC113">
        <v>212</v>
      </c>
      <c r="AD113">
        <v>30</v>
      </c>
      <c r="AE113">
        <v>0</v>
      </c>
      <c r="AF113">
        <v>0</v>
      </c>
      <c r="AG113">
        <v>0</v>
      </c>
      <c r="AH113">
        <v>0</v>
      </c>
      <c r="AI113">
        <v>0</v>
      </c>
      <c r="AJ113">
        <v>3246710</v>
      </c>
      <c r="AK113">
        <v>10878000</v>
      </c>
      <c r="AL113">
        <v>1490</v>
      </c>
      <c r="AM113">
        <v>63828</v>
      </c>
      <c r="AN113">
        <v>61649</v>
      </c>
      <c r="AO113">
        <v>48279</v>
      </c>
      <c r="AP113">
        <v>46590</v>
      </c>
      <c r="AQ113">
        <v>-751</v>
      </c>
      <c r="AR113">
        <v>-349</v>
      </c>
      <c r="AS113">
        <v>-518</v>
      </c>
      <c r="AT113">
        <v>0</v>
      </c>
      <c r="AU113">
        <v>710005.504587156</v>
      </c>
      <c r="AV113">
        <v>829660</v>
      </c>
      <c r="AW113">
        <v>787000</v>
      </c>
      <c r="AX113">
        <v>0</v>
      </c>
      <c r="AY113">
        <v>730100</v>
      </c>
      <c r="AZ113">
        <v>835890</v>
      </c>
      <c r="BA113">
        <v>816520</v>
      </c>
      <c r="BB113">
        <v>0</v>
      </c>
      <c r="BC113">
        <v>20094.495412844</v>
      </c>
      <c r="BD113">
        <v>6230</v>
      </c>
      <c r="BE113">
        <v>29520</v>
      </c>
      <c r="BF113">
        <v>0</v>
      </c>
      <c r="BG113" s="106">
        <v>15630</v>
      </c>
      <c r="BH113" s="106">
        <v>787000</v>
      </c>
      <c r="BI113" s="106"/>
      <c r="BJ113" s="106" t="s">
        <v>406</v>
      </c>
      <c r="BK113" s="106">
        <v>15810</v>
      </c>
      <c r="BL113" t="s">
        <v>1997</v>
      </c>
      <c r="BM113" s="299">
        <v>1490</v>
      </c>
    </row>
    <row r="114" spans="1:65">
      <c r="A114" t="s">
        <v>60</v>
      </c>
      <c r="B114" t="s">
        <v>59</v>
      </c>
      <c r="C114" t="s">
        <v>80</v>
      </c>
      <c r="D114" t="s">
        <v>217</v>
      </c>
      <c r="E114">
        <v>6207</v>
      </c>
      <c r="F114">
        <v>5889</v>
      </c>
      <c r="G114">
        <v>5807</v>
      </c>
      <c r="H114">
        <v>6282</v>
      </c>
      <c r="I114">
        <v>6157</v>
      </c>
      <c r="J114">
        <v>5842</v>
      </c>
      <c r="K114">
        <v>5761</v>
      </c>
      <c r="L114">
        <v>6232</v>
      </c>
      <c r="M114">
        <v>6212</v>
      </c>
      <c r="N114">
        <v>6609</v>
      </c>
      <c r="O114">
        <v>6976</v>
      </c>
      <c r="P114">
        <v>0</v>
      </c>
      <c r="Q114">
        <v>7.980152987388878E-3</v>
      </c>
      <c r="R114">
        <v>193</v>
      </c>
      <c r="S114">
        <v>287570</v>
      </c>
      <c r="T114">
        <v>50</v>
      </c>
      <c r="U114">
        <v>97</v>
      </c>
      <c r="V114">
        <v>143</v>
      </c>
      <c r="W114">
        <v>193</v>
      </c>
      <c r="X114">
        <v>74500</v>
      </c>
      <c r="Y114">
        <v>70030</v>
      </c>
      <c r="Z114">
        <v>68540</v>
      </c>
      <c r="AA114">
        <v>74500</v>
      </c>
      <c r="AB114">
        <v>-5</v>
      </c>
      <c r="AC114">
        <v>-720</v>
      </c>
      <c r="AD114">
        <v>-1169</v>
      </c>
      <c r="AE114">
        <v>0</v>
      </c>
      <c r="AF114">
        <v>0</v>
      </c>
      <c r="AG114">
        <v>0</v>
      </c>
      <c r="AH114">
        <v>0</v>
      </c>
      <c r="AI114">
        <v>0</v>
      </c>
      <c r="AJ114">
        <v>287570</v>
      </c>
      <c r="AK114">
        <v>4669000</v>
      </c>
      <c r="AL114">
        <v>1490</v>
      </c>
      <c r="AM114">
        <v>24185</v>
      </c>
      <c r="AN114">
        <v>23992</v>
      </c>
      <c r="AO114">
        <v>17978</v>
      </c>
      <c r="AP114">
        <v>17835</v>
      </c>
      <c r="AQ114">
        <v>-55</v>
      </c>
      <c r="AR114">
        <v>-767</v>
      </c>
      <c r="AS114">
        <v>-1215</v>
      </c>
      <c r="AT114">
        <v>0</v>
      </c>
      <c r="AU114">
        <v>0</v>
      </c>
      <c r="AV114">
        <v>0</v>
      </c>
      <c r="AW114">
        <v>0</v>
      </c>
      <c r="AX114">
        <v>0</v>
      </c>
      <c r="AY114">
        <v>74500</v>
      </c>
      <c r="AZ114">
        <v>70030</v>
      </c>
      <c r="BA114">
        <v>68540</v>
      </c>
      <c r="BB114">
        <v>0</v>
      </c>
      <c r="BC114">
        <v>74500</v>
      </c>
      <c r="BD114">
        <v>70030</v>
      </c>
      <c r="BE114">
        <v>68540</v>
      </c>
      <c r="BF114">
        <v>0</v>
      </c>
      <c r="BG114" s="106">
        <v>6976</v>
      </c>
      <c r="BH114" s="106">
        <v>0</v>
      </c>
      <c r="BI114" s="106"/>
      <c r="BJ114" s="106" t="s">
        <v>407</v>
      </c>
      <c r="BK114" s="106">
        <v>6212</v>
      </c>
      <c r="BL114" t="s">
        <v>1996</v>
      </c>
      <c r="BM114" s="299">
        <v>1490</v>
      </c>
    </row>
    <row r="115" spans="1:65">
      <c r="A115" t="s">
        <v>77</v>
      </c>
      <c r="B115" t="s">
        <v>76</v>
      </c>
      <c r="C115" t="s">
        <v>75</v>
      </c>
      <c r="D115" t="s">
        <v>215</v>
      </c>
      <c r="E115">
        <v>4212</v>
      </c>
      <c r="F115">
        <v>4320</v>
      </c>
      <c r="G115">
        <v>4404</v>
      </c>
      <c r="H115">
        <v>4495</v>
      </c>
      <c r="I115">
        <v>4507</v>
      </c>
      <c r="J115">
        <v>4556</v>
      </c>
      <c r="K115">
        <v>4403</v>
      </c>
      <c r="L115">
        <v>4494</v>
      </c>
      <c r="M115">
        <v>4184</v>
      </c>
      <c r="N115">
        <v>4365</v>
      </c>
      <c r="O115">
        <v>4138</v>
      </c>
      <c r="P115">
        <v>0</v>
      </c>
      <c r="Q115">
        <v>-3.0348230164649187E-2</v>
      </c>
      <c r="R115">
        <v>-529</v>
      </c>
      <c r="S115">
        <v>0</v>
      </c>
      <c r="T115">
        <v>-295</v>
      </c>
      <c r="U115">
        <v>-531</v>
      </c>
      <c r="V115">
        <v>-530</v>
      </c>
      <c r="W115">
        <v>-529</v>
      </c>
      <c r="X115">
        <v>0</v>
      </c>
      <c r="Y115">
        <v>0</v>
      </c>
      <c r="Z115">
        <v>0</v>
      </c>
      <c r="AA115">
        <v>0</v>
      </c>
      <c r="AB115">
        <v>28</v>
      </c>
      <c r="AC115">
        <v>-45</v>
      </c>
      <c r="AD115">
        <v>266</v>
      </c>
      <c r="AE115">
        <v>0</v>
      </c>
      <c r="AF115">
        <v>0</v>
      </c>
      <c r="AG115">
        <v>0</v>
      </c>
      <c r="AH115">
        <v>0</v>
      </c>
      <c r="AI115">
        <v>0</v>
      </c>
      <c r="AJ115">
        <v>0</v>
      </c>
      <c r="AK115">
        <v>3253000</v>
      </c>
      <c r="AL115">
        <v>1490</v>
      </c>
      <c r="AM115">
        <v>17431</v>
      </c>
      <c r="AN115">
        <v>17960</v>
      </c>
      <c r="AO115">
        <v>13219</v>
      </c>
      <c r="AP115">
        <v>13453</v>
      </c>
      <c r="AQ115">
        <v>323</v>
      </c>
      <c r="AR115">
        <v>191</v>
      </c>
      <c r="AS115">
        <v>265</v>
      </c>
      <c r="AT115">
        <v>0</v>
      </c>
      <c r="AU115" t="s">
        <v>1991</v>
      </c>
      <c r="AV115">
        <v>0</v>
      </c>
      <c r="AW115">
        <v>0</v>
      </c>
      <c r="AX115">
        <v>0</v>
      </c>
      <c r="AY115">
        <v>0</v>
      </c>
      <c r="AZ115">
        <v>0</v>
      </c>
      <c r="BA115">
        <v>0</v>
      </c>
      <c r="BB115">
        <v>0</v>
      </c>
      <c r="BC115" t="e">
        <v>#VALUE!</v>
      </c>
      <c r="BD115">
        <v>0</v>
      </c>
      <c r="BE115">
        <v>0</v>
      </c>
      <c r="BF115">
        <v>0</v>
      </c>
      <c r="BG115" s="106">
        <v>4138</v>
      </c>
      <c r="BH115" s="106">
        <v>0</v>
      </c>
      <c r="BI115" s="106"/>
      <c r="BJ115" s="106" t="s">
        <v>406</v>
      </c>
      <c r="BK115" s="106">
        <v>0</v>
      </c>
      <c r="BL115" t="s">
        <v>1997</v>
      </c>
      <c r="BM115" s="299">
        <v>1490</v>
      </c>
    </row>
    <row r="116" spans="1:65">
      <c r="A116" t="s">
        <v>48</v>
      </c>
      <c r="B116" t="s">
        <v>120</v>
      </c>
      <c r="C116" t="s">
        <v>119</v>
      </c>
      <c r="D116" t="s">
        <v>213</v>
      </c>
      <c r="E116">
        <v>4232</v>
      </c>
      <c r="F116">
        <v>4197</v>
      </c>
      <c r="G116">
        <v>3924</v>
      </c>
      <c r="H116">
        <v>4079</v>
      </c>
      <c r="I116">
        <v>4083</v>
      </c>
      <c r="J116">
        <v>4054</v>
      </c>
      <c r="K116">
        <v>3783</v>
      </c>
      <c r="L116">
        <v>3933</v>
      </c>
      <c r="M116">
        <v>3782</v>
      </c>
      <c r="N116">
        <v>3843.0011053816193</v>
      </c>
      <c r="O116">
        <v>3835</v>
      </c>
      <c r="P116">
        <v>0</v>
      </c>
      <c r="Q116">
        <v>3.5236124634858812E-2</v>
      </c>
      <c r="R116">
        <v>579</v>
      </c>
      <c r="S116">
        <v>862710</v>
      </c>
      <c r="T116">
        <v>149</v>
      </c>
      <c r="U116">
        <v>292</v>
      </c>
      <c r="V116">
        <v>433</v>
      </c>
      <c r="W116">
        <v>579</v>
      </c>
      <c r="X116">
        <v>222010</v>
      </c>
      <c r="Y116">
        <v>213070</v>
      </c>
      <c r="Z116">
        <v>210090</v>
      </c>
      <c r="AA116">
        <v>217540</v>
      </c>
      <c r="AB116">
        <v>450</v>
      </c>
      <c r="AC116">
        <v>353.99889461838075</v>
      </c>
      <c r="AD116">
        <v>89</v>
      </c>
      <c r="AE116">
        <v>0</v>
      </c>
      <c r="AF116">
        <v>222010</v>
      </c>
      <c r="AG116">
        <v>213070</v>
      </c>
      <c r="AH116">
        <v>210090</v>
      </c>
      <c r="AI116">
        <v>0</v>
      </c>
      <c r="AJ116">
        <v>862710</v>
      </c>
      <c r="AK116">
        <v>3014000</v>
      </c>
      <c r="AL116">
        <v>1490</v>
      </c>
      <c r="AM116">
        <v>16432</v>
      </c>
      <c r="AN116">
        <v>15853</v>
      </c>
      <c r="AO116">
        <v>12200</v>
      </c>
      <c r="AP116">
        <v>11770</v>
      </c>
      <c r="AQ116">
        <v>301</v>
      </c>
      <c r="AR116">
        <v>210.99889461838075</v>
      </c>
      <c r="AS116">
        <v>-52</v>
      </c>
      <c r="AT116">
        <v>0</v>
      </c>
      <c r="AU116">
        <v>222010</v>
      </c>
      <c r="AV116">
        <v>213070</v>
      </c>
      <c r="AW116">
        <v>210090</v>
      </c>
      <c r="AX116">
        <v>0</v>
      </c>
      <c r="AY116">
        <v>0</v>
      </c>
      <c r="AZ116">
        <v>0</v>
      </c>
      <c r="BA116">
        <v>0</v>
      </c>
      <c r="BB116">
        <v>0</v>
      </c>
      <c r="BC116">
        <v>0</v>
      </c>
      <c r="BD116">
        <v>0</v>
      </c>
      <c r="BE116">
        <v>0</v>
      </c>
      <c r="BF116">
        <v>0</v>
      </c>
      <c r="BG116" s="106">
        <v>3835</v>
      </c>
      <c r="BH116" s="106">
        <v>210090</v>
      </c>
      <c r="BI116" s="106"/>
      <c r="BJ116" s="106" t="s">
        <v>406</v>
      </c>
      <c r="BK116" s="106">
        <v>4036</v>
      </c>
      <c r="BL116" t="s">
        <v>1997</v>
      </c>
      <c r="BM116" s="299">
        <v>1490</v>
      </c>
    </row>
    <row r="117" spans="1:65">
      <c r="A117" t="s">
        <v>53</v>
      </c>
      <c r="B117" t="s">
        <v>59</v>
      </c>
      <c r="C117" t="s">
        <v>162</v>
      </c>
      <c r="D117" t="s">
        <v>211</v>
      </c>
      <c r="E117">
        <v>6611</v>
      </c>
      <c r="F117">
        <v>6675</v>
      </c>
      <c r="G117">
        <v>6119</v>
      </c>
      <c r="H117">
        <v>6362</v>
      </c>
      <c r="I117">
        <v>6398</v>
      </c>
      <c r="J117">
        <v>6442</v>
      </c>
      <c r="K117">
        <v>5890</v>
      </c>
      <c r="L117">
        <v>6133</v>
      </c>
      <c r="M117">
        <v>6231</v>
      </c>
      <c r="N117">
        <v>6752</v>
      </c>
      <c r="O117">
        <v>6772</v>
      </c>
      <c r="P117">
        <v>0</v>
      </c>
      <c r="Q117">
        <v>3.5083634105638993E-2</v>
      </c>
      <c r="R117">
        <v>904</v>
      </c>
      <c r="S117">
        <v>1346960</v>
      </c>
      <c r="T117">
        <v>213</v>
      </c>
      <c r="U117">
        <v>446</v>
      </c>
      <c r="V117">
        <v>675</v>
      </c>
      <c r="W117">
        <v>904</v>
      </c>
      <c r="X117">
        <v>317370</v>
      </c>
      <c r="Y117">
        <v>347170</v>
      </c>
      <c r="Z117">
        <v>341210</v>
      </c>
      <c r="AA117">
        <v>341210</v>
      </c>
      <c r="AB117">
        <v>380</v>
      </c>
      <c r="AC117">
        <v>-77</v>
      </c>
      <c r="AD117">
        <v>-653</v>
      </c>
      <c r="AE117">
        <v>0</v>
      </c>
      <c r="AF117">
        <v>317370</v>
      </c>
      <c r="AG117">
        <v>134100</v>
      </c>
      <c r="AH117">
        <v>0</v>
      </c>
      <c r="AI117">
        <v>0</v>
      </c>
      <c r="AJ117">
        <v>1346960</v>
      </c>
      <c r="AK117">
        <v>3887000</v>
      </c>
      <c r="AL117">
        <v>1490</v>
      </c>
      <c r="AM117">
        <v>25767</v>
      </c>
      <c r="AN117">
        <v>24863</v>
      </c>
      <c r="AO117">
        <v>19156</v>
      </c>
      <c r="AP117">
        <v>18465</v>
      </c>
      <c r="AQ117">
        <v>167</v>
      </c>
      <c r="AR117">
        <v>-310</v>
      </c>
      <c r="AS117">
        <v>-882</v>
      </c>
      <c r="AT117">
        <v>0</v>
      </c>
      <c r="AU117">
        <v>317370</v>
      </c>
      <c r="AV117">
        <v>134100</v>
      </c>
      <c r="AW117">
        <v>0</v>
      </c>
      <c r="AX117">
        <v>0</v>
      </c>
      <c r="AY117">
        <v>0</v>
      </c>
      <c r="AZ117">
        <v>213070</v>
      </c>
      <c r="BA117">
        <v>341210</v>
      </c>
      <c r="BB117">
        <v>0</v>
      </c>
      <c r="BC117">
        <v>0</v>
      </c>
      <c r="BD117">
        <v>213070</v>
      </c>
      <c r="BE117">
        <v>341210</v>
      </c>
      <c r="BF117">
        <v>0</v>
      </c>
      <c r="BG117" s="106">
        <v>6772</v>
      </c>
      <c r="BH117" s="106">
        <v>0</v>
      </c>
      <c r="BI117" s="106"/>
      <c r="BJ117" s="106" t="s">
        <v>407</v>
      </c>
      <c r="BK117" s="106">
        <v>6173</v>
      </c>
      <c r="BL117" t="s">
        <v>1997</v>
      </c>
      <c r="BM117" s="299">
        <v>1490</v>
      </c>
    </row>
    <row r="118" spans="1:65">
      <c r="A118" t="s">
        <v>48</v>
      </c>
      <c r="B118" t="s">
        <v>120</v>
      </c>
      <c r="C118" t="s">
        <v>119</v>
      </c>
      <c r="D118" t="s">
        <v>209</v>
      </c>
      <c r="E118">
        <v>7885</v>
      </c>
      <c r="F118">
        <v>7815</v>
      </c>
      <c r="G118">
        <v>7864</v>
      </c>
      <c r="H118">
        <v>8400</v>
      </c>
      <c r="I118">
        <v>7743.07</v>
      </c>
      <c r="J118">
        <v>7674.33</v>
      </c>
      <c r="K118">
        <v>7722.4480000000003</v>
      </c>
      <c r="L118">
        <v>8248.7999999999993</v>
      </c>
      <c r="M118">
        <v>8046</v>
      </c>
      <c r="N118">
        <v>7911</v>
      </c>
      <c r="O118">
        <v>7352</v>
      </c>
      <c r="P118">
        <v>0</v>
      </c>
      <c r="Q118">
        <v>1.8000000000000082E-2</v>
      </c>
      <c r="R118">
        <v>575.35200000000259</v>
      </c>
      <c r="S118">
        <v>857274.48000000382</v>
      </c>
      <c r="T118">
        <v>141.93000000000029</v>
      </c>
      <c r="U118">
        <v>282.60000000000036</v>
      </c>
      <c r="V118">
        <v>424.15200000000186</v>
      </c>
      <c r="W118">
        <v>575.35200000000259</v>
      </c>
      <c r="X118">
        <v>211475.70000000042</v>
      </c>
      <c r="Y118">
        <v>209598.3000000001</v>
      </c>
      <c r="Z118">
        <v>210912.48000000225</v>
      </c>
      <c r="AA118">
        <v>225288.00000000105</v>
      </c>
      <c r="AB118">
        <v>-161</v>
      </c>
      <c r="AC118">
        <v>-96</v>
      </c>
      <c r="AD118">
        <v>512</v>
      </c>
      <c r="AE118">
        <v>0</v>
      </c>
      <c r="AF118">
        <v>0</v>
      </c>
      <c r="AG118">
        <v>0</v>
      </c>
      <c r="AH118">
        <v>379950</v>
      </c>
      <c r="AI118">
        <v>0</v>
      </c>
      <c r="AJ118">
        <v>857274.48000000382</v>
      </c>
      <c r="AK118">
        <v>5759000</v>
      </c>
      <c r="AL118">
        <v>1490</v>
      </c>
      <c r="AM118">
        <v>31964</v>
      </c>
      <c r="AN118">
        <v>31388.647999999997</v>
      </c>
      <c r="AO118">
        <v>24079</v>
      </c>
      <c r="AP118">
        <v>23645.578000000001</v>
      </c>
      <c r="AQ118">
        <v>-302.93000000000029</v>
      </c>
      <c r="AR118">
        <v>-236.67000000000007</v>
      </c>
      <c r="AS118">
        <v>370.44800000000032</v>
      </c>
      <c r="AT118">
        <v>0</v>
      </c>
      <c r="AU118">
        <v>0</v>
      </c>
      <c r="AV118">
        <v>0</v>
      </c>
      <c r="AW118">
        <v>0</v>
      </c>
      <c r="AX118">
        <v>0</v>
      </c>
      <c r="AY118">
        <v>211475.70000000042</v>
      </c>
      <c r="AZ118">
        <v>209598.3000000001</v>
      </c>
      <c r="BA118">
        <v>-169037.51999999775</v>
      </c>
      <c r="BB118">
        <v>0</v>
      </c>
      <c r="BC118">
        <v>211475.70000000042</v>
      </c>
      <c r="BD118">
        <v>209598.3000000001</v>
      </c>
      <c r="BE118">
        <v>210912.48000000225</v>
      </c>
      <c r="BF118">
        <v>0</v>
      </c>
      <c r="BG118" s="106">
        <v>7352</v>
      </c>
      <c r="BH118" s="106">
        <v>0</v>
      </c>
      <c r="BI118" s="106"/>
      <c r="BJ118" s="106" t="s">
        <v>407</v>
      </c>
      <c r="BK118" s="106">
        <v>7901</v>
      </c>
      <c r="BL118" t="s">
        <v>1997</v>
      </c>
      <c r="BM118" s="299">
        <v>1490</v>
      </c>
    </row>
    <row r="119" spans="1:65">
      <c r="A119" t="s">
        <v>77</v>
      </c>
      <c r="B119" t="s">
        <v>76</v>
      </c>
      <c r="C119" t="s">
        <v>75</v>
      </c>
      <c r="D119" t="s">
        <v>207</v>
      </c>
      <c r="E119">
        <v>8271</v>
      </c>
      <c r="F119">
        <v>8119</v>
      </c>
      <c r="G119">
        <v>7856</v>
      </c>
      <c r="H119">
        <v>8068</v>
      </c>
      <c r="I119">
        <v>8148</v>
      </c>
      <c r="J119">
        <v>8002</v>
      </c>
      <c r="K119">
        <v>7737</v>
      </c>
      <c r="L119">
        <v>7943</v>
      </c>
      <c r="M119">
        <v>7347</v>
      </c>
      <c r="N119">
        <v>7812</v>
      </c>
      <c r="O119">
        <v>7636</v>
      </c>
      <c r="P119">
        <v>0</v>
      </c>
      <c r="Q119">
        <v>1.4978028099275856E-2</v>
      </c>
      <c r="R119">
        <v>484</v>
      </c>
      <c r="S119">
        <v>721160</v>
      </c>
      <c r="T119">
        <v>123</v>
      </c>
      <c r="U119">
        <v>240</v>
      </c>
      <c r="V119">
        <v>359</v>
      </c>
      <c r="W119">
        <v>484</v>
      </c>
      <c r="X119">
        <v>183270</v>
      </c>
      <c r="Y119">
        <v>174330</v>
      </c>
      <c r="Z119">
        <v>177310</v>
      </c>
      <c r="AA119">
        <v>186250</v>
      </c>
      <c r="AB119">
        <v>924</v>
      </c>
      <c r="AC119">
        <v>307</v>
      </c>
      <c r="AD119">
        <v>220</v>
      </c>
      <c r="AE119">
        <v>0</v>
      </c>
      <c r="AF119">
        <v>183270</v>
      </c>
      <c r="AG119">
        <v>174330</v>
      </c>
      <c r="AH119">
        <v>177310</v>
      </c>
      <c r="AI119">
        <v>0</v>
      </c>
      <c r="AJ119">
        <v>721160</v>
      </c>
      <c r="AK119">
        <v>6081000</v>
      </c>
      <c r="AL119">
        <v>1490</v>
      </c>
      <c r="AM119">
        <v>32314</v>
      </c>
      <c r="AN119">
        <v>31830</v>
      </c>
      <c r="AO119">
        <v>24043</v>
      </c>
      <c r="AP119">
        <v>23682</v>
      </c>
      <c r="AQ119">
        <v>801</v>
      </c>
      <c r="AR119">
        <v>190</v>
      </c>
      <c r="AS119">
        <v>101</v>
      </c>
      <c r="AT119">
        <v>0</v>
      </c>
      <c r="AU119" t="s">
        <v>1459</v>
      </c>
      <c r="AV119">
        <v>357600</v>
      </c>
      <c r="AW119">
        <v>177310</v>
      </c>
      <c r="AX119">
        <v>0</v>
      </c>
      <c r="AY119">
        <v>0</v>
      </c>
      <c r="AZ119">
        <v>0</v>
      </c>
      <c r="BA119">
        <v>0</v>
      </c>
      <c r="BB119">
        <v>0</v>
      </c>
      <c r="BC119" t="e">
        <v>#VALUE!</v>
      </c>
      <c r="BD119">
        <v>-183270</v>
      </c>
      <c r="BE119">
        <v>0</v>
      </c>
      <c r="BF119">
        <v>0</v>
      </c>
      <c r="BG119" s="106">
        <v>7636</v>
      </c>
      <c r="BH119" s="106">
        <v>177310</v>
      </c>
      <c r="BI119" s="106"/>
      <c r="BJ119" s="106" t="s">
        <v>406</v>
      </c>
      <c r="BK119" s="106">
        <v>8148</v>
      </c>
      <c r="BL119" t="s">
        <v>1997</v>
      </c>
      <c r="BM119" s="299">
        <v>1490</v>
      </c>
    </row>
    <row r="120" spans="1:65">
      <c r="A120" t="s">
        <v>53</v>
      </c>
      <c r="B120" t="s">
        <v>105</v>
      </c>
      <c r="C120" t="s">
        <v>104</v>
      </c>
      <c r="D120" t="s">
        <v>205</v>
      </c>
      <c r="E120">
        <v>22905</v>
      </c>
      <c r="F120">
        <v>23320</v>
      </c>
      <c r="G120">
        <v>23029</v>
      </c>
      <c r="H120">
        <v>23835</v>
      </c>
      <c r="I120">
        <v>22667</v>
      </c>
      <c r="J120">
        <v>22702</v>
      </c>
      <c r="K120">
        <v>21812</v>
      </c>
      <c r="L120">
        <v>22642</v>
      </c>
      <c r="M120">
        <v>23331</v>
      </c>
      <c r="N120">
        <v>23335</v>
      </c>
      <c r="O120">
        <v>24104</v>
      </c>
      <c r="P120">
        <v>0</v>
      </c>
      <c r="Q120">
        <v>3.5084703885528902E-2</v>
      </c>
      <c r="R120">
        <v>3266</v>
      </c>
      <c r="S120">
        <v>4866340</v>
      </c>
      <c r="T120">
        <v>238</v>
      </c>
      <c r="U120">
        <v>856</v>
      </c>
      <c r="V120">
        <v>2073</v>
      </c>
      <c r="W120">
        <v>3266</v>
      </c>
      <c r="X120">
        <v>354620</v>
      </c>
      <c r="Y120">
        <v>920820</v>
      </c>
      <c r="Z120">
        <v>1813330</v>
      </c>
      <c r="AA120">
        <v>1777570</v>
      </c>
      <c r="AB120">
        <v>-426</v>
      </c>
      <c r="AC120">
        <v>-15</v>
      </c>
      <c r="AD120">
        <v>-1075</v>
      </c>
      <c r="AE120">
        <v>0</v>
      </c>
      <c r="AF120">
        <v>0</v>
      </c>
      <c r="AG120">
        <v>0</v>
      </c>
      <c r="AH120">
        <v>0</v>
      </c>
      <c r="AI120">
        <v>0</v>
      </c>
      <c r="AJ120">
        <v>4866340</v>
      </c>
      <c r="AK120">
        <v>16295000</v>
      </c>
      <c r="AL120">
        <v>1490</v>
      </c>
      <c r="AM120">
        <v>93089</v>
      </c>
      <c r="AN120">
        <v>89823</v>
      </c>
      <c r="AO120">
        <v>70184</v>
      </c>
      <c r="AP120">
        <v>67156</v>
      </c>
      <c r="AQ120">
        <v>-664</v>
      </c>
      <c r="AR120">
        <v>-633</v>
      </c>
      <c r="AS120">
        <v>-2292</v>
      </c>
      <c r="AT120">
        <v>0</v>
      </c>
      <c r="AU120">
        <v>0</v>
      </c>
      <c r="AV120">
        <v>0</v>
      </c>
      <c r="AW120">
        <v>0</v>
      </c>
      <c r="AX120">
        <v>0</v>
      </c>
      <c r="AY120">
        <v>354620</v>
      </c>
      <c r="AZ120">
        <v>920820</v>
      </c>
      <c r="BA120">
        <v>1813330</v>
      </c>
      <c r="BB120">
        <v>0</v>
      </c>
      <c r="BC120">
        <v>354620</v>
      </c>
      <c r="BD120">
        <v>920820</v>
      </c>
      <c r="BE120">
        <v>1813330</v>
      </c>
      <c r="BF120">
        <v>0</v>
      </c>
      <c r="BG120" s="106">
        <v>24104</v>
      </c>
      <c r="BH120" s="106">
        <v>0</v>
      </c>
      <c r="BI120" s="106"/>
      <c r="BJ120" s="106" t="s">
        <v>407</v>
      </c>
      <c r="BK120" s="106">
        <v>23331</v>
      </c>
      <c r="BL120" t="s">
        <v>1997</v>
      </c>
      <c r="BM120" s="299">
        <v>1490</v>
      </c>
    </row>
    <row r="121" spans="1:65">
      <c r="A121" t="s">
        <v>48</v>
      </c>
      <c r="B121" t="s">
        <v>47</v>
      </c>
      <c r="C121" t="s">
        <v>46</v>
      </c>
      <c r="D121" t="s">
        <v>203</v>
      </c>
      <c r="E121">
        <v>3701</v>
      </c>
      <c r="F121">
        <v>3726</v>
      </c>
      <c r="G121">
        <v>3734</v>
      </c>
      <c r="H121">
        <v>3693</v>
      </c>
      <c r="I121">
        <v>3726</v>
      </c>
      <c r="J121">
        <v>3629</v>
      </c>
      <c r="K121">
        <v>3637</v>
      </c>
      <c r="L121">
        <v>3599</v>
      </c>
      <c r="M121">
        <v>3723</v>
      </c>
      <c r="N121">
        <v>3829</v>
      </c>
      <c r="O121">
        <v>3856</v>
      </c>
      <c r="P121">
        <v>0</v>
      </c>
      <c r="Q121">
        <v>1.7705668506799516E-2</v>
      </c>
      <c r="R121">
        <v>263</v>
      </c>
      <c r="S121">
        <v>560716</v>
      </c>
      <c r="T121">
        <v>-25</v>
      </c>
      <c r="U121">
        <v>72</v>
      </c>
      <c r="V121">
        <v>169</v>
      </c>
      <c r="W121">
        <v>263</v>
      </c>
      <c r="X121">
        <v>0</v>
      </c>
      <c r="Y121">
        <v>153504</v>
      </c>
      <c r="Z121">
        <v>206804.00000000006</v>
      </c>
      <c r="AA121">
        <v>200407.99999999994</v>
      </c>
      <c r="AB121">
        <v>-22</v>
      </c>
      <c r="AC121">
        <v>-103</v>
      </c>
      <c r="AD121">
        <v>-122</v>
      </c>
      <c r="AE121">
        <v>0</v>
      </c>
      <c r="AF121">
        <v>0</v>
      </c>
      <c r="AG121">
        <v>0</v>
      </c>
      <c r="AH121">
        <v>0</v>
      </c>
      <c r="AI121">
        <v>0</v>
      </c>
      <c r="AJ121">
        <v>560716</v>
      </c>
      <c r="AK121">
        <v>3250000</v>
      </c>
      <c r="AL121">
        <v>2132</v>
      </c>
      <c r="AM121">
        <v>14854</v>
      </c>
      <c r="AN121">
        <v>14591</v>
      </c>
      <c r="AO121">
        <v>11153</v>
      </c>
      <c r="AP121">
        <v>10865</v>
      </c>
      <c r="AQ121">
        <v>3</v>
      </c>
      <c r="AR121">
        <v>-200</v>
      </c>
      <c r="AS121">
        <v>-219</v>
      </c>
      <c r="AT121">
        <v>0</v>
      </c>
      <c r="AU121">
        <v>46900</v>
      </c>
      <c r="AV121">
        <v>0</v>
      </c>
      <c r="AW121">
        <v>0</v>
      </c>
      <c r="AX121">
        <v>0</v>
      </c>
      <c r="AY121">
        <v>0</v>
      </c>
      <c r="AZ121">
        <v>153504</v>
      </c>
      <c r="BA121">
        <v>206804.00000000006</v>
      </c>
      <c r="BB121">
        <v>0</v>
      </c>
      <c r="BC121">
        <v>-46900</v>
      </c>
      <c r="BD121">
        <v>153504</v>
      </c>
      <c r="BE121">
        <v>206804.00000000006</v>
      </c>
      <c r="BF121">
        <v>0</v>
      </c>
      <c r="BG121" s="106">
        <v>3856</v>
      </c>
      <c r="BH121" s="106">
        <v>0</v>
      </c>
      <c r="BI121" s="106"/>
      <c r="BJ121" s="106" t="s">
        <v>407</v>
      </c>
      <c r="BK121" s="106">
        <v>3630</v>
      </c>
      <c r="BL121" t="s">
        <v>1997</v>
      </c>
      <c r="BM121" s="299">
        <v>2132</v>
      </c>
    </row>
    <row r="122" spans="1:65">
      <c r="A122" t="s">
        <v>48</v>
      </c>
      <c r="B122" t="s">
        <v>47</v>
      </c>
      <c r="C122" t="s">
        <v>46</v>
      </c>
      <c r="D122" t="s">
        <v>201</v>
      </c>
      <c r="E122">
        <v>4649</v>
      </c>
      <c r="F122">
        <v>4589</v>
      </c>
      <c r="G122">
        <v>4515</v>
      </c>
      <c r="H122">
        <v>4784</v>
      </c>
      <c r="I122">
        <v>4630</v>
      </c>
      <c r="J122">
        <v>4491</v>
      </c>
      <c r="K122">
        <v>4357</v>
      </c>
      <c r="L122">
        <v>4102</v>
      </c>
      <c r="M122">
        <v>4376</v>
      </c>
      <c r="N122">
        <v>4965</v>
      </c>
      <c r="O122">
        <v>4862</v>
      </c>
      <c r="P122">
        <v>0</v>
      </c>
      <c r="Q122">
        <v>5.1626476776177377E-2</v>
      </c>
      <c r="R122">
        <v>957</v>
      </c>
      <c r="S122">
        <v>1425930</v>
      </c>
      <c r="T122">
        <v>19</v>
      </c>
      <c r="U122">
        <v>117</v>
      </c>
      <c r="V122">
        <v>275</v>
      </c>
      <c r="W122">
        <v>957</v>
      </c>
      <c r="X122">
        <v>28310</v>
      </c>
      <c r="Y122">
        <v>146020</v>
      </c>
      <c r="Z122">
        <v>235420</v>
      </c>
      <c r="AA122">
        <v>1016180</v>
      </c>
      <c r="AB122">
        <v>273</v>
      </c>
      <c r="AC122">
        <v>-376</v>
      </c>
      <c r="AD122">
        <v>-347</v>
      </c>
      <c r="AE122">
        <v>0</v>
      </c>
      <c r="AF122">
        <v>28310</v>
      </c>
      <c r="AG122">
        <v>0</v>
      </c>
      <c r="AH122">
        <v>0</v>
      </c>
      <c r="AI122">
        <v>0</v>
      </c>
      <c r="AJ122">
        <v>1425930</v>
      </c>
      <c r="AK122">
        <v>3181000</v>
      </c>
      <c r="AL122">
        <v>1490</v>
      </c>
      <c r="AM122">
        <v>18537</v>
      </c>
      <c r="AN122">
        <v>17580</v>
      </c>
      <c r="AO122">
        <v>13888</v>
      </c>
      <c r="AP122">
        <v>12950</v>
      </c>
      <c r="AQ122">
        <v>254</v>
      </c>
      <c r="AR122">
        <v>-474</v>
      </c>
      <c r="AS122">
        <v>-505</v>
      </c>
      <c r="AT122">
        <v>0</v>
      </c>
      <c r="AU122">
        <v>0</v>
      </c>
      <c r="AV122">
        <v>146020</v>
      </c>
      <c r="AW122">
        <v>0</v>
      </c>
      <c r="AX122">
        <v>0</v>
      </c>
      <c r="AY122">
        <v>0</v>
      </c>
      <c r="AZ122">
        <v>146020</v>
      </c>
      <c r="BA122">
        <v>235420</v>
      </c>
      <c r="BB122">
        <v>0</v>
      </c>
      <c r="BC122">
        <v>28310</v>
      </c>
      <c r="BD122">
        <v>0</v>
      </c>
      <c r="BE122">
        <v>235420</v>
      </c>
      <c r="BF122">
        <v>0</v>
      </c>
      <c r="BG122" s="106">
        <v>4862</v>
      </c>
      <c r="BH122" s="106">
        <v>0</v>
      </c>
      <c r="BI122" s="106"/>
      <c r="BJ122" s="106" t="s">
        <v>407</v>
      </c>
      <c r="BK122" s="106">
        <v>4102</v>
      </c>
      <c r="BL122" t="s">
        <v>1996</v>
      </c>
      <c r="BM122" s="299">
        <v>1490</v>
      </c>
    </row>
    <row r="123" spans="1:65">
      <c r="A123" t="s">
        <v>60</v>
      </c>
      <c r="B123" t="s">
        <v>69</v>
      </c>
      <c r="C123" t="s">
        <v>101</v>
      </c>
      <c r="D123" t="s">
        <v>199</v>
      </c>
      <c r="E123">
        <v>4765</v>
      </c>
      <c r="F123">
        <v>4974</v>
      </c>
      <c r="G123">
        <v>4832</v>
      </c>
      <c r="H123">
        <v>4850</v>
      </c>
      <c r="I123">
        <v>4603</v>
      </c>
      <c r="J123">
        <v>4931</v>
      </c>
      <c r="K123">
        <v>4655</v>
      </c>
      <c r="L123">
        <v>4673</v>
      </c>
      <c r="M123">
        <v>4179</v>
      </c>
      <c r="N123">
        <v>4594</v>
      </c>
      <c r="O123">
        <v>4734</v>
      </c>
      <c r="P123">
        <v>0</v>
      </c>
      <c r="Q123">
        <v>2.8783275835435867E-2</v>
      </c>
      <c r="R123">
        <v>559</v>
      </c>
      <c r="S123">
        <v>832910</v>
      </c>
      <c r="T123">
        <v>162</v>
      </c>
      <c r="U123">
        <v>205</v>
      </c>
      <c r="V123">
        <v>382</v>
      </c>
      <c r="W123">
        <v>559</v>
      </c>
      <c r="X123">
        <v>241380</v>
      </c>
      <c r="Y123">
        <v>64070</v>
      </c>
      <c r="Z123">
        <v>263730</v>
      </c>
      <c r="AA123">
        <v>263730</v>
      </c>
      <c r="AB123">
        <v>586</v>
      </c>
      <c r="AC123">
        <v>380</v>
      </c>
      <c r="AD123">
        <v>98</v>
      </c>
      <c r="AE123">
        <v>0</v>
      </c>
      <c r="AF123">
        <v>241380</v>
      </c>
      <c r="AG123">
        <v>64070</v>
      </c>
      <c r="AH123">
        <v>263730</v>
      </c>
      <c r="AI123">
        <v>0</v>
      </c>
      <c r="AJ123">
        <v>832910</v>
      </c>
      <c r="AK123">
        <v>3822000</v>
      </c>
      <c r="AL123">
        <v>1490</v>
      </c>
      <c r="AM123">
        <v>19421</v>
      </c>
      <c r="AN123">
        <v>18862</v>
      </c>
      <c r="AO123">
        <v>14656</v>
      </c>
      <c r="AP123">
        <v>14259</v>
      </c>
      <c r="AQ123">
        <v>424</v>
      </c>
      <c r="AR123">
        <v>337</v>
      </c>
      <c r="AS123">
        <v>-79</v>
      </c>
      <c r="AT123">
        <v>0</v>
      </c>
      <c r="AU123">
        <v>0</v>
      </c>
      <c r="AV123">
        <v>0</v>
      </c>
      <c r="AW123">
        <v>0</v>
      </c>
      <c r="AX123">
        <v>0</v>
      </c>
      <c r="AY123">
        <v>0</v>
      </c>
      <c r="AZ123">
        <v>0</v>
      </c>
      <c r="BA123">
        <v>0</v>
      </c>
      <c r="BB123">
        <v>0</v>
      </c>
      <c r="BC123">
        <v>241380</v>
      </c>
      <c r="BD123">
        <v>64070</v>
      </c>
      <c r="BE123">
        <v>263730</v>
      </c>
      <c r="BF123">
        <v>0</v>
      </c>
      <c r="BG123" s="106">
        <v>4734</v>
      </c>
      <c r="BH123" s="106">
        <v>0</v>
      </c>
      <c r="BI123" s="106"/>
      <c r="BJ123" s="106" t="s">
        <v>406</v>
      </c>
      <c r="BK123" s="106">
        <v>4486</v>
      </c>
      <c r="BL123" t="s">
        <v>1996</v>
      </c>
      <c r="BM123" s="299">
        <v>1490</v>
      </c>
    </row>
    <row r="124" spans="1:65">
      <c r="A124" t="s">
        <v>48</v>
      </c>
      <c r="B124" t="s">
        <v>120</v>
      </c>
      <c r="C124" t="s">
        <v>119</v>
      </c>
      <c r="D124" t="s">
        <v>197</v>
      </c>
      <c r="E124">
        <v>6233</v>
      </c>
      <c r="F124">
        <v>6920</v>
      </c>
      <c r="G124">
        <v>7339</v>
      </c>
      <c r="H124">
        <v>7609</v>
      </c>
      <c r="I124">
        <v>6015</v>
      </c>
      <c r="J124">
        <v>6678</v>
      </c>
      <c r="K124">
        <v>7082</v>
      </c>
      <c r="L124">
        <v>7343</v>
      </c>
      <c r="M124">
        <v>7334</v>
      </c>
      <c r="N124">
        <v>7151</v>
      </c>
      <c r="O124">
        <v>6614</v>
      </c>
      <c r="P124">
        <v>0</v>
      </c>
      <c r="Q124">
        <v>3.4980961531618095E-2</v>
      </c>
      <c r="R124">
        <v>983</v>
      </c>
      <c r="S124">
        <v>1464670</v>
      </c>
      <c r="T124">
        <v>218</v>
      </c>
      <c r="U124">
        <v>460</v>
      </c>
      <c r="V124">
        <v>717</v>
      </c>
      <c r="W124">
        <v>983</v>
      </c>
      <c r="X124">
        <v>324820</v>
      </c>
      <c r="Y124">
        <v>360580</v>
      </c>
      <c r="Z124">
        <v>382930</v>
      </c>
      <c r="AA124">
        <v>396340</v>
      </c>
      <c r="AB124">
        <v>-1101</v>
      </c>
      <c r="AC124">
        <v>-231</v>
      </c>
      <c r="AD124">
        <v>725</v>
      </c>
      <c r="AE124">
        <v>0</v>
      </c>
      <c r="AF124">
        <v>0</v>
      </c>
      <c r="AG124">
        <v>0</v>
      </c>
      <c r="AH124">
        <v>0</v>
      </c>
      <c r="AI124">
        <v>0</v>
      </c>
      <c r="AJ124">
        <v>1464670</v>
      </c>
      <c r="AK124">
        <v>4403000</v>
      </c>
      <c r="AL124">
        <v>1490</v>
      </c>
      <c r="AM124">
        <v>28101</v>
      </c>
      <c r="AN124">
        <v>27118</v>
      </c>
      <c r="AO124">
        <v>21868</v>
      </c>
      <c r="AP124">
        <v>21103</v>
      </c>
      <c r="AQ124">
        <v>-1319</v>
      </c>
      <c r="AR124">
        <v>-473</v>
      </c>
      <c r="AS124">
        <v>468</v>
      </c>
      <c r="AT124">
        <v>0</v>
      </c>
      <c r="AU124">
        <v>0</v>
      </c>
      <c r="AV124">
        <v>0</v>
      </c>
      <c r="AW124">
        <v>0</v>
      </c>
      <c r="AX124">
        <v>0</v>
      </c>
      <c r="AY124">
        <v>324820</v>
      </c>
      <c r="AZ124">
        <v>360580</v>
      </c>
      <c r="BA124">
        <v>382930</v>
      </c>
      <c r="BB124">
        <v>0</v>
      </c>
      <c r="BC124">
        <v>324820</v>
      </c>
      <c r="BD124">
        <v>360580</v>
      </c>
      <c r="BE124">
        <v>382930</v>
      </c>
      <c r="BF124">
        <v>0</v>
      </c>
      <c r="BG124" s="106">
        <v>6614</v>
      </c>
      <c r="BH124" s="106">
        <v>0</v>
      </c>
      <c r="BI124" s="106"/>
      <c r="BJ124" s="106" t="s">
        <v>407</v>
      </c>
      <c r="BK124" s="106">
        <v>7077</v>
      </c>
      <c r="BL124" t="s">
        <v>1997</v>
      </c>
      <c r="BM124" s="299">
        <v>1490</v>
      </c>
    </row>
    <row r="125" spans="1:65">
      <c r="A125" t="s">
        <v>48</v>
      </c>
      <c r="B125" t="s">
        <v>47</v>
      </c>
      <c r="C125" t="s">
        <v>46</v>
      </c>
      <c r="D125" t="s">
        <v>195</v>
      </c>
      <c r="E125">
        <v>15122</v>
      </c>
      <c r="F125">
        <v>14976</v>
      </c>
      <c r="G125">
        <v>14831</v>
      </c>
      <c r="H125">
        <v>15944</v>
      </c>
      <c r="I125">
        <v>15637</v>
      </c>
      <c r="J125">
        <v>14627</v>
      </c>
      <c r="K125">
        <v>13224</v>
      </c>
      <c r="L125">
        <v>13880</v>
      </c>
      <c r="M125">
        <v>15637</v>
      </c>
      <c r="N125">
        <v>15369</v>
      </c>
      <c r="O125">
        <v>15236</v>
      </c>
      <c r="P125">
        <v>0</v>
      </c>
      <c r="Q125">
        <v>5.7578893762423408E-2</v>
      </c>
      <c r="R125">
        <v>3505</v>
      </c>
      <c r="S125">
        <v>2062797.65</v>
      </c>
      <c r="T125">
        <v>-515</v>
      </c>
      <c r="U125">
        <v>-166</v>
      </c>
      <c r="V125">
        <v>1441</v>
      </c>
      <c r="W125">
        <v>3505</v>
      </c>
      <c r="X125">
        <v>0</v>
      </c>
      <c r="Y125">
        <v>0</v>
      </c>
      <c r="Z125">
        <v>848071.72999999986</v>
      </c>
      <c r="AA125">
        <v>1214725.92</v>
      </c>
      <c r="AB125">
        <v>-515</v>
      </c>
      <c r="AC125">
        <v>-393</v>
      </c>
      <c r="AD125">
        <v>-405</v>
      </c>
      <c r="AE125">
        <v>0</v>
      </c>
      <c r="AF125">
        <v>0</v>
      </c>
      <c r="AG125">
        <v>0</v>
      </c>
      <c r="AH125">
        <v>0</v>
      </c>
      <c r="AI125">
        <v>0</v>
      </c>
      <c r="AJ125">
        <v>2062797.65</v>
      </c>
      <c r="AK125">
        <v>10524000</v>
      </c>
      <c r="AL125">
        <v>588.53</v>
      </c>
      <c r="AM125">
        <v>60873</v>
      </c>
      <c r="AN125">
        <v>57368</v>
      </c>
      <c r="AO125">
        <v>45751</v>
      </c>
      <c r="AP125">
        <v>41731</v>
      </c>
      <c r="AQ125">
        <v>0</v>
      </c>
      <c r="AR125">
        <v>-742</v>
      </c>
      <c r="AS125">
        <v>-2012</v>
      </c>
      <c r="AT125">
        <v>0</v>
      </c>
      <c r="AU125">
        <v>71800</v>
      </c>
      <c r="AV125">
        <v>11800</v>
      </c>
      <c r="AW125">
        <v>133400</v>
      </c>
      <c r="AX125">
        <v>0</v>
      </c>
      <c r="AY125">
        <v>0</v>
      </c>
      <c r="AZ125">
        <v>0</v>
      </c>
      <c r="BA125">
        <v>848071.72999999986</v>
      </c>
      <c r="BB125">
        <v>0</v>
      </c>
      <c r="BC125">
        <v>-71800</v>
      </c>
      <c r="BD125">
        <v>-11800</v>
      </c>
      <c r="BE125">
        <v>714671.72999999986</v>
      </c>
      <c r="BF125">
        <v>0</v>
      </c>
      <c r="BG125" s="106">
        <v>15236</v>
      </c>
      <c r="BH125" s="106">
        <v>133400</v>
      </c>
      <c r="BI125" s="106"/>
      <c r="BJ125" s="106" t="s">
        <v>406</v>
      </c>
      <c r="BK125" s="106">
        <v>12613</v>
      </c>
      <c r="BL125" t="s">
        <v>1997</v>
      </c>
      <c r="BM125" s="299">
        <v>588.53</v>
      </c>
    </row>
    <row r="126" spans="1:65">
      <c r="A126" t="s">
        <v>53</v>
      </c>
      <c r="B126" t="s">
        <v>163</v>
      </c>
      <c r="C126" t="s">
        <v>162</v>
      </c>
      <c r="D126" t="s">
        <v>193</v>
      </c>
      <c r="E126">
        <v>17246</v>
      </c>
      <c r="F126">
        <v>18099</v>
      </c>
      <c r="G126">
        <v>17770</v>
      </c>
      <c r="H126">
        <v>19279</v>
      </c>
      <c r="I126">
        <v>17541</v>
      </c>
      <c r="J126">
        <v>17040</v>
      </c>
      <c r="K126">
        <v>16866</v>
      </c>
      <c r="L126">
        <v>18413</v>
      </c>
      <c r="M126">
        <v>18287</v>
      </c>
      <c r="N126">
        <v>18375</v>
      </c>
      <c r="O126">
        <v>18865</v>
      </c>
      <c r="P126">
        <v>0</v>
      </c>
      <c r="Q126">
        <v>3.5002900792883387E-2</v>
      </c>
      <c r="R126">
        <v>2534</v>
      </c>
      <c r="S126">
        <v>5889016</v>
      </c>
      <c r="T126">
        <v>-295</v>
      </c>
      <c r="U126">
        <v>764</v>
      </c>
      <c r="V126">
        <v>1668</v>
      </c>
      <c r="W126">
        <v>2534</v>
      </c>
      <c r="X126">
        <v>0</v>
      </c>
      <c r="Y126">
        <v>1775536.0000000002</v>
      </c>
      <c r="Z126">
        <v>2100896</v>
      </c>
      <c r="AA126">
        <v>2012584</v>
      </c>
      <c r="AB126">
        <v>-1041</v>
      </c>
      <c r="AC126">
        <v>-276</v>
      </c>
      <c r="AD126">
        <v>-1095</v>
      </c>
      <c r="AE126">
        <v>0</v>
      </c>
      <c r="AF126">
        <v>0</v>
      </c>
      <c r="AG126">
        <v>0</v>
      </c>
      <c r="AH126">
        <v>0</v>
      </c>
      <c r="AI126">
        <v>0</v>
      </c>
      <c r="AJ126">
        <v>5889016</v>
      </c>
      <c r="AK126">
        <v>11735000</v>
      </c>
      <c r="AL126">
        <v>2324</v>
      </c>
      <c r="AM126">
        <v>72394</v>
      </c>
      <c r="AN126">
        <v>69860</v>
      </c>
      <c r="AO126">
        <v>55148</v>
      </c>
      <c r="AP126">
        <v>52319</v>
      </c>
      <c r="AQ126">
        <v>-746</v>
      </c>
      <c r="AR126">
        <v>-1335</v>
      </c>
      <c r="AS126">
        <v>-1999</v>
      </c>
      <c r="AT126">
        <v>0</v>
      </c>
      <c r="AU126">
        <v>0</v>
      </c>
      <c r="AV126">
        <v>0</v>
      </c>
      <c r="AW126">
        <v>0</v>
      </c>
      <c r="AX126">
        <v>0</v>
      </c>
      <c r="AY126">
        <v>0</v>
      </c>
      <c r="AZ126">
        <v>1775536.0000000002</v>
      </c>
      <c r="BA126">
        <v>2100896</v>
      </c>
      <c r="BB126">
        <v>0</v>
      </c>
      <c r="BC126">
        <v>0</v>
      </c>
      <c r="BD126">
        <v>1775536.0000000002</v>
      </c>
      <c r="BE126">
        <v>2100896</v>
      </c>
      <c r="BF126">
        <v>0</v>
      </c>
      <c r="BG126" s="106">
        <v>18865</v>
      </c>
      <c r="BH126" s="106">
        <v>0</v>
      </c>
      <c r="BI126" s="106"/>
      <c r="BJ126" s="106" t="s">
        <v>407</v>
      </c>
      <c r="BK126" s="106">
        <v>19279</v>
      </c>
      <c r="BL126" t="s">
        <v>1997</v>
      </c>
      <c r="BM126" s="299">
        <v>2324</v>
      </c>
    </row>
    <row r="127" spans="1:65">
      <c r="A127" t="s">
        <v>48</v>
      </c>
      <c r="B127" t="s">
        <v>120</v>
      </c>
      <c r="C127" t="s">
        <v>119</v>
      </c>
      <c r="D127" t="s">
        <v>191</v>
      </c>
      <c r="E127">
        <v>8780</v>
      </c>
      <c r="F127">
        <v>8063</v>
      </c>
      <c r="G127">
        <v>8147</v>
      </c>
      <c r="H127">
        <v>7891</v>
      </c>
      <c r="I127">
        <v>8220</v>
      </c>
      <c r="J127">
        <v>7836.4</v>
      </c>
      <c r="K127">
        <v>7836.4</v>
      </c>
      <c r="L127">
        <v>7836.4</v>
      </c>
      <c r="M127">
        <v>9958</v>
      </c>
      <c r="N127">
        <v>8145</v>
      </c>
      <c r="O127">
        <v>7734</v>
      </c>
      <c r="P127">
        <v>0</v>
      </c>
      <c r="Q127">
        <v>3.5029348255831726E-2</v>
      </c>
      <c r="R127">
        <v>1151.8000000000029</v>
      </c>
      <c r="S127">
        <v>2975010.4668816677</v>
      </c>
      <c r="T127">
        <v>560</v>
      </c>
      <c r="U127">
        <v>786.60000000000036</v>
      </c>
      <c r="V127">
        <v>1097.2000000000007</v>
      </c>
      <c r="W127">
        <v>1151.8000000000029</v>
      </c>
      <c r="X127">
        <v>1446436.7611162786</v>
      </c>
      <c r="Y127">
        <v>585290.30369455228</v>
      </c>
      <c r="Z127">
        <v>802255.81786199403</v>
      </c>
      <c r="AA127">
        <v>141027.58420884283</v>
      </c>
      <c r="AB127">
        <v>-1178</v>
      </c>
      <c r="AC127">
        <v>-82</v>
      </c>
      <c r="AD127">
        <v>413</v>
      </c>
      <c r="AE127">
        <v>0</v>
      </c>
      <c r="AF127">
        <v>0</v>
      </c>
      <c r="AG127">
        <v>0</v>
      </c>
      <c r="AH127">
        <v>0</v>
      </c>
      <c r="AI127">
        <v>0</v>
      </c>
      <c r="AJ127">
        <v>2975010.4668816677</v>
      </c>
      <c r="AK127">
        <v>6436000</v>
      </c>
      <c r="AL127">
        <v>2582.9227877076405</v>
      </c>
      <c r="AM127">
        <v>32881</v>
      </c>
      <c r="AN127">
        <v>31729.199999999997</v>
      </c>
      <c r="AO127">
        <v>24101</v>
      </c>
      <c r="AP127">
        <v>23509.199999999997</v>
      </c>
      <c r="AQ127">
        <v>-1738</v>
      </c>
      <c r="AR127">
        <v>-308.60000000000036</v>
      </c>
      <c r="AS127">
        <v>102.39999999999964</v>
      </c>
      <c r="AT127">
        <v>0</v>
      </c>
      <c r="AU127">
        <v>0</v>
      </c>
      <c r="AV127">
        <v>585290</v>
      </c>
      <c r="AW127">
        <v>585290</v>
      </c>
      <c r="AX127">
        <v>0</v>
      </c>
      <c r="AY127">
        <v>1446436.7611162786</v>
      </c>
      <c r="AZ127">
        <v>585290.30369455228</v>
      </c>
      <c r="BA127">
        <v>802255.81786199403</v>
      </c>
      <c r="BB127">
        <v>0</v>
      </c>
      <c r="BC127">
        <v>1446436.7611162786</v>
      </c>
      <c r="BD127">
        <v>0.3036945522762835</v>
      </c>
      <c r="BE127">
        <v>216965.81786199403</v>
      </c>
      <c r="BF127">
        <v>0</v>
      </c>
      <c r="BG127" s="106">
        <v>7734</v>
      </c>
      <c r="BH127" s="106">
        <v>585290</v>
      </c>
      <c r="BI127" s="106"/>
      <c r="BJ127" s="106" t="s">
        <v>406</v>
      </c>
      <c r="BK127" s="106">
        <v>8220</v>
      </c>
      <c r="BL127" t="s">
        <v>1997</v>
      </c>
      <c r="BM127" s="299">
        <v>2582.9227877076405</v>
      </c>
    </row>
    <row r="128" spans="1:65">
      <c r="A128" t="s">
        <v>53</v>
      </c>
      <c r="B128" t="s">
        <v>163</v>
      </c>
      <c r="C128" t="s">
        <v>108</v>
      </c>
      <c r="D128" t="s">
        <v>189</v>
      </c>
      <c r="E128">
        <v>7359</v>
      </c>
      <c r="F128">
        <v>7716</v>
      </c>
      <c r="G128">
        <v>7574</v>
      </c>
      <c r="H128">
        <v>7537</v>
      </c>
      <c r="I128">
        <v>7117</v>
      </c>
      <c r="J128">
        <v>7593</v>
      </c>
      <c r="K128">
        <v>7453</v>
      </c>
      <c r="L128">
        <v>7416</v>
      </c>
      <c r="M128">
        <v>7218</v>
      </c>
      <c r="N128">
        <v>7413</v>
      </c>
      <c r="O128">
        <v>7323</v>
      </c>
      <c r="P128">
        <v>0</v>
      </c>
      <c r="Q128">
        <v>2.0108659643543365E-2</v>
      </c>
      <c r="R128">
        <v>607</v>
      </c>
      <c r="S128">
        <v>904430</v>
      </c>
      <c r="T128">
        <v>242</v>
      </c>
      <c r="U128">
        <v>365</v>
      </c>
      <c r="V128">
        <v>486</v>
      </c>
      <c r="W128">
        <v>607</v>
      </c>
      <c r="X128">
        <v>360580</v>
      </c>
      <c r="Y128">
        <v>183270</v>
      </c>
      <c r="Z128">
        <v>180290</v>
      </c>
      <c r="AA128">
        <v>180290</v>
      </c>
      <c r="AB128">
        <v>141</v>
      </c>
      <c r="AC128">
        <v>303</v>
      </c>
      <c r="AD128">
        <v>251</v>
      </c>
      <c r="AE128">
        <v>0</v>
      </c>
      <c r="AF128">
        <v>210090</v>
      </c>
      <c r="AG128">
        <v>333760</v>
      </c>
      <c r="AH128">
        <v>180290</v>
      </c>
      <c r="AI128">
        <v>0</v>
      </c>
      <c r="AJ128">
        <v>904430</v>
      </c>
      <c r="AK128">
        <v>6191000</v>
      </c>
      <c r="AL128">
        <v>1490</v>
      </c>
      <c r="AM128">
        <v>30186</v>
      </c>
      <c r="AN128">
        <v>29579</v>
      </c>
      <c r="AO128">
        <v>22827</v>
      </c>
      <c r="AP128">
        <v>22462</v>
      </c>
      <c r="AQ128">
        <v>-101</v>
      </c>
      <c r="AR128">
        <v>180</v>
      </c>
      <c r="AS128">
        <v>130</v>
      </c>
      <c r="AT128">
        <v>0</v>
      </c>
      <c r="AU128">
        <v>210090</v>
      </c>
      <c r="AV128">
        <v>183270</v>
      </c>
      <c r="AW128">
        <v>180290</v>
      </c>
      <c r="AX128">
        <v>0</v>
      </c>
      <c r="AY128">
        <v>150490</v>
      </c>
      <c r="AZ128">
        <v>-150490</v>
      </c>
      <c r="BA128">
        <v>0</v>
      </c>
      <c r="BB128">
        <v>0</v>
      </c>
      <c r="BC128">
        <v>150490</v>
      </c>
      <c r="BD128">
        <v>0</v>
      </c>
      <c r="BE128">
        <v>0</v>
      </c>
      <c r="BF128">
        <v>0</v>
      </c>
      <c r="BG128" s="106">
        <v>7323</v>
      </c>
      <c r="BH128" s="106">
        <v>180290</v>
      </c>
      <c r="BI128" s="106"/>
      <c r="BJ128" s="106" t="s">
        <v>406</v>
      </c>
      <c r="BK128" s="106">
        <v>7003</v>
      </c>
      <c r="BL128" t="s">
        <v>1997</v>
      </c>
      <c r="BM128" s="299">
        <v>1490</v>
      </c>
    </row>
    <row r="129" spans="1:65">
      <c r="A129" t="s">
        <v>53</v>
      </c>
      <c r="B129" t="s">
        <v>163</v>
      </c>
      <c r="C129" t="s">
        <v>108</v>
      </c>
      <c r="D129" t="s">
        <v>187</v>
      </c>
      <c r="E129">
        <v>18148</v>
      </c>
      <c r="F129">
        <v>21005</v>
      </c>
      <c r="G129">
        <v>21032</v>
      </c>
      <c r="H129">
        <v>21504</v>
      </c>
      <c r="I129">
        <v>20836</v>
      </c>
      <c r="J129">
        <v>21517</v>
      </c>
      <c r="K129">
        <v>21588</v>
      </c>
      <c r="L129">
        <v>21938</v>
      </c>
      <c r="M129">
        <v>20925</v>
      </c>
      <c r="N129">
        <v>20929</v>
      </c>
      <c r="O129">
        <v>20935</v>
      </c>
      <c r="P129">
        <v>0</v>
      </c>
      <c r="Q129">
        <v>-5.1292095630990707E-2</v>
      </c>
      <c r="R129">
        <v>-4190</v>
      </c>
      <c r="S129">
        <v>0</v>
      </c>
      <c r="T129">
        <v>-2688</v>
      </c>
      <c r="U129">
        <v>-3200</v>
      </c>
      <c r="V129">
        <v>-3756</v>
      </c>
      <c r="W129">
        <v>-4190</v>
      </c>
      <c r="X129">
        <v>0</v>
      </c>
      <c r="Y129">
        <v>0</v>
      </c>
      <c r="Z129">
        <v>0</v>
      </c>
      <c r="AA129">
        <v>0</v>
      </c>
      <c r="AB129">
        <v>-2777</v>
      </c>
      <c r="AC129">
        <v>76</v>
      </c>
      <c r="AD129">
        <v>97</v>
      </c>
      <c r="AE129">
        <v>0</v>
      </c>
      <c r="AF129">
        <v>0</v>
      </c>
      <c r="AG129">
        <v>0</v>
      </c>
      <c r="AH129">
        <v>0</v>
      </c>
      <c r="AI129">
        <v>0</v>
      </c>
      <c r="AJ129">
        <v>0</v>
      </c>
      <c r="AK129">
        <v>14375000</v>
      </c>
      <c r="AL129">
        <v>1490</v>
      </c>
      <c r="AM129">
        <v>81689</v>
      </c>
      <c r="AN129">
        <v>85879</v>
      </c>
      <c r="AO129">
        <v>63541</v>
      </c>
      <c r="AP129">
        <v>65043</v>
      </c>
      <c r="AQ129">
        <v>-89</v>
      </c>
      <c r="AR129">
        <v>588</v>
      </c>
      <c r="AS129">
        <v>653</v>
      </c>
      <c r="AT129">
        <v>0</v>
      </c>
      <c r="AU129">
        <v>0</v>
      </c>
      <c r="AV129">
        <v>0</v>
      </c>
      <c r="AW129">
        <v>0</v>
      </c>
      <c r="AX129">
        <v>0</v>
      </c>
      <c r="AY129">
        <v>0</v>
      </c>
      <c r="AZ129">
        <v>0</v>
      </c>
      <c r="BA129">
        <v>0</v>
      </c>
      <c r="BB129">
        <v>0</v>
      </c>
      <c r="BC129">
        <v>0</v>
      </c>
      <c r="BD129">
        <v>0</v>
      </c>
      <c r="BE129">
        <v>0</v>
      </c>
      <c r="BF129">
        <v>0</v>
      </c>
      <c r="BG129" s="106">
        <v>20935</v>
      </c>
      <c r="BH129" s="106">
        <v>0</v>
      </c>
      <c r="BI129" s="106"/>
      <c r="BJ129" s="106" t="s">
        <v>406</v>
      </c>
      <c r="BK129" s="106">
        <v>20925</v>
      </c>
      <c r="BL129" t="s">
        <v>1997</v>
      </c>
      <c r="BM129" s="299">
        <v>1490</v>
      </c>
    </row>
    <row r="130" spans="1:65">
      <c r="A130" t="s">
        <v>48</v>
      </c>
      <c r="B130" t="s">
        <v>64</v>
      </c>
      <c r="C130" t="s">
        <v>72</v>
      </c>
      <c r="D130" t="s">
        <v>185</v>
      </c>
      <c r="E130">
        <v>7329</v>
      </c>
      <c r="F130">
        <v>7191</v>
      </c>
      <c r="G130">
        <v>7434</v>
      </c>
      <c r="H130">
        <v>7615</v>
      </c>
      <c r="I130">
        <v>6974</v>
      </c>
      <c r="J130">
        <v>7438</v>
      </c>
      <c r="K130">
        <v>7253</v>
      </c>
      <c r="L130">
        <v>7904</v>
      </c>
      <c r="M130">
        <v>6974</v>
      </c>
      <c r="N130">
        <v>7082</v>
      </c>
      <c r="O130">
        <v>6548</v>
      </c>
      <c r="P130">
        <v>0</v>
      </c>
      <c r="Q130">
        <v>0</v>
      </c>
      <c r="R130">
        <v>0</v>
      </c>
      <c r="S130">
        <v>0</v>
      </c>
      <c r="T130">
        <v>355</v>
      </c>
      <c r="U130">
        <v>108</v>
      </c>
      <c r="V130">
        <v>289</v>
      </c>
      <c r="W130">
        <v>0</v>
      </c>
      <c r="X130">
        <v>0</v>
      </c>
      <c r="Y130">
        <v>0</v>
      </c>
      <c r="Z130">
        <v>0</v>
      </c>
      <c r="AA130">
        <v>0</v>
      </c>
      <c r="AB130">
        <v>355</v>
      </c>
      <c r="AC130">
        <v>109</v>
      </c>
      <c r="AD130">
        <v>886</v>
      </c>
      <c r="AE130">
        <v>0</v>
      </c>
      <c r="AF130">
        <v>0</v>
      </c>
      <c r="AG130">
        <v>0</v>
      </c>
      <c r="AH130">
        <v>0</v>
      </c>
      <c r="AI130">
        <v>0</v>
      </c>
      <c r="AJ130">
        <v>0</v>
      </c>
      <c r="AK130">
        <v>4635000</v>
      </c>
      <c r="AL130">
        <v>1490</v>
      </c>
      <c r="AM130">
        <v>29569</v>
      </c>
      <c r="AN130">
        <v>29569</v>
      </c>
      <c r="AO130">
        <v>22240</v>
      </c>
      <c r="AP130">
        <v>22595</v>
      </c>
      <c r="AQ130">
        <v>0</v>
      </c>
      <c r="AR130">
        <v>356</v>
      </c>
      <c r="AS130">
        <v>705</v>
      </c>
      <c r="AT130">
        <v>0</v>
      </c>
      <c r="AU130">
        <v>0</v>
      </c>
      <c r="AV130">
        <v>0</v>
      </c>
      <c r="AW130">
        <v>0</v>
      </c>
      <c r="AX130">
        <v>0</v>
      </c>
      <c r="AY130">
        <v>0</v>
      </c>
      <c r="AZ130">
        <v>0</v>
      </c>
      <c r="BA130">
        <v>0</v>
      </c>
      <c r="BB130">
        <v>0</v>
      </c>
      <c r="BC130">
        <v>0</v>
      </c>
      <c r="BD130">
        <v>0</v>
      </c>
      <c r="BE130">
        <v>0</v>
      </c>
      <c r="BF130">
        <v>0</v>
      </c>
      <c r="BG130" s="106">
        <v>6548</v>
      </c>
      <c r="BH130" s="106">
        <v>0</v>
      </c>
      <c r="BI130" s="106"/>
      <c r="BJ130" s="106" t="s">
        <v>406</v>
      </c>
      <c r="BK130" s="106">
        <v>8312</v>
      </c>
      <c r="BL130" t="s">
        <v>1997</v>
      </c>
      <c r="BM130" s="299">
        <v>1490</v>
      </c>
    </row>
    <row r="131" spans="1:65">
      <c r="A131" t="s">
        <v>60</v>
      </c>
      <c r="B131" t="s">
        <v>59</v>
      </c>
      <c r="C131" t="s">
        <v>58</v>
      </c>
      <c r="D131" t="s">
        <v>183</v>
      </c>
      <c r="E131">
        <v>12787.513694163656</v>
      </c>
      <c r="F131">
        <v>13626.37296364784</v>
      </c>
      <c r="G131">
        <v>13509.299157833906</v>
      </c>
      <c r="H131">
        <v>13849.322211241331</v>
      </c>
      <c r="I131">
        <v>12825.18091864292</v>
      </c>
      <c r="J131">
        <v>13299.754012645199</v>
      </c>
      <c r="K131">
        <v>13299.754012645199</v>
      </c>
      <c r="L131">
        <v>13299</v>
      </c>
      <c r="M131">
        <v>12825.18091864292</v>
      </c>
      <c r="N131">
        <v>13951</v>
      </c>
      <c r="O131">
        <v>13614</v>
      </c>
      <c r="P131">
        <v>0</v>
      </c>
      <c r="Q131">
        <v>1.9504745481259592E-2</v>
      </c>
      <c r="R131">
        <v>1048.8190829534142</v>
      </c>
      <c r="S131">
        <v>1562740.4336005871</v>
      </c>
      <c r="T131">
        <v>-37.667224479264405</v>
      </c>
      <c r="U131">
        <v>288.95172652338078</v>
      </c>
      <c r="V131">
        <v>498.49687171208643</v>
      </c>
      <c r="W131">
        <v>1048.8190829534142</v>
      </c>
      <c r="X131">
        <v>0</v>
      </c>
      <c r="Y131">
        <v>430538.0725198373</v>
      </c>
      <c r="Z131">
        <v>312222.2663311715</v>
      </c>
      <c r="AA131">
        <v>819980.09474957827</v>
      </c>
      <c r="AB131">
        <v>-37.667224479264405</v>
      </c>
      <c r="AC131">
        <v>-324.62703635215985</v>
      </c>
      <c r="AD131">
        <v>-104.70084216609393</v>
      </c>
      <c r="AE131">
        <v>0</v>
      </c>
      <c r="AF131">
        <v>0</v>
      </c>
      <c r="AG131">
        <v>0</v>
      </c>
      <c r="AH131">
        <v>0</v>
      </c>
      <c r="AI131">
        <v>0</v>
      </c>
      <c r="AJ131">
        <v>1562740.4336005871</v>
      </c>
      <c r="AK131">
        <v>9797000</v>
      </c>
      <c r="AL131">
        <v>1490</v>
      </c>
      <c r="AM131">
        <v>53772.508026886731</v>
      </c>
      <c r="AN131">
        <v>52723.688943933317</v>
      </c>
      <c r="AO131">
        <v>40984.994332723072</v>
      </c>
      <c r="AP131">
        <v>39898.508025290401</v>
      </c>
      <c r="AQ131">
        <v>0</v>
      </c>
      <c r="AR131">
        <v>-651.2459873548014</v>
      </c>
      <c r="AS131">
        <v>-314.2459873548014</v>
      </c>
      <c r="AT131">
        <v>0</v>
      </c>
      <c r="AU131">
        <v>0</v>
      </c>
      <c r="AV131">
        <v>0</v>
      </c>
      <c r="AW131">
        <v>157940</v>
      </c>
      <c r="AX131">
        <v>0</v>
      </c>
      <c r="AY131">
        <v>0</v>
      </c>
      <c r="AZ131">
        <v>430538.0725198373</v>
      </c>
      <c r="BA131">
        <v>312222.2663311715</v>
      </c>
      <c r="BB131">
        <v>0</v>
      </c>
      <c r="BC131">
        <v>0</v>
      </c>
      <c r="BD131">
        <v>430538.0725198373</v>
      </c>
      <c r="BE131">
        <v>154282.2663311715</v>
      </c>
      <c r="BF131">
        <v>0</v>
      </c>
      <c r="BG131" s="106">
        <v>13614</v>
      </c>
      <c r="BH131" s="106">
        <v>157940</v>
      </c>
      <c r="BI131" s="106"/>
      <c r="BJ131" s="106" t="s">
        <v>406</v>
      </c>
      <c r="BK131" s="106">
        <v>12825</v>
      </c>
      <c r="BL131" t="s">
        <v>1996</v>
      </c>
      <c r="BM131" s="299">
        <v>1490</v>
      </c>
    </row>
    <row r="132" spans="1:65">
      <c r="A132" t="s">
        <v>53</v>
      </c>
      <c r="B132" t="s">
        <v>105</v>
      </c>
      <c r="C132" t="s">
        <v>104</v>
      </c>
      <c r="D132" t="s">
        <v>181</v>
      </c>
      <c r="E132">
        <v>4295</v>
      </c>
      <c r="F132">
        <v>4454</v>
      </c>
      <c r="G132">
        <v>4372</v>
      </c>
      <c r="H132">
        <v>4580</v>
      </c>
      <c r="I132">
        <v>4250</v>
      </c>
      <c r="J132">
        <v>4412</v>
      </c>
      <c r="K132">
        <v>4329</v>
      </c>
      <c r="L132">
        <v>4535</v>
      </c>
      <c r="M132">
        <v>4281</v>
      </c>
      <c r="N132">
        <v>4582</v>
      </c>
      <c r="O132">
        <v>4669</v>
      </c>
      <c r="P132">
        <v>0</v>
      </c>
      <c r="Q132">
        <v>9.8864470933845549E-3</v>
      </c>
      <c r="R132">
        <v>175</v>
      </c>
      <c r="S132">
        <v>260750</v>
      </c>
      <c r="T132">
        <v>45</v>
      </c>
      <c r="U132">
        <v>87</v>
      </c>
      <c r="V132">
        <v>130</v>
      </c>
      <c r="W132">
        <v>175</v>
      </c>
      <c r="X132">
        <v>67050</v>
      </c>
      <c r="Y132">
        <v>62580</v>
      </c>
      <c r="Z132">
        <v>64070</v>
      </c>
      <c r="AA132">
        <v>67050</v>
      </c>
      <c r="AB132">
        <v>14</v>
      </c>
      <c r="AC132">
        <v>-128</v>
      </c>
      <c r="AD132">
        <v>-297</v>
      </c>
      <c r="AE132">
        <v>0</v>
      </c>
      <c r="AF132">
        <v>20860</v>
      </c>
      <c r="AG132">
        <v>0</v>
      </c>
      <c r="AH132">
        <v>0</v>
      </c>
      <c r="AI132">
        <v>0</v>
      </c>
      <c r="AJ132">
        <v>260750</v>
      </c>
      <c r="AK132">
        <v>3106000</v>
      </c>
      <c r="AL132">
        <v>1490</v>
      </c>
      <c r="AM132">
        <v>17701</v>
      </c>
      <c r="AN132">
        <v>17526</v>
      </c>
      <c r="AO132">
        <v>13406</v>
      </c>
      <c r="AP132">
        <v>13276</v>
      </c>
      <c r="AQ132">
        <v>-31</v>
      </c>
      <c r="AR132">
        <v>-170</v>
      </c>
      <c r="AS132">
        <v>-340</v>
      </c>
      <c r="AT132">
        <v>0</v>
      </c>
      <c r="AU132">
        <v>0</v>
      </c>
      <c r="AV132">
        <v>0</v>
      </c>
      <c r="AW132">
        <v>0</v>
      </c>
      <c r="AX132">
        <v>0</v>
      </c>
      <c r="AY132">
        <v>46190</v>
      </c>
      <c r="AZ132">
        <v>62580</v>
      </c>
      <c r="BA132">
        <v>64070</v>
      </c>
      <c r="BB132">
        <v>0</v>
      </c>
      <c r="BC132">
        <v>67050</v>
      </c>
      <c r="BD132">
        <v>62580</v>
      </c>
      <c r="BE132">
        <v>64070</v>
      </c>
      <c r="BF132">
        <v>0</v>
      </c>
      <c r="BG132" s="106">
        <v>4669</v>
      </c>
      <c r="BH132" s="106">
        <v>0</v>
      </c>
      <c r="BI132" s="106"/>
      <c r="BJ132" s="106" t="s">
        <v>407</v>
      </c>
      <c r="BK132" s="106">
        <v>4239</v>
      </c>
      <c r="BL132" t="s">
        <v>1997</v>
      </c>
      <c r="BM132" s="299">
        <v>1490</v>
      </c>
    </row>
    <row r="133" spans="1:65">
      <c r="A133" t="s">
        <v>60</v>
      </c>
      <c r="B133" t="s">
        <v>69</v>
      </c>
      <c r="C133" t="s">
        <v>101</v>
      </c>
      <c r="D133" t="s">
        <v>179</v>
      </c>
      <c r="E133">
        <v>6797</v>
      </c>
      <c r="F133">
        <v>6739</v>
      </c>
      <c r="G133">
        <v>6843</v>
      </c>
      <c r="H133">
        <v>7025</v>
      </c>
      <c r="I133">
        <v>6706</v>
      </c>
      <c r="J133">
        <v>6444</v>
      </c>
      <c r="K133">
        <v>6510</v>
      </c>
      <c r="L133">
        <v>6785</v>
      </c>
      <c r="M133">
        <v>6990</v>
      </c>
      <c r="N133">
        <v>6754</v>
      </c>
      <c r="O133">
        <v>6687</v>
      </c>
      <c r="P133">
        <v>0</v>
      </c>
      <c r="Q133">
        <v>3.4994891256750836E-2</v>
      </c>
      <c r="R133">
        <v>959</v>
      </c>
      <c r="S133">
        <v>1428910</v>
      </c>
      <c r="T133">
        <v>91</v>
      </c>
      <c r="U133">
        <v>386</v>
      </c>
      <c r="V133">
        <v>719</v>
      </c>
      <c r="W133">
        <v>959</v>
      </c>
      <c r="X133">
        <v>135590</v>
      </c>
      <c r="Y133">
        <v>439550</v>
      </c>
      <c r="Z133">
        <v>496170</v>
      </c>
      <c r="AA133">
        <v>357600</v>
      </c>
      <c r="AB133">
        <v>-193</v>
      </c>
      <c r="AC133">
        <v>-15</v>
      </c>
      <c r="AD133">
        <v>156</v>
      </c>
      <c r="AE133">
        <v>0</v>
      </c>
      <c r="AF133">
        <v>0</v>
      </c>
      <c r="AG133">
        <v>0</v>
      </c>
      <c r="AH133">
        <v>0</v>
      </c>
      <c r="AI133">
        <v>0</v>
      </c>
      <c r="AJ133">
        <v>1428910</v>
      </c>
      <c r="AK133">
        <v>5130000</v>
      </c>
      <c r="AL133">
        <v>1490</v>
      </c>
      <c r="AM133">
        <v>27404</v>
      </c>
      <c r="AN133">
        <v>26445</v>
      </c>
      <c r="AO133">
        <v>20607</v>
      </c>
      <c r="AP133">
        <v>19739</v>
      </c>
      <c r="AQ133">
        <v>-284</v>
      </c>
      <c r="AR133">
        <v>-310</v>
      </c>
      <c r="AS133">
        <v>-177</v>
      </c>
      <c r="AT133">
        <v>0</v>
      </c>
      <c r="AU133">
        <v>0</v>
      </c>
      <c r="AV133">
        <v>0</v>
      </c>
      <c r="AW133">
        <v>0</v>
      </c>
      <c r="AX133">
        <v>0</v>
      </c>
      <c r="AY133">
        <v>135590</v>
      </c>
      <c r="AZ133">
        <v>439550</v>
      </c>
      <c r="BA133">
        <v>496170</v>
      </c>
      <c r="BB133">
        <v>0</v>
      </c>
      <c r="BC133">
        <v>135590</v>
      </c>
      <c r="BD133">
        <v>439550</v>
      </c>
      <c r="BE133">
        <v>496170</v>
      </c>
      <c r="BF133">
        <v>0</v>
      </c>
      <c r="BG133" s="106">
        <v>6687</v>
      </c>
      <c r="BH133" s="106">
        <v>0</v>
      </c>
      <c r="BI133" s="106"/>
      <c r="BJ133" s="106" t="s">
        <v>408</v>
      </c>
      <c r="BK133" s="106">
        <v>5639</v>
      </c>
      <c r="BL133" t="s">
        <v>1997</v>
      </c>
      <c r="BM133" s="299">
        <v>1490</v>
      </c>
    </row>
    <row r="134" spans="1:65">
      <c r="A134" t="s">
        <v>60</v>
      </c>
      <c r="B134" t="s">
        <v>59</v>
      </c>
      <c r="C134" t="s">
        <v>139</v>
      </c>
      <c r="D134" t="s">
        <v>177</v>
      </c>
      <c r="E134">
        <v>4716</v>
      </c>
      <c r="F134">
        <v>4712</v>
      </c>
      <c r="G134">
        <v>4846</v>
      </c>
      <c r="H134">
        <v>4876</v>
      </c>
      <c r="I134">
        <v>4928</v>
      </c>
      <c r="J134">
        <v>4918</v>
      </c>
      <c r="K134">
        <v>4823</v>
      </c>
      <c r="L134">
        <v>5120</v>
      </c>
      <c r="M134">
        <v>4415</v>
      </c>
      <c r="N134">
        <v>4735</v>
      </c>
      <c r="O134">
        <v>4783</v>
      </c>
      <c r="P134">
        <v>0</v>
      </c>
      <c r="Q134">
        <v>-3.3368146214099219E-2</v>
      </c>
      <c r="R134">
        <v>-639</v>
      </c>
      <c r="S134">
        <v>0</v>
      </c>
      <c r="T134">
        <v>-212</v>
      </c>
      <c r="U134">
        <v>-418</v>
      </c>
      <c r="V134">
        <v>-395</v>
      </c>
      <c r="W134">
        <v>-639</v>
      </c>
      <c r="X134">
        <v>0</v>
      </c>
      <c r="Y134">
        <v>0</v>
      </c>
      <c r="Z134">
        <v>0</v>
      </c>
      <c r="AA134">
        <v>0</v>
      </c>
      <c r="AB134">
        <v>301</v>
      </c>
      <c r="AC134">
        <v>-23</v>
      </c>
      <c r="AD134">
        <v>63</v>
      </c>
      <c r="AE134">
        <v>0</v>
      </c>
      <c r="AF134">
        <v>0</v>
      </c>
      <c r="AG134">
        <v>0</v>
      </c>
      <c r="AH134">
        <v>0</v>
      </c>
      <c r="AI134">
        <v>0</v>
      </c>
      <c r="AJ134">
        <v>0</v>
      </c>
      <c r="AK134">
        <v>3772000</v>
      </c>
      <c r="AL134">
        <v>1490</v>
      </c>
      <c r="AM134">
        <v>19150</v>
      </c>
      <c r="AN134">
        <v>19789</v>
      </c>
      <c r="AO134">
        <v>14434</v>
      </c>
      <c r="AP134">
        <v>14861</v>
      </c>
      <c r="AQ134">
        <v>513</v>
      </c>
      <c r="AR134">
        <v>183</v>
      </c>
      <c r="AS134">
        <v>40</v>
      </c>
      <c r="AT134">
        <v>0</v>
      </c>
      <c r="AU134" s="400" t="s">
        <v>1992</v>
      </c>
      <c r="AV134" s="400" t="s">
        <v>1992</v>
      </c>
      <c r="AW134" s="400" t="s">
        <v>1992</v>
      </c>
      <c r="AX134">
        <v>0</v>
      </c>
      <c r="AY134">
        <v>0</v>
      </c>
      <c r="AZ134">
        <v>0</v>
      </c>
      <c r="BA134">
        <v>0</v>
      </c>
      <c r="BB134">
        <v>0</v>
      </c>
      <c r="BC134">
        <v>-204130</v>
      </c>
      <c r="BD134">
        <v>-204130</v>
      </c>
      <c r="BE134">
        <v>-204130</v>
      </c>
      <c r="BF134">
        <v>0</v>
      </c>
      <c r="BG134" s="106">
        <v>4783</v>
      </c>
      <c r="BH134" s="106">
        <v>204130</v>
      </c>
      <c r="BI134" s="106"/>
      <c r="BJ134" s="106" t="s">
        <v>406</v>
      </c>
      <c r="BK134" s="106">
        <v>5085</v>
      </c>
      <c r="BL134" t="s">
        <v>1996</v>
      </c>
      <c r="BM134" s="299">
        <v>1490</v>
      </c>
    </row>
    <row r="135" spans="1:65">
      <c r="A135" t="s">
        <v>60</v>
      </c>
      <c r="B135" t="s">
        <v>59</v>
      </c>
      <c r="C135" t="s">
        <v>58</v>
      </c>
      <c r="D135" t="s">
        <v>175</v>
      </c>
      <c r="E135">
        <v>2942</v>
      </c>
      <c r="F135">
        <v>2916</v>
      </c>
      <c r="G135">
        <v>2940</v>
      </c>
      <c r="H135">
        <v>3168</v>
      </c>
      <c r="I135">
        <v>3148</v>
      </c>
      <c r="J135">
        <v>2993</v>
      </c>
      <c r="K135">
        <v>2967</v>
      </c>
      <c r="L135">
        <v>3247</v>
      </c>
      <c r="M135">
        <v>3206</v>
      </c>
      <c r="N135">
        <v>3147</v>
      </c>
      <c r="O135">
        <v>3296</v>
      </c>
      <c r="P135">
        <v>0</v>
      </c>
      <c r="Q135">
        <v>-3.2508774862109312E-2</v>
      </c>
      <c r="R135">
        <v>-389</v>
      </c>
      <c r="S135">
        <v>0</v>
      </c>
      <c r="T135">
        <v>-206</v>
      </c>
      <c r="U135">
        <v>-283</v>
      </c>
      <c r="V135">
        <v>-310</v>
      </c>
      <c r="W135">
        <v>-389</v>
      </c>
      <c r="X135">
        <v>0</v>
      </c>
      <c r="Y135">
        <v>0</v>
      </c>
      <c r="Z135">
        <v>0</v>
      </c>
      <c r="AA135">
        <v>0</v>
      </c>
      <c r="AB135">
        <v>-264</v>
      </c>
      <c r="AC135">
        <v>-231</v>
      </c>
      <c r="AD135">
        <v>-356</v>
      </c>
      <c r="AE135">
        <v>0</v>
      </c>
      <c r="AF135">
        <v>0</v>
      </c>
      <c r="AG135">
        <v>0</v>
      </c>
      <c r="AH135">
        <v>0</v>
      </c>
      <c r="AI135">
        <v>0</v>
      </c>
      <c r="AJ135">
        <v>0</v>
      </c>
      <c r="AK135">
        <v>2623000</v>
      </c>
      <c r="AL135">
        <v>2307</v>
      </c>
      <c r="AM135">
        <v>11966</v>
      </c>
      <c r="AN135">
        <v>12355</v>
      </c>
      <c r="AO135">
        <v>9024</v>
      </c>
      <c r="AP135">
        <v>9207</v>
      </c>
      <c r="AQ135">
        <v>-58</v>
      </c>
      <c r="AR135">
        <v>-154</v>
      </c>
      <c r="AS135">
        <v>-329</v>
      </c>
      <c r="AT135">
        <v>0</v>
      </c>
      <c r="AU135">
        <v>0</v>
      </c>
      <c r="AV135">
        <v>0</v>
      </c>
      <c r="AW135">
        <v>0</v>
      </c>
      <c r="AX135">
        <v>0</v>
      </c>
      <c r="AY135">
        <v>0</v>
      </c>
      <c r="AZ135">
        <v>0</v>
      </c>
      <c r="BA135">
        <v>0</v>
      </c>
      <c r="BB135">
        <v>0</v>
      </c>
      <c r="BC135">
        <v>0</v>
      </c>
      <c r="BD135">
        <v>0</v>
      </c>
      <c r="BE135">
        <v>0</v>
      </c>
      <c r="BF135">
        <v>0</v>
      </c>
      <c r="BG135" s="106">
        <v>3296</v>
      </c>
      <c r="BH135" s="106">
        <v>0</v>
      </c>
      <c r="BI135" s="106"/>
      <c r="BJ135" s="106" t="s">
        <v>406</v>
      </c>
      <c r="BK135" s="106">
        <v>3211</v>
      </c>
      <c r="BL135" t="s">
        <v>1996</v>
      </c>
      <c r="BM135" s="299">
        <v>2307</v>
      </c>
    </row>
    <row r="136" spans="1:65">
      <c r="A136" t="s">
        <v>77</v>
      </c>
      <c r="B136" t="s">
        <v>76</v>
      </c>
      <c r="C136" t="s">
        <v>75</v>
      </c>
      <c r="D136" t="s">
        <v>173</v>
      </c>
      <c r="E136">
        <v>6752.076793297867</v>
      </c>
      <c r="F136">
        <v>6854.5556954629628</v>
      </c>
      <c r="G136">
        <v>6596.2350619175695</v>
      </c>
      <c r="H136">
        <v>7070.7882894751328</v>
      </c>
      <c r="I136">
        <v>6549.5144894989307</v>
      </c>
      <c r="J136">
        <v>6648.919024599074</v>
      </c>
      <c r="K136">
        <v>6398.3480100600427</v>
      </c>
      <c r="L136">
        <v>6858.6646407908793</v>
      </c>
      <c r="M136">
        <v>6909.5790500995136</v>
      </c>
      <c r="N136">
        <v>7002</v>
      </c>
      <c r="O136">
        <v>6908</v>
      </c>
      <c r="P136">
        <v>0</v>
      </c>
      <c r="Q136">
        <v>2.9999999999999985E-2</v>
      </c>
      <c r="R136">
        <v>818.20967520460545</v>
      </c>
      <c r="S136">
        <v>1219132.4160548621</v>
      </c>
      <c r="T136">
        <v>202.56230379893623</v>
      </c>
      <c r="U136">
        <v>408.198974662826</v>
      </c>
      <c r="V136">
        <v>606.08602652035188</v>
      </c>
      <c r="W136">
        <v>818.20967520460545</v>
      </c>
      <c r="X136">
        <v>301817.83266041498</v>
      </c>
      <c r="Y136">
        <v>306398.63958719571</v>
      </c>
      <c r="Z136">
        <v>294851.70726771362</v>
      </c>
      <c r="AA136">
        <v>316064.23653953779</v>
      </c>
      <c r="AB136">
        <v>-157.50225680164658</v>
      </c>
      <c r="AC136">
        <v>-147.44430453703717</v>
      </c>
      <c r="AD136">
        <v>-311.76493808243049</v>
      </c>
      <c r="AE136">
        <v>0</v>
      </c>
      <c r="AF136">
        <v>0</v>
      </c>
      <c r="AG136">
        <v>0</v>
      </c>
      <c r="AH136">
        <v>0</v>
      </c>
      <c r="AI136">
        <v>0</v>
      </c>
      <c r="AJ136">
        <v>1219132.4160548621</v>
      </c>
      <c r="AK136">
        <v>4634000</v>
      </c>
      <c r="AL136">
        <v>1490</v>
      </c>
      <c r="AM136">
        <v>27273.655840153529</v>
      </c>
      <c r="AN136">
        <v>26455.446164948924</v>
      </c>
      <c r="AO136">
        <v>20521.579046855666</v>
      </c>
      <c r="AP136">
        <v>19905.931675449996</v>
      </c>
      <c r="AQ136">
        <v>-360.06456060058281</v>
      </c>
      <c r="AR136">
        <v>-353.08097540092604</v>
      </c>
      <c r="AS136">
        <v>-509.65198993995728</v>
      </c>
      <c r="AT136">
        <v>0</v>
      </c>
      <c r="AU136">
        <v>0</v>
      </c>
      <c r="AV136">
        <v>0</v>
      </c>
      <c r="AW136">
        <v>0</v>
      </c>
      <c r="AX136">
        <v>0</v>
      </c>
      <c r="AY136">
        <v>301817.83266041498</v>
      </c>
      <c r="AZ136">
        <v>306398.63958719571</v>
      </c>
      <c r="BA136">
        <v>294851.70726771362</v>
      </c>
      <c r="BB136">
        <v>0</v>
      </c>
      <c r="BC136">
        <v>301817.83266041498</v>
      </c>
      <c r="BD136">
        <v>306398.63958719571</v>
      </c>
      <c r="BE136">
        <v>294851.70726771362</v>
      </c>
      <c r="BF136">
        <v>0</v>
      </c>
      <c r="BG136" s="106">
        <v>6908</v>
      </c>
      <c r="BH136" s="106">
        <v>0</v>
      </c>
      <c r="BI136" s="106"/>
      <c r="BJ136" s="106" t="s">
        <v>407</v>
      </c>
      <c r="BK136" s="106">
        <v>6702</v>
      </c>
      <c r="BL136" t="s">
        <v>1996</v>
      </c>
      <c r="BM136" s="299">
        <v>1490</v>
      </c>
    </row>
    <row r="137" spans="1:65">
      <c r="A137" t="s">
        <v>48</v>
      </c>
      <c r="B137" t="s">
        <v>120</v>
      </c>
      <c r="C137" t="s">
        <v>119</v>
      </c>
      <c r="D137" t="s">
        <v>171</v>
      </c>
      <c r="E137">
        <v>3934</v>
      </c>
      <c r="F137">
        <v>3902</v>
      </c>
      <c r="G137">
        <v>3649</v>
      </c>
      <c r="H137">
        <v>3794</v>
      </c>
      <c r="I137">
        <v>3802</v>
      </c>
      <c r="J137">
        <v>3768</v>
      </c>
      <c r="K137">
        <v>3516</v>
      </c>
      <c r="L137">
        <v>3658</v>
      </c>
      <c r="M137">
        <v>3519</v>
      </c>
      <c r="N137">
        <v>3573.649681868309</v>
      </c>
      <c r="O137">
        <v>3566</v>
      </c>
      <c r="P137">
        <v>0</v>
      </c>
      <c r="Q137">
        <v>3.5015380587734797E-2</v>
      </c>
      <c r="R137">
        <v>535</v>
      </c>
      <c r="S137">
        <v>797150</v>
      </c>
      <c r="T137">
        <v>132</v>
      </c>
      <c r="U137">
        <v>266</v>
      </c>
      <c r="V137">
        <v>399</v>
      </c>
      <c r="W137">
        <v>535</v>
      </c>
      <c r="X137">
        <v>196680</v>
      </c>
      <c r="Y137">
        <v>199660</v>
      </c>
      <c r="Z137">
        <v>198170</v>
      </c>
      <c r="AA137">
        <v>202640</v>
      </c>
      <c r="AB137">
        <v>415</v>
      </c>
      <c r="AC137">
        <v>328.35031813169098</v>
      </c>
      <c r="AD137">
        <v>83</v>
      </c>
      <c r="AE137">
        <v>0</v>
      </c>
      <c r="AF137">
        <v>196680</v>
      </c>
      <c r="AG137">
        <v>199660</v>
      </c>
      <c r="AH137">
        <v>198170</v>
      </c>
      <c r="AI137">
        <v>0</v>
      </c>
      <c r="AJ137">
        <v>797150</v>
      </c>
      <c r="AK137">
        <v>3010000</v>
      </c>
      <c r="AL137">
        <v>1490</v>
      </c>
      <c r="AM137">
        <v>15279</v>
      </c>
      <c r="AN137">
        <v>14744</v>
      </c>
      <c r="AO137">
        <v>11345</v>
      </c>
      <c r="AP137">
        <v>10942</v>
      </c>
      <c r="AQ137">
        <v>283</v>
      </c>
      <c r="AR137">
        <v>194.35031813169098</v>
      </c>
      <c r="AS137">
        <v>-50</v>
      </c>
      <c r="AT137">
        <v>0</v>
      </c>
      <c r="AU137">
        <v>196680</v>
      </c>
      <c r="AV137">
        <v>199660</v>
      </c>
      <c r="AW137">
        <v>198170</v>
      </c>
      <c r="AX137">
        <v>0</v>
      </c>
      <c r="AY137">
        <v>0</v>
      </c>
      <c r="AZ137">
        <v>0</v>
      </c>
      <c r="BA137">
        <v>0</v>
      </c>
      <c r="BB137">
        <v>0</v>
      </c>
      <c r="BC137">
        <v>0</v>
      </c>
      <c r="BD137">
        <v>0</v>
      </c>
      <c r="BE137">
        <v>0</v>
      </c>
      <c r="BF137">
        <v>0</v>
      </c>
      <c r="BG137" s="106">
        <v>3566</v>
      </c>
      <c r="BH137" s="106">
        <v>198170</v>
      </c>
      <c r="BI137" s="106"/>
      <c r="BJ137" s="106" t="s">
        <v>406</v>
      </c>
      <c r="BK137" s="106">
        <v>3717</v>
      </c>
      <c r="BL137" t="s">
        <v>1997</v>
      </c>
      <c r="BM137" s="299">
        <v>1490</v>
      </c>
    </row>
    <row r="138" spans="1:65">
      <c r="A138" t="s">
        <v>77</v>
      </c>
      <c r="B138" t="s">
        <v>76</v>
      </c>
      <c r="C138" t="s">
        <v>75</v>
      </c>
      <c r="D138" t="s">
        <v>169</v>
      </c>
      <c r="E138">
        <v>3433</v>
      </c>
      <c r="F138">
        <v>3456</v>
      </c>
      <c r="G138">
        <v>3426</v>
      </c>
      <c r="H138">
        <v>3663</v>
      </c>
      <c r="I138">
        <v>3310</v>
      </c>
      <c r="J138">
        <v>3332</v>
      </c>
      <c r="K138">
        <v>3306</v>
      </c>
      <c r="L138">
        <v>3539</v>
      </c>
      <c r="M138">
        <v>3645</v>
      </c>
      <c r="N138">
        <v>3777</v>
      </c>
      <c r="O138">
        <v>3620</v>
      </c>
      <c r="P138">
        <v>0</v>
      </c>
      <c r="Q138">
        <v>3.5126627557590502E-2</v>
      </c>
      <c r="R138">
        <v>491</v>
      </c>
      <c r="S138">
        <v>731590</v>
      </c>
      <c r="T138">
        <v>123</v>
      </c>
      <c r="U138">
        <v>247</v>
      </c>
      <c r="V138">
        <v>367</v>
      </c>
      <c r="W138">
        <v>491</v>
      </c>
      <c r="X138">
        <v>183270</v>
      </c>
      <c r="Y138">
        <v>184760</v>
      </c>
      <c r="Z138">
        <v>178800</v>
      </c>
      <c r="AA138">
        <v>184760</v>
      </c>
      <c r="AB138">
        <v>-212</v>
      </c>
      <c r="AC138">
        <v>-321</v>
      </c>
      <c r="AD138">
        <v>-194</v>
      </c>
      <c r="AE138">
        <v>0</v>
      </c>
      <c r="AF138">
        <v>0</v>
      </c>
      <c r="AG138">
        <v>0</v>
      </c>
      <c r="AH138">
        <v>0</v>
      </c>
      <c r="AI138">
        <v>0</v>
      </c>
      <c r="AJ138">
        <v>731590</v>
      </c>
      <c r="AK138">
        <v>3089000</v>
      </c>
      <c r="AL138">
        <v>1490</v>
      </c>
      <c r="AM138">
        <v>13978</v>
      </c>
      <c r="AN138">
        <v>13487</v>
      </c>
      <c r="AO138">
        <v>10545</v>
      </c>
      <c r="AP138">
        <v>10177</v>
      </c>
      <c r="AQ138">
        <v>-335</v>
      </c>
      <c r="AR138">
        <v>-445</v>
      </c>
      <c r="AS138">
        <v>-314</v>
      </c>
      <c r="AT138">
        <v>0</v>
      </c>
      <c r="AU138">
        <v>0</v>
      </c>
      <c r="AV138">
        <v>0</v>
      </c>
      <c r="AW138">
        <v>0</v>
      </c>
      <c r="AX138">
        <v>0</v>
      </c>
      <c r="AY138">
        <v>183270</v>
      </c>
      <c r="AZ138">
        <v>184760</v>
      </c>
      <c r="BA138">
        <v>178800</v>
      </c>
      <c r="BB138">
        <v>0</v>
      </c>
      <c r="BC138">
        <v>183270</v>
      </c>
      <c r="BD138">
        <v>184760</v>
      </c>
      <c r="BE138">
        <v>178800</v>
      </c>
      <c r="BF138">
        <v>0</v>
      </c>
      <c r="BG138" s="106">
        <v>3620</v>
      </c>
      <c r="BH138" s="106">
        <v>0</v>
      </c>
      <c r="BI138" s="106"/>
      <c r="BJ138" s="106" t="s">
        <v>1461</v>
      </c>
      <c r="BK138" s="106">
        <v>0</v>
      </c>
      <c r="BL138" t="s">
        <v>1997</v>
      </c>
      <c r="BM138" s="299">
        <v>1490</v>
      </c>
    </row>
    <row r="139" spans="1:65">
      <c r="A139" t="s">
        <v>48</v>
      </c>
      <c r="B139" t="s">
        <v>64</v>
      </c>
      <c r="C139" t="s">
        <v>72</v>
      </c>
      <c r="D139" t="s">
        <v>167</v>
      </c>
      <c r="E139">
        <v>6809</v>
      </c>
      <c r="F139">
        <v>6271</v>
      </c>
      <c r="G139">
        <v>6147</v>
      </c>
      <c r="H139">
        <v>6432</v>
      </c>
      <c r="I139">
        <v>6622</v>
      </c>
      <c r="J139">
        <v>6083</v>
      </c>
      <c r="K139">
        <v>5901</v>
      </c>
      <c r="L139">
        <v>6143</v>
      </c>
      <c r="M139">
        <v>6578</v>
      </c>
      <c r="N139">
        <v>6620</v>
      </c>
      <c r="O139">
        <v>6256</v>
      </c>
      <c r="P139">
        <v>0</v>
      </c>
      <c r="Q139">
        <v>3.5465138937604737E-2</v>
      </c>
      <c r="R139">
        <v>910</v>
      </c>
      <c r="S139">
        <v>1355900</v>
      </c>
      <c r="T139">
        <v>187</v>
      </c>
      <c r="U139">
        <v>375</v>
      </c>
      <c r="V139">
        <v>621</v>
      </c>
      <c r="W139">
        <v>910</v>
      </c>
      <c r="X139">
        <v>278630</v>
      </c>
      <c r="Y139">
        <v>280120</v>
      </c>
      <c r="Z139">
        <v>366540</v>
      </c>
      <c r="AA139">
        <v>430610</v>
      </c>
      <c r="AB139">
        <v>231</v>
      </c>
      <c r="AC139">
        <v>-349</v>
      </c>
      <c r="AD139">
        <v>-109</v>
      </c>
      <c r="AE139">
        <v>0</v>
      </c>
      <c r="AF139">
        <v>278630</v>
      </c>
      <c r="AG139">
        <v>0</v>
      </c>
      <c r="AH139">
        <v>0</v>
      </c>
      <c r="AI139">
        <v>0</v>
      </c>
      <c r="AJ139">
        <v>1355900</v>
      </c>
      <c r="AK139">
        <v>4371000</v>
      </c>
      <c r="AL139">
        <v>1490</v>
      </c>
      <c r="AM139">
        <v>25659</v>
      </c>
      <c r="AN139">
        <v>24749</v>
      </c>
      <c r="AO139">
        <v>18850</v>
      </c>
      <c r="AP139">
        <v>18127</v>
      </c>
      <c r="AQ139">
        <v>44</v>
      </c>
      <c r="AR139">
        <v>-537</v>
      </c>
      <c r="AS139">
        <v>-355</v>
      </c>
      <c r="AT139">
        <v>0</v>
      </c>
      <c r="AU139">
        <v>278630</v>
      </c>
      <c r="AV139">
        <v>0</v>
      </c>
      <c r="AW139">
        <v>0</v>
      </c>
      <c r="AX139">
        <v>0</v>
      </c>
      <c r="AY139">
        <v>0</v>
      </c>
      <c r="AZ139">
        <v>280120</v>
      </c>
      <c r="BA139">
        <v>366540</v>
      </c>
      <c r="BB139">
        <v>0</v>
      </c>
      <c r="BC139">
        <v>0</v>
      </c>
      <c r="BD139">
        <v>280120</v>
      </c>
      <c r="BE139">
        <v>366540</v>
      </c>
      <c r="BF139">
        <v>0</v>
      </c>
      <c r="BG139" s="106">
        <v>6256</v>
      </c>
      <c r="BH139" s="106">
        <v>0</v>
      </c>
      <c r="BI139" s="106"/>
      <c r="BJ139" s="106" t="s">
        <v>407</v>
      </c>
      <c r="BK139" s="106">
        <v>6578</v>
      </c>
      <c r="BL139" t="s">
        <v>1997</v>
      </c>
      <c r="BM139" s="299">
        <v>1490</v>
      </c>
    </row>
    <row r="140" spans="1:65">
      <c r="A140" t="s">
        <v>48</v>
      </c>
      <c r="B140" t="s">
        <v>47</v>
      </c>
      <c r="C140" t="s">
        <v>46</v>
      </c>
      <c r="D140" t="s">
        <v>165</v>
      </c>
      <c r="E140">
        <v>7447</v>
      </c>
      <c r="F140">
        <v>7570</v>
      </c>
      <c r="G140">
        <v>7438</v>
      </c>
      <c r="H140">
        <v>7728</v>
      </c>
      <c r="I140">
        <v>7638</v>
      </c>
      <c r="J140">
        <v>7514</v>
      </c>
      <c r="K140">
        <v>7382</v>
      </c>
      <c r="L140">
        <v>7670</v>
      </c>
      <c r="M140">
        <v>7491</v>
      </c>
      <c r="N140">
        <v>7745</v>
      </c>
      <c r="O140">
        <v>7503</v>
      </c>
      <c r="P140">
        <v>0</v>
      </c>
      <c r="Q140">
        <v>-6.9575588907663257E-4</v>
      </c>
      <c r="R140">
        <v>-21</v>
      </c>
      <c r="S140">
        <v>0</v>
      </c>
      <c r="T140">
        <v>-191</v>
      </c>
      <c r="U140">
        <v>-135</v>
      </c>
      <c r="V140">
        <v>-79</v>
      </c>
      <c r="W140">
        <v>-21</v>
      </c>
      <c r="X140">
        <v>0</v>
      </c>
      <c r="Y140">
        <v>0</v>
      </c>
      <c r="Z140">
        <v>0</v>
      </c>
      <c r="AA140">
        <v>0</v>
      </c>
      <c r="AB140">
        <v>-44</v>
      </c>
      <c r="AC140">
        <v>-175</v>
      </c>
      <c r="AD140">
        <v>-65</v>
      </c>
      <c r="AE140">
        <v>0</v>
      </c>
      <c r="AF140">
        <v>0</v>
      </c>
      <c r="AG140">
        <v>0</v>
      </c>
      <c r="AH140">
        <v>0</v>
      </c>
      <c r="AI140">
        <v>0</v>
      </c>
      <c r="AJ140">
        <v>0</v>
      </c>
      <c r="AK140">
        <v>5303000</v>
      </c>
      <c r="AL140">
        <v>1490</v>
      </c>
      <c r="AM140">
        <v>30183</v>
      </c>
      <c r="AN140">
        <v>30204</v>
      </c>
      <c r="AO140">
        <v>22736</v>
      </c>
      <c r="AP140">
        <v>22566</v>
      </c>
      <c r="AQ140">
        <v>147</v>
      </c>
      <c r="AR140">
        <v>-231</v>
      </c>
      <c r="AS140">
        <v>-121</v>
      </c>
      <c r="AT140">
        <v>0</v>
      </c>
      <c r="AU140">
        <v>0</v>
      </c>
      <c r="AV140">
        <v>0</v>
      </c>
      <c r="AW140">
        <v>0</v>
      </c>
      <c r="AX140">
        <v>0</v>
      </c>
      <c r="AY140">
        <v>0</v>
      </c>
      <c r="AZ140">
        <v>0</v>
      </c>
      <c r="BA140">
        <v>0</v>
      </c>
      <c r="BB140">
        <v>0</v>
      </c>
      <c r="BC140">
        <v>0</v>
      </c>
      <c r="BD140">
        <v>0</v>
      </c>
      <c r="BE140">
        <v>0</v>
      </c>
      <c r="BF140">
        <v>0</v>
      </c>
      <c r="BG140" s="106">
        <v>7503</v>
      </c>
      <c r="BH140" s="106">
        <v>0</v>
      </c>
      <c r="BI140" s="106"/>
      <c r="BJ140" s="106" t="s">
        <v>407</v>
      </c>
      <c r="BK140" s="106">
        <v>7579</v>
      </c>
      <c r="BL140" t="s">
        <v>1997</v>
      </c>
      <c r="BM140" s="299">
        <v>1490</v>
      </c>
    </row>
    <row r="141" spans="1:65">
      <c r="A141" t="s">
        <v>53</v>
      </c>
      <c r="B141" t="s">
        <v>163</v>
      </c>
      <c r="C141" t="s">
        <v>162</v>
      </c>
      <c r="D141" t="s">
        <v>161</v>
      </c>
      <c r="E141">
        <v>756.38862559241659</v>
      </c>
      <c r="F141">
        <v>657.36018957345948</v>
      </c>
      <c r="G141">
        <v>685.65402843601873</v>
      </c>
      <c r="H141">
        <v>686.59715639810406</v>
      </c>
      <c r="I141">
        <v>740.98944946188794</v>
      </c>
      <c r="J141">
        <v>640.69151753023402</v>
      </c>
      <c r="K141">
        <v>668.26790996338605</v>
      </c>
      <c r="L141">
        <v>669.18712304449105</v>
      </c>
      <c r="M141">
        <v>685</v>
      </c>
      <c r="N141">
        <v>654</v>
      </c>
      <c r="O141">
        <v>680</v>
      </c>
      <c r="P141">
        <v>0</v>
      </c>
      <c r="Q141">
        <v>2.3999999999999855E-2</v>
      </c>
      <c r="R141">
        <v>66.863999999999578</v>
      </c>
      <c r="S141">
        <v>99627.359999999375</v>
      </c>
      <c r="T141">
        <v>15.399176130528645</v>
      </c>
      <c r="U141">
        <v>32.067848173754101</v>
      </c>
      <c r="V141">
        <v>49.453966646386561</v>
      </c>
      <c r="W141">
        <v>66.863999999999578</v>
      </c>
      <c r="X141">
        <v>22944.772434487681</v>
      </c>
      <c r="Y141">
        <v>24836.321344405933</v>
      </c>
      <c r="Z141">
        <v>25905.316524222362</v>
      </c>
      <c r="AA141">
        <v>25940.949696883399</v>
      </c>
      <c r="AB141">
        <v>71.388625592416588</v>
      </c>
      <c r="AC141">
        <v>3.3601895734594791</v>
      </c>
      <c r="AD141">
        <v>5.6540284360187343</v>
      </c>
      <c r="AE141">
        <v>0</v>
      </c>
      <c r="AF141">
        <v>22944.772434487681</v>
      </c>
      <c r="AG141">
        <v>24836.321344405933</v>
      </c>
      <c r="AH141">
        <v>25905.316524222362</v>
      </c>
      <c r="AI141">
        <v>0</v>
      </c>
      <c r="AJ141">
        <v>99627.359999999375</v>
      </c>
      <c r="AK141">
        <v>591000</v>
      </c>
      <c r="AL141">
        <v>1490</v>
      </c>
      <c r="AM141">
        <v>2785.9999999999991</v>
      </c>
      <c r="AN141">
        <v>2719.1359999999995</v>
      </c>
      <c r="AO141">
        <v>2029.6113744075822</v>
      </c>
      <c r="AP141">
        <v>1978.1465505381111</v>
      </c>
      <c r="AQ141">
        <v>55.989449461887943</v>
      </c>
      <c r="AR141">
        <v>-13.308482469765977</v>
      </c>
      <c r="AS141">
        <v>-11.732090036613954</v>
      </c>
      <c r="AT141">
        <v>0</v>
      </c>
      <c r="AU141">
        <v>22944.772434487681</v>
      </c>
      <c r="AV141">
        <v>24836</v>
      </c>
      <c r="AW141">
        <v>25905</v>
      </c>
      <c r="AX141">
        <v>0</v>
      </c>
      <c r="AY141">
        <v>0</v>
      </c>
      <c r="AZ141">
        <v>0</v>
      </c>
      <c r="BA141">
        <v>0</v>
      </c>
      <c r="BB141">
        <v>0</v>
      </c>
      <c r="BC141">
        <v>0</v>
      </c>
      <c r="BD141">
        <v>0.32134440593290492</v>
      </c>
      <c r="BE141">
        <v>0.31652422236220445</v>
      </c>
      <c r="BF141">
        <v>0</v>
      </c>
      <c r="BG141" s="106">
        <v>680</v>
      </c>
      <c r="BH141" s="106">
        <v>25905</v>
      </c>
      <c r="BI141" s="106"/>
      <c r="BJ141" s="106" t="s">
        <v>406</v>
      </c>
      <c r="BK141" s="106">
        <v>652</v>
      </c>
      <c r="BL141" t="s">
        <v>1996</v>
      </c>
      <c r="BM141" s="299">
        <v>1490</v>
      </c>
    </row>
    <row r="142" spans="1:65">
      <c r="A142" t="s">
        <v>48</v>
      </c>
      <c r="B142" t="s">
        <v>64</v>
      </c>
      <c r="C142" t="s">
        <v>72</v>
      </c>
      <c r="D142" t="s">
        <v>159</v>
      </c>
      <c r="E142">
        <v>8219</v>
      </c>
      <c r="F142">
        <v>8376</v>
      </c>
      <c r="G142">
        <v>8012</v>
      </c>
      <c r="H142">
        <v>8610</v>
      </c>
      <c r="I142">
        <v>8219</v>
      </c>
      <c r="J142">
        <v>8326.3020739752246</v>
      </c>
      <c r="K142">
        <v>7962.450274873323</v>
      </c>
      <c r="L142">
        <v>8409.6838948736895</v>
      </c>
      <c r="M142">
        <v>8176</v>
      </c>
      <c r="N142">
        <v>8135</v>
      </c>
      <c r="O142">
        <v>8247</v>
      </c>
      <c r="P142">
        <v>0</v>
      </c>
      <c r="Q142">
        <v>9.0183868584689433E-3</v>
      </c>
      <c r="R142">
        <v>299.56375627776288</v>
      </c>
      <c r="S142">
        <v>446349.99685386667</v>
      </c>
      <c r="T142">
        <v>0</v>
      </c>
      <c r="U142">
        <v>49.69792602477537</v>
      </c>
      <c r="V142">
        <v>99.247651151454193</v>
      </c>
      <c r="W142">
        <v>299.56375627776288</v>
      </c>
      <c r="X142">
        <v>0</v>
      </c>
      <c r="Y142">
        <v>74049.909776915287</v>
      </c>
      <c r="Z142">
        <v>73829.09043875146</v>
      </c>
      <c r="AA142">
        <v>298470.9966381999</v>
      </c>
      <c r="AB142">
        <v>43</v>
      </c>
      <c r="AC142">
        <v>241</v>
      </c>
      <c r="AD142">
        <v>-235</v>
      </c>
      <c r="AE142">
        <v>0</v>
      </c>
      <c r="AF142">
        <v>0</v>
      </c>
      <c r="AG142">
        <v>74049.909776915287</v>
      </c>
      <c r="AH142">
        <v>0</v>
      </c>
      <c r="AI142">
        <v>0</v>
      </c>
      <c r="AJ142">
        <v>446349.99685386667</v>
      </c>
      <c r="AK142">
        <v>5225000</v>
      </c>
      <c r="AL142">
        <v>1490</v>
      </c>
      <c r="AM142">
        <v>33217</v>
      </c>
      <c r="AN142">
        <v>32917.436243722237</v>
      </c>
      <c r="AO142">
        <v>24998</v>
      </c>
      <c r="AP142">
        <v>24698.436243722237</v>
      </c>
      <c r="AQ142">
        <v>43</v>
      </c>
      <c r="AR142">
        <v>191.30207397522463</v>
      </c>
      <c r="AS142">
        <v>-284.549725126677</v>
      </c>
      <c r="AT142">
        <v>0</v>
      </c>
      <c r="AU142">
        <v>0</v>
      </c>
      <c r="AV142">
        <v>74050</v>
      </c>
      <c r="AW142">
        <v>73829.09043875146</v>
      </c>
      <c r="AX142">
        <v>0</v>
      </c>
      <c r="AY142">
        <v>0</v>
      </c>
      <c r="AZ142">
        <v>0</v>
      </c>
      <c r="BA142">
        <v>73829.09043875146</v>
      </c>
      <c r="BB142">
        <v>0</v>
      </c>
      <c r="BC142">
        <v>0</v>
      </c>
      <c r="BD142">
        <v>-9.022308471321594E-2</v>
      </c>
      <c r="BE142">
        <v>0</v>
      </c>
      <c r="BF142">
        <v>0</v>
      </c>
      <c r="BG142" s="106">
        <v>8247</v>
      </c>
      <c r="BH142" s="106">
        <v>73829.09043875146</v>
      </c>
      <c r="BI142" s="106"/>
      <c r="BJ142" s="106" t="s">
        <v>406</v>
      </c>
      <c r="BK142" s="106">
        <v>7976</v>
      </c>
      <c r="BL142" t="s">
        <v>1997</v>
      </c>
      <c r="BM142" s="299">
        <v>1490</v>
      </c>
    </row>
    <row r="143" spans="1:65">
      <c r="A143" t="s">
        <v>53</v>
      </c>
      <c r="B143" t="s">
        <v>52</v>
      </c>
      <c r="C143" t="s">
        <v>51</v>
      </c>
      <c r="D143" t="s">
        <v>157</v>
      </c>
      <c r="E143">
        <v>8140</v>
      </c>
      <c r="F143">
        <v>8005</v>
      </c>
      <c r="G143">
        <v>7822</v>
      </c>
      <c r="H143">
        <v>8522</v>
      </c>
      <c r="I143">
        <v>7855.0999999999995</v>
      </c>
      <c r="J143">
        <v>7724.8249999999998</v>
      </c>
      <c r="K143">
        <v>7548.23</v>
      </c>
      <c r="L143">
        <v>8223.73</v>
      </c>
      <c r="M143">
        <v>8459</v>
      </c>
      <c r="N143">
        <v>8405</v>
      </c>
      <c r="O143">
        <v>8208</v>
      </c>
      <c r="P143">
        <v>0</v>
      </c>
      <c r="Q143">
        <v>3.5000000000000052E-2</v>
      </c>
      <c r="R143">
        <v>1137.1150000000016</v>
      </c>
      <c r="S143">
        <v>1694301.3500000024</v>
      </c>
      <c r="T143">
        <v>284.90000000000055</v>
      </c>
      <c r="U143">
        <v>565.07500000000073</v>
      </c>
      <c r="V143">
        <v>838.84500000000116</v>
      </c>
      <c r="W143">
        <v>1137.1150000000016</v>
      </c>
      <c r="X143">
        <v>424501.00000000087</v>
      </c>
      <c r="Y143">
        <v>417460.75000000029</v>
      </c>
      <c r="Z143">
        <v>407917.30000000075</v>
      </c>
      <c r="AA143">
        <v>444422.30000000051</v>
      </c>
      <c r="AB143">
        <v>-319</v>
      </c>
      <c r="AC143">
        <v>-400</v>
      </c>
      <c r="AD143">
        <v>-386</v>
      </c>
      <c r="AE143">
        <v>0</v>
      </c>
      <c r="AF143">
        <v>0</v>
      </c>
      <c r="AG143">
        <v>0</v>
      </c>
      <c r="AH143">
        <v>0</v>
      </c>
      <c r="AI143">
        <v>0</v>
      </c>
      <c r="AJ143">
        <v>1694301.3500000024</v>
      </c>
      <c r="AK143">
        <v>6703000</v>
      </c>
      <c r="AL143">
        <v>1490</v>
      </c>
      <c r="AM143">
        <v>32489</v>
      </c>
      <c r="AN143">
        <v>31351.884999999998</v>
      </c>
      <c r="AO143">
        <v>24349</v>
      </c>
      <c r="AP143">
        <v>23496.785</v>
      </c>
      <c r="AQ143">
        <v>-603.90000000000055</v>
      </c>
      <c r="AR143">
        <v>-680.17500000000018</v>
      </c>
      <c r="AS143">
        <v>-659.77000000000044</v>
      </c>
      <c r="AT143">
        <v>0</v>
      </c>
      <c r="AU143">
        <v>0</v>
      </c>
      <c r="AV143">
        <v>0</v>
      </c>
      <c r="AW143">
        <v>0</v>
      </c>
      <c r="AX143">
        <v>0</v>
      </c>
      <c r="AY143">
        <v>424501.00000000087</v>
      </c>
      <c r="AZ143">
        <v>417460.75000000029</v>
      </c>
      <c r="BA143">
        <v>407917.30000000075</v>
      </c>
      <c r="BB143">
        <v>0</v>
      </c>
      <c r="BC143">
        <v>424501.00000000087</v>
      </c>
      <c r="BD143">
        <v>417460.75000000029</v>
      </c>
      <c r="BE143">
        <v>407917.30000000075</v>
      </c>
      <c r="BF143">
        <v>0</v>
      </c>
      <c r="BG143" s="106">
        <v>8208</v>
      </c>
      <c r="BH143" s="106">
        <v>0</v>
      </c>
      <c r="BI143" s="106"/>
      <c r="BJ143" s="106" t="s">
        <v>407</v>
      </c>
      <c r="BK143" s="106">
        <v>8459</v>
      </c>
      <c r="BL143" t="s">
        <v>1996</v>
      </c>
      <c r="BM143" s="299">
        <v>1490</v>
      </c>
    </row>
    <row r="144" spans="1:65">
      <c r="A144" t="s">
        <v>48</v>
      </c>
      <c r="B144" t="s">
        <v>64</v>
      </c>
      <c r="C144" t="s">
        <v>63</v>
      </c>
      <c r="D144" t="s">
        <v>155</v>
      </c>
      <c r="E144">
        <v>9294</v>
      </c>
      <c r="F144">
        <v>9107</v>
      </c>
      <c r="G144">
        <v>9091</v>
      </c>
      <c r="H144">
        <v>9050</v>
      </c>
      <c r="I144">
        <v>9009</v>
      </c>
      <c r="J144">
        <v>8822</v>
      </c>
      <c r="K144">
        <v>8806</v>
      </c>
      <c r="L144">
        <v>8764</v>
      </c>
      <c r="M144">
        <v>9668</v>
      </c>
      <c r="N144">
        <v>9461</v>
      </c>
      <c r="O144">
        <v>8572.8349999999991</v>
      </c>
      <c r="P144">
        <v>0</v>
      </c>
      <c r="Q144">
        <v>3.1224344589787095E-2</v>
      </c>
      <c r="R144">
        <v>1141</v>
      </c>
      <c r="S144">
        <v>1808485</v>
      </c>
      <c r="T144">
        <v>285</v>
      </c>
      <c r="U144">
        <v>570</v>
      </c>
      <c r="V144">
        <v>855</v>
      </c>
      <c r="W144">
        <v>1141</v>
      </c>
      <c r="X144">
        <v>451725</v>
      </c>
      <c r="Y144">
        <v>451725</v>
      </c>
      <c r="Z144">
        <v>451725</v>
      </c>
      <c r="AA144">
        <v>453310</v>
      </c>
      <c r="AB144">
        <v>-374</v>
      </c>
      <c r="AC144">
        <v>-354</v>
      </c>
      <c r="AD144">
        <v>518.16500000000087</v>
      </c>
      <c r="AE144">
        <v>0</v>
      </c>
      <c r="AF144">
        <v>0</v>
      </c>
      <c r="AG144">
        <v>0</v>
      </c>
      <c r="AH144">
        <v>0</v>
      </c>
      <c r="AI144">
        <v>0</v>
      </c>
      <c r="AJ144">
        <v>1808485</v>
      </c>
      <c r="AK144">
        <v>6136000</v>
      </c>
      <c r="AL144">
        <v>1585</v>
      </c>
      <c r="AM144">
        <v>36542</v>
      </c>
      <c r="AN144">
        <v>35401</v>
      </c>
      <c r="AO144">
        <v>27248</v>
      </c>
      <c r="AP144">
        <v>26392</v>
      </c>
      <c r="AQ144">
        <v>-659</v>
      </c>
      <c r="AR144">
        <v>-639</v>
      </c>
      <c r="AS144">
        <v>233.16500000000087</v>
      </c>
      <c r="AT144">
        <v>0</v>
      </c>
      <c r="AU144">
        <v>0</v>
      </c>
      <c r="AV144">
        <v>0</v>
      </c>
      <c r="AW144">
        <v>0</v>
      </c>
      <c r="AX144">
        <v>0</v>
      </c>
      <c r="AY144">
        <v>451725</v>
      </c>
      <c r="AZ144">
        <v>451725</v>
      </c>
      <c r="BA144">
        <v>451725</v>
      </c>
      <c r="BB144">
        <v>0</v>
      </c>
      <c r="BC144">
        <v>451725</v>
      </c>
      <c r="BD144">
        <v>451725</v>
      </c>
      <c r="BE144">
        <v>451725</v>
      </c>
      <c r="BF144">
        <v>0</v>
      </c>
      <c r="BG144" s="106">
        <v>8572.8349999999991</v>
      </c>
      <c r="BH144" s="106">
        <v>0</v>
      </c>
      <c r="BI144" s="106"/>
      <c r="BJ144" s="106" t="s">
        <v>407</v>
      </c>
      <c r="BK144" s="106">
        <v>9383</v>
      </c>
      <c r="BL144" t="s">
        <v>1997</v>
      </c>
      <c r="BM144" s="299">
        <v>1585</v>
      </c>
    </row>
    <row r="145" spans="1:65">
      <c r="A145" t="s">
        <v>48</v>
      </c>
      <c r="B145" t="s">
        <v>47</v>
      </c>
      <c r="C145" t="s">
        <v>46</v>
      </c>
      <c r="D145" t="s">
        <v>153</v>
      </c>
      <c r="E145">
        <v>15351</v>
      </c>
      <c r="F145">
        <v>13817</v>
      </c>
      <c r="G145">
        <v>14091</v>
      </c>
      <c r="H145">
        <v>14352</v>
      </c>
      <c r="I145">
        <v>14786</v>
      </c>
      <c r="J145">
        <v>13350</v>
      </c>
      <c r="K145">
        <v>13350</v>
      </c>
      <c r="L145">
        <v>14100</v>
      </c>
      <c r="M145">
        <v>14216</v>
      </c>
      <c r="N145">
        <v>13712</v>
      </c>
      <c r="O145">
        <v>14482</v>
      </c>
      <c r="P145">
        <v>0</v>
      </c>
      <c r="Q145">
        <v>3.5149537414729828E-2</v>
      </c>
      <c r="R145">
        <v>2025</v>
      </c>
      <c r="S145">
        <v>3645000</v>
      </c>
      <c r="T145">
        <v>565</v>
      </c>
      <c r="U145">
        <v>1032</v>
      </c>
      <c r="V145">
        <v>1773</v>
      </c>
      <c r="W145">
        <v>2025</v>
      </c>
      <c r="X145">
        <v>1017000</v>
      </c>
      <c r="Y145">
        <v>840600</v>
      </c>
      <c r="Z145">
        <v>1333800</v>
      </c>
      <c r="AA145">
        <v>453600</v>
      </c>
      <c r="AB145">
        <v>1135</v>
      </c>
      <c r="AC145">
        <v>105</v>
      </c>
      <c r="AD145">
        <v>-391</v>
      </c>
      <c r="AE145">
        <v>0</v>
      </c>
      <c r="AF145">
        <v>1017000</v>
      </c>
      <c r="AG145">
        <v>840600</v>
      </c>
      <c r="AH145">
        <v>0</v>
      </c>
      <c r="AI145">
        <v>0</v>
      </c>
      <c r="AJ145">
        <v>3645000</v>
      </c>
      <c r="AK145">
        <v>10920000</v>
      </c>
      <c r="AL145">
        <v>1800</v>
      </c>
      <c r="AM145">
        <v>57611</v>
      </c>
      <c r="AN145">
        <v>55586</v>
      </c>
      <c r="AO145">
        <v>42260</v>
      </c>
      <c r="AP145">
        <v>40800</v>
      </c>
      <c r="AQ145">
        <v>570</v>
      </c>
      <c r="AR145">
        <v>-362</v>
      </c>
      <c r="AS145">
        <v>-1132</v>
      </c>
      <c r="AT145">
        <v>0</v>
      </c>
      <c r="AU145">
        <v>900000</v>
      </c>
      <c r="AV145">
        <v>900000</v>
      </c>
      <c r="AW145">
        <v>0</v>
      </c>
      <c r="AX145">
        <v>0</v>
      </c>
      <c r="AY145">
        <v>0</v>
      </c>
      <c r="AZ145">
        <v>0</v>
      </c>
      <c r="BA145">
        <v>1333800</v>
      </c>
      <c r="BB145">
        <v>0</v>
      </c>
      <c r="BC145">
        <v>117000</v>
      </c>
      <c r="BD145">
        <v>-59400</v>
      </c>
      <c r="BE145">
        <v>1333800</v>
      </c>
      <c r="BF145">
        <v>0</v>
      </c>
      <c r="BG145" s="106">
        <v>14482</v>
      </c>
      <c r="BH145" s="106">
        <v>0</v>
      </c>
      <c r="BI145" s="106"/>
      <c r="BJ145" s="106" t="s">
        <v>406</v>
      </c>
      <c r="BK145" s="106">
        <v>15385</v>
      </c>
      <c r="BL145" t="s">
        <v>1997</v>
      </c>
      <c r="BM145" s="299">
        <v>1800</v>
      </c>
    </row>
    <row r="146" spans="1:65">
      <c r="A146" t="s">
        <v>53</v>
      </c>
      <c r="B146" t="s">
        <v>52</v>
      </c>
      <c r="C146" t="s">
        <v>108</v>
      </c>
      <c r="D146" t="s">
        <v>151</v>
      </c>
      <c r="E146">
        <v>7252</v>
      </c>
      <c r="F146">
        <v>7227</v>
      </c>
      <c r="G146">
        <v>6973</v>
      </c>
      <c r="H146">
        <v>7446</v>
      </c>
      <c r="I146">
        <v>7252</v>
      </c>
      <c r="J146">
        <v>7143</v>
      </c>
      <c r="K146">
        <v>6559</v>
      </c>
      <c r="L146">
        <v>6684</v>
      </c>
      <c r="M146">
        <v>7199</v>
      </c>
      <c r="N146">
        <v>7429</v>
      </c>
      <c r="O146">
        <v>7375</v>
      </c>
      <c r="P146">
        <v>0</v>
      </c>
      <c r="Q146">
        <v>4.3601633331026367E-2</v>
      </c>
      <c r="R146">
        <v>1260</v>
      </c>
      <c r="S146">
        <v>1877400</v>
      </c>
      <c r="T146">
        <v>0</v>
      </c>
      <c r="U146">
        <v>84</v>
      </c>
      <c r="V146">
        <v>498</v>
      </c>
      <c r="W146">
        <v>1260</v>
      </c>
      <c r="X146">
        <v>0</v>
      </c>
      <c r="Y146">
        <v>125160</v>
      </c>
      <c r="Z146">
        <v>616860</v>
      </c>
      <c r="AA146">
        <v>1135380</v>
      </c>
      <c r="AB146">
        <v>53</v>
      </c>
      <c r="AC146">
        <v>-202</v>
      </c>
      <c r="AD146">
        <v>-402</v>
      </c>
      <c r="AE146">
        <v>0</v>
      </c>
      <c r="AF146">
        <v>0</v>
      </c>
      <c r="AG146">
        <v>0</v>
      </c>
      <c r="AH146">
        <v>0</v>
      </c>
      <c r="AI146">
        <v>0</v>
      </c>
      <c r="AJ146">
        <v>1877400</v>
      </c>
      <c r="AK146">
        <v>5577000</v>
      </c>
      <c r="AL146">
        <v>1490</v>
      </c>
      <c r="AM146">
        <v>28898</v>
      </c>
      <c r="AN146">
        <v>27638</v>
      </c>
      <c r="AO146">
        <v>21646</v>
      </c>
      <c r="AP146">
        <v>20386</v>
      </c>
      <c r="AQ146">
        <v>53</v>
      </c>
      <c r="AR146">
        <v>-286</v>
      </c>
      <c r="AS146">
        <v>-816</v>
      </c>
      <c r="AT146">
        <v>0</v>
      </c>
      <c r="AU146">
        <v>0</v>
      </c>
      <c r="AV146">
        <v>125160</v>
      </c>
      <c r="AW146">
        <v>616680</v>
      </c>
      <c r="AX146">
        <v>0</v>
      </c>
      <c r="AY146">
        <v>0</v>
      </c>
      <c r="AZ146">
        <v>125160</v>
      </c>
      <c r="BA146">
        <v>616860</v>
      </c>
      <c r="BB146">
        <v>0</v>
      </c>
      <c r="BC146">
        <v>0</v>
      </c>
      <c r="BD146">
        <v>0</v>
      </c>
      <c r="BE146">
        <v>180</v>
      </c>
      <c r="BF146">
        <v>0</v>
      </c>
      <c r="BG146" s="106">
        <v>7375</v>
      </c>
      <c r="BH146" s="106">
        <v>616680</v>
      </c>
      <c r="BI146" s="106"/>
      <c r="BJ146" s="106" t="s">
        <v>406</v>
      </c>
      <c r="BK146" s="106">
        <v>7380</v>
      </c>
      <c r="BL146" t="s">
        <v>1997</v>
      </c>
      <c r="BM146" s="299">
        <v>1490</v>
      </c>
    </row>
    <row r="147" spans="1:65">
      <c r="A147" t="s">
        <v>60</v>
      </c>
      <c r="B147" t="s">
        <v>59</v>
      </c>
      <c r="C147" t="s">
        <v>58</v>
      </c>
      <c r="D147" t="s">
        <v>149</v>
      </c>
      <c r="E147">
        <v>3941</v>
      </c>
      <c r="F147">
        <v>4147</v>
      </c>
      <c r="G147">
        <v>4297</v>
      </c>
      <c r="H147">
        <v>4441</v>
      </c>
      <c r="I147">
        <v>3798</v>
      </c>
      <c r="J147">
        <v>3991</v>
      </c>
      <c r="K147">
        <v>4161</v>
      </c>
      <c r="L147">
        <v>4294</v>
      </c>
      <c r="M147">
        <v>3969</v>
      </c>
      <c r="N147">
        <v>3974</v>
      </c>
      <c r="O147">
        <v>4080</v>
      </c>
      <c r="P147">
        <v>0</v>
      </c>
      <c r="Q147">
        <v>3.4589326043028647E-2</v>
      </c>
      <c r="R147">
        <v>582</v>
      </c>
      <c r="S147">
        <v>867180</v>
      </c>
      <c r="T147">
        <v>143</v>
      </c>
      <c r="U147">
        <v>299</v>
      </c>
      <c r="V147">
        <v>435</v>
      </c>
      <c r="W147">
        <v>582</v>
      </c>
      <c r="X147">
        <v>213070</v>
      </c>
      <c r="Y147">
        <v>232439.99999999994</v>
      </c>
      <c r="Z147">
        <v>202640.00000000006</v>
      </c>
      <c r="AA147">
        <v>219030</v>
      </c>
      <c r="AB147">
        <v>-28</v>
      </c>
      <c r="AC147">
        <v>173</v>
      </c>
      <c r="AD147">
        <v>217</v>
      </c>
      <c r="AE147">
        <v>0</v>
      </c>
      <c r="AF147">
        <v>0</v>
      </c>
      <c r="AG147">
        <v>216050</v>
      </c>
      <c r="AH147">
        <v>323330</v>
      </c>
      <c r="AI147">
        <v>0</v>
      </c>
      <c r="AJ147">
        <v>867180</v>
      </c>
      <c r="AK147">
        <v>2332000</v>
      </c>
      <c r="AL147">
        <v>1490</v>
      </c>
      <c r="AM147">
        <v>16826</v>
      </c>
      <c r="AN147">
        <v>16244</v>
      </c>
      <c r="AO147">
        <v>12885</v>
      </c>
      <c r="AP147">
        <v>12446</v>
      </c>
      <c r="AQ147">
        <v>-171</v>
      </c>
      <c r="AR147">
        <v>17</v>
      </c>
      <c r="AS147">
        <v>81</v>
      </c>
      <c r="AT147">
        <v>0</v>
      </c>
      <c r="AU147">
        <v>0</v>
      </c>
      <c r="AV147">
        <v>0</v>
      </c>
      <c r="AW147">
        <v>0</v>
      </c>
      <c r="AX147">
        <v>0</v>
      </c>
      <c r="AY147">
        <v>213070</v>
      </c>
      <c r="AZ147">
        <v>16389.999999999942</v>
      </c>
      <c r="BA147">
        <v>-120689.99999999994</v>
      </c>
      <c r="BB147">
        <v>0</v>
      </c>
      <c r="BC147">
        <v>213070</v>
      </c>
      <c r="BD147">
        <v>232439.99999999994</v>
      </c>
      <c r="BE147">
        <v>202640.00000000006</v>
      </c>
      <c r="BF147">
        <v>0</v>
      </c>
      <c r="BG147" s="106">
        <v>4080</v>
      </c>
      <c r="BH147" s="106">
        <v>0</v>
      </c>
      <c r="BI147" s="106"/>
      <c r="BJ147" s="106" t="s">
        <v>406</v>
      </c>
      <c r="BK147" s="106">
        <v>3665</v>
      </c>
      <c r="BL147" t="s">
        <v>1997</v>
      </c>
      <c r="BM147" s="299">
        <v>1490</v>
      </c>
    </row>
    <row r="148" spans="1:65">
      <c r="A148" t="s">
        <v>53</v>
      </c>
      <c r="B148" t="s">
        <v>52</v>
      </c>
      <c r="C148" t="s">
        <v>51</v>
      </c>
      <c r="D148" t="s">
        <v>147</v>
      </c>
      <c r="E148">
        <v>6063</v>
      </c>
      <c r="F148">
        <v>6352</v>
      </c>
      <c r="G148">
        <v>6837</v>
      </c>
      <c r="H148">
        <v>7446</v>
      </c>
      <c r="I148">
        <v>6063</v>
      </c>
      <c r="J148">
        <v>6066.16</v>
      </c>
      <c r="K148">
        <v>6529.335</v>
      </c>
      <c r="L148">
        <v>7092.3150000000005</v>
      </c>
      <c r="M148">
        <v>6785</v>
      </c>
      <c r="N148">
        <v>6569</v>
      </c>
      <c r="O148">
        <v>6761</v>
      </c>
      <c r="P148">
        <v>0</v>
      </c>
      <c r="Q148">
        <v>3.5477938422353819E-2</v>
      </c>
      <c r="R148">
        <v>947.19000000000233</v>
      </c>
      <c r="S148">
        <v>1411313.1000000034</v>
      </c>
      <c r="T148">
        <v>0</v>
      </c>
      <c r="U148">
        <v>285.84000000000015</v>
      </c>
      <c r="V148">
        <v>593.50500000000102</v>
      </c>
      <c r="W148">
        <v>947.19000000000233</v>
      </c>
      <c r="X148">
        <v>0</v>
      </c>
      <c r="Y148">
        <v>425901.60000000015</v>
      </c>
      <c r="Z148">
        <v>458420.85000000132</v>
      </c>
      <c r="AA148">
        <v>526990.65000000189</v>
      </c>
      <c r="AB148">
        <v>-722</v>
      </c>
      <c r="AC148">
        <v>-217</v>
      </c>
      <c r="AD148">
        <v>76</v>
      </c>
      <c r="AE148">
        <v>0</v>
      </c>
      <c r="AF148">
        <v>0</v>
      </c>
      <c r="AG148">
        <v>0</v>
      </c>
      <c r="AH148">
        <v>0</v>
      </c>
      <c r="AI148">
        <v>0</v>
      </c>
      <c r="AJ148">
        <v>1411313.1000000034</v>
      </c>
      <c r="AK148">
        <v>3965000</v>
      </c>
      <c r="AL148">
        <v>1490</v>
      </c>
      <c r="AM148">
        <v>26698</v>
      </c>
      <c r="AN148">
        <v>25750.809999999998</v>
      </c>
      <c r="AO148">
        <v>20635</v>
      </c>
      <c r="AP148">
        <v>19687.809999999998</v>
      </c>
      <c r="AQ148">
        <v>-722</v>
      </c>
      <c r="AR148">
        <v>-502.84000000000015</v>
      </c>
      <c r="AS148">
        <v>-231.66499999999996</v>
      </c>
      <c r="AT148">
        <v>0</v>
      </c>
      <c r="AU148">
        <v>0</v>
      </c>
      <c r="AV148">
        <v>0</v>
      </c>
      <c r="AW148">
        <v>0</v>
      </c>
      <c r="AX148">
        <v>0</v>
      </c>
      <c r="AY148">
        <v>0</v>
      </c>
      <c r="AZ148">
        <v>425901.60000000015</v>
      </c>
      <c r="BA148">
        <v>458420.85000000132</v>
      </c>
      <c r="BB148">
        <v>0</v>
      </c>
      <c r="BC148">
        <v>0</v>
      </c>
      <c r="BD148">
        <v>425901.60000000015</v>
      </c>
      <c r="BE148">
        <v>458420.85000000132</v>
      </c>
      <c r="BF148">
        <v>0</v>
      </c>
      <c r="BG148" s="106">
        <v>6761</v>
      </c>
      <c r="BH148" s="106">
        <v>0</v>
      </c>
      <c r="BI148" s="106"/>
      <c r="BJ148" s="106" t="s">
        <v>407</v>
      </c>
      <c r="BK148" s="106">
        <v>5822</v>
      </c>
      <c r="BL148" t="s">
        <v>1996</v>
      </c>
      <c r="BM148" s="299">
        <v>1490</v>
      </c>
    </row>
    <row r="149" spans="1:65">
      <c r="A149" t="s">
        <v>60</v>
      </c>
      <c r="B149" t="s">
        <v>69</v>
      </c>
      <c r="C149" t="s">
        <v>101</v>
      </c>
      <c r="D149" t="s">
        <v>145</v>
      </c>
      <c r="E149">
        <v>14780</v>
      </c>
      <c r="F149">
        <v>14746</v>
      </c>
      <c r="G149">
        <v>14745</v>
      </c>
      <c r="H149">
        <v>14745</v>
      </c>
      <c r="I149">
        <v>15289</v>
      </c>
      <c r="J149">
        <v>15000</v>
      </c>
      <c r="K149">
        <v>14500</v>
      </c>
      <c r="L149">
        <v>14200</v>
      </c>
      <c r="M149">
        <v>15289</v>
      </c>
      <c r="N149">
        <v>15070</v>
      </c>
      <c r="O149">
        <v>15285</v>
      </c>
      <c r="P149">
        <v>0</v>
      </c>
      <c r="Q149">
        <v>4.5750305002033347E-4</v>
      </c>
      <c r="R149">
        <v>27</v>
      </c>
      <c r="S149">
        <v>40230</v>
      </c>
      <c r="T149">
        <v>-509</v>
      </c>
      <c r="U149">
        <v>-763</v>
      </c>
      <c r="V149">
        <v>-518</v>
      </c>
      <c r="W149">
        <v>27</v>
      </c>
      <c r="X149">
        <v>0</v>
      </c>
      <c r="Y149">
        <v>0</v>
      </c>
      <c r="Z149">
        <v>0</v>
      </c>
      <c r="AA149">
        <v>40230</v>
      </c>
      <c r="AB149">
        <v>-509</v>
      </c>
      <c r="AC149">
        <v>-324</v>
      </c>
      <c r="AD149">
        <v>-540</v>
      </c>
      <c r="AE149">
        <v>0</v>
      </c>
      <c r="AF149">
        <v>0</v>
      </c>
      <c r="AG149">
        <v>0</v>
      </c>
      <c r="AH149">
        <v>0</v>
      </c>
      <c r="AI149">
        <v>0</v>
      </c>
      <c r="AJ149">
        <v>40230</v>
      </c>
      <c r="AK149">
        <v>10135000</v>
      </c>
      <c r="AL149">
        <v>1490</v>
      </c>
      <c r="AM149">
        <v>59016</v>
      </c>
      <c r="AN149">
        <v>58989</v>
      </c>
      <c r="AO149">
        <v>44236</v>
      </c>
      <c r="AP149">
        <v>43700</v>
      </c>
      <c r="AQ149">
        <v>0</v>
      </c>
      <c r="AR149">
        <v>-70</v>
      </c>
      <c r="AS149">
        <v>-785</v>
      </c>
      <c r="AT149">
        <v>0</v>
      </c>
      <c r="AU149">
        <v>0</v>
      </c>
      <c r="AV149">
        <v>0</v>
      </c>
      <c r="AW149">
        <v>0</v>
      </c>
      <c r="AX149">
        <v>0</v>
      </c>
      <c r="AY149">
        <v>0</v>
      </c>
      <c r="AZ149">
        <v>0</v>
      </c>
      <c r="BA149">
        <v>0</v>
      </c>
      <c r="BB149">
        <v>0</v>
      </c>
      <c r="BC149">
        <v>0</v>
      </c>
      <c r="BD149">
        <v>0</v>
      </c>
      <c r="BE149">
        <v>0</v>
      </c>
      <c r="BF149">
        <v>0</v>
      </c>
      <c r="BG149" s="106">
        <v>15285</v>
      </c>
      <c r="BH149" s="106">
        <v>0</v>
      </c>
      <c r="BI149" s="106"/>
      <c r="BJ149" s="106" t="s">
        <v>406</v>
      </c>
      <c r="BK149" s="106">
        <v>14200</v>
      </c>
      <c r="BL149" t="s">
        <v>1997</v>
      </c>
      <c r="BM149" s="299">
        <v>1490</v>
      </c>
    </row>
    <row r="150" spans="1:65">
      <c r="A150" t="s">
        <v>60</v>
      </c>
      <c r="B150" t="s">
        <v>69</v>
      </c>
      <c r="C150" t="s">
        <v>101</v>
      </c>
      <c r="D150" t="s">
        <v>143</v>
      </c>
      <c r="E150">
        <v>5534</v>
      </c>
      <c r="F150">
        <v>5518</v>
      </c>
      <c r="G150">
        <v>5702</v>
      </c>
      <c r="H150">
        <v>5762</v>
      </c>
      <c r="I150">
        <v>5461</v>
      </c>
      <c r="J150">
        <v>5385</v>
      </c>
      <c r="K150">
        <v>5529</v>
      </c>
      <c r="L150">
        <v>5581</v>
      </c>
      <c r="M150">
        <v>5888</v>
      </c>
      <c r="N150">
        <v>5890</v>
      </c>
      <c r="O150">
        <v>5925</v>
      </c>
      <c r="P150">
        <v>0</v>
      </c>
      <c r="Q150">
        <v>2.4871202700302006E-2</v>
      </c>
      <c r="R150">
        <v>560</v>
      </c>
      <c r="S150">
        <v>1266160</v>
      </c>
      <c r="T150">
        <v>73</v>
      </c>
      <c r="U150">
        <v>206</v>
      </c>
      <c r="V150">
        <v>379</v>
      </c>
      <c r="W150">
        <v>560</v>
      </c>
      <c r="X150">
        <v>165053</v>
      </c>
      <c r="Y150">
        <v>300713.00000000006</v>
      </c>
      <c r="Z150">
        <v>391152.99999999994</v>
      </c>
      <c r="AA150">
        <v>409241</v>
      </c>
      <c r="AB150">
        <v>-354</v>
      </c>
      <c r="AC150">
        <v>-372</v>
      </c>
      <c r="AD150">
        <v>-223</v>
      </c>
      <c r="AE150">
        <v>0</v>
      </c>
      <c r="AF150">
        <v>0</v>
      </c>
      <c r="AG150">
        <v>0</v>
      </c>
      <c r="AH150">
        <v>0</v>
      </c>
      <c r="AI150">
        <v>0</v>
      </c>
      <c r="AJ150">
        <v>1266160</v>
      </c>
      <c r="AK150">
        <v>3909000</v>
      </c>
      <c r="AL150">
        <v>2261</v>
      </c>
      <c r="AM150">
        <v>22516</v>
      </c>
      <c r="AN150">
        <v>21956</v>
      </c>
      <c r="AO150">
        <v>16982</v>
      </c>
      <c r="AP150">
        <v>16495</v>
      </c>
      <c r="AQ150">
        <v>-427</v>
      </c>
      <c r="AR150">
        <v>-505</v>
      </c>
      <c r="AS150">
        <v>-396</v>
      </c>
      <c r="AT150">
        <v>0</v>
      </c>
      <c r="AU150">
        <v>0</v>
      </c>
      <c r="AV150">
        <v>0</v>
      </c>
      <c r="AW150">
        <v>0</v>
      </c>
      <c r="AX150">
        <v>0</v>
      </c>
      <c r="AY150">
        <v>165053</v>
      </c>
      <c r="AZ150">
        <v>300713.00000000006</v>
      </c>
      <c r="BA150">
        <v>391152.99999999994</v>
      </c>
      <c r="BB150">
        <v>0</v>
      </c>
      <c r="BC150">
        <v>165053</v>
      </c>
      <c r="BD150">
        <v>300713.00000000006</v>
      </c>
      <c r="BE150">
        <v>391152.99999999994</v>
      </c>
      <c r="BF150">
        <v>0</v>
      </c>
      <c r="BG150" s="106">
        <v>5925</v>
      </c>
      <c r="BH150" s="106">
        <v>0</v>
      </c>
      <c r="BI150" s="106"/>
      <c r="BJ150" s="106" t="s">
        <v>406</v>
      </c>
      <c r="BK150" s="106">
        <v>5888</v>
      </c>
      <c r="BL150" t="s">
        <v>1997</v>
      </c>
      <c r="BM150" s="299">
        <v>2261</v>
      </c>
    </row>
    <row r="151" spans="1:65">
      <c r="A151" t="s">
        <v>48</v>
      </c>
      <c r="B151" t="s">
        <v>120</v>
      </c>
      <c r="C151" t="s">
        <v>119</v>
      </c>
      <c r="D151" t="s">
        <v>141</v>
      </c>
      <c r="E151">
        <v>4184</v>
      </c>
      <c r="F151">
        <v>4184</v>
      </c>
      <c r="G151">
        <v>4009</v>
      </c>
      <c r="H151">
        <v>4034</v>
      </c>
      <c r="I151">
        <v>4100</v>
      </c>
      <c r="J151">
        <v>4100</v>
      </c>
      <c r="K151">
        <v>3929</v>
      </c>
      <c r="L151">
        <v>3953</v>
      </c>
      <c r="M151">
        <v>4075</v>
      </c>
      <c r="N151">
        <v>4236.3261932469404</v>
      </c>
      <c r="O151">
        <v>4110</v>
      </c>
      <c r="P151">
        <v>0</v>
      </c>
      <c r="Q151">
        <v>2.0047529096337821E-2</v>
      </c>
      <c r="R151">
        <v>329</v>
      </c>
      <c r="S151">
        <v>705047</v>
      </c>
      <c r="T151">
        <v>84</v>
      </c>
      <c r="U151">
        <v>168</v>
      </c>
      <c r="V151">
        <v>248</v>
      </c>
      <c r="W151">
        <v>329</v>
      </c>
      <c r="X151">
        <v>180012</v>
      </c>
      <c r="Y151">
        <v>180012</v>
      </c>
      <c r="Z151">
        <v>171440</v>
      </c>
      <c r="AA151">
        <v>173583</v>
      </c>
      <c r="AB151">
        <v>109</v>
      </c>
      <c r="AC151">
        <v>-52.32619324694042</v>
      </c>
      <c r="AD151">
        <v>-101</v>
      </c>
      <c r="AE151">
        <v>0</v>
      </c>
      <c r="AF151">
        <v>180012</v>
      </c>
      <c r="AG151">
        <v>0</v>
      </c>
      <c r="AH151">
        <v>0</v>
      </c>
      <c r="AI151">
        <v>0</v>
      </c>
      <c r="AJ151">
        <v>705047</v>
      </c>
      <c r="AK151">
        <v>3617000</v>
      </c>
      <c r="AL151">
        <v>2143</v>
      </c>
      <c r="AM151">
        <v>16411</v>
      </c>
      <c r="AN151">
        <v>16082</v>
      </c>
      <c r="AO151">
        <v>12227</v>
      </c>
      <c r="AP151">
        <v>11982</v>
      </c>
      <c r="AQ151">
        <v>25</v>
      </c>
      <c r="AR151">
        <v>-136.32619324694042</v>
      </c>
      <c r="AS151">
        <v>-181</v>
      </c>
      <c r="AT151">
        <v>0</v>
      </c>
      <c r="AU151">
        <v>0</v>
      </c>
      <c r="AV151">
        <v>0</v>
      </c>
      <c r="AW151">
        <v>0</v>
      </c>
      <c r="AX151">
        <v>0</v>
      </c>
      <c r="AY151">
        <v>0</v>
      </c>
      <c r="AZ151">
        <v>180012</v>
      </c>
      <c r="BA151">
        <v>171440</v>
      </c>
      <c r="BB151">
        <v>0</v>
      </c>
      <c r="BC151">
        <v>180012</v>
      </c>
      <c r="BD151">
        <v>180012</v>
      </c>
      <c r="BE151">
        <v>171440</v>
      </c>
      <c r="BF151">
        <v>0</v>
      </c>
      <c r="BG151" s="106">
        <v>4110</v>
      </c>
      <c r="BH151" s="106">
        <v>0</v>
      </c>
      <c r="BI151" s="106"/>
      <c r="BJ151" s="106" t="s">
        <v>406</v>
      </c>
      <c r="BK151" s="106">
        <v>3874</v>
      </c>
      <c r="BL151" t="s">
        <v>1997</v>
      </c>
      <c r="BM151" s="299">
        <v>2143</v>
      </c>
    </row>
    <row r="152" spans="1:65">
      <c r="A152" t="s">
        <v>60</v>
      </c>
      <c r="B152" t="s">
        <v>59</v>
      </c>
      <c r="C152" t="s">
        <v>139</v>
      </c>
      <c r="D152" t="s">
        <v>138</v>
      </c>
      <c r="E152">
        <v>6943</v>
      </c>
      <c r="F152">
        <v>7190</v>
      </c>
      <c r="G152">
        <v>6994</v>
      </c>
      <c r="H152">
        <v>7253</v>
      </c>
      <c r="I152">
        <v>6801</v>
      </c>
      <c r="J152">
        <v>6953</v>
      </c>
      <c r="K152">
        <v>6937</v>
      </c>
      <c r="L152">
        <v>7213</v>
      </c>
      <c r="M152">
        <v>6864</v>
      </c>
      <c r="N152">
        <v>6944</v>
      </c>
      <c r="O152">
        <v>6862</v>
      </c>
      <c r="P152">
        <v>0</v>
      </c>
      <c r="Q152">
        <v>1.6772374911909797E-2</v>
      </c>
      <c r="R152">
        <v>476</v>
      </c>
      <c r="S152">
        <v>709240</v>
      </c>
      <c r="T152">
        <v>142</v>
      </c>
      <c r="U152">
        <v>379</v>
      </c>
      <c r="V152">
        <v>436</v>
      </c>
      <c r="W152">
        <v>476</v>
      </c>
      <c r="X152">
        <v>211580</v>
      </c>
      <c r="Y152">
        <v>353130</v>
      </c>
      <c r="Z152">
        <v>84930</v>
      </c>
      <c r="AA152">
        <v>59600</v>
      </c>
      <c r="AB152">
        <v>79</v>
      </c>
      <c r="AC152">
        <v>246</v>
      </c>
      <c r="AD152">
        <v>132</v>
      </c>
      <c r="AE152">
        <v>0</v>
      </c>
      <c r="AF152">
        <v>117710</v>
      </c>
      <c r="AG152">
        <v>366540</v>
      </c>
      <c r="AH152">
        <v>165390</v>
      </c>
      <c r="AI152">
        <v>0</v>
      </c>
      <c r="AJ152">
        <v>709240</v>
      </c>
      <c r="AK152">
        <v>4429000</v>
      </c>
      <c r="AL152">
        <v>1490</v>
      </c>
      <c r="AM152">
        <v>28380</v>
      </c>
      <c r="AN152">
        <v>27904</v>
      </c>
      <c r="AO152">
        <v>21437</v>
      </c>
      <c r="AP152">
        <v>21103</v>
      </c>
      <c r="AQ152">
        <v>-63</v>
      </c>
      <c r="AR152">
        <v>9</v>
      </c>
      <c r="AS152">
        <v>75</v>
      </c>
      <c r="AT152">
        <v>0</v>
      </c>
      <c r="AU152">
        <v>0</v>
      </c>
      <c r="AV152">
        <v>366540</v>
      </c>
      <c r="AW152">
        <v>165390</v>
      </c>
      <c r="AX152">
        <v>0</v>
      </c>
      <c r="AY152">
        <v>93870</v>
      </c>
      <c r="AZ152">
        <v>-13410</v>
      </c>
      <c r="BA152">
        <v>-80460</v>
      </c>
      <c r="BB152">
        <v>0</v>
      </c>
      <c r="BC152">
        <v>211580</v>
      </c>
      <c r="BD152">
        <v>-13410</v>
      </c>
      <c r="BE152">
        <v>-80460</v>
      </c>
      <c r="BF152">
        <v>0</v>
      </c>
      <c r="BG152" s="106">
        <v>6862</v>
      </c>
      <c r="BH152" s="106">
        <v>165390</v>
      </c>
      <c r="BI152" s="106"/>
      <c r="BJ152" s="106" t="s">
        <v>406</v>
      </c>
      <c r="BK152" s="106">
        <v>6800</v>
      </c>
      <c r="BL152" t="s">
        <v>1997</v>
      </c>
      <c r="BM152" s="299">
        <v>1490</v>
      </c>
    </row>
    <row r="153" spans="1:65">
      <c r="A153" t="s">
        <v>53</v>
      </c>
      <c r="B153" t="s">
        <v>105</v>
      </c>
      <c r="C153" t="s">
        <v>104</v>
      </c>
      <c r="D153" t="s">
        <v>136</v>
      </c>
      <c r="E153">
        <v>4856</v>
      </c>
      <c r="F153">
        <v>5029</v>
      </c>
      <c r="G153">
        <v>5006</v>
      </c>
      <c r="H153">
        <v>5132</v>
      </c>
      <c r="I153">
        <v>4674</v>
      </c>
      <c r="J153">
        <v>4863</v>
      </c>
      <c r="K153">
        <v>4827</v>
      </c>
      <c r="L153">
        <v>4956</v>
      </c>
      <c r="M153">
        <v>4885</v>
      </c>
      <c r="N153">
        <v>4684</v>
      </c>
      <c r="O153">
        <v>4546</v>
      </c>
      <c r="P153">
        <v>0</v>
      </c>
      <c r="Q153">
        <v>3.510962393247765E-2</v>
      </c>
      <c r="R153">
        <v>703</v>
      </c>
      <c r="S153">
        <v>1047470</v>
      </c>
      <c r="T153">
        <v>182</v>
      </c>
      <c r="U153">
        <v>348</v>
      </c>
      <c r="V153">
        <v>527</v>
      </c>
      <c r="W153">
        <v>703</v>
      </c>
      <c r="X153">
        <v>271180</v>
      </c>
      <c r="Y153">
        <v>247340</v>
      </c>
      <c r="Z153">
        <v>266710</v>
      </c>
      <c r="AA153">
        <v>262240</v>
      </c>
      <c r="AB153">
        <v>-29</v>
      </c>
      <c r="AC153">
        <v>345</v>
      </c>
      <c r="AD153">
        <v>460</v>
      </c>
      <c r="AE153">
        <v>0</v>
      </c>
      <c r="AF153">
        <v>0</v>
      </c>
      <c r="AG153">
        <v>470840</v>
      </c>
      <c r="AH153">
        <v>314390</v>
      </c>
      <c r="AI153">
        <v>0</v>
      </c>
      <c r="AJ153">
        <v>1047470</v>
      </c>
      <c r="AK153">
        <v>3358000</v>
      </c>
      <c r="AL153">
        <v>1490</v>
      </c>
      <c r="AM153">
        <v>20023</v>
      </c>
      <c r="AN153">
        <v>19320</v>
      </c>
      <c r="AO153">
        <v>15167</v>
      </c>
      <c r="AP153">
        <v>14646</v>
      </c>
      <c r="AQ153">
        <v>-211</v>
      </c>
      <c r="AR153">
        <v>179</v>
      </c>
      <c r="AS153">
        <v>281</v>
      </c>
      <c r="AT153">
        <v>0</v>
      </c>
      <c r="AU153">
        <v>0</v>
      </c>
      <c r="AV153">
        <v>470840</v>
      </c>
      <c r="AW153">
        <v>314390</v>
      </c>
      <c r="AX153">
        <v>0</v>
      </c>
      <c r="AY153">
        <v>271180</v>
      </c>
      <c r="AZ153">
        <v>-223500</v>
      </c>
      <c r="BA153">
        <v>-47680</v>
      </c>
      <c r="BB153">
        <v>0</v>
      </c>
      <c r="BC153">
        <v>271180</v>
      </c>
      <c r="BD153">
        <v>-223500</v>
      </c>
      <c r="BE153">
        <v>-47680</v>
      </c>
      <c r="BF153">
        <v>0</v>
      </c>
      <c r="BG153" s="106">
        <v>4546</v>
      </c>
      <c r="BH153" s="106">
        <v>314390</v>
      </c>
      <c r="BI153" s="106"/>
      <c r="BJ153" s="106" t="s">
        <v>406</v>
      </c>
      <c r="BK153" s="106">
        <v>4885</v>
      </c>
      <c r="BL153" t="s">
        <v>1997</v>
      </c>
      <c r="BM153" s="299">
        <v>1490</v>
      </c>
    </row>
    <row r="154" spans="1:65">
      <c r="A154" t="s">
        <v>77</v>
      </c>
      <c r="B154" t="s">
        <v>76</v>
      </c>
      <c r="C154" t="s">
        <v>75</v>
      </c>
      <c r="D154" t="s">
        <v>134</v>
      </c>
      <c r="E154">
        <v>7758</v>
      </c>
      <c r="F154">
        <v>7817</v>
      </c>
      <c r="G154">
        <v>7836</v>
      </c>
      <c r="H154">
        <v>8536</v>
      </c>
      <c r="I154">
        <v>7855</v>
      </c>
      <c r="J154">
        <v>7582</v>
      </c>
      <c r="K154">
        <v>7601</v>
      </c>
      <c r="L154">
        <v>8280</v>
      </c>
      <c r="M154">
        <v>7855</v>
      </c>
      <c r="N154">
        <v>8092</v>
      </c>
      <c r="O154">
        <v>8264</v>
      </c>
      <c r="P154">
        <v>0</v>
      </c>
      <c r="Q154">
        <v>1.968885967383479E-2</v>
      </c>
      <c r="R154">
        <v>629</v>
      </c>
      <c r="S154">
        <v>937210</v>
      </c>
      <c r="T154">
        <v>-97</v>
      </c>
      <c r="U154">
        <v>138</v>
      </c>
      <c r="V154">
        <v>373</v>
      </c>
      <c r="W154">
        <v>629</v>
      </c>
      <c r="X154">
        <v>0</v>
      </c>
      <c r="Y154">
        <v>205620</v>
      </c>
      <c r="Z154">
        <v>350150</v>
      </c>
      <c r="AA154">
        <v>381440</v>
      </c>
      <c r="AB154">
        <v>-97</v>
      </c>
      <c r="AC154">
        <v>-275</v>
      </c>
      <c r="AD154">
        <v>-428</v>
      </c>
      <c r="AE154">
        <v>0</v>
      </c>
      <c r="AF154">
        <v>0</v>
      </c>
      <c r="AG154">
        <v>0</v>
      </c>
      <c r="AH154">
        <v>0</v>
      </c>
      <c r="AI154">
        <v>0</v>
      </c>
      <c r="AJ154">
        <v>937210</v>
      </c>
      <c r="AK154">
        <v>5918000</v>
      </c>
      <c r="AL154">
        <v>1490</v>
      </c>
      <c r="AM154">
        <v>31947</v>
      </c>
      <c r="AN154">
        <v>31318</v>
      </c>
      <c r="AO154">
        <v>24189</v>
      </c>
      <c r="AP154">
        <v>23463</v>
      </c>
      <c r="AQ154">
        <v>0</v>
      </c>
      <c r="AR154">
        <v>-510</v>
      </c>
      <c r="AS154">
        <v>-663</v>
      </c>
      <c r="AT154">
        <v>0</v>
      </c>
      <c r="AU154">
        <v>0</v>
      </c>
      <c r="AV154">
        <v>0</v>
      </c>
      <c r="AW154">
        <v>0</v>
      </c>
      <c r="AX154">
        <v>0</v>
      </c>
      <c r="AY154">
        <v>0</v>
      </c>
      <c r="AZ154">
        <v>205620</v>
      </c>
      <c r="BA154">
        <v>350150</v>
      </c>
      <c r="BB154">
        <v>0</v>
      </c>
      <c r="BC154">
        <v>0</v>
      </c>
      <c r="BD154">
        <v>205620</v>
      </c>
      <c r="BE154">
        <v>350150</v>
      </c>
      <c r="BF154">
        <v>0</v>
      </c>
      <c r="BG154" s="106">
        <v>8264</v>
      </c>
      <c r="BH154" s="106">
        <v>0</v>
      </c>
      <c r="BI154" s="106"/>
      <c r="BJ154" s="106" t="s">
        <v>407</v>
      </c>
      <c r="BK154" s="106">
        <v>7619</v>
      </c>
      <c r="BL154" t="s">
        <v>1996</v>
      </c>
      <c r="BM154" s="299">
        <v>1490</v>
      </c>
    </row>
    <row r="155" spans="1:65">
      <c r="A155" t="s">
        <v>48</v>
      </c>
      <c r="B155" t="s">
        <v>64</v>
      </c>
      <c r="C155" t="s">
        <v>63</v>
      </c>
      <c r="D155" t="s">
        <v>132</v>
      </c>
      <c r="E155">
        <v>5778</v>
      </c>
      <c r="F155">
        <v>6064</v>
      </c>
      <c r="G155">
        <v>5926</v>
      </c>
      <c r="H155">
        <v>5783</v>
      </c>
      <c r="I155">
        <v>5817</v>
      </c>
      <c r="J155">
        <v>6065</v>
      </c>
      <c r="K155">
        <v>5955</v>
      </c>
      <c r="L155">
        <v>5845</v>
      </c>
      <c r="M155">
        <v>5343</v>
      </c>
      <c r="N155">
        <v>5931</v>
      </c>
      <c r="O155">
        <v>5950</v>
      </c>
      <c r="P155">
        <v>0</v>
      </c>
      <c r="Q155">
        <v>-5.5623965012101401E-3</v>
      </c>
      <c r="R155">
        <v>-131</v>
      </c>
      <c r="S155">
        <v>0</v>
      </c>
      <c r="T155">
        <v>-39</v>
      </c>
      <c r="U155">
        <v>-40</v>
      </c>
      <c r="V155">
        <v>-69</v>
      </c>
      <c r="W155">
        <v>-131</v>
      </c>
      <c r="X155">
        <v>0</v>
      </c>
      <c r="Y155">
        <v>0</v>
      </c>
      <c r="Z155">
        <v>0</v>
      </c>
      <c r="AA155">
        <v>0</v>
      </c>
      <c r="AB155">
        <v>435</v>
      </c>
      <c r="AC155">
        <v>133</v>
      </c>
      <c r="AD155">
        <v>-24</v>
      </c>
      <c r="AE155">
        <v>0</v>
      </c>
      <c r="AF155">
        <v>0</v>
      </c>
      <c r="AG155">
        <v>0</v>
      </c>
      <c r="AH155">
        <v>0</v>
      </c>
      <c r="AI155">
        <v>0</v>
      </c>
      <c r="AJ155">
        <v>0</v>
      </c>
      <c r="AK155">
        <v>4099000</v>
      </c>
      <c r="AL155">
        <v>1804</v>
      </c>
      <c r="AM155">
        <v>23551</v>
      </c>
      <c r="AN155">
        <v>23682</v>
      </c>
      <c r="AO155">
        <v>17773</v>
      </c>
      <c r="AP155">
        <v>17865</v>
      </c>
      <c r="AQ155">
        <v>474</v>
      </c>
      <c r="AR155">
        <v>134</v>
      </c>
      <c r="AS155">
        <v>5</v>
      </c>
      <c r="AT155">
        <v>0</v>
      </c>
      <c r="AU155">
        <v>0</v>
      </c>
      <c r="AV155">
        <v>0</v>
      </c>
      <c r="AW155">
        <v>0</v>
      </c>
      <c r="AX155">
        <v>0</v>
      </c>
      <c r="AY155">
        <v>0</v>
      </c>
      <c r="AZ155">
        <v>0</v>
      </c>
      <c r="BA155">
        <v>0</v>
      </c>
      <c r="BB155">
        <v>0</v>
      </c>
      <c r="BC155">
        <v>0</v>
      </c>
      <c r="BD155">
        <v>0</v>
      </c>
      <c r="BE155">
        <v>0</v>
      </c>
      <c r="BF155">
        <v>0</v>
      </c>
      <c r="BG155" s="106">
        <v>5950</v>
      </c>
      <c r="BH155" s="106">
        <v>0</v>
      </c>
      <c r="BI155" s="106"/>
      <c r="BJ155" s="106" t="s">
        <v>406</v>
      </c>
      <c r="BK155" s="106">
        <v>5852</v>
      </c>
      <c r="BL155" t="s">
        <v>1996</v>
      </c>
      <c r="BM155" s="299">
        <v>1804</v>
      </c>
    </row>
    <row r="156" spans="1:65">
      <c r="A156" t="s">
        <v>53</v>
      </c>
      <c r="B156" t="s">
        <v>52</v>
      </c>
      <c r="C156" t="s">
        <v>108</v>
      </c>
      <c r="D156" t="s">
        <v>130</v>
      </c>
      <c r="E156">
        <v>22807</v>
      </c>
      <c r="F156">
        <v>22635</v>
      </c>
      <c r="G156">
        <v>23170</v>
      </c>
      <c r="H156">
        <v>23087</v>
      </c>
      <c r="I156">
        <v>22681</v>
      </c>
      <c r="J156">
        <v>22691</v>
      </c>
      <c r="K156">
        <v>23182</v>
      </c>
      <c r="L156">
        <v>21857</v>
      </c>
      <c r="M156">
        <v>20264</v>
      </c>
      <c r="N156">
        <v>20987</v>
      </c>
      <c r="O156">
        <v>22183</v>
      </c>
      <c r="P156">
        <v>0</v>
      </c>
      <c r="Q156">
        <v>1.4045954699615044E-2</v>
      </c>
      <c r="R156">
        <v>1288</v>
      </c>
      <c r="S156">
        <v>1919120</v>
      </c>
      <c r="T156">
        <v>126</v>
      </c>
      <c r="U156">
        <v>70</v>
      </c>
      <c r="V156">
        <v>58</v>
      </c>
      <c r="W156">
        <v>1288</v>
      </c>
      <c r="X156">
        <v>187740</v>
      </c>
      <c r="Y156">
        <v>0</v>
      </c>
      <c r="Z156">
        <v>0</v>
      </c>
      <c r="AA156">
        <v>1731380</v>
      </c>
      <c r="AB156">
        <v>2543</v>
      </c>
      <c r="AC156">
        <v>1648</v>
      </c>
      <c r="AD156">
        <v>987</v>
      </c>
      <c r="AE156">
        <v>0</v>
      </c>
      <c r="AF156">
        <v>187740</v>
      </c>
      <c r="AG156">
        <v>0</v>
      </c>
      <c r="AH156">
        <v>0</v>
      </c>
      <c r="AI156">
        <v>0</v>
      </c>
      <c r="AJ156">
        <v>1919120</v>
      </c>
      <c r="AK156">
        <v>14536000</v>
      </c>
      <c r="AL156">
        <v>1490</v>
      </c>
      <c r="AM156">
        <v>91699</v>
      </c>
      <c r="AN156">
        <v>90411</v>
      </c>
      <c r="AO156">
        <v>68892</v>
      </c>
      <c r="AP156">
        <v>67730</v>
      </c>
      <c r="AQ156">
        <v>2417</v>
      </c>
      <c r="AR156">
        <v>1704</v>
      </c>
      <c r="AS156">
        <v>999</v>
      </c>
      <c r="AT156">
        <v>0</v>
      </c>
      <c r="AU156">
        <v>0</v>
      </c>
      <c r="AV156">
        <v>0</v>
      </c>
      <c r="AW156">
        <v>0</v>
      </c>
      <c r="AX156">
        <v>0</v>
      </c>
      <c r="AY156">
        <v>0</v>
      </c>
      <c r="AZ156">
        <v>0</v>
      </c>
      <c r="BA156">
        <v>0</v>
      </c>
      <c r="BB156">
        <v>0</v>
      </c>
      <c r="BC156">
        <v>187740</v>
      </c>
      <c r="BD156">
        <v>0</v>
      </c>
      <c r="BE156">
        <v>0</v>
      </c>
      <c r="BF156">
        <v>0</v>
      </c>
      <c r="BG156" s="106">
        <v>22183</v>
      </c>
      <c r="BH156" s="106">
        <v>0</v>
      </c>
      <c r="BI156" s="106"/>
      <c r="BJ156" s="106" t="s">
        <v>406</v>
      </c>
      <c r="BK156" s="106">
        <v>21491</v>
      </c>
      <c r="BL156" t="s">
        <v>1996</v>
      </c>
      <c r="BM156" s="299">
        <v>1490</v>
      </c>
    </row>
    <row r="157" spans="1:65">
      <c r="A157" t="s">
        <v>48</v>
      </c>
      <c r="B157" t="s">
        <v>64</v>
      </c>
      <c r="C157" t="s">
        <v>72</v>
      </c>
      <c r="D157" t="s">
        <v>128</v>
      </c>
      <c r="E157">
        <v>9401</v>
      </c>
      <c r="F157">
        <v>8091</v>
      </c>
      <c r="G157">
        <v>8225</v>
      </c>
      <c r="H157">
        <v>8520</v>
      </c>
      <c r="I157">
        <v>9071.9650000000001</v>
      </c>
      <c r="J157">
        <v>7807.8149999999996</v>
      </c>
      <c r="K157">
        <v>7936</v>
      </c>
      <c r="L157">
        <v>8221.7999999999993</v>
      </c>
      <c r="M157">
        <v>9640</v>
      </c>
      <c r="N157">
        <v>9837</v>
      </c>
      <c r="O157">
        <v>9837</v>
      </c>
      <c r="P157">
        <v>0</v>
      </c>
      <c r="Q157">
        <v>3.5032859187428753E-2</v>
      </c>
      <c r="R157">
        <v>1199.4199999999983</v>
      </c>
      <c r="S157">
        <v>917556.29999999865</v>
      </c>
      <c r="T157">
        <v>329.03499999999985</v>
      </c>
      <c r="U157">
        <v>612.22000000000116</v>
      </c>
      <c r="V157">
        <v>901.22000000000116</v>
      </c>
      <c r="W157">
        <v>1199.4199999999983</v>
      </c>
      <c r="X157">
        <v>251711.77499999988</v>
      </c>
      <c r="Y157">
        <v>216636.52500000098</v>
      </c>
      <c r="Z157">
        <v>221085</v>
      </c>
      <c r="AA157">
        <v>228122.99999999779</v>
      </c>
      <c r="AB157">
        <v>-239</v>
      </c>
      <c r="AC157">
        <v>-1746</v>
      </c>
      <c r="AD157">
        <v>-1612</v>
      </c>
      <c r="AE157">
        <v>0</v>
      </c>
      <c r="AF157">
        <v>0</v>
      </c>
      <c r="AG157">
        <v>0</v>
      </c>
      <c r="AH157">
        <v>0</v>
      </c>
      <c r="AI157">
        <v>0</v>
      </c>
      <c r="AJ157">
        <v>917556.29999999865</v>
      </c>
      <c r="AK157">
        <v>5319000</v>
      </c>
      <c r="AL157">
        <v>765</v>
      </c>
      <c r="AM157">
        <v>34237</v>
      </c>
      <c r="AN157">
        <v>33037.58</v>
      </c>
      <c r="AO157">
        <v>24836</v>
      </c>
      <c r="AP157">
        <v>23965.614999999998</v>
      </c>
      <c r="AQ157">
        <v>-568.03499999999985</v>
      </c>
      <c r="AR157">
        <v>-2029.1850000000004</v>
      </c>
      <c r="AS157">
        <v>-1901</v>
      </c>
      <c r="AT157">
        <v>0</v>
      </c>
      <c r="AU157">
        <v>0</v>
      </c>
      <c r="AV157">
        <v>0</v>
      </c>
      <c r="AW157">
        <v>0</v>
      </c>
      <c r="AX157">
        <v>0</v>
      </c>
      <c r="AY157">
        <v>251711.77499999988</v>
      </c>
      <c r="AZ157">
        <v>216636.52500000098</v>
      </c>
      <c r="BA157">
        <v>221085</v>
      </c>
      <c r="BB157">
        <v>0</v>
      </c>
      <c r="BC157">
        <v>251711.77499999988</v>
      </c>
      <c r="BD157">
        <v>216636.52500000098</v>
      </c>
      <c r="BE157">
        <v>221085</v>
      </c>
      <c r="BF157">
        <v>0</v>
      </c>
      <c r="BG157" s="106">
        <v>9837</v>
      </c>
      <c r="BH157" s="106">
        <v>0</v>
      </c>
      <c r="BI157" s="106"/>
      <c r="BJ157" s="106" t="s">
        <v>406</v>
      </c>
      <c r="BK157" s="106">
        <v>9303</v>
      </c>
      <c r="BL157" t="s">
        <v>1997</v>
      </c>
      <c r="BM157" s="299">
        <v>765</v>
      </c>
    </row>
    <row r="158" spans="1:65">
      <c r="A158" t="s">
        <v>48</v>
      </c>
      <c r="B158" t="s">
        <v>120</v>
      </c>
      <c r="C158" t="s">
        <v>119</v>
      </c>
      <c r="D158" t="s">
        <v>126</v>
      </c>
      <c r="E158">
        <v>5023</v>
      </c>
      <c r="F158">
        <v>5072</v>
      </c>
      <c r="G158">
        <v>5041</v>
      </c>
      <c r="H158">
        <v>5337</v>
      </c>
      <c r="I158">
        <v>5108</v>
      </c>
      <c r="J158">
        <v>4753</v>
      </c>
      <c r="K158">
        <v>4726</v>
      </c>
      <c r="L158">
        <v>5013</v>
      </c>
      <c r="M158">
        <v>4957</v>
      </c>
      <c r="N158">
        <v>4816.7340068509675</v>
      </c>
      <c r="O158">
        <v>4916</v>
      </c>
      <c r="P158">
        <v>0</v>
      </c>
      <c r="Q158">
        <v>4.2641527865969815E-2</v>
      </c>
      <c r="R158">
        <v>873</v>
      </c>
      <c r="S158">
        <v>1300770</v>
      </c>
      <c r="T158">
        <v>-85</v>
      </c>
      <c r="U158">
        <v>234</v>
      </c>
      <c r="V158">
        <v>549</v>
      </c>
      <c r="W158">
        <v>873</v>
      </c>
      <c r="X158">
        <v>0</v>
      </c>
      <c r="Y158">
        <v>348660</v>
      </c>
      <c r="Z158">
        <v>469350</v>
      </c>
      <c r="AA158">
        <v>482760</v>
      </c>
      <c r="AB158">
        <v>66</v>
      </c>
      <c r="AC158">
        <v>255.26599314903251</v>
      </c>
      <c r="AD158">
        <v>125</v>
      </c>
      <c r="AE158">
        <v>0</v>
      </c>
      <c r="AF158">
        <v>0</v>
      </c>
      <c r="AG158">
        <v>348660</v>
      </c>
      <c r="AH158">
        <v>316276.32979205844</v>
      </c>
      <c r="AI158">
        <v>0</v>
      </c>
      <c r="AJ158">
        <v>1300770</v>
      </c>
      <c r="AK158">
        <v>3723000</v>
      </c>
      <c r="AL158">
        <v>1490</v>
      </c>
      <c r="AM158">
        <v>20473</v>
      </c>
      <c r="AN158">
        <v>19600</v>
      </c>
      <c r="AO158">
        <v>15450</v>
      </c>
      <c r="AP158">
        <v>14492</v>
      </c>
      <c r="AQ158">
        <v>151</v>
      </c>
      <c r="AR158">
        <v>-63.734006850967489</v>
      </c>
      <c r="AS158">
        <v>-190</v>
      </c>
      <c r="AT158">
        <v>0</v>
      </c>
      <c r="AU158">
        <v>0</v>
      </c>
      <c r="AV158">
        <v>348660</v>
      </c>
      <c r="AW158">
        <v>316276</v>
      </c>
      <c r="AX158">
        <v>0</v>
      </c>
      <c r="AY158">
        <v>0</v>
      </c>
      <c r="AZ158">
        <v>0</v>
      </c>
      <c r="BA158">
        <v>153073.67020794156</v>
      </c>
      <c r="BB158">
        <v>0</v>
      </c>
      <c r="BC158">
        <v>0</v>
      </c>
      <c r="BD158">
        <v>0</v>
      </c>
      <c r="BE158">
        <v>153074</v>
      </c>
      <c r="BF158">
        <v>0</v>
      </c>
      <c r="BG158" s="106">
        <v>4916</v>
      </c>
      <c r="BH158" s="106">
        <v>316276</v>
      </c>
      <c r="BI158" s="106"/>
      <c r="BJ158" s="106" t="s">
        <v>408</v>
      </c>
      <c r="BK158" s="106">
        <v>4957</v>
      </c>
      <c r="BL158" t="s">
        <v>1997</v>
      </c>
      <c r="BM158" s="299">
        <v>1490</v>
      </c>
    </row>
    <row r="159" spans="1:65">
      <c r="A159" t="s">
        <v>53</v>
      </c>
      <c r="B159" t="s">
        <v>52</v>
      </c>
      <c r="C159" t="s">
        <v>108</v>
      </c>
      <c r="D159" t="s">
        <v>124</v>
      </c>
      <c r="E159">
        <v>8307</v>
      </c>
      <c r="F159">
        <v>7220</v>
      </c>
      <c r="G159">
        <v>7249</v>
      </c>
      <c r="H159">
        <v>7539</v>
      </c>
      <c r="I159">
        <v>7530</v>
      </c>
      <c r="J159">
        <v>7573</v>
      </c>
      <c r="K159">
        <v>7601</v>
      </c>
      <c r="L159">
        <v>6560</v>
      </c>
      <c r="M159">
        <v>7239</v>
      </c>
      <c r="N159">
        <v>7698</v>
      </c>
      <c r="O159">
        <v>7965</v>
      </c>
      <c r="P159">
        <v>0</v>
      </c>
      <c r="Q159">
        <v>3.4669305624278411E-2</v>
      </c>
      <c r="R159">
        <v>1051</v>
      </c>
      <c r="S159">
        <v>1565990</v>
      </c>
      <c r="T159">
        <v>777</v>
      </c>
      <c r="U159">
        <v>424</v>
      </c>
      <c r="V159">
        <v>72</v>
      </c>
      <c r="W159">
        <v>1051</v>
      </c>
      <c r="X159">
        <v>1157730</v>
      </c>
      <c r="Y159">
        <v>0</v>
      </c>
      <c r="Z159">
        <v>0</v>
      </c>
      <c r="AA159">
        <v>408260</v>
      </c>
      <c r="AB159">
        <v>1068</v>
      </c>
      <c r="AC159">
        <v>-478</v>
      </c>
      <c r="AD159">
        <v>-716</v>
      </c>
      <c r="AE159">
        <v>0</v>
      </c>
      <c r="AF159">
        <v>1157730</v>
      </c>
      <c r="AG159">
        <v>0</v>
      </c>
      <c r="AH159">
        <v>0</v>
      </c>
      <c r="AI159">
        <v>0</v>
      </c>
      <c r="AJ159">
        <v>1565990</v>
      </c>
      <c r="AK159">
        <v>5323000</v>
      </c>
      <c r="AL159">
        <v>1490</v>
      </c>
      <c r="AM159">
        <v>30315</v>
      </c>
      <c r="AN159">
        <v>29264</v>
      </c>
      <c r="AO159">
        <v>22008</v>
      </c>
      <c r="AP159">
        <v>21734</v>
      </c>
      <c r="AQ159">
        <v>291</v>
      </c>
      <c r="AR159">
        <v>-125</v>
      </c>
      <c r="AS159">
        <v>-364</v>
      </c>
      <c r="AT159">
        <v>0</v>
      </c>
      <c r="AU159" s="400" t="s">
        <v>1993</v>
      </c>
      <c r="AV159" s="400" t="s">
        <v>1994</v>
      </c>
      <c r="AW159" s="400" t="s">
        <v>1995</v>
      </c>
      <c r="AX159">
        <v>0</v>
      </c>
      <c r="AY159">
        <v>0</v>
      </c>
      <c r="AZ159">
        <v>0</v>
      </c>
      <c r="BA159">
        <v>0</v>
      </c>
      <c r="BB159">
        <v>0</v>
      </c>
      <c r="BC159">
        <v>724140</v>
      </c>
      <c r="BD159">
        <v>-316410</v>
      </c>
      <c r="BE159">
        <v>-750000</v>
      </c>
      <c r="BF159">
        <v>0</v>
      </c>
      <c r="BG159" s="106">
        <v>7965</v>
      </c>
      <c r="BH159" s="106">
        <v>750000</v>
      </c>
      <c r="BI159" s="106"/>
      <c r="BJ159" s="106" t="s">
        <v>409</v>
      </c>
      <c r="BK159" s="106">
        <v>7239</v>
      </c>
      <c r="BL159" t="s">
        <v>1996</v>
      </c>
      <c r="BM159" s="299">
        <v>1490</v>
      </c>
    </row>
    <row r="160" spans="1:65">
      <c r="A160" t="s">
        <v>53</v>
      </c>
      <c r="B160" t="s">
        <v>105</v>
      </c>
      <c r="C160" t="s">
        <v>104</v>
      </c>
      <c r="D160" t="s">
        <v>122</v>
      </c>
      <c r="E160">
        <v>17309</v>
      </c>
      <c r="F160">
        <v>17345</v>
      </c>
      <c r="G160">
        <v>16706</v>
      </c>
      <c r="H160">
        <v>17636</v>
      </c>
      <c r="I160">
        <v>16385</v>
      </c>
      <c r="J160">
        <v>17011</v>
      </c>
      <c r="K160">
        <v>16202</v>
      </c>
      <c r="L160">
        <v>16967</v>
      </c>
      <c r="M160">
        <v>17772</v>
      </c>
      <c r="N160">
        <v>17414</v>
      </c>
      <c r="O160">
        <v>17377</v>
      </c>
      <c r="P160">
        <v>0</v>
      </c>
      <c r="Q160">
        <v>3.5233926604440836E-2</v>
      </c>
      <c r="R160">
        <v>2431</v>
      </c>
      <c r="S160">
        <v>1808664</v>
      </c>
      <c r="T160">
        <v>924</v>
      </c>
      <c r="U160">
        <v>1258</v>
      </c>
      <c r="V160">
        <v>1762</v>
      </c>
      <c r="W160">
        <v>2431</v>
      </c>
      <c r="X160">
        <v>687456</v>
      </c>
      <c r="Y160">
        <v>248496</v>
      </c>
      <c r="Z160">
        <v>374976</v>
      </c>
      <c r="AA160">
        <v>497736</v>
      </c>
      <c r="AB160">
        <v>-463</v>
      </c>
      <c r="AC160">
        <v>-69</v>
      </c>
      <c r="AD160">
        <v>-671</v>
      </c>
      <c r="AE160">
        <v>0</v>
      </c>
      <c r="AF160">
        <v>0</v>
      </c>
      <c r="AG160">
        <v>0</v>
      </c>
      <c r="AH160">
        <v>0</v>
      </c>
      <c r="AI160">
        <v>0</v>
      </c>
      <c r="AJ160">
        <v>1808664</v>
      </c>
      <c r="AK160">
        <v>13151000</v>
      </c>
      <c r="AL160">
        <v>744</v>
      </c>
      <c r="AM160">
        <v>68996</v>
      </c>
      <c r="AN160">
        <v>66565</v>
      </c>
      <c r="AO160">
        <v>51687</v>
      </c>
      <c r="AP160">
        <v>50180</v>
      </c>
      <c r="AQ160">
        <v>-1387</v>
      </c>
      <c r="AR160">
        <v>-403</v>
      </c>
      <c r="AS160">
        <v>-1175</v>
      </c>
      <c r="AT160">
        <v>0</v>
      </c>
      <c r="AU160">
        <v>0</v>
      </c>
      <c r="AV160">
        <v>0</v>
      </c>
      <c r="AW160">
        <v>0</v>
      </c>
      <c r="AX160">
        <v>0</v>
      </c>
      <c r="AY160">
        <v>687456</v>
      </c>
      <c r="AZ160">
        <v>248496</v>
      </c>
      <c r="BA160">
        <v>374976</v>
      </c>
      <c r="BB160">
        <v>0</v>
      </c>
      <c r="BC160">
        <v>687456</v>
      </c>
      <c r="BD160">
        <v>248496</v>
      </c>
      <c r="BE160">
        <v>374976</v>
      </c>
      <c r="BF160">
        <v>0</v>
      </c>
      <c r="BG160" s="106">
        <v>17377</v>
      </c>
      <c r="BH160" s="106">
        <v>0</v>
      </c>
      <c r="BI160" s="106"/>
      <c r="BJ160" s="106" t="s">
        <v>407</v>
      </c>
      <c r="BK160" s="106">
        <v>17772</v>
      </c>
      <c r="BL160" t="s">
        <v>1997</v>
      </c>
      <c r="BM160" s="299">
        <v>744</v>
      </c>
    </row>
    <row r="161" spans="1:65">
      <c r="A161" t="s">
        <v>48</v>
      </c>
      <c r="B161" t="s">
        <v>120</v>
      </c>
      <c r="C161" t="s">
        <v>119</v>
      </c>
      <c r="D161" t="s">
        <v>118</v>
      </c>
      <c r="E161">
        <v>8046</v>
      </c>
      <c r="F161">
        <v>7901</v>
      </c>
      <c r="G161">
        <v>7927</v>
      </c>
      <c r="H161">
        <v>8004</v>
      </c>
      <c r="I161">
        <v>7982</v>
      </c>
      <c r="J161">
        <v>7838</v>
      </c>
      <c r="K161">
        <v>7864</v>
      </c>
      <c r="L161">
        <v>7940</v>
      </c>
      <c r="M161">
        <v>8140</v>
      </c>
      <c r="N161">
        <v>8016</v>
      </c>
      <c r="O161">
        <v>8030</v>
      </c>
      <c r="P161">
        <v>0</v>
      </c>
      <c r="Q161">
        <v>7.9678775330949241E-3</v>
      </c>
      <c r="R161">
        <v>254</v>
      </c>
      <c r="S161">
        <v>378460</v>
      </c>
      <c r="T161">
        <v>64</v>
      </c>
      <c r="U161">
        <v>127</v>
      </c>
      <c r="V161">
        <v>190</v>
      </c>
      <c r="W161">
        <v>254</v>
      </c>
      <c r="X161">
        <v>95360</v>
      </c>
      <c r="Y161">
        <v>93870</v>
      </c>
      <c r="Z161">
        <v>93870</v>
      </c>
      <c r="AA161">
        <v>95360</v>
      </c>
      <c r="AB161">
        <v>-94</v>
      </c>
      <c r="AC161">
        <v>-115</v>
      </c>
      <c r="AD161">
        <v>-103</v>
      </c>
      <c r="AE161">
        <v>0</v>
      </c>
      <c r="AF161">
        <v>0</v>
      </c>
      <c r="AG161">
        <v>0</v>
      </c>
      <c r="AH161">
        <v>0</v>
      </c>
      <c r="AI161">
        <v>0</v>
      </c>
      <c r="AJ161">
        <v>378460</v>
      </c>
      <c r="AK161">
        <v>6483000</v>
      </c>
      <c r="AL161">
        <v>1490</v>
      </c>
      <c r="AM161">
        <v>31878</v>
      </c>
      <c r="AN161">
        <v>31624</v>
      </c>
      <c r="AO161">
        <v>23832</v>
      </c>
      <c r="AP161">
        <v>23642</v>
      </c>
      <c r="AQ161">
        <v>-158</v>
      </c>
      <c r="AR161">
        <v>-178</v>
      </c>
      <c r="AS161">
        <v>-166</v>
      </c>
      <c r="AT161">
        <v>0</v>
      </c>
      <c r="AU161">
        <v>95360</v>
      </c>
      <c r="AV161">
        <v>93870</v>
      </c>
      <c r="AW161">
        <v>93870</v>
      </c>
      <c r="AX161">
        <v>0</v>
      </c>
      <c r="AY161">
        <v>95360</v>
      </c>
      <c r="AZ161">
        <v>93870</v>
      </c>
      <c r="BA161">
        <v>93870</v>
      </c>
      <c r="BB161">
        <v>0</v>
      </c>
      <c r="BC161">
        <v>0</v>
      </c>
      <c r="BD161">
        <v>0</v>
      </c>
      <c r="BE161">
        <v>0</v>
      </c>
      <c r="BF161">
        <v>0</v>
      </c>
      <c r="BG161" s="106">
        <v>8030</v>
      </c>
      <c r="BH161" s="106">
        <v>93870</v>
      </c>
      <c r="BI161" s="106"/>
      <c r="BJ161" s="106" t="s">
        <v>408</v>
      </c>
      <c r="BK161" s="106">
        <v>8140</v>
      </c>
      <c r="BL161" t="s">
        <v>1997</v>
      </c>
      <c r="BM161" s="299">
        <v>1490</v>
      </c>
    </row>
    <row r="162" spans="1:65">
      <c r="A162" t="s">
        <v>60</v>
      </c>
      <c r="B162" t="s">
        <v>59</v>
      </c>
      <c r="C162" t="s">
        <v>80</v>
      </c>
      <c r="D162" t="s">
        <v>116</v>
      </c>
      <c r="E162">
        <v>24833.909379800334</v>
      </c>
      <c r="F162">
        <v>25113</v>
      </c>
      <c r="G162">
        <v>25369</v>
      </c>
      <c r="H162">
        <v>26489.299414887962</v>
      </c>
      <c r="I162">
        <v>24585.57028600233</v>
      </c>
      <c r="J162">
        <v>24861.669223001627</v>
      </c>
      <c r="K162">
        <v>25115.095365817309</v>
      </c>
      <c r="L162">
        <v>26224.406420739087</v>
      </c>
      <c r="M162">
        <v>24925.488344272533</v>
      </c>
      <c r="N162">
        <v>26153</v>
      </c>
      <c r="O162">
        <v>25236</v>
      </c>
      <c r="P162">
        <v>0</v>
      </c>
      <c r="Q162">
        <v>1.0004080451147509E-2</v>
      </c>
      <c r="R162">
        <v>1018.4674991279317</v>
      </c>
      <c r="S162">
        <v>1517516.5737006182</v>
      </c>
      <c r="T162">
        <v>248.33909379800389</v>
      </c>
      <c r="U162">
        <v>499.66987079637329</v>
      </c>
      <c r="V162">
        <v>753.57450497905666</v>
      </c>
      <c r="W162">
        <v>1018.4674991279317</v>
      </c>
      <c r="X162">
        <v>370025.24975902581</v>
      </c>
      <c r="Y162">
        <v>374482.8577275704</v>
      </c>
      <c r="Z162">
        <v>378317.90493219823</v>
      </c>
      <c r="AA162">
        <v>394690.56128182379</v>
      </c>
      <c r="AB162">
        <v>-91.578964472199004</v>
      </c>
      <c r="AC162">
        <v>-1040</v>
      </c>
      <c r="AD162">
        <v>133</v>
      </c>
      <c r="AE162">
        <v>0</v>
      </c>
      <c r="AF162">
        <v>0</v>
      </c>
      <c r="AG162">
        <v>0</v>
      </c>
      <c r="AH162">
        <v>0</v>
      </c>
      <c r="AI162">
        <v>0</v>
      </c>
      <c r="AJ162">
        <v>1517516.5737006182</v>
      </c>
      <c r="AK162">
        <v>18923000</v>
      </c>
      <c r="AL162">
        <v>1490</v>
      </c>
      <c r="AM162">
        <v>101805.2087946883</v>
      </c>
      <c r="AN162">
        <v>100786.74129556036</v>
      </c>
      <c r="AO162">
        <v>76971.299414887966</v>
      </c>
      <c r="AP162">
        <v>76201.17100955802</v>
      </c>
      <c r="AQ162">
        <v>-339.91805827020289</v>
      </c>
      <c r="AR162">
        <v>-1291.330776998373</v>
      </c>
      <c r="AS162">
        <v>-120.90463418269064</v>
      </c>
      <c r="AT162">
        <v>0</v>
      </c>
      <c r="AU162">
        <v>0</v>
      </c>
      <c r="AV162">
        <v>0</v>
      </c>
      <c r="AW162">
        <v>0</v>
      </c>
      <c r="AX162">
        <v>0</v>
      </c>
      <c r="AY162">
        <v>370025.24975902581</v>
      </c>
      <c r="AZ162">
        <v>374482.8577275704</v>
      </c>
      <c r="BA162">
        <v>378317.90493219823</v>
      </c>
      <c r="BB162">
        <v>0</v>
      </c>
      <c r="BC162">
        <v>370025.24975902581</v>
      </c>
      <c r="BD162">
        <v>374482.8577275704</v>
      </c>
      <c r="BE162">
        <v>378317.90493219823</v>
      </c>
      <c r="BF162">
        <v>0</v>
      </c>
      <c r="BG162" s="106">
        <v>25236</v>
      </c>
      <c r="BH162" s="106">
        <v>0</v>
      </c>
      <c r="BI162" s="106"/>
      <c r="BJ162" s="106" t="s">
        <v>407</v>
      </c>
      <c r="BK162" s="106">
        <v>24676</v>
      </c>
      <c r="BL162" t="s">
        <v>1997</v>
      </c>
      <c r="BM162" s="299">
        <v>1490</v>
      </c>
    </row>
    <row r="163" spans="1:65">
      <c r="A163" t="s">
        <v>77</v>
      </c>
      <c r="B163" t="s">
        <v>76</v>
      </c>
      <c r="C163" t="s">
        <v>75</v>
      </c>
      <c r="D163" t="s">
        <v>114</v>
      </c>
      <c r="E163">
        <v>4571</v>
      </c>
      <c r="F163">
        <v>4711</v>
      </c>
      <c r="G163">
        <v>5021</v>
      </c>
      <c r="H163">
        <v>4934</v>
      </c>
      <c r="I163">
        <v>4393</v>
      </c>
      <c r="J163">
        <v>4551</v>
      </c>
      <c r="K163">
        <v>4859</v>
      </c>
      <c r="L163">
        <v>4760</v>
      </c>
      <c r="M163">
        <v>4559</v>
      </c>
      <c r="N163">
        <v>4576</v>
      </c>
      <c r="O163">
        <v>4641</v>
      </c>
      <c r="P163">
        <v>0</v>
      </c>
      <c r="Q163">
        <v>3.5036648126007174E-2</v>
      </c>
      <c r="R163">
        <v>674</v>
      </c>
      <c r="S163">
        <v>1004260</v>
      </c>
      <c r="T163">
        <v>178</v>
      </c>
      <c r="U163">
        <v>338</v>
      </c>
      <c r="V163">
        <v>500</v>
      </c>
      <c r="W163">
        <v>674</v>
      </c>
      <c r="X163">
        <v>265220</v>
      </c>
      <c r="Y163">
        <v>238400</v>
      </c>
      <c r="Z163">
        <v>241380</v>
      </c>
      <c r="AA163">
        <v>259260</v>
      </c>
      <c r="AB163">
        <v>12</v>
      </c>
      <c r="AC163">
        <v>135</v>
      </c>
      <c r="AD163">
        <v>380</v>
      </c>
      <c r="AE163">
        <v>0</v>
      </c>
      <c r="AF163">
        <v>17880</v>
      </c>
      <c r="AG163">
        <v>201150</v>
      </c>
      <c r="AH163">
        <v>525970</v>
      </c>
      <c r="AI163">
        <v>0</v>
      </c>
      <c r="AJ163">
        <v>1004260</v>
      </c>
      <c r="AK163">
        <v>3207000</v>
      </c>
      <c r="AL163">
        <v>1490</v>
      </c>
      <c r="AM163">
        <v>19237</v>
      </c>
      <c r="AN163">
        <v>18563</v>
      </c>
      <c r="AO163">
        <v>14666</v>
      </c>
      <c r="AP163">
        <v>14170</v>
      </c>
      <c r="AQ163">
        <v>-166</v>
      </c>
      <c r="AR163">
        <v>-25</v>
      </c>
      <c r="AS163">
        <v>218</v>
      </c>
      <c r="AT163">
        <v>0</v>
      </c>
      <c r="AU163">
        <v>17880</v>
      </c>
      <c r="AV163">
        <v>0</v>
      </c>
      <c r="AW163">
        <v>0</v>
      </c>
      <c r="AX163">
        <v>0</v>
      </c>
      <c r="AY163">
        <v>247340</v>
      </c>
      <c r="AZ163">
        <v>37250</v>
      </c>
      <c r="BA163">
        <v>-284590</v>
      </c>
      <c r="BB163">
        <v>0</v>
      </c>
      <c r="BC163">
        <v>247340</v>
      </c>
      <c r="BD163">
        <v>238400</v>
      </c>
      <c r="BE163">
        <v>241380</v>
      </c>
      <c r="BF163">
        <v>0</v>
      </c>
      <c r="BG163" s="106">
        <v>4641</v>
      </c>
      <c r="BH163" s="106">
        <v>0</v>
      </c>
      <c r="BI163" s="106"/>
      <c r="BJ163" s="106" t="s">
        <v>406</v>
      </c>
      <c r="BK163" s="106">
        <v>4760</v>
      </c>
      <c r="BL163" t="s">
        <v>1997</v>
      </c>
      <c r="BM163" s="299">
        <v>1490</v>
      </c>
    </row>
    <row r="164" spans="1:65">
      <c r="A164" t="s">
        <v>60</v>
      </c>
      <c r="B164" t="s">
        <v>69</v>
      </c>
      <c r="C164" t="s">
        <v>58</v>
      </c>
      <c r="D164" t="s">
        <v>112</v>
      </c>
      <c r="E164">
        <v>5625</v>
      </c>
      <c r="F164">
        <v>6022</v>
      </c>
      <c r="G164">
        <v>6386</v>
      </c>
      <c r="H164">
        <v>6250</v>
      </c>
      <c r="I164">
        <v>5967</v>
      </c>
      <c r="J164">
        <v>5826</v>
      </c>
      <c r="K164">
        <v>6169</v>
      </c>
      <c r="L164">
        <v>5955</v>
      </c>
      <c r="M164">
        <v>5854</v>
      </c>
      <c r="N164">
        <v>6077</v>
      </c>
      <c r="O164">
        <v>6187</v>
      </c>
      <c r="P164">
        <v>0</v>
      </c>
      <c r="Q164">
        <v>1.5072272783428736E-2</v>
      </c>
      <c r="R164">
        <v>366</v>
      </c>
      <c r="S164">
        <v>545340</v>
      </c>
      <c r="T164">
        <v>-342</v>
      </c>
      <c r="U164">
        <v>-146</v>
      </c>
      <c r="V164">
        <v>71</v>
      </c>
      <c r="W164">
        <v>366</v>
      </c>
      <c r="X164">
        <v>0</v>
      </c>
      <c r="Y164">
        <v>0</v>
      </c>
      <c r="Z164">
        <v>105790</v>
      </c>
      <c r="AA164">
        <v>439550</v>
      </c>
      <c r="AB164">
        <v>-229</v>
      </c>
      <c r="AC164">
        <v>-55</v>
      </c>
      <c r="AD164">
        <v>199</v>
      </c>
      <c r="AE164">
        <v>0</v>
      </c>
      <c r="AF164">
        <v>0</v>
      </c>
      <c r="AG164">
        <v>0</v>
      </c>
      <c r="AH164">
        <v>0</v>
      </c>
      <c r="AI164">
        <v>0</v>
      </c>
      <c r="AJ164">
        <v>545340</v>
      </c>
      <c r="AK164">
        <v>3397000</v>
      </c>
      <c r="AL164">
        <v>1490</v>
      </c>
      <c r="AM164">
        <v>24283</v>
      </c>
      <c r="AN164">
        <v>23917</v>
      </c>
      <c r="AO164">
        <v>18658</v>
      </c>
      <c r="AP164">
        <v>17950</v>
      </c>
      <c r="AQ164">
        <v>113</v>
      </c>
      <c r="AR164">
        <v>-251</v>
      </c>
      <c r="AS164">
        <v>-18</v>
      </c>
      <c r="AT164">
        <v>0</v>
      </c>
      <c r="AU164">
        <v>0</v>
      </c>
      <c r="AV164">
        <v>0</v>
      </c>
      <c r="AW164">
        <v>0</v>
      </c>
      <c r="AX164">
        <v>0</v>
      </c>
      <c r="AY164">
        <v>0</v>
      </c>
      <c r="AZ164">
        <v>0</v>
      </c>
      <c r="BA164">
        <v>105790</v>
      </c>
      <c r="BB164">
        <v>0</v>
      </c>
      <c r="BC164">
        <v>0</v>
      </c>
      <c r="BD164">
        <v>0</v>
      </c>
      <c r="BE164">
        <v>105790</v>
      </c>
      <c r="BF164">
        <v>0</v>
      </c>
      <c r="BG164" s="106">
        <v>6187</v>
      </c>
      <c r="BH164" s="106">
        <v>0</v>
      </c>
      <c r="BI164" s="106"/>
      <c r="BJ164" s="106" t="s">
        <v>408</v>
      </c>
      <c r="BK164" s="106">
        <v>6007</v>
      </c>
      <c r="BL164" t="s">
        <v>1996</v>
      </c>
      <c r="BM164" s="299">
        <v>1490</v>
      </c>
    </row>
    <row r="165" spans="1:65">
      <c r="A165" t="s">
        <v>48</v>
      </c>
      <c r="B165" t="s">
        <v>64</v>
      </c>
      <c r="C165" t="s">
        <v>72</v>
      </c>
      <c r="D165" t="s">
        <v>110</v>
      </c>
      <c r="E165">
        <v>6911</v>
      </c>
      <c r="F165">
        <v>6525</v>
      </c>
      <c r="G165">
        <v>6574</v>
      </c>
      <c r="H165">
        <v>6870</v>
      </c>
      <c r="I165">
        <v>6724</v>
      </c>
      <c r="J165">
        <v>6346</v>
      </c>
      <c r="K165">
        <v>6397</v>
      </c>
      <c r="L165">
        <v>6692</v>
      </c>
      <c r="M165">
        <v>6395</v>
      </c>
      <c r="N165">
        <v>6582</v>
      </c>
      <c r="O165">
        <v>6507</v>
      </c>
      <c r="P165">
        <v>0</v>
      </c>
      <c r="Q165">
        <v>2.6822916666666665E-2</v>
      </c>
      <c r="R165">
        <v>721</v>
      </c>
      <c r="S165">
        <v>1074290</v>
      </c>
      <c r="T165">
        <v>187</v>
      </c>
      <c r="U165">
        <v>366</v>
      </c>
      <c r="V165">
        <v>543</v>
      </c>
      <c r="W165">
        <v>721</v>
      </c>
      <c r="X165">
        <v>278630</v>
      </c>
      <c r="Y165">
        <v>266710</v>
      </c>
      <c r="Z165">
        <v>263730</v>
      </c>
      <c r="AA165">
        <v>265220</v>
      </c>
      <c r="AB165">
        <v>516</v>
      </c>
      <c r="AC165">
        <v>-57</v>
      </c>
      <c r="AD165">
        <v>67</v>
      </c>
      <c r="AE165">
        <v>0</v>
      </c>
      <c r="AF165">
        <v>278630</v>
      </c>
      <c r="AG165">
        <v>266710</v>
      </c>
      <c r="AH165">
        <v>238400</v>
      </c>
      <c r="AI165">
        <v>0</v>
      </c>
      <c r="AJ165">
        <v>1074290</v>
      </c>
      <c r="AK165">
        <v>4376000</v>
      </c>
      <c r="AL165">
        <v>1490</v>
      </c>
      <c r="AM165">
        <v>26880</v>
      </c>
      <c r="AN165">
        <v>26159</v>
      </c>
      <c r="AO165">
        <v>19969</v>
      </c>
      <c r="AP165">
        <v>19435</v>
      </c>
      <c r="AQ165">
        <v>329</v>
      </c>
      <c r="AR165">
        <v>-236</v>
      </c>
      <c r="AS165">
        <v>-110</v>
      </c>
      <c r="AT165">
        <v>0</v>
      </c>
      <c r="AU165">
        <v>0</v>
      </c>
      <c r="AV165">
        <v>0</v>
      </c>
      <c r="AW165">
        <v>0</v>
      </c>
      <c r="AX165">
        <v>0</v>
      </c>
      <c r="AY165">
        <v>0</v>
      </c>
      <c r="AZ165">
        <v>0</v>
      </c>
      <c r="BA165">
        <v>25330</v>
      </c>
      <c r="BB165">
        <v>0</v>
      </c>
      <c r="BC165">
        <v>278630</v>
      </c>
      <c r="BD165">
        <v>266710</v>
      </c>
      <c r="BE165">
        <v>263730</v>
      </c>
      <c r="BF165">
        <v>0</v>
      </c>
      <c r="BG165" s="106">
        <v>6507</v>
      </c>
      <c r="BH165" s="106">
        <v>0</v>
      </c>
      <c r="BI165" s="106"/>
      <c r="BJ165" s="106" t="s">
        <v>406</v>
      </c>
      <c r="BK165" s="106">
        <v>6542</v>
      </c>
      <c r="BL165" t="s">
        <v>1997</v>
      </c>
      <c r="BM165" s="299">
        <v>1490</v>
      </c>
    </row>
    <row r="166" spans="1:65">
      <c r="A166" t="s">
        <v>53</v>
      </c>
      <c r="B166" t="s">
        <v>52</v>
      </c>
      <c r="C166" t="s">
        <v>108</v>
      </c>
      <c r="D166" t="s">
        <v>107</v>
      </c>
      <c r="E166">
        <v>4437</v>
      </c>
      <c r="F166">
        <v>4258</v>
      </c>
      <c r="G166">
        <v>4075</v>
      </c>
      <c r="H166">
        <v>4373</v>
      </c>
      <c r="I166">
        <v>4282</v>
      </c>
      <c r="J166">
        <v>4109</v>
      </c>
      <c r="K166">
        <v>3932</v>
      </c>
      <c r="L166">
        <v>4220</v>
      </c>
      <c r="M166">
        <v>4210</v>
      </c>
      <c r="N166">
        <v>4142</v>
      </c>
      <c r="O166">
        <v>4142</v>
      </c>
      <c r="P166">
        <v>0</v>
      </c>
      <c r="Q166">
        <v>3.4999708335763866E-2</v>
      </c>
      <c r="R166">
        <v>600</v>
      </c>
      <c r="S166">
        <v>435000</v>
      </c>
      <c r="T166">
        <v>155</v>
      </c>
      <c r="U166">
        <v>304</v>
      </c>
      <c r="V166">
        <v>447</v>
      </c>
      <c r="W166">
        <v>600</v>
      </c>
      <c r="X166">
        <v>112375.00000000001</v>
      </c>
      <c r="Y166">
        <v>108025.00000000001</v>
      </c>
      <c r="Z166">
        <v>103674.99999999997</v>
      </c>
      <c r="AA166">
        <v>110925</v>
      </c>
      <c r="AB166">
        <v>227</v>
      </c>
      <c r="AC166">
        <v>116</v>
      </c>
      <c r="AD166">
        <v>-67</v>
      </c>
      <c r="AE166">
        <v>0</v>
      </c>
      <c r="AF166">
        <v>112375.00000000001</v>
      </c>
      <c r="AG166">
        <v>108025.00000000001</v>
      </c>
      <c r="AH166">
        <v>0</v>
      </c>
      <c r="AI166">
        <v>0</v>
      </c>
      <c r="AJ166">
        <v>435000</v>
      </c>
      <c r="AK166">
        <v>3009000</v>
      </c>
      <c r="AL166">
        <v>725</v>
      </c>
      <c r="AM166">
        <v>17143</v>
      </c>
      <c r="AN166">
        <v>16543</v>
      </c>
      <c r="AO166">
        <v>12706</v>
      </c>
      <c r="AP166">
        <v>12261</v>
      </c>
      <c r="AQ166">
        <v>72</v>
      </c>
      <c r="AR166">
        <v>-33</v>
      </c>
      <c r="AS166">
        <v>-210</v>
      </c>
      <c r="AT166">
        <v>0</v>
      </c>
      <c r="AU166">
        <v>0</v>
      </c>
      <c r="AV166">
        <v>0</v>
      </c>
      <c r="AW166">
        <v>0</v>
      </c>
      <c r="AX166">
        <v>0</v>
      </c>
      <c r="AY166">
        <v>0</v>
      </c>
      <c r="AZ166">
        <v>0</v>
      </c>
      <c r="BA166">
        <v>103674.99999999997</v>
      </c>
      <c r="BB166">
        <v>0</v>
      </c>
      <c r="BC166">
        <v>112375.00000000001</v>
      </c>
      <c r="BD166">
        <v>108025.00000000001</v>
      </c>
      <c r="BE166">
        <v>103674.99999999997</v>
      </c>
      <c r="BF166">
        <v>0</v>
      </c>
      <c r="BG166" s="106">
        <v>4142</v>
      </c>
      <c r="BH166" s="106">
        <v>0</v>
      </c>
      <c r="BI166" s="106"/>
      <c r="BJ166" s="106" t="s">
        <v>406</v>
      </c>
      <c r="BK166" s="106">
        <v>4063</v>
      </c>
      <c r="BL166" t="s">
        <v>1996</v>
      </c>
      <c r="BM166" s="299">
        <v>725</v>
      </c>
    </row>
    <row r="167" spans="1:65">
      <c r="A167" t="s">
        <v>53</v>
      </c>
      <c r="B167" t="s">
        <v>105</v>
      </c>
      <c r="C167" t="s">
        <v>104</v>
      </c>
      <c r="D167" t="s">
        <v>103</v>
      </c>
      <c r="E167">
        <v>4712</v>
      </c>
      <c r="F167">
        <v>4900</v>
      </c>
      <c r="G167">
        <v>4991</v>
      </c>
      <c r="H167">
        <v>5005</v>
      </c>
      <c r="I167">
        <v>4547.08</v>
      </c>
      <c r="J167">
        <v>4728.5</v>
      </c>
      <c r="K167">
        <v>4816.3149999999996</v>
      </c>
      <c r="L167">
        <v>4829.8249999999998</v>
      </c>
      <c r="M167">
        <v>4755</v>
      </c>
      <c r="N167">
        <v>4613</v>
      </c>
      <c r="O167">
        <v>4917</v>
      </c>
      <c r="P167">
        <v>0</v>
      </c>
      <c r="Q167">
        <v>3.4999999999999941E-2</v>
      </c>
      <c r="R167">
        <v>686.27999999999884</v>
      </c>
      <c r="S167">
        <v>1022557.1999999983</v>
      </c>
      <c r="T167">
        <v>164.92000000000007</v>
      </c>
      <c r="U167">
        <v>336.42000000000007</v>
      </c>
      <c r="V167">
        <v>511.10499999999956</v>
      </c>
      <c r="W167">
        <v>686.27999999999884</v>
      </c>
      <c r="X167">
        <v>245730.8000000001</v>
      </c>
      <c r="Y167">
        <v>255535.00000000006</v>
      </c>
      <c r="Z167">
        <v>260280.64999999932</v>
      </c>
      <c r="AA167">
        <v>261010.74999999884</v>
      </c>
      <c r="AB167">
        <v>-43</v>
      </c>
      <c r="AC167">
        <v>287</v>
      </c>
      <c r="AD167">
        <v>74</v>
      </c>
      <c r="AE167">
        <v>0</v>
      </c>
      <c r="AF167">
        <v>0</v>
      </c>
      <c r="AG167">
        <v>363560</v>
      </c>
      <c r="AH167">
        <v>110260.00000000006</v>
      </c>
      <c r="AI167">
        <v>0</v>
      </c>
      <c r="AJ167">
        <v>1022557.1999999983</v>
      </c>
      <c r="AK167">
        <v>2809000</v>
      </c>
      <c r="AL167">
        <v>1490</v>
      </c>
      <c r="AM167">
        <v>19608</v>
      </c>
      <c r="AN167">
        <v>18921.72</v>
      </c>
      <c r="AO167">
        <v>14896</v>
      </c>
      <c r="AP167">
        <v>14374.64</v>
      </c>
      <c r="AQ167">
        <v>-207.92000000000007</v>
      </c>
      <c r="AR167">
        <v>115.5</v>
      </c>
      <c r="AS167">
        <v>-100.6850000000004</v>
      </c>
      <c r="AT167">
        <v>0</v>
      </c>
      <c r="AU167">
        <v>135590</v>
      </c>
      <c r="AV167">
        <v>336740</v>
      </c>
      <c r="AW167">
        <v>1683</v>
      </c>
      <c r="AX167">
        <v>0</v>
      </c>
      <c r="AY167">
        <v>245730.8000000001</v>
      </c>
      <c r="AZ167">
        <v>-108024.99999999994</v>
      </c>
      <c r="BA167">
        <v>150020.64999999927</v>
      </c>
      <c r="BB167">
        <v>0</v>
      </c>
      <c r="BC167">
        <v>110140.8000000001</v>
      </c>
      <c r="BD167">
        <v>-81204.999999999942</v>
      </c>
      <c r="BE167">
        <v>258597.64999999932</v>
      </c>
      <c r="BF167">
        <v>0</v>
      </c>
      <c r="BG167" s="106">
        <v>4917</v>
      </c>
      <c r="BH167" s="106">
        <v>1683</v>
      </c>
      <c r="BI167" s="106"/>
      <c r="BJ167" s="106" t="s">
        <v>406</v>
      </c>
      <c r="BK167" s="106">
        <v>4773</v>
      </c>
      <c r="BL167" t="s">
        <v>1996</v>
      </c>
      <c r="BM167" s="299">
        <v>1490</v>
      </c>
    </row>
    <row r="168" spans="1:65">
      <c r="A168" t="s">
        <v>60</v>
      </c>
      <c r="B168" t="s">
        <v>69</v>
      </c>
      <c r="C168" t="s">
        <v>101</v>
      </c>
      <c r="D168" t="s">
        <v>100</v>
      </c>
      <c r="E168">
        <v>3577</v>
      </c>
      <c r="F168">
        <v>3490</v>
      </c>
      <c r="G168">
        <v>3500</v>
      </c>
      <c r="H168">
        <v>3616</v>
      </c>
      <c r="I168">
        <v>3577</v>
      </c>
      <c r="J168">
        <v>3490</v>
      </c>
      <c r="K168">
        <v>3500</v>
      </c>
      <c r="L168">
        <v>3616</v>
      </c>
      <c r="M168">
        <v>3513</v>
      </c>
      <c r="N168">
        <v>2888</v>
      </c>
      <c r="O168">
        <v>3429</v>
      </c>
      <c r="P168">
        <v>0</v>
      </c>
      <c r="Q168">
        <v>0</v>
      </c>
      <c r="R168">
        <v>0</v>
      </c>
      <c r="S168">
        <v>0</v>
      </c>
      <c r="T168">
        <v>0</v>
      </c>
      <c r="U168">
        <v>0</v>
      </c>
      <c r="V168">
        <v>0</v>
      </c>
      <c r="W168">
        <v>0</v>
      </c>
      <c r="X168">
        <v>0</v>
      </c>
      <c r="Y168">
        <v>0</v>
      </c>
      <c r="Z168">
        <v>0</v>
      </c>
      <c r="AA168">
        <v>0</v>
      </c>
      <c r="AB168">
        <v>64</v>
      </c>
      <c r="AC168">
        <v>602</v>
      </c>
      <c r="AD168">
        <v>71</v>
      </c>
      <c r="AE168">
        <v>0</v>
      </c>
      <c r="AF168">
        <v>0</v>
      </c>
      <c r="AG168">
        <v>0</v>
      </c>
      <c r="AH168">
        <v>0</v>
      </c>
      <c r="AI168">
        <v>0</v>
      </c>
      <c r="AJ168">
        <v>0</v>
      </c>
      <c r="AK168">
        <v>3044000</v>
      </c>
      <c r="AL168">
        <v>1800</v>
      </c>
      <c r="AM168">
        <v>14183</v>
      </c>
      <c r="AN168">
        <v>14183</v>
      </c>
      <c r="AO168">
        <v>10606</v>
      </c>
      <c r="AP168">
        <v>10606</v>
      </c>
      <c r="AQ168">
        <v>64</v>
      </c>
      <c r="AR168">
        <v>602</v>
      </c>
      <c r="AS168">
        <v>71</v>
      </c>
      <c r="AT168">
        <v>0</v>
      </c>
      <c r="AU168">
        <v>0</v>
      </c>
      <c r="AV168">
        <v>0</v>
      </c>
      <c r="AW168">
        <v>0</v>
      </c>
      <c r="AX168">
        <v>0</v>
      </c>
      <c r="AY168">
        <v>0</v>
      </c>
      <c r="AZ168">
        <v>0</v>
      </c>
      <c r="BA168">
        <v>0</v>
      </c>
      <c r="BB168">
        <v>0</v>
      </c>
      <c r="BC168">
        <v>0</v>
      </c>
      <c r="BD168">
        <v>0</v>
      </c>
      <c r="BE168">
        <v>0</v>
      </c>
      <c r="BF168">
        <v>0</v>
      </c>
      <c r="BG168" s="106">
        <v>3429</v>
      </c>
      <c r="BH168" s="106">
        <v>0</v>
      </c>
      <c r="BI168" s="106"/>
      <c r="BJ168" s="106" t="s">
        <v>406</v>
      </c>
      <c r="BK168" s="106">
        <v>3513</v>
      </c>
      <c r="BL168" t="s">
        <v>1996</v>
      </c>
      <c r="BM168" s="299">
        <v>1800</v>
      </c>
    </row>
    <row r="169" spans="1:65">
      <c r="A169" t="s">
        <v>77</v>
      </c>
      <c r="B169" t="s">
        <v>76</v>
      </c>
      <c r="C169" t="s">
        <v>75</v>
      </c>
      <c r="D169" t="s">
        <v>98</v>
      </c>
      <c r="E169">
        <v>5378</v>
      </c>
      <c r="F169">
        <v>5449</v>
      </c>
      <c r="G169">
        <v>5269</v>
      </c>
      <c r="H169">
        <v>5518</v>
      </c>
      <c r="I169">
        <v>5194</v>
      </c>
      <c r="J169">
        <v>5248</v>
      </c>
      <c r="K169">
        <v>5089</v>
      </c>
      <c r="L169">
        <v>5326</v>
      </c>
      <c r="M169">
        <v>5304</v>
      </c>
      <c r="N169">
        <v>5489</v>
      </c>
      <c r="O169">
        <v>5841</v>
      </c>
      <c r="P169">
        <v>0</v>
      </c>
      <c r="Q169">
        <v>3.5023595817525677E-2</v>
      </c>
      <c r="R169">
        <v>757</v>
      </c>
      <c r="S169">
        <v>1127930</v>
      </c>
      <c r="T169">
        <v>184</v>
      </c>
      <c r="U169">
        <v>385</v>
      </c>
      <c r="V169">
        <v>565</v>
      </c>
      <c r="W169">
        <v>757</v>
      </c>
      <c r="X169">
        <v>274160</v>
      </c>
      <c r="Y169">
        <v>299490</v>
      </c>
      <c r="Z169">
        <v>268200</v>
      </c>
      <c r="AA169">
        <v>286080</v>
      </c>
      <c r="AB169">
        <v>74</v>
      </c>
      <c r="AC169">
        <v>-40</v>
      </c>
      <c r="AD169">
        <v>-572</v>
      </c>
      <c r="AE169">
        <v>0</v>
      </c>
      <c r="AF169">
        <v>110260</v>
      </c>
      <c r="AG169">
        <v>0</v>
      </c>
      <c r="AH169">
        <v>0</v>
      </c>
      <c r="AI169">
        <v>0</v>
      </c>
      <c r="AJ169">
        <v>1127930</v>
      </c>
      <c r="AK169">
        <v>5416000</v>
      </c>
      <c r="AL169">
        <v>1490</v>
      </c>
      <c r="AM169">
        <v>21614</v>
      </c>
      <c r="AN169">
        <v>20857</v>
      </c>
      <c r="AO169">
        <v>16236</v>
      </c>
      <c r="AP169">
        <v>15663</v>
      </c>
      <c r="AQ169">
        <v>-110</v>
      </c>
      <c r="AR169">
        <v>-241</v>
      </c>
      <c r="AS169">
        <v>-752</v>
      </c>
      <c r="AT169">
        <v>0</v>
      </c>
      <c r="AU169">
        <v>0</v>
      </c>
      <c r="AV169">
        <v>0</v>
      </c>
      <c r="AW169">
        <v>0</v>
      </c>
      <c r="AX169">
        <v>0</v>
      </c>
      <c r="AY169">
        <v>163900</v>
      </c>
      <c r="AZ169">
        <v>299490</v>
      </c>
      <c r="BA169">
        <v>268200</v>
      </c>
      <c r="BB169">
        <v>0</v>
      </c>
      <c r="BC169">
        <v>274160</v>
      </c>
      <c r="BD169">
        <v>299490</v>
      </c>
      <c r="BE169">
        <v>268200</v>
      </c>
      <c r="BF169">
        <v>0</v>
      </c>
      <c r="BG169" s="106">
        <v>5841</v>
      </c>
      <c r="BH169" s="106">
        <v>0</v>
      </c>
      <c r="BI169" s="106"/>
      <c r="BJ169" s="106" t="s">
        <v>406</v>
      </c>
      <c r="BK169" s="106">
        <v>5304</v>
      </c>
      <c r="BL169" t="s">
        <v>1996</v>
      </c>
      <c r="BM169" s="299">
        <v>1490</v>
      </c>
    </row>
    <row r="170" spans="1:65">
      <c r="A170" t="s">
        <v>48</v>
      </c>
      <c r="B170" t="s">
        <v>64</v>
      </c>
      <c r="C170" t="s">
        <v>72</v>
      </c>
      <c r="D170" t="s">
        <v>96</v>
      </c>
      <c r="E170">
        <v>5716</v>
      </c>
      <c r="F170">
        <v>5962</v>
      </c>
      <c r="G170">
        <v>5876</v>
      </c>
      <c r="H170">
        <v>6428</v>
      </c>
      <c r="I170">
        <v>5491</v>
      </c>
      <c r="J170">
        <v>5758</v>
      </c>
      <c r="K170">
        <v>5671</v>
      </c>
      <c r="L170">
        <v>6222</v>
      </c>
      <c r="M170">
        <v>6112</v>
      </c>
      <c r="N170">
        <v>5990</v>
      </c>
      <c r="O170">
        <v>6451</v>
      </c>
      <c r="P170">
        <v>0</v>
      </c>
      <c r="Q170">
        <v>3.5026269702276708E-2</v>
      </c>
      <c r="R170">
        <v>840</v>
      </c>
      <c r="S170">
        <v>1482230.4</v>
      </c>
      <c r="T170">
        <v>225</v>
      </c>
      <c r="U170">
        <v>429</v>
      </c>
      <c r="V170">
        <v>634</v>
      </c>
      <c r="W170">
        <v>840</v>
      </c>
      <c r="X170">
        <v>397025.99999999994</v>
      </c>
      <c r="Y170">
        <v>359970.23999999993</v>
      </c>
      <c r="Z170">
        <v>361734.79999999993</v>
      </c>
      <c r="AA170">
        <v>363499.3600000001</v>
      </c>
      <c r="AB170">
        <v>-396</v>
      </c>
      <c r="AC170">
        <v>-28</v>
      </c>
      <c r="AD170">
        <v>-575</v>
      </c>
      <c r="AE170">
        <v>0</v>
      </c>
      <c r="AF170">
        <v>0</v>
      </c>
      <c r="AG170">
        <v>0</v>
      </c>
      <c r="AH170">
        <v>0</v>
      </c>
      <c r="AI170">
        <v>0</v>
      </c>
      <c r="AJ170">
        <v>1482230.4</v>
      </c>
      <c r="AK170">
        <v>4076000</v>
      </c>
      <c r="AL170">
        <v>1764.56</v>
      </c>
      <c r="AM170">
        <v>23982</v>
      </c>
      <c r="AN170">
        <v>23142</v>
      </c>
      <c r="AO170">
        <v>18266</v>
      </c>
      <c r="AP170">
        <v>17651</v>
      </c>
      <c r="AQ170">
        <v>-621</v>
      </c>
      <c r="AR170">
        <v>-232</v>
      </c>
      <c r="AS170">
        <v>-780</v>
      </c>
      <c r="AT170">
        <v>0</v>
      </c>
      <c r="AU170">
        <v>0</v>
      </c>
      <c r="AV170">
        <v>0</v>
      </c>
      <c r="AW170">
        <v>0</v>
      </c>
      <c r="AX170">
        <v>0</v>
      </c>
      <c r="AY170">
        <v>397025.99999999994</v>
      </c>
      <c r="AZ170">
        <v>359970.23999999993</v>
      </c>
      <c r="BA170">
        <v>361734.79999999993</v>
      </c>
      <c r="BB170">
        <v>0</v>
      </c>
      <c r="BC170">
        <v>397025.99999999994</v>
      </c>
      <c r="BD170">
        <v>359970.23999999993</v>
      </c>
      <c r="BE170">
        <v>361734.79999999993</v>
      </c>
      <c r="BF170">
        <v>0</v>
      </c>
      <c r="BG170" s="106">
        <v>6451</v>
      </c>
      <c r="BH170" s="106">
        <v>0</v>
      </c>
      <c r="BI170" s="106"/>
      <c r="BJ170" s="106" t="s">
        <v>407</v>
      </c>
      <c r="BK170" s="106">
        <v>5491</v>
      </c>
      <c r="BL170" t="s">
        <v>1997</v>
      </c>
      <c r="BM170" s="299">
        <v>1764.56</v>
      </c>
    </row>
    <row r="171" spans="1:65">
      <c r="A171" t="s">
        <v>48</v>
      </c>
      <c r="B171" t="s">
        <v>47</v>
      </c>
      <c r="C171" t="s">
        <v>46</v>
      </c>
      <c r="D171" t="s">
        <v>94</v>
      </c>
      <c r="E171">
        <v>10167</v>
      </c>
      <c r="F171">
        <v>10239</v>
      </c>
      <c r="G171">
        <v>9962</v>
      </c>
      <c r="H171">
        <v>10503</v>
      </c>
      <c r="I171">
        <v>10167</v>
      </c>
      <c r="J171">
        <v>9803</v>
      </c>
      <c r="K171">
        <v>9528</v>
      </c>
      <c r="L171">
        <v>10052</v>
      </c>
      <c r="M171">
        <v>10030</v>
      </c>
      <c r="N171">
        <v>9992.8940000000002</v>
      </c>
      <c r="O171">
        <v>10433</v>
      </c>
      <c r="P171">
        <v>0</v>
      </c>
      <c r="Q171">
        <v>3.2321205744904699E-2</v>
      </c>
      <c r="R171">
        <v>1321</v>
      </c>
      <c r="S171">
        <v>1968290</v>
      </c>
      <c r="T171">
        <v>0</v>
      </c>
      <c r="U171">
        <v>436</v>
      </c>
      <c r="V171">
        <v>870</v>
      </c>
      <c r="W171">
        <v>1321</v>
      </c>
      <c r="X171">
        <v>0</v>
      </c>
      <c r="Y171">
        <v>649640</v>
      </c>
      <c r="Z171">
        <v>646660</v>
      </c>
      <c r="AA171">
        <v>671990</v>
      </c>
      <c r="AB171">
        <v>137</v>
      </c>
      <c r="AC171">
        <v>246.10599999999977</v>
      </c>
      <c r="AD171">
        <v>-471</v>
      </c>
      <c r="AE171">
        <v>0</v>
      </c>
      <c r="AF171">
        <v>0</v>
      </c>
      <c r="AG171">
        <v>570827.93999999959</v>
      </c>
      <c r="AH171">
        <v>0</v>
      </c>
      <c r="AI171">
        <v>0</v>
      </c>
      <c r="AJ171">
        <v>1968290</v>
      </c>
      <c r="AK171">
        <v>7016000</v>
      </c>
      <c r="AL171">
        <v>1490</v>
      </c>
      <c r="AM171">
        <v>40871</v>
      </c>
      <c r="AN171">
        <v>39550</v>
      </c>
      <c r="AO171">
        <v>30704</v>
      </c>
      <c r="AP171">
        <v>29383</v>
      </c>
      <c r="AQ171">
        <v>137</v>
      </c>
      <c r="AR171">
        <v>-189.89400000000023</v>
      </c>
      <c r="AS171">
        <v>-905</v>
      </c>
      <c r="AT171">
        <v>0</v>
      </c>
      <c r="AU171">
        <v>0</v>
      </c>
      <c r="AV171">
        <v>0</v>
      </c>
      <c r="AW171">
        <v>0</v>
      </c>
      <c r="AX171">
        <v>0</v>
      </c>
      <c r="AY171">
        <v>0</v>
      </c>
      <c r="AZ171">
        <v>78812.060000000405</v>
      </c>
      <c r="BA171">
        <v>646660</v>
      </c>
      <c r="BB171">
        <v>0</v>
      </c>
      <c r="BC171">
        <v>0</v>
      </c>
      <c r="BD171">
        <v>649640</v>
      </c>
      <c r="BE171">
        <v>646660</v>
      </c>
      <c r="BF171">
        <v>0</v>
      </c>
      <c r="BG171" s="106">
        <v>10433</v>
      </c>
      <c r="BH171" s="106">
        <v>0</v>
      </c>
      <c r="BI171" s="106"/>
      <c r="BJ171" s="106" t="s">
        <v>407</v>
      </c>
      <c r="BK171" s="106">
        <v>10352</v>
      </c>
      <c r="BL171" t="s">
        <v>1997</v>
      </c>
      <c r="BM171" s="299">
        <v>1490</v>
      </c>
    </row>
    <row r="172" spans="1:65">
      <c r="A172" t="s">
        <v>53</v>
      </c>
      <c r="B172" t="s">
        <v>52</v>
      </c>
      <c r="C172" t="s">
        <v>51</v>
      </c>
      <c r="D172" t="s">
        <v>92</v>
      </c>
      <c r="E172">
        <v>7243</v>
      </c>
      <c r="F172">
        <v>7177</v>
      </c>
      <c r="G172">
        <v>7415</v>
      </c>
      <c r="H172">
        <v>7781</v>
      </c>
      <c r="I172">
        <v>7503</v>
      </c>
      <c r="J172">
        <v>7059</v>
      </c>
      <c r="K172">
        <v>7268</v>
      </c>
      <c r="L172">
        <v>7192</v>
      </c>
      <c r="M172">
        <v>7503</v>
      </c>
      <c r="N172">
        <v>7574</v>
      </c>
      <c r="O172">
        <v>7539</v>
      </c>
      <c r="P172">
        <v>0</v>
      </c>
      <c r="Q172">
        <v>2.0056726094003243E-2</v>
      </c>
      <c r="R172">
        <v>594</v>
      </c>
      <c r="S172">
        <v>885060</v>
      </c>
      <c r="T172">
        <v>-260</v>
      </c>
      <c r="U172">
        <v>-142</v>
      </c>
      <c r="V172">
        <v>5</v>
      </c>
      <c r="W172">
        <v>594</v>
      </c>
      <c r="X172">
        <v>0</v>
      </c>
      <c r="Y172">
        <v>0</v>
      </c>
      <c r="Z172">
        <v>7450</v>
      </c>
      <c r="AA172">
        <v>877610</v>
      </c>
      <c r="AB172">
        <v>-260</v>
      </c>
      <c r="AC172">
        <v>-397</v>
      </c>
      <c r="AD172">
        <v>-124</v>
      </c>
      <c r="AE172">
        <v>0</v>
      </c>
      <c r="AF172">
        <v>0</v>
      </c>
      <c r="AG172">
        <v>0</v>
      </c>
      <c r="AH172">
        <v>0</v>
      </c>
      <c r="AI172">
        <v>0</v>
      </c>
      <c r="AJ172">
        <v>885060</v>
      </c>
      <c r="AK172">
        <v>5590000</v>
      </c>
      <c r="AL172">
        <v>1490</v>
      </c>
      <c r="AM172">
        <v>29616</v>
      </c>
      <c r="AN172">
        <v>29022</v>
      </c>
      <c r="AO172">
        <v>22373</v>
      </c>
      <c r="AP172">
        <v>21519</v>
      </c>
      <c r="AQ172">
        <v>0</v>
      </c>
      <c r="AR172">
        <v>-515</v>
      </c>
      <c r="AS172">
        <v>-271</v>
      </c>
      <c r="AT172">
        <v>0</v>
      </c>
      <c r="AU172">
        <v>0</v>
      </c>
      <c r="AV172">
        <v>0</v>
      </c>
      <c r="AW172">
        <v>0</v>
      </c>
      <c r="AX172">
        <v>0</v>
      </c>
      <c r="AY172">
        <v>0</v>
      </c>
      <c r="AZ172">
        <v>0</v>
      </c>
      <c r="BA172">
        <v>7450</v>
      </c>
      <c r="BB172">
        <v>0</v>
      </c>
      <c r="BC172">
        <v>0</v>
      </c>
      <c r="BD172">
        <v>0</v>
      </c>
      <c r="BE172">
        <v>7450</v>
      </c>
      <c r="BF172">
        <v>0</v>
      </c>
      <c r="BG172" s="106">
        <v>7539</v>
      </c>
      <c r="BH172" s="106">
        <v>0</v>
      </c>
      <c r="BI172" s="106"/>
      <c r="BJ172" s="106" t="s">
        <v>407</v>
      </c>
      <c r="BK172" s="106">
        <v>7503</v>
      </c>
      <c r="BL172" t="s">
        <v>1997</v>
      </c>
      <c r="BM172" s="299">
        <v>1490</v>
      </c>
    </row>
    <row r="173" spans="1:65">
      <c r="A173" t="s">
        <v>77</v>
      </c>
      <c r="B173" t="s">
        <v>76</v>
      </c>
      <c r="C173" t="s">
        <v>75</v>
      </c>
      <c r="D173" t="s">
        <v>90</v>
      </c>
      <c r="E173">
        <v>6977</v>
      </c>
      <c r="F173">
        <v>7326</v>
      </c>
      <c r="G173">
        <v>7019</v>
      </c>
      <c r="H173">
        <v>7618</v>
      </c>
      <c r="I173">
        <v>6850</v>
      </c>
      <c r="J173">
        <v>7100</v>
      </c>
      <c r="K173">
        <v>6880</v>
      </c>
      <c r="L173">
        <v>7400</v>
      </c>
      <c r="M173">
        <v>6244</v>
      </c>
      <c r="N173">
        <v>5518</v>
      </c>
      <c r="O173">
        <v>5456</v>
      </c>
      <c r="P173">
        <v>0</v>
      </c>
      <c r="Q173">
        <v>2.4533517622667589E-2</v>
      </c>
      <c r="R173">
        <v>710</v>
      </c>
      <c r="S173">
        <v>1057900</v>
      </c>
      <c r="T173">
        <v>127</v>
      </c>
      <c r="U173">
        <v>353</v>
      </c>
      <c r="V173">
        <v>492</v>
      </c>
      <c r="W173">
        <v>710</v>
      </c>
      <c r="X173">
        <v>189230</v>
      </c>
      <c r="Y173">
        <v>336740</v>
      </c>
      <c r="Z173">
        <v>207110</v>
      </c>
      <c r="AA173">
        <v>324820</v>
      </c>
      <c r="AB173">
        <v>733</v>
      </c>
      <c r="AC173">
        <v>1808</v>
      </c>
      <c r="AD173">
        <v>1563</v>
      </c>
      <c r="AE173">
        <v>0</v>
      </c>
      <c r="AF173">
        <v>189230</v>
      </c>
      <c r="AG173">
        <v>336740</v>
      </c>
      <c r="AH173">
        <v>207110</v>
      </c>
      <c r="AI173">
        <v>0</v>
      </c>
      <c r="AJ173">
        <v>1057900</v>
      </c>
      <c r="AK173">
        <v>4640000</v>
      </c>
      <c r="AL173">
        <v>1490</v>
      </c>
      <c r="AM173">
        <v>28940</v>
      </c>
      <c r="AN173">
        <v>28230</v>
      </c>
      <c r="AO173">
        <v>21963</v>
      </c>
      <c r="AP173">
        <v>21380</v>
      </c>
      <c r="AQ173">
        <v>606</v>
      </c>
      <c r="AR173">
        <v>1582</v>
      </c>
      <c r="AS173">
        <v>1424</v>
      </c>
      <c r="AT173">
        <v>0</v>
      </c>
      <c r="AU173">
        <v>189230</v>
      </c>
      <c r="AV173">
        <v>336740</v>
      </c>
      <c r="AW173">
        <v>207110</v>
      </c>
      <c r="AX173">
        <v>0</v>
      </c>
      <c r="AY173">
        <v>0</v>
      </c>
      <c r="AZ173">
        <v>0</v>
      </c>
      <c r="BA173">
        <v>0</v>
      </c>
      <c r="BB173">
        <v>0</v>
      </c>
      <c r="BC173">
        <v>0</v>
      </c>
      <c r="BD173">
        <v>0</v>
      </c>
      <c r="BE173">
        <v>0</v>
      </c>
      <c r="BF173">
        <v>0</v>
      </c>
      <c r="BG173" s="106">
        <v>5456</v>
      </c>
      <c r="BH173" s="106">
        <v>207110</v>
      </c>
      <c r="BI173" s="106"/>
      <c r="BJ173" s="106" t="s">
        <v>406</v>
      </c>
      <c r="BK173" s="106">
        <v>6608</v>
      </c>
      <c r="BL173" t="s">
        <v>1996</v>
      </c>
      <c r="BM173" s="299">
        <v>1490</v>
      </c>
    </row>
    <row r="174" spans="1:65">
      <c r="A174" t="s">
        <v>77</v>
      </c>
      <c r="B174" t="s">
        <v>76</v>
      </c>
      <c r="C174" t="s">
        <v>75</v>
      </c>
      <c r="D174" t="s">
        <v>88</v>
      </c>
      <c r="E174">
        <v>5756</v>
      </c>
      <c r="F174">
        <v>6401</v>
      </c>
      <c r="G174">
        <v>6380</v>
      </c>
      <c r="H174">
        <v>6533</v>
      </c>
      <c r="I174">
        <v>6048</v>
      </c>
      <c r="J174">
        <v>6048</v>
      </c>
      <c r="K174">
        <v>6048</v>
      </c>
      <c r="L174">
        <v>6048</v>
      </c>
      <c r="M174">
        <v>5704</v>
      </c>
      <c r="N174">
        <v>5894</v>
      </c>
      <c r="O174">
        <v>5891</v>
      </c>
      <c r="P174">
        <v>0</v>
      </c>
      <c r="Q174">
        <v>3.5021938571998402E-2</v>
      </c>
      <c r="R174">
        <v>878</v>
      </c>
      <c r="S174">
        <v>1308220</v>
      </c>
      <c r="T174">
        <v>-292</v>
      </c>
      <c r="U174">
        <v>61</v>
      </c>
      <c r="V174">
        <v>393</v>
      </c>
      <c r="W174">
        <v>878</v>
      </c>
      <c r="X174">
        <v>0</v>
      </c>
      <c r="Y174">
        <v>90890</v>
      </c>
      <c r="Z174">
        <v>494680</v>
      </c>
      <c r="AA174">
        <v>722650</v>
      </c>
      <c r="AB174">
        <v>52</v>
      </c>
      <c r="AC174">
        <v>507</v>
      </c>
      <c r="AD174">
        <v>489</v>
      </c>
      <c r="AE174">
        <v>0</v>
      </c>
      <c r="AF174">
        <v>0</v>
      </c>
      <c r="AG174">
        <v>90890</v>
      </c>
      <c r="AH174">
        <v>494680</v>
      </c>
      <c r="AI174">
        <v>0</v>
      </c>
      <c r="AJ174">
        <v>1308220</v>
      </c>
      <c r="AK174">
        <v>5782000</v>
      </c>
      <c r="AL174">
        <v>1490</v>
      </c>
      <c r="AM174">
        <v>25070</v>
      </c>
      <c r="AN174">
        <v>24192</v>
      </c>
      <c r="AO174">
        <v>19314</v>
      </c>
      <c r="AP174">
        <v>18144</v>
      </c>
      <c r="AQ174">
        <v>344</v>
      </c>
      <c r="AR174">
        <v>154</v>
      </c>
      <c r="AS174">
        <v>157</v>
      </c>
      <c r="AT174">
        <v>0</v>
      </c>
      <c r="AU174">
        <v>0</v>
      </c>
      <c r="AV174">
        <v>0</v>
      </c>
      <c r="AW174">
        <v>494680</v>
      </c>
      <c r="AX174">
        <v>0</v>
      </c>
      <c r="AY174">
        <v>0</v>
      </c>
      <c r="AZ174">
        <v>0</v>
      </c>
      <c r="BA174">
        <v>0</v>
      </c>
      <c r="BB174">
        <v>0</v>
      </c>
      <c r="BC174">
        <v>0</v>
      </c>
      <c r="BD174">
        <v>90890</v>
      </c>
      <c r="BE174">
        <v>0</v>
      </c>
      <c r="BF174">
        <v>0</v>
      </c>
      <c r="BG174" s="106">
        <v>5891</v>
      </c>
      <c r="BH174" s="106">
        <v>494680</v>
      </c>
      <c r="BI174" s="106"/>
      <c r="BJ174" s="106" t="s">
        <v>408</v>
      </c>
      <c r="BK174" s="106">
        <v>6048</v>
      </c>
      <c r="BL174" t="s">
        <v>1997</v>
      </c>
      <c r="BM174" s="299">
        <v>1490</v>
      </c>
    </row>
    <row r="175" spans="1:65">
      <c r="A175" t="s">
        <v>48</v>
      </c>
      <c r="B175" t="s">
        <v>64</v>
      </c>
      <c r="C175" t="s">
        <v>63</v>
      </c>
      <c r="D175" t="s">
        <v>86</v>
      </c>
      <c r="E175">
        <v>5942</v>
      </c>
      <c r="F175">
        <v>6113</v>
      </c>
      <c r="G175">
        <v>6400</v>
      </c>
      <c r="H175">
        <v>6346</v>
      </c>
      <c r="I175">
        <v>5721</v>
      </c>
      <c r="J175">
        <v>5892</v>
      </c>
      <c r="K175">
        <v>6179</v>
      </c>
      <c r="L175">
        <v>6125</v>
      </c>
      <c r="M175">
        <v>5732</v>
      </c>
      <c r="N175">
        <v>5916</v>
      </c>
      <c r="O175">
        <v>6121</v>
      </c>
      <c r="P175">
        <v>0</v>
      </c>
      <c r="Q175">
        <v>3.5643724043385346E-2</v>
      </c>
      <c r="R175">
        <v>884</v>
      </c>
      <c r="S175">
        <v>1317160</v>
      </c>
      <c r="T175">
        <v>221</v>
      </c>
      <c r="U175">
        <v>442</v>
      </c>
      <c r="V175">
        <v>663</v>
      </c>
      <c r="W175">
        <v>884</v>
      </c>
      <c r="X175">
        <v>329290</v>
      </c>
      <c r="Y175">
        <v>329290</v>
      </c>
      <c r="Z175">
        <v>329290</v>
      </c>
      <c r="AA175">
        <v>329290</v>
      </c>
      <c r="AB175">
        <v>210</v>
      </c>
      <c r="AC175">
        <v>197</v>
      </c>
      <c r="AD175">
        <v>279</v>
      </c>
      <c r="AE175">
        <v>0</v>
      </c>
      <c r="AF175">
        <v>312900</v>
      </c>
      <c r="AG175">
        <v>293530</v>
      </c>
      <c r="AH175">
        <v>381440</v>
      </c>
      <c r="AI175">
        <v>0</v>
      </c>
      <c r="AJ175">
        <v>1317160</v>
      </c>
      <c r="AK175">
        <v>3653000</v>
      </c>
      <c r="AL175">
        <v>1490</v>
      </c>
      <c r="AM175">
        <v>24801</v>
      </c>
      <c r="AN175">
        <v>23917</v>
      </c>
      <c r="AO175">
        <v>18859</v>
      </c>
      <c r="AP175">
        <v>18196</v>
      </c>
      <c r="AQ175">
        <v>-11</v>
      </c>
      <c r="AR175">
        <v>-24</v>
      </c>
      <c r="AS175">
        <v>58</v>
      </c>
      <c r="AT175">
        <v>0</v>
      </c>
      <c r="AU175">
        <v>312900</v>
      </c>
      <c r="AV175">
        <v>293530</v>
      </c>
      <c r="AW175">
        <v>381440</v>
      </c>
      <c r="AX175">
        <v>0</v>
      </c>
      <c r="AY175">
        <v>16390</v>
      </c>
      <c r="AZ175">
        <v>35760</v>
      </c>
      <c r="BA175">
        <v>-52150</v>
      </c>
      <c r="BB175">
        <v>0</v>
      </c>
      <c r="BC175">
        <v>16390</v>
      </c>
      <c r="BD175">
        <v>35760</v>
      </c>
      <c r="BE175">
        <v>-52150</v>
      </c>
      <c r="BF175">
        <v>0</v>
      </c>
      <c r="BG175" s="106">
        <v>6121</v>
      </c>
      <c r="BH175" s="106">
        <v>381440</v>
      </c>
      <c r="BI175" s="106"/>
      <c r="BJ175" s="106" t="s">
        <v>406</v>
      </c>
      <c r="BK175" s="106">
        <v>5526</v>
      </c>
      <c r="BL175" t="s">
        <v>1997</v>
      </c>
      <c r="BM175" s="299">
        <v>1490</v>
      </c>
    </row>
    <row r="176" spans="1:65">
      <c r="A176" t="s">
        <v>53</v>
      </c>
      <c r="B176" t="s">
        <v>52</v>
      </c>
      <c r="C176" t="s">
        <v>51</v>
      </c>
      <c r="D176" t="s">
        <v>84</v>
      </c>
      <c r="E176">
        <v>13029</v>
      </c>
      <c r="F176">
        <v>13357</v>
      </c>
      <c r="G176">
        <v>12778</v>
      </c>
      <c r="H176">
        <v>13311</v>
      </c>
      <c r="I176">
        <v>12734.805179999999</v>
      </c>
      <c r="J176">
        <v>13055.398939999999</v>
      </c>
      <c r="K176">
        <v>12489.472759999999</v>
      </c>
      <c r="L176">
        <v>13010.437619999999</v>
      </c>
      <c r="M176">
        <v>12486</v>
      </c>
      <c r="N176">
        <v>12432</v>
      </c>
      <c r="O176">
        <v>13259.8883723414</v>
      </c>
      <c r="P176">
        <v>0</v>
      </c>
      <c r="Q176">
        <v>2.2580000000000076E-2</v>
      </c>
      <c r="R176">
        <v>1184.885500000004</v>
      </c>
      <c r="S176">
        <v>2133978.7855000072</v>
      </c>
      <c r="T176">
        <v>294.19482000000062</v>
      </c>
      <c r="U176">
        <v>595.79588000000149</v>
      </c>
      <c r="V176">
        <v>884.32312000000093</v>
      </c>
      <c r="W176">
        <v>1184.885500000004</v>
      </c>
      <c r="X176">
        <v>529844.87082000112</v>
      </c>
      <c r="Y176">
        <v>543183.50906000158</v>
      </c>
      <c r="Z176">
        <v>519637.55923999916</v>
      </c>
      <c r="AA176">
        <v>541312.84638000536</v>
      </c>
      <c r="AB176">
        <v>543</v>
      </c>
      <c r="AC176">
        <v>925</v>
      </c>
      <c r="AD176">
        <v>-481.8883723414001</v>
      </c>
      <c r="AE176">
        <v>0</v>
      </c>
      <c r="AF176">
        <v>529844.87082000112</v>
      </c>
      <c r="AG176">
        <v>543183.50906000158</v>
      </c>
      <c r="AH176">
        <v>519637.55923999916</v>
      </c>
      <c r="AI176">
        <v>0</v>
      </c>
      <c r="AJ176">
        <v>2133978.7855000072</v>
      </c>
      <c r="AK176">
        <v>9528000</v>
      </c>
      <c r="AL176">
        <v>1801</v>
      </c>
      <c r="AM176">
        <v>52475</v>
      </c>
      <c r="AN176">
        <v>51290.114499999996</v>
      </c>
      <c r="AO176">
        <v>39446</v>
      </c>
      <c r="AP176">
        <v>38555.309319999993</v>
      </c>
      <c r="AQ176">
        <v>248.80517999999938</v>
      </c>
      <c r="AR176">
        <v>623.39893999999913</v>
      </c>
      <c r="AS176">
        <v>-770.41561234140136</v>
      </c>
      <c r="AT176">
        <v>0</v>
      </c>
      <c r="AU176">
        <v>0</v>
      </c>
      <c r="AV176">
        <v>0</v>
      </c>
      <c r="AW176">
        <v>0</v>
      </c>
      <c r="AX176">
        <v>0</v>
      </c>
      <c r="AY176">
        <v>0</v>
      </c>
      <c r="AZ176">
        <v>0</v>
      </c>
      <c r="BA176">
        <v>0</v>
      </c>
      <c r="BB176">
        <v>0</v>
      </c>
      <c r="BC176">
        <v>529844.87082000112</v>
      </c>
      <c r="BD176">
        <v>543183.50906000158</v>
      </c>
      <c r="BE176">
        <v>519637.55923999916</v>
      </c>
      <c r="BF176">
        <v>0</v>
      </c>
      <c r="BG176" s="106">
        <v>13259.8883723414</v>
      </c>
      <c r="BH176" s="106">
        <v>0</v>
      </c>
      <c r="BI176" s="106"/>
      <c r="BJ176" s="106" t="s">
        <v>407</v>
      </c>
      <c r="BK176" s="106">
        <v>12204</v>
      </c>
      <c r="BL176" t="s">
        <v>1997</v>
      </c>
      <c r="BM176" s="299">
        <v>1801</v>
      </c>
    </row>
    <row r="177" spans="1:65">
      <c r="A177" t="s">
        <v>60</v>
      </c>
      <c r="B177" t="s">
        <v>59</v>
      </c>
      <c r="C177" t="s">
        <v>58</v>
      </c>
      <c r="D177" t="s">
        <v>82</v>
      </c>
      <c r="E177">
        <v>2615</v>
      </c>
      <c r="F177">
        <v>2626</v>
      </c>
      <c r="G177">
        <v>2633</v>
      </c>
      <c r="H177">
        <v>2914</v>
      </c>
      <c r="I177">
        <v>2679</v>
      </c>
      <c r="J177">
        <v>2696</v>
      </c>
      <c r="K177">
        <v>2704</v>
      </c>
      <c r="L177">
        <v>2928</v>
      </c>
      <c r="M177">
        <v>2745</v>
      </c>
      <c r="N177">
        <v>2670</v>
      </c>
      <c r="O177">
        <v>2833</v>
      </c>
      <c r="P177">
        <v>0</v>
      </c>
      <c r="Q177">
        <v>-2.0300333704115683E-2</v>
      </c>
      <c r="R177">
        <v>-219</v>
      </c>
      <c r="S177">
        <v>0</v>
      </c>
      <c r="T177">
        <v>-64</v>
      </c>
      <c r="U177">
        <v>-134</v>
      </c>
      <c r="V177">
        <v>-205</v>
      </c>
      <c r="W177">
        <v>-219</v>
      </c>
      <c r="X177">
        <v>0</v>
      </c>
      <c r="Y177">
        <v>0</v>
      </c>
      <c r="Z177">
        <v>0</v>
      </c>
      <c r="AA177">
        <v>0</v>
      </c>
      <c r="AB177">
        <v>-130</v>
      </c>
      <c r="AC177">
        <v>-44</v>
      </c>
      <c r="AD177">
        <v>-200</v>
      </c>
      <c r="AE177">
        <v>0</v>
      </c>
      <c r="AF177">
        <v>0</v>
      </c>
      <c r="AG177">
        <v>0</v>
      </c>
      <c r="AH177">
        <v>0</v>
      </c>
      <c r="AI177">
        <v>0</v>
      </c>
      <c r="AJ177">
        <v>0</v>
      </c>
      <c r="AK177">
        <v>2465000</v>
      </c>
      <c r="AL177">
        <v>2307</v>
      </c>
      <c r="AM177">
        <v>10788</v>
      </c>
      <c r="AN177">
        <v>11007</v>
      </c>
      <c r="AO177">
        <v>8173</v>
      </c>
      <c r="AP177">
        <v>8328</v>
      </c>
      <c r="AQ177">
        <v>-66</v>
      </c>
      <c r="AR177">
        <v>26</v>
      </c>
      <c r="AS177">
        <v>-129</v>
      </c>
      <c r="AT177">
        <v>0</v>
      </c>
      <c r="AU177">
        <v>0</v>
      </c>
      <c r="AV177">
        <v>0</v>
      </c>
      <c r="AW177">
        <v>0</v>
      </c>
      <c r="AX177">
        <v>0</v>
      </c>
      <c r="AY177">
        <v>0</v>
      </c>
      <c r="AZ177">
        <v>0</v>
      </c>
      <c r="BA177">
        <v>0</v>
      </c>
      <c r="BB177">
        <v>0</v>
      </c>
      <c r="BC177">
        <v>0</v>
      </c>
      <c r="BD177">
        <v>0</v>
      </c>
      <c r="BE177">
        <v>0</v>
      </c>
      <c r="BF177">
        <v>0</v>
      </c>
      <c r="BG177" s="106">
        <v>2833</v>
      </c>
      <c r="BH177" s="106">
        <v>0</v>
      </c>
      <c r="BI177" s="106"/>
      <c r="BJ177" s="106" t="s">
        <v>406</v>
      </c>
      <c r="BK177" s="106">
        <v>2726</v>
      </c>
      <c r="BL177" t="s">
        <v>1996</v>
      </c>
      <c r="BM177" s="299">
        <v>2307</v>
      </c>
    </row>
    <row r="178" spans="1:65">
      <c r="A178" t="s">
        <v>60</v>
      </c>
      <c r="B178" t="s">
        <v>59</v>
      </c>
      <c r="C178" t="s">
        <v>80</v>
      </c>
      <c r="D178" t="s">
        <v>79</v>
      </c>
      <c r="E178">
        <v>20521</v>
      </c>
      <c r="F178">
        <v>20558</v>
      </c>
      <c r="G178">
        <v>19992</v>
      </c>
      <c r="H178">
        <v>20828</v>
      </c>
      <c r="I178">
        <v>19802.764999999999</v>
      </c>
      <c r="J178">
        <v>19838.47</v>
      </c>
      <c r="K178">
        <v>19292.28</v>
      </c>
      <c r="L178">
        <v>20099.02</v>
      </c>
      <c r="M178">
        <v>20263</v>
      </c>
      <c r="N178">
        <v>20855</v>
      </c>
      <c r="O178">
        <v>20723</v>
      </c>
      <c r="P178">
        <v>0</v>
      </c>
      <c r="Q178">
        <v>3.4999999999999955E-2</v>
      </c>
      <c r="R178">
        <v>2866.4649999999965</v>
      </c>
      <c r="S178">
        <v>6879515.9999999916</v>
      </c>
      <c r="T178">
        <v>718.23500000000058</v>
      </c>
      <c r="U178">
        <v>1437.7649999999994</v>
      </c>
      <c r="V178">
        <v>2137.4850000000006</v>
      </c>
      <c r="W178">
        <v>2866.4649999999965</v>
      </c>
      <c r="X178">
        <v>1723764.0000000014</v>
      </c>
      <c r="Y178">
        <v>1726871.9999999972</v>
      </c>
      <c r="Z178">
        <v>1679328.0000000023</v>
      </c>
      <c r="AA178">
        <v>1749551.9999999907</v>
      </c>
      <c r="AB178">
        <v>258</v>
      </c>
      <c r="AC178">
        <v>-297</v>
      </c>
      <c r="AD178">
        <v>-731</v>
      </c>
      <c r="AE178">
        <v>0</v>
      </c>
      <c r="AF178">
        <v>619200</v>
      </c>
      <c r="AG178">
        <v>0</v>
      </c>
      <c r="AH178">
        <v>0</v>
      </c>
      <c r="AI178">
        <v>0</v>
      </c>
      <c r="AJ178">
        <v>6879515.9999999916</v>
      </c>
      <c r="AK178">
        <v>14899000</v>
      </c>
      <c r="AL178">
        <v>2400</v>
      </c>
      <c r="AM178">
        <v>81899</v>
      </c>
      <c r="AN178">
        <v>79032.535000000003</v>
      </c>
      <c r="AO178">
        <v>61378</v>
      </c>
      <c r="AP178">
        <v>59229.770000000004</v>
      </c>
      <c r="AQ178">
        <v>-460.23500000000058</v>
      </c>
      <c r="AR178">
        <v>-1016.5299999999988</v>
      </c>
      <c r="AS178">
        <v>-1430.7200000000012</v>
      </c>
      <c r="AT178">
        <v>0</v>
      </c>
      <c r="AU178">
        <v>0</v>
      </c>
      <c r="AV178">
        <v>0</v>
      </c>
      <c r="AW178">
        <v>0</v>
      </c>
      <c r="AX178">
        <v>0</v>
      </c>
      <c r="AY178">
        <v>1104564.0000000014</v>
      </c>
      <c r="AZ178">
        <v>1726871.9999999972</v>
      </c>
      <c r="BA178">
        <v>1679328.0000000023</v>
      </c>
      <c r="BB178">
        <v>0</v>
      </c>
      <c r="BC178">
        <v>1723764.0000000014</v>
      </c>
      <c r="BD178">
        <v>1726871.9999999972</v>
      </c>
      <c r="BE178">
        <v>1679328.0000000023</v>
      </c>
      <c r="BF178">
        <v>0</v>
      </c>
      <c r="BG178" s="106">
        <v>20723</v>
      </c>
      <c r="BH178" s="106">
        <v>0</v>
      </c>
      <c r="BI178" s="106"/>
      <c r="BJ178" s="106" t="s">
        <v>407</v>
      </c>
      <c r="BK178" s="106">
        <v>18947</v>
      </c>
      <c r="BL178" t="s">
        <v>1997</v>
      </c>
      <c r="BM178" s="299">
        <v>2400</v>
      </c>
    </row>
    <row r="179" spans="1:65">
      <c r="A179" t="s">
        <v>77</v>
      </c>
      <c r="B179" t="s">
        <v>76</v>
      </c>
      <c r="C179" t="s">
        <v>75</v>
      </c>
      <c r="D179" t="s">
        <v>74</v>
      </c>
      <c r="E179">
        <v>4414</v>
      </c>
      <c r="F179">
        <v>3698</v>
      </c>
      <c r="G179">
        <v>3731</v>
      </c>
      <c r="H179">
        <v>3731</v>
      </c>
      <c r="I179">
        <v>3657</v>
      </c>
      <c r="J179">
        <v>3879</v>
      </c>
      <c r="K179">
        <v>3904</v>
      </c>
      <c r="L179">
        <v>3869</v>
      </c>
      <c r="M179">
        <v>4600</v>
      </c>
      <c r="N179">
        <v>3485</v>
      </c>
      <c r="O179">
        <v>3868</v>
      </c>
      <c r="P179">
        <v>0</v>
      </c>
      <c r="Q179">
        <v>1.7015538718376782E-2</v>
      </c>
      <c r="R179">
        <v>265</v>
      </c>
      <c r="S179">
        <v>520990</v>
      </c>
      <c r="T179">
        <v>757</v>
      </c>
      <c r="U179">
        <v>576</v>
      </c>
      <c r="V179">
        <v>403</v>
      </c>
      <c r="W179">
        <v>265</v>
      </c>
      <c r="X179">
        <v>520990</v>
      </c>
      <c r="Y179">
        <v>0</v>
      </c>
      <c r="Z179">
        <v>0</v>
      </c>
      <c r="AA179">
        <v>0</v>
      </c>
      <c r="AB179">
        <v>-186</v>
      </c>
      <c r="AC179">
        <v>213</v>
      </c>
      <c r="AD179">
        <v>-137</v>
      </c>
      <c r="AE179">
        <v>0</v>
      </c>
      <c r="AF179">
        <v>0</v>
      </c>
      <c r="AG179">
        <v>53082</v>
      </c>
      <c r="AH179">
        <v>0</v>
      </c>
      <c r="AI179">
        <v>0</v>
      </c>
      <c r="AJ179">
        <v>520990</v>
      </c>
      <c r="AK179">
        <v>5261000</v>
      </c>
      <c r="AL179">
        <v>1966</v>
      </c>
      <c r="AM179">
        <v>15574</v>
      </c>
      <c r="AN179">
        <v>15309</v>
      </c>
      <c r="AO179">
        <v>11160</v>
      </c>
      <c r="AP179">
        <v>11652</v>
      </c>
      <c r="AQ179">
        <v>-943</v>
      </c>
      <c r="AR179">
        <v>394</v>
      </c>
      <c r="AS179">
        <v>36</v>
      </c>
      <c r="AT179">
        <v>0</v>
      </c>
      <c r="AU179">
        <v>0</v>
      </c>
      <c r="AV179">
        <v>53082</v>
      </c>
      <c r="AW179">
        <v>0</v>
      </c>
      <c r="AX179">
        <v>0</v>
      </c>
      <c r="AY179">
        <v>520990</v>
      </c>
      <c r="AZ179">
        <v>-53082</v>
      </c>
      <c r="BA179">
        <v>0</v>
      </c>
      <c r="BB179">
        <v>0</v>
      </c>
      <c r="BC179">
        <v>520990</v>
      </c>
      <c r="BD179">
        <v>-53082</v>
      </c>
      <c r="BE179">
        <v>0</v>
      </c>
      <c r="BF179">
        <v>0</v>
      </c>
      <c r="BG179" s="106">
        <v>3868</v>
      </c>
      <c r="BH179" s="106">
        <v>0</v>
      </c>
      <c r="BI179" s="106"/>
      <c r="BJ179" s="106" t="s">
        <v>406</v>
      </c>
      <c r="BK179" s="106">
        <v>3657</v>
      </c>
      <c r="BL179" t="s">
        <v>1996</v>
      </c>
      <c r="BM179" s="299">
        <v>1966</v>
      </c>
    </row>
    <row r="180" spans="1:65">
      <c r="A180" t="s">
        <v>48</v>
      </c>
      <c r="B180" t="s">
        <v>64</v>
      </c>
      <c r="C180" t="s">
        <v>72</v>
      </c>
      <c r="D180" t="s">
        <v>71</v>
      </c>
      <c r="E180">
        <v>8319</v>
      </c>
      <c r="F180">
        <v>8503</v>
      </c>
      <c r="G180">
        <v>8463</v>
      </c>
      <c r="H180">
        <v>8347</v>
      </c>
      <c r="I180">
        <v>8029</v>
      </c>
      <c r="J180">
        <v>8205</v>
      </c>
      <c r="K180">
        <v>8169</v>
      </c>
      <c r="L180">
        <v>8051</v>
      </c>
      <c r="M180">
        <v>7901</v>
      </c>
      <c r="N180">
        <v>8032</v>
      </c>
      <c r="O180">
        <v>8381</v>
      </c>
      <c r="P180">
        <v>0</v>
      </c>
      <c r="Q180">
        <v>3.5026165556612747E-2</v>
      </c>
      <c r="R180">
        <v>1178</v>
      </c>
      <c r="S180">
        <v>1755220</v>
      </c>
      <c r="T180">
        <v>290</v>
      </c>
      <c r="U180">
        <v>588</v>
      </c>
      <c r="V180">
        <v>882</v>
      </c>
      <c r="W180">
        <v>1178</v>
      </c>
      <c r="X180">
        <v>432100</v>
      </c>
      <c r="Y180">
        <v>444020</v>
      </c>
      <c r="Z180">
        <v>438060</v>
      </c>
      <c r="AA180">
        <v>441040</v>
      </c>
      <c r="AB180">
        <v>418</v>
      </c>
      <c r="AC180">
        <v>471</v>
      </c>
      <c r="AD180">
        <v>82</v>
      </c>
      <c r="AE180">
        <v>0</v>
      </c>
      <c r="AF180">
        <v>432100</v>
      </c>
      <c r="AG180">
        <v>444020</v>
      </c>
      <c r="AH180">
        <v>438060</v>
      </c>
      <c r="AI180">
        <v>0</v>
      </c>
      <c r="AJ180">
        <v>1755220</v>
      </c>
      <c r="AK180">
        <v>6457000</v>
      </c>
      <c r="AL180">
        <v>1490</v>
      </c>
      <c r="AM180">
        <v>33632</v>
      </c>
      <c r="AN180">
        <v>32454</v>
      </c>
      <c r="AO180">
        <v>25313</v>
      </c>
      <c r="AP180">
        <v>24425</v>
      </c>
      <c r="AQ180">
        <v>128</v>
      </c>
      <c r="AR180">
        <v>173</v>
      </c>
      <c r="AS180">
        <v>-212</v>
      </c>
      <c r="AT180">
        <v>0</v>
      </c>
      <c r="AU180">
        <v>432100</v>
      </c>
      <c r="AV180">
        <v>444020</v>
      </c>
      <c r="AW180">
        <v>438060</v>
      </c>
      <c r="AX180">
        <v>0</v>
      </c>
      <c r="AY180">
        <v>0</v>
      </c>
      <c r="AZ180">
        <v>0</v>
      </c>
      <c r="BA180">
        <v>0</v>
      </c>
      <c r="BB180">
        <v>0</v>
      </c>
      <c r="BC180">
        <v>0</v>
      </c>
      <c r="BD180">
        <v>0</v>
      </c>
      <c r="BE180">
        <v>0</v>
      </c>
      <c r="BF180">
        <v>0</v>
      </c>
      <c r="BG180" s="106">
        <v>8381</v>
      </c>
      <c r="BH180" s="106">
        <v>438060</v>
      </c>
      <c r="BI180" s="106"/>
      <c r="BJ180" s="106" t="s">
        <v>406</v>
      </c>
      <c r="BK180" s="106">
        <v>7624</v>
      </c>
      <c r="BL180" t="s">
        <v>1997</v>
      </c>
      <c r="BM180" s="299">
        <v>1490</v>
      </c>
    </row>
    <row r="181" spans="1:65">
      <c r="A181" t="s">
        <v>60</v>
      </c>
      <c r="B181" t="s">
        <v>69</v>
      </c>
      <c r="C181" t="s">
        <v>58</v>
      </c>
      <c r="D181" t="s">
        <v>68</v>
      </c>
      <c r="E181">
        <v>10161</v>
      </c>
      <c r="F181">
        <v>10392</v>
      </c>
      <c r="G181">
        <v>10374</v>
      </c>
      <c r="H181">
        <v>10368</v>
      </c>
      <c r="I181">
        <v>9628</v>
      </c>
      <c r="J181">
        <v>10528</v>
      </c>
      <c r="K181">
        <v>10015</v>
      </c>
      <c r="L181">
        <v>9581</v>
      </c>
      <c r="M181">
        <v>9965</v>
      </c>
      <c r="N181">
        <v>10222</v>
      </c>
      <c r="O181">
        <v>9930</v>
      </c>
      <c r="P181">
        <v>0</v>
      </c>
      <c r="Q181">
        <v>3.7365298462283571E-2</v>
      </c>
      <c r="R181">
        <v>1543</v>
      </c>
      <c r="S181">
        <v>2299070</v>
      </c>
      <c r="T181">
        <v>533</v>
      </c>
      <c r="U181">
        <v>397</v>
      </c>
      <c r="V181">
        <v>756</v>
      </c>
      <c r="W181">
        <v>1543</v>
      </c>
      <c r="X181">
        <v>794170</v>
      </c>
      <c r="Y181">
        <v>0</v>
      </c>
      <c r="Z181">
        <v>332270</v>
      </c>
      <c r="AA181">
        <v>1172630</v>
      </c>
      <c r="AB181">
        <v>196</v>
      </c>
      <c r="AC181">
        <v>170</v>
      </c>
      <c r="AD181">
        <v>444</v>
      </c>
      <c r="AE181">
        <v>0</v>
      </c>
      <c r="AF181">
        <v>292040</v>
      </c>
      <c r="AG181">
        <v>253300</v>
      </c>
      <c r="AH181">
        <v>581100</v>
      </c>
      <c r="AI181">
        <v>0</v>
      </c>
      <c r="AJ181">
        <v>2299070</v>
      </c>
      <c r="AK181">
        <v>7825000</v>
      </c>
      <c r="AL181">
        <v>1490</v>
      </c>
      <c r="AM181">
        <v>41295</v>
      </c>
      <c r="AN181">
        <v>39752</v>
      </c>
      <c r="AO181">
        <v>31134</v>
      </c>
      <c r="AP181">
        <v>30124</v>
      </c>
      <c r="AQ181">
        <v>-337</v>
      </c>
      <c r="AR181">
        <v>306</v>
      </c>
      <c r="AS181">
        <v>85</v>
      </c>
      <c r="AT181">
        <v>0</v>
      </c>
      <c r="AU181">
        <v>292040</v>
      </c>
      <c r="AV181">
        <v>253300</v>
      </c>
      <c r="AW181">
        <v>581100</v>
      </c>
      <c r="AX181">
        <v>0</v>
      </c>
      <c r="AY181">
        <v>502130</v>
      </c>
      <c r="AZ181">
        <v>-253300</v>
      </c>
      <c r="BA181">
        <v>-248830</v>
      </c>
      <c r="BB181">
        <v>0</v>
      </c>
      <c r="BC181">
        <v>502130</v>
      </c>
      <c r="BD181">
        <v>-253300</v>
      </c>
      <c r="BE181">
        <v>-248830</v>
      </c>
      <c r="BF181">
        <v>0</v>
      </c>
      <c r="BG181" s="106">
        <v>9930</v>
      </c>
      <c r="BH181" s="106">
        <v>581100</v>
      </c>
      <c r="BI181" s="106"/>
      <c r="BJ181" s="106" t="s">
        <v>407</v>
      </c>
      <c r="BK181" s="106">
        <v>8819</v>
      </c>
      <c r="BL181" t="s">
        <v>1997</v>
      </c>
      <c r="BM181" s="299">
        <v>1490</v>
      </c>
    </row>
    <row r="182" spans="1:65">
      <c r="A182" t="s">
        <v>60</v>
      </c>
      <c r="B182" t="s">
        <v>59</v>
      </c>
      <c r="C182" t="s">
        <v>58</v>
      </c>
      <c r="D182" t="s">
        <v>66</v>
      </c>
      <c r="E182">
        <v>3128</v>
      </c>
      <c r="F182">
        <v>3349</v>
      </c>
      <c r="G182">
        <v>2764</v>
      </c>
      <c r="H182">
        <v>2956</v>
      </c>
      <c r="I182">
        <v>3018</v>
      </c>
      <c r="J182">
        <v>3231</v>
      </c>
      <c r="K182">
        <v>2667</v>
      </c>
      <c r="L182">
        <v>2852</v>
      </c>
      <c r="M182">
        <v>3476</v>
      </c>
      <c r="N182">
        <v>3473</v>
      </c>
      <c r="O182">
        <v>3444</v>
      </c>
      <c r="P182">
        <v>0</v>
      </c>
      <c r="Q182">
        <v>3.5172583422152986E-2</v>
      </c>
      <c r="R182">
        <v>429</v>
      </c>
      <c r="S182">
        <v>639210</v>
      </c>
      <c r="T182">
        <v>110</v>
      </c>
      <c r="U182">
        <v>228</v>
      </c>
      <c r="V182">
        <v>325</v>
      </c>
      <c r="W182">
        <v>429</v>
      </c>
      <c r="X182">
        <v>163900</v>
      </c>
      <c r="Y182">
        <v>175820</v>
      </c>
      <c r="Z182">
        <v>144530</v>
      </c>
      <c r="AA182">
        <v>154960</v>
      </c>
      <c r="AB182">
        <v>-348</v>
      </c>
      <c r="AC182">
        <v>-124</v>
      </c>
      <c r="AD182">
        <v>-680</v>
      </c>
      <c r="AE182">
        <v>0</v>
      </c>
      <c r="AF182">
        <v>0</v>
      </c>
      <c r="AG182">
        <v>0</v>
      </c>
      <c r="AH182">
        <v>0</v>
      </c>
      <c r="AI182">
        <v>0</v>
      </c>
      <c r="AJ182">
        <v>639210</v>
      </c>
      <c r="AK182">
        <v>2266000</v>
      </c>
      <c r="AL182">
        <v>1490</v>
      </c>
      <c r="AM182">
        <v>12197</v>
      </c>
      <c r="AN182">
        <v>11768</v>
      </c>
      <c r="AO182">
        <v>9069</v>
      </c>
      <c r="AP182">
        <v>8750</v>
      </c>
      <c r="AQ182">
        <v>-458</v>
      </c>
      <c r="AR182">
        <v>-242</v>
      </c>
      <c r="AS182">
        <v>-777</v>
      </c>
      <c r="AT182">
        <v>0</v>
      </c>
      <c r="AU182">
        <v>0</v>
      </c>
      <c r="AV182">
        <v>0</v>
      </c>
      <c r="AW182">
        <v>0</v>
      </c>
      <c r="AX182">
        <v>0</v>
      </c>
      <c r="AY182">
        <v>163900</v>
      </c>
      <c r="AZ182">
        <v>175820</v>
      </c>
      <c r="BA182">
        <v>144530</v>
      </c>
      <c r="BB182">
        <v>0</v>
      </c>
      <c r="BC182">
        <v>163900</v>
      </c>
      <c r="BD182">
        <v>175820</v>
      </c>
      <c r="BE182">
        <v>144530</v>
      </c>
      <c r="BF182">
        <v>0</v>
      </c>
      <c r="BG182" s="106">
        <v>3444</v>
      </c>
      <c r="BH182" s="106">
        <v>0</v>
      </c>
      <c r="BI182" s="106"/>
      <c r="BJ182" s="106" t="s">
        <v>407</v>
      </c>
      <c r="BK182" s="106">
        <v>3476</v>
      </c>
      <c r="BL182" t="s">
        <v>1997</v>
      </c>
      <c r="BM182" s="299">
        <v>1490</v>
      </c>
    </row>
    <row r="183" spans="1:65">
      <c r="A183" t="s">
        <v>48</v>
      </c>
      <c r="B183" t="s">
        <v>64</v>
      </c>
      <c r="C183" t="s">
        <v>63</v>
      </c>
      <c r="D183" t="s">
        <v>62</v>
      </c>
      <c r="E183">
        <v>11490</v>
      </c>
      <c r="F183">
        <v>11491</v>
      </c>
      <c r="G183">
        <v>11710</v>
      </c>
      <c r="H183">
        <v>11948</v>
      </c>
      <c r="I183">
        <v>11214</v>
      </c>
      <c r="J183">
        <v>11659</v>
      </c>
      <c r="K183">
        <v>11880</v>
      </c>
      <c r="L183">
        <v>12124</v>
      </c>
      <c r="M183">
        <v>11301</v>
      </c>
      <c r="N183">
        <v>11407</v>
      </c>
      <c r="O183">
        <v>11497</v>
      </c>
      <c r="P183">
        <v>0</v>
      </c>
      <c r="Q183">
        <v>-5.1030253650378435E-3</v>
      </c>
      <c r="R183">
        <v>-238</v>
      </c>
      <c r="S183">
        <v>0</v>
      </c>
      <c r="T183">
        <v>276</v>
      </c>
      <c r="U183">
        <v>108</v>
      </c>
      <c r="V183">
        <v>-62</v>
      </c>
      <c r="W183">
        <v>-238</v>
      </c>
      <c r="X183">
        <v>0</v>
      </c>
      <c r="Y183">
        <v>0</v>
      </c>
      <c r="Z183">
        <v>0</v>
      </c>
      <c r="AA183">
        <v>0</v>
      </c>
      <c r="AB183">
        <v>189</v>
      </c>
      <c r="AC183">
        <v>84</v>
      </c>
      <c r="AD183">
        <v>213</v>
      </c>
      <c r="AE183">
        <v>0</v>
      </c>
      <c r="AF183">
        <v>0</v>
      </c>
      <c r="AG183">
        <v>0</v>
      </c>
      <c r="AH183">
        <v>0</v>
      </c>
      <c r="AI183">
        <v>0</v>
      </c>
      <c r="AJ183">
        <v>0</v>
      </c>
      <c r="AK183">
        <v>7206000</v>
      </c>
      <c r="AL183">
        <v>1490</v>
      </c>
      <c r="AM183">
        <v>46639</v>
      </c>
      <c r="AN183">
        <v>46877</v>
      </c>
      <c r="AO183">
        <v>35149</v>
      </c>
      <c r="AP183">
        <v>35663</v>
      </c>
      <c r="AQ183">
        <v>-87</v>
      </c>
      <c r="AR183">
        <v>252</v>
      </c>
      <c r="AS183">
        <v>383</v>
      </c>
      <c r="AT183">
        <v>0</v>
      </c>
      <c r="AU183" t="s">
        <v>1464</v>
      </c>
      <c r="AV183">
        <v>0</v>
      </c>
      <c r="AW183">
        <v>0</v>
      </c>
      <c r="AX183">
        <v>0</v>
      </c>
      <c r="AY183">
        <v>0</v>
      </c>
      <c r="AZ183">
        <v>0</v>
      </c>
      <c r="BA183">
        <v>0</v>
      </c>
      <c r="BB183">
        <v>0</v>
      </c>
      <c r="BC183" t="e">
        <v>#VALUE!</v>
      </c>
      <c r="BD183">
        <v>0</v>
      </c>
      <c r="BE183">
        <v>0</v>
      </c>
      <c r="BF183">
        <v>0</v>
      </c>
      <c r="BG183" s="106">
        <v>11497</v>
      </c>
      <c r="BH183" s="106">
        <v>0</v>
      </c>
      <c r="BI183" s="106"/>
      <c r="BJ183" s="106" t="s">
        <v>406</v>
      </c>
      <c r="BK183" s="106">
        <v>11468</v>
      </c>
      <c r="BL183" t="s">
        <v>1996</v>
      </c>
      <c r="BM183" s="299">
        <v>1490</v>
      </c>
    </row>
    <row r="184" spans="1:65">
      <c r="A184" t="s">
        <v>60</v>
      </c>
      <c r="B184" t="s">
        <v>59</v>
      </c>
      <c r="C184" t="s">
        <v>58</v>
      </c>
      <c r="D184" t="s">
        <v>57</v>
      </c>
      <c r="E184">
        <v>2606</v>
      </c>
      <c r="F184">
        <v>2698</v>
      </c>
      <c r="G184">
        <v>2669</v>
      </c>
      <c r="H184">
        <v>2910</v>
      </c>
      <c r="I184">
        <v>2869</v>
      </c>
      <c r="J184">
        <v>2742</v>
      </c>
      <c r="K184">
        <v>2699</v>
      </c>
      <c r="L184">
        <v>2977</v>
      </c>
      <c r="M184">
        <v>2796</v>
      </c>
      <c r="N184">
        <v>2828</v>
      </c>
      <c r="O184">
        <v>3044</v>
      </c>
      <c r="P184">
        <v>0</v>
      </c>
      <c r="Q184">
        <v>-3.7122117063309749E-2</v>
      </c>
      <c r="R184">
        <v>-404</v>
      </c>
      <c r="S184">
        <v>0</v>
      </c>
      <c r="T184">
        <v>-263</v>
      </c>
      <c r="U184">
        <v>-307</v>
      </c>
      <c r="V184">
        <v>-337</v>
      </c>
      <c r="W184">
        <v>-404</v>
      </c>
      <c r="X184">
        <v>0</v>
      </c>
      <c r="Y184">
        <v>0</v>
      </c>
      <c r="Z184">
        <v>0</v>
      </c>
      <c r="AA184">
        <v>0</v>
      </c>
      <c r="AB184">
        <v>-190</v>
      </c>
      <c r="AC184">
        <v>-130</v>
      </c>
      <c r="AD184">
        <v>-375</v>
      </c>
      <c r="AE184">
        <v>0</v>
      </c>
      <c r="AF184">
        <v>0</v>
      </c>
      <c r="AG184">
        <v>0</v>
      </c>
      <c r="AH184">
        <v>0</v>
      </c>
      <c r="AI184">
        <v>0</v>
      </c>
      <c r="AJ184">
        <v>0</v>
      </c>
      <c r="AK184">
        <v>2148000</v>
      </c>
      <c r="AL184">
        <v>2307</v>
      </c>
      <c r="AM184">
        <v>10883</v>
      </c>
      <c r="AN184">
        <v>11287</v>
      </c>
      <c r="AO184">
        <v>8277</v>
      </c>
      <c r="AP184">
        <v>8418</v>
      </c>
      <c r="AQ184">
        <v>73</v>
      </c>
      <c r="AR184">
        <v>-86</v>
      </c>
      <c r="AS184">
        <v>-345</v>
      </c>
      <c r="AT184">
        <v>0</v>
      </c>
      <c r="AU184">
        <v>0</v>
      </c>
      <c r="AV184">
        <v>0</v>
      </c>
      <c r="AW184">
        <v>0</v>
      </c>
      <c r="AX184">
        <v>0</v>
      </c>
      <c r="AY184">
        <v>0</v>
      </c>
      <c r="AZ184">
        <v>0</v>
      </c>
      <c r="BA184">
        <v>0</v>
      </c>
      <c r="BB184">
        <v>0</v>
      </c>
      <c r="BC184">
        <v>0</v>
      </c>
      <c r="BD184">
        <v>0</v>
      </c>
      <c r="BE184">
        <v>0</v>
      </c>
      <c r="BF184">
        <v>0</v>
      </c>
      <c r="BG184" s="106">
        <v>3044</v>
      </c>
      <c r="BH184" s="106">
        <v>0</v>
      </c>
      <c r="BI184" s="106"/>
      <c r="BJ184" s="106" t="s">
        <v>406</v>
      </c>
      <c r="BK184" s="106">
        <v>2917</v>
      </c>
      <c r="BL184" t="s">
        <v>1996</v>
      </c>
      <c r="BM184" s="299">
        <v>2307</v>
      </c>
    </row>
    <row r="185" spans="1:65">
      <c r="A185" t="s">
        <v>53</v>
      </c>
      <c r="B185" t="s">
        <v>52</v>
      </c>
      <c r="C185" t="s">
        <v>51</v>
      </c>
      <c r="D185" t="s">
        <v>55</v>
      </c>
      <c r="E185">
        <v>7027</v>
      </c>
      <c r="F185">
        <v>7855</v>
      </c>
      <c r="G185">
        <v>7463</v>
      </c>
      <c r="H185">
        <v>7969</v>
      </c>
      <c r="I185">
        <v>7313</v>
      </c>
      <c r="J185">
        <v>7313</v>
      </c>
      <c r="K185">
        <v>7313</v>
      </c>
      <c r="L185">
        <v>7314</v>
      </c>
      <c r="M185">
        <v>7731</v>
      </c>
      <c r="N185">
        <v>7377</v>
      </c>
      <c r="O185">
        <v>7553</v>
      </c>
      <c r="P185">
        <v>0</v>
      </c>
      <c r="Q185">
        <v>3.5000329880583228E-2</v>
      </c>
      <c r="R185">
        <v>1061</v>
      </c>
      <c r="S185">
        <v>1580890</v>
      </c>
      <c r="T185">
        <v>-286</v>
      </c>
      <c r="U185">
        <v>256</v>
      </c>
      <c r="V185">
        <v>406</v>
      </c>
      <c r="W185">
        <v>1061</v>
      </c>
      <c r="X185">
        <v>0</v>
      </c>
      <c r="Y185">
        <v>381440</v>
      </c>
      <c r="Z185">
        <v>223500</v>
      </c>
      <c r="AA185">
        <v>975950</v>
      </c>
      <c r="AB185">
        <v>-704</v>
      </c>
      <c r="AC185">
        <v>478</v>
      </c>
      <c r="AD185">
        <v>-90</v>
      </c>
      <c r="AE185">
        <v>0</v>
      </c>
      <c r="AF185">
        <v>0</v>
      </c>
      <c r="AG185">
        <v>0</v>
      </c>
      <c r="AH185">
        <v>0</v>
      </c>
      <c r="AI185">
        <v>0</v>
      </c>
      <c r="AJ185">
        <v>1580890</v>
      </c>
      <c r="AK185">
        <v>5185000</v>
      </c>
      <c r="AL185">
        <v>1490</v>
      </c>
      <c r="AM185">
        <v>30314</v>
      </c>
      <c r="AN185">
        <v>29253</v>
      </c>
      <c r="AO185">
        <v>23287</v>
      </c>
      <c r="AP185">
        <v>21940</v>
      </c>
      <c r="AQ185">
        <v>-418</v>
      </c>
      <c r="AR185">
        <v>-64</v>
      </c>
      <c r="AS185">
        <v>-240</v>
      </c>
      <c r="AT185">
        <v>0</v>
      </c>
      <c r="AU185">
        <v>0</v>
      </c>
      <c r="AV185">
        <v>0</v>
      </c>
      <c r="AW185">
        <v>0</v>
      </c>
      <c r="AX185">
        <v>0</v>
      </c>
      <c r="AY185">
        <v>0</v>
      </c>
      <c r="AZ185">
        <v>381440</v>
      </c>
      <c r="BA185">
        <v>223500</v>
      </c>
      <c r="BB185">
        <v>0</v>
      </c>
      <c r="BC185">
        <v>0</v>
      </c>
      <c r="BD185">
        <v>381440</v>
      </c>
      <c r="BE185">
        <v>223500</v>
      </c>
      <c r="BF185">
        <v>0</v>
      </c>
      <c r="BG185" s="106">
        <v>7553</v>
      </c>
      <c r="BH185" s="106">
        <v>0</v>
      </c>
      <c r="BI185" s="106"/>
      <c r="BJ185" s="106" t="s">
        <v>407</v>
      </c>
      <c r="BK185" s="106">
        <v>7460</v>
      </c>
      <c r="BL185" t="s">
        <v>1997</v>
      </c>
      <c r="BM185" s="299">
        <v>1490</v>
      </c>
    </row>
    <row r="186" spans="1:65">
      <c r="A186" t="s">
        <v>53</v>
      </c>
      <c r="B186" t="s">
        <v>52</v>
      </c>
      <c r="C186" t="s">
        <v>51</v>
      </c>
      <c r="D186" t="s">
        <v>50</v>
      </c>
      <c r="E186">
        <v>12907</v>
      </c>
      <c r="F186">
        <v>13048</v>
      </c>
      <c r="G186">
        <v>12739</v>
      </c>
      <c r="H186">
        <v>13093</v>
      </c>
      <c r="I186">
        <v>12455</v>
      </c>
      <c r="J186">
        <v>12951</v>
      </c>
      <c r="K186">
        <v>12293</v>
      </c>
      <c r="L186">
        <v>12635</v>
      </c>
      <c r="M186">
        <v>12208</v>
      </c>
      <c r="N186">
        <v>12402</v>
      </c>
      <c r="O186">
        <v>12500</v>
      </c>
      <c r="P186">
        <v>0</v>
      </c>
      <c r="Q186">
        <v>2.8057234441075947E-2</v>
      </c>
      <c r="R186">
        <v>1453</v>
      </c>
      <c r="S186">
        <v>2164970</v>
      </c>
      <c r="T186">
        <v>452</v>
      </c>
      <c r="U186">
        <v>549</v>
      </c>
      <c r="V186">
        <v>995</v>
      </c>
      <c r="W186">
        <v>1453</v>
      </c>
      <c r="X186">
        <v>673480</v>
      </c>
      <c r="Y186">
        <v>144530</v>
      </c>
      <c r="Z186">
        <v>664540</v>
      </c>
      <c r="AA186">
        <v>682420</v>
      </c>
      <c r="AB186">
        <v>699</v>
      </c>
      <c r="AC186">
        <v>646</v>
      </c>
      <c r="AD186">
        <v>239</v>
      </c>
      <c r="AE186">
        <v>0</v>
      </c>
      <c r="AF186">
        <v>673480</v>
      </c>
      <c r="AG186">
        <v>144530</v>
      </c>
      <c r="AH186">
        <v>664540</v>
      </c>
      <c r="AI186">
        <v>0</v>
      </c>
      <c r="AJ186">
        <v>2164970</v>
      </c>
      <c r="AK186">
        <v>9684000</v>
      </c>
      <c r="AL186">
        <v>1490</v>
      </c>
      <c r="AM186">
        <v>51787</v>
      </c>
      <c r="AN186">
        <v>50334</v>
      </c>
      <c r="AO186">
        <v>38880</v>
      </c>
      <c r="AP186">
        <v>37879</v>
      </c>
      <c r="AQ186">
        <v>247</v>
      </c>
      <c r="AR186">
        <v>549</v>
      </c>
      <c r="AS186">
        <v>-207</v>
      </c>
      <c r="AT186">
        <v>0</v>
      </c>
      <c r="AU186">
        <v>683910</v>
      </c>
      <c r="AV186">
        <v>0</v>
      </c>
      <c r="AW186">
        <v>0</v>
      </c>
      <c r="AX186">
        <v>0</v>
      </c>
      <c r="AY186">
        <v>0</v>
      </c>
      <c r="AZ186">
        <v>0</v>
      </c>
      <c r="BA186">
        <v>0</v>
      </c>
      <c r="BB186">
        <v>0</v>
      </c>
      <c r="BC186">
        <v>-10430</v>
      </c>
      <c r="BD186">
        <v>144530</v>
      </c>
      <c r="BE186">
        <v>664540</v>
      </c>
      <c r="BF186">
        <v>0</v>
      </c>
      <c r="BG186" s="106">
        <v>12500</v>
      </c>
      <c r="BH186" s="106">
        <v>0</v>
      </c>
      <c r="BI186" s="106"/>
      <c r="BJ186" s="106" t="s">
        <v>406</v>
      </c>
      <c r="BK186" s="106">
        <v>12018</v>
      </c>
      <c r="BL186" t="s">
        <v>1997</v>
      </c>
      <c r="BM186" s="299">
        <v>1490</v>
      </c>
    </row>
    <row r="187" spans="1:65">
      <c r="A187" t="s">
        <v>48</v>
      </c>
      <c r="B187" t="s">
        <v>47</v>
      </c>
      <c r="C187" t="s">
        <v>46</v>
      </c>
      <c r="D187" t="s">
        <v>45</v>
      </c>
      <c r="E187">
        <v>4832</v>
      </c>
      <c r="F187">
        <v>4960</v>
      </c>
      <c r="G187">
        <v>4899</v>
      </c>
      <c r="H187">
        <v>5272</v>
      </c>
      <c r="I187">
        <v>4587</v>
      </c>
      <c r="J187">
        <v>4715</v>
      </c>
      <c r="K187">
        <v>4654</v>
      </c>
      <c r="L187">
        <v>5027</v>
      </c>
      <c r="M187">
        <v>5167</v>
      </c>
      <c r="N187">
        <v>5142</v>
      </c>
      <c r="O187">
        <v>5180</v>
      </c>
      <c r="P187">
        <v>0</v>
      </c>
      <c r="Q187">
        <v>4.9090818013324648E-2</v>
      </c>
      <c r="R187">
        <v>980</v>
      </c>
      <c r="S187">
        <v>438060</v>
      </c>
      <c r="T187">
        <v>245</v>
      </c>
      <c r="U187">
        <v>490</v>
      </c>
      <c r="V187">
        <v>735</v>
      </c>
      <c r="W187">
        <v>980</v>
      </c>
      <c r="X187">
        <v>109515</v>
      </c>
      <c r="Y187">
        <v>109515</v>
      </c>
      <c r="Z187">
        <v>109515</v>
      </c>
      <c r="AA187">
        <v>109515</v>
      </c>
      <c r="AB187">
        <v>-335</v>
      </c>
      <c r="AC187">
        <v>-182</v>
      </c>
      <c r="AD187">
        <v>-281</v>
      </c>
      <c r="AE187">
        <v>0</v>
      </c>
      <c r="AF187">
        <v>0</v>
      </c>
      <c r="AG187">
        <v>0</v>
      </c>
      <c r="AH187">
        <v>0</v>
      </c>
      <c r="AI187">
        <v>0</v>
      </c>
      <c r="AJ187">
        <v>438060</v>
      </c>
      <c r="AK187">
        <v>3230000</v>
      </c>
      <c r="AL187">
        <v>447</v>
      </c>
      <c r="AM187">
        <v>19963</v>
      </c>
      <c r="AN187">
        <v>18983</v>
      </c>
      <c r="AO187">
        <v>15131</v>
      </c>
      <c r="AP187">
        <v>14396</v>
      </c>
      <c r="AQ187">
        <v>-580</v>
      </c>
      <c r="AR187">
        <v>-427</v>
      </c>
      <c r="AS187">
        <v>-526</v>
      </c>
      <c r="AT187">
        <v>0</v>
      </c>
      <c r="AU187">
        <v>0</v>
      </c>
      <c r="AV187">
        <v>0</v>
      </c>
      <c r="AW187">
        <v>0</v>
      </c>
      <c r="AX187">
        <v>0</v>
      </c>
      <c r="AY187">
        <v>109515</v>
      </c>
      <c r="AZ187">
        <v>109515</v>
      </c>
      <c r="BA187">
        <v>109515</v>
      </c>
      <c r="BB187">
        <v>0</v>
      </c>
      <c r="BC187">
        <v>109515</v>
      </c>
      <c r="BD187">
        <v>109515</v>
      </c>
      <c r="BE187">
        <v>109515</v>
      </c>
      <c r="BF187">
        <v>0</v>
      </c>
      <c r="BG187" s="106">
        <v>5180</v>
      </c>
      <c r="BH187" s="106">
        <v>0</v>
      </c>
      <c r="BI187" s="106"/>
      <c r="BJ187" s="106" t="s">
        <v>407</v>
      </c>
      <c r="BK187" s="106">
        <v>4550</v>
      </c>
      <c r="BL187" t="s">
        <v>1997</v>
      </c>
      <c r="BM187" s="299">
        <v>447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6"/>
    <pageSetUpPr fitToPage="1"/>
  </sheetPr>
  <dimension ref="A1:T199"/>
  <sheetViews>
    <sheetView showGridLines="0" zoomScale="70" zoomScaleNormal="70" zoomScaleSheetLayoutView="40" zoomScalePageLayoutView="30" workbookViewId="0"/>
  </sheetViews>
  <sheetFormatPr defaultRowHeight="15"/>
  <cols>
    <col min="1" max="1" width="5.7109375" style="3" customWidth="1"/>
    <col min="2" max="2" width="25.7109375" customWidth="1"/>
    <col min="3" max="3" width="56.7109375" bestFit="1" customWidth="1"/>
    <col min="4" max="15" width="19.7109375" customWidth="1"/>
    <col min="17" max="17" width="9.140625" hidden="1" customWidth="1"/>
    <col min="20" max="20" width="9.140625" style="84" customWidth="1"/>
  </cols>
  <sheetData>
    <row r="1" spans="1:20" ht="9.9499999999999993" customHeight="1">
      <c r="A1" s="79"/>
      <c r="B1" s="79"/>
      <c r="C1" s="79"/>
      <c r="D1" s="79"/>
      <c r="E1" s="79"/>
      <c r="F1" s="79"/>
      <c r="G1" s="79"/>
      <c r="H1" s="523" t="s">
        <v>415</v>
      </c>
      <c r="I1" s="523"/>
      <c r="J1" s="523"/>
      <c r="K1" s="523"/>
      <c r="L1" s="79"/>
      <c r="M1" s="79"/>
      <c r="N1" s="79"/>
      <c r="O1" s="79"/>
      <c r="P1" s="244"/>
    </row>
    <row r="2" spans="1:20" ht="9.9499999999999993" customHeight="1">
      <c r="A2" s="79"/>
      <c r="B2" s="79"/>
      <c r="C2" s="79"/>
      <c r="D2" s="79"/>
      <c r="E2" s="79"/>
      <c r="F2" s="79"/>
      <c r="G2" s="79"/>
      <c r="H2" s="523"/>
      <c r="I2" s="523"/>
      <c r="J2" s="523"/>
      <c r="K2" s="523"/>
      <c r="L2" s="79"/>
      <c r="M2" s="79"/>
      <c r="N2" s="79"/>
      <c r="O2" s="79"/>
      <c r="P2" s="244"/>
    </row>
    <row r="3" spans="1:20" ht="9.9499999999999993" customHeight="1">
      <c r="A3" s="79"/>
      <c r="B3" s="79"/>
      <c r="C3" s="79"/>
      <c r="D3" s="79"/>
      <c r="E3" s="79"/>
      <c r="F3" s="79"/>
      <c r="G3" s="79"/>
      <c r="H3" s="523"/>
      <c r="I3" s="523"/>
      <c r="J3" s="523"/>
      <c r="K3" s="523"/>
      <c r="L3" s="79"/>
      <c r="M3" s="79"/>
      <c r="N3" s="79"/>
      <c r="O3" s="79"/>
      <c r="P3" s="244"/>
    </row>
    <row r="4" spans="1:20" ht="15.75">
      <c r="A4" s="314"/>
      <c r="B4" s="526"/>
      <c r="C4" s="526"/>
      <c r="D4" s="526"/>
      <c r="E4" s="526"/>
      <c r="F4" s="526"/>
      <c r="G4" s="526"/>
      <c r="H4" s="526"/>
      <c r="I4" s="526"/>
      <c r="J4" s="526"/>
      <c r="K4" s="526"/>
      <c r="L4" s="526"/>
      <c r="M4" s="526"/>
      <c r="N4" s="526"/>
      <c r="O4" s="526"/>
      <c r="P4" s="316"/>
    </row>
    <row r="5" spans="1:20" ht="9.9499999999999993" customHeight="1">
      <c r="A5" s="79"/>
      <c r="B5" s="79"/>
      <c r="C5" s="79"/>
      <c r="D5" s="79"/>
      <c r="E5" s="79"/>
      <c r="F5" s="79"/>
      <c r="G5" s="79"/>
      <c r="H5" s="79"/>
      <c r="I5" s="79"/>
      <c r="J5" s="79"/>
      <c r="K5" s="79"/>
      <c r="L5" s="79"/>
      <c r="M5" s="79"/>
      <c r="N5" s="79"/>
      <c r="O5" s="79"/>
      <c r="P5" s="244"/>
    </row>
    <row r="6" spans="1:20" ht="15" customHeight="1">
      <c r="A6" s="79"/>
      <c r="B6" s="5" t="s">
        <v>1111</v>
      </c>
      <c r="C6" s="6"/>
      <c r="D6" s="6"/>
      <c r="E6" s="6"/>
      <c r="F6" s="79"/>
      <c r="G6" s="79"/>
      <c r="H6" s="79"/>
      <c r="I6" s="54" t="str">
        <f ca="1">'Org list'!J7</f>
        <v>HWB</v>
      </c>
      <c r="J6" s="79"/>
      <c r="K6" s="79"/>
      <c r="L6" s="79"/>
      <c r="M6" s="79"/>
      <c r="N6" s="80" t="s">
        <v>1</v>
      </c>
      <c r="O6" s="8" t="str">
        <f>Cover!B12</f>
        <v>Q2 2015/16</v>
      </c>
      <c r="P6" s="244"/>
    </row>
    <row r="7" spans="1:20" ht="9.9499999999999993" customHeight="1">
      <c r="A7" s="79"/>
      <c r="B7" s="79"/>
      <c r="C7" s="79"/>
      <c r="D7" s="79"/>
      <c r="E7" s="79"/>
      <c r="F7" s="79"/>
      <c r="G7" s="79"/>
      <c r="H7" s="79"/>
      <c r="I7" s="79"/>
      <c r="J7" s="79"/>
      <c r="K7" s="79"/>
      <c r="L7" s="79"/>
      <c r="M7" s="79"/>
      <c r="N7" s="79"/>
      <c r="O7" s="79"/>
      <c r="P7" s="244"/>
    </row>
    <row r="8" spans="1:20" ht="15" customHeight="1">
      <c r="P8" s="9"/>
    </row>
    <row r="9" spans="1:20" ht="15" customHeight="1">
      <c r="A9" s="79"/>
      <c r="B9" s="5" t="s">
        <v>416</v>
      </c>
      <c r="C9" s="6"/>
      <c r="D9" s="5" t="str">
        <f ca="1">'Org list'!J6</f>
        <v>Health and Wellbeing Board</v>
      </c>
      <c r="E9" s="79"/>
      <c r="F9" s="79"/>
      <c r="G9" s="79"/>
      <c r="H9" s="79"/>
      <c r="I9" s="79"/>
      <c r="J9" s="79"/>
      <c r="K9" s="79"/>
      <c r="L9" s="79"/>
      <c r="M9" s="79"/>
      <c r="N9" s="79"/>
      <c r="O9" s="79"/>
      <c r="P9" s="244"/>
    </row>
    <row r="10" spans="1:20" s="13" customFormat="1" ht="16.5" customHeight="1" thickBot="1">
      <c r="A10" s="10"/>
      <c r="B10" s="11"/>
      <c r="C10" s="11"/>
      <c r="D10" s="10"/>
      <c r="E10" s="10"/>
      <c r="F10" s="10"/>
      <c r="G10" s="10"/>
      <c r="H10" s="10"/>
      <c r="I10" s="10"/>
      <c r="J10" s="10"/>
      <c r="K10" s="10"/>
      <c r="L10" s="10"/>
      <c r="M10" s="10"/>
      <c r="N10" s="10"/>
      <c r="O10" s="10"/>
      <c r="Q10"/>
      <c r="R10"/>
      <c r="T10" s="85"/>
    </row>
    <row r="11" spans="1:20" hidden="1">
      <c r="D11">
        <v>6</v>
      </c>
      <c r="E11">
        <v>7</v>
      </c>
      <c r="F11">
        <v>8</v>
      </c>
      <c r="G11">
        <v>9</v>
      </c>
      <c r="H11">
        <v>10</v>
      </c>
      <c r="I11">
        <v>11</v>
      </c>
      <c r="J11">
        <v>12</v>
      </c>
      <c r="K11">
        <v>13</v>
      </c>
      <c r="L11">
        <v>10</v>
      </c>
      <c r="M11">
        <v>11</v>
      </c>
      <c r="N11">
        <v>12</v>
      </c>
      <c r="O11">
        <v>13</v>
      </c>
    </row>
    <row r="12" spans="1:20" ht="21" hidden="1" customHeight="1" thickBot="1">
      <c r="B12" s="1"/>
      <c r="C12" s="1"/>
      <c r="D12" s="34"/>
      <c r="E12" s="34"/>
      <c r="F12" s="34"/>
      <c r="G12" s="34"/>
      <c r="H12" s="34"/>
      <c r="I12" s="34"/>
      <c r="J12" s="34"/>
      <c r="K12" s="34"/>
      <c r="L12" s="34"/>
      <c r="M12" s="34"/>
      <c r="N12" s="34"/>
      <c r="O12" s="34"/>
    </row>
    <row r="13" spans="1:20" ht="30" customHeight="1" thickBot="1">
      <c r="B13" s="1"/>
      <c r="C13" s="1"/>
      <c r="D13" s="562" t="s">
        <v>1181</v>
      </c>
      <c r="E13" s="563"/>
      <c r="F13" s="563"/>
      <c r="G13" s="564"/>
      <c r="H13" s="562" t="s">
        <v>1182</v>
      </c>
      <c r="I13" s="563"/>
      <c r="J13" s="563"/>
      <c r="K13" s="564"/>
      <c r="L13" s="529" t="s">
        <v>1183</v>
      </c>
      <c r="M13" s="565"/>
      <c r="N13" s="565"/>
      <c r="O13" s="530"/>
    </row>
    <row r="14" spans="1:20" ht="30" customHeight="1" thickBot="1">
      <c r="B14" s="35" t="s">
        <v>19</v>
      </c>
      <c r="C14" s="36" t="s">
        <v>20</v>
      </c>
      <c r="D14" s="86" t="s">
        <v>398</v>
      </c>
      <c r="E14" s="87" t="s">
        <v>399</v>
      </c>
      <c r="F14" s="87" t="s">
        <v>400</v>
      </c>
      <c r="G14" s="88" t="s">
        <v>401</v>
      </c>
      <c r="H14" s="86" t="s">
        <v>393</v>
      </c>
      <c r="I14" s="87" t="s">
        <v>394</v>
      </c>
      <c r="J14" s="87" t="s">
        <v>395</v>
      </c>
      <c r="K14" s="88" t="s">
        <v>396</v>
      </c>
      <c r="L14" s="86" t="s">
        <v>393</v>
      </c>
      <c r="M14" s="87" t="s">
        <v>394</v>
      </c>
      <c r="N14" s="87" t="s">
        <v>395</v>
      </c>
      <c r="O14" s="88" t="s">
        <v>396</v>
      </c>
    </row>
    <row r="15" spans="1:20" s="90" customFormat="1" ht="15" customHeight="1">
      <c r="A15" s="13">
        <v>0</v>
      </c>
      <c r="B15" s="204" t="str">
        <f ca="1">IF($A15&gt;$Q$18-1,"",INDIRECT("'Comms by AT'!D"&amp;$A15+$Q$15))</f>
        <v>HWB</v>
      </c>
      <c r="C15" s="241" t="str">
        <f ca="1">IFERROR(VLOOKUP($B15,'Org list'!$J$9:$K$637,2,0), "")</f>
        <v>Health and Wellbeing Board</v>
      </c>
      <c r="D15" s="328">
        <f ca="1">IF(ISERROR(VLOOKUP($B15,'DTOC backsheet'!$D$5:$U$181,D$11,0)),"",VLOOKUP($B15,'DTOC backsheet'!$D$5:$U$181, D$11,0))</f>
        <v>840.88757318105218</v>
      </c>
      <c r="E15" s="329">
        <f ca="1">IF(ISERROR(VLOOKUP($B15,'DTOC backsheet'!$D$5:$U$181,E$11,0)),"",VLOOKUP($B15,'DTOC backsheet'!$D$5:$U$181, E$11,0))</f>
        <v>856.50051612063885</v>
      </c>
      <c r="F15" s="329">
        <f ca="1">IF(ISERROR(VLOOKUP($B15,'DTOC backsheet'!$D$5:$U$181,F$11,0)),"",VLOOKUP($B15,'DTOC backsheet'!$D$5:$U$181, F$11,0))</f>
        <v>955.6339193104925</v>
      </c>
      <c r="G15" s="89">
        <f ca="1">IF(ISERROR(VLOOKUP($B15,'DTOC backsheet'!$D$5:$U$181,G$11,0)),"",VLOOKUP($B15,'DTOC backsheet'!$D$5:$U$181, G$11,0))</f>
        <v>987.70311493584018</v>
      </c>
      <c r="H15" s="330">
        <f ca="1">IF(ISERROR(VLOOKUP($B15,'DTOC backsheet'!$D$188:$U$364,H$11,0)),"",VLOOKUP($B15,'DTOC backsheet'!$D$188:$U$364, H$11,0))</f>
        <v>810.21378738325029</v>
      </c>
      <c r="I15" s="329">
        <f ca="1">IF(ISERROR(VLOOKUP($B15,'DTOC backsheet'!$D$188:$U$364,I$11,0)),"",VLOOKUP($B15,'DTOC backsheet'!$D$188:$U$364, I$11,0))</f>
        <v>785.63978816243809</v>
      </c>
      <c r="J15" s="329">
        <f ca="1">IF(ISERROR(VLOOKUP($B15,'DTOC backsheet'!$D$188:$U$364,J$11,0)),"",VLOOKUP($B15,'DTOC backsheet'!$D$188:$U$364, J$11,0))</f>
        <v>774.66901469431696</v>
      </c>
      <c r="K15" s="89">
        <f ca="1">IF(ISERROR(VLOOKUP($B15,'DTOC backsheet'!$D$188:$U$364,K$11,0)),"",VLOOKUP($B15,'DTOC backsheet'!$D$188:$U$364, K$11,0))</f>
        <v>761.40129390981781</v>
      </c>
      <c r="L15" s="330">
        <f ca="1">IF(ISERROR(VLOOKUP($B15,'DTOC backsheet'!$D$5:$U$181,L$11,0)),"",VLOOKUP($B15,'DTOC backsheet'!$D$5:$U$181, L$11,0))</f>
        <v>984.05580267099958</v>
      </c>
      <c r="M15" s="330">
        <f ca="1">IF(ISERROR(VLOOKUP($B15,'DTOC backsheet'!$D$5:$U$181,M$11,0)),"",VLOOKUP($B15,'DTOC backsheet'!$D$5:$U$181, M$11,0))</f>
        <v>960.33840490859188</v>
      </c>
      <c r="N15" s="329">
        <f ca="1">IF(ISERROR(VLOOKUP($B15,'DTOC backsheet'!$D$5:$U$181,N$11,0)),"",VLOOKUP($B15,'DTOC backsheet'!$D$5:$U$181, N$11,0))</f>
        <v>1019.2343620653098</v>
      </c>
      <c r="O15" s="377"/>
      <c r="Q15" s="91">
        <f ca="1">MATCH($I$6,'Comms by AT'!$B:$B, 0)</f>
        <v>4</v>
      </c>
      <c r="R15"/>
      <c r="T15" s="85"/>
    </row>
    <row r="16" spans="1:20" ht="15" customHeight="1">
      <c r="A16" s="3">
        <v>1</v>
      </c>
      <c r="B16" s="202" t="str">
        <f t="shared" ref="B16:B79" ca="1" si="0">IF($A16&gt;$Q$18-1,"",INDIRECT("'Comms by AT'!D"&amp;$A16+$Q$15))</f>
        <v>Y54</v>
      </c>
      <c r="C16" s="203" t="str">
        <f ca="1">IFERROR(VLOOKUP($B16,'Org list'!$J$9:$K$637,2,0), "")</f>
        <v>North of England Commissioning Region</v>
      </c>
      <c r="D16" s="331">
        <f ca="1">IF(ISERROR(VLOOKUP($B16,'DTOC backsheet'!$D$5:$U$181,D$11,0)),"",VLOOKUP($B16,'DTOC backsheet'!$D$5:$U$181, D$11,0))</f>
        <v>736.47963587927018</v>
      </c>
      <c r="E16" s="237">
        <f ca="1">IF(ISERROR(VLOOKUP($B16,'DTOC backsheet'!$D$5:$U$181,E$11,0)),"",VLOOKUP($B16,'DTOC backsheet'!$D$5:$U$181, E$11,0))</f>
        <v>743.60504851621761</v>
      </c>
      <c r="F16" s="237">
        <f ca="1">IF(ISERROR(VLOOKUP($B16,'DTOC backsheet'!$D$5:$U$181,F$11,0)),"",VLOOKUP($B16,'DTOC backsheet'!$D$5:$U$181, F$11,0))</f>
        <v>812.28029463636199</v>
      </c>
      <c r="G16" s="242">
        <f ca="1">IF(ISERROR(VLOOKUP($B16,'DTOC backsheet'!$D$5:$U$181,G$11,0)),"",VLOOKUP($B16,'DTOC backsheet'!$D$5:$U$181, G$11,0))</f>
        <v>786.42450824048228</v>
      </c>
      <c r="H16" s="239">
        <f ca="1">IF(ISERROR(VLOOKUP($B16,'DTOC backsheet'!$D$188:$U$364,H$11,0)),"",VLOOKUP($B16,'DTOC backsheet'!$D$188:$U$364, H$11,0))</f>
        <v>736.5757542787585</v>
      </c>
      <c r="I16" s="237">
        <f ca="1">IF(ISERROR(VLOOKUP($B16,'DTOC backsheet'!$D$188:$U$364,I$11,0)),"",VLOOKUP($B16,'DTOC backsheet'!$D$188:$U$364, I$11,0))</f>
        <v>721.38539290438894</v>
      </c>
      <c r="J16" s="237">
        <f ca="1">IF(ISERROR(VLOOKUP($B16,'DTOC backsheet'!$D$188:$U$364,J$11,0)),"",VLOOKUP($B16,'DTOC backsheet'!$D$188:$U$364, J$11,0))</f>
        <v>720.98155108248761</v>
      </c>
      <c r="K16" s="242">
        <f ca="1">IF(ISERROR(VLOOKUP($B16,'DTOC backsheet'!$D$188:$U$364,K$11,0)),"",VLOOKUP($B16,'DTOC backsheet'!$D$188:$U$364, K$11,0))</f>
        <v>675.73468289903553</v>
      </c>
      <c r="L16" s="239">
        <f ca="1">IF(ISERROR(VLOOKUP($B16,'DTOC backsheet'!$D$5:$U$181,L$11,0)),"",VLOOKUP($B16,'DTOC backsheet'!$D$5:$U$181, L$11,0))</f>
        <v>834.09563761232005</v>
      </c>
      <c r="M16" s="239">
        <f ca="1">IF(ISERROR(VLOOKUP($B16,'DTOC backsheet'!$D$5:$U$181,M$11,0)),"",VLOOKUP($B16,'DTOC backsheet'!$D$5:$U$181, M$11,0))</f>
        <v>780.59271019518781</v>
      </c>
      <c r="N16" s="237">
        <f ca="1">IF(ISERROR(VLOOKUP($B16,'DTOC backsheet'!$D$5:$U$181,N$11,0)),"",VLOOKUP($B16,'DTOC backsheet'!$D$5:$U$181, N$11,0))</f>
        <v>806.10243929547471</v>
      </c>
      <c r="O16" s="378"/>
      <c r="Q16" s="91"/>
    </row>
    <row r="17" spans="1:20">
      <c r="A17" s="3">
        <v>2</v>
      </c>
      <c r="B17" s="202" t="str">
        <f t="shared" ca="1" si="0"/>
        <v>Y55</v>
      </c>
      <c r="C17" s="203" t="str">
        <f ca="1">IFERROR(VLOOKUP($B17,'Org list'!$J$9:$K$637,2,0), "")</f>
        <v>Midlands and East of England Commissioning Region</v>
      </c>
      <c r="D17" s="331">
        <f ca="1">IF(ISERROR(VLOOKUP($B17,'DTOC backsheet'!$D$5:$U$181,D$11,0)),"",VLOOKUP($B17,'DTOC backsheet'!$D$5:$U$181, D$11,0))</f>
        <v>999.8894346059576</v>
      </c>
      <c r="E17" s="237">
        <f ca="1">IF(ISERROR(VLOOKUP($B17,'DTOC backsheet'!$D$5:$U$181,E$11,0)),"",VLOOKUP($B17,'DTOC backsheet'!$D$5:$U$181, E$11,0))</f>
        <v>1049.0531221733947</v>
      </c>
      <c r="F17" s="237">
        <f ca="1">IF(ISERROR(VLOOKUP($B17,'DTOC backsheet'!$D$5:$U$181,F$11,0)),"",VLOOKUP($B17,'DTOC backsheet'!$D$5:$U$181, F$11,0))</f>
        <v>1207.7313616343754</v>
      </c>
      <c r="G17" s="242">
        <f ca="1">IF(ISERROR(VLOOKUP($B17,'DTOC backsheet'!$D$5:$U$181,G$11,0)),"",VLOOKUP($B17,'DTOC backsheet'!$D$5:$U$181, G$11,0))</f>
        <v>1242.5060517785143</v>
      </c>
      <c r="H17" s="239">
        <f ca="1">IF(ISERROR(VLOOKUP($B17,'DTOC backsheet'!$D$188:$U$364,H$11,0)),"",VLOOKUP($B17,'DTOC backsheet'!$D$188:$U$364, H$11,0))</f>
        <v>991.59977975147183</v>
      </c>
      <c r="I17" s="237">
        <f ca="1">IF(ISERROR(VLOOKUP($B17,'DTOC backsheet'!$D$188:$U$364,I$11,0)),"",VLOOKUP($B17,'DTOC backsheet'!$D$188:$U$364, I$11,0))</f>
        <v>981.05416281870987</v>
      </c>
      <c r="J17" s="237">
        <f ca="1">IF(ISERROR(VLOOKUP($B17,'DTOC backsheet'!$D$188:$U$364,J$11,0)),"",VLOOKUP($B17,'DTOC backsheet'!$D$188:$U$364, J$11,0))</f>
        <v>956.90109315245741</v>
      </c>
      <c r="K17" s="242">
        <f ca="1">IF(ISERROR(VLOOKUP($B17,'DTOC backsheet'!$D$188:$U$364,K$11,0)),"",VLOOKUP($B17,'DTOC backsheet'!$D$188:$U$364, K$11,0))</f>
        <v>916.76320675101192</v>
      </c>
      <c r="L17" s="239">
        <f ca="1">IF(ISERROR(VLOOKUP($B17,'DTOC backsheet'!$D$5:$U$181,L$11,0)),"",VLOOKUP($B17,'DTOC backsheet'!$D$5:$U$181, L$11,0))</f>
        <v>1174.8679846824905</v>
      </c>
      <c r="M17" s="239">
        <f ca="1">IF(ISERROR(VLOOKUP($B17,'DTOC backsheet'!$D$5:$U$181,M$11,0)),"",VLOOKUP($B17,'DTOC backsheet'!$D$5:$U$181, M$11,0))</f>
        <v>1090.6401905795014</v>
      </c>
      <c r="N17" s="237">
        <f ca="1">IF(ISERROR(VLOOKUP($B17,'DTOC backsheet'!$D$5:$U$181,N$11,0)),"",VLOOKUP($B17,'DTOC backsheet'!$D$5:$U$181, N$11,0))</f>
        <v>1141.6859528760831</v>
      </c>
      <c r="O17" s="378"/>
      <c r="Q17" s="91"/>
    </row>
    <row r="18" spans="1:20">
      <c r="A18" s="3">
        <v>3</v>
      </c>
      <c r="B18" s="202" t="str">
        <f t="shared" ca="1" si="0"/>
        <v>Y56</v>
      </c>
      <c r="C18" s="203" t="str">
        <f ca="1">IFERROR(VLOOKUP($B18,'Org list'!$J$9:$K$637,2,0), "")</f>
        <v>London Commissioning Region</v>
      </c>
      <c r="D18" s="331">
        <f ca="1">IF(ISERROR(VLOOKUP($B18,'DTOC backsheet'!$D$5:$U$181,D$11,0)),"",VLOOKUP($B18,'DTOC backsheet'!$D$5:$U$181, D$11,0))</f>
        <v>528.92328218772036</v>
      </c>
      <c r="E18" s="237">
        <f ca="1">IF(ISERROR(VLOOKUP($B18,'DTOC backsheet'!$D$5:$U$181,E$11,0)),"",VLOOKUP($B18,'DTOC backsheet'!$D$5:$U$181, E$11,0))</f>
        <v>539.36444354198954</v>
      </c>
      <c r="F18" s="237">
        <f ca="1">IF(ISERROR(VLOOKUP($B18,'DTOC backsheet'!$D$5:$U$181,F$11,0)),"",VLOOKUP($B18,'DTOC backsheet'!$D$5:$U$181, F$11,0))</f>
        <v>577.86999813172167</v>
      </c>
      <c r="G18" s="242">
        <f ca="1">IF(ISERROR(VLOOKUP($B18,'DTOC backsheet'!$D$5:$U$181,G$11,0)),"",VLOOKUP($B18,'DTOC backsheet'!$D$5:$U$181, G$11,0))</f>
        <v>611.96974475115542</v>
      </c>
      <c r="H18" s="239">
        <f ca="1">IF(ISERROR(VLOOKUP($B18,'DTOC backsheet'!$D$188:$U$364,H$11,0)),"",VLOOKUP($B18,'DTOC backsheet'!$D$188:$U$364, H$11,0))</f>
        <v>560.00656721240625</v>
      </c>
      <c r="I18" s="237">
        <f ca="1">IF(ISERROR(VLOOKUP($B18,'DTOC backsheet'!$D$188:$U$364,I$11,0)),"",VLOOKUP($B18,'DTOC backsheet'!$D$188:$U$364, I$11,0))</f>
        <v>506.82896020594353</v>
      </c>
      <c r="J18" s="237">
        <f ca="1">IF(ISERROR(VLOOKUP($B18,'DTOC backsheet'!$D$188:$U$364,J$11,0)),"",VLOOKUP($B18,'DTOC backsheet'!$D$188:$U$364, J$11,0))</f>
        <v>498.36139588377137</v>
      </c>
      <c r="K18" s="242">
        <f ca="1">IF(ISERROR(VLOOKUP($B18,'DTOC backsheet'!$D$188:$U$364,K$11,0)),"",VLOOKUP($B18,'DTOC backsheet'!$D$188:$U$364, K$11,0))</f>
        <v>532.5304678329768</v>
      </c>
      <c r="L18" s="239">
        <f ca="1">IF(ISERROR(VLOOKUP($B18,'DTOC backsheet'!$D$5:$U$181,L$11,0)),"",VLOOKUP($B18,'DTOC backsheet'!$D$5:$U$181, L$11,0))</f>
        <v>544.76586464452657</v>
      </c>
      <c r="M18" s="239">
        <f ca="1">IF(ISERROR(VLOOKUP($B18,'DTOC backsheet'!$D$5:$U$181,M$11,0)),"",VLOOKUP($B18,'DTOC backsheet'!$D$5:$U$181, M$11,0))</f>
        <v>625.36654531803447</v>
      </c>
      <c r="N18" s="237">
        <f ca="1">IF(ISERROR(VLOOKUP($B18,'DTOC backsheet'!$D$5:$U$181,N$11,0)),"",VLOOKUP($B18,'DTOC backsheet'!$D$5:$U$181, N$11,0))</f>
        <v>653.22152089731014</v>
      </c>
      <c r="O18" s="378"/>
      <c r="Q18" s="91">
        <f ca="1">COUNTIF('Comms by AT'!$C:$C, $I$6)</f>
        <v>177</v>
      </c>
    </row>
    <row r="19" spans="1:20" s="9" customFormat="1">
      <c r="A19" s="59">
        <v>4</v>
      </c>
      <c r="B19" s="202" t="str">
        <f t="shared" ca="1" si="0"/>
        <v>Y57</v>
      </c>
      <c r="C19" s="203" t="str">
        <f ca="1">IFERROR(VLOOKUP($B19,'Org list'!$J$9:$K$637,2,0), "")</f>
        <v>South of England Commissioning Region</v>
      </c>
      <c r="D19" s="331">
        <f ca="1">IF(ISERROR(VLOOKUP($B19,'DTOC backsheet'!$D$5:$U$181,D$11,0)),"",VLOOKUP($B19,'DTOC backsheet'!$D$5:$U$181, D$11,0))</f>
        <v>952.99234961622403</v>
      </c>
      <c r="E19" s="237">
        <f ca="1">IF(ISERROR(VLOOKUP($B19,'DTOC backsheet'!$D$5:$U$181,E$11,0)),"",VLOOKUP($B19,'DTOC backsheet'!$D$5:$U$181, E$11,0))</f>
        <v>941.44589834637713</v>
      </c>
      <c r="F19" s="237">
        <f ca="1">IF(ISERROR(VLOOKUP($B19,'DTOC backsheet'!$D$5:$U$181,F$11,0)),"",VLOOKUP($B19,'DTOC backsheet'!$D$5:$U$181, F$11,0))</f>
        <v>1039.6853771832721</v>
      </c>
      <c r="G19" s="242">
        <f ca="1">IF(ISERROR(VLOOKUP($B19,'DTOC backsheet'!$D$5:$U$181,G$11,0)),"",VLOOKUP($B19,'DTOC backsheet'!$D$5:$U$181, G$11,0))</f>
        <v>1129.7224589432265</v>
      </c>
      <c r="H19" s="239">
        <f ca="1">IF(ISERROR(VLOOKUP($B19,'DTOC backsheet'!$D$188:$U$364,H$11,0)),"",VLOOKUP($B19,'DTOC backsheet'!$D$188:$U$364, H$11,0))</f>
        <v>826.605391089553</v>
      </c>
      <c r="I19" s="237">
        <f ca="1">IF(ISERROR(VLOOKUP($B19,'DTOC backsheet'!$D$188:$U$364,I$11,0)),"",VLOOKUP($B19,'DTOC backsheet'!$D$188:$U$364, I$11,0))</f>
        <v>792.67178690960748</v>
      </c>
      <c r="J19" s="237">
        <f ca="1">IF(ISERROR(VLOOKUP($B19,'DTOC backsheet'!$D$188:$U$364,J$11,0)),"",VLOOKUP($B19,'DTOC backsheet'!$D$188:$U$364, J$11,0))</f>
        <v>784.32798888562365</v>
      </c>
      <c r="K19" s="242">
        <f ca="1">IF(ISERROR(VLOOKUP($B19,'DTOC backsheet'!$D$188:$U$364,K$11,0)),"",VLOOKUP($B19,'DTOC backsheet'!$D$188:$U$364, K$11,0))</f>
        <v>808.43286999054408</v>
      </c>
      <c r="L19" s="239">
        <f ca="1">IF(ISERROR(VLOOKUP($B19,'DTOC backsheet'!$D$5:$U$181,L$11,0)),"",VLOOKUP($B19,'DTOC backsheet'!$D$5:$U$181, L$11,0))</f>
        <v>1184.8299836228441</v>
      </c>
      <c r="M19" s="239">
        <f ca="1">IF(ISERROR(VLOOKUP($B19,'DTOC backsheet'!$D$5:$U$181,M$11,0)),"",VLOOKUP($B19,'DTOC backsheet'!$D$5:$U$181, M$11,0))</f>
        <v>1201.4570109688659</v>
      </c>
      <c r="N19" s="237">
        <f ca="1">IF(ISERROR(VLOOKUP($B19,'DTOC backsheet'!$D$5:$U$181,N$11,0)),"",VLOOKUP($B19,'DTOC backsheet'!$D$5:$U$181, N$11,0))</f>
        <v>1324.0354992836751</v>
      </c>
      <c r="O19" s="378"/>
      <c r="Q19"/>
      <c r="R19"/>
      <c r="T19" s="91"/>
    </row>
    <row r="20" spans="1:20">
      <c r="A20" s="3">
        <v>5</v>
      </c>
      <c r="B20" s="202" t="str">
        <f t="shared" ca="1" si="0"/>
        <v>E12000001</v>
      </c>
      <c r="C20" s="203" t="str">
        <f ca="1">IFERROR(VLOOKUP($B20,'Org list'!$J$9:$K$637,2,0), "")</f>
        <v>North East GOR</v>
      </c>
      <c r="D20" s="331">
        <f ca="1">IF(ISERROR(VLOOKUP($B20,'DTOC backsheet'!$D$5:$U$181,D$11,0)),"",VLOOKUP($B20,'DTOC backsheet'!$D$5:$U$181, D$11,0))</f>
        <v>695.63593102287336</v>
      </c>
      <c r="E20" s="237">
        <f ca="1">IF(ISERROR(VLOOKUP($B20,'DTOC backsheet'!$D$5:$U$181,E$11,0)),"",VLOOKUP($B20,'DTOC backsheet'!$D$5:$U$181, E$11,0))</f>
        <v>656.7637053082816</v>
      </c>
      <c r="F20" s="237">
        <f ca="1">IF(ISERROR(VLOOKUP($B20,'DTOC backsheet'!$D$5:$U$181,F$11,0)),"",VLOOKUP($B20,'DTOC backsheet'!$D$5:$U$181, F$11,0))</f>
        <v>731.83061105478725</v>
      </c>
      <c r="G20" s="242">
        <f ca="1">IF(ISERROR(VLOOKUP($B20,'DTOC backsheet'!$D$5:$U$181,G$11,0)),"",VLOOKUP($B20,'DTOC backsheet'!$D$5:$U$181, G$11,0))</f>
        <v>656.42901209794684</v>
      </c>
      <c r="H20" s="239">
        <f ca="1">IF(ISERROR(VLOOKUP($B20,'DTOC backsheet'!$D$188:$U$364,H$11,0)),"",VLOOKUP($B20,'DTOC backsheet'!$D$188:$U$364, H$11,0))</f>
        <v>661.77301981578057</v>
      </c>
      <c r="I20" s="237">
        <f ca="1">IF(ISERROR(VLOOKUP($B20,'DTOC backsheet'!$D$188:$U$364,I$11,0)),"",VLOOKUP($B20,'DTOC backsheet'!$D$188:$U$364, I$11,0))</f>
        <v>651.93428687602466</v>
      </c>
      <c r="J20" s="237">
        <f ca="1">IF(ISERROR(VLOOKUP($B20,'DTOC backsheet'!$D$188:$U$364,J$11,0)),"",VLOOKUP($B20,'DTOC backsheet'!$D$188:$U$364, J$11,0))</f>
        <v>678.1272828295813</v>
      </c>
      <c r="K20" s="242">
        <f ca="1">IF(ISERROR(VLOOKUP($B20,'DTOC backsheet'!$D$188:$U$364,K$11,0)),"",VLOOKUP($B20,'DTOC backsheet'!$D$188:$U$364, K$11,0))</f>
        <v>614.88297995053483</v>
      </c>
      <c r="L20" s="239">
        <f ca="1">IF(ISERROR(VLOOKUP($B20,'DTOC backsheet'!$D$5:$U$181,L$11,0)),"",VLOOKUP($B20,'DTOC backsheet'!$D$5:$U$181, L$11,0))</f>
        <v>620.84690709739721</v>
      </c>
      <c r="M20" s="239">
        <f ca="1">IF(ISERROR(VLOOKUP($B20,'DTOC backsheet'!$D$5:$U$181,M$11,0)),"",VLOOKUP($B20,'DTOC backsheet'!$D$5:$U$181, M$11,0))</f>
        <v>466.75455291141589</v>
      </c>
      <c r="N20" s="237">
        <f ca="1">IF(ISERROR(VLOOKUP($B20,'DTOC backsheet'!$D$5:$U$181,N$11,0)),"",VLOOKUP($B20,'DTOC backsheet'!$D$5:$U$181, N$11,0))</f>
        <v>449.36855313463593</v>
      </c>
      <c r="O20" s="378"/>
    </row>
    <row r="21" spans="1:20">
      <c r="A21" s="3">
        <v>6</v>
      </c>
      <c r="B21" s="202" t="str">
        <f t="shared" ca="1" si="0"/>
        <v>E12000002</v>
      </c>
      <c r="C21" s="203" t="str">
        <f ca="1">IFERROR(VLOOKUP($B21,'Org list'!$J$9:$K$637,2,0), "")</f>
        <v>North West GOR</v>
      </c>
      <c r="D21" s="331">
        <f ca="1">IF(ISERROR(VLOOKUP($B21,'DTOC backsheet'!$D$5:$U$181,D$11,0)),"",VLOOKUP($B21,'DTOC backsheet'!$D$5:$U$181, D$11,0))</f>
        <v>646.30293281605668</v>
      </c>
      <c r="E21" s="237">
        <f ca="1">IF(ISERROR(VLOOKUP($B21,'DTOC backsheet'!$D$5:$U$181,E$11,0)),"",VLOOKUP($B21,'DTOC backsheet'!$D$5:$U$181, E$11,0))</f>
        <v>720.23373935325662</v>
      </c>
      <c r="F21" s="237">
        <f ca="1">IF(ISERROR(VLOOKUP($B21,'DTOC backsheet'!$D$5:$U$181,F$11,0)),"",VLOOKUP($B21,'DTOC backsheet'!$D$5:$U$181, F$11,0))</f>
        <v>806.01482679389221</v>
      </c>
      <c r="G21" s="242">
        <f ca="1">IF(ISERROR(VLOOKUP($B21,'DTOC backsheet'!$D$5:$U$181,G$11,0)),"",VLOOKUP($B21,'DTOC backsheet'!$D$5:$U$181, G$11,0))</f>
        <v>792.93681408514578</v>
      </c>
      <c r="H21" s="239">
        <f ca="1">IF(ISERROR(VLOOKUP($B21,'DTOC backsheet'!$D$188:$U$364,H$11,0)),"",VLOOKUP($B21,'DTOC backsheet'!$D$188:$U$364, H$11,0))</f>
        <v>693.34510567530208</v>
      </c>
      <c r="I21" s="237">
        <f ca="1">IF(ISERROR(VLOOKUP($B21,'DTOC backsheet'!$D$188:$U$364,I$11,0)),"",VLOOKUP($B21,'DTOC backsheet'!$D$188:$U$364, I$11,0))</f>
        <v>688.19321949293294</v>
      </c>
      <c r="J21" s="237">
        <f ca="1">IF(ISERROR(VLOOKUP($B21,'DTOC backsheet'!$D$188:$U$364,J$11,0)),"",VLOOKUP($B21,'DTOC backsheet'!$D$188:$U$364, J$11,0))</f>
        <v>700.61356763096308</v>
      </c>
      <c r="K21" s="242">
        <f ca="1">IF(ISERROR(VLOOKUP($B21,'DTOC backsheet'!$D$188:$U$364,K$11,0)),"",VLOOKUP($B21,'DTOC backsheet'!$D$188:$U$364, K$11,0))</f>
        <v>641.62487085055682</v>
      </c>
      <c r="L21" s="239">
        <f ca="1">IF(ISERROR(VLOOKUP($B21,'DTOC backsheet'!$D$5:$U$181,L$11,0)),"",VLOOKUP($B21,'DTOC backsheet'!$D$5:$U$181, L$11,0))</f>
        <v>865.28835130088146</v>
      </c>
      <c r="M21" s="239">
        <f ca="1">IF(ISERROR(VLOOKUP($B21,'DTOC backsheet'!$D$5:$U$181,M$11,0)),"",VLOOKUP($B21,'DTOC backsheet'!$D$5:$U$181, M$11,0))</f>
        <v>818.49924919843409</v>
      </c>
      <c r="N21" s="237">
        <f ca="1">IF(ISERROR(VLOOKUP($B21,'DTOC backsheet'!$D$5:$U$181,N$11,0)),"",VLOOKUP($B21,'DTOC backsheet'!$D$5:$U$181, N$11,0))</f>
        <v>883.19966603983414</v>
      </c>
      <c r="O21" s="378"/>
    </row>
    <row r="22" spans="1:20">
      <c r="A22" s="3">
        <v>7</v>
      </c>
      <c r="B22" s="202" t="str">
        <f t="shared" ca="1" si="0"/>
        <v>E12000003</v>
      </c>
      <c r="C22" s="203" t="str">
        <f ca="1">IFERROR(VLOOKUP($B22,'Org list'!$J$9:$K$637,2,0), "")</f>
        <v>Yorkshire and The Humber GOR</v>
      </c>
      <c r="D22" s="331">
        <f ca="1">IF(ISERROR(VLOOKUP($B22,'DTOC backsheet'!$D$5:$U$181,D$11,0)),"",VLOOKUP($B22,'DTOC backsheet'!$D$5:$U$181, D$11,0))</f>
        <v>876.43376858791214</v>
      </c>
      <c r="E22" s="237">
        <f ca="1">IF(ISERROR(VLOOKUP($B22,'DTOC backsheet'!$D$5:$U$181,E$11,0)),"",VLOOKUP($B22,'DTOC backsheet'!$D$5:$U$181, E$11,0))</f>
        <v>817.56687405472019</v>
      </c>
      <c r="F22" s="237">
        <f ca="1">IF(ISERROR(VLOOKUP($B22,'DTOC backsheet'!$D$5:$U$181,F$11,0)),"",VLOOKUP($B22,'DTOC backsheet'!$D$5:$U$181, F$11,0))</f>
        <v>860.36412254914433</v>
      </c>
      <c r="G22" s="242">
        <f ca="1">IF(ISERROR(VLOOKUP($B22,'DTOC backsheet'!$D$5:$U$181,G$11,0)),"",VLOOKUP($B22,'DTOC backsheet'!$D$5:$U$181, G$11,0))</f>
        <v>842.02582059902113</v>
      </c>
      <c r="H22" s="239">
        <f ca="1">IF(ISERROR(VLOOKUP($B22,'DTOC backsheet'!$D$188:$U$364,H$11,0)),"",VLOOKUP($B22,'DTOC backsheet'!$D$188:$U$364, H$11,0))</f>
        <v>830.82008822727551</v>
      </c>
      <c r="I22" s="237">
        <f ca="1">IF(ISERROR(VLOOKUP($B22,'DTOC backsheet'!$D$188:$U$364,I$11,0)),"",VLOOKUP($B22,'DTOC backsheet'!$D$188:$U$364, I$11,0))</f>
        <v>799.67449829339978</v>
      </c>
      <c r="J22" s="237">
        <f ca="1">IF(ISERROR(VLOOKUP($B22,'DTOC backsheet'!$D$188:$U$364,J$11,0)),"",VLOOKUP($B22,'DTOC backsheet'!$D$188:$U$364, J$11,0))</f>
        <v>769.13936740881422</v>
      </c>
      <c r="K22" s="242">
        <f ca="1">IF(ISERROR(VLOOKUP($B22,'DTOC backsheet'!$D$188:$U$364,K$11,0)),"",VLOOKUP($B22,'DTOC backsheet'!$D$188:$U$364, K$11,0))</f>
        <v>750.99853027537381</v>
      </c>
      <c r="L22" s="239">
        <f ca="1">IF(ISERROR(VLOOKUP($B22,'DTOC backsheet'!$D$5:$U$181,L$11,0)),"",VLOOKUP($B22,'DTOC backsheet'!$D$5:$U$181, L$11,0))</f>
        <v>897.92533790223388</v>
      </c>
      <c r="M22" s="239">
        <f ca="1">IF(ISERROR(VLOOKUP($B22,'DTOC backsheet'!$D$5:$U$181,M$11,0)),"",VLOOKUP($B22,'DTOC backsheet'!$D$5:$U$181, M$11,0))</f>
        <v>885.14181002233499</v>
      </c>
      <c r="N22" s="237">
        <f ca="1">IF(ISERROR(VLOOKUP($B22,'DTOC backsheet'!$D$5:$U$181,N$11,0)),"",VLOOKUP($B22,'DTOC backsheet'!$D$5:$U$181, N$11,0))</f>
        <v>879.83100616046534</v>
      </c>
      <c r="O22" s="378"/>
    </row>
    <row r="23" spans="1:20">
      <c r="A23" s="3">
        <v>8</v>
      </c>
      <c r="B23" s="202" t="str">
        <f t="shared" ca="1" si="0"/>
        <v>E12000004</v>
      </c>
      <c r="C23" s="203" t="str">
        <f ca="1">IFERROR(VLOOKUP($B23,'Org list'!$J$9:$K$637,2,0), "")</f>
        <v>East Midlands GOR</v>
      </c>
      <c r="D23" s="331">
        <f ca="1">IF(ISERROR(VLOOKUP($B23,'DTOC backsheet'!$D$5:$U$181,D$11,0)),"",VLOOKUP($B23,'DTOC backsheet'!$D$5:$U$181, D$11,0))</f>
        <v>1185.1920584785721</v>
      </c>
      <c r="E23" s="237">
        <f ca="1">IF(ISERROR(VLOOKUP($B23,'DTOC backsheet'!$D$5:$U$181,E$11,0)),"",VLOOKUP($B23,'DTOC backsheet'!$D$5:$U$181, E$11,0))</f>
        <v>1177.3517883210673</v>
      </c>
      <c r="F23" s="237">
        <f ca="1">IF(ISERROR(VLOOKUP($B23,'DTOC backsheet'!$D$5:$U$181,F$11,0)),"",VLOOKUP($B23,'DTOC backsheet'!$D$5:$U$181, F$11,0))</f>
        <v>1220.2957070931848</v>
      </c>
      <c r="G23" s="242">
        <f ca="1">IF(ISERROR(VLOOKUP($B23,'DTOC backsheet'!$D$5:$U$181,G$11,0)),"",VLOOKUP($B23,'DTOC backsheet'!$D$5:$U$181, G$11,0))</f>
        <v>1216.1160508768146</v>
      </c>
      <c r="H23" s="239">
        <f ca="1">IF(ISERROR(VLOOKUP($B23,'DTOC backsheet'!$D$188:$U$364,H$11,0)),"",VLOOKUP($B23,'DTOC backsheet'!$D$188:$U$364, H$11,0))</f>
        <v>1062.4965582166071</v>
      </c>
      <c r="I23" s="237">
        <f ca="1">IF(ISERROR(VLOOKUP($B23,'DTOC backsheet'!$D$188:$U$364,I$11,0)),"",VLOOKUP($B23,'DTOC backsheet'!$D$188:$U$364, I$11,0))</f>
        <v>977.59595446006153</v>
      </c>
      <c r="J23" s="237">
        <f ca="1">IF(ISERROR(VLOOKUP($B23,'DTOC backsheet'!$D$188:$U$364,J$11,0)),"",VLOOKUP($B23,'DTOC backsheet'!$D$188:$U$364, J$11,0))</f>
        <v>934.30111955985581</v>
      </c>
      <c r="K23" s="242">
        <f ca="1">IF(ISERROR(VLOOKUP($B23,'DTOC backsheet'!$D$188:$U$364,K$11,0)),"",VLOOKUP($B23,'DTOC backsheet'!$D$188:$U$364, K$11,0))</f>
        <v>942.16344085002834</v>
      </c>
      <c r="L23" s="239">
        <f ca="1">IF(ISERROR(VLOOKUP($B23,'DTOC backsheet'!$D$5:$U$181,L$11,0)),"",VLOOKUP($B23,'DTOC backsheet'!$D$5:$U$181, L$11,0))</f>
        <v>1141.2778198815552</v>
      </c>
      <c r="M23" s="239">
        <f ca="1">IF(ISERROR(VLOOKUP($B23,'DTOC backsheet'!$D$5:$U$181,M$11,0)),"",VLOOKUP($B23,'DTOC backsheet'!$D$5:$U$181, M$11,0))</f>
        <v>983.93128549012636</v>
      </c>
      <c r="N23" s="237">
        <f ca="1">IF(ISERROR(VLOOKUP($B23,'DTOC backsheet'!$D$5:$U$181,N$11,0)),"",VLOOKUP($B23,'DTOC backsheet'!$D$5:$U$181, N$11,0))</f>
        <v>1088.0512853167306</v>
      </c>
      <c r="O23" s="378"/>
    </row>
    <row r="24" spans="1:20">
      <c r="A24" s="3">
        <v>9</v>
      </c>
      <c r="B24" s="202" t="str">
        <f t="shared" ca="1" si="0"/>
        <v>E12000005</v>
      </c>
      <c r="C24" s="203" t="str">
        <f ca="1">IFERROR(VLOOKUP($B24,'Org list'!$J$9:$K$637,2,0), "")</f>
        <v>West Midlands GOR</v>
      </c>
      <c r="D24" s="331">
        <f ca="1">IF(ISERROR(VLOOKUP($B24,'DTOC backsheet'!$D$5:$U$181,D$11,0)),"",VLOOKUP($B24,'DTOC backsheet'!$D$5:$U$181, D$11,0))</f>
        <v>995.7820038665858</v>
      </c>
      <c r="E24" s="237">
        <f ca="1">IF(ISERROR(VLOOKUP($B24,'DTOC backsheet'!$D$5:$U$181,E$11,0)),"",VLOOKUP($B24,'DTOC backsheet'!$D$5:$U$181, E$11,0))</f>
        <v>1061.1907953744862</v>
      </c>
      <c r="F24" s="237">
        <f ca="1">IF(ISERROR(VLOOKUP($B24,'DTOC backsheet'!$D$5:$U$181,F$11,0)),"",VLOOKUP($B24,'DTOC backsheet'!$D$5:$U$181, F$11,0))</f>
        <v>1336.3526163314602</v>
      </c>
      <c r="G24" s="242">
        <f ca="1">IF(ISERROR(VLOOKUP($B24,'DTOC backsheet'!$D$5:$U$181,G$11,0)),"",VLOOKUP($B24,'DTOC backsheet'!$D$5:$U$181, G$11,0))</f>
        <v>1397.1326853898152</v>
      </c>
      <c r="H24" s="239">
        <f ca="1">IF(ISERROR(VLOOKUP($B24,'DTOC backsheet'!$D$188:$U$364,H$11,0)),"",VLOOKUP($B24,'DTOC backsheet'!$D$188:$U$364, H$11,0))</f>
        <v>1043.5730322955876</v>
      </c>
      <c r="I24" s="237">
        <f ca="1">IF(ISERROR(VLOOKUP($B24,'DTOC backsheet'!$D$188:$U$364,I$11,0)),"",VLOOKUP($B24,'DTOC backsheet'!$D$188:$U$364, I$11,0))</f>
        <v>1043.458127916306</v>
      </c>
      <c r="J24" s="237">
        <f ca="1">IF(ISERROR(VLOOKUP($B24,'DTOC backsheet'!$D$188:$U$364,J$11,0)),"",VLOOKUP($B24,'DTOC backsheet'!$D$188:$U$364, J$11,0))</f>
        <v>992.47223325838274</v>
      </c>
      <c r="K24" s="242">
        <f ca="1">IF(ISERROR(VLOOKUP($B24,'DTOC backsheet'!$D$188:$U$364,K$11,0)),"",VLOOKUP($B24,'DTOC backsheet'!$D$188:$U$364, K$11,0))</f>
        <v>938.73869310093937</v>
      </c>
      <c r="L24" s="239">
        <f ca="1">IF(ISERROR(VLOOKUP($B24,'DTOC backsheet'!$D$5:$U$181,L$11,0)),"",VLOOKUP($B24,'DTOC backsheet'!$D$5:$U$181, L$11,0))</f>
        <v>1409.4777523822845</v>
      </c>
      <c r="M24" s="239">
        <f ca="1">IF(ISERROR(VLOOKUP($B24,'DTOC backsheet'!$D$5:$U$181,M$11,0)),"",VLOOKUP($B24,'DTOC backsheet'!$D$5:$U$181, M$11,0))</f>
        <v>1402.7575546431854</v>
      </c>
      <c r="N24" s="237">
        <f ca="1">IF(ISERROR(VLOOKUP($B24,'DTOC backsheet'!$D$5:$U$181,N$11,0)),"",VLOOKUP($B24,'DTOC backsheet'!$D$5:$U$181, N$11,0))</f>
        <v>1309.6348145442403</v>
      </c>
      <c r="O24" s="378"/>
    </row>
    <row r="25" spans="1:20">
      <c r="A25" s="3">
        <v>10</v>
      </c>
      <c r="B25" s="202" t="str">
        <f t="shared" ca="1" si="0"/>
        <v>E12000006</v>
      </c>
      <c r="C25" s="203" t="str">
        <f ca="1">IFERROR(VLOOKUP($B25,'Org list'!$J$9:$K$637,2,0), "")</f>
        <v>East of England GOR</v>
      </c>
      <c r="D25" s="331">
        <f ca="1">IF(ISERROR(VLOOKUP($B25,'DTOC backsheet'!$D$5:$U$181,D$11,0)),"",VLOOKUP($B25,'DTOC backsheet'!$D$5:$U$181, D$11,0))</f>
        <v>865.66673636033431</v>
      </c>
      <c r="E25" s="237">
        <f ca="1">IF(ISERROR(VLOOKUP($B25,'DTOC backsheet'!$D$5:$U$181,E$11,0)),"",VLOOKUP($B25,'DTOC backsheet'!$D$5:$U$181, E$11,0))</f>
        <v>952.2630807947545</v>
      </c>
      <c r="F25" s="237">
        <f ca="1">IF(ISERROR(VLOOKUP($B25,'DTOC backsheet'!$D$5:$U$181,F$11,0)),"",VLOOKUP($B25,'DTOC backsheet'!$D$5:$U$181, F$11,0))</f>
        <v>1078.3427805109477</v>
      </c>
      <c r="G25" s="242">
        <f ca="1">IF(ISERROR(VLOOKUP($B25,'DTOC backsheet'!$D$5:$U$181,G$11,0)),"",VLOOKUP($B25,'DTOC backsheet'!$D$5:$U$181, G$11,0))</f>
        <v>1109.4759253895975</v>
      </c>
      <c r="H25" s="239">
        <f ca="1">IF(ISERROR(VLOOKUP($B25,'DTOC backsheet'!$D$188:$U$364,H$11,0)),"",VLOOKUP($B25,'DTOC backsheet'!$D$188:$U$364, H$11,0))</f>
        <v>893.14557180309782</v>
      </c>
      <c r="I25" s="237">
        <f ca="1">IF(ISERROR(VLOOKUP($B25,'DTOC backsheet'!$D$188:$U$364,I$11,0)),"",VLOOKUP($B25,'DTOC backsheet'!$D$188:$U$364, I$11,0))</f>
        <v>936.46822300753138</v>
      </c>
      <c r="J25" s="237">
        <f ca="1">IF(ISERROR(VLOOKUP($B25,'DTOC backsheet'!$D$188:$U$364,J$11,0)),"",VLOOKUP($B25,'DTOC backsheet'!$D$188:$U$364, J$11,0))</f>
        <v>935.61353649632838</v>
      </c>
      <c r="K25" s="242">
        <f ca="1">IF(ISERROR(VLOOKUP($B25,'DTOC backsheet'!$D$188:$U$364,K$11,0)),"",VLOOKUP($B25,'DTOC backsheet'!$D$188:$U$364, K$11,0))</f>
        <v>882.69234994128522</v>
      </c>
      <c r="L25" s="239">
        <f ca="1">IF(ISERROR(VLOOKUP($B25,'DTOC backsheet'!$D$5:$U$181,L$11,0)),"",VLOOKUP($B25,'DTOC backsheet'!$D$5:$U$181, L$11,0))</f>
        <v>977.26488660833218</v>
      </c>
      <c r="M25" s="239">
        <f ca="1">IF(ISERROR(VLOOKUP($B25,'DTOC backsheet'!$D$5:$U$181,M$11,0)),"",VLOOKUP($B25,'DTOC backsheet'!$D$5:$U$181, M$11,0))</f>
        <v>855.99184626470162</v>
      </c>
      <c r="N25" s="237">
        <f ca="1">IF(ISERROR(VLOOKUP($B25,'DTOC backsheet'!$D$5:$U$181,N$11,0)),"",VLOOKUP($B25,'DTOC backsheet'!$D$5:$U$181, N$11,0))</f>
        <v>999.78822327644934</v>
      </c>
      <c r="O25" s="378"/>
    </row>
    <row r="26" spans="1:20">
      <c r="A26" s="3">
        <v>11</v>
      </c>
      <c r="B26" s="202" t="str">
        <f t="shared" ca="1" si="0"/>
        <v>E12000007</v>
      </c>
      <c r="C26" s="203" t="str">
        <f ca="1">IFERROR(VLOOKUP($B26,'Org list'!$J$9:$K$637,2,0), "")</f>
        <v>London GOR</v>
      </c>
      <c r="D26" s="331">
        <f ca="1">IF(ISERROR(VLOOKUP($B26,'DTOC backsheet'!$D$5:$U$181,D$11,0)),"",VLOOKUP($B26,'DTOC backsheet'!$D$5:$U$181, D$11,0))</f>
        <v>528.92328218772036</v>
      </c>
      <c r="E26" s="237">
        <f ca="1">IF(ISERROR(VLOOKUP($B26,'DTOC backsheet'!$D$5:$U$181,E$11,0)),"",VLOOKUP($B26,'DTOC backsheet'!$D$5:$U$181, E$11,0))</f>
        <v>539.36444354198954</v>
      </c>
      <c r="F26" s="237">
        <f ca="1">IF(ISERROR(VLOOKUP($B26,'DTOC backsheet'!$D$5:$U$181,F$11,0)),"",VLOOKUP($B26,'DTOC backsheet'!$D$5:$U$181, F$11,0))</f>
        <v>577.86999813172167</v>
      </c>
      <c r="G26" s="242">
        <f ca="1">IF(ISERROR(VLOOKUP($B26,'DTOC backsheet'!$D$5:$U$181,G$11,0)),"",VLOOKUP($B26,'DTOC backsheet'!$D$5:$U$181, G$11,0))</f>
        <v>611.96974475115542</v>
      </c>
      <c r="H26" s="239">
        <f ca="1">IF(ISERROR(VLOOKUP($B26,'DTOC backsheet'!$D$188:$U$364,H$11,0)),"",VLOOKUP($B26,'DTOC backsheet'!$D$188:$U$364, H$11,0))</f>
        <v>560.00656721240625</v>
      </c>
      <c r="I26" s="237">
        <f ca="1">IF(ISERROR(VLOOKUP($B26,'DTOC backsheet'!$D$188:$U$364,I$11,0)),"",VLOOKUP($B26,'DTOC backsheet'!$D$188:$U$364, I$11,0))</f>
        <v>506.82896020594353</v>
      </c>
      <c r="J26" s="237">
        <f ca="1">IF(ISERROR(VLOOKUP($B26,'DTOC backsheet'!$D$188:$U$364,J$11,0)),"",VLOOKUP($B26,'DTOC backsheet'!$D$188:$U$364, J$11,0))</f>
        <v>498.36139588377137</v>
      </c>
      <c r="K26" s="242">
        <f ca="1">IF(ISERROR(VLOOKUP($B26,'DTOC backsheet'!$D$188:$U$364,K$11,0)),"",VLOOKUP($B26,'DTOC backsheet'!$D$188:$U$364, K$11,0))</f>
        <v>532.5304678329768</v>
      </c>
      <c r="L26" s="239">
        <f ca="1">IF(ISERROR(VLOOKUP($B26,'DTOC backsheet'!$D$5:$U$181,L$11,0)),"",VLOOKUP($B26,'DTOC backsheet'!$D$5:$U$181, L$11,0))</f>
        <v>544.76586464452657</v>
      </c>
      <c r="M26" s="239">
        <f ca="1">IF(ISERROR(VLOOKUP($B26,'DTOC backsheet'!$D$5:$U$181,M$11,0)),"",VLOOKUP($B26,'DTOC backsheet'!$D$5:$U$181, M$11,0))</f>
        <v>625.36654531803447</v>
      </c>
      <c r="N26" s="237">
        <f ca="1">IF(ISERROR(VLOOKUP($B26,'DTOC backsheet'!$D$5:$U$181,N$11,0)),"",VLOOKUP($B26,'DTOC backsheet'!$D$5:$U$181, N$11,0))</f>
        <v>653.22152089731014</v>
      </c>
      <c r="O26" s="378"/>
    </row>
    <row r="27" spans="1:20">
      <c r="A27" s="3">
        <v>12</v>
      </c>
      <c r="B27" s="202" t="str">
        <f t="shared" ca="1" si="0"/>
        <v>E12000008</v>
      </c>
      <c r="C27" s="203" t="str">
        <f ca="1">IFERROR(VLOOKUP($B27,'Org list'!$J$9:$K$637,2,0), "")</f>
        <v>South East GOR</v>
      </c>
      <c r="D27" s="331">
        <f ca="1">IF(ISERROR(VLOOKUP($B27,'DTOC backsheet'!$D$5:$U$181,D$11,0)),"",VLOOKUP($B27,'DTOC backsheet'!$D$5:$U$181, D$11,0))</f>
        <v>873.36058954263206</v>
      </c>
      <c r="E27" s="237">
        <f ca="1">IF(ISERROR(VLOOKUP($B27,'DTOC backsheet'!$D$5:$U$181,E$11,0)),"",VLOOKUP($B27,'DTOC backsheet'!$D$5:$U$181, E$11,0))</f>
        <v>871.41898922005885</v>
      </c>
      <c r="F27" s="237">
        <f ca="1">IF(ISERROR(VLOOKUP($B27,'DTOC backsheet'!$D$5:$U$181,F$11,0)),"",VLOOKUP($B27,'DTOC backsheet'!$D$5:$U$181, F$11,0))</f>
        <v>949.80211335356796</v>
      </c>
      <c r="G27" s="242">
        <f ca="1">IF(ISERROR(VLOOKUP($B27,'DTOC backsheet'!$D$5:$U$181,G$11,0)),"",VLOOKUP($B27,'DTOC backsheet'!$D$5:$U$181, G$11,0))</f>
        <v>1011.0560079745984</v>
      </c>
      <c r="H27" s="239">
        <f ca="1">IF(ISERROR(VLOOKUP($B27,'DTOC backsheet'!$D$188:$U$364,H$11,0)),"",VLOOKUP($B27,'DTOC backsheet'!$D$188:$U$364, H$11,0))</f>
        <v>736.33593072498763</v>
      </c>
      <c r="I27" s="237">
        <f ca="1">IF(ISERROR(VLOOKUP($B27,'DTOC backsheet'!$D$188:$U$364,I$11,0)),"",VLOOKUP($B27,'DTOC backsheet'!$D$188:$U$364, I$11,0))</f>
        <v>736.6511191227072</v>
      </c>
      <c r="J27" s="237">
        <f ca="1">IF(ISERROR(VLOOKUP($B27,'DTOC backsheet'!$D$188:$U$364,J$11,0)),"",VLOOKUP($B27,'DTOC backsheet'!$D$188:$U$364, J$11,0))</f>
        <v>746.95720354757736</v>
      </c>
      <c r="K27" s="242">
        <f ca="1">IF(ISERROR(VLOOKUP($B27,'DTOC backsheet'!$D$188:$U$364,K$11,0)),"",VLOOKUP($B27,'DTOC backsheet'!$D$188:$U$364, K$11,0))</f>
        <v>741.21168795601272</v>
      </c>
      <c r="L27" s="239">
        <f ca="1">IF(ISERROR(VLOOKUP($B27,'DTOC backsheet'!$D$5:$U$181,L$11,0)),"",VLOOKUP($B27,'DTOC backsheet'!$D$5:$U$181, L$11,0))</f>
        <v>1075.1919069079568</v>
      </c>
      <c r="M27" s="239">
        <f ca="1">IF(ISERROR(VLOOKUP($B27,'DTOC backsheet'!$D$5:$U$181,M$11,0)),"",VLOOKUP($B27,'DTOC backsheet'!$D$5:$U$181, M$11,0))</f>
        <v>1182.9864330081932</v>
      </c>
      <c r="N27" s="237">
        <f ca="1">IF(ISERROR(VLOOKUP($B27,'DTOC backsheet'!$D$5:$U$181,N$11,0)),"",VLOOKUP($B27,'DTOC backsheet'!$D$5:$U$181, N$11,0))</f>
        <v>1260.5939266536784</v>
      </c>
      <c r="O27" s="378"/>
    </row>
    <row r="28" spans="1:20">
      <c r="A28" s="3">
        <v>13</v>
      </c>
      <c r="B28" s="202" t="str">
        <f t="shared" ca="1" si="0"/>
        <v>E12000009</v>
      </c>
      <c r="C28" s="203" t="str">
        <f ca="1">IFERROR(VLOOKUP($B28,'Org list'!$J$9:$K$637,2,0), "")</f>
        <v>South West GOR</v>
      </c>
      <c r="D28" s="331">
        <f ca="1">IF(ISERROR(VLOOKUP($B28,'DTOC backsheet'!$D$5:$U$181,D$11,0)),"",VLOOKUP($B28,'DTOC backsheet'!$D$5:$U$181, D$11,0))</f>
        <v>1076.6379872462835</v>
      </c>
      <c r="E28" s="237">
        <f ca="1">IF(ISERROR(VLOOKUP($B28,'DTOC backsheet'!$D$5:$U$181,E$11,0)),"",VLOOKUP($B28,'DTOC backsheet'!$D$5:$U$181, E$11,0))</f>
        <v>1043.124951502826</v>
      </c>
      <c r="F28" s="237">
        <f ca="1">IF(ISERROR(VLOOKUP($B28,'DTOC backsheet'!$D$5:$U$181,F$11,0)),"",VLOOKUP($B28,'DTOC backsheet'!$D$5:$U$181, F$11,0))</f>
        <v>1189.5397835052127</v>
      </c>
      <c r="G28" s="242">
        <f ca="1">IF(ISERROR(VLOOKUP($B28,'DTOC backsheet'!$D$5:$U$181,G$11,0)),"",VLOOKUP($B28,'DTOC backsheet'!$D$5:$U$181, G$11,0))</f>
        <v>1333.4174964905449</v>
      </c>
      <c r="H28" s="239">
        <f ca="1">IF(ISERROR(VLOOKUP($B28,'DTOC backsheet'!$D$188:$U$364,H$11,0)),"",VLOOKUP($B28,'DTOC backsheet'!$D$188:$U$364, H$11,0))</f>
        <v>973.0642335781904</v>
      </c>
      <c r="I28" s="237">
        <f ca="1">IF(ISERROR(VLOOKUP($B28,'DTOC backsheet'!$D$188:$U$364,I$11,0)),"",VLOOKUP($B28,'DTOC backsheet'!$D$188:$U$364, I$11,0))</f>
        <v>878.57663327037801</v>
      </c>
      <c r="J28" s="237">
        <f ca="1">IF(ISERROR(VLOOKUP($B28,'DTOC backsheet'!$D$188:$U$364,J$11,0)),"",VLOOKUP($B28,'DTOC backsheet'!$D$188:$U$364, J$11,0))</f>
        <v>857.87295081359923</v>
      </c>
      <c r="K28" s="242">
        <f ca="1">IF(ISERROR(VLOOKUP($B28,'DTOC backsheet'!$D$188:$U$364,K$11,0)),"",VLOOKUP($B28,'DTOC backsheet'!$D$188:$U$364, K$11,0))</f>
        <v>914.34950237941518</v>
      </c>
      <c r="L28" s="239">
        <f ca="1">IF(ISERROR(VLOOKUP($B28,'DTOC backsheet'!$D$5:$U$181,L$11,0)),"",VLOOKUP($B28,'DTOC backsheet'!$D$5:$U$181, L$11,0))</f>
        <v>1363.4185844748317</v>
      </c>
      <c r="M28" s="239">
        <f ca="1">IF(ISERROR(VLOOKUP($B28,'DTOC backsheet'!$D$5:$U$181,M$11,0)),"",VLOOKUP($B28,'DTOC backsheet'!$D$5:$U$181, M$11,0))</f>
        <v>1251.7845668448736</v>
      </c>
      <c r="N28" s="237">
        <f ca="1">IF(ISERROR(VLOOKUP($B28,'DTOC backsheet'!$D$5:$U$181,N$11,0)),"",VLOOKUP($B28,'DTOC backsheet'!$D$5:$U$181, N$11,0))</f>
        <v>1445.2896359606257</v>
      </c>
      <c r="O28" s="378"/>
    </row>
    <row r="29" spans="1:20">
      <c r="A29" s="3">
        <v>14</v>
      </c>
      <c r="B29" s="202" t="str">
        <f t="shared" ca="1" si="0"/>
        <v>Q72</v>
      </c>
      <c r="C29" s="203" t="str">
        <f ca="1">IFERROR(VLOOKUP($B29,'Org list'!$J$9:$K$637,2,0), "")</f>
        <v>NHS England North (Yorkshire And Humber)</v>
      </c>
      <c r="D29" s="331">
        <f ca="1">IF(ISERROR(VLOOKUP($B29,'DTOC backsheet'!$D$5:$U$181,D$11,0)),"",VLOOKUP($B29,'DTOC backsheet'!$D$5:$U$181, D$11,0))</f>
        <v>876.43376858791214</v>
      </c>
      <c r="E29" s="237">
        <f ca="1">IF(ISERROR(VLOOKUP($B29,'DTOC backsheet'!$D$5:$U$181,E$11,0)),"",VLOOKUP($B29,'DTOC backsheet'!$D$5:$U$181, E$11,0))</f>
        <v>817.56687405472019</v>
      </c>
      <c r="F29" s="237">
        <f ca="1">IF(ISERROR(VLOOKUP($B29,'DTOC backsheet'!$D$5:$U$181,F$11,0)),"",VLOOKUP($B29,'DTOC backsheet'!$D$5:$U$181, F$11,0))</f>
        <v>860.36412254914433</v>
      </c>
      <c r="G29" s="242">
        <f ca="1">IF(ISERROR(VLOOKUP($B29,'DTOC backsheet'!$D$5:$U$181,G$11,0)),"",VLOOKUP($B29,'DTOC backsheet'!$D$5:$U$181, G$11,0))</f>
        <v>842.02582059902113</v>
      </c>
      <c r="H29" s="239">
        <f ca="1">IF(ISERROR(VLOOKUP($B29,'DTOC backsheet'!$D$188:$U$364,H$11,0)),"",VLOOKUP($B29,'DTOC backsheet'!$D$188:$U$364, H$11,0))</f>
        <v>830.82008822727551</v>
      </c>
      <c r="I29" s="237">
        <f ca="1">IF(ISERROR(VLOOKUP($B29,'DTOC backsheet'!$D$188:$U$364,I$11,0)),"",VLOOKUP($B29,'DTOC backsheet'!$D$188:$U$364, I$11,0))</f>
        <v>799.67449829339978</v>
      </c>
      <c r="J29" s="237">
        <f ca="1">IF(ISERROR(VLOOKUP($B29,'DTOC backsheet'!$D$188:$U$364,J$11,0)),"",VLOOKUP($B29,'DTOC backsheet'!$D$188:$U$364, J$11,0))</f>
        <v>769.13936740881422</v>
      </c>
      <c r="K29" s="242">
        <f ca="1">IF(ISERROR(VLOOKUP($B29,'DTOC backsheet'!$D$188:$U$364,K$11,0)),"",VLOOKUP($B29,'DTOC backsheet'!$D$188:$U$364, K$11,0))</f>
        <v>750.99853027537381</v>
      </c>
      <c r="L29" s="239">
        <f ca="1">IF(ISERROR(VLOOKUP($B29,'DTOC backsheet'!$D$5:$U$181,L$11,0)),"",VLOOKUP($B29,'DTOC backsheet'!$D$5:$U$181, L$11,0))</f>
        <v>897.92533790223388</v>
      </c>
      <c r="M29" s="239">
        <f ca="1">IF(ISERROR(VLOOKUP($B29,'DTOC backsheet'!$D$5:$U$181,M$11,0)),"",VLOOKUP($B29,'DTOC backsheet'!$D$5:$U$181, M$11,0))</f>
        <v>885.14181002233499</v>
      </c>
      <c r="N29" s="237">
        <f ca="1">IF(ISERROR(VLOOKUP($B29,'DTOC backsheet'!$D$5:$U$181,N$11,0)),"",VLOOKUP($B29,'DTOC backsheet'!$D$5:$U$181, N$11,0))</f>
        <v>879.83100616046534</v>
      </c>
      <c r="O29" s="378"/>
    </row>
    <row r="30" spans="1:20">
      <c r="A30" s="3">
        <v>15</v>
      </c>
      <c r="B30" s="202" t="str">
        <f t="shared" ca="1" si="0"/>
        <v>Q73</v>
      </c>
      <c r="C30" s="203" t="str">
        <f ca="1">IFERROR(VLOOKUP($B30,'Org list'!$J$9:$K$637,2,0), "")</f>
        <v>NHS England North (Lancashire And Greater Manchester)</v>
      </c>
      <c r="D30" s="331">
        <f ca="1">IF(ISERROR(VLOOKUP($B30,'DTOC backsheet'!$D$5:$U$181,D$11,0)),"",VLOOKUP($B30,'DTOC backsheet'!$D$5:$U$181, D$11,0))</f>
        <v>628.35720809584029</v>
      </c>
      <c r="E30" s="237">
        <f ca="1">IF(ISERROR(VLOOKUP($B30,'DTOC backsheet'!$D$5:$U$181,E$11,0)),"",VLOOKUP($B30,'DTOC backsheet'!$D$5:$U$181, E$11,0))</f>
        <v>777.12970376719488</v>
      </c>
      <c r="F30" s="237">
        <f ca="1">IF(ISERROR(VLOOKUP($B30,'DTOC backsheet'!$D$5:$U$181,F$11,0)),"",VLOOKUP($B30,'DTOC backsheet'!$D$5:$U$181, F$11,0))</f>
        <v>886.17058192271122</v>
      </c>
      <c r="G30" s="242">
        <f ca="1">IF(ISERROR(VLOOKUP($B30,'DTOC backsheet'!$D$5:$U$181,G$11,0)),"",VLOOKUP($B30,'DTOC backsheet'!$D$5:$U$181, G$11,0))</f>
        <v>850.98233433001951</v>
      </c>
      <c r="H30" s="239">
        <f ca="1">IF(ISERROR(VLOOKUP($B30,'DTOC backsheet'!$D$188:$U$364,H$11,0)),"",VLOOKUP($B30,'DTOC backsheet'!$D$188:$U$364, H$11,0))</f>
        <v>655.29028320450698</v>
      </c>
      <c r="I30" s="237">
        <f ca="1">IF(ISERROR(VLOOKUP($B30,'DTOC backsheet'!$D$188:$U$364,I$11,0)),"",VLOOKUP($B30,'DTOC backsheet'!$D$188:$U$364, I$11,0))</f>
        <v>676.50017471483773</v>
      </c>
      <c r="J30" s="237">
        <f ca="1">IF(ISERROR(VLOOKUP($B30,'DTOC backsheet'!$D$188:$U$364,J$11,0)),"",VLOOKUP($B30,'DTOC backsheet'!$D$188:$U$364, J$11,0))</f>
        <v>717.92952783504643</v>
      </c>
      <c r="K30" s="242">
        <f ca="1">IF(ISERROR(VLOOKUP($B30,'DTOC backsheet'!$D$188:$U$364,K$11,0)),"",VLOOKUP($B30,'DTOC backsheet'!$D$188:$U$364, K$11,0))</f>
        <v>600.68147072728345</v>
      </c>
      <c r="L30" s="239">
        <f ca="1">IF(ISERROR(VLOOKUP($B30,'DTOC backsheet'!$D$5:$U$181,L$11,0)),"",VLOOKUP($B30,'DTOC backsheet'!$D$5:$U$181, L$11,0))</f>
        <v>975.26699689672296</v>
      </c>
      <c r="M30" s="239">
        <f ca="1">IF(ISERROR(VLOOKUP($B30,'DTOC backsheet'!$D$5:$U$181,M$11,0)),"",VLOOKUP($B30,'DTOC backsheet'!$D$5:$U$181, M$11,0))</f>
        <v>910.3503134329909</v>
      </c>
      <c r="N30" s="237">
        <f ca="1">IF(ISERROR(VLOOKUP($B30,'DTOC backsheet'!$D$5:$U$181,N$11,0)),"",VLOOKUP($B30,'DTOC backsheet'!$D$5:$U$181, N$11,0))</f>
        <v>926.7918285906278</v>
      </c>
      <c r="O30" s="378"/>
    </row>
    <row r="31" spans="1:20">
      <c r="A31" s="3">
        <v>16</v>
      </c>
      <c r="B31" s="202" t="str">
        <f t="shared" ca="1" si="0"/>
        <v>Q74</v>
      </c>
      <c r="C31" s="203" t="str">
        <f ca="1">IFERROR(VLOOKUP($B31,'Org list'!$J$9:$K$637,2,0), "")</f>
        <v>NHS England North (Cumbria And North East)</v>
      </c>
      <c r="D31" s="331">
        <f ca="1">IF(ISERROR(VLOOKUP($B31,'DTOC backsheet'!$D$5:$U$181,D$11,0)),"",VLOOKUP($B31,'DTOC backsheet'!$D$5:$U$181, D$11,0))</f>
        <v>686.35450131639459</v>
      </c>
      <c r="E31" s="237">
        <f ca="1">IF(ISERROR(VLOOKUP($B31,'DTOC backsheet'!$D$5:$U$181,E$11,0)),"",VLOOKUP($B31,'DTOC backsheet'!$D$5:$U$181, E$11,0))</f>
        <v>674.21691441906364</v>
      </c>
      <c r="F31" s="237">
        <f ca="1">IF(ISERROR(VLOOKUP($B31,'DTOC backsheet'!$D$5:$U$181,F$11,0)),"",VLOOKUP($B31,'DTOC backsheet'!$D$5:$U$181, F$11,0))</f>
        <v>747.56319035640001</v>
      </c>
      <c r="G31" s="242">
        <f ca="1">IF(ISERROR(VLOOKUP($B31,'DTOC backsheet'!$D$5:$U$181,G$11,0)),"",VLOOKUP($B31,'DTOC backsheet'!$D$5:$U$181, G$11,0))</f>
        <v>697.77104344754741</v>
      </c>
      <c r="H31" s="239">
        <f ca="1">IF(ISERROR(VLOOKUP($B31,'DTOC backsheet'!$D$188:$U$364,H$11,0)),"",VLOOKUP($B31,'DTOC backsheet'!$D$188:$U$364, H$11,0))</f>
        <v>781.63754626768343</v>
      </c>
      <c r="I31" s="237">
        <f ca="1">IF(ISERROR(VLOOKUP($B31,'DTOC backsheet'!$D$188:$U$364,I$11,0)),"",VLOOKUP($B31,'DTOC backsheet'!$D$188:$U$364, I$11,0))</f>
        <v>761.41397174175233</v>
      </c>
      <c r="J31" s="237">
        <f ca="1">IF(ISERROR(VLOOKUP($B31,'DTOC backsheet'!$D$188:$U$364,J$11,0)),"",VLOOKUP($B31,'DTOC backsheet'!$D$188:$U$364, J$11,0))</f>
        <v>784.96479467108963</v>
      </c>
      <c r="K31" s="242">
        <f ca="1">IF(ISERROR(VLOOKUP($B31,'DTOC backsheet'!$D$188:$U$364,K$11,0)),"",VLOOKUP($B31,'DTOC backsheet'!$D$188:$U$364, K$11,0))</f>
        <v>722.85343570950999</v>
      </c>
      <c r="L31" s="239">
        <f ca="1">IF(ISERROR(VLOOKUP($B31,'DTOC backsheet'!$D$5:$U$181,L$11,0)),"",VLOOKUP($B31,'DTOC backsheet'!$D$5:$U$181, L$11,0))</f>
        <v>654.71161135067075</v>
      </c>
      <c r="M31" s="239">
        <f ca="1">IF(ISERROR(VLOOKUP($B31,'DTOC backsheet'!$D$5:$U$181,M$11,0)),"",VLOOKUP($B31,'DTOC backsheet'!$D$5:$U$181, M$11,0))</f>
        <v>559.25362837979105</v>
      </c>
      <c r="N31" s="237">
        <f ca="1">IF(ISERROR(VLOOKUP($B31,'DTOC backsheet'!$D$5:$U$181,N$11,0)),"",VLOOKUP($B31,'DTOC backsheet'!$D$5:$U$181, N$11,0))</f>
        <v>630.07858103154365</v>
      </c>
      <c r="O31" s="378"/>
    </row>
    <row r="32" spans="1:20">
      <c r="A32" s="3">
        <v>17</v>
      </c>
      <c r="B32" s="202" t="str">
        <f t="shared" ca="1" si="0"/>
        <v>Q75</v>
      </c>
      <c r="C32" s="203" t="str">
        <f ca="1">IFERROR(VLOOKUP($B32,'Org list'!$J$9:$K$637,2,0), "")</f>
        <v>NHS England North (Cheshire And Merseyside)</v>
      </c>
      <c r="D32" s="331">
        <f ca="1">IF(ISERROR(VLOOKUP($B32,'DTOC backsheet'!$D$5:$U$181,D$11,0)),"",VLOOKUP($B32,'DTOC backsheet'!$D$5:$U$181, D$11,0))</f>
        <v>678.35718505939235</v>
      </c>
      <c r="E32" s="237">
        <f ca="1">IF(ISERROR(VLOOKUP($B32,'DTOC backsheet'!$D$5:$U$181,E$11,0)),"",VLOOKUP($B32,'DTOC backsheet'!$D$5:$U$181, E$11,0))</f>
        <v>614.60783113636353</v>
      </c>
      <c r="F32" s="237">
        <f ca="1">IF(ISERROR(VLOOKUP($B32,'DTOC backsheet'!$D$5:$U$181,F$11,0)),"",VLOOKUP($B32,'DTOC backsheet'!$D$5:$U$181, F$11,0))</f>
        <v>665.44199990480786</v>
      </c>
      <c r="G32" s="242">
        <f ca="1">IF(ISERROR(VLOOKUP($B32,'DTOC backsheet'!$D$5:$U$181,G$11,0)),"",VLOOKUP($B32,'DTOC backsheet'!$D$5:$U$181, G$11,0))</f>
        <v>669.83316285736657</v>
      </c>
      <c r="H32" s="239">
        <f ca="1">IF(ISERROR(VLOOKUP($B32,'DTOC backsheet'!$D$188:$U$364,H$11,0)),"",VLOOKUP($B32,'DTOC backsheet'!$D$188:$U$364, H$11,0))</f>
        <v>609.95795172497105</v>
      </c>
      <c r="I32" s="237">
        <f ca="1">IF(ISERROR(VLOOKUP($B32,'DTOC backsheet'!$D$188:$U$364,I$11,0)),"",VLOOKUP($B32,'DTOC backsheet'!$D$188:$U$364, I$11,0))</f>
        <v>574.43855268772211</v>
      </c>
      <c r="J32" s="237">
        <f ca="1">IF(ISERROR(VLOOKUP($B32,'DTOC backsheet'!$D$188:$U$364,J$11,0)),"",VLOOKUP($B32,'DTOC backsheet'!$D$188:$U$364, J$11,0))</f>
        <v>538.16342305457465</v>
      </c>
      <c r="K32" s="242">
        <f ca="1">IF(ISERROR(VLOOKUP($B32,'DTOC backsheet'!$D$188:$U$364,K$11,0)),"",VLOOKUP($B32,'DTOC backsheet'!$D$188:$U$364, K$11,0))</f>
        <v>577.46800288367103</v>
      </c>
      <c r="L32" s="239">
        <f ca="1">IF(ISERROR(VLOOKUP($B32,'DTOC backsheet'!$D$5:$U$181,L$11,0)),"",VLOOKUP($B32,'DTOC backsheet'!$D$5:$U$181, L$11,0))</f>
        <v>685.99950230700074</v>
      </c>
      <c r="M32" s="239">
        <f ca="1">IF(ISERROR(VLOOKUP($B32,'DTOC backsheet'!$D$5:$U$181,M$11,0)),"",VLOOKUP($B32,'DTOC backsheet'!$D$5:$U$181, M$11,0))</f>
        <v>616.76122145731472</v>
      </c>
      <c r="N32" s="237">
        <f ca="1">IF(ISERROR(VLOOKUP($B32,'DTOC backsheet'!$D$5:$U$181,N$11,0)),"",VLOOKUP($B32,'DTOC backsheet'!$D$5:$U$181, N$11,0))</f>
        <v>666.74662718597278</v>
      </c>
      <c r="O32" s="378"/>
    </row>
    <row r="33" spans="1:15">
      <c r="A33" s="3">
        <v>18</v>
      </c>
      <c r="B33" s="202" t="str">
        <f t="shared" ca="1" si="0"/>
        <v>Q76</v>
      </c>
      <c r="C33" s="203" t="str">
        <f ca="1">IFERROR(VLOOKUP($B33,'Org list'!$J$9:$K$637,2,0), "")</f>
        <v>NHS England Midlands And East (North Midlands)</v>
      </c>
      <c r="D33" s="331">
        <f ca="1">IF(ISERROR(VLOOKUP($B33,'DTOC backsheet'!$D$5:$U$181,D$11,0)),"",VLOOKUP($B33,'DTOC backsheet'!$D$5:$U$181, D$11,0))</f>
        <v>880.02160425597731</v>
      </c>
      <c r="E33" s="237">
        <f ca="1">IF(ISERROR(VLOOKUP($B33,'DTOC backsheet'!$D$5:$U$181,E$11,0)),"",VLOOKUP($B33,'DTOC backsheet'!$D$5:$U$181, E$11,0))</f>
        <v>861.20031348890041</v>
      </c>
      <c r="F33" s="237">
        <f ca="1">IF(ISERROR(VLOOKUP($B33,'DTOC backsheet'!$D$5:$U$181,F$11,0)),"",VLOOKUP($B33,'DTOC backsheet'!$D$5:$U$181, F$11,0))</f>
        <v>970.92944874812031</v>
      </c>
      <c r="G33" s="242">
        <f ca="1">IF(ISERROR(VLOOKUP($B33,'DTOC backsheet'!$D$5:$U$181,G$11,0)),"",VLOOKUP($B33,'DTOC backsheet'!$D$5:$U$181, G$11,0))</f>
        <v>918.10189022657505</v>
      </c>
      <c r="H33" s="239">
        <f ca="1">IF(ISERROR(VLOOKUP($B33,'DTOC backsheet'!$D$188:$U$364,H$11,0)),"",VLOOKUP($B33,'DTOC backsheet'!$D$188:$U$364, H$11,0))</f>
        <v>929.79518706161139</v>
      </c>
      <c r="I33" s="237">
        <f ca="1">IF(ISERROR(VLOOKUP($B33,'DTOC backsheet'!$D$188:$U$364,I$11,0)),"",VLOOKUP($B33,'DTOC backsheet'!$D$188:$U$364, I$11,0))</f>
        <v>963.27739197653204</v>
      </c>
      <c r="J33" s="237">
        <f ca="1">IF(ISERROR(VLOOKUP($B33,'DTOC backsheet'!$D$188:$U$364,J$11,0)),"",VLOOKUP($B33,'DTOC backsheet'!$D$188:$U$364, J$11,0))</f>
        <v>904.26900255430996</v>
      </c>
      <c r="K33" s="242">
        <f ca="1">IF(ISERROR(VLOOKUP($B33,'DTOC backsheet'!$D$188:$U$364,K$11,0)),"",VLOOKUP($B33,'DTOC backsheet'!$D$188:$U$364, K$11,0))</f>
        <v>859.96804608370542</v>
      </c>
      <c r="L33" s="239">
        <f ca="1">IF(ISERROR(VLOOKUP($B33,'DTOC backsheet'!$D$5:$U$181,L$11,0)),"",VLOOKUP($B33,'DTOC backsheet'!$D$5:$U$181, L$11,0))</f>
        <v>876.11500280928271</v>
      </c>
      <c r="M33" s="239">
        <f ca="1">IF(ISERROR(VLOOKUP($B33,'DTOC backsheet'!$D$5:$U$181,M$11,0)),"",VLOOKUP($B33,'DTOC backsheet'!$D$5:$U$181, M$11,0))</f>
        <v>772.62921036987791</v>
      </c>
      <c r="N33" s="237">
        <f ca="1">IF(ISERROR(VLOOKUP($B33,'DTOC backsheet'!$D$5:$U$181,N$11,0)),"",VLOOKUP($B33,'DTOC backsheet'!$D$5:$U$181, N$11,0))</f>
        <v>1017.2532908807481</v>
      </c>
      <c r="O33" s="378"/>
    </row>
    <row r="34" spans="1:15">
      <c r="A34" s="3">
        <v>19</v>
      </c>
      <c r="B34" s="202" t="str">
        <f t="shared" ca="1" si="0"/>
        <v>Q77</v>
      </c>
      <c r="C34" s="203" t="str">
        <f ca="1">IFERROR(VLOOKUP($B34,'Org list'!$J$9:$K$637,2,0), "")</f>
        <v>NHS England Midlands And East (West Midlands)</v>
      </c>
      <c r="D34" s="331">
        <f ca="1">IF(ISERROR(VLOOKUP($B34,'DTOC backsheet'!$D$5:$U$181,D$11,0)),"",VLOOKUP($B34,'DTOC backsheet'!$D$5:$U$181, D$11,0))</f>
        <v>1094.2880455051918</v>
      </c>
      <c r="E34" s="237">
        <f ca="1">IF(ISERROR(VLOOKUP($B34,'DTOC backsheet'!$D$5:$U$181,E$11,0)),"",VLOOKUP($B34,'DTOC backsheet'!$D$5:$U$181, E$11,0))</f>
        <v>1162.8085630549676</v>
      </c>
      <c r="F34" s="237">
        <f ca="1">IF(ISERROR(VLOOKUP($B34,'DTOC backsheet'!$D$5:$U$181,F$11,0)),"",VLOOKUP($B34,'DTOC backsheet'!$D$5:$U$181, F$11,0))</f>
        <v>1435.0701156095965</v>
      </c>
      <c r="G34" s="242">
        <f ca="1">IF(ISERROR(VLOOKUP($B34,'DTOC backsheet'!$D$5:$U$181,G$11,0)),"",VLOOKUP($B34,'DTOC backsheet'!$D$5:$U$181, G$11,0))</f>
        <v>1515.7378802009498</v>
      </c>
      <c r="H34" s="239">
        <f ca="1">IF(ISERROR(VLOOKUP($B34,'DTOC backsheet'!$D$188:$U$364,H$11,0)),"",VLOOKUP($B34,'DTOC backsheet'!$D$188:$U$364, H$11,0))</f>
        <v>1109.0467380680959</v>
      </c>
      <c r="I34" s="237">
        <f ca="1">IF(ISERROR(VLOOKUP($B34,'DTOC backsheet'!$D$188:$U$364,I$11,0)),"",VLOOKUP($B34,'DTOC backsheet'!$D$188:$U$364, I$11,0))</f>
        <v>1087.5121827309865</v>
      </c>
      <c r="J34" s="237">
        <f ca="1">IF(ISERROR(VLOOKUP($B34,'DTOC backsheet'!$D$188:$U$364,J$11,0)),"",VLOOKUP($B34,'DTOC backsheet'!$D$188:$U$364, J$11,0))</f>
        <v>1059.4890339220899</v>
      </c>
      <c r="K34" s="242">
        <f ca="1">IF(ISERROR(VLOOKUP($B34,'DTOC backsheet'!$D$188:$U$364,K$11,0)),"",VLOOKUP($B34,'DTOC backsheet'!$D$188:$U$364, K$11,0))</f>
        <v>1055.5252221925984</v>
      </c>
      <c r="L34" s="239">
        <f ca="1">IF(ISERROR(VLOOKUP($B34,'DTOC backsheet'!$D$5:$U$181,L$11,0)),"",VLOOKUP($B34,'DTOC backsheet'!$D$5:$U$181, L$11,0))</f>
        <v>1585.9736228425306</v>
      </c>
      <c r="M34" s="239">
        <f ca="1">IF(ISERROR(VLOOKUP($B34,'DTOC backsheet'!$D$5:$U$181,M$11,0)),"",VLOOKUP($B34,'DTOC backsheet'!$D$5:$U$181, M$11,0))</f>
        <v>1588.8106176467188</v>
      </c>
      <c r="N34" s="237">
        <f ca="1">IF(ISERROR(VLOOKUP($B34,'DTOC backsheet'!$D$5:$U$181,N$11,0)),"",VLOOKUP($B34,'DTOC backsheet'!$D$5:$U$181, N$11,0))</f>
        <v>1339.9032932880389</v>
      </c>
      <c r="O34" s="378"/>
    </row>
    <row r="35" spans="1:15">
      <c r="A35" s="3">
        <v>20</v>
      </c>
      <c r="B35" s="202" t="str">
        <f t="shared" ca="1" si="0"/>
        <v>Q78</v>
      </c>
      <c r="C35" s="203" t="str">
        <f ca="1">IFERROR(VLOOKUP($B35,'Org list'!$J$9:$K$637,2,0), "")</f>
        <v>NHS England Midlands And East (Central Midlands)</v>
      </c>
      <c r="D35" s="331">
        <f ca="1">IF(ISERROR(VLOOKUP($B35,'DTOC backsheet'!$D$5:$U$181,D$11,0)),"",VLOOKUP($B35,'DTOC backsheet'!$D$5:$U$181, D$11,0))</f>
        <v>1173.9669392443968</v>
      </c>
      <c r="E35" s="237">
        <f ca="1">IF(ISERROR(VLOOKUP($B35,'DTOC backsheet'!$D$5:$U$181,E$11,0)),"",VLOOKUP($B35,'DTOC backsheet'!$D$5:$U$181, E$11,0))</f>
        <v>1260.6588363940627</v>
      </c>
      <c r="F35" s="237">
        <f ca="1">IF(ISERROR(VLOOKUP($B35,'DTOC backsheet'!$D$5:$U$181,F$11,0)),"",VLOOKUP($B35,'DTOC backsheet'!$D$5:$U$181, F$11,0))</f>
        <v>1302.8432268698316</v>
      </c>
      <c r="G35" s="242">
        <f ca="1">IF(ISERROR(VLOOKUP($B35,'DTOC backsheet'!$D$5:$U$181,G$11,0)),"",VLOOKUP($B35,'DTOC backsheet'!$D$5:$U$181, G$11,0))</f>
        <v>1348.9372519229382</v>
      </c>
      <c r="H35" s="239">
        <f ca="1">IF(ISERROR(VLOOKUP($B35,'DTOC backsheet'!$D$188:$U$364,H$11,0)),"",VLOOKUP($B35,'DTOC backsheet'!$D$188:$U$364, H$11,0))</f>
        <v>1043.5928746355155</v>
      </c>
      <c r="I35" s="237">
        <f ca="1">IF(ISERROR(VLOOKUP($B35,'DTOC backsheet'!$D$188:$U$364,I$11,0)),"",VLOOKUP($B35,'DTOC backsheet'!$D$188:$U$364, I$11,0))</f>
        <v>971.19710820435944</v>
      </c>
      <c r="J35" s="237">
        <f ca="1">IF(ISERROR(VLOOKUP($B35,'DTOC backsheet'!$D$188:$U$364,J$11,0)),"",VLOOKUP($B35,'DTOC backsheet'!$D$188:$U$364, J$11,0))</f>
        <v>967.66983279281976</v>
      </c>
      <c r="K35" s="242">
        <f ca="1">IF(ISERROR(VLOOKUP($B35,'DTOC backsheet'!$D$188:$U$364,K$11,0)),"",VLOOKUP($B35,'DTOC backsheet'!$D$188:$U$364, K$11,0))</f>
        <v>884.66626033303407</v>
      </c>
      <c r="L35" s="239">
        <f ca="1">IF(ISERROR(VLOOKUP($B35,'DTOC backsheet'!$D$5:$U$181,L$11,0)),"",VLOOKUP($B35,'DTOC backsheet'!$D$5:$U$181, L$11,0))</f>
        <v>1204.2535343367119</v>
      </c>
      <c r="M35" s="239">
        <f ca="1">IF(ISERROR(VLOOKUP($B35,'DTOC backsheet'!$D$5:$U$181,M$11,0)),"",VLOOKUP($B35,'DTOC backsheet'!$D$5:$U$181, M$11,0))</f>
        <v>1152.3646926417728</v>
      </c>
      <c r="N35" s="237">
        <f ca="1">IF(ISERROR(VLOOKUP($B35,'DTOC backsheet'!$D$5:$U$181,N$11,0)),"",VLOOKUP($B35,'DTOC backsheet'!$D$5:$U$181, N$11,0))</f>
        <v>1247.185373596215</v>
      </c>
      <c r="O35" s="378"/>
    </row>
    <row r="36" spans="1:15">
      <c r="A36" s="3">
        <v>21</v>
      </c>
      <c r="B36" s="202" t="str">
        <f t="shared" ca="1" si="0"/>
        <v>Q79</v>
      </c>
      <c r="C36" s="203" t="str">
        <f ca="1">IFERROR(VLOOKUP($B36,'Org list'!$J$9:$K$637,2,0), "")</f>
        <v>NHS England Midlands And East (East)</v>
      </c>
      <c r="D36" s="331">
        <f ca="1">IF(ISERROR(VLOOKUP($B36,'DTOC backsheet'!$D$5:$U$181,D$11,0)),"",VLOOKUP($B36,'DTOC backsheet'!$D$5:$U$181, D$11,0))</f>
        <v>832.37707404009791</v>
      </c>
      <c r="E36" s="237">
        <f ca="1">IF(ISERROR(VLOOKUP($B36,'DTOC backsheet'!$D$5:$U$181,E$11,0)),"",VLOOKUP($B36,'DTOC backsheet'!$D$5:$U$181, E$11,0))</f>
        <v>883.87265419826838</v>
      </c>
      <c r="F36" s="237">
        <f ca="1">IF(ISERROR(VLOOKUP($B36,'DTOC backsheet'!$D$5:$U$181,F$11,0)),"",VLOOKUP($B36,'DTOC backsheet'!$D$5:$U$181, F$11,0))</f>
        <v>1100.8790431836017</v>
      </c>
      <c r="G36" s="242">
        <f ca="1">IF(ISERROR(VLOOKUP($B36,'DTOC backsheet'!$D$5:$U$181,G$11,0)),"",VLOOKUP($B36,'DTOC backsheet'!$D$5:$U$181, G$11,0))</f>
        <v>1157.8267441031378</v>
      </c>
      <c r="H36" s="239">
        <f ca="1">IF(ISERROR(VLOOKUP($B36,'DTOC backsheet'!$D$188:$U$364,H$11,0)),"",VLOOKUP($B36,'DTOC backsheet'!$D$188:$U$364, H$11,0))</f>
        <v>879.48238896684848</v>
      </c>
      <c r="I36" s="237">
        <f ca="1">IF(ISERROR(VLOOKUP($B36,'DTOC backsheet'!$D$188:$U$364,I$11,0)),"",VLOOKUP($B36,'DTOC backsheet'!$D$188:$U$364, I$11,0))</f>
        <v>905.78379041588039</v>
      </c>
      <c r="J36" s="237">
        <f ca="1">IF(ISERROR(VLOOKUP($B36,'DTOC backsheet'!$D$188:$U$364,J$11,0)),"",VLOOKUP($B36,'DTOC backsheet'!$D$188:$U$364, J$11,0))</f>
        <v>894.43993411450776</v>
      </c>
      <c r="K36" s="242">
        <f ca="1">IF(ISERROR(VLOOKUP($B36,'DTOC backsheet'!$D$188:$U$364,K$11,0)),"",VLOOKUP($B36,'DTOC backsheet'!$D$188:$U$364, K$11,0))</f>
        <v>868.88622086091129</v>
      </c>
      <c r="L36" s="239">
        <f ca="1">IF(ISERROR(VLOOKUP($B36,'DTOC backsheet'!$D$5:$U$181,L$11,0)),"",VLOOKUP($B36,'DTOC backsheet'!$D$5:$U$181, L$11,0))</f>
        <v>1017.1398581365917</v>
      </c>
      <c r="M36" s="239">
        <f ca="1">IF(ISERROR(VLOOKUP($B36,'DTOC backsheet'!$D$5:$U$181,M$11,0)),"",VLOOKUP($B36,'DTOC backsheet'!$D$5:$U$181, M$11,0))</f>
        <v>832.78084402265438</v>
      </c>
      <c r="N36" s="237">
        <f ca="1">IF(ISERROR(VLOOKUP($B36,'DTOC backsheet'!$D$5:$U$181,N$11,0)),"",VLOOKUP($B36,'DTOC backsheet'!$D$5:$U$181, N$11,0))</f>
        <v>951.54573526871172</v>
      </c>
      <c r="O36" s="378"/>
    </row>
    <row r="37" spans="1:15">
      <c r="A37" s="3">
        <v>22</v>
      </c>
      <c r="B37" s="202" t="str">
        <f t="shared" ca="1" si="0"/>
        <v>Q80</v>
      </c>
      <c r="C37" s="203" t="str">
        <f ca="1">IFERROR(VLOOKUP($B37,'Org list'!$J$9:$K$637,2,0), "")</f>
        <v>NHS England South (South West)</v>
      </c>
      <c r="D37" s="331">
        <f ca="1">IF(ISERROR(VLOOKUP($B37,'DTOC backsheet'!$D$5:$U$181,D$11,0)),"",VLOOKUP($B37,'DTOC backsheet'!$D$5:$U$181, D$11,0))</f>
        <v>1180.0926799691315</v>
      </c>
      <c r="E37" s="237">
        <f ca="1">IF(ISERROR(VLOOKUP($B37,'DTOC backsheet'!$D$5:$U$181,E$11,0)),"",VLOOKUP($B37,'DTOC backsheet'!$D$5:$U$181, E$11,0))</f>
        <v>1119.9678418818851</v>
      </c>
      <c r="F37" s="237">
        <f ca="1">IF(ISERROR(VLOOKUP($B37,'DTOC backsheet'!$D$5:$U$181,F$11,0)),"",VLOOKUP($B37,'DTOC backsheet'!$D$5:$U$181, F$11,0))</f>
        <v>1267.9765297469535</v>
      </c>
      <c r="G37" s="242">
        <f ca="1">IF(ISERROR(VLOOKUP($B37,'DTOC backsheet'!$D$5:$U$181,G$11,0)),"",VLOOKUP($B37,'DTOC backsheet'!$D$5:$U$181, G$11,0))</f>
        <v>1376.0988646438616</v>
      </c>
      <c r="H37" s="239">
        <f ca="1">IF(ISERROR(VLOOKUP($B37,'DTOC backsheet'!$D$188:$U$364,H$11,0)),"",VLOOKUP($B37,'DTOC backsheet'!$D$188:$U$364, H$11,0))</f>
        <v>1029.9003011056741</v>
      </c>
      <c r="I37" s="237">
        <f ca="1">IF(ISERROR(VLOOKUP($B37,'DTOC backsheet'!$D$188:$U$364,I$11,0)),"",VLOOKUP($B37,'DTOC backsheet'!$D$188:$U$364, I$11,0))</f>
        <v>897.42971271231738</v>
      </c>
      <c r="J37" s="237">
        <f ca="1">IF(ISERROR(VLOOKUP($B37,'DTOC backsheet'!$D$188:$U$364,J$11,0)),"",VLOOKUP($B37,'DTOC backsheet'!$D$188:$U$364, J$11,0))</f>
        <v>887.54063866118315</v>
      </c>
      <c r="K37" s="242">
        <f ca="1">IF(ISERROR(VLOOKUP($B37,'DTOC backsheet'!$D$188:$U$364,K$11,0)),"",VLOOKUP($B37,'DTOC backsheet'!$D$188:$U$364, K$11,0))</f>
        <v>971.18133251310428</v>
      </c>
      <c r="L37" s="239">
        <f ca="1">IF(ISERROR(VLOOKUP($B37,'DTOC backsheet'!$D$5:$U$181,L$11,0)),"",VLOOKUP($B37,'DTOC backsheet'!$D$5:$U$181, L$11,0))</f>
        <v>1443.1806602543079</v>
      </c>
      <c r="M37" s="239">
        <f ca="1">IF(ISERROR(VLOOKUP($B37,'DTOC backsheet'!$D$5:$U$181,M$11,0)),"",VLOOKUP($B37,'DTOC backsheet'!$D$5:$U$181, M$11,0))</f>
        <v>1417.1541690620693</v>
      </c>
      <c r="N37" s="237">
        <f ca="1">IF(ISERROR(VLOOKUP($B37,'DTOC backsheet'!$D$5:$U$181,N$11,0)),"",VLOOKUP($B37,'DTOC backsheet'!$D$5:$U$181, N$11,0))</f>
        <v>1707.5488478151092</v>
      </c>
      <c r="O37" s="378"/>
    </row>
    <row r="38" spans="1:15">
      <c r="A38" s="3">
        <v>23</v>
      </c>
      <c r="B38" s="202" t="str">
        <f t="shared" ca="1" si="0"/>
        <v>Q81</v>
      </c>
      <c r="C38" s="203" t="str">
        <f ca="1">IFERROR(VLOOKUP($B38,'Org list'!$J$9:$K$637,2,0), "")</f>
        <v>NHS England South (South East)</v>
      </c>
      <c r="D38" s="331">
        <f ca="1">IF(ISERROR(VLOOKUP($B38,'DTOC backsheet'!$D$5:$U$181,D$11,0)),"",VLOOKUP($B38,'DTOC backsheet'!$D$5:$U$181, D$11,0))</f>
        <v>741.28907669309262</v>
      </c>
      <c r="E38" s="237">
        <f ca="1">IF(ISERROR(VLOOKUP($B38,'DTOC backsheet'!$D$5:$U$181,E$11,0)),"",VLOOKUP($B38,'DTOC backsheet'!$D$5:$U$181, E$11,0))</f>
        <v>771.20409113686128</v>
      </c>
      <c r="F38" s="237">
        <f ca="1">IF(ISERROR(VLOOKUP($B38,'DTOC backsheet'!$D$5:$U$181,F$11,0)),"",VLOOKUP($B38,'DTOC backsheet'!$D$5:$U$181, F$11,0))</f>
        <v>778.26082442378174</v>
      </c>
      <c r="G38" s="242">
        <f ca="1">IF(ISERROR(VLOOKUP($B38,'DTOC backsheet'!$D$5:$U$181,G$11,0)),"",VLOOKUP($B38,'DTOC backsheet'!$D$5:$U$181, G$11,0))</f>
        <v>842.82301563313649</v>
      </c>
      <c r="H38" s="239">
        <f ca="1">IF(ISERROR(VLOOKUP($B38,'DTOC backsheet'!$D$188:$U$364,H$11,0)),"",VLOOKUP($B38,'DTOC backsheet'!$D$188:$U$364, H$11,0))</f>
        <v>618.77187825078306</v>
      </c>
      <c r="I38" s="237">
        <f ca="1">IF(ISERROR(VLOOKUP($B38,'DTOC backsheet'!$D$188:$U$364,I$11,0)),"",VLOOKUP($B38,'DTOC backsheet'!$D$188:$U$364, I$11,0))</f>
        <v>687.19279349126259</v>
      </c>
      <c r="J38" s="237">
        <f ca="1">IF(ISERROR(VLOOKUP($B38,'DTOC backsheet'!$D$188:$U$364,J$11,0)),"",VLOOKUP($B38,'DTOC backsheet'!$D$188:$U$364, J$11,0))</f>
        <v>684.26715008574695</v>
      </c>
      <c r="K38" s="242">
        <f ca="1">IF(ISERROR(VLOOKUP($B38,'DTOC backsheet'!$D$188:$U$364,K$11,0)),"",VLOOKUP($B38,'DTOC backsheet'!$D$188:$U$364, K$11,0))</f>
        <v>660.95001015241758</v>
      </c>
      <c r="L38" s="239">
        <f ca="1">IF(ISERROR(VLOOKUP($B38,'DTOC backsheet'!$D$5:$U$181,L$11,0)),"",VLOOKUP($B38,'DTOC backsheet'!$D$5:$U$181, L$11,0))</f>
        <v>918.63228425923421</v>
      </c>
      <c r="M38" s="239">
        <f ca="1">IF(ISERROR(VLOOKUP($B38,'DTOC backsheet'!$D$5:$U$181,M$11,0)),"",VLOOKUP($B38,'DTOC backsheet'!$D$5:$U$181, M$11,0))</f>
        <v>1016.2301049017101</v>
      </c>
      <c r="N38" s="237">
        <f ca="1">IF(ISERROR(VLOOKUP($B38,'DTOC backsheet'!$D$5:$U$181,N$11,0)),"",VLOOKUP($B38,'DTOC backsheet'!$D$5:$U$181, N$11,0))</f>
        <v>1105.2671945797633</v>
      </c>
      <c r="O38" s="378"/>
    </row>
    <row r="39" spans="1:15">
      <c r="A39" s="3">
        <v>24</v>
      </c>
      <c r="B39" s="202" t="str">
        <f t="shared" ca="1" si="0"/>
        <v>Q82</v>
      </c>
      <c r="C39" s="203" t="str">
        <f ca="1">IFERROR(VLOOKUP($B39,'Org list'!$J$9:$K$637,2,0), "")</f>
        <v>NHS England South (South Central)</v>
      </c>
      <c r="D39" s="331">
        <f ca="1">IF(ISERROR(VLOOKUP($B39,'DTOC backsheet'!$D$5:$U$181,D$11,0)),"",VLOOKUP($B39,'DTOC backsheet'!$D$5:$U$181, D$11,0))</f>
        <v>1069.9355698158333</v>
      </c>
      <c r="E39" s="237">
        <f ca="1">IF(ISERROR(VLOOKUP($B39,'DTOC backsheet'!$D$5:$U$181,E$11,0)),"",VLOOKUP($B39,'DTOC backsheet'!$D$5:$U$181, E$11,0))</f>
        <v>1038.0663717088908</v>
      </c>
      <c r="F39" s="237">
        <f ca="1">IF(ISERROR(VLOOKUP($B39,'DTOC backsheet'!$D$5:$U$181,F$11,0)),"",VLOOKUP($B39,'DTOC backsheet'!$D$5:$U$181, F$11,0))</f>
        <v>1179.1603299568769</v>
      </c>
      <c r="G39" s="242">
        <f ca="1">IF(ISERROR(VLOOKUP($B39,'DTOC backsheet'!$D$5:$U$181,G$11,0)),"",VLOOKUP($B39,'DTOC backsheet'!$D$5:$U$181, G$11,0))</f>
        <v>1211.3528908405528</v>
      </c>
      <c r="H39" s="239">
        <f ca="1">IF(ISERROR(VLOOKUP($B39,'DTOC backsheet'!$D$188:$U$364,H$11,0)),"",VLOOKUP($B39,'DTOC backsheet'!$D$188:$U$364, H$11,0))</f>
        <v>909.81112017431349</v>
      </c>
      <c r="I39" s="237">
        <f ca="1">IF(ISERROR(VLOOKUP($B39,'DTOC backsheet'!$D$188:$U$364,I$11,0)),"",VLOOKUP($B39,'DTOC backsheet'!$D$188:$U$364, I$11,0))</f>
        <v>881.13416765296313</v>
      </c>
      <c r="J39" s="237">
        <f ca="1">IF(ISERROR(VLOOKUP($B39,'DTOC backsheet'!$D$188:$U$364,J$11,0)),"",VLOOKUP($B39,'DTOC backsheet'!$D$188:$U$364, J$11,0))</f>
        <v>853.77617523526942</v>
      </c>
      <c r="K39" s="242">
        <f ca="1">IF(ISERROR(VLOOKUP($B39,'DTOC backsheet'!$D$188:$U$364,K$11,0)),"",VLOOKUP($B39,'DTOC backsheet'!$D$188:$U$364, K$11,0))</f>
        <v>866.13139761745379</v>
      </c>
      <c r="L39" s="239">
        <f ca="1">IF(ISERROR(VLOOKUP($B39,'DTOC backsheet'!$D$5:$U$181,L$11,0)),"",VLOOKUP($B39,'DTOC backsheet'!$D$5:$U$181, L$11,0))</f>
        <v>1275.4939677723364</v>
      </c>
      <c r="M39" s="239">
        <f ca="1">IF(ISERROR(VLOOKUP($B39,'DTOC backsheet'!$D$5:$U$181,M$11,0)),"",VLOOKUP($B39,'DTOC backsheet'!$D$5:$U$181, M$11,0))</f>
        <v>1185.2099185033878</v>
      </c>
      <c r="N39" s="237">
        <f ca="1">IF(ISERROR(VLOOKUP($B39,'DTOC backsheet'!$D$5:$U$181,N$11,0)),"",VLOOKUP($B39,'DTOC backsheet'!$D$5:$U$181, N$11,0))</f>
        <v>1259.590853248659</v>
      </c>
      <c r="O39" s="378"/>
    </row>
    <row r="40" spans="1:15">
      <c r="A40" s="3">
        <v>25</v>
      </c>
      <c r="B40" s="202" t="str">
        <f t="shared" ca="1" si="0"/>
        <v>Q70</v>
      </c>
      <c r="C40" s="203" t="str">
        <f ca="1">IFERROR(VLOOKUP($B40,'Org list'!$J$9:$K$637,2,0), "")</f>
        <v>NHS England South (Wessex)</v>
      </c>
      <c r="D40" s="331">
        <f ca="1">IF(ISERROR(VLOOKUP($B40,'DTOC backsheet'!$D$5:$U$181,D$11,0)),"",VLOOKUP($B40,'DTOC backsheet'!$D$5:$U$181, D$11,0))</f>
        <v>889.38619582883712</v>
      </c>
      <c r="E40" s="237">
        <f ca="1">IF(ISERROR(VLOOKUP($B40,'DTOC backsheet'!$D$5:$U$181,E$11,0)),"",VLOOKUP($B40,'DTOC backsheet'!$D$5:$U$181, E$11,0))</f>
        <v>891.79607974229134</v>
      </c>
      <c r="F40" s="237">
        <f ca="1">IF(ISERROR(VLOOKUP($B40,'DTOC backsheet'!$D$5:$U$181,F$11,0)),"",VLOOKUP($B40,'DTOC backsheet'!$D$5:$U$181, F$11,0))</f>
        <v>1028.8813992807052</v>
      </c>
      <c r="G40" s="242">
        <f ca="1">IF(ISERROR(VLOOKUP($B40,'DTOC backsheet'!$D$5:$U$181,G$11,0)),"",VLOOKUP($B40,'DTOC backsheet'!$D$5:$U$181, G$11,0))</f>
        <v>1214.9058998308044</v>
      </c>
      <c r="H40" s="239">
        <f ca="1">IF(ISERROR(VLOOKUP($B40,'DTOC backsheet'!$D$188:$U$364,H$11,0)),"",VLOOKUP($B40,'DTOC backsheet'!$D$188:$U$364, H$11,0))</f>
        <v>828.39707885907035</v>
      </c>
      <c r="I40" s="237">
        <f ca="1">IF(ISERROR(VLOOKUP($B40,'DTOC backsheet'!$D$188:$U$364,I$11,0)),"",VLOOKUP($B40,'DTOC backsheet'!$D$188:$U$364, I$11,0))</f>
        <v>732.0373508681057</v>
      </c>
      <c r="J40" s="237">
        <f ca="1">IF(ISERROR(VLOOKUP($B40,'DTOC backsheet'!$D$188:$U$364,J$11,0)),"",VLOOKUP($B40,'DTOC backsheet'!$D$188:$U$364, J$11,0))</f>
        <v>740.96869966129293</v>
      </c>
      <c r="K40" s="242">
        <f ca="1">IF(ISERROR(VLOOKUP($B40,'DTOC backsheet'!$D$188:$U$364,K$11,0)),"",VLOOKUP($B40,'DTOC backsheet'!$D$188:$U$364, K$11,0))</f>
        <v>789.66844042074604</v>
      </c>
      <c r="L40" s="239">
        <f ca="1">IF(ISERROR(VLOOKUP($B40,'DTOC backsheet'!$D$5:$U$181,L$11,0)),"",VLOOKUP($B40,'DTOC backsheet'!$D$5:$U$181, L$11,0))</f>
        <v>1210.0544062231891</v>
      </c>
      <c r="M40" s="239">
        <f ca="1">IF(ISERROR(VLOOKUP($B40,'DTOC backsheet'!$D$5:$U$181,M$11,0)),"",VLOOKUP($B40,'DTOC backsheet'!$D$5:$U$181, M$11,0))</f>
        <v>1279.0951673237894</v>
      </c>
      <c r="N40" s="237">
        <f ca="1">IF(ISERROR(VLOOKUP($B40,'DTOC backsheet'!$D$5:$U$181,N$11,0)),"",VLOOKUP($B40,'DTOC backsheet'!$D$5:$U$181, N$11,0))</f>
        <v>1322.4987924690336</v>
      </c>
      <c r="O40" s="378"/>
    </row>
    <row r="41" spans="1:15">
      <c r="A41" s="3">
        <v>26</v>
      </c>
      <c r="B41" s="202" t="str">
        <f t="shared" ca="1" si="0"/>
        <v>Q71</v>
      </c>
      <c r="C41" s="203" t="str">
        <f ca="1">IFERROR(VLOOKUP($B41,'Org list'!$J$9:$K$637,2,0), "")</f>
        <v>NHS England London</v>
      </c>
      <c r="D41" s="331">
        <f ca="1">IF(ISERROR(VLOOKUP($B41,'DTOC backsheet'!$D$5:$U$181,D$11,0)),"",VLOOKUP($B41,'DTOC backsheet'!$D$5:$U$181, D$11,0))</f>
        <v>528.92328218772036</v>
      </c>
      <c r="E41" s="237">
        <f ca="1">IF(ISERROR(VLOOKUP($B41,'DTOC backsheet'!$D$5:$U$181,E$11,0)),"",VLOOKUP($B41,'DTOC backsheet'!$D$5:$U$181, E$11,0))</f>
        <v>539.36444354198954</v>
      </c>
      <c r="F41" s="237">
        <f ca="1">IF(ISERROR(VLOOKUP($B41,'DTOC backsheet'!$D$5:$U$181,F$11,0)),"",VLOOKUP($B41,'DTOC backsheet'!$D$5:$U$181, F$11,0))</f>
        <v>577.86999813172167</v>
      </c>
      <c r="G41" s="242">
        <f ca="1">IF(ISERROR(VLOOKUP($B41,'DTOC backsheet'!$D$5:$U$181,G$11,0)),"",VLOOKUP($B41,'DTOC backsheet'!$D$5:$U$181, G$11,0))</f>
        <v>611.96974475115542</v>
      </c>
      <c r="H41" s="239">
        <f ca="1">IF(ISERROR(VLOOKUP($B41,'DTOC backsheet'!$D$188:$U$364,H$11,0)),"",VLOOKUP($B41,'DTOC backsheet'!$D$188:$U$364, H$11,0))</f>
        <v>560.00656721240625</v>
      </c>
      <c r="I41" s="237">
        <f ca="1">IF(ISERROR(VLOOKUP($B41,'DTOC backsheet'!$D$188:$U$364,I$11,0)),"",VLOOKUP($B41,'DTOC backsheet'!$D$188:$U$364, I$11,0))</f>
        <v>506.82896020594353</v>
      </c>
      <c r="J41" s="237">
        <f ca="1">IF(ISERROR(VLOOKUP($B41,'DTOC backsheet'!$D$188:$U$364,J$11,0)),"",VLOOKUP($B41,'DTOC backsheet'!$D$188:$U$364, J$11,0))</f>
        <v>498.36139588377137</v>
      </c>
      <c r="K41" s="242">
        <f ca="1">IF(ISERROR(VLOOKUP($B41,'DTOC backsheet'!$D$188:$U$364,K$11,0)),"",VLOOKUP($B41,'DTOC backsheet'!$D$188:$U$364, K$11,0))</f>
        <v>532.5304678329768</v>
      </c>
      <c r="L41" s="239">
        <f ca="1">IF(ISERROR(VLOOKUP($B41,'DTOC backsheet'!$D$5:$U$181,L$11,0)),"",VLOOKUP($B41,'DTOC backsheet'!$D$5:$U$181, L$11,0))</f>
        <v>544.76586464452657</v>
      </c>
      <c r="M41" s="239">
        <f ca="1">IF(ISERROR(VLOOKUP($B41,'DTOC backsheet'!$D$5:$U$181,M$11,0)),"",VLOOKUP($B41,'DTOC backsheet'!$D$5:$U$181, M$11,0))</f>
        <v>625.36654531803447</v>
      </c>
      <c r="N41" s="237">
        <f ca="1">IF(ISERROR(VLOOKUP($B41,'DTOC backsheet'!$D$5:$U$181,N$11,0)),"",VLOOKUP($B41,'DTOC backsheet'!$D$5:$U$181, N$11,0))</f>
        <v>653.22152089731014</v>
      </c>
      <c r="O41" s="378"/>
    </row>
    <row r="42" spans="1:15">
      <c r="A42" s="3">
        <v>27</v>
      </c>
      <c r="B42" s="202" t="str">
        <f t="shared" ca="1" si="0"/>
        <v>E09000002</v>
      </c>
      <c r="C42" s="203" t="str">
        <f ca="1">IFERROR(VLOOKUP($B42,'Org list'!$J$9:$K$637,2,0), "")</f>
        <v>Barking and Dagenham</v>
      </c>
      <c r="D42" s="331">
        <f ca="1">IF(ISERROR(VLOOKUP($B42,'DTOC backsheet'!$D$5:$U$181,D$11,0)),"",VLOOKUP($B42,'DTOC backsheet'!$D$5:$U$181, D$11,0))</f>
        <v>338.71152691706561</v>
      </c>
      <c r="E42" s="237">
        <f ca="1">IF(ISERROR(VLOOKUP($B42,'DTOC backsheet'!$D$5:$U$181,E$11,0)),"",VLOOKUP($B42,'DTOC backsheet'!$D$5:$U$181, E$11,0))</f>
        <v>357.29064020787513</v>
      </c>
      <c r="F42" s="237">
        <f ca="1">IF(ISERROR(VLOOKUP($B42,'DTOC backsheet'!$D$5:$U$181,F$11,0)),"",VLOOKUP($B42,'DTOC backsheet'!$D$5:$U$181, F$11,0))</f>
        <v>478.05487659813696</v>
      </c>
      <c r="G42" s="242">
        <f ca="1">IF(ISERROR(VLOOKUP($B42,'DTOC backsheet'!$D$5:$U$181,G$11,0)),"",VLOOKUP($B42,'DTOC backsheet'!$D$5:$U$181, G$11,0))</f>
        <v>360.14896532953816</v>
      </c>
      <c r="H42" s="239">
        <f ca="1">IF(ISERROR(VLOOKUP($B42,'DTOC backsheet'!$D$188:$U$364,H$11,0)),"",VLOOKUP($B42,'DTOC backsheet'!$D$188:$U$364, H$11,0))</f>
        <v>338.02479251957595</v>
      </c>
      <c r="I42" s="237">
        <f ca="1">IF(ISERROR(VLOOKUP($B42,'DTOC backsheet'!$D$188:$U$364,I$11,0)),"",VLOOKUP($B42,'DTOC backsheet'!$D$188:$U$364, I$11,0))</f>
        <v>356.95979127067255</v>
      </c>
      <c r="J42" s="237">
        <f ca="1">IF(ISERROR(VLOOKUP($B42,'DTOC backsheet'!$D$188:$U$364,J$11,0)),"",VLOOKUP($B42,'DTOC backsheet'!$D$188:$U$364, J$11,0))</f>
        <v>359.76497627083501</v>
      </c>
      <c r="K42" s="242">
        <f ca="1">IF(ISERROR(VLOOKUP($B42,'DTOC backsheet'!$D$188:$U$364,K$11,0)),"",VLOOKUP($B42,'DTOC backsheet'!$D$188:$U$364, K$11,0))</f>
        <v>433.40108252509941</v>
      </c>
      <c r="L42" s="239">
        <f ca="1">IF(ISERROR(VLOOKUP($B42,'DTOC backsheet'!$D$5:$U$181,L$11,0)),"",VLOOKUP($B42,'DTOC backsheet'!$D$5:$U$181, L$11,0))</f>
        <v>314.8820162682357</v>
      </c>
      <c r="M42" s="239">
        <f ca="1">IF(ISERROR(VLOOKUP($B42,'DTOC backsheet'!$D$5:$U$181,M$11,0)),"",VLOOKUP($B42,'DTOC backsheet'!$D$5:$U$181, M$11,0))</f>
        <v>474.07626502745512</v>
      </c>
      <c r="N42" s="237">
        <f ca="1">IF(ISERROR(VLOOKUP($B42,'DTOC backsheet'!$D$5:$U$181,N$11,0)),"",VLOOKUP($B42,'DTOC backsheet'!$D$5:$U$181, N$11,0))</f>
        <v>592.59533128431883</v>
      </c>
      <c r="O42" s="378"/>
    </row>
    <row r="43" spans="1:15">
      <c r="A43" s="3">
        <v>28</v>
      </c>
      <c r="B43" s="202" t="str">
        <f t="shared" ca="1" si="0"/>
        <v>E09000003</v>
      </c>
      <c r="C43" s="203" t="str">
        <f ca="1">IFERROR(VLOOKUP($B43,'Org list'!$J$9:$K$637,2,0), "")</f>
        <v>Barnet</v>
      </c>
      <c r="D43" s="331">
        <f ca="1">IF(ISERROR(VLOOKUP($B43,'DTOC backsheet'!$D$5:$U$181,D$11,0)),"",VLOOKUP($B43,'DTOC backsheet'!$D$5:$U$181, D$11,0))</f>
        <v>570.54128263229313</v>
      </c>
      <c r="E43" s="237">
        <f ca="1">IF(ISERROR(VLOOKUP($B43,'DTOC backsheet'!$D$5:$U$181,E$11,0)),"",VLOOKUP($B43,'DTOC backsheet'!$D$5:$U$181, E$11,0))</f>
        <v>689.79518875226654</v>
      </c>
      <c r="F43" s="237">
        <f ca="1">IF(ISERROR(VLOOKUP($B43,'DTOC backsheet'!$D$5:$U$181,F$11,0)),"",VLOOKUP($B43,'DTOC backsheet'!$D$5:$U$181, F$11,0))</f>
        <v>467.97596978858417</v>
      </c>
      <c r="G43" s="242">
        <f ca="1">IF(ISERROR(VLOOKUP($B43,'DTOC backsheet'!$D$5:$U$181,G$11,0)),"",VLOOKUP($B43,'DTOC backsheet'!$D$5:$U$181, G$11,0))</f>
        <v>590.35898714785719</v>
      </c>
      <c r="H43" s="239">
        <f ca="1">IF(ISERROR(VLOOKUP($B43,'DTOC backsheet'!$D$188:$U$364,H$11,0)),"",VLOOKUP($B43,'DTOC backsheet'!$D$188:$U$364, H$11,0))</f>
        <v>538.81068051480861</v>
      </c>
      <c r="I43" s="237">
        <f ca="1">IF(ISERROR(VLOOKUP($B43,'DTOC backsheet'!$D$188:$U$364,I$11,0)),"",VLOOKUP($B43,'DTOC backsheet'!$D$188:$U$364, I$11,0))</f>
        <v>647.32591922077711</v>
      </c>
      <c r="J43" s="237">
        <f ca="1">IF(ISERROR(VLOOKUP($B43,'DTOC backsheet'!$D$188:$U$364,J$11,0)),"",VLOOKUP($B43,'DTOC backsheet'!$D$188:$U$364, J$11,0))</f>
        <v>602.13976304037385</v>
      </c>
      <c r="K43" s="242">
        <f ca="1">IF(ISERROR(VLOOKUP($B43,'DTOC backsheet'!$D$188:$U$364,K$11,0)),"",VLOOKUP($B43,'DTOC backsheet'!$D$188:$U$364, K$11,0))</f>
        <v>516.21760242460698</v>
      </c>
      <c r="L43" s="239">
        <f ca="1">IF(ISERROR(VLOOKUP($B43,'DTOC backsheet'!$D$5:$U$181,L$11,0)),"",VLOOKUP($B43,'DTOC backsheet'!$D$5:$U$181, L$11,0))</f>
        <v>539.15299987981166</v>
      </c>
      <c r="M43" s="239">
        <f ca="1">IF(ISERROR(VLOOKUP($B43,'DTOC backsheet'!$D$5:$U$181,M$11,0)),"",VLOOKUP($B43,'DTOC backsheet'!$D$5:$U$181, M$11,0))</f>
        <v>620.62500875053877</v>
      </c>
      <c r="N43" s="237">
        <f ca="1">IF(ISERROR(VLOOKUP($B43,'DTOC backsheet'!$D$5:$U$181,N$11,0)),"",VLOOKUP($B43,'DTOC backsheet'!$D$5:$U$181, N$11,0))</f>
        <v>611.72470526045936</v>
      </c>
      <c r="O43" s="378"/>
    </row>
    <row r="44" spans="1:15">
      <c r="A44" s="3">
        <v>29</v>
      </c>
      <c r="B44" s="202" t="str">
        <f t="shared" ca="1" si="0"/>
        <v>E08000016</v>
      </c>
      <c r="C44" s="203" t="str">
        <f ca="1">IFERROR(VLOOKUP($B44,'Org list'!$J$9:$K$637,2,0), "")</f>
        <v>Barnsley</v>
      </c>
      <c r="D44" s="331">
        <f ca="1">IF(ISERROR(VLOOKUP($B44,'DTOC backsheet'!$D$5:$U$181,D$11,0)),"",VLOOKUP($B44,'DTOC backsheet'!$D$5:$U$181, D$11,0))</f>
        <v>127.72071781971903</v>
      </c>
      <c r="E44" s="237">
        <f ca="1">IF(ISERROR(VLOOKUP($B44,'DTOC backsheet'!$D$5:$U$181,E$11,0)),"",VLOOKUP($B44,'DTOC backsheet'!$D$5:$U$181, E$11,0))</f>
        <v>175.81638561793957</v>
      </c>
      <c r="F44" s="237">
        <f ca="1">IF(ISERROR(VLOOKUP($B44,'DTOC backsheet'!$D$5:$U$181,F$11,0)),"",VLOOKUP($B44,'DTOC backsheet'!$D$5:$U$181, F$11,0))</f>
        <v>165.12845944055724</v>
      </c>
      <c r="G44" s="242">
        <f ca="1">IF(ISERROR(VLOOKUP($B44,'DTOC backsheet'!$D$5:$U$181,G$11,0)),"",VLOOKUP($B44,'DTOC backsheet'!$D$5:$U$181, G$11,0))</f>
        <v>103.13848761173963</v>
      </c>
      <c r="H44" s="239">
        <f ca="1">IF(ISERROR(VLOOKUP($B44,'DTOC backsheet'!$D$188:$U$364,H$11,0)),"",VLOOKUP($B44,'DTOC backsheet'!$D$188:$U$364, H$11,0))</f>
        <v>127.32853585229643</v>
      </c>
      <c r="I44" s="237">
        <f ca="1">IF(ISERROR(VLOOKUP($B44,'DTOC backsheet'!$D$188:$U$364,I$11,0)),"",VLOOKUP($B44,'DTOC backsheet'!$D$188:$U$364, I$11,0))</f>
        <v>183.56530585372735</v>
      </c>
      <c r="J44" s="237">
        <f ca="1">IF(ISERROR(VLOOKUP($B44,'DTOC backsheet'!$D$188:$U$364,J$11,0)),"",VLOOKUP($B44,'DTOC backsheet'!$D$188:$U$364, J$11,0))</f>
        <v>224.41654443967241</v>
      </c>
      <c r="K44" s="242">
        <f ca="1">IF(ISERROR(VLOOKUP($B44,'DTOC backsheet'!$D$188:$U$364,K$11,0)),"",VLOOKUP($B44,'DTOC backsheet'!$D$188:$U$364, K$11,0))</f>
        <v>54.645163303277215</v>
      </c>
      <c r="L44" s="239">
        <f ca="1">IF(ISERROR(VLOOKUP($B44,'DTOC backsheet'!$D$5:$U$181,L$11,0)),"",VLOOKUP($B44,'DTOC backsheet'!$D$5:$U$181, L$11,0))</f>
        <v>121.49264462573282</v>
      </c>
      <c r="M44" s="239">
        <f ca="1">IF(ISERROR(VLOOKUP($B44,'DTOC backsheet'!$D$5:$U$181,M$11,0)),"",VLOOKUP($B44,'DTOC backsheet'!$D$5:$U$181, M$11,0))</f>
        <v>126.79800028624517</v>
      </c>
      <c r="N44" s="237">
        <f ca="1">IF(ISERROR(VLOOKUP($B44,'DTOC backsheet'!$D$5:$U$181,N$11,0)),"",VLOOKUP($B44,'DTOC backsheet'!$D$5:$U$181, N$11,0))</f>
        <v>231.31350679833849</v>
      </c>
      <c r="O44" s="378"/>
    </row>
    <row r="45" spans="1:15">
      <c r="A45" s="3">
        <v>30</v>
      </c>
      <c r="B45" s="202" t="str">
        <f t="shared" ca="1" si="0"/>
        <v>E06000022</v>
      </c>
      <c r="C45" s="203" t="str">
        <f ca="1">IFERROR(VLOOKUP($B45,'Org list'!$J$9:$K$637,2,0), "")</f>
        <v>Bath and North East Somerset</v>
      </c>
      <c r="D45" s="331">
        <f ca="1">IF(ISERROR(VLOOKUP($B45,'DTOC backsheet'!$D$5:$U$181,D$11,0)),"",VLOOKUP($B45,'DTOC backsheet'!$D$5:$U$181, D$11,0))</f>
        <v>1001.5181431894921</v>
      </c>
      <c r="E45" s="237">
        <f ca="1">IF(ISERROR(VLOOKUP($B45,'DTOC backsheet'!$D$5:$U$181,E$11,0)),"",VLOOKUP($B45,'DTOC backsheet'!$D$5:$U$181, E$11,0))</f>
        <v>1002.8948004309896</v>
      </c>
      <c r="F45" s="237">
        <f ca="1">IF(ISERROR(VLOOKUP($B45,'DTOC backsheet'!$D$5:$U$181,F$11,0)),"",VLOOKUP($B45,'DTOC backsheet'!$D$5:$U$181, F$11,0))</f>
        <v>1064.1560476776322</v>
      </c>
      <c r="G45" s="242">
        <f ca="1">IF(ISERROR(VLOOKUP($B45,'DTOC backsheet'!$D$5:$U$181,G$11,0)),"",VLOOKUP($B45,'DTOC backsheet'!$D$5:$U$181, G$11,0))</f>
        <v>987.75157077451627</v>
      </c>
      <c r="H45" s="239">
        <f ca="1">IF(ISERROR(VLOOKUP($B45,'DTOC backsheet'!$D$188:$U$364,H$11,0)),"",VLOOKUP($B45,'DTOC backsheet'!$D$188:$U$364, H$11,0))</f>
        <v>890.37261189737205</v>
      </c>
      <c r="I45" s="237">
        <f ca="1">IF(ISERROR(VLOOKUP($B45,'DTOC backsheet'!$D$188:$U$364,I$11,0)),"",VLOOKUP($B45,'DTOC backsheet'!$D$188:$U$364, I$11,0))</f>
        <v>821.88241098218964</v>
      </c>
      <c r="J45" s="237">
        <f ca="1">IF(ISERROR(VLOOKUP($B45,'DTOC backsheet'!$D$188:$U$364,J$11,0)),"",VLOOKUP($B45,'DTOC backsheet'!$D$188:$U$364, J$11,0))</f>
        <v>616.41180823664217</v>
      </c>
      <c r="K45" s="242">
        <f ca="1">IF(ISERROR(VLOOKUP($B45,'DTOC backsheet'!$D$188:$U$364,K$11,0)),"",VLOOKUP($B45,'DTOC backsheet'!$D$188:$U$364, K$11,0))</f>
        <v>684.90200915182459</v>
      </c>
      <c r="L45" s="239">
        <f ca="1">IF(ISERROR(VLOOKUP($B45,'DTOC backsheet'!$D$5:$U$181,L$11,0)),"",VLOOKUP($B45,'DTOC backsheet'!$D$5:$U$181, L$11,0))</f>
        <v>776.67887837816909</v>
      </c>
      <c r="M45" s="239">
        <f ca="1">IF(ISERROR(VLOOKUP($B45,'DTOC backsheet'!$D$5:$U$181,M$11,0)),"",VLOOKUP($B45,'DTOC backsheet'!$D$5:$U$181, M$11,0))</f>
        <v>769.82985828665085</v>
      </c>
      <c r="N45" s="237">
        <f ca="1">IF(ISERROR(VLOOKUP($B45,'DTOC backsheet'!$D$5:$U$181,N$11,0)),"",VLOOKUP($B45,'DTOC backsheet'!$D$5:$U$181, N$11,0))</f>
        <v>1046.5302699839879</v>
      </c>
      <c r="O45" s="378"/>
    </row>
    <row r="46" spans="1:15">
      <c r="A46" s="3">
        <v>31</v>
      </c>
      <c r="B46" s="202" t="str">
        <f t="shared" ca="1" si="0"/>
        <v>E06000055</v>
      </c>
      <c r="C46" s="203" t="str">
        <f ca="1">IFERROR(VLOOKUP($B46,'Org list'!$J$9:$K$637,2,0), "")</f>
        <v>Bedford</v>
      </c>
      <c r="D46" s="331">
        <f ca="1">IF(ISERROR(VLOOKUP($B46,'DTOC backsheet'!$D$5:$U$181,D$11,0)),"",VLOOKUP($B46,'DTOC backsheet'!$D$5:$U$181, D$11,0))</f>
        <v>569.60439578467992</v>
      </c>
      <c r="E46" s="237">
        <f ca="1">IF(ISERROR(VLOOKUP($B46,'DTOC backsheet'!$D$5:$U$181,E$11,0)),"",VLOOKUP($B46,'DTOC backsheet'!$D$5:$U$181, E$11,0))</f>
        <v>772.69454247113958</v>
      </c>
      <c r="F46" s="237">
        <f ca="1">IF(ISERROR(VLOOKUP($B46,'DTOC backsheet'!$D$5:$U$181,F$11,0)),"",VLOOKUP($B46,'DTOC backsheet'!$D$5:$U$181, F$11,0))</f>
        <v>729.06189376897055</v>
      </c>
      <c r="G46" s="242">
        <f ca="1">IF(ISERROR(VLOOKUP($B46,'DTOC backsheet'!$D$5:$U$181,G$11,0)),"",VLOOKUP($B46,'DTOC backsheet'!$D$5:$U$181, G$11,0))</f>
        <v>507.72536671614921</v>
      </c>
      <c r="H46" s="239">
        <f ca="1">IF(ISERROR(VLOOKUP($B46,'DTOC backsheet'!$D$188:$U$364,H$11,0)),"",VLOOKUP($B46,'DTOC backsheet'!$D$188:$U$364, H$11,0))</f>
        <v>552.16436784979987</v>
      </c>
      <c r="I46" s="237">
        <f ca="1">IF(ISERROR(VLOOKUP($B46,'DTOC backsheet'!$D$188:$U$364,I$11,0)),"",VLOOKUP($B46,'DTOC backsheet'!$D$188:$U$364, I$11,0))</f>
        <v>449.4178732641127</v>
      </c>
      <c r="J46" s="237">
        <f ca="1">IF(ISERROR(VLOOKUP($B46,'DTOC backsheet'!$D$188:$U$364,J$11,0)),"",VLOOKUP($B46,'DTOC backsheet'!$D$188:$U$364, J$11,0))</f>
        <v>603.92977733571865</v>
      </c>
      <c r="K46" s="242">
        <f ca="1">IF(ISERROR(VLOOKUP($B46,'DTOC backsheet'!$D$188:$U$364,K$11,0)),"",VLOOKUP($B46,'DTOC backsheet'!$D$188:$U$364, K$11,0))</f>
        <v>923.14980249888424</v>
      </c>
      <c r="L46" s="239">
        <f ca="1">IF(ISERROR(VLOOKUP($B46,'DTOC backsheet'!$D$5:$U$181,L$11,0)),"",VLOOKUP($B46,'DTOC backsheet'!$D$5:$U$181, L$11,0))</f>
        <v>563.14490925590383</v>
      </c>
      <c r="M46" s="239">
        <f ca="1">IF(ISERROR(VLOOKUP($B46,'DTOC backsheet'!$D$5:$U$181,M$11,0)),"",VLOOKUP($B46,'DTOC backsheet'!$D$5:$U$181, M$11,0))</f>
        <v>566.28220680050504</v>
      </c>
      <c r="N46" s="237">
        <f ca="1">IF(ISERROR(VLOOKUP($B46,'DTOC backsheet'!$D$5:$U$181,N$11,0)),"",VLOOKUP($B46,'DTOC backsheet'!$D$5:$U$181, N$11,0))</f>
        <v>677.65626963384534</v>
      </c>
      <c r="O46" s="378"/>
    </row>
    <row r="47" spans="1:15">
      <c r="A47" s="3">
        <v>32</v>
      </c>
      <c r="B47" s="202" t="str">
        <f t="shared" ca="1" si="0"/>
        <v>E09000004</v>
      </c>
      <c r="C47" s="203" t="str">
        <f ca="1">IFERROR(VLOOKUP($B47,'Org list'!$J$9:$K$637,2,0), "")</f>
        <v>Bexley</v>
      </c>
      <c r="D47" s="331">
        <f ca="1">IF(ISERROR(VLOOKUP($B47,'DTOC backsheet'!$D$5:$U$181,D$11,0)),"",VLOOKUP($B47,'DTOC backsheet'!$D$5:$U$181, D$11,0))</f>
        <v>1126.846378132765</v>
      </c>
      <c r="E47" s="237">
        <f ca="1">IF(ISERROR(VLOOKUP($B47,'DTOC backsheet'!$D$5:$U$181,E$11,0)),"",VLOOKUP($B47,'DTOC backsheet'!$D$5:$U$181, E$11,0))</f>
        <v>754.8776707879689</v>
      </c>
      <c r="F47" s="237">
        <f ca="1">IF(ISERROR(VLOOKUP($B47,'DTOC backsheet'!$D$5:$U$181,F$11,0)),"",VLOOKUP($B47,'DTOC backsheet'!$D$5:$U$181, F$11,0))</f>
        <v>787.15142627817909</v>
      </c>
      <c r="G47" s="242">
        <f ca="1">IF(ISERROR(VLOOKUP($B47,'DTOC backsheet'!$D$5:$U$181,G$11,0)),"",VLOOKUP($B47,'DTOC backsheet'!$D$5:$U$181, G$11,0))</f>
        <v>891.63087201767337</v>
      </c>
      <c r="H47" s="239">
        <f ca="1">IF(ISERROR(VLOOKUP($B47,'DTOC backsheet'!$D$188:$U$364,H$11,0)),"",VLOOKUP($B47,'DTOC backsheet'!$D$188:$U$364, H$11,0))</f>
        <v>1126.4432615331198</v>
      </c>
      <c r="I47" s="237">
        <f ca="1">IF(ISERROR(VLOOKUP($B47,'DTOC backsheet'!$D$188:$U$364,I$11,0)),"",VLOOKUP($B47,'DTOC backsheet'!$D$188:$U$364, I$11,0))</f>
        <v>622.90793075145564</v>
      </c>
      <c r="J47" s="237">
        <f ca="1">IF(ISERROR(VLOOKUP($B47,'DTOC backsheet'!$D$188:$U$364,J$11,0)),"",VLOOKUP($B47,'DTOC backsheet'!$D$188:$U$364, J$11,0))</f>
        <v>978.31271702515187</v>
      </c>
      <c r="K47" s="242">
        <f ca="1">IF(ISERROR(VLOOKUP($B47,'DTOC backsheet'!$D$188:$U$364,K$11,0)),"",VLOOKUP($B47,'DTOC backsheet'!$D$188:$U$364, K$11,0))</f>
        <v>720.57642163583023</v>
      </c>
      <c r="L47" s="239">
        <f ca="1">IF(ISERROR(VLOOKUP($B47,'DTOC backsheet'!$D$5:$U$181,L$11,0)),"",VLOOKUP($B47,'DTOC backsheet'!$D$5:$U$181, L$11,0))</f>
        <v>777.00710525791317</v>
      </c>
      <c r="M47" s="239">
        <f ca="1">IF(ISERROR(VLOOKUP($B47,'DTOC backsheet'!$D$5:$U$181,M$11,0)),"",VLOOKUP($B47,'DTOC backsheet'!$D$5:$U$181, M$11,0))</f>
        <v>998.9316206562977</v>
      </c>
      <c r="N47" s="237">
        <f ca="1">IF(ISERROR(VLOOKUP($B47,'DTOC backsheet'!$D$5:$U$181,N$11,0)),"",VLOOKUP($B47,'DTOC backsheet'!$D$5:$U$181, N$11,0))</f>
        <v>906.68915704327731</v>
      </c>
      <c r="O47" s="378"/>
    </row>
    <row r="48" spans="1:15">
      <c r="A48" s="3">
        <v>33</v>
      </c>
      <c r="B48" s="202" t="str">
        <f t="shared" ca="1" si="0"/>
        <v>E08000025</v>
      </c>
      <c r="C48" s="203" t="str">
        <f ca="1">IFERROR(VLOOKUP($B48,'Org list'!$J$9:$K$637,2,0), "")</f>
        <v>Birmingham</v>
      </c>
      <c r="D48" s="331">
        <f ca="1">IF(ISERROR(VLOOKUP($B48,'DTOC backsheet'!$D$5:$U$181,D$11,0)),"",VLOOKUP($B48,'DTOC backsheet'!$D$5:$U$181, D$11,0))</f>
        <v>1657.7372307476537</v>
      </c>
      <c r="E48" s="237">
        <f ca="1">IF(ISERROR(VLOOKUP($B48,'DTOC backsheet'!$D$5:$U$181,E$11,0)),"",VLOOKUP($B48,'DTOC backsheet'!$D$5:$U$181, E$11,0))</f>
        <v>1508.9050438419429</v>
      </c>
      <c r="F48" s="237">
        <f ca="1">IF(ISERROR(VLOOKUP($B48,'DTOC backsheet'!$D$5:$U$181,F$11,0)),"",VLOOKUP($B48,'DTOC backsheet'!$D$5:$U$181, F$11,0))</f>
        <v>1909.3634976438886</v>
      </c>
      <c r="G48" s="242">
        <f ca="1">IF(ISERROR(VLOOKUP($B48,'DTOC backsheet'!$D$5:$U$181,G$11,0)),"",VLOOKUP($B48,'DTOC backsheet'!$D$5:$U$181, G$11,0))</f>
        <v>1785.2554792667042</v>
      </c>
      <c r="H48" s="239">
        <f ca="1">IF(ISERROR(VLOOKUP($B48,'DTOC backsheet'!$D$188:$U$364,H$11,0)),"",VLOOKUP($B48,'DTOC backsheet'!$D$188:$U$364, H$11,0))</f>
        <v>1687.7334829851557</v>
      </c>
      <c r="I48" s="237">
        <f ca="1">IF(ISERROR(VLOOKUP($B48,'DTOC backsheet'!$D$188:$U$364,I$11,0)),"",VLOOKUP($B48,'DTOC backsheet'!$D$188:$U$364, I$11,0))</f>
        <v>1660.6547333246499</v>
      </c>
      <c r="J48" s="237">
        <f ca="1">IF(ISERROR(VLOOKUP($B48,'DTOC backsheet'!$D$188:$U$364,J$11,0)),"",VLOOKUP($B48,'DTOC backsheet'!$D$188:$U$364, J$11,0))</f>
        <v>1660.6547333246499</v>
      </c>
      <c r="K48" s="242">
        <f ca="1">IF(ISERROR(VLOOKUP($B48,'DTOC backsheet'!$D$188:$U$364,K$11,0)),"",VLOOKUP($B48,'DTOC backsheet'!$D$188:$U$364, K$11,0))</f>
        <v>1660.6547333246497</v>
      </c>
      <c r="L48" s="239">
        <f ca="1">IF(ISERROR(VLOOKUP($B48,'DTOC backsheet'!$D$5:$U$181,L$11,0)),"",VLOOKUP($B48,'DTOC backsheet'!$D$5:$U$181, L$11,0))</f>
        <v>1831.8407006491473</v>
      </c>
      <c r="M48" s="239">
        <f ca="1">IF(ISERROR(VLOOKUP($B48,'DTOC backsheet'!$D$5:$U$181,M$11,0)),"",VLOOKUP($B48,'DTOC backsheet'!$D$5:$U$181, M$11,0))</f>
        <v>2148.9248971017691</v>
      </c>
      <c r="N48" s="237">
        <f ca="1">IF(ISERROR(VLOOKUP($B48,'DTOC backsheet'!$D$5:$U$181,N$11,0)),"",VLOOKUP($B48,'DTOC backsheet'!$D$5:$U$181, N$11,0))</f>
        <v>1633.7385741035093</v>
      </c>
      <c r="O48" s="378"/>
    </row>
    <row r="49" spans="1:15">
      <c r="A49" s="3">
        <v>34</v>
      </c>
      <c r="B49" s="202" t="str">
        <f t="shared" ca="1" si="0"/>
        <v>E06000008</v>
      </c>
      <c r="C49" s="203" t="str">
        <f ca="1">IFERROR(VLOOKUP($B49,'Org list'!$J$9:$K$637,2,0), "")</f>
        <v>Blackburn with Darwen</v>
      </c>
      <c r="D49" s="331">
        <f ca="1">IF(ISERROR(VLOOKUP($B49,'DTOC backsheet'!$D$5:$U$181,D$11,0)),"",VLOOKUP($B49,'DTOC backsheet'!$D$5:$U$181, D$11,0))</f>
        <v>632.681427142595</v>
      </c>
      <c r="E49" s="237">
        <f ca="1">IF(ISERROR(VLOOKUP($B49,'DTOC backsheet'!$D$5:$U$181,E$11,0)),"",VLOOKUP($B49,'DTOC backsheet'!$D$5:$U$181, E$11,0))</f>
        <v>1263.5395648697934</v>
      </c>
      <c r="F49" s="237">
        <f ca="1">IF(ISERROR(VLOOKUP($B49,'DTOC backsheet'!$D$5:$U$181,F$11,0)),"",VLOOKUP($B49,'DTOC backsheet'!$D$5:$U$181, F$11,0))</f>
        <v>1184.2264753000445</v>
      </c>
      <c r="G49" s="242">
        <f ca="1">IF(ISERROR(VLOOKUP($B49,'DTOC backsheet'!$D$5:$U$181,G$11,0)),"",VLOOKUP($B49,'DTOC backsheet'!$D$5:$U$181, G$11,0))</f>
        <v>1060.2427950530807</v>
      </c>
      <c r="H49" s="239">
        <f ca="1">IF(ISERROR(VLOOKUP($B49,'DTOC backsheet'!$D$188:$U$364,H$11,0)),"",VLOOKUP($B49,'DTOC backsheet'!$D$188:$U$364, H$11,0))</f>
        <v>598.97891636933662</v>
      </c>
      <c r="I49" s="237">
        <f ca="1">IF(ISERROR(VLOOKUP($B49,'DTOC backsheet'!$D$188:$U$364,I$11,0)),"",VLOOKUP($B49,'DTOC backsheet'!$D$188:$U$364, I$11,0))</f>
        <v>1197.048911773014</v>
      </c>
      <c r="J49" s="237">
        <f ca="1">IF(ISERROR(VLOOKUP($B49,'DTOC backsheet'!$D$188:$U$364,J$11,0)),"",VLOOKUP($B49,'DTOC backsheet'!$D$188:$U$364, J$11,0))</f>
        <v>804.39505460828968</v>
      </c>
      <c r="K49" s="242">
        <f ca="1">IF(ISERROR(VLOOKUP($B49,'DTOC backsheet'!$D$188:$U$364,K$11,0)),"",VLOOKUP($B49,'DTOC backsheet'!$D$188:$U$364, K$11,0))</f>
        <v>298.1260767361797</v>
      </c>
      <c r="L49" s="239">
        <f ca="1">IF(ISERROR(VLOOKUP($B49,'DTOC backsheet'!$D$5:$U$181,L$11,0)),"",VLOOKUP($B49,'DTOC backsheet'!$D$5:$U$181, L$11,0))</f>
        <v>1127.0619974172646</v>
      </c>
      <c r="M49" s="239">
        <f ca="1">IF(ISERROR(VLOOKUP($B49,'DTOC backsheet'!$D$5:$U$181,M$11,0)),"",VLOOKUP($B49,'DTOC backsheet'!$D$5:$U$181, M$11,0))</f>
        <v>936.18859462885689</v>
      </c>
      <c r="N49" s="237">
        <f ca="1">IF(ISERROR(VLOOKUP($B49,'DTOC backsheet'!$D$5:$U$181,N$11,0)),"",VLOOKUP($B49,'DTOC backsheet'!$D$5:$U$181, N$11,0))</f>
        <v>980.72572194615202</v>
      </c>
      <c r="O49" s="378"/>
    </row>
    <row r="50" spans="1:15">
      <c r="A50" s="3">
        <v>35</v>
      </c>
      <c r="B50" s="202" t="str">
        <f t="shared" ca="1" si="0"/>
        <v>E06000009</v>
      </c>
      <c r="C50" s="203" t="str">
        <f ca="1">IFERROR(VLOOKUP($B50,'Org list'!$J$9:$K$637,2,0), "")</f>
        <v>Blackpool</v>
      </c>
      <c r="D50" s="331">
        <f ca="1">IF(ISERROR(VLOOKUP($B50,'DTOC backsheet'!$D$5:$U$181,D$11,0)),"",VLOOKUP($B50,'DTOC backsheet'!$D$5:$U$181, D$11,0))</f>
        <v>884.39997288314157</v>
      </c>
      <c r="E50" s="237">
        <f ca="1">IF(ISERROR(VLOOKUP($B50,'DTOC backsheet'!$D$5:$U$181,E$11,0)),"",VLOOKUP($B50,'DTOC backsheet'!$D$5:$U$181, E$11,0))</f>
        <v>772.40560445773872</v>
      </c>
      <c r="F50" s="237">
        <f ca="1">IF(ISERROR(VLOOKUP($B50,'DTOC backsheet'!$D$5:$U$181,F$11,0)),"",VLOOKUP($B50,'DTOC backsheet'!$D$5:$U$181, F$11,0))</f>
        <v>886.17766127084633</v>
      </c>
      <c r="G50" s="242">
        <f ca="1">IF(ISERROR(VLOOKUP($B50,'DTOC backsheet'!$D$5:$U$181,G$11,0)),"",VLOOKUP($B50,'DTOC backsheet'!$D$5:$U$181, G$11,0))</f>
        <v>1250.6037807503317</v>
      </c>
      <c r="H50" s="239">
        <f ca="1">IF(ISERROR(VLOOKUP($B50,'DTOC backsheet'!$D$188:$U$364,H$11,0)),"",VLOOKUP($B50,'DTOC backsheet'!$D$188:$U$364, H$11,0))</f>
        <v>697.93298566609258</v>
      </c>
      <c r="I50" s="237">
        <f ca="1">IF(ISERROR(VLOOKUP($B50,'DTOC backsheet'!$D$188:$U$364,I$11,0)),"",VLOOKUP($B50,'DTOC backsheet'!$D$188:$U$364, I$11,0))</f>
        <v>684.59668657693157</v>
      </c>
      <c r="J50" s="237">
        <f ca="1">IF(ISERROR(VLOOKUP($B50,'DTOC backsheet'!$D$188:$U$364,J$11,0)),"",VLOOKUP($B50,'DTOC backsheet'!$D$188:$U$364, J$11,0))</f>
        <v>689.04211960665202</v>
      </c>
      <c r="K50" s="242">
        <f ca="1">IF(ISERROR(VLOOKUP($B50,'DTOC backsheet'!$D$188:$U$364,K$11,0)),"",VLOOKUP($B50,'DTOC backsheet'!$D$188:$U$364, K$11,0))</f>
        <v>684.59668657693157</v>
      </c>
      <c r="L50" s="239">
        <f ca="1">IF(ISERROR(VLOOKUP($B50,'DTOC backsheet'!$D$5:$U$181,L$11,0)),"",VLOOKUP($B50,'DTOC backsheet'!$D$5:$U$181, L$11,0))</f>
        <v>804.6233783793806</v>
      </c>
      <c r="M50" s="239">
        <f ca="1">IF(ISERROR(VLOOKUP($B50,'DTOC backsheet'!$D$5:$U$181,M$11,0)),"",VLOOKUP($B50,'DTOC backsheet'!$D$5:$U$181, M$11,0))</f>
        <v>599.24437240630107</v>
      </c>
      <c r="N50" s="237">
        <f ca="1">IF(ISERROR(VLOOKUP($B50,'DTOC backsheet'!$D$5:$U$181,N$11,0)),"",VLOOKUP($B50,'DTOC backsheet'!$D$5:$U$181, N$11,0))</f>
        <v>807.29063819721273</v>
      </c>
      <c r="O50" s="378"/>
    </row>
    <row r="51" spans="1:15">
      <c r="A51" s="3">
        <v>36</v>
      </c>
      <c r="B51" s="202" t="str">
        <f t="shared" ca="1" si="0"/>
        <v>E08000001</v>
      </c>
      <c r="C51" s="203" t="str">
        <f ca="1">IFERROR(VLOOKUP($B51,'Org list'!$J$9:$K$637,2,0), "")</f>
        <v>Bolton</v>
      </c>
      <c r="D51" s="331">
        <f ca="1">IF(ISERROR(VLOOKUP($B51,'DTOC backsheet'!$D$5:$U$181,D$11,0)),"",VLOOKUP($B51,'DTOC backsheet'!$D$5:$U$181, D$11,0))</f>
        <v>654.36788016530977</v>
      </c>
      <c r="E51" s="237">
        <f ca="1">IF(ISERROR(VLOOKUP($B51,'DTOC backsheet'!$D$5:$U$181,E$11,0)),"",VLOOKUP($B51,'DTOC backsheet'!$D$5:$U$181, E$11,0))</f>
        <v>830.09918367260138</v>
      </c>
      <c r="F51" s="237">
        <f ca="1">IF(ISERROR(VLOOKUP($B51,'DTOC backsheet'!$D$5:$U$181,F$11,0)),"",VLOOKUP($B51,'DTOC backsheet'!$D$5:$U$181, F$11,0))</f>
        <v>683.50228048362385</v>
      </c>
      <c r="G51" s="242">
        <f ca="1">IF(ISERROR(VLOOKUP($B51,'DTOC backsheet'!$D$5:$U$181,G$11,0)),"",VLOOKUP($B51,'DTOC backsheet'!$D$5:$U$181, G$11,0))</f>
        <v>388.45867091085529</v>
      </c>
      <c r="H51" s="239">
        <f ca="1">IF(ISERROR(VLOOKUP($B51,'DTOC backsheet'!$D$188:$U$364,H$11,0)),"",VLOOKUP($B51,'DTOC backsheet'!$D$188:$U$364, H$11,0))</f>
        <v>441.98148551502624</v>
      </c>
      <c r="I51" s="237">
        <f ca="1">IF(ISERROR(VLOOKUP($B51,'DTOC backsheet'!$D$188:$U$364,I$11,0)),"",VLOOKUP($B51,'DTOC backsheet'!$D$188:$U$364, I$11,0))</f>
        <v>441.98148551502624</v>
      </c>
      <c r="J51" s="237">
        <f ca="1">IF(ISERROR(VLOOKUP($B51,'DTOC backsheet'!$D$188:$U$364,J$11,0)),"",VLOOKUP($B51,'DTOC backsheet'!$D$188:$U$364, J$11,0))</f>
        <v>424.06331718333598</v>
      </c>
      <c r="K51" s="242">
        <f ca="1">IF(ISERROR(VLOOKUP($B51,'DTOC backsheet'!$D$188:$U$364,K$11,0)),"",VLOOKUP($B51,'DTOC backsheet'!$D$188:$U$364, K$11,0))</f>
        <v>424.06331718333598</v>
      </c>
      <c r="L51" s="239">
        <f ca="1">IF(ISERROR(VLOOKUP($B51,'DTOC backsheet'!$D$5:$U$181,L$11,0)),"",VLOOKUP($B51,'DTOC backsheet'!$D$5:$U$181, L$11,0))</f>
        <v>926.23147068429614</v>
      </c>
      <c r="M51" s="239">
        <f ca="1">IF(ISERROR(VLOOKUP($B51,'DTOC backsheet'!$D$5:$U$181,M$11,0)),"",VLOOKUP($B51,'DTOC backsheet'!$D$5:$U$181, M$11,0))</f>
        <v>521.00520225991659</v>
      </c>
      <c r="N51" s="237">
        <f ca="1">IF(ISERROR(VLOOKUP($B51,'DTOC backsheet'!$D$5:$U$181,N$11,0)),"",VLOOKUP($B51,'DTOC backsheet'!$D$5:$U$181, N$11,0))</f>
        <v>524.22128375534817</v>
      </c>
      <c r="O51" s="378"/>
    </row>
    <row r="52" spans="1:15">
      <c r="A52" s="3">
        <v>37</v>
      </c>
      <c r="B52" s="202" t="str">
        <f t="shared" ca="1" si="0"/>
        <v>E06000028 &amp; E06000029</v>
      </c>
      <c r="C52" s="203" t="str">
        <f ca="1">IFERROR(VLOOKUP($B52,'Org list'!$J$9:$K$637,2,0), "")</f>
        <v>Bournemouth &amp; Poole</v>
      </c>
      <c r="D52" s="331">
        <f ca="1">IF(ISERROR(VLOOKUP($B52,'DTOC backsheet'!$D$5:$U$181,D$11,0)),"",VLOOKUP($B52,'DTOC backsheet'!$D$5:$U$181, D$11,0))</f>
        <v>903.14192858136403</v>
      </c>
      <c r="E52" s="237">
        <f ca="1">IF(ISERROR(VLOOKUP($B52,'DTOC backsheet'!$D$5:$U$181,E$11,0)),"",VLOOKUP($B52,'DTOC backsheet'!$D$5:$U$181, E$11,0))</f>
        <v>868.59944844438769</v>
      </c>
      <c r="F52" s="237">
        <f ca="1">IF(ISERROR(VLOOKUP($B52,'DTOC backsheet'!$D$5:$U$181,F$11,0)),"",VLOOKUP($B52,'DTOC backsheet'!$D$5:$U$181, F$11,0))</f>
        <v>1192.7950172299688</v>
      </c>
      <c r="G52" s="242">
        <f ca="1">IF(ISERROR(VLOOKUP($B52,'DTOC backsheet'!$D$5:$U$181,G$11,0)),"",VLOOKUP($B52,'DTOC backsheet'!$D$5:$U$181, G$11,0))</f>
        <v>1192.4351997285421</v>
      </c>
      <c r="H52" s="239">
        <f ca="1">IF(ISERROR(VLOOKUP($B52,'DTOC backsheet'!$D$188:$U$364,H$11,0)),"",VLOOKUP($B52,'DTOC backsheet'!$D$188:$U$364, H$11,0))</f>
        <v>772.66627491832219</v>
      </c>
      <c r="I52" s="237">
        <f ca="1">IF(ISERROR(VLOOKUP($B52,'DTOC backsheet'!$D$188:$U$364,I$11,0)),"",VLOOKUP($B52,'DTOC backsheet'!$D$188:$U$364, I$11,0))</f>
        <v>742.33064749658672</v>
      </c>
      <c r="J52" s="237">
        <f ca="1">IF(ISERROR(VLOOKUP($B52,'DTOC backsheet'!$D$188:$U$364,J$11,0)),"",VLOOKUP($B52,'DTOC backsheet'!$D$188:$U$364, J$11,0))</f>
        <v>713.77946874671795</v>
      </c>
      <c r="K52" s="242">
        <f ca="1">IF(ISERROR(VLOOKUP($B52,'DTOC backsheet'!$D$188:$U$364,K$11,0)),"",VLOOKUP($B52,'DTOC backsheet'!$D$188:$U$364, K$11,0))</f>
        <v>685.2282899968493</v>
      </c>
      <c r="L52" s="239">
        <f ca="1">IF(ISERROR(VLOOKUP($B52,'DTOC backsheet'!$D$5:$U$181,L$11,0)),"",VLOOKUP($B52,'DTOC backsheet'!$D$5:$U$181, L$11,0))</f>
        <v>1230.5558041193417</v>
      </c>
      <c r="M52" s="239">
        <f ca="1">IF(ISERROR(VLOOKUP($B52,'DTOC backsheet'!$D$5:$U$181,M$11,0)),"",VLOOKUP($B52,'DTOC backsheet'!$D$5:$U$181, M$11,0))</f>
        <v>1111.7115225730133</v>
      </c>
      <c r="N52" s="237">
        <f ca="1">IF(ISERROR(VLOOKUP($B52,'DTOC backsheet'!$D$5:$U$181,N$11,0)),"",VLOOKUP($B52,'DTOC backsheet'!$D$5:$U$181, N$11,0))</f>
        <v>1062.8176289638629</v>
      </c>
      <c r="O52" s="378"/>
    </row>
    <row r="53" spans="1:15">
      <c r="A53" s="3">
        <v>38</v>
      </c>
      <c r="B53" s="202" t="str">
        <f t="shared" ca="1" si="0"/>
        <v>E06000036</v>
      </c>
      <c r="C53" s="203" t="str">
        <f ca="1">IFERROR(VLOOKUP($B53,'Org list'!$J$9:$K$637,2,0), "")</f>
        <v>Bracknell Forest</v>
      </c>
      <c r="D53" s="331">
        <f ca="1">IF(ISERROR(VLOOKUP($B53,'DTOC backsheet'!$D$5:$U$181,D$11,0)),"",VLOOKUP($B53,'DTOC backsheet'!$D$5:$U$181, D$11,0))</f>
        <v>479.86281255370011</v>
      </c>
      <c r="E53" s="237">
        <f ca="1">IF(ISERROR(VLOOKUP($B53,'DTOC backsheet'!$D$5:$U$181,E$11,0)),"",VLOOKUP($B53,'DTOC backsheet'!$D$5:$U$181, E$11,0))</f>
        <v>1005.2681605580985</v>
      </c>
      <c r="F53" s="237">
        <f ca="1">IF(ISERROR(VLOOKUP($B53,'DTOC backsheet'!$D$5:$U$181,F$11,0)),"",VLOOKUP($B53,'DTOC backsheet'!$D$5:$U$181, F$11,0))</f>
        <v>658.7005737137597</v>
      </c>
      <c r="G53" s="242">
        <f ca="1">IF(ISERROR(VLOOKUP($B53,'DTOC backsheet'!$D$5:$U$181,G$11,0)),"",VLOOKUP($B53,'DTOC backsheet'!$D$5:$U$181, G$11,0))</f>
        <v>1038.5919669854388</v>
      </c>
      <c r="H53" s="239">
        <f ca="1">IF(ISERROR(VLOOKUP($B53,'DTOC backsheet'!$D$188:$U$364,H$11,0)),"",VLOOKUP($B53,'DTOC backsheet'!$D$188:$U$364, H$11,0))</f>
        <v>615.438530505112</v>
      </c>
      <c r="I53" s="237">
        <f ca="1">IF(ISERROR(VLOOKUP($B53,'DTOC backsheet'!$D$188:$U$364,I$11,0)),"",VLOOKUP($B53,'DTOC backsheet'!$D$188:$U$364, I$11,0))</f>
        <v>593.4585829870723</v>
      </c>
      <c r="J53" s="237">
        <f ca="1">IF(ISERROR(VLOOKUP($B53,'DTOC backsheet'!$D$188:$U$364,J$11,0)),"",VLOOKUP($B53,'DTOC backsheet'!$D$188:$U$364, J$11,0))</f>
        <v>571.47863546903261</v>
      </c>
      <c r="K53" s="242">
        <f ca="1">IF(ISERROR(VLOOKUP($B53,'DTOC backsheet'!$D$188:$U$364,K$11,0)),"",VLOOKUP($B53,'DTOC backsheet'!$D$188:$U$364, K$11,0))</f>
        <v>549.4986879509928</v>
      </c>
      <c r="L53" s="239">
        <f ca="1">IF(ISERROR(VLOOKUP($B53,'DTOC backsheet'!$D$5:$U$181,L$11,0)),"",VLOOKUP($B53,'DTOC backsheet'!$D$5:$U$181, L$11,0))</f>
        <v>861.61394270715675</v>
      </c>
      <c r="M53" s="239">
        <f ca="1">IF(ISERROR(VLOOKUP($B53,'DTOC backsheet'!$D$5:$U$181,M$11,0)),"",VLOOKUP($B53,'DTOC backsheet'!$D$5:$U$181, M$11,0))</f>
        <v>1131.9672971790453</v>
      </c>
      <c r="N53" s="237">
        <f ca="1">IF(ISERROR(VLOOKUP($B53,'DTOC backsheet'!$D$5:$U$181,N$11,0)),"",VLOOKUP($B53,'DTOC backsheet'!$D$5:$U$181, N$11,0))</f>
        <v>1161.640226328399</v>
      </c>
      <c r="O53" s="378"/>
    </row>
    <row r="54" spans="1:15">
      <c r="A54" s="3">
        <v>39</v>
      </c>
      <c r="B54" s="202" t="str">
        <f t="shared" ca="1" si="0"/>
        <v>E08000032</v>
      </c>
      <c r="C54" s="203" t="str">
        <f ca="1">IFERROR(VLOOKUP($B54,'Org list'!$J$9:$K$637,2,0), "")</f>
        <v>Bradford</v>
      </c>
      <c r="D54" s="331">
        <f ca="1">IF(ISERROR(VLOOKUP($B54,'DTOC backsheet'!$D$5:$U$181,D$11,0)),"",VLOOKUP($B54,'DTOC backsheet'!$D$5:$U$181, D$11,0))</f>
        <v>362.50859575898693</v>
      </c>
      <c r="E54" s="237">
        <f ca="1">IF(ISERROR(VLOOKUP($B54,'DTOC backsheet'!$D$5:$U$181,E$11,0)),"",VLOOKUP($B54,'DTOC backsheet'!$D$5:$U$181, E$11,0))</f>
        <v>274.87475391703924</v>
      </c>
      <c r="F54" s="237">
        <f ca="1">IF(ISERROR(VLOOKUP($B54,'DTOC backsheet'!$D$5:$U$181,F$11,0)),"",VLOOKUP($B54,'DTOC backsheet'!$D$5:$U$181, F$11,0))</f>
        <v>270.54401173298953</v>
      </c>
      <c r="G54" s="242">
        <f ca="1">IF(ISERROR(VLOOKUP($B54,'DTOC backsheet'!$D$5:$U$181,G$11,0)),"",VLOOKUP($B54,'DTOC backsheet'!$D$5:$U$181, G$11,0))</f>
        <v>265.19427138798693</v>
      </c>
      <c r="H54" s="239">
        <f ca="1">IF(ISERROR(VLOOKUP($B54,'DTOC backsheet'!$D$188:$U$364,H$11,0)),"",VLOOKUP($B54,'DTOC backsheet'!$D$188:$U$364, H$11,0))</f>
        <v>356.96322805667216</v>
      </c>
      <c r="I54" s="237">
        <f ca="1">IF(ISERROR(VLOOKUP($B54,'DTOC backsheet'!$D$188:$U$364,I$11,0)),"",VLOOKUP($B54,'DTOC backsheet'!$D$188:$U$364, I$11,0))</f>
        <v>353.16843824742324</v>
      </c>
      <c r="J54" s="237">
        <f ca="1">IF(ISERROR(VLOOKUP($B54,'DTOC backsheet'!$D$188:$U$364,J$11,0)),"",VLOOKUP($B54,'DTOC backsheet'!$D$188:$U$364, J$11,0))</f>
        <v>349.62663442545778</v>
      </c>
      <c r="K54" s="242">
        <f ca="1">IF(ISERROR(VLOOKUP($B54,'DTOC backsheet'!$D$188:$U$364,K$11,0)),"",VLOOKUP($B54,'DTOC backsheet'!$D$188:$U$364, K$11,0))</f>
        <v>346.08483060349221</v>
      </c>
      <c r="L54" s="239">
        <f ca="1">IF(ISERROR(VLOOKUP($B54,'DTOC backsheet'!$D$5:$U$181,L$11,0)),"",VLOOKUP($B54,'DTOC backsheet'!$D$5:$U$181, L$11,0))</f>
        <v>393.89918220002727</v>
      </c>
      <c r="M54" s="239">
        <f ca="1">IF(ISERROR(VLOOKUP($B54,'DTOC backsheet'!$D$5:$U$181,M$11,0)),"",VLOOKUP($B54,'DTOC backsheet'!$D$5:$U$181, M$11,0))</f>
        <v>326.60490958268161</v>
      </c>
      <c r="N54" s="237">
        <f ca="1">IF(ISERROR(VLOOKUP($B54,'DTOC backsheet'!$D$5:$U$181,N$11,0)),"",VLOOKUP($B54,'DTOC backsheet'!$D$5:$U$181, N$11,0))</f>
        <v>294.72867518499152</v>
      </c>
      <c r="O54" s="378"/>
    </row>
    <row r="55" spans="1:15">
      <c r="A55" s="3">
        <v>40</v>
      </c>
      <c r="B55" s="202" t="str">
        <f t="shared" ca="1" si="0"/>
        <v>E09000005</v>
      </c>
      <c r="C55" s="203" t="str">
        <f ca="1">IFERROR(VLOOKUP($B55,'Org list'!$J$9:$K$637,2,0), "")</f>
        <v>Brent</v>
      </c>
      <c r="D55" s="331">
        <f ca="1">IF(ISERROR(VLOOKUP($B55,'DTOC backsheet'!$D$5:$U$181,D$11,0)),"",VLOOKUP($B55,'DTOC backsheet'!$D$5:$U$181, D$11,0))</f>
        <v>778.61845221511055</v>
      </c>
      <c r="E55" s="237">
        <f ca="1">IF(ISERROR(VLOOKUP($B55,'DTOC backsheet'!$D$5:$U$181,E$11,0)),"",VLOOKUP($B55,'DTOC backsheet'!$D$5:$U$181, E$11,0))</f>
        <v>1004.14652183748</v>
      </c>
      <c r="F55" s="237">
        <f ca="1">IF(ISERROR(VLOOKUP($B55,'DTOC backsheet'!$D$5:$U$181,F$11,0)),"",VLOOKUP($B55,'DTOC backsheet'!$D$5:$U$181, F$11,0))</f>
        <v>949.89021783497105</v>
      </c>
      <c r="G55" s="242">
        <f ca="1">IF(ISERROR(VLOOKUP($B55,'DTOC backsheet'!$D$5:$U$181,G$11,0)),"",VLOOKUP($B55,'DTOC backsheet'!$D$5:$U$181, G$11,0))</f>
        <v>870.12535299546153</v>
      </c>
      <c r="H55" s="239">
        <f ca="1">IF(ISERROR(VLOOKUP($B55,'DTOC backsheet'!$D$188:$U$364,H$11,0)),"",VLOOKUP($B55,'DTOC backsheet'!$D$188:$U$364, H$11,0))</f>
        <v>860.72541102609171</v>
      </c>
      <c r="I55" s="237">
        <f ca="1">IF(ISERROR(VLOOKUP($B55,'DTOC backsheet'!$D$188:$U$364,I$11,0)),"",VLOOKUP($B55,'DTOC backsheet'!$D$188:$U$364, I$11,0))</f>
        <v>721.41957258110381</v>
      </c>
      <c r="J55" s="237">
        <f ca="1">IF(ISERROR(VLOOKUP($B55,'DTOC backsheet'!$D$188:$U$364,J$11,0)),"",VLOOKUP($B55,'DTOC backsheet'!$D$188:$U$364, J$11,0))</f>
        <v>721.41957258110381</v>
      </c>
      <c r="K55" s="242">
        <f ca="1">IF(ISERROR(VLOOKUP($B55,'DTOC backsheet'!$D$188:$U$364,K$11,0)),"",VLOOKUP($B55,'DTOC backsheet'!$D$188:$U$364, K$11,0))</f>
        <v>801.71112211711977</v>
      </c>
      <c r="L55" s="239">
        <f ca="1">IF(ISERROR(VLOOKUP($B55,'DTOC backsheet'!$D$5:$U$181,L$11,0)),"",VLOOKUP($B55,'DTOC backsheet'!$D$5:$U$181, L$11,0))</f>
        <v>820.98109400576368</v>
      </c>
      <c r="M55" s="239">
        <f ca="1">IF(ISERROR(VLOOKUP($B55,'DTOC backsheet'!$D$5:$U$181,M$11,0)),"",VLOOKUP($B55,'DTOC backsheet'!$D$5:$U$181, M$11,0))</f>
        <v>1035.3595312669263</v>
      </c>
      <c r="N55" s="237">
        <f ca="1">IF(ISERROR(VLOOKUP($B55,'DTOC backsheet'!$D$5:$U$181,N$11,0)),"",VLOOKUP($B55,'DTOC backsheet'!$D$5:$U$181, N$11,0))</f>
        <v>917.73241119666295</v>
      </c>
      <c r="O55" s="378"/>
    </row>
    <row r="56" spans="1:15">
      <c r="A56" s="3">
        <v>41</v>
      </c>
      <c r="B56" s="202" t="str">
        <f t="shared" ca="1" si="0"/>
        <v>E06000043</v>
      </c>
      <c r="C56" s="203" t="str">
        <f ca="1">IFERROR(VLOOKUP($B56,'Org list'!$J$9:$K$637,2,0), "")</f>
        <v>Brighton and Hove</v>
      </c>
      <c r="D56" s="331">
        <f ca="1">IF(ISERROR(VLOOKUP($B56,'DTOC backsheet'!$D$5:$U$181,D$11,0)),"",VLOOKUP($B56,'DTOC backsheet'!$D$5:$U$181, D$11,0))</f>
        <v>726.85200766767684</v>
      </c>
      <c r="E56" s="237">
        <f ca="1">IF(ISERROR(VLOOKUP($B56,'DTOC backsheet'!$D$5:$U$181,E$11,0)),"",VLOOKUP($B56,'DTOC backsheet'!$D$5:$U$181, E$11,0))</f>
        <v>875.80425202745914</v>
      </c>
      <c r="F56" s="237">
        <f ca="1">IF(ISERROR(VLOOKUP($B56,'DTOC backsheet'!$D$5:$U$181,F$11,0)),"",VLOOKUP($B56,'DTOC backsheet'!$D$5:$U$181, F$11,0))</f>
        <v>1058.8276842466639</v>
      </c>
      <c r="G56" s="242">
        <f ca="1">IF(ISERROR(VLOOKUP($B56,'DTOC backsheet'!$D$5:$U$181,G$11,0)),"",VLOOKUP($B56,'DTOC backsheet'!$D$5:$U$181, G$11,0))</f>
        <v>918.17483180135616</v>
      </c>
      <c r="H56" s="239">
        <f ca="1">IF(ISERROR(VLOOKUP($B56,'DTOC backsheet'!$D$188:$U$364,H$11,0)),"",VLOOKUP($B56,'DTOC backsheet'!$D$188:$U$364, H$11,0))</f>
        <v>686.12618780340881</v>
      </c>
      <c r="I56" s="237">
        <f ca="1">IF(ISERROR(VLOOKUP($B56,'DTOC backsheet'!$D$188:$U$364,I$11,0)),"",VLOOKUP($B56,'DTOC backsheet'!$D$188:$U$364, I$11,0))</f>
        <v>682.65871496548891</v>
      </c>
      <c r="J56" s="237">
        <f ca="1">IF(ISERROR(VLOOKUP($B56,'DTOC backsheet'!$D$188:$U$364,J$11,0)),"",VLOOKUP($B56,'DTOC backsheet'!$D$188:$U$364, J$11,0))</f>
        <v>574.30018878049066</v>
      </c>
      <c r="K56" s="242">
        <f ca="1">IF(ISERROR(VLOOKUP($B56,'DTOC backsheet'!$D$188:$U$364,K$11,0)),"",VLOOKUP($B56,'DTOC backsheet'!$D$188:$U$364, K$11,0))</f>
        <v>537.45828987759126</v>
      </c>
      <c r="L56" s="239">
        <f ca="1">IF(ISERROR(VLOOKUP($B56,'DTOC backsheet'!$D$5:$U$181,L$11,0)),"",VLOOKUP($B56,'DTOC backsheet'!$D$5:$U$181, L$11,0))</f>
        <v>1286.8658569730389</v>
      </c>
      <c r="M56" s="239">
        <f ca="1">IF(ISERROR(VLOOKUP($B56,'DTOC backsheet'!$D$5:$U$181,M$11,0)),"",VLOOKUP($B56,'DTOC backsheet'!$D$5:$U$181, M$11,0))</f>
        <v>1177.6404625785608</v>
      </c>
      <c r="N56" s="237">
        <f ca="1">IF(ISERROR(VLOOKUP($B56,'DTOC backsheet'!$D$5:$U$181,N$11,0)),"",VLOOKUP($B56,'DTOC backsheet'!$D$5:$U$181, N$11,0))</f>
        <v>1198.0118655013405</v>
      </c>
      <c r="O56" s="378"/>
    </row>
    <row r="57" spans="1:15">
      <c r="A57" s="3">
        <v>42</v>
      </c>
      <c r="B57" s="202" t="str">
        <f t="shared" ca="1" si="0"/>
        <v>E06000023</v>
      </c>
      <c r="C57" s="203" t="str">
        <f ca="1">IFERROR(VLOOKUP($B57,'Org list'!$J$9:$K$637,2,0), "")</f>
        <v>Bristol, City of</v>
      </c>
      <c r="D57" s="331">
        <f ca="1">IF(ISERROR(VLOOKUP($B57,'DTOC backsheet'!$D$5:$U$181,D$11,0)),"",VLOOKUP($B57,'DTOC backsheet'!$D$5:$U$181, D$11,0))</f>
        <v>1878.571902492519</v>
      </c>
      <c r="E57" s="237">
        <f ca="1">IF(ISERROR(VLOOKUP($B57,'DTOC backsheet'!$D$5:$U$181,E$11,0)),"",VLOOKUP($B57,'DTOC backsheet'!$D$5:$U$181, E$11,0))</f>
        <v>1383.6992859631398</v>
      </c>
      <c r="F57" s="237">
        <f ca="1">IF(ISERROR(VLOOKUP($B57,'DTOC backsheet'!$D$5:$U$181,F$11,0)),"",VLOOKUP($B57,'DTOC backsheet'!$D$5:$U$181, F$11,0))</f>
        <v>1785.0864342053401</v>
      </c>
      <c r="G57" s="242">
        <f ca="1">IF(ISERROR(VLOOKUP($B57,'DTOC backsheet'!$D$5:$U$181,G$11,0)),"",VLOOKUP($B57,'DTOC backsheet'!$D$5:$U$181, G$11,0))</f>
        <v>1661.2968080024393</v>
      </c>
      <c r="H57" s="239">
        <f ca="1">IF(ISERROR(VLOOKUP($B57,'DTOC backsheet'!$D$188:$U$364,H$11,0)),"",VLOOKUP($B57,'DTOC backsheet'!$D$188:$U$364, H$11,0))</f>
        <v>1841.7702985274082</v>
      </c>
      <c r="I57" s="237">
        <f ca="1">IF(ISERROR(VLOOKUP($B57,'DTOC backsheet'!$D$188:$U$364,I$11,0)),"",VLOOKUP($B57,'DTOC backsheet'!$D$188:$U$364, I$11,0))</f>
        <v>1023.3639282239218</v>
      </c>
      <c r="J57" s="237">
        <f ca="1">IF(ISERROR(VLOOKUP($B57,'DTOC backsheet'!$D$188:$U$364,J$11,0)),"",VLOOKUP($B57,'DTOC backsheet'!$D$188:$U$364, J$11,0))</f>
        <v>1093.8450664475865</v>
      </c>
      <c r="K57" s="242">
        <f ca="1">IF(ISERROR(VLOOKUP($B57,'DTOC backsheet'!$D$188:$U$364,K$11,0)),"",VLOOKUP($B57,'DTOC backsheet'!$D$188:$U$364, K$11,0))</f>
        <v>1420.7221563195442</v>
      </c>
      <c r="L57" s="239">
        <f ca="1">IF(ISERROR(VLOOKUP($B57,'DTOC backsheet'!$D$5:$U$181,L$11,0)),"",VLOOKUP($B57,'DTOC backsheet'!$D$5:$U$181, L$11,0))</f>
        <v>1900.8600361110753</v>
      </c>
      <c r="M57" s="239">
        <f ca="1">IF(ISERROR(VLOOKUP($B57,'DTOC backsheet'!$D$5:$U$181,M$11,0)),"",VLOOKUP($B57,'DTOC backsheet'!$D$5:$U$181, M$11,0))</f>
        <v>1764.3967448680696</v>
      </c>
      <c r="N57" s="237">
        <f ca="1">IF(ISERROR(VLOOKUP($B57,'DTOC backsheet'!$D$5:$U$181,N$11,0)),"",VLOOKUP($B57,'DTOC backsheet'!$D$5:$U$181, N$11,0))</f>
        <v>2047.2324875065808</v>
      </c>
      <c r="O57" s="378"/>
    </row>
    <row r="58" spans="1:15">
      <c r="A58" s="3">
        <v>43</v>
      </c>
      <c r="B58" s="202" t="str">
        <f t="shared" ca="1" si="0"/>
        <v>E09000006</v>
      </c>
      <c r="C58" s="203" t="str">
        <f ca="1">IFERROR(VLOOKUP($B58,'Org list'!$J$9:$K$637,2,0), "")</f>
        <v>Bromley</v>
      </c>
      <c r="D58" s="331">
        <f ca="1">IF(ISERROR(VLOOKUP($B58,'DTOC backsheet'!$D$5:$U$181,D$11,0)),"",VLOOKUP($B58,'DTOC backsheet'!$D$5:$U$181, D$11,0))</f>
        <v>219.47836284597088</v>
      </c>
      <c r="E58" s="237">
        <f ca="1">IF(ISERROR(VLOOKUP($B58,'DTOC backsheet'!$D$5:$U$181,E$11,0)),"",VLOOKUP($B58,'DTOC backsheet'!$D$5:$U$181, E$11,0))</f>
        <v>195.40395375866143</v>
      </c>
      <c r="F58" s="237">
        <f ca="1">IF(ISERROR(VLOOKUP($B58,'DTOC backsheet'!$D$5:$U$181,F$11,0)),"",VLOOKUP($B58,'DTOC backsheet'!$D$5:$U$181, F$11,0))</f>
        <v>315.37475904375339</v>
      </c>
      <c r="G58" s="242">
        <f ca="1">IF(ISERROR(VLOOKUP($B58,'DTOC backsheet'!$D$5:$U$181,G$11,0)),"",VLOOKUP($B58,'DTOC backsheet'!$D$5:$U$181, G$11,0))</f>
        <v>310.55987722629146</v>
      </c>
      <c r="H58" s="239">
        <f ca="1">IF(ISERROR(VLOOKUP($B58,'DTOC backsheet'!$D$188:$U$364,H$11,0)),"",VLOOKUP($B58,'DTOC backsheet'!$D$188:$U$364, H$11,0))</f>
        <v>212.39115737245476</v>
      </c>
      <c r="I58" s="237">
        <f ca="1">IF(ISERROR(VLOOKUP($B58,'DTOC backsheet'!$D$188:$U$364,I$11,0)),"",VLOOKUP($B58,'DTOC backsheet'!$D$188:$U$364, I$11,0))</f>
        <v>228.66786289071766</v>
      </c>
      <c r="J58" s="237">
        <f ca="1">IF(ISERROR(VLOOKUP($B58,'DTOC backsheet'!$D$188:$U$364,J$11,0)),"",VLOOKUP($B58,'DTOC backsheet'!$D$188:$U$364, J$11,0))</f>
        <v>200.48137284689656</v>
      </c>
      <c r="K58" s="242">
        <f ca="1">IF(ISERROR(VLOOKUP($B58,'DTOC backsheet'!$D$188:$U$364,K$11,0)),"",VLOOKUP($B58,'DTOC backsheet'!$D$188:$U$364, K$11,0))</f>
        <v>271.54308718272722</v>
      </c>
      <c r="L58" s="239">
        <f ca="1">IF(ISERROR(VLOOKUP($B58,'DTOC backsheet'!$D$5:$U$181,L$11,0)),"",VLOOKUP($B58,'DTOC backsheet'!$D$5:$U$181, L$11,0))</f>
        <v>470.83348157706791</v>
      </c>
      <c r="M58" s="239">
        <f ca="1">IF(ISERROR(VLOOKUP($B58,'DTOC backsheet'!$D$5:$U$181,M$11,0)),"",VLOOKUP($B58,'DTOC backsheet'!$D$5:$U$181, M$11,0))</f>
        <v>432.72217109528168</v>
      </c>
      <c r="N58" s="237">
        <f ca="1">IF(ISERROR(VLOOKUP($B58,'DTOC backsheet'!$D$5:$U$181,N$11,0)),"",VLOOKUP($B58,'DTOC backsheet'!$D$5:$U$181, N$11,0))</f>
        <v>379.92212636530689</v>
      </c>
      <c r="O58" s="378"/>
    </row>
    <row r="59" spans="1:15">
      <c r="A59" s="3">
        <v>44</v>
      </c>
      <c r="B59" s="202" t="str">
        <f t="shared" ca="1" si="0"/>
        <v>E10000002</v>
      </c>
      <c r="C59" s="203" t="str">
        <f ca="1">IFERROR(VLOOKUP($B59,'Org list'!$J$9:$K$637,2,0), "")</f>
        <v>Buckinghamshire</v>
      </c>
      <c r="D59" s="331">
        <f ca="1">IF(ISERROR(VLOOKUP($B59,'DTOC backsheet'!$D$5:$U$181,D$11,0)),"",VLOOKUP($B59,'DTOC backsheet'!$D$5:$U$181, D$11,0))</f>
        <v>472.34559730942357</v>
      </c>
      <c r="E59" s="237">
        <f ca="1">IF(ISERROR(VLOOKUP($B59,'DTOC backsheet'!$D$5:$U$181,E$11,0)),"",VLOOKUP($B59,'DTOC backsheet'!$D$5:$U$181, E$11,0))</f>
        <v>556.06822963675529</v>
      </c>
      <c r="F59" s="237">
        <f ca="1">IF(ISERROR(VLOOKUP($B59,'DTOC backsheet'!$D$5:$U$181,F$11,0)),"",VLOOKUP($B59,'DTOC backsheet'!$D$5:$U$181, F$11,0))</f>
        <v>653.03653215318718</v>
      </c>
      <c r="G59" s="242">
        <f ca="1">IF(ISERROR(VLOOKUP($B59,'DTOC backsheet'!$D$5:$U$181,G$11,0)),"",VLOOKUP($B59,'DTOC backsheet'!$D$5:$U$181, G$11,0))</f>
        <v>606.80164564406368</v>
      </c>
      <c r="H59" s="239">
        <f ca="1">IF(ISERROR(VLOOKUP($B59,'DTOC backsheet'!$D$188:$U$364,H$11,0)),"",VLOOKUP($B59,'DTOC backsheet'!$D$188:$U$364, H$11,0))</f>
        <v>468.79439245708937</v>
      </c>
      <c r="I59" s="237">
        <f ca="1">IF(ISERROR(VLOOKUP($B59,'DTOC backsheet'!$D$188:$U$364,I$11,0)),"",VLOOKUP($B59,'DTOC backsheet'!$D$188:$U$364, I$11,0))</f>
        <v>468.79439245708937</v>
      </c>
      <c r="J59" s="237">
        <f ca="1">IF(ISERROR(VLOOKUP($B59,'DTOC backsheet'!$D$188:$U$364,J$11,0)),"",VLOOKUP($B59,'DTOC backsheet'!$D$188:$U$364, J$11,0))</f>
        <v>468.79439245708937</v>
      </c>
      <c r="K59" s="242">
        <f ca="1">IF(ISERROR(VLOOKUP($B59,'DTOC backsheet'!$D$188:$U$364,K$11,0)),"",VLOOKUP($B59,'DTOC backsheet'!$D$188:$U$364, K$11,0))</f>
        <v>468.79439245708937</v>
      </c>
      <c r="L59" s="239">
        <f ca="1">IF(ISERROR(VLOOKUP($B59,'DTOC backsheet'!$D$5:$U$181,L$11,0)),"",VLOOKUP($B59,'DTOC backsheet'!$D$5:$U$181, L$11,0))</f>
        <v>727.2514067112096</v>
      </c>
      <c r="M59" s="239">
        <f ca="1">IF(ISERROR(VLOOKUP($B59,'DTOC backsheet'!$D$5:$U$181,M$11,0)),"",VLOOKUP($B59,'DTOC backsheet'!$D$5:$U$181, M$11,0))</f>
        <v>667.96999941108027</v>
      </c>
      <c r="N59" s="237">
        <f ca="1">IF(ISERROR(VLOOKUP($B59,'DTOC backsheet'!$D$5:$U$181,N$11,0)),"",VLOOKUP($B59,'DTOC backsheet'!$D$5:$U$181, N$11,0))</f>
        <v>820.01812775827386</v>
      </c>
      <c r="O59" s="378"/>
    </row>
    <row r="60" spans="1:15">
      <c r="A60" s="3">
        <v>45</v>
      </c>
      <c r="B60" s="202" t="str">
        <f t="shared" ca="1" si="0"/>
        <v>E08000002</v>
      </c>
      <c r="C60" s="203" t="str">
        <f ca="1">IFERROR(VLOOKUP($B60,'Org list'!$J$9:$K$637,2,0), "")</f>
        <v>Bury</v>
      </c>
      <c r="D60" s="331">
        <f ca="1">IF(ISERROR(VLOOKUP($B60,'DTOC backsheet'!$D$5:$U$181,D$11,0)),"",VLOOKUP($B60,'DTOC backsheet'!$D$5:$U$181, D$11,0))</f>
        <v>461.85210692973453</v>
      </c>
      <c r="E60" s="237">
        <f ca="1">IF(ISERROR(VLOOKUP($B60,'DTOC backsheet'!$D$5:$U$181,E$11,0)),"",VLOOKUP($B60,'DTOC backsheet'!$D$5:$U$181, E$11,0))</f>
        <v>639.43458619630906</v>
      </c>
      <c r="F60" s="237">
        <f ca="1">IF(ISERROR(VLOOKUP($B60,'DTOC backsheet'!$D$5:$U$181,F$11,0)),"",VLOOKUP($B60,'DTOC backsheet'!$D$5:$U$181, F$11,0))</f>
        <v>815.6404570964761</v>
      </c>
      <c r="G60" s="242">
        <f ca="1">IF(ISERROR(VLOOKUP($B60,'DTOC backsheet'!$D$5:$U$181,G$11,0)),"",VLOOKUP($B60,'DTOC backsheet'!$D$5:$U$181, G$11,0))</f>
        <v>430.8784186855645</v>
      </c>
      <c r="H60" s="239">
        <f ca="1">IF(ISERROR(VLOOKUP($B60,'DTOC backsheet'!$D$188:$U$364,H$11,0)),"",VLOOKUP($B60,'DTOC backsheet'!$D$188:$U$364, H$11,0))</f>
        <v>410.11305659890212</v>
      </c>
      <c r="I60" s="237">
        <f ca="1">IF(ISERROR(VLOOKUP($B60,'DTOC backsheet'!$D$188:$U$364,I$11,0)),"",VLOOKUP($B60,'DTOC backsheet'!$D$188:$U$364, I$11,0))</f>
        <v>472.41737738437797</v>
      </c>
      <c r="J60" s="237">
        <f ca="1">IF(ISERROR(VLOOKUP($B60,'DTOC backsheet'!$D$188:$U$364,J$11,0)),"",VLOOKUP($B60,'DTOC backsheet'!$D$188:$U$364, J$11,0))</f>
        <v>314.94491825625204</v>
      </c>
      <c r="K60" s="242">
        <f ca="1">IF(ISERROR(VLOOKUP($B60,'DTOC backsheet'!$D$188:$U$364,K$11,0)),"",VLOOKUP($B60,'DTOC backsheet'!$D$188:$U$364, K$11,0))</f>
        <v>282.76576356485231</v>
      </c>
      <c r="L60" s="239">
        <f ca="1">IF(ISERROR(VLOOKUP($B60,'DTOC backsheet'!$D$5:$U$181,L$11,0)),"",VLOOKUP($B60,'DTOC backsheet'!$D$5:$U$181, L$11,0))</f>
        <v>575.80147011632152</v>
      </c>
      <c r="M60" s="239">
        <f ca="1">IF(ISERROR(VLOOKUP($B60,'DTOC backsheet'!$D$5:$U$181,M$11,0)),"",VLOOKUP($B60,'DTOC backsheet'!$D$5:$U$181, M$11,0))</f>
        <v>752.44448948613251</v>
      </c>
      <c r="N60" s="237">
        <f ca="1">IF(ISERROR(VLOOKUP($B60,'DTOC backsheet'!$D$5:$U$181,N$11,0)),"",VLOOKUP($B60,'DTOC backsheet'!$D$5:$U$181, N$11,0))</f>
        <v>1149.5489516353198</v>
      </c>
      <c r="O60" s="378"/>
    </row>
    <row r="61" spans="1:15">
      <c r="A61" s="3">
        <v>46</v>
      </c>
      <c r="B61" s="202" t="str">
        <f t="shared" ca="1" si="0"/>
        <v>E08000033</v>
      </c>
      <c r="C61" s="203" t="str">
        <f ca="1">IFERROR(VLOOKUP($B61,'Org list'!$J$9:$K$637,2,0), "")</f>
        <v>Calderdale</v>
      </c>
      <c r="D61" s="331">
        <f ca="1">IF(ISERROR(VLOOKUP($B61,'DTOC backsheet'!$D$5:$U$181,D$11,0)),"",VLOOKUP($B61,'DTOC backsheet'!$D$5:$U$181, D$11,0))</f>
        <v>1100.7329658515941</v>
      </c>
      <c r="E61" s="237">
        <f ca="1">IF(ISERROR(VLOOKUP($B61,'DTOC backsheet'!$D$5:$U$181,E$11,0)),"",VLOOKUP($B61,'DTOC backsheet'!$D$5:$U$181, E$11,0))</f>
        <v>1155.7078446174708</v>
      </c>
      <c r="F61" s="237">
        <f ca="1">IF(ISERROR(VLOOKUP($B61,'DTOC backsheet'!$D$5:$U$181,F$11,0)),"",VLOOKUP($B61,'DTOC backsheet'!$D$5:$U$181, F$11,0))</f>
        <v>1387.9612650216229</v>
      </c>
      <c r="G61" s="242">
        <f ca="1">IF(ISERROR(VLOOKUP($B61,'DTOC backsheet'!$D$5:$U$181,G$11,0)),"",VLOOKUP($B61,'DTOC backsheet'!$D$5:$U$181, G$11,0))</f>
        <v>1453.4369633270487</v>
      </c>
      <c r="H61" s="239">
        <f ca="1">IF(ISERROR(VLOOKUP($B61,'DTOC backsheet'!$D$188:$U$364,H$11,0)),"",VLOOKUP($B61,'DTOC backsheet'!$D$188:$U$364, H$11,0))</f>
        <v>1100.6512972144897</v>
      </c>
      <c r="I61" s="237">
        <f ca="1">IF(ISERROR(VLOOKUP($B61,'DTOC backsheet'!$D$188:$U$364,I$11,0)),"",VLOOKUP($B61,'DTOC backsheet'!$D$188:$U$364, I$11,0))</f>
        <v>1560.1762813915536</v>
      </c>
      <c r="J61" s="237">
        <f ca="1">IF(ISERROR(VLOOKUP($B61,'DTOC backsheet'!$D$188:$U$364,J$11,0)),"",VLOOKUP($B61,'DTOC backsheet'!$D$188:$U$364, J$11,0))</f>
        <v>1286.5472520951978</v>
      </c>
      <c r="K61" s="242">
        <f ca="1">IF(ISERROR(VLOOKUP($B61,'DTOC backsheet'!$D$188:$U$364,K$11,0)),"",VLOOKUP($B61,'DTOC backsheet'!$D$188:$U$364, K$11,0))</f>
        <v>1229.4900778248816</v>
      </c>
      <c r="L61" s="239">
        <f ca="1">IF(ISERROR(VLOOKUP($B61,'DTOC backsheet'!$D$5:$U$181,L$11,0)),"",VLOOKUP($B61,'DTOC backsheet'!$D$5:$U$181, L$11,0))</f>
        <v>1186.5438176214177</v>
      </c>
      <c r="M61" s="239">
        <f ca="1">IF(ISERROR(VLOOKUP($B61,'DTOC backsheet'!$D$5:$U$181,M$11,0)),"",VLOOKUP($B61,'DTOC backsheet'!$D$5:$U$181, M$11,0))</f>
        <v>1333.1746203161017</v>
      </c>
      <c r="N61" s="237">
        <f ca="1">IF(ISERROR(VLOOKUP($B61,'DTOC backsheet'!$D$5:$U$181,N$11,0)),"",VLOOKUP($B61,'DTOC backsheet'!$D$5:$U$181, N$11,0))</f>
        <v>1200.0412136853633</v>
      </c>
      <c r="O61" s="378"/>
    </row>
    <row r="62" spans="1:15">
      <c r="A62" s="3">
        <v>47</v>
      </c>
      <c r="B62" s="202" t="str">
        <f t="shared" ca="1" si="0"/>
        <v>E10000003</v>
      </c>
      <c r="C62" s="203" t="str">
        <f ca="1">IFERROR(VLOOKUP($B62,'Org list'!$J$9:$K$637,2,0), "")</f>
        <v>Cambridgeshire</v>
      </c>
      <c r="D62" s="331">
        <f ca="1">IF(ISERROR(VLOOKUP($B62,'DTOC backsheet'!$D$5:$U$181,D$11,0)),"",VLOOKUP($B62,'DTOC backsheet'!$D$5:$U$181, D$11,0))</f>
        <v>1291.819374392303</v>
      </c>
      <c r="E62" s="237">
        <f ca="1">IF(ISERROR(VLOOKUP($B62,'DTOC backsheet'!$D$5:$U$181,E$11,0)),"",VLOOKUP($B62,'DTOC backsheet'!$D$5:$U$181, E$11,0))</f>
        <v>1134.8767275644225</v>
      </c>
      <c r="F62" s="237">
        <f ca="1">IF(ISERROR(VLOOKUP($B62,'DTOC backsheet'!$D$5:$U$181,F$11,0)),"",VLOOKUP($B62,'DTOC backsheet'!$D$5:$U$181, F$11,0))</f>
        <v>1915.0551867326681</v>
      </c>
      <c r="G62" s="242">
        <f ca="1">IF(ISERROR(VLOOKUP($B62,'DTOC backsheet'!$D$5:$U$181,G$11,0)),"",VLOOKUP($B62,'DTOC backsheet'!$D$5:$U$181, G$11,0))</f>
        <v>1979.9221852331361</v>
      </c>
      <c r="H62" s="239">
        <f ca="1">IF(ISERROR(VLOOKUP($B62,'DTOC backsheet'!$D$188:$U$364,H$11,0)),"",VLOOKUP($B62,'DTOC backsheet'!$D$188:$U$364, H$11,0))</f>
        <v>1258.0904404168955</v>
      </c>
      <c r="I62" s="237">
        <f ca="1">IF(ISERROR(VLOOKUP($B62,'DTOC backsheet'!$D$188:$U$364,I$11,0)),"",VLOOKUP($B62,'DTOC backsheet'!$D$188:$U$364, I$11,0))</f>
        <v>1258.0904404168955</v>
      </c>
      <c r="J62" s="237">
        <f ca="1">IF(ISERROR(VLOOKUP($B62,'DTOC backsheet'!$D$188:$U$364,J$11,0)),"",VLOOKUP($B62,'DTOC backsheet'!$D$188:$U$364, J$11,0))</f>
        <v>1209.2135779298367</v>
      </c>
      <c r="K62" s="242">
        <f ca="1">IF(ISERROR(VLOOKUP($B62,'DTOC backsheet'!$D$188:$U$364,K$11,0)),"",VLOOKUP($B62,'DTOC backsheet'!$D$188:$U$364, K$11,0))</f>
        <v>1209.2135779298364</v>
      </c>
      <c r="L62" s="239">
        <f ca="1">IF(ISERROR(VLOOKUP($B62,'DTOC backsheet'!$D$5:$U$181,L$11,0)),"",VLOOKUP($B62,'DTOC backsheet'!$D$5:$U$181, L$11,0))</f>
        <v>1500.5196783527074</v>
      </c>
      <c r="M62" s="239">
        <f ca="1">IF(ISERROR(VLOOKUP($B62,'DTOC backsheet'!$D$5:$U$181,M$11,0)),"",VLOOKUP($B62,'DTOC backsheet'!$D$5:$U$181, M$11,0))</f>
        <v>1554.6752419883685</v>
      </c>
      <c r="N62" s="237">
        <f ca="1">IF(ISERROR(VLOOKUP($B62,'DTOC backsheet'!$D$5:$U$181,N$11,0)),"",VLOOKUP($B62,'DTOC backsheet'!$D$5:$U$181, N$11,0))</f>
        <v>1511.077080649912</v>
      </c>
      <c r="O62" s="378"/>
    </row>
    <row r="63" spans="1:15">
      <c r="A63" s="3">
        <v>48</v>
      </c>
      <c r="B63" s="202" t="str">
        <f t="shared" ca="1" si="0"/>
        <v>E09000007</v>
      </c>
      <c r="C63" s="203" t="str">
        <f ca="1">IFERROR(VLOOKUP($B63,'Org list'!$J$9:$K$637,2,0), "")</f>
        <v>Camden</v>
      </c>
      <c r="D63" s="331">
        <f ca="1">IF(ISERROR(VLOOKUP($B63,'DTOC backsheet'!$D$5:$U$181,D$11,0)),"",VLOOKUP($B63,'DTOC backsheet'!$D$5:$U$181, D$11,0))</f>
        <v>405.38765043636158</v>
      </c>
      <c r="E63" s="237">
        <f ca="1">IF(ISERROR(VLOOKUP($B63,'DTOC backsheet'!$D$5:$U$181,E$11,0)),"",VLOOKUP($B63,'DTOC backsheet'!$D$5:$U$181, E$11,0))</f>
        <v>572.18777743882288</v>
      </c>
      <c r="F63" s="237">
        <f ca="1">IF(ISERROR(VLOOKUP($B63,'DTOC backsheet'!$D$5:$U$181,F$11,0)),"",VLOOKUP($B63,'DTOC backsheet'!$D$5:$U$181, F$11,0))</f>
        <v>442.33704565842578</v>
      </c>
      <c r="G63" s="242">
        <f ca="1">IF(ISERROR(VLOOKUP($B63,'DTOC backsheet'!$D$5:$U$181,G$11,0)),"",VLOOKUP($B63,'DTOC backsheet'!$D$5:$U$181, G$11,0))</f>
        <v>632.89035530364265</v>
      </c>
      <c r="H63" s="239">
        <f ca="1">IF(ISERROR(VLOOKUP($B63,'DTOC backsheet'!$D$188:$U$364,H$11,0)),"",VLOOKUP($B63,'DTOC backsheet'!$D$188:$U$364, H$11,0))</f>
        <v>443.22524689338945</v>
      </c>
      <c r="I63" s="237">
        <f ca="1">IF(ISERROR(VLOOKUP($B63,'DTOC backsheet'!$D$188:$U$364,I$11,0)),"",VLOOKUP($B63,'DTOC backsheet'!$D$188:$U$364, I$11,0))</f>
        <v>443.22524689338945</v>
      </c>
      <c r="J63" s="237">
        <f ca="1">IF(ISERROR(VLOOKUP($B63,'DTOC backsheet'!$D$188:$U$364,J$11,0)),"",VLOOKUP($B63,'DTOC backsheet'!$D$188:$U$364, J$11,0))</f>
        <v>443.22524689338945</v>
      </c>
      <c r="K63" s="242">
        <f ca="1">IF(ISERROR(VLOOKUP($B63,'DTOC backsheet'!$D$188:$U$364,K$11,0)),"",VLOOKUP($B63,'DTOC backsheet'!$D$188:$U$364, K$11,0))</f>
        <v>443.22524689338945</v>
      </c>
      <c r="L63" s="239">
        <f ca="1">IF(ISERROR(VLOOKUP($B63,'DTOC backsheet'!$D$5:$U$181,L$11,0)),"",VLOOKUP($B63,'DTOC backsheet'!$D$5:$U$181, L$11,0))</f>
        <v>539.57856143543063</v>
      </c>
      <c r="M63" s="239">
        <f ca="1">IF(ISERROR(VLOOKUP($B63,'DTOC backsheet'!$D$5:$U$181,M$11,0)),"",VLOOKUP($B63,'DTOC backsheet'!$D$5:$U$181, M$11,0))</f>
        <v>357.28850689643377</v>
      </c>
      <c r="N63" s="237">
        <f ca="1">IF(ISERROR(VLOOKUP($B63,'DTOC backsheet'!$D$5:$U$181,N$11,0)),"",VLOOKUP($B63,'DTOC backsheet'!$D$5:$U$181, N$11,0))</f>
        <v>532.80778798112499</v>
      </c>
      <c r="O63" s="378"/>
    </row>
    <row r="64" spans="1:15">
      <c r="A64" s="3">
        <v>49</v>
      </c>
      <c r="B64" s="202" t="str">
        <f t="shared" ca="1" si="0"/>
        <v>E06000056</v>
      </c>
      <c r="C64" s="203" t="str">
        <f ca="1">IFERROR(VLOOKUP($B64,'Org list'!$J$9:$K$637,2,0), "")</f>
        <v>Central Bedfordshire</v>
      </c>
      <c r="D64" s="331">
        <f ca="1">IF(ISERROR(VLOOKUP($B64,'DTOC backsheet'!$D$5:$U$181,D$11,0)),"",VLOOKUP($B64,'DTOC backsheet'!$D$5:$U$181, D$11,0))</f>
        <v>572.03975992370226</v>
      </c>
      <c r="E64" s="237">
        <f ca="1">IF(ISERROR(VLOOKUP($B64,'DTOC backsheet'!$D$5:$U$181,E$11,0)),"",VLOOKUP($B64,'DTOC backsheet'!$D$5:$U$181, E$11,0))</f>
        <v>698.83950519646248</v>
      </c>
      <c r="F64" s="237">
        <f ca="1">IF(ISERROR(VLOOKUP($B64,'DTOC backsheet'!$D$5:$U$181,F$11,0)),"",VLOOKUP($B64,'DTOC backsheet'!$D$5:$U$181, F$11,0))</f>
        <v>551.86707317576315</v>
      </c>
      <c r="G64" s="242">
        <f ca="1">IF(ISERROR(VLOOKUP($B64,'DTOC backsheet'!$D$5:$U$181,G$11,0)),"",VLOOKUP($B64,'DTOC backsheet'!$D$5:$U$181, G$11,0))</f>
        <v>718.53188987897454</v>
      </c>
      <c r="H64" s="239">
        <f ca="1">IF(ISERROR(VLOOKUP($B64,'DTOC backsheet'!$D$188:$U$364,H$11,0)),"",VLOOKUP($B64,'DTOC backsheet'!$D$188:$U$364, H$11,0))</f>
        <v>534.24492678149579</v>
      </c>
      <c r="I64" s="237">
        <f ca="1">IF(ISERROR(VLOOKUP($B64,'DTOC backsheet'!$D$188:$U$364,I$11,0)),"",VLOOKUP($B64,'DTOC backsheet'!$D$188:$U$364, I$11,0))</f>
        <v>559.36913363102485</v>
      </c>
      <c r="J64" s="237">
        <f ca="1">IF(ISERROR(VLOOKUP($B64,'DTOC backsheet'!$D$188:$U$364,J$11,0)),"",VLOOKUP($B64,'DTOC backsheet'!$D$188:$U$364, J$11,0))</f>
        <v>448.91743182083098</v>
      </c>
      <c r="K64" s="242">
        <f ca="1">IF(ISERROR(VLOOKUP($B64,'DTOC backsheet'!$D$188:$U$364,K$11,0)),"",VLOOKUP($B64,'DTOC backsheet'!$D$188:$U$364, K$11,0))</f>
        <v>595.39629816997228</v>
      </c>
      <c r="L64" s="239">
        <f ca="1">IF(ISERROR(VLOOKUP($B64,'DTOC backsheet'!$D$5:$U$181,L$11,0)),"",VLOOKUP($B64,'DTOC backsheet'!$D$5:$U$181, L$11,0))</f>
        <v>640.43025384365637</v>
      </c>
      <c r="M64" s="239">
        <f ca="1">IF(ISERROR(VLOOKUP($B64,'DTOC backsheet'!$D$5:$U$181,M$11,0)),"",VLOOKUP($B64,'DTOC backsheet'!$D$5:$U$181, M$11,0))</f>
        <v>391.08435190304704</v>
      </c>
      <c r="N64" s="237">
        <f ca="1">IF(ISERROR(VLOOKUP($B64,'DTOC backsheet'!$D$5:$U$181,N$11,0)),"",VLOOKUP($B64,'DTOC backsheet'!$D$5:$U$181, N$11,0))</f>
        <v>454.13188984620496</v>
      </c>
      <c r="O64" s="378"/>
    </row>
    <row r="65" spans="1:15">
      <c r="A65" s="3">
        <v>50</v>
      </c>
      <c r="B65" s="202" t="str">
        <f t="shared" ca="1" si="0"/>
        <v>E06000049</v>
      </c>
      <c r="C65" s="203" t="str">
        <f ca="1">IFERROR(VLOOKUP($B65,'Org list'!$J$9:$K$637,2,0), "")</f>
        <v>Cheshire East</v>
      </c>
      <c r="D65" s="331">
        <f ca="1">IF(ISERROR(VLOOKUP($B65,'DTOC backsheet'!$D$5:$U$181,D$11,0)),"",VLOOKUP($B65,'DTOC backsheet'!$D$5:$U$181, D$11,0))</f>
        <v>924.46799959855684</v>
      </c>
      <c r="E65" s="237">
        <f ca="1">IF(ISERROR(VLOOKUP($B65,'DTOC backsheet'!$D$5:$U$181,E$11,0)),"",VLOOKUP($B65,'DTOC backsheet'!$D$5:$U$181, E$11,0))</f>
        <v>731.03674427129761</v>
      </c>
      <c r="F65" s="237">
        <f ca="1">IF(ISERROR(VLOOKUP($B65,'DTOC backsheet'!$D$5:$U$181,F$11,0)),"",VLOOKUP($B65,'DTOC backsheet'!$D$5:$U$181, F$11,0))</f>
        <v>1139.5768956090437</v>
      </c>
      <c r="G65" s="242">
        <f ca="1">IF(ISERROR(VLOOKUP($B65,'DTOC backsheet'!$D$5:$U$181,G$11,0)),"",VLOOKUP($B65,'DTOC backsheet'!$D$5:$U$181, G$11,0))</f>
        <v>1070.2084454227161</v>
      </c>
      <c r="H65" s="239">
        <f ca="1">IF(ISERROR(VLOOKUP($B65,'DTOC backsheet'!$D$188:$U$364,H$11,0)),"",VLOOKUP($B65,'DTOC backsheet'!$D$188:$U$364, H$11,0))</f>
        <v>891.88000808690401</v>
      </c>
      <c r="I65" s="237">
        <f ca="1">IF(ISERROR(VLOOKUP($B65,'DTOC backsheet'!$D$188:$U$364,I$11,0)),"",VLOOKUP($B65,'DTOC backsheet'!$D$188:$U$364, I$11,0))</f>
        <v>922.62294120807326</v>
      </c>
      <c r="J65" s="237">
        <f ca="1">IF(ISERROR(VLOOKUP($B65,'DTOC backsheet'!$D$188:$U$364,J$11,0)),"",VLOOKUP($B65,'DTOC backsheet'!$D$188:$U$364, J$11,0))</f>
        <v>761.19642118767672</v>
      </c>
      <c r="K65" s="242">
        <f ca="1">IF(ISERROR(VLOOKUP($B65,'DTOC backsheet'!$D$188:$U$364,K$11,0)),"",VLOOKUP($B65,'DTOC backsheet'!$D$188:$U$364, K$11,0))</f>
        <v>774.30435463986305</v>
      </c>
      <c r="L65" s="239">
        <f ca="1">IF(ISERROR(VLOOKUP($B65,'DTOC backsheet'!$D$5:$U$181,L$11,0)),"",VLOOKUP($B65,'DTOC backsheet'!$D$5:$U$181, L$11,0))</f>
        <v>1208.0402662309787</v>
      </c>
      <c r="M65" s="239">
        <f ca="1">IF(ISERROR(VLOOKUP($B65,'DTOC backsheet'!$D$5:$U$181,M$11,0)),"",VLOOKUP($B65,'DTOC backsheet'!$D$5:$U$181, M$11,0))</f>
        <v>1002.7198585437255</v>
      </c>
      <c r="N65" s="237">
        <f ca="1">IF(ISERROR(VLOOKUP($B65,'DTOC backsheet'!$D$5:$U$181,N$11,0)),"",VLOOKUP($B65,'DTOC backsheet'!$D$5:$U$181, N$11,0))</f>
        <v>897.24023068500742</v>
      </c>
      <c r="O65" s="378"/>
    </row>
    <row r="66" spans="1:15">
      <c r="A66" s="3">
        <v>51</v>
      </c>
      <c r="B66" s="202" t="str">
        <f t="shared" ca="1" si="0"/>
        <v>E06000050</v>
      </c>
      <c r="C66" s="203" t="str">
        <f ca="1">IFERROR(VLOOKUP($B66,'Org list'!$J$9:$K$637,2,0), "")</f>
        <v>Cheshire West and Chester</v>
      </c>
      <c r="D66" s="331">
        <f ca="1">IF(ISERROR(VLOOKUP($B66,'DTOC backsheet'!$D$5:$U$181,D$11,0)),"",VLOOKUP($B66,'DTOC backsheet'!$D$5:$U$181, D$11,0))</f>
        <v>621.59546357145791</v>
      </c>
      <c r="E66" s="237">
        <f ca="1">IF(ISERROR(VLOOKUP($B66,'DTOC backsheet'!$D$5:$U$181,E$11,0)),"",VLOOKUP($B66,'DTOC backsheet'!$D$5:$U$181, E$11,0))</f>
        <v>622.34845625900664</v>
      </c>
      <c r="F66" s="237">
        <f ca="1">IF(ISERROR(VLOOKUP($B66,'DTOC backsheet'!$D$5:$U$181,F$11,0)),"",VLOOKUP($B66,'DTOC backsheet'!$D$5:$U$181, F$11,0))</f>
        <v>597.49969756989924</v>
      </c>
      <c r="G66" s="242">
        <f ca="1">IF(ISERROR(VLOOKUP($B66,'DTOC backsheet'!$D$5:$U$181,G$11,0)),"",VLOOKUP($B66,'DTOC backsheet'!$D$5:$U$181, G$11,0))</f>
        <v>888.90786765124903</v>
      </c>
      <c r="H66" s="239">
        <f ca="1">IF(ISERROR(VLOOKUP($B66,'DTOC backsheet'!$D$188:$U$364,H$11,0)),"",VLOOKUP($B66,'DTOC backsheet'!$D$188:$U$364, H$11,0))</f>
        <v>610.5689821042381</v>
      </c>
      <c r="I66" s="237">
        <f ca="1">IF(ISERROR(VLOOKUP($B66,'DTOC backsheet'!$D$188:$U$364,I$11,0)),"",VLOOKUP($B66,'DTOC backsheet'!$D$188:$U$364, I$11,0))</f>
        <v>570.53862357869457</v>
      </c>
      <c r="J66" s="237">
        <f ca="1">IF(ISERROR(VLOOKUP($B66,'DTOC backsheet'!$D$188:$U$364,J$11,0)),"",VLOOKUP($B66,'DTOC backsheet'!$D$188:$U$364, J$11,0))</f>
        <v>570.53862357869457</v>
      </c>
      <c r="K66" s="242">
        <f ca="1">IF(ISERROR(VLOOKUP($B66,'DTOC backsheet'!$D$188:$U$364,K$11,0)),"",VLOOKUP($B66,'DTOC backsheet'!$D$188:$U$364, K$11,0))</f>
        <v>570.53862357869457</v>
      </c>
      <c r="L66" s="239">
        <f ca="1">IF(ISERROR(VLOOKUP($B66,'DTOC backsheet'!$D$5:$U$181,L$11,0)),"",VLOOKUP($B66,'DTOC backsheet'!$D$5:$U$181, L$11,0))</f>
        <v>631.20899071870213</v>
      </c>
      <c r="M66" s="239">
        <f ca="1">IF(ISERROR(VLOOKUP($B66,'DTOC backsheet'!$D$5:$U$181,M$11,0)),"",VLOOKUP($B66,'DTOC backsheet'!$D$5:$U$181, M$11,0))</f>
        <v>696.88174540108798</v>
      </c>
      <c r="N66" s="237">
        <f ca="1">IF(ISERROR(VLOOKUP($B66,'DTOC backsheet'!$D$5:$U$181,N$11,0)),"",VLOOKUP($B66,'DTOC backsheet'!$D$5:$U$181, N$11,0))</f>
        <v>835.73271244384637</v>
      </c>
      <c r="O66" s="378"/>
    </row>
    <row r="67" spans="1:15">
      <c r="A67" s="3">
        <v>52</v>
      </c>
      <c r="B67" s="202" t="str">
        <f t="shared" ca="1" si="0"/>
        <v>E09000001</v>
      </c>
      <c r="C67" s="203" t="str">
        <f ca="1">IFERROR(VLOOKUP($B67,'Org list'!$J$9:$K$637,2,0), "")</f>
        <v>City of London</v>
      </c>
      <c r="D67" s="331">
        <f ca="1">IF(ISERROR(VLOOKUP($B67,'DTOC backsheet'!$D$5:$U$181,D$11,0)),"",VLOOKUP($B67,'DTOC backsheet'!$D$5:$U$181, D$11,0))</f>
        <v>1903.3800167166416</v>
      </c>
      <c r="E67" s="237">
        <f ca="1">IF(ISERROR(VLOOKUP($B67,'DTOC backsheet'!$D$5:$U$181,E$11,0)),"",VLOOKUP($B67,'DTOC backsheet'!$D$5:$U$181, E$11,0))</f>
        <v>1724.0761020984073</v>
      </c>
      <c r="F67" s="237">
        <f ca="1">IF(ISERROR(VLOOKUP($B67,'DTOC backsheet'!$D$5:$U$181,F$11,0)),"",VLOOKUP($B67,'DTOC backsheet'!$D$5:$U$181, F$11,0))</f>
        <v>275.85217633574518</v>
      </c>
      <c r="G67" s="242">
        <f ca="1">IF(ISERROR(VLOOKUP($B67,'DTOC backsheet'!$D$5:$U$181,G$11,0)),"",VLOOKUP($B67,'DTOC backsheet'!$D$5:$U$181, G$11,0))</f>
        <v>413.77826450361778</v>
      </c>
      <c r="H67" s="239">
        <f ca="1">IF(ISERROR(VLOOKUP($B67,'DTOC backsheet'!$D$188:$U$364,H$11,0)),"",VLOOKUP($B67,'DTOC backsheet'!$D$188:$U$364, H$11,0))</f>
        <v>685.65593005664152</v>
      </c>
      <c r="I67" s="237">
        <f ca="1">IF(ISERROR(VLOOKUP($B67,'DTOC backsheet'!$D$188:$U$364,I$11,0)),"",VLOOKUP($B67,'DTOC backsheet'!$D$188:$U$364, I$11,0))</f>
        <v>645.32322828860379</v>
      </c>
      <c r="J67" s="237">
        <f ca="1">IF(ISERROR(VLOOKUP($B67,'DTOC backsheet'!$D$188:$U$364,J$11,0)),"",VLOOKUP($B67,'DTOC backsheet'!$D$188:$U$364, J$11,0))</f>
        <v>604.99052652056605</v>
      </c>
      <c r="K67" s="242">
        <f ca="1">IF(ISERROR(VLOOKUP($B67,'DTOC backsheet'!$D$188:$U$364,K$11,0)),"",VLOOKUP($B67,'DTOC backsheet'!$D$188:$U$364, K$11,0))</f>
        <v>564.65782475252831</v>
      </c>
      <c r="L67" s="239">
        <f ca="1">IF(ISERROR(VLOOKUP($B67,'DTOC backsheet'!$D$5:$U$181,L$11,0)),"",VLOOKUP($B67,'DTOC backsheet'!$D$5:$U$181, L$11,0))</f>
        <v>174.77504099483019</v>
      </c>
      <c r="M67" s="239">
        <f ca="1">IF(ISERROR(VLOOKUP($B67,'DTOC backsheet'!$D$5:$U$181,M$11,0)),"",VLOOKUP($B67,'DTOC backsheet'!$D$5:$U$181, M$11,0))</f>
        <v>201.66350884018871</v>
      </c>
      <c r="N67" s="237">
        <f ca="1">IF(ISERROR(VLOOKUP($B67,'DTOC backsheet'!$D$5:$U$181,N$11,0)),"",VLOOKUP($B67,'DTOC backsheet'!$D$5:$U$181, N$11,0))</f>
        <v>1559.5311350307925</v>
      </c>
      <c r="O67" s="378"/>
    </row>
    <row r="68" spans="1:15">
      <c r="A68" s="3">
        <v>53</v>
      </c>
      <c r="B68" s="202" t="str">
        <f t="shared" ca="1" si="0"/>
        <v>E06000052</v>
      </c>
      <c r="C68" s="203" t="str">
        <f ca="1">IFERROR(VLOOKUP($B68,'Org list'!$J$9:$K$637,2,0), "")</f>
        <v>Cornwall &amp; Scilly</v>
      </c>
      <c r="D68" s="331">
        <f ca="1">IF(ISERROR(VLOOKUP($B68,'DTOC backsheet'!$D$5:$U$181,D$11,0)),"",VLOOKUP($B68,'DTOC backsheet'!$D$5:$U$181, D$11,0))</f>
        <v>1350.1235810264247</v>
      </c>
      <c r="E68" s="237">
        <f ca="1">IF(ISERROR(VLOOKUP($B68,'DTOC backsheet'!$D$5:$U$181,E$11,0)),"",VLOOKUP($B68,'DTOC backsheet'!$D$5:$U$181, E$11,0))</f>
        <v>1338.4088427962604</v>
      </c>
      <c r="F68" s="237">
        <f ca="1">IF(ISERROR(VLOOKUP($B68,'DTOC backsheet'!$D$5:$U$181,F$11,0)),"",VLOOKUP($B68,'DTOC backsheet'!$D$5:$U$181, F$11,0))</f>
        <v>1277.8076007979109</v>
      </c>
      <c r="G68" s="242">
        <f ca="1">IF(ISERROR(VLOOKUP($B68,'DTOC backsheet'!$D$5:$U$181,G$11,0)),"",VLOOKUP($B68,'DTOC backsheet'!$D$5:$U$181, G$11,0))</f>
        <v>1246.0426375199656</v>
      </c>
      <c r="H68" s="239">
        <f ca="1">IF(ISERROR(VLOOKUP($B68,'DTOC backsheet'!$D$188:$U$364,H$11,0)),"",VLOOKUP($B68,'DTOC backsheet'!$D$188:$U$364, H$11,0))</f>
        <v>918.41058635626496</v>
      </c>
      <c r="I68" s="237">
        <f ca="1">IF(ISERROR(VLOOKUP($B68,'DTOC backsheet'!$D$188:$U$364,I$11,0)),"",VLOOKUP($B68,'DTOC backsheet'!$D$188:$U$364, I$11,0))</f>
        <v>797.80242029853889</v>
      </c>
      <c r="J68" s="237">
        <f ca="1">IF(ISERROR(VLOOKUP($B68,'DTOC backsheet'!$D$188:$U$364,J$11,0)),"",VLOOKUP($B68,'DTOC backsheet'!$D$188:$U$364, J$11,0))</f>
        <v>785.0750936942801</v>
      </c>
      <c r="K68" s="242">
        <f ca="1">IF(ISERROR(VLOOKUP($B68,'DTOC backsheet'!$D$188:$U$364,K$11,0)),"",VLOOKUP($B68,'DTOC backsheet'!$D$188:$U$364, K$11,0))</f>
        <v>772.51523191376157</v>
      </c>
      <c r="L68" s="239">
        <f ca="1">IF(ISERROR(VLOOKUP($B68,'DTOC backsheet'!$D$5:$U$181,L$11,0)),"",VLOOKUP($B68,'DTOC backsheet'!$D$5:$U$181, L$11,0))</f>
        <v>1535.3175040505885</v>
      </c>
      <c r="M68" s="239">
        <f ca="1">IF(ISERROR(VLOOKUP($B68,'DTOC backsheet'!$D$5:$U$181,M$11,0)),"",VLOOKUP($B68,'DTOC backsheet'!$D$5:$U$181, M$11,0))</f>
        <v>1712.3836443519435</v>
      </c>
      <c r="N68" s="237">
        <f ca="1">IF(ISERROR(VLOOKUP($B68,'DTOC backsheet'!$D$5:$U$181,N$11,0)),"",VLOOKUP($B68,'DTOC backsheet'!$D$5:$U$181, N$11,0))</f>
        <v>2090.4075731415955</v>
      </c>
      <c r="O68" s="378"/>
    </row>
    <row r="69" spans="1:15">
      <c r="A69" s="3">
        <v>54</v>
      </c>
      <c r="B69" s="202" t="str">
        <f t="shared" ca="1" si="0"/>
        <v>E06000047</v>
      </c>
      <c r="C69" s="203" t="str">
        <f ca="1">IFERROR(VLOOKUP($B69,'Org list'!$J$9:$K$637,2,0), "")</f>
        <v>County Durham</v>
      </c>
      <c r="D69" s="331">
        <f ca="1">IF(ISERROR(VLOOKUP($B69,'DTOC backsheet'!$D$5:$U$181,D$11,0)),"",VLOOKUP($B69,'DTOC backsheet'!$D$5:$U$181, D$11,0))</f>
        <v>845.42570587314844</v>
      </c>
      <c r="E69" s="237">
        <f ca="1">IF(ISERROR(VLOOKUP($B69,'DTOC backsheet'!$D$5:$U$181,E$11,0)),"",VLOOKUP($B69,'DTOC backsheet'!$D$5:$U$181, E$11,0))</f>
        <v>570.1652536067138</v>
      </c>
      <c r="F69" s="237">
        <f ca="1">IF(ISERROR(VLOOKUP($B69,'DTOC backsheet'!$D$5:$U$181,F$11,0)),"",VLOOKUP($B69,'DTOC backsheet'!$D$5:$U$181, F$11,0))</f>
        <v>774.75396225382883</v>
      </c>
      <c r="G69" s="242">
        <f ca="1">IF(ISERROR(VLOOKUP($B69,'DTOC backsheet'!$D$5:$U$181,G$11,0)),"",VLOOKUP($B69,'DTOC backsheet'!$D$5:$U$181, G$11,0))</f>
        <v>873.69440332087618</v>
      </c>
      <c r="H69" s="239">
        <f ca="1">IF(ISERROR(VLOOKUP($B69,'DTOC backsheet'!$D$188:$U$364,H$11,0)),"",VLOOKUP($B69,'DTOC backsheet'!$D$188:$U$364, H$11,0))</f>
        <v>808.33750491521084</v>
      </c>
      <c r="I69" s="237">
        <f ca="1">IF(ISERROR(VLOOKUP($B69,'DTOC backsheet'!$D$188:$U$364,I$11,0)),"",VLOOKUP($B69,'DTOC backsheet'!$D$188:$U$364, I$11,0))</f>
        <v>808.33750491521084</v>
      </c>
      <c r="J69" s="237">
        <f ca="1">IF(ISERROR(VLOOKUP($B69,'DTOC backsheet'!$D$188:$U$364,J$11,0)),"",VLOOKUP($B69,'DTOC backsheet'!$D$188:$U$364, J$11,0))</f>
        <v>807.14526670737121</v>
      </c>
      <c r="K69" s="242">
        <f ca="1">IF(ISERROR(VLOOKUP($B69,'DTOC backsheet'!$D$188:$U$364,K$11,0)),"",VLOOKUP($B69,'DTOC backsheet'!$D$188:$U$364, K$11,0))</f>
        <v>807.14526670737121</v>
      </c>
      <c r="L69" s="239">
        <f ca="1">IF(ISERROR(VLOOKUP($B69,'DTOC backsheet'!$D$5:$U$181,L$11,0)),"",VLOOKUP($B69,'DTOC backsheet'!$D$5:$U$181, L$11,0))</f>
        <v>452.33517605432303</v>
      </c>
      <c r="M69" s="239">
        <f ca="1">IF(ISERROR(VLOOKUP($B69,'DTOC backsheet'!$D$5:$U$181,M$11,0)),"",VLOOKUP($B69,'DTOC backsheet'!$D$5:$U$181, M$11,0))</f>
        <v>435.88228878613728</v>
      </c>
      <c r="N69" s="237">
        <f ca="1">IF(ISERROR(VLOOKUP($B69,'DTOC backsheet'!$D$5:$U$181,N$11,0)),"",VLOOKUP($B69,'DTOC backsheet'!$D$5:$U$181, N$11,0))</f>
        <v>389.14655103882711</v>
      </c>
      <c r="O69" s="378"/>
    </row>
    <row r="70" spans="1:15">
      <c r="A70" s="3">
        <v>55</v>
      </c>
      <c r="B70" s="202" t="str">
        <f t="shared" ca="1" si="0"/>
        <v>E08000026</v>
      </c>
      <c r="C70" s="203" t="str">
        <f ca="1">IFERROR(VLOOKUP($B70,'Org list'!$J$9:$K$637,2,0), "")</f>
        <v>Coventry</v>
      </c>
      <c r="D70" s="331">
        <f ca="1">IF(ISERROR(VLOOKUP($B70,'DTOC backsheet'!$D$5:$U$181,D$11,0)),"",VLOOKUP($B70,'DTOC backsheet'!$D$5:$U$181, D$11,0))</f>
        <v>1565.9441297471717</v>
      </c>
      <c r="E70" s="237">
        <f ca="1">IF(ISERROR(VLOOKUP($B70,'DTOC backsheet'!$D$5:$U$181,E$11,0)),"",VLOOKUP($B70,'DTOC backsheet'!$D$5:$U$181, E$11,0))</f>
        <v>1759.4183613139614</v>
      </c>
      <c r="F70" s="237">
        <f ca="1">IF(ISERROR(VLOOKUP($B70,'DTOC backsheet'!$D$5:$U$181,F$11,0)),"",VLOOKUP($B70,'DTOC backsheet'!$D$5:$U$181, F$11,0))</f>
        <v>2241.7523238427448</v>
      </c>
      <c r="G70" s="242">
        <f ca="1">IF(ISERROR(VLOOKUP($B70,'DTOC backsheet'!$D$5:$U$181,G$11,0)),"",VLOOKUP($B70,'DTOC backsheet'!$D$5:$U$181, G$11,0))</f>
        <v>2485.0432737171514</v>
      </c>
      <c r="H70" s="239">
        <f ca="1">IF(ISERROR(VLOOKUP($B70,'DTOC backsheet'!$D$188:$U$364,H$11,0)),"",VLOOKUP($B70,'DTOC backsheet'!$D$188:$U$364, H$11,0))</f>
        <v>1596.6416967485388</v>
      </c>
      <c r="I70" s="237">
        <f ca="1">IF(ISERROR(VLOOKUP($B70,'DTOC backsheet'!$D$188:$U$364,I$11,0)),"",VLOOKUP($B70,'DTOC backsheet'!$D$188:$U$364, I$11,0))</f>
        <v>1545.9365043732867</v>
      </c>
      <c r="J70" s="237">
        <f ca="1">IF(ISERROR(VLOOKUP($B70,'DTOC backsheet'!$D$188:$U$364,J$11,0)),"",VLOOKUP($B70,'DTOC backsheet'!$D$188:$U$364, J$11,0))</f>
        <v>1515.0558984906143</v>
      </c>
      <c r="K70" s="242">
        <f ca="1">IF(ISERROR(VLOOKUP($B70,'DTOC backsheet'!$D$188:$U$364,K$11,0)),"",VLOOKUP($B70,'DTOC backsheet'!$D$188:$U$364, K$11,0))</f>
        <v>1477.312935745126</v>
      </c>
      <c r="L70" s="239">
        <f ca="1">IF(ISERROR(VLOOKUP($B70,'DTOC backsheet'!$D$5:$U$181,L$11,0)),"",VLOOKUP($B70,'DTOC backsheet'!$D$5:$U$181, L$11,0))</f>
        <v>2408.3060168005059</v>
      </c>
      <c r="M70" s="239">
        <f ca="1">IF(ISERROR(VLOOKUP($B70,'DTOC backsheet'!$D$5:$U$181,M$11,0)),"",VLOOKUP($B70,'DTOC backsheet'!$D$5:$U$181, M$11,0))</f>
        <v>2556.2279313989857</v>
      </c>
      <c r="N70" s="237">
        <f ca="1">IF(ISERROR(VLOOKUP($B70,'DTOC backsheet'!$D$5:$U$181,N$11,0)),"",VLOOKUP($B70,'DTOC backsheet'!$D$5:$U$181, N$11,0))</f>
        <v>1581.3920148311695</v>
      </c>
      <c r="O70" s="378"/>
    </row>
    <row r="71" spans="1:15">
      <c r="A71" s="3">
        <v>56</v>
      </c>
      <c r="B71" s="202" t="str">
        <f t="shared" ca="1" si="0"/>
        <v>E09000008</v>
      </c>
      <c r="C71" s="203" t="str">
        <f ca="1">IFERROR(VLOOKUP($B71,'Org list'!$J$9:$K$637,2,0), "")</f>
        <v>Croydon</v>
      </c>
      <c r="D71" s="331">
        <f ca="1">IF(ISERROR(VLOOKUP($B71,'DTOC backsheet'!$D$5:$U$181,D$11,0)),"",VLOOKUP($B71,'DTOC backsheet'!$D$5:$U$181, D$11,0))</f>
        <v>495.32428464336982</v>
      </c>
      <c r="E71" s="237">
        <f ca="1">IF(ISERROR(VLOOKUP($B71,'DTOC backsheet'!$D$5:$U$181,E$11,0)),"",VLOOKUP($B71,'DTOC backsheet'!$D$5:$U$181, E$11,0))</f>
        <v>393.37677396446469</v>
      </c>
      <c r="F71" s="237">
        <f ca="1">IF(ISERROR(VLOOKUP($B71,'DTOC backsheet'!$D$5:$U$181,F$11,0)),"",VLOOKUP($B71,'DTOC backsheet'!$D$5:$U$181, F$11,0))</f>
        <v>473.17706680622842</v>
      </c>
      <c r="G71" s="242">
        <f ca="1">IF(ISERROR(VLOOKUP($B71,'DTOC backsheet'!$D$5:$U$181,G$11,0)),"",VLOOKUP($B71,'DTOC backsheet'!$D$5:$U$181, G$11,0))</f>
        <v>352.94931283317482</v>
      </c>
      <c r="H71" s="239">
        <f ca="1">IF(ISERROR(VLOOKUP($B71,'DTOC backsheet'!$D$188:$U$364,H$11,0)),"",VLOOKUP($B71,'DTOC backsheet'!$D$188:$U$364, H$11,0))</f>
        <v>460.20717032177339</v>
      </c>
      <c r="I71" s="237">
        <f ca="1">IF(ISERROR(VLOOKUP($B71,'DTOC backsheet'!$D$188:$U$364,I$11,0)),"",VLOOKUP($B71,'DTOC backsheet'!$D$188:$U$364, I$11,0))</f>
        <v>472.3727677245393</v>
      </c>
      <c r="J71" s="237">
        <f ca="1">IF(ISERROR(VLOOKUP($B71,'DTOC backsheet'!$D$188:$U$364,J$11,0)),"",VLOOKUP($B71,'DTOC backsheet'!$D$188:$U$364, J$11,0))</f>
        <v>336.81325380800484</v>
      </c>
      <c r="K71" s="242">
        <f ca="1">IF(ISERROR(VLOOKUP($B71,'DTOC backsheet'!$D$188:$U$364,K$11,0)),"",VLOOKUP($B71,'DTOC backsheet'!$D$188:$U$364, K$11,0))</f>
        <v>497.05155102729299</v>
      </c>
      <c r="L71" s="239">
        <f ca="1">IF(ISERROR(VLOOKUP($B71,'DTOC backsheet'!$D$5:$U$181,L$11,0)),"",VLOOKUP($B71,'DTOC backsheet'!$D$5:$U$181, L$11,0))</f>
        <v>373.6576345135245</v>
      </c>
      <c r="M71" s="239">
        <f ca="1">IF(ISERROR(VLOOKUP($B71,'DTOC backsheet'!$D$5:$U$181,M$11,0)),"",VLOOKUP($B71,'DTOC backsheet'!$D$5:$U$181, M$11,0))</f>
        <v>492.8804890606304</v>
      </c>
      <c r="N71" s="237">
        <f ca="1">IF(ISERROR(VLOOKUP($B71,'DTOC backsheet'!$D$5:$U$181,N$11,0)),"",VLOOKUP($B71,'DTOC backsheet'!$D$5:$U$181, N$11,0))</f>
        <v>436.22356401346343</v>
      </c>
      <c r="O71" s="378"/>
    </row>
    <row r="72" spans="1:15">
      <c r="A72" s="3">
        <v>57</v>
      </c>
      <c r="B72" s="202" t="str">
        <f t="shared" ca="1" si="0"/>
        <v>E10000006</v>
      </c>
      <c r="C72" s="203" t="str">
        <f ca="1">IFERROR(VLOOKUP($B72,'Org list'!$J$9:$K$637,2,0), "")</f>
        <v>Cumbria</v>
      </c>
      <c r="D72" s="331">
        <f ca="1">IF(ISERROR(VLOOKUP($B72,'DTOC backsheet'!$D$5:$U$181,D$11,0)),"",VLOOKUP($B72,'DTOC backsheet'!$D$5:$U$181, D$11,0))</f>
        <v>638.41345567913504</v>
      </c>
      <c r="E72" s="237">
        <f ca="1">IF(ISERROR(VLOOKUP($B72,'DTOC backsheet'!$D$5:$U$181,E$11,0)),"",VLOOKUP($B72,'DTOC backsheet'!$D$5:$U$181, E$11,0))</f>
        <v>764.36736763130477</v>
      </c>
      <c r="F72" s="237">
        <f ca="1">IF(ISERROR(VLOOKUP($B72,'DTOC backsheet'!$D$5:$U$181,F$11,0)),"",VLOOKUP($B72,'DTOC backsheet'!$D$5:$U$181, F$11,0))</f>
        <v>828.82613433623874</v>
      </c>
      <c r="G72" s="242">
        <f ca="1">IF(ISERROR(VLOOKUP($B72,'DTOC backsheet'!$D$5:$U$181,G$11,0)),"",VLOOKUP($B72,'DTOC backsheet'!$D$5:$U$181, G$11,0))</f>
        <v>911.31359824216952</v>
      </c>
      <c r="H72" s="239">
        <f ca="1">IF(ISERROR(VLOOKUP($B72,'DTOC backsheet'!$D$188:$U$364,H$11,0)),"",VLOOKUP($B72,'DTOC backsheet'!$D$188:$U$364, H$11,0))</f>
        <v>1402.3996451694552</v>
      </c>
      <c r="I72" s="237">
        <f ca="1">IF(ISERROR(VLOOKUP($B72,'DTOC backsheet'!$D$188:$U$364,I$11,0)),"",VLOOKUP($B72,'DTOC backsheet'!$D$188:$U$364, I$11,0))</f>
        <v>1328.3943868491674</v>
      </c>
      <c r="J72" s="237">
        <f ca="1">IF(ISERROR(VLOOKUP($B72,'DTOC backsheet'!$D$188:$U$364,J$11,0)),"",VLOOKUP($B72,'DTOC backsheet'!$D$188:$U$364, J$11,0))</f>
        <v>1338.2617546252056</v>
      </c>
      <c r="K72" s="242">
        <f ca="1">IF(ISERROR(VLOOKUP($B72,'DTOC backsheet'!$D$188:$U$364,K$11,0)),"",VLOOKUP($B72,'DTOC backsheet'!$D$188:$U$364, K$11,0))</f>
        <v>1282.0177583017871</v>
      </c>
      <c r="L72" s="239">
        <f ca="1">IF(ISERROR(VLOOKUP($B72,'DTOC backsheet'!$D$5:$U$181,L$11,0)),"",VLOOKUP($B72,'DTOC backsheet'!$D$5:$U$181, L$11,0))</f>
        <v>830.09231415922898</v>
      </c>
      <c r="M72" s="239">
        <f ca="1">IF(ISERROR(VLOOKUP($B72,'DTOC backsheet'!$D$5:$U$181,M$11,0)),"",VLOOKUP($B72,'DTOC backsheet'!$D$5:$U$181, M$11,0))</f>
        <v>1038.2937742336389</v>
      </c>
      <c r="N72" s="237">
        <f ca="1">IF(ISERROR(VLOOKUP($B72,'DTOC backsheet'!$D$5:$U$181,N$11,0)),"",VLOOKUP($B72,'DTOC backsheet'!$D$5:$U$181, N$11,0))</f>
        <v>1565.9512660572916</v>
      </c>
      <c r="O72" s="378"/>
    </row>
    <row r="73" spans="1:15">
      <c r="A73" s="3">
        <v>58</v>
      </c>
      <c r="B73" s="202" t="str">
        <f t="shared" ca="1" si="0"/>
        <v>E06000005</v>
      </c>
      <c r="C73" s="203" t="str">
        <f ca="1">IFERROR(VLOOKUP($B73,'Org list'!$J$9:$K$637,2,0), "")</f>
        <v>Darlington</v>
      </c>
      <c r="D73" s="331">
        <f ca="1">IF(ISERROR(VLOOKUP($B73,'DTOC backsheet'!$D$5:$U$181,D$11,0)),"",VLOOKUP($B73,'DTOC backsheet'!$D$5:$U$181, D$11,0))</f>
        <v>1462.7765170037324</v>
      </c>
      <c r="E73" s="237">
        <f ca="1">IF(ISERROR(VLOOKUP($B73,'DTOC backsheet'!$D$5:$U$181,E$11,0)),"",VLOOKUP($B73,'DTOC backsheet'!$D$5:$U$181, E$11,0))</f>
        <v>1430.1630025866384</v>
      </c>
      <c r="F73" s="237">
        <f ca="1">IF(ISERROR(VLOOKUP($B73,'DTOC backsheet'!$D$5:$U$181,F$11,0)),"",VLOOKUP($B73,'DTOC backsheet'!$D$5:$U$181, F$11,0))</f>
        <v>1325.0750116871134</v>
      </c>
      <c r="G73" s="242">
        <f ca="1">IF(ISERROR(VLOOKUP($B73,'DTOC backsheet'!$D$5:$U$181,G$11,0)),"",VLOOKUP($B73,'DTOC backsheet'!$D$5:$U$181, G$11,0))</f>
        <v>1474.8555964174709</v>
      </c>
      <c r="H73" s="239">
        <f ca="1">IF(ISERROR(VLOOKUP($B73,'DTOC backsheet'!$D$188:$U$364,H$11,0)),"",VLOOKUP($B73,'DTOC backsheet'!$D$188:$U$364, H$11,0))</f>
        <v>1085.3939797038795</v>
      </c>
      <c r="I73" s="237">
        <f ca="1">IF(ISERROR(VLOOKUP($B73,'DTOC backsheet'!$D$188:$U$364,I$11,0)),"",VLOOKUP($B73,'DTOC backsheet'!$D$188:$U$364, I$11,0))</f>
        <v>1081.7800152875511</v>
      </c>
      <c r="J73" s="237">
        <f ca="1">IF(ISERROR(VLOOKUP($B73,'DTOC backsheet'!$D$188:$U$364,J$11,0)),"",VLOOKUP($B73,'DTOC backsheet'!$D$188:$U$364, J$11,0))</f>
        <v>1384.1483714536707</v>
      </c>
      <c r="K73" s="242">
        <f ca="1">IF(ISERROR(VLOOKUP($B73,'DTOC backsheet'!$D$188:$U$364,K$11,0)),"",VLOOKUP($B73,'DTOC backsheet'!$D$188:$U$364, K$11,0))</f>
        <v>1232.3618659678896</v>
      </c>
      <c r="L73" s="239">
        <f ca="1">IF(ISERROR(VLOOKUP($B73,'DTOC backsheet'!$D$5:$U$181,L$11,0)),"",VLOOKUP($B73,'DTOC backsheet'!$D$5:$U$181, L$11,0))</f>
        <v>1052.8682999569262</v>
      </c>
      <c r="M73" s="239">
        <f ca="1">IF(ISERROR(VLOOKUP($B73,'DTOC backsheet'!$D$5:$U$181,M$11,0)),"",VLOOKUP($B73,'DTOC backsheet'!$D$5:$U$181, M$11,0))</f>
        <v>460.17813567911418</v>
      </c>
      <c r="N73" s="237">
        <f ca="1">IF(ISERROR(VLOOKUP($B73,'DTOC backsheet'!$D$5:$U$181,N$11,0)),"",VLOOKUP($B73,'DTOC backsheet'!$D$5:$U$181, N$11,0))</f>
        <v>354.16851280015595</v>
      </c>
      <c r="O73" s="378"/>
    </row>
    <row r="74" spans="1:15">
      <c r="A74" s="3">
        <v>59</v>
      </c>
      <c r="B74" s="202" t="str">
        <f t="shared" ca="1" si="0"/>
        <v>E06000015</v>
      </c>
      <c r="C74" s="203" t="str">
        <f ca="1">IFERROR(VLOOKUP($B74,'Org list'!$J$9:$K$637,2,0), "")</f>
        <v>Derby</v>
      </c>
      <c r="D74" s="331">
        <f ca="1">IF(ISERROR(VLOOKUP($B74,'DTOC backsheet'!$D$5:$U$181,D$11,0)),"",VLOOKUP($B74,'DTOC backsheet'!$D$5:$U$181, D$11,0))</f>
        <v>358.19527869070288</v>
      </c>
      <c r="E74" s="237">
        <f ca="1">IF(ISERROR(VLOOKUP($B74,'DTOC backsheet'!$D$5:$U$181,E$11,0)),"",VLOOKUP($B74,'DTOC backsheet'!$D$5:$U$181, E$11,0))</f>
        <v>439.71909745387853</v>
      </c>
      <c r="F74" s="237">
        <f ca="1">IF(ISERROR(VLOOKUP($B74,'DTOC backsheet'!$D$5:$U$181,F$11,0)),"",VLOOKUP($B74,'DTOC backsheet'!$D$5:$U$181, F$11,0))</f>
        <v>628.75245221099203</v>
      </c>
      <c r="G74" s="242">
        <f ca="1">IF(ISERROR(VLOOKUP($B74,'DTOC backsheet'!$D$5:$U$181,G$11,0)),"",VLOOKUP($B74,'DTOC backsheet'!$D$5:$U$181, G$11,0))</f>
        <v>630.79054768007143</v>
      </c>
      <c r="H74" s="239">
        <f ca="1">IF(ISERROR(VLOOKUP($B74,'DTOC backsheet'!$D$188:$U$364,H$11,0)),"",VLOOKUP($B74,'DTOC backsheet'!$D$188:$U$364, H$11,0))</f>
        <v>554.85089537543479</v>
      </c>
      <c r="I74" s="237">
        <f ca="1">IF(ISERROR(VLOOKUP($B74,'DTOC backsheet'!$D$188:$U$364,I$11,0)),"",VLOOKUP($B74,'DTOC backsheet'!$D$188:$U$364, I$11,0))</f>
        <v>552.05647625394295</v>
      </c>
      <c r="J74" s="237">
        <f ca="1">IF(ISERROR(VLOOKUP($B74,'DTOC backsheet'!$D$188:$U$364,J$11,0)),"",VLOOKUP($B74,'DTOC backsheet'!$D$188:$U$364, J$11,0))</f>
        <v>549.26205713245133</v>
      </c>
      <c r="K74" s="242">
        <f ca="1">IF(ISERROR(VLOOKUP($B74,'DTOC backsheet'!$D$188:$U$364,K$11,0)),"",VLOOKUP($B74,'DTOC backsheet'!$D$188:$U$364, K$11,0))</f>
        <v>546.46763801095972</v>
      </c>
      <c r="L74" s="239">
        <f ca="1">IF(ISERROR(VLOOKUP($B74,'DTOC backsheet'!$D$5:$U$181,L$11,0)),"",VLOOKUP($B74,'DTOC backsheet'!$D$5:$U$181, L$11,0))</f>
        <v>710.47708212661291</v>
      </c>
      <c r="M74" s="239">
        <f ca="1">IF(ISERROR(VLOOKUP($B74,'DTOC backsheet'!$D$5:$U$181,M$11,0)),"",VLOOKUP($B74,'DTOC backsheet'!$D$5:$U$181, M$11,0))</f>
        <v>668.03037167239131</v>
      </c>
      <c r="N74" s="237">
        <f ca="1">IF(ISERROR(VLOOKUP($B74,'DTOC backsheet'!$D$5:$U$181,N$11,0)),"",VLOOKUP($B74,'DTOC backsheet'!$D$5:$U$181, N$11,0))</f>
        <v>799.41304688783896</v>
      </c>
      <c r="O74" s="378"/>
    </row>
    <row r="75" spans="1:15">
      <c r="A75" s="3">
        <v>60</v>
      </c>
      <c r="B75" s="202" t="str">
        <f t="shared" ca="1" si="0"/>
        <v>E10000007</v>
      </c>
      <c r="C75" s="203" t="str">
        <f ca="1">IFERROR(VLOOKUP($B75,'Org list'!$J$9:$K$637,2,0), "")</f>
        <v>Derbyshire</v>
      </c>
      <c r="D75" s="331">
        <f ca="1">IF(ISERROR(VLOOKUP($B75,'DTOC backsheet'!$D$5:$U$181,D$11,0)),"",VLOOKUP($B75,'DTOC backsheet'!$D$5:$U$181, D$11,0))</f>
        <v>998.31031540228378</v>
      </c>
      <c r="E75" s="237">
        <f ca="1">IF(ISERROR(VLOOKUP($B75,'DTOC backsheet'!$D$5:$U$181,E$11,0)),"",VLOOKUP($B75,'DTOC backsheet'!$D$5:$U$181, E$11,0))</f>
        <v>859.30508161209241</v>
      </c>
      <c r="F75" s="237">
        <f ca="1">IF(ISERROR(VLOOKUP($B75,'DTOC backsheet'!$D$5:$U$181,F$11,0)),"",VLOOKUP($B75,'DTOC backsheet'!$D$5:$U$181, F$11,0))</f>
        <v>703.82396855793115</v>
      </c>
      <c r="G75" s="242">
        <f ca="1">IF(ISERROR(VLOOKUP($B75,'DTOC backsheet'!$D$5:$U$181,G$11,0)),"",VLOOKUP($B75,'DTOC backsheet'!$D$5:$U$181, G$11,0))</f>
        <v>637.76049150919812</v>
      </c>
      <c r="H75" s="239">
        <f ca="1">IF(ISERROR(VLOOKUP($B75,'DTOC backsheet'!$D$188:$U$364,H$11,0)),"",VLOOKUP($B75,'DTOC backsheet'!$D$188:$U$364, H$11,0))</f>
        <v>968.20206147452575</v>
      </c>
      <c r="I75" s="237">
        <f ca="1">IF(ISERROR(VLOOKUP($B75,'DTOC backsheet'!$D$188:$U$364,I$11,0)),"",VLOOKUP($B75,'DTOC backsheet'!$D$188:$U$364, I$11,0))</f>
        <v>961.84277043035809</v>
      </c>
      <c r="J75" s="237">
        <f ca="1">IF(ISERROR(VLOOKUP($B75,'DTOC backsheet'!$D$188:$U$364,J$11,0)),"",VLOOKUP($B75,'DTOC backsheet'!$D$188:$U$364, J$11,0))</f>
        <v>953.89365662514842</v>
      </c>
      <c r="K75" s="242">
        <f ca="1">IF(ISERROR(VLOOKUP($B75,'DTOC backsheet'!$D$188:$U$364,K$11,0)),"",VLOOKUP($B75,'DTOC backsheet'!$D$188:$U$364, K$11,0))</f>
        <v>985.69011184598685</v>
      </c>
      <c r="L75" s="239">
        <f ca="1">IF(ISERROR(VLOOKUP($B75,'DTOC backsheet'!$D$5:$U$181,L$11,0)),"",VLOOKUP($B75,'DTOC backsheet'!$D$5:$U$181, L$11,0))</f>
        <v>601.27096822605199</v>
      </c>
      <c r="M75" s="239">
        <f ca="1">IF(ISERROR(VLOOKUP($B75,'DTOC backsheet'!$D$5:$U$181,M$11,0)),"",VLOOKUP($B75,'DTOC backsheet'!$D$5:$U$181, M$11,0))</f>
        <v>641.49348408041237</v>
      </c>
      <c r="N75" s="237">
        <f ca="1">IF(ISERROR(VLOOKUP($B75,'DTOC backsheet'!$D$5:$U$181,N$11,0)),"",VLOOKUP($B75,'DTOC backsheet'!$D$5:$U$181, N$11,0))</f>
        <v>595.22964173409264</v>
      </c>
      <c r="O75" s="378"/>
    </row>
    <row r="76" spans="1:15">
      <c r="A76" s="3">
        <v>61</v>
      </c>
      <c r="B76" s="202" t="str">
        <f t="shared" ca="1" si="0"/>
        <v>E10000008</v>
      </c>
      <c r="C76" s="203" t="str">
        <f ca="1">IFERROR(VLOOKUP($B76,'Org list'!$J$9:$K$637,2,0), "")</f>
        <v>Devon</v>
      </c>
      <c r="D76" s="331">
        <f ca="1">IF(ISERROR(VLOOKUP($B76,'DTOC backsheet'!$D$5:$U$181,D$11,0)),"",VLOOKUP($B76,'DTOC backsheet'!$D$5:$U$181, D$11,0))</f>
        <v>1009.0562686883069</v>
      </c>
      <c r="E76" s="237">
        <f ca="1">IF(ISERROR(VLOOKUP($B76,'DTOC backsheet'!$D$5:$U$181,E$11,0)),"",VLOOKUP($B76,'DTOC backsheet'!$D$5:$U$181, E$11,0))</f>
        <v>1082.333359056342</v>
      </c>
      <c r="F76" s="237">
        <f ca="1">IF(ISERROR(VLOOKUP($B76,'DTOC backsheet'!$D$5:$U$181,F$11,0)),"",VLOOKUP($B76,'DTOC backsheet'!$D$5:$U$181, F$11,0))</f>
        <v>1142.5079233320794</v>
      </c>
      <c r="G76" s="242">
        <f ca="1">IF(ISERROR(VLOOKUP($B76,'DTOC backsheet'!$D$5:$U$181,G$11,0)),"",VLOOKUP($B76,'DTOC backsheet'!$D$5:$U$181, G$11,0))</f>
        <v>1324.1639332289965</v>
      </c>
      <c r="H76" s="239">
        <f ca="1">IF(ISERROR(VLOOKUP($B76,'DTOC backsheet'!$D$188:$U$364,H$11,0)),"",VLOOKUP($B76,'DTOC backsheet'!$D$188:$U$364, H$11,0))</f>
        <v>845.80410380677893</v>
      </c>
      <c r="I76" s="237">
        <f ca="1">IF(ISERROR(VLOOKUP($B76,'DTOC backsheet'!$D$188:$U$364,I$11,0)),"",VLOOKUP($B76,'DTOC backsheet'!$D$188:$U$364, I$11,0))</f>
        <v>845.80410380677893</v>
      </c>
      <c r="J76" s="237">
        <f ca="1">IF(ISERROR(VLOOKUP($B76,'DTOC backsheet'!$D$188:$U$364,J$11,0)),"",VLOOKUP($B76,'DTOC backsheet'!$D$188:$U$364, J$11,0))</f>
        <v>845.80410380677893</v>
      </c>
      <c r="K76" s="242">
        <f ca="1">IF(ISERROR(VLOOKUP($B76,'DTOC backsheet'!$D$188:$U$364,K$11,0)),"",VLOOKUP($B76,'DTOC backsheet'!$D$188:$U$364, K$11,0))</f>
        <v>845.80410380677893</v>
      </c>
      <c r="L76" s="239">
        <f ca="1">IF(ISERROR(VLOOKUP($B76,'DTOC backsheet'!$D$5:$U$181,L$11,0)),"",VLOOKUP($B76,'DTOC backsheet'!$D$5:$U$181, L$11,0))</f>
        <v>1513.1210298140286</v>
      </c>
      <c r="M76" s="239">
        <f ca="1">IF(ISERROR(VLOOKUP($B76,'DTOC backsheet'!$D$5:$U$181,M$11,0)),"",VLOOKUP($B76,'DTOC backsheet'!$D$5:$U$181, M$11,0))</f>
        <v>1692.8946016877887</v>
      </c>
      <c r="N76" s="237">
        <f ca="1">IF(ISERROR(VLOOKUP($B76,'DTOC backsheet'!$D$5:$U$181,N$11,0)),"",VLOOKUP($B76,'DTOC backsheet'!$D$5:$U$181, N$11,0))</f>
        <v>1973.4893091293914</v>
      </c>
      <c r="O76" s="378"/>
    </row>
    <row r="77" spans="1:15">
      <c r="A77" s="3">
        <v>62</v>
      </c>
      <c r="B77" s="202" t="str">
        <f t="shared" ca="1" si="0"/>
        <v>E08000017</v>
      </c>
      <c r="C77" s="203" t="str">
        <f ca="1">IFERROR(VLOOKUP($B77,'Org list'!$J$9:$K$637,2,0), "")</f>
        <v>Doncaster</v>
      </c>
      <c r="D77" s="331">
        <f ca="1">IF(ISERROR(VLOOKUP($B77,'DTOC backsheet'!$D$5:$U$181,D$11,0)),"",VLOOKUP($B77,'DTOC backsheet'!$D$5:$U$181, D$11,0))</f>
        <v>474.5592390875313</v>
      </c>
      <c r="E77" s="237">
        <f ca="1">IF(ISERROR(VLOOKUP($B77,'DTOC backsheet'!$D$5:$U$181,E$11,0)),"",VLOOKUP($B77,'DTOC backsheet'!$D$5:$U$181, E$11,0))</f>
        <v>528.9619737271953</v>
      </c>
      <c r="F77" s="237">
        <f ca="1">IF(ISERROR(VLOOKUP($B77,'DTOC backsheet'!$D$5:$U$181,F$11,0)),"",VLOOKUP($B77,'DTOC backsheet'!$D$5:$U$181, F$11,0))</f>
        <v>509.29329274208601</v>
      </c>
      <c r="G77" s="242">
        <f ca="1">IF(ISERROR(VLOOKUP($B77,'DTOC backsheet'!$D$5:$U$181,G$11,0)),"",VLOOKUP($B77,'DTOC backsheet'!$D$5:$U$181, G$11,0))</f>
        <v>648.64798993445629</v>
      </c>
      <c r="H77" s="239">
        <f ca="1">IF(ISERROR(VLOOKUP($B77,'DTOC backsheet'!$D$188:$U$364,H$11,0)),"",VLOOKUP($B77,'DTOC backsheet'!$D$188:$U$364, H$11,0))</f>
        <v>500.44195553658284</v>
      </c>
      <c r="I77" s="237">
        <f ca="1">IF(ISERROR(VLOOKUP($B77,'DTOC backsheet'!$D$188:$U$364,I$11,0)),"",VLOOKUP($B77,'DTOC backsheet'!$D$188:$U$364, I$11,0))</f>
        <v>499.23167871046513</v>
      </c>
      <c r="J77" s="237">
        <f ca="1">IF(ISERROR(VLOOKUP($B77,'DTOC backsheet'!$D$188:$U$364,J$11,0)),"",VLOOKUP($B77,'DTOC backsheet'!$D$188:$U$364, J$11,0))</f>
        <v>504.63285204964257</v>
      </c>
      <c r="K77" s="242">
        <f ca="1">IF(ISERROR(VLOOKUP($B77,'DTOC backsheet'!$D$188:$U$364,K$11,0)),"",VLOOKUP($B77,'DTOC backsheet'!$D$188:$U$364, K$11,0))</f>
        <v>510.76561686336612</v>
      </c>
      <c r="L77" s="239">
        <f ca="1">IF(ISERROR(VLOOKUP($B77,'DTOC backsheet'!$D$5:$U$181,L$11,0)),"",VLOOKUP($B77,'DTOC backsheet'!$D$5:$U$181, L$11,0))</f>
        <v>567.16076092891853</v>
      </c>
      <c r="M77" s="239">
        <f ca="1">IF(ISERROR(VLOOKUP($B77,'DTOC backsheet'!$D$5:$U$181,M$11,0)),"",VLOOKUP($B77,'DTOC backsheet'!$D$5:$U$181, M$11,0))</f>
        <v>567.57809776551085</v>
      </c>
      <c r="N77" s="237">
        <f ca="1">IF(ISERROR(VLOOKUP($B77,'DTOC backsheet'!$D$5:$U$181,N$11,0)),"",VLOOKUP($B77,'DTOC backsheet'!$D$5:$U$181, N$11,0))</f>
        <v>540.45120338701224</v>
      </c>
      <c r="O77" s="378"/>
    </row>
    <row r="78" spans="1:15">
      <c r="A78" s="3">
        <v>63</v>
      </c>
      <c r="B78" s="202" t="str">
        <f t="shared" ca="1" si="0"/>
        <v>E10000009</v>
      </c>
      <c r="C78" s="203" t="str">
        <f ca="1">IFERROR(VLOOKUP($B78,'Org list'!$J$9:$K$637,2,0), "")</f>
        <v>Dorset</v>
      </c>
      <c r="D78" s="331">
        <f ca="1">IF(ISERROR(VLOOKUP($B78,'DTOC backsheet'!$D$5:$U$181,D$11,0)),"",VLOOKUP($B78,'DTOC backsheet'!$D$5:$U$181, D$11,0))</f>
        <v>1442.9990958462924</v>
      </c>
      <c r="E78" s="237">
        <f ca="1">IF(ISERROR(VLOOKUP($B78,'DTOC backsheet'!$D$5:$U$181,E$11,0)),"",VLOOKUP($B78,'DTOC backsheet'!$D$5:$U$181, E$11,0))</f>
        <v>1300.9681454280951</v>
      </c>
      <c r="F78" s="237">
        <f ca="1">IF(ISERROR(VLOOKUP($B78,'DTOC backsheet'!$D$5:$U$181,F$11,0)),"",VLOOKUP($B78,'DTOC backsheet'!$D$5:$U$181, F$11,0))</f>
        <v>1438.8737155436893</v>
      </c>
      <c r="G78" s="242">
        <f ca="1">IF(ISERROR(VLOOKUP($B78,'DTOC backsheet'!$D$5:$U$181,G$11,0)),"",VLOOKUP($B78,'DTOC backsheet'!$D$5:$U$181, G$11,0))</f>
        <v>2167.8873490180058</v>
      </c>
      <c r="H78" s="239">
        <f ca="1">IF(ISERROR(VLOOKUP($B78,'DTOC backsheet'!$D$188:$U$364,H$11,0)),"",VLOOKUP($B78,'DTOC backsheet'!$D$188:$U$364, H$11,0))</f>
        <v>1203.2065525055878</v>
      </c>
      <c r="I78" s="237">
        <f ca="1">IF(ISERROR(VLOOKUP($B78,'DTOC backsheet'!$D$188:$U$364,I$11,0)),"",VLOOKUP($B78,'DTOC backsheet'!$D$188:$U$364, I$11,0))</f>
        <v>1188.5333018652757</v>
      </c>
      <c r="J78" s="237">
        <f ca="1">IF(ISERROR(VLOOKUP($B78,'DTOC backsheet'!$D$188:$U$364,J$11,0)),"",VLOOKUP($B78,'DTOC backsheet'!$D$188:$U$364, J$11,0))</f>
        <v>1173.8600512249636</v>
      </c>
      <c r="K78" s="242">
        <f ca="1">IF(ISERROR(VLOOKUP($B78,'DTOC backsheet'!$D$188:$U$364,K$11,0)),"",VLOOKUP($B78,'DTOC backsheet'!$D$188:$U$364, K$11,0))</f>
        <v>1159.1868005846513</v>
      </c>
      <c r="L78" s="239">
        <f ca="1">IF(ISERROR(VLOOKUP($B78,'DTOC backsheet'!$D$5:$U$181,L$11,0)),"",VLOOKUP($B78,'DTOC backsheet'!$D$5:$U$181, L$11,0))</f>
        <v>2174.8692099070513</v>
      </c>
      <c r="M78" s="239">
        <f ca="1">IF(ISERROR(VLOOKUP($B78,'DTOC backsheet'!$D$5:$U$181,M$11,0)),"",VLOOKUP($B78,'DTOC backsheet'!$D$5:$U$181, M$11,0))</f>
        <v>1732.3239705952399</v>
      </c>
      <c r="N78" s="237">
        <f ca="1">IF(ISERROR(VLOOKUP($B78,'DTOC backsheet'!$D$5:$U$181,N$11,0)),"",VLOOKUP($B78,'DTOC backsheet'!$D$5:$U$181, N$11,0))</f>
        <v>1573.8528636798699</v>
      </c>
      <c r="O78" s="378"/>
    </row>
    <row r="79" spans="1:15">
      <c r="A79" s="3">
        <v>64</v>
      </c>
      <c r="B79" s="202" t="str">
        <f t="shared" ca="1" si="0"/>
        <v>E08000027</v>
      </c>
      <c r="C79" s="203" t="str">
        <f ca="1">IFERROR(VLOOKUP($B79,'Org list'!$J$9:$K$637,2,0), "")</f>
        <v>Dudley</v>
      </c>
      <c r="D79" s="331">
        <f ca="1">IF(ISERROR(VLOOKUP($B79,'DTOC backsheet'!$D$5:$U$181,D$11,0)),"",VLOOKUP($B79,'DTOC backsheet'!$D$5:$U$181, D$11,0))</f>
        <v>816.75858186885387</v>
      </c>
      <c r="E79" s="237">
        <f ca="1">IF(ISERROR(VLOOKUP($B79,'DTOC backsheet'!$D$5:$U$181,E$11,0)),"",VLOOKUP($B79,'DTOC backsheet'!$D$5:$U$181, E$11,0))</f>
        <v>848.23445607130964</v>
      </c>
      <c r="F79" s="237">
        <f ca="1">IF(ISERROR(VLOOKUP($B79,'DTOC backsheet'!$D$5:$U$181,F$11,0)),"",VLOOKUP($B79,'DTOC backsheet'!$D$5:$U$181, F$11,0))</f>
        <v>1045.5639751097826</v>
      </c>
      <c r="G79" s="242">
        <f ca="1">IF(ISERROR(VLOOKUP($B79,'DTOC backsheet'!$D$5:$U$181,G$11,0)),"",VLOOKUP($B79,'DTOC backsheet'!$D$5:$U$181, G$11,0))</f>
        <v>1376.0606542355688</v>
      </c>
      <c r="H79" s="239">
        <f ca="1">IF(ISERROR(VLOOKUP($B79,'DTOC backsheet'!$D$188:$U$364,H$11,0)),"",VLOOKUP($B79,'DTOC backsheet'!$D$188:$U$364, H$11,0))</f>
        <v>764.06818324093865</v>
      </c>
      <c r="I79" s="237">
        <f ca="1">IF(ISERROR(VLOOKUP($B79,'DTOC backsheet'!$D$188:$U$364,I$11,0)),"",VLOOKUP($B79,'DTOC backsheet'!$D$188:$U$364, I$11,0))</f>
        <v>542.89055125014067</v>
      </c>
      <c r="J79" s="237">
        <f ca="1">IF(ISERROR(VLOOKUP($B79,'DTOC backsheet'!$D$188:$U$364,J$11,0)),"",VLOOKUP($B79,'DTOC backsheet'!$D$188:$U$364, J$11,0))</f>
        <v>643.42583851868517</v>
      </c>
      <c r="K79" s="242">
        <f ca="1">IF(ISERROR(VLOOKUP($B79,'DTOC backsheet'!$D$188:$U$364,K$11,0)),"",VLOOKUP($B79,'DTOC backsheet'!$D$188:$U$364, K$11,0))</f>
        <v>663.13075482331999</v>
      </c>
      <c r="L79" s="239">
        <f ca="1">IF(ISERROR(VLOOKUP($B79,'DTOC backsheet'!$D$5:$U$181,L$11,0)),"",VLOOKUP($B79,'DTOC backsheet'!$D$5:$U$181, L$11,0))</f>
        <v>1071.3040211336111</v>
      </c>
      <c r="M79" s="239">
        <f ca="1">IF(ISERROR(VLOOKUP($B79,'DTOC backsheet'!$D$5:$U$181,M$11,0)),"",VLOOKUP($B79,'DTOC backsheet'!$D$5:$U$181, M$11,0))</f>
        <v>836.85573122336496</v>
      </c>
      <c r="N79" s="237">
        <f ca="1">IF(ISERROR(VLOOKUP($B79,'DTOC backsheet'!$D$5:$U$181,N$11,0)),"",VLOOKUP($B79,'DTOC backsheet'!$D$5:$U$181, N$11,0))</f>
        <v>1063.6633393012014</v>
      </c>
      <c r="O79" s="378"/>
    </row>
    <row r="80" spans="1:15">
      <c r="A80" s="3">
        <v>65</v>
      </c>
      <c r="B80" s="202" t="str">
        <f t="shared" ref="B80:B170" ca="1" si="1">IF($A80&gt;$Q$18-1,"",INDIRECT("'Comms by AT'!D"&amp;$A80+$Q$15))</f>
        <v>E09000009</v>
      </c>
      <c r="C80" s="203" t="str">
        <f ca="1">IFERROR(VLOOKUP($B80,'Org list'!$J$9:$K$637,2,0), "")</f>
        <v>Ealing</v>
      </c>
      <c r="D80" s="331">
        <f ca="1">IF(ISERROR(VLOOKUP($B80,'DTOC backsheet'!$D$5:$U$181,D$11,0)),"",VLOOKUP($B80,'DTOC backsheet'!$D$5:$U$181, D$11,0))</f>
        <v>981.84392206723714</v>
      </c>
      <c r="E80" s="237">
        <f ca="1">IF(ISERROR(VLOOKUP($B80,'DTOC backsheet'!$D$5:$U$181,E$11,0)),"",VLOOKUP($B80,'DTOC backsheet'!$D$5:$U$181, E$11,0))</f>
        <v>1008.7130829903998</v>
      </c>
      <c r="F80" s="237">
        <f ca="1">IF(ISERROR(VLOOKUP($B80,'DTOC backsheet'!$D$5:$U$181,F$11,0)),"",VLOOKUP($B80,'DTOC backsheet'!$D$5:$U$181, F$11,0))</f>
        <v>1141.1929736532159</v>
      </c>
      <c r="G80" s="242">
        <f ca="1">IF(ISERROR(VLOOKUP($B80,'DTOC backsheet'!$D$5:$U$181,G$11,0)),"",VLOOKUP($B80,'DTOC backsheet'!$D$5:$U$181, G$11,0))</f>
        <v>1207.2463275893242</v>
      </c>
      <c r="H80" s="239">
        <f ca="1">IF(ISERROR(VLOOKUP($B80,'DTOC backsheet'!$D$188:$U$364,H$11,0)),"",VLOOKUP($B80,'DTOC backsheet'!$D$188:$U$364, H$11,0))</f>
        <v>1049.8013530849362</v>
      </c>
      <c r="I80" s="237">
        <f ca="1">IF(ISERROR(VLOOKUP($B80,'DTOC backsheet'!$D$188:$U$364,I$11,0)),"",VLOOKUP($B80,'DTOC backsheet'!$D$188:$U$364, I$11,0))</f>
        <v>796.68135066917364</v>
      </c>
      <c r="J80" s="237">
        <f ca="1">IF(ISERROR(VLOOKUP($B80,'DTOC backsheet'!$D$188:$U$364,J$11,0)),"",VLOOKUP($B80,'DTOC backsheet'!$D$188:$U$364, J$11,0))</f>
        <v>823.28666479170636</v>
      </c>
      <c r="K80" s="242">
        <f ca="1">IF(ISERROR(VLOOKUP($B80,'DTOC backsheet'!$D$188:$U$364,K$11,0)),"",VLOOKUP($B80,'DTOC backsheet'!$D$188:$U$364, K$11,0))</f>
        <v>1060.8869006359914</v>
      </c>
      <c r="L80" s="239">
        <f ca="1">IF(ISERROR(VLOOKUP($B80,'DTOC backsheet'!$D$5:$U$181,L$11,0)),"",VLOOKUP($B80,'DTOC backsheet'!$D$5:$U$181, L$11,0))</f>
        <v>873.5411470231569</v>
      </c>
      <c r="M80" s="239">
        <f ca="1">IF(ISERROR(VLOOKUP($B80,'DTOC backsheet'!$D$5:$U$181,M$11,0)),"",VLOOKUP($B80,'DTOC backsheet'!$D$5:$U$181, M$11,0))</f>
        <v>1009.1543453977333</v>
      </c>
      <c r="N80" s="237">
        <f ca="1">IF(ISERROR(VLOOKUP($B80,'DTOC backsheet'!$D$5:$U$181,N$11,0)),"",VLOOKUP($B80,'DTOC backsheet'!$D$5:$U$181, N$11,0))</f>
        <v>1000.655425608591</v>
      </c>
      <c r="O80" s="378"/>
    </row>
    <row r="81" spans="1:15">
      <c r="A81" s="3">
        <v>66</v>
      </c>
      <c r="B81" s="202" t="str">
        <f t="shared" ca="1" si="1"/>
        <v>E06000011</v>
      </c>
      <c r="C81" s="203" t="str">
        <f ca="1">IFERROR(VLOOKUP($B81,'Org list'!$J$9:$K$637,2,0), "")</f>
        <v>East Riding of Yorkshire</v>
      </c>
      <c r="D81" s="331">
        <f ca="1">IF(ISERROR(VLOOKUP($B81,'DTOC backsheet'!$D$5:$U$181,D$11,0)),"",VLOOKUP($B81,'DTOC backsheet'!$D$5:$U$181, D$11,0))</f>
        <v>597.86104073200352</v>
      </c>
      <c r="E81" s="237">
        <f ca="1">IF(ISERROR(VLOOKUP($B81,'DTOC backsheet'!$D$5:$U$181,E$11,0)),"",VLOOKUP($B81,'DTOC backsheet'!$D$5:$U$181, E$11,0))</f>
        <v>482.2866875692211</v>
      </c>
      <c r="F81" s="237">
        <f ca="1">IF(ISERROR(VLOOKUP($B81,'DTOC backsheet'!$D$5:$U$181,F$11,0)),"",VLOOKUP($B81,'DTOC backsheet'!$D$5:$U$181, F$11,0))</f>
        <v>581.8696207975305</v>
      </c>
      <c r="G81" s="242">
        <f ca="1">IF(ISERROR(VLOOKUP($B81,'DTOC backsheet'!$D$5:$U$181,G$11,0)),"",VLOOKUP($B81,'DTOC backsheet'!$D$5:$U$181, G$11,0))</f>
        <v>619.66752246083036</v>
      </c>
      <c r="H81" s="239">
        <f ca="1">IF(ISERROR(VLOOKUP($B81,'DTOC backsheet'!$D$188:$U$364,H$11,0)),"",VLOOKUP($B81,'DTOC backsheet'!$D$188:$U$364, H$11,0))</f>
        <v>578.80128166258442</v>
      </c>
      <c r="I81" s="237">
        <f ca="1">IF(ISERROR(VLOOKUP($B81,'DTOC backsheet'!$D$188:$U$364,I$11,0)),"",VLOOKUP($B81,'DTOC backsheet'!$D$188:$U$364, I$11,0))</f>
        <v>545.56175737234855</v>
      </c>
      <c r="J81" s="237">
        <f ca="1">IF(ISERROR(VLOOKUP($B81,'DTOC backsheet'!$D$188:$U$364,J$11,0)),"",VLOOKUP($B81,'DTOC backsheet'!$D$188:$U$364, J$11,0))</f>
        <v>507.30069486408115</v>
      </c>
      <c r="K81" s="242">
        <f ca="1">IF(ISERROR(VLOOKUP($B81,'DTOC backsheet'!$D$188:$U$364,K$11,0)),"",VLOOKUP($B81,'DTOC backsheet'!$D$188:$U$364, K$11,0))</f>
        <v>547.269840520039</v>
      </c>
      <c r="L81" s="239">
        <f ca="1">IF(ISERROR(VLOOKUP($B81,'DTOC backsheet'!$D$5:$U$181,L$11,0)),"",VLOOKUP($B81,'DTOC backsheet'!$D$5:$U$181, L$11,0))</f>
        <v>523.88380674828181</v>
      </c>
      <c r="M81" s="239">
        <f ca="1">IF(ISERROR(VLOOKUP($B81,'DTOC backsheet'!$D$5:$U$181,M$11,0)),"",VLOOKUP($B81,'DTOC backsheet'!$D$5:$U$181, M$11,0))</f>
        <v>471.13412689638579</v>
      </c>
      <c r="N81" s="237">
        <f ca="1">IF(ISERROR(VLOOKUP($B81,'DTOC backsheet'!$D$5:$U$181,N$11,0)),"",VLOOKUP($B81,'DTOC backsheet'!$D$5:$U$181, N$11,0))</f>
        <v>370.331656494475</v>
      </c>
      <c r="O81" s="378"/>
    </row>
    <row r="82" spans="1:15">
      <c r="A82" s="3">
        <v>67</v>
      </c>
      <c r="B82" s="202" t="str">
        <f t="shared" ca="1" si="1"/>
        <v>E10000011</v>
      </c>
      <c r="C82" s="203" t="str">
        <f ca="1">IFERROR(VLOOKUP($B82,'Org list'!$J$9:$K$637,2,0), "")</f>
        <v>East Sussex</v>
      </c>
      <c r="D82" s="331">
        <f ca="1">IF(ISERROR(VLOOKUP($B82,'DTOC backsheet'!$D$5:$U$181,D$11,0)),"",VLOOKUP($B82,'DTOC backsheet'!$D$5:$U$181, D$11,0))</f>
        <v>943.53012253588918</v>
      </c>
      <c r="E82" s="237">
        <f ca="1">IF(ISERROR(VLOOKUP($B82,'DTOC backsheet'!$D$5:$U$181,E$11,0)),"",VLOOKUP($B82,'DTOC backsheet'!$D$5:$U$181, E$11,0))</f>
        <v>1101.1322842839736</v>
      </c>
      <c r="F82" s="237">
        <f ca="1">IF(ISERROR(VLOOKUP($B82,'DTOC backsheet'!$D$5:$U$181,F$11,0)),"",VLOOKUP($B82,'DTOC backsheet'!$D$5:$U$181, F$11,0))</f>
        <v>1202.0346962107942</v>
      </c>
      <c r="G82" s="242">
        <f ca="1">IF(ISERROR(VLOOKUP($B82,'DTOC backsheet'!$D$5:$U$181,G$11,0)),"",VLOOKUP($B82,'DTOC backsheet'!$D$5:$U$181, G$11,0))</f>
        <v>1570.6987838241548</v>
      </c>
      <c r="H82" s="239">
        <f ca="1">IF(ISERROR(VLOOKUP($B82,'DTOC backsheet'!$D$188:$U$364,H$11,0)),"",VLOOKUP($B82,'DTOC backsheet'!$D$188:$U$364, H$11,0))</f>
        <v>936.44085799922459</v>
      </c>
      <c r="I82" s="237">
        <f ca="1">IF(ISERROR(VLOOKUP($B82,'DTOC backsheet'!$D$188:$U$364,I$11,0)),"",VLOOKUP($B82,'DTOC backsheet'!$D$188:$U$364, I$11,0))</f>
        <v>1065.5259112726033</v>
      </c>
      <c r="J82" s="237">
        <f ca="1">IF(ISERROR(VLOOKUP($B82,'DTOC backsheet'!$D$188:$U$364,J$11,0)),"",VLOOKUP($B82,'DTOC backsheet'!$D$188:$U$364, J$11,0))</f>
        <v>1194.3812758390895</v>
      </c>
      <c r="K82" s="242">
        <f ca="1">IF(ISERROR(VLOOKUP($B82,'DTOC backsheet'!$D$188:$U$364,K$11,0)),"",VLOOKUP($B82,'DTOC backsheet'!$D$188:$U$364, K$11,0))</f>
        <v>927.9423758442158</v>
      </c>
      <c r="L82" s="239">
        <f ca="1">IF(ISERROR(VLOOKUP($B82,'DTOC backsheet'!$D$5:$U$181,L$11,0)),"",VLOOKUP($B82,'DTOC backsheet'!$D$5:$U$181, L$11,0))</f>
        <v>1135.1215894609193</v>
      </c>
      <c r="M82" s="239">
        <f ca="1">IF(ISERROR(VLOOKUP($B82,'DTOC backsheet'!$D$5:$U$181,M$11,0)),"",VLOOKUP($B82,'DTOC backsheet'!$D$5:$U$181, M$11,0))</f>
        <v>1390.0760541111865</v>
      </c>
      <c r="N82" s="237">
        <f ca="1">IF(ISERROR(VLOOKUP($B82,'DTOC backsheet'!$D$5:$U$181,N$11,0)),"",VLOOKUP($B82,'DTOC backsheet'!$D$5:$U$181, N$11,0))</f>
        <v>1571.7598212628636</v>
      </c>
      <c r="O82" s="378"/>
    </row>
    <row r="83" spans="1:15">
      <c r="A83" s="3">
        <v>68</v>
      </c>
      <c r="B83" s="202" t="str">
        <f t="shared" ca="1" si="1"/>
        <v>E09000010</v>
      </c>
      <c r="C83" s="203" t="str">
        <f ca="1">IFERROR(VLOOKUP($B83,'Org list'!$J$9:$K$637,2,0), "")</f>
        <v>Enfield</v>
      </c>
      <c r="D83" s="331">
        <f ca="1">IF(ISERROR(VLOOKUP($B83,'DTOC backsheet'!$D$5:$U$181,D$11,0)),"",VLOOKUP($B83,'DTOC backsheet'!$D$5:$U$181, D$11,0))</f>
        <v>509.57235978916833</v>
      </c>
      <c r="E83" s="237">
        <f ca="1">IF(ISERROR(VLOOKUP($B83,'DTOC backsheet'!$D$5:$U$181,E$11,0)),"",VLOOKUP($B83,'DTOC backsheet'!$D$5:$U$181, E$11,0))</f>
        <v>578.7988298891438</v>
      </c>
      <c r="F83" s="237">
        <f ca="1">IF(ISERROR(VLOOKUP($B83,'DTOC backsheet'!$D$5:$U$181,F$11,0)),"",VLOOKUP($B83,'DTOC backsheet'!$D$5:$U$181, F$11,0))</f>
        <v>407.57596301464827</v>
      </c>
      <c r="G83" s="242">
        <f ca="1">IF(ISERROR(VLOOKUP($B83,'DTOC backsheet'!$D$5:$U$181,G$11,0)),"",VLOOKUP($B83,'DTOC backsheet'!$D$5:$U$181, G$11,0))</f>
        <v>654.16966124059627</v>
      </c>
      <c r="H83" s="239">
        <f ca="1">IF(ISERROR(VLOOKUP($B83,'DTOC backsheet'!$D$188:$U$364,H$11,0)),"",VLOOKUP($B83,'DTOC backsheet'!$D$188:$U$364, H$11,0))</f>
        <v>491.16053165265163</v>
      </c>
      <c r="I83" s="237">
        <f ca="1">IF(ISERROR(VLOOKUP($B83,'DTOC backsheet'!$D$188:$U$364,I$11,0)),"",VLOOKUP($B83,'DTOC backsheet'!$D$188:$U$364, I$11,0))</f>
        <v>460.87880439181129</v>
      </c>
      <c r="J83" s="237">
        <f ca="1">IF(ISERROR(VLOOKUP($B83,'DTOC backsheet'!$D$188:$U$364,J$11,0)),"",VLOOKUP($B83,'DTOC backsheet'!$D$188:$U$364, J$11,0))</f>
        <v>460.87880439181129</v>
      </c>
      <c r="K83" s="242">
        <f ca="1">IF(ISERROR(VLOOKUP($B83,'DTOC backsheet'!$D$188:$U$364,K$11,0)),"",VLOOKUP($B83,'DTOC backsheet'!$D$188:$U$364, K$11,0))</f>
        <v>460.87880439181129</v>
      </c>
      <c r="L83" s="239">
        <f ca="1">IF(ISERROR(VLOOKUP($B83,'DTOC backsheet'!$D$5:$U$181,L$11,0)),"",VLOOKUP($B83,'DTOC backsheet'!$D$5:$U$181, L$11,0))</f>
        <v>367.01453440138459</v>
      </c>
      <c r="M83" s="239">
        <f ca="1">IF(ISERROR(VLOOKUP($B83,'DTOC backsheet'!$D$5:$U$181,M$11,0)),"",VLOOKUP($B83,'DTOC backsheet'!$D$5:$U$181, M$11,0))</f>
        <v>511.55931252646241</v>
      </c>
      <c r="N83" s="237">
        <f ca="1">IF(ISERROR(VLOOKUP($B83,'DTOC backsheet'!$D$5:$U$181,N$11,0)),"",VLOOKUP($B83,'DTOC backsheet'!$D$5:$U$181, N$11,0))</f>
        <v>666.60175610196484</v>
      </c>
      <c r="O83" s="378"/>
    </row>
    <row r="84" spans="1:15">
      <c r="A84" s="3">
        <v>69</v>
      </c>
      <c r="B84" s="202" t="str">
        <f t="shared" ca="1" si="1"/>
        <v>E10000012</v>
      </c>
      <c r="C84" s="203" t="str">
        <f ca="1">IFERROR(VLOOKUP($B84,'Org list'!$J$9:$K$637,2,0), "")</f>
        <v>Essex</v>
      </c>
      <c r="D84" s="331">
        <f ca="1">IF(ISERROR(VLOOKUP($B84,'DTOC backsheet'!$D$5:$U$181,D$11,0)),"",VLOOKUP($B84,'DTOC backsheet'!$D$5:$U$181, D$11,0))</f>
        <v>700.3759061043371</v>
      </c>
      <c r="E84" s="237">
        <f ca="1">IF(ISERROR(VLOOKUP($B84,'DTOC backsheet'!$D$5:$U$181,E$11,0)),"",VLOOKUP($B84,'DTOC backsheet'!$D$5:$U$181, E$11,0))</f>
        <v>854.85100771690475</v>
      </c>
      <c r="F84" s="237">
        <f ca="1">IF(ISERROR(VLOOKUP($B84,'DTOC backsheet'!$D$5:$U$181,F$11,0)),"",VLOOKUP($B84,'DTOC backsheet'!$D$5:$U$181, F$11,0))</f>
        <v>878.11105175282012</v>
      </c>
      <c r="G84" s="242">
        <f ca="1">IF(ISERROR(VLOOKUP($B84,'DTOC backsheet'!$D$5:$U$181,G$11,0)),"",VLOOKUP($B84,'DTOC backsheet'!$D$5:$U$181, G$11,0))</f>
        <v>916.81860594999227</v>
      </c>
      <c r="H84" s="239">
        <f ca="1">IF(ISERROR(VLOOKUP($B84,'DTOC backsheet'!$D$188:$U$364,H$11,0)),"",VLOOKUP($B84,'DTOC backsheet'!$D$188:$U$364, H$11,0))</f>
        <v>700.37590610433665</v>
      </c>
      <c r="I84" s="237">
        <f ca="1">IF(ISERROR(VLOOKUP($B84,'DTOC backsheet'!$D$188:$U$364,I$11,0)),"",VLOOKUP($B84,'DTOC backsheet'!$D$188:$U$364, I$11,0))</f>
        <v>854.45898912561574</v>
      </c>
      <c r="J84" s="237">
        <f ca="1">IF(ISERROR(VLOOKUP($B84,'DTOC backsheet'!$D$188:$U$364,J$11,0)),"",VLOOKUP($B84,'DTOC backsheet'!$D$188:$U$364, J$11,0))</f>
        <v>876.48112802060575</v>
      </c>
      <c r="K84" s="242">
        <f ca="1">IF(ISERROR(VLOOKUP($B84,'DTOC backsheet'!$D$188:$U$364,K$11,0)),"",VLOOKUP($B84,'DTOC backsheet'!$D$188:$U$364, K$11,0))</f>
        <v>715.27907130927827</v>
      </c>
      <c r="L84" s="239">
        <f ca="1">IF(ISERROR(VLOOKUP($B84,'DTOC backsheet'!$D$5:$U$181,L$11,0)),"",VLOOKUP($B84,'DTOC backsheet'!$D$5:$U$181, L$11,0))</f>
        <v>920.08496303268623</v>
      </c>
      <c r="M84" s="239">
        <f ca="1">IF(ISERROR(VLOOKUP($B84,'DTOC backsheet'!$D$5:$U$181,M$11,0)),"",VLOOKUP($B84,'DTOC backsheet'!$D$5:$U$181, M$11,0))</f>
        <v>718.89070208805663</v>
      </c>
      <c r="N84" s="237">
        <f ca="1">IF(ISERROR(VLOOKUP($B84,'DTOC backsheet'!$D$5:$U$181,N$11,0)),"",VLOOKUP($B84,'DTOC backsheet'!$D$5:$U$181, N$11,0))</f>
        <v>851.19971256915721</v>
      </c>
      <c r="O84" s="378"/>
    </row>
    <row r="85" spans="1:15">
      <c r="A85" s="3">
        <v>70</v>
      </c>
      <c r="B85" s="202" t="str">
        <f t="shared" ca="1" si="1"/>
        <v>E08000037</v>
      </c>
      <c r="C85" s="203" t="str">
        <f ca="1">IFERROR(VLOOKUP($B85,'Org list'!$J$9:$K$637,2,0), "")</f>
        <v>Gateshead</v>
      </c>
      <c r="D85" s="331">
        <f ca="1">IF(ISERROR(VLOOKUP($B85,'DTOC backsheet'!$D$5:$U$181,D$11,0)),"",VLOOKUP($B85,'DTOC backsheet'!$D$5:$U$181, D$11,0))</f>
        <v>342.99102013470383</v>
      </c>
      <c r="E85" s="237">
        <f ca="1">IF(ISERROR(VLOOKUP($B85,'DTOC backsheet'!$D$5:$U$181,E$11,0)),"",VLOOKUP($B85,'DTOC backsheet'!$D$5:$U$181, E$11,0))</f>
        <v>761.78802660352699</v>
      </c>
      <c r="F85" s="237">
        <f ca="1">IF(ISERROR(VLOOKUP($B85,'DTOC backsheet'!$D$5:$U$181,F$11,0)),"",VLOOKUP($B85,'DTOC backsheet'!$D$5:$U$181, F$11,0))</f>
        <v>850.0212238120921</v>
      </c>
      <c r="G85" s="242">
        <f ca="1">IF(ISERROR(VLOOKUP($B85,'DTOC backsheet'!$D$5:$U$181,G$11,0)),"",VLOOKUP($B85,'DTOC backsheet'!$D$5:$U$181, G$11,0))</f>
        <v>402.64163233204363</v>
      </c>
      <c r="H85" s="239">
        <f ca="1">IF(ISERROR(VLOOKUP($B85,'DTOC backsheet'!$D$188:$U$364,H$11,0)),"",VLOOKUP($B85,'DTOC backsheet'!$D$188:$U$364, H$11,0))</f>
        <v>294.03769793565476</v>
      </c>
      <c r="I85" s="237">
        <f ca="1">IF(ISERROR(VLOOKUP($B85,'DTOC backsheet'!$D$188:$U$364,I$11,0)),"",VLOOKUP($B85,'DTOC backsheet'!$D$188:$U$364, I$11,0))</f>
        <v>743.45110572783449</v>
      </c>
      <c r="J85" s="237">
        <f ca="1">IF(ISERROR(VLOOKUP($B85,'DTOC backsheet'!$D$188:$U$364,J$11,0)),"",VLOOKUP($B85,'DTOC backsheet'!$D$188:$U$364, J$11,0))</f>
        <v>623.97894635608429</v>
      </c>
      <c r="K85" s="242">
        <f ca="1">IF(ISERROR(VLOOKUP($B85,'DTOC backsheet'!$D$188:$U$364,K$11,0)),"",VLOOKUP($B85,'DTOC backsheet'!$D$188:$U$364, K$11,0))</f>
        <v>406.08153651745164</v>
      </c>
      <c r="L85" s="239">
        <f ca="1">IF(ISERROR(VLOOKUP($B85,'DTOC backsheet'!$D$5:$U$181,L$11,0)),"",VLOOKUP($B85,'DTOC backsheet'!$D$5:$U$181, L$11,0))</f>
        <v>510.69705430929514</v>
      </c>
      <c r="M85" s="239">
        <f ca="1">IF(ISERROR(VLOOKUP($B85,'DTOC backsheet'!$D$5:$U$181,M$11,0)),"",VLOOKUP($B85,'DTOC backsheet'!$D$5:$U$181, M$11,0))</f>
        <v>658.02541664337059</v>
      </c>
      <c r="N85" s="237">
        <f ca="1">IF(ISERROR(VLOOKUP($B85,'DTOC backsheet'!$D$5:$U$181,N$11,0)),"",VLOOKUP($B85,'DTOC backsheet'!$D$5:$U$181, N$11,0))</f>
        <v>370.79701276517306</v>
      </c>
      <c r="O85" s="378"/>
    </row>
    <row r="86" spans="1:15">
      <c r="A86" s="3">
        <v>71</v>
      </c>
      <c r="B86" s="202" t="str">
        <f t="shared" ca="1" si="1"/>
        <v>E10000013</v>
      </c>
      <c r="C86" s="203" t="str">
        <f ca="1">IFERROR(VLOOKUP($B86,'Org list'!$J$9:$K$637,2,0), "")</f>
        <v>Gloucestershire</v>
      </c>
      <c r="D86" s="331">
        <f ca="1">IF(ISERROR(VLOOKUP($B86,'DTOC backsheet'!$D$5:$U$181,D$11,0)),"",VLOOKUP($B86,'DTOC backsheet'!$D$5:$U$181, D$11,0))</f>
        <v>500.19624071288513</v>
      </c>
      <c r="E86" s="237">
        <f ca="1">IF(ISERROR(VLOOKUP($B86,'DTOC backsheet'!$D$5:$U$181,E$11,0)),"",VLOOKUP($B86,'DTOC backsheet'!$D$5:$U$181, E$11,0))</f>
        <v>407.92503607850324</v>
      </c>
      <c r="F86" s="237">
        <f ca="1">IF(ISERROR(VLOOKUP($B86,'DTOC backsheet'!$D$5:$U$181,F$11,0)),"",VLOOKUP($B86,'DTOC backsheet'!$D$5:$U$181, F$11,0))</f>
        <v>449.02579538112326</v>
      </c>
      <c r="G86" s="242">
        <f ca="1">IF(ISERROR(VLOOKUP($B86,'DTOC backsheet'!$D$5:$U$181,G$11,0)),"",VLOOKUP($B86,'DTOC backsheet'!$D$5:$U$181, G$11,0))</f>
        <v>565.54644800405094</v>
      </c>
      <c r="H86" s="239">
        <f ca="1">IF(ISERROR(VLOOKUP($B86,'DTOC backsheet'!$D$188:$U$364,H$11,0)),"",VLOOKUP($B86,'DTOC backsheet'!$D$188:$U$364, H$11,0))</f>
        <v>608.4632099774509</v>
      </c>
      <c r="I86" s="237">
        <f ca="1">IF(ISERROR(VLOOKUP($B86,'DTOC backsheet'!$D$188:$U$364,I$11,0)),"",VLOOKUP($B86,'DTOC backsheet'!$D$188:$U$364, I$11,0))</f>
        <v>516.40491678276294</v>
      </c>
      <c r="J86" s="237">
        <f ca="1">IF(ISERROR(VLOOKUP($B86,'DTOC backsheet'!$D$188:$U$364,J$11,0)),"",VLOOKUP($B86,'DTOC backsheet'!$D$188:$U$364, J$11,0))</f>
        <v>462.69880543735565</v>
      </c>
      <c r="K86" s="242">
        <f ca="1">IF(ISERROR(VLOOKUP($B86,'DTOC backsheet'!$D$188:$U$364,K$11,0)),"",VLOOKUP($B86,'DTOC backsheet'!$D$188:$U$364, K$11,0))</f>
        <v>520.53615611702514</v>
      </c>
      <c r="L86" s="239">
        <f ca="1">IF(ISERROR(VLOOKUP($B86,'DTOC backsheet'!$D$5:$U$181,L$11,0)),"",VLOOKUP($B86,'DTOC backsheet'!$D$5:$U$181, L$11,0))</f>
        <v>726.89411101115445</v>
      </c>
      <c r="M86" s="239">
        <f ca="1">IF(ISERROR(VLOOKUP($B86,'DTOC backsheet'!$D$5:$U$181,M$11,0)),"",VLOOKUP($B86,'DTOC backsheet'!$D$5:$U$181, M$11,0))</f>
        <v>493.7086019216934</v>
      </c>
      <c r="N86" s="237">
        <f ca="1">IF(ISERROR(VLOOKUP($B86,'DTOC backsheet'!$D$5:$U$181,N$11,0)),"",VLOOKUP($B86,'DTOC backsheet'!$D$5:$U$181, N$11,0))</f>
        <v>654.26590345573175</v>
      </c>
      <c r="O86" s="378"/>
    </row>
    <row r="87" spans="1:15">
      <c r="A87" s="3">
        <v>72</v>
      </c>
      <c r="B87" s="202" t="str">
        <f t="shared" ca="1" si="1"/>
        <v>E09000011</v>
      </c>
      <c r="C87" s="203" t="str">
        <f ca="1">IFERROR(VLOOKUP($B87,'Org list'!$J$9:$K$637,2,0), "")</f>
        <v>Greenwich</v>
      </c>
      <c r="D87" s="331">
        <f ca="1">IF(ISERROR(VLOOKUP($B87,'DTOC backsheet'!$D$5:$U$181,D$11,0)),"",VLOOKUP($B87,'DTOC backsheet'!$D$5:$U$181, D$11,0))</f>
        <v>530.52680664192076</v>
      </c>
      <c r="E87" s="237">
        <f ca="1">IF(ISERROR(VLOOKUP($B87,'DTOC backsheet'!$D$5:$U$181,E$11,0)),"",VLOOKUP($B87,'DTOC backsheet'!$D$5:$U$181, E$11,0))</f>
        <v>612.60271521839684</v>
      </c>
      <c r="F87" s="237">
        <f ca="1">IF(ISERROR(VLOOKUP($B87,'DTOC backsheet'!$D$5:$U$181,F$11,0)),"",VLOOKUP($B87,'DTOC backsheet'!$D$5:$U$181, F$11,0))</f>
        <v>426.20140477664086</v>
      </c>
      <c r="G87" s="242">
        <f ca="1">IF(ISERROR(VLOOKUP($B87,'DTOC backsheet'!$D$5:$U$181,G$11,0)),"",VLOOKUP($B87,'DTOC backsheet'!$D$5:$U$181, G$11,0))</f>
        <v>329.29250067429564</v>
      </c>
      <c r="H87" s="239">
        <f ca="1">IF(ISERROR(VLOOKUP($B87,'DTOC backsheet'!$D$188:$U$364,H$11,0)),"",VLOOKUP($B87,'DTOC backsheet'!$D$188:$U$364, H$11,0))</f>
        <v>513.10029845676092</v>
      </c>
      <c r="I87" s="237">
        <f ca="1">IF(ISERROR(VLOOKUP($B87,'DTOC backsheet'!$D$188:$U$364,I$11,0)),"",VLOOKUP($B87,'DTOC backsheet'!$D$188:$U$364, I$11,0))</f>
        <v>469.12027287475286</v>
      </c>
      <c r="J87" s="237">
        <f ca="1">IF(ISERROR(VLOOKUP($B87,'DTOC backsheet'!$D$188:$U$364,J$11,0)),"",VLOOKUP($B87,'DTOC backsheet'!$D$188:$U$364, J$11,0))</f>
        <v>449.57359483830481</v>
      </c>
      <c r="K87" s="242">
        <f ca="1">IF(ISERROR(VLOOKUP($B87,'DTOC backsheet'!$D$188:$U$364,K$11,0)),"",VLOOKUP($B87,'DTOC backsheet'!$D$188:$U$364, K$11,0))</f>
        <v>464.23360336564087</v>
      </c>
      <c r="L87" s="239">
        <f ca="1">IF(ISERROR(VLOOKUP($B87,'DTOC backsheet'!$D$5:$U$181,L$11,0)),"",VLOOKUP($B87,'DTOC backsheet'!$D$5:$U$181, L$11,0))</f>
        <v>425.14024729274479</v>
      </c>
      <c r="M87" s="239">
        <f ca="1">IF(ISERROR(VLOOKUP($B87,'DTOC backsheet'!$D$5:$U$181,M$11,0)),"",VLOOKUP($B87,'DTOC backsheet'!$D$5:$U$181, M$11,0))</f>
        <v>280.49482982302931</v>
      </c>
      <c r="N87" s="237">
        <f ca="1">IF(ISERROR(VLOOKUP($B87,'DTOC backsheet'!$D$5:$U$181,N$11,0)),"",VLOOKUP($B87,'DTOC backsheet'!$D$5:$U$181, N$11,0))</f>
        <v>256.06148227746928</v>
      </c>
      <c r="O87" s="378"/>
    </row>
    <row r="88" spans="1:15">
      <c r="A88" s="3">
        <v>73</v>
      </c>
      <c r="B88" s="202" t="str">
        <f t="shared" ca="1" si="1"/>
        <v>E09000012</v>
      </c>
      <c r="C88" s="203" t="str">
        <f ca="1">IFERROR(VLOOKUP($B88,'Org list'!$J$9:$K$637,2,0), "")</f>
        <v>Hackney</v>
      </c>
      <c r="D88" s="331">
        <f ca="1">IF(ISERROR(VLOOKUP($B88,'DTOC backsheet'!$D$5:$U$181,D$11,0)),"",VLOOKUP($B88,'DTOC backsheet'!$D$5:$U$181, D$11,0))</f>
        <v>628.14233316110551</v>
      </c>
      <c r="E88" s="237">
        <f ca="1">IF(ISERROR(VLOOKUP($B88,'DTOC backsheet'!$D$5:$U$181,E$11,0)),"",VLOOKUP($B88,'DTOC backsheet'!$D$5:$U$181, E$11,0))</f>
        <v>840.1840262456725</v>
      </c>
      <c r="F88" s="237">
        <f ca="1">IF(ISERROR(VLOOKUP($B88,'DTOC backsheet'!$D$5:$U$181,F$11,0)),"",VLOOKUP($B88,'DTOC backsheet'!$D$5:$U$181, F$11,0))</f>
        <v>816.73470959867325</v>
      </c>
      <c r="G88" s="242">
        <f ca="1">IF(ISERROR(VLOOKUP($B88,'DTOC backsheet'!$D$5:$U$181,G$11,0)),"",VLOOKUP($B88,'DTOC backsheet'!$D$5:$U$181, G$11,0))</f>
        <v>943.95972544941355</v>
      </c>
      <c r="H88" s="239">
        <f ca="1">IF(ISERROR(VLOOKUP($B88,'DTOC backsheet'!$D$188:$U$364,H$11,0)),"",VLOOKUP($B88,'DTOC backsheet'!$D$188:$U$364, H$11,0))</f>
        <v>622.67628525598332</v>
      </c>
      <c r="I88" s="237">
        <f ca="1">IF(ISERROR(VLOOKUP($B88,'DTOC backsheet'!$D$188:$U$364,I$11,0)),"",VLOOKUP($B88,'DTOC backsheet'!$D$188:$U$364, I$11,0))</f>
        <v>786.75015187228257</v>
      </c>
      <c r="J88" s="237">
        <f ca="1">IF(ISERROR(VLOOKUP($B88,'DTOC backsheet'!$D$188:$U$364,J$11,0)),"",VLOOKUP($B88,'DTOC backsheet'!$D$188:$U$364, J$11,0))</f>
        <v>762.16420962627376</v>
      </c>
      <c r="K88" s="242">
        <f ca="1">IF(ISERROR(VLOOKUP($B88,'DTOC backsheet'!$D$188:$U$364,K$11,0)),"",VLOOKUP($B88,'DTOC backsheet'!$D$188:$U$364, K$11,0))</f>
        <v>712.99232513425613</v>
      </c>
      <c r="L88" s="239">
        <f ca="1">IF(ISERROR(VLOOKUP($B88,'DTOC backsheet'!$D$5:$U$181,L$11,0)),"",VLOOKUP($B88,'DTOC backsheet'!$D$5:$U$181, L$11,0))</f>
        <v>881.16017009695645</v>
      </c>
      <c r="M88" s="239">
        <f ca="1">IF(ISERROR(VLOOKUP($B88,'DTOC backsheet'!$D$5:$U$181,M$11,0)),"",VLOOKUP($B88,'DTOC backsheet'!$D$5:$U$181, M$11,0))</f>
        <v>997.69753634303834</v>
      </c>
      <c r="N88" s="237">
        <f ca="1">IF(ISERROR(VLOOKUP($B88,'DTOC backsheet'!$D$5:$U$181,N$11,0)),"",VLOOKUP($B88,'DTOC backsheet'!$D$5:$U$181, N$11,0))</f>
        <v>1015.3994147601647</v>
      </c>
      <c r="O88" s="378"/>
    </row>
    <row r="89" spans="1:15">
      <c r="A89" s="3">
        <v>74</v>
      </c>
      <c r="B89" s="202" t="str">
        <f t="shared" ca="1" si="1"/>
        <v>E06000006</v>
      </c>
      <c r="C89" s="203" t="str">
        <f ca="1">IFERROR(VLOOKUP($B89,'Org list'!$J$9:$K$637,2,0), "")</f>
        <v>Halton</v>
      </c>
      <c r="D89" s="331">
        <f ca="1">IF(ISERROR(VLOOKUP($B89,'DTOC backsheet'!$D$5:$U$181,D$11,0)),"",VLOOKUP($B89,'DTOC backsheet'!$D$5:$U$181, D$11,0))</f>
        <v>808.15877146332855</v>
      </c>
      <c r="E89" s="237">
        <f ca="1">IF(ISERROR(VLOOKUP($B89,'DTOC backsheet'!$D$5:$U$181,E$11,0)),"",VLOOKUP($B89,'DTOC backsheet'!$D$5:$U$181, E$11,0))</f>
        <v>701.15162013464067</v>
      </c>
      <c r="F89" s="237">
        <f ca="1">IF(ISERROR(VLOOKUP($B89,'DTOC backsheet'!$D$5:$U$181,F$11,0)),"",VLOOKUP($B89,'DTOC backsheet'!$D$5:$U$181, F$11,0))</f>
        <v>620.64147770638976</v>
      </c>
      <c r="G89" s="242">
        <f ca="1">IF(ISERROR(VLOOKUP($B89,'DTOC backsheet'!$D$5:$U$181,G$11,0)),"",VLOOKUP($B89,'DTOC backsheet'!$D$5:$U$181, G$11,0))</f>
        <v>648.1576023337667</v>
      </c>
      <c r="H89" s="239">
        <f ca="1">IF(ISERROR(VLOOKUP($B89,'DTOC backsheet'!$D$188:$U$364,H$11,0)),"",VLOOKUP($B89,'DTOC backsheet'!$D$188:$U$364, H$11,0))</f>
        <v>506.14340707507341</v>
      </c>
      <c r="I89" s="237">
        <f ca="1">IF(ISERROR(VLOOKUP($B89,'DTOC backsheet'!$D$188:$U$364,I$11,0)),"",VLOOKUP($B89,'DTOC backsheet'!$D$188:$U$364, I$11,0))</f>
        <v>568.14089268065482</v>
      </c>
      <c r="J89" s="237">
        <f ca="1">IF(ISERROR(VLOOKUP($B89,'DTOC backsheet'!$D$188:$U$364,J$11,0)),"",VLOOKUP($B89,'DTOC backsheet'!$D$188:$U$364, J$11,0))</f>
        <v>568.14089268065482</v>
      </c>
      <c r="K89" s="242">
        <f ca="1">IF(ISERROR(VLOOKUP($B89,'DTOC backsheet'!$D$188:$U$364,K$11,0)),"",VLOOKUP($B89,'DTOC backsheet'!$D$188:$U$364, K$11,0))</f>
        <v>568.14089268065482</v>
      </c>
      <c r="L89" s="239">
        <f ca="1">IF(ISERROR(VLOOKUP($B89,'DTOC backsheet'!$D$5:$U$181,L$11,0)),"",VLOOKUP($B89,'DTOC backsheet'!$D$5:$U$181, L$11,0))</f>
        <v>941.14215853718474</v>
      </c>
      <c r="M89" s="239">
        <f ca="1">IF(ISERROR(VLOOKUP($B89,'DTOC backsheet'!$D$5:$U$181,M$11,0)),"",VLOOKUP($B89,'DTOC backsheet'!$D$5:$U$181, M$11,0))</f>
        <v>560.01007489631627</v>
      </c>
      <c r="N89" s="237">
        <f ca="1">IF(ISERROR(VLOOKUP($B89,'DTOC backsheet'!$D$5:$U$181,N$11,0)),"",VLOOKUP($B89,'DTOC backsheet'!$D$5:$U$181, N$11,0))</f>
        <v>540.69938265851226</v>
      </c>
      <c r="O89" s="378"/>
    </row>
    <row r="90" spans="1:15">
      <c r="A90" s="3">
        <v>75</v>
      </c>
      <c r="B90" s="202" t="str">
        <f t="shared" ca="1" si="1"/>
        <v>E09000013</v>
      </c>
      <c r="C90" s="203" t="str">
        <f ca="1">IFERROR(VLOOKUP($B90,'Org list'!$J$9:$K$637,2,0), "")</f>
        <v>Hammersmith and Fulham</v>
      </c>
      <c r="D90" s="331">
        <f ca="1">IF(ISERROR(VLOOKUP($B90,'DTOC backsheet'!$D$5:$U$181,D$11,0)),"",VLOOKUP($B90,'DTOC backsheet'!$D$5:$U$181, D$11,0))</f>
        <v>399.72510665263724</v>
      </c>
      <c r="E90" s="237">
        <f ca="1">IF(ISERROR(VLOOKUP($B90,'DTOC backsheet'!$D$5:$U$181,E$11,0)),"",VLOOKUP($B90,'DTOC backsheet'!$D$5:$U$181, E$11,0))</f>
        <v>414.07421304529595</v>
      </c>
      <c r="F90" s="237">
        <f ca="1">IF(ISERROR(VLOOKUP($B90,'DTOC backsheet'!$D$5:$U$181,F$11,0)),"",VLOOKUP($B90,'DTOC backsheet'!$D$5:$U$181, F$11,0))</f>
        <v>384.00941869877283</v>
      </c>
      <c r="G90" s="242">
        <f ca="1">IF(ISERROR(VLOOKUP($B90,'DTOC backsheet'!$D$5:$U$181,G$11,0)),"",VLOOKUP($B90,'DTOC backsheet'!$D$5:$U$181, G$11,0))</f>
        <v>472.83722017713666</v>
      </c>
      <c r="H90" s="239">
        <f ca="1">IF(ISERROR(VLOOKUP($B90,'DTOC backsheet'!$D$188:$U$364,H$11,0)),"",VLOOKUP($B90,'DTOC backsheet'!$D$188:$U$364, H$11,0))</f>
        <v>498.88179572643929</v>
      </c>
      <c r="I90" s="237">
        <f ca="1">IF(ISERROR(VLOOKUP($B90,'DTOC backsheet'!$D$188:$U$364,I$11,0)),"",VLOOKUP($B90,'DTOC backsheet'!$D$188:$U$364, I$11,0))</f>
        <v>488.29031085278945</v>
      </c>
      <c r="J90" s="237">
        <f ca="1">IF(ISERROR(VLOOKUP($B90,'DTOC backsheet'!$D$188:$U$364,J$11,0)),"",VLOOKUP($B90,'DTOC backsheet'!$D$188:$U$364, J$11,0))</f>
        <v>477.6988259791396</v>
      </c>
      <c r="K90" s="242">
        <f ca="1">IF(ISERROR(VLOOKUP($B90,'DTOC backsheet'!$D$188:$U$364,K$11,0)),"",VLOOKUP($B90,'DTOC backsheet'!$D$188:$U$364, K$11,0))</f>
        <v>467.10734110548987</v>
      </c>
      <c r="L90" s="239">
        <f ca="1">IF(ISERROR(VLOOKUP($B90,'DTOC backsheet'!$D$5:$U$181,L$11,0)),"",VLOOKUP($B90,'DTOC backsheet'!$D$5:$U$181, L$11,0))</f>
        <v>678.54654291845509</v>
      </c>
      <c r="M90" s="239">
        <f ca="1">IF(ISERROR(VLOOKUP($B90,'DTOC backsheet'!$D$5:$U$181,M$11,0)),"",VLOOKUP($B90,'DTOC backsheet'!$D$5:$U$181, M$11,0))</f>
        <v>686.74650114103451</v>
      </c>
      <c r="N90" s="237">
        <f ca="1">IF(ISERROR(VLOOKUP($B90,'DTOC backsheet'!$D$5:$U$181,N$11,0)),"",VLOOKUP($B90,'DTOC backsheet'!$D$5:$U$181, N$11,0))</f>
        <v>863.0456029264941</v>
      </c>
      <c r="O90" s="378"/>
    </row>
    <row r="91" spans="1:15">
      <c r="A91" s="3">
        <v>76</v>
      </c>
      <c r="B91" s="202" t="str">
        <f t="shared" ca="1" si="1"/>
        <v>E10000014</v>
      </c>
      <c r="C91" s="203" t="str">
        <f ca="1">IFERROR(VLOOKUP($B91,'Org list'!$J$9:$K$637,2,0), "")</f>
        <v>Hampshire</v>
      </c>
      <c r="D91" s="331">
        <f ca="1">IF(ISERROR(VLOOKUP($B91,'DTOC backsheet'!$D$5:$U$181,D$11,0)),"",VLOOKUP($B91,'DTOC backsheet'!$D$5:$U$181, D$11,0))</f>
        <v>793.43238612423829</v>
      </c>
      <c r="E91" s="237">
        <f ca="1">IF(ISERROR(VLOOKUP($B91,'DTOC backsheet'!$D$5:$U$181,E$11,0)),"",VLOOKUP($B91,'DTOC backsheet'!$D$5:$U$181, E$11,0))</f>
        <v>822.00760770719853</v>
      </c>
      <c r="F91" s="237">
        <f ca="1">IF(ISERROR(VLOOKUP($B91,'DTOC backsheet'!$D$5:$U$181,F$11,0)),"",VLOOKUP($B91,'DTOC backsheet'!$D$5:$U$181, F$11,0))</f>
        <v>904.63135695529775</v>
      </c>
      <c r="G91" s="242">
        <f ca="1">IF(ISERROR(VLOOKUP($B91,'DTOC backsheet'!$D$5:$U$181,G$11,0)),"",VLOOKUP($B91,'DTOC backsheet'!$D$5:$U$181, G$11,0))</f>
        <v>1049.0114239007817</v>
      </c>
      <c r="H91" s="239">
        <f ca="1">IF(ISERROR(VLOOKUP($B91,'DTOC backsheet'!$D$188:$U$364,H$11,0)),"",VLOOKUP($B91,'DTOC backsheet'!$D$188:$U$364, H$11,0))</f>
        <v>788.02895823362928</v>
      </c>
      <c r="I91" s="237">
        <f ca="1">IF(ISERROR(VLOOKUP($B91,'DTOC backsheet'!$D$188:$U$364,I$11,0)),"",VLOOKUP($B91,'DTOC backsheet'!$D$188:$U$364, I$11,0))</f>
        <v>601.65442225262007</v>
      </c>
      <c r="J91" s="237">
        <f ca="1">IF(ISERROR(VLOOKUP($B91,'DTOC backsheet'!$D$188:$U$364,J$11,0)),"",VLOOKUP($B91,'DTOC backsheet'!$D$188:$U$364, J$11,0))</f>
        <v>605.85722402246904</v>
      </c>
      <c r="K91" s="242">
        <f ca="1">IF(ISERROR(VLOOKUP($B91,'DTOC backsheet'!$D$188:$U$364,K$11,0)),"",VLOOKUP($B91,'DTOC backsheet'!$D$188:$U$364, K$11,0))</f>
        <v>705.04334579090789</v>
      </c>
      <c r="L91" s="239">
        <f ca="1">IF(ISERROR(VLOOKUP($B91,'DTOC backsheet'!$D$5:$U$181,L$11,0)),"",VLOOKUP($B91,'DTOC backsheet'!$D$5:$U$181, L$11,0))</f>
        <v>1036.5855702078643</v>
      </c>
      <c r="M91" s="239">
        <f ca="1">IF(ISERROR(VLOOKUP($B91,'DTOC backsheet'!$D$5:$U$181,M$11,0)),"",VLOOKUP($B91,'DTOC backsheet'!$D$5:$U$181, M$11,0))</f>
        <v>1400.4634931431181</v>
      </c>
      <c r="N91" s="237">
        <f ca="1">IF(ISERROR(VLOOKUP($B91,'DTOC backsheet'!$D$5:$U$181,N$11,0)),"",VLOOKUP($B91,'DTOC backsheet'!$D$5:$U$181, N$11,0))</f>
        <v>1508.6005476769537</v>
      </c>
      <c r="O91" s="378"/>
    </row>
    <row r="92" spans="1:15">
      <c r="A92" s="3">
        <v>77</v>
      </c>
      <c r="B92" s="202" t="str">
        <f t="shared" ca="1" si="1"/>
        <v>E09000014</v>
      </c>
      <c r="C92" s="203" t="str">
        <f ca="1">IFERROR(VLOOKUP($B92,'Org list'!$J$9:$K$637,2,0), "")</f>
        <v>Haringey</v>
      </c>
      <c r="D92" s="331">
        <f ca="1">IF(ISERROR(VLOOKUP($B92,'DTOC backsheet'!$D$5:$U$181,D$11,0)),"",VLOOKUP($B92,'DTOC backsheet'!$D$5:$U$181, D$11,0))</f>
        <v>907.30441859562234</v>
      </c>
      <c r="E92" s="237">
        <f ca="1">IF(ISERROR(VLOOKUP($B92,'DTOC backsheet'!$D$5:$U$181,E$11,0)),"",VLOOKUP($B92,'DTOC backsheet'!$D$5:$U$181, E$11,0))</f>
        <v>683.9679463259306</v>
      </c>
      <c r="F92" s="237">
        <f ca="1">IF(ISERROR(VLOOKUP($B92,'DTOC backsheet'!$D$5:$U$181,F$11,0)),"",VLOOKUP($B92,'DTOC backsheet'!$D$5:$U$181, F$11,0))</f>
        <v>826.44121311866502</v>
      </c>
      <c r="G92" s="242">
        <f ca="1">IF(ISERROR(VLOOKUP($B92,'DTOC backsheet'!$D$5:$U$181,G$11,0)),"",VLOOKUP($B92,'DTOC backsheet'!$D$5:$U$181, G$11,0))</f>
        <v>683.9679463259306</v>
      </c>
      <c r="H92" s="239">
        <f ca="1">IF(ISERROR(VLOOKUP($B92,'DTOC backsheet'!$D$188:$U$364,H$11,0)),"",VLOOKUP($B92,'DTOC backsheet'!$D$188:$U$364, H$11,0))</f>
        <v>892.14906081409572</v>
      </c>
      <c r="I92" s="237">
        <f ca="1">IF(ISERROR(VLOOKUP($B92,'DTOC backsheet'!$D$188:$U$364,I$11,0)),"",VLOOKUP($B92,'DTOC backsheet'!$D$188:$U$364, I$11,0))</f>
        <v>842.45375503930518</v>
      </c>
      <c r="J92" s="237">
        <f ca="1">IF(ISERROR(VLOOKUP($B92,'DTOC backsheet'!$D$188:$U$364,J$11,0)),"",VLOOKUP($B92,'DTOC backsheet'!$D$188:$U$364, J$11,0))</f>
        <v>634.20675941161176</v>
      </c>
      <c r="K92" s="242">
        <f ca="1">IF(ISERROR(VLOOKUP($B92,'DTOC backsheet'!$D$188:$U$364,K$11,0)),"",VLOOKUP($B92,'DTOC backsheet'!$D$188:$U$364, K$11,0))</f>
        <v>911.0806058711587</v>
      </c>
      <c r="L92" s="239">
        <f ca="1">IF(ISERROR(VLOOKUP($B92,'DTOC backsheet'!$D$5:$U$181,L$11,0)),"",VLOOKUP($B92,'DTOC backsheet'!$D$5:$U$181, L$11,0))</f>
        <v>850.02637306213035</v>
      </c>
      <c r="M92" s="239">
        <f ca="1">IF(ISERROR(VLOOKUP($B92,'DTOC backsheet'!$D$5:$U$181,M$11,0)),"",VLOOKUP($B92,'DTOC backsheet'!$D$5:$U$181, M$11,0))</f>
        <v>824.94207586152174</v>
      </c>
      <c r="N92" s="237">
        <f ca="1">IF(ISERROR(VLOOKUP($B92,'DTOC backsheet'!$D$5:$U$181,N$11,0)),"",VLOOKUP($B92,'DTOC backsheet'!$D$5:$U$181, N$11,0))</f>
        <v>715.13911453055618</v>
      </c>
      <c r="O92" s="378"/>
    </row>
    <row r="93" spans="1:15">
      <c r="A93" s="3">
        <v>78</v>
      </c>
      <c r="B93" s="202" t="str">
        <f t="shared" ca="1" si="1"/>
        <v>E09000015</v>
      </c>
      <c r="C93" s="203" t="str">
        <f ca="1">IFERROR(VLOOKUP($B93,'Org list'!$J$9:$K$637,2,0), "")</f>
        <v>Harrow</v>
      </c>
      <c r="D93" s="331">
        <f ca="1">IF(ISERROR(VLOOKUP($B93,'DTOC backsheet'!$D$5:$U$181,D$11,0)),"",VLOOKUP($B93,'DTOC backsheet'!$D$5:$U$181, D$11,0))</f>
        <v>489.64009352428872</v>
      </c>
      <c r="E93" s="237">
        <f ca="1">IF(ISERROR(VLOOKUP($B93,'DTOC backsheet'!$D$5:$U$181,E$11,0)),"",VLOOKUP($B93,'DTOC backsheet'!$D$5:$U$181, E$11,0))</f>
        <v>349.59362066995641</v>
      </c>
      <c r="F93" s="237">
        <f ca="1">IF(ISERROR(VLOOKUP($B93,'DTOC backsheet'!$D$5:$U$181,F$11,0)),"",VLOOKUP($B93,'DTOC backsheet'!$D$5:$U$181, F$11,0))</f>
        <v>452.01566798133376</v>
      </c>
      <c r="G93" s="242">
        <f ca="1">IF(ISERROR(VLOOKUP($B93,'DTOC backsheet'!$D$5:$U$181,G$11,0)),"",VLOOKUP($B93,'DTOC backsheet'!$D$5:$U$181, G$11,0))</f>
        <v>374.67657103192636</v>
      </c>
      <c r="H93" s="239">
        <f ca="1">IF(ISERROR(VLOOKUP($B93,'DTOC backsheet'!$D$188:$U$364,H$11,0)),"",VLOOKUP($B93,'DTOC backsheet'!$D$188:$U$364, H$11,0))</f>
        <v>479.1689037662224</v>
      </c>
      <c r="I93" s="237">
        <f ca="1">IF(ISERROR(VLOOKUP($B93,'DTOC backsheet'!$D$188:$U$364,I$11,0)),"",VLOOKUP($B93,'DTOC backsheet'!$D$188:$U$364, I$11,0))</f>
        <v>671.3171683351876</v>
      </c>
      <c r="J93" s="237">
        <f ca="1">IF(ISERROR(VLOOKUP($B93,'DTOC backsheet'!$D$188:$U$364,J$11,0)),"",VLOOKUP($B93,'DTOC backsheet'!$D$188:$U$364, J$11,0))</f>
        <v>402.99280995083654</v>
      </c>
      <c r="K93" s="242">
        <f ca="1">IF(ISERROR(VLOOKUP($B93,'DTOC backsheet'!$D$188:$U$364,K$11,0)),"",VLOOKUP($B93,'DTOC backsheet'!$D$188:$U$364, K$11,0))</f>
        <v>658.15408660312505</v>
      </c>
      <c r="L93" s="239">
        <f ca="1">IF(ISERROR(VLOOKUP($B93,'DTOC backsheet'!$D$5:$U$181,L$11,0)),"",VLOOKUP($B93,'DTOC backsheet'!$D$5:$U$181, L$11,0))</f>
        <v>495.88968405029317</v>
      </c>
      <c r="M93" s="239">
        <f ca="1">IF(ISERROR(VLOOKUP($B93,'DTOC backsheet'!$D$5:$U$181,M$11,0)),"",VLOOKUP($B93,'DTOC backsheet'!$D$5:$U$181, M$11,0))</f>
        <v>426.67174898493977</v>
      </c>
      <c r="N93" s="237">
        <f ca="1">IF(ISERROR(VLOOKUP($B93,'DTOC backsheet'!$D$5:$U$181,N$11,0)),"",VLOOKUP($B93,'DTOC backsheet'!$D$5:$U$181, N$11,0))</f>
        <v>944.77315846665249</v>
      </c>
      <c r="O93" s="378"/>
    </row>
    <row r="94" spans="1:15">
      <c r="A94" s="3">
        <v>79</v>
      </c>
      <c r="B94" s="202" t="str">
        <f t="shared" ca="1" si="1"/>
        <v>E06000001</v>
      </c>
      <c r="C94" s="203" t="str">
        <f ca="1">IFERROR(VLOOKUP($B94,'Org list'!$J$9:$K$637,2,0), "")</f>
        <v>Hartlepool</v>
      </c>
      <c r="D94" s="331">
        <f ca="1">IF(ISERROR(VLOOKUP($B94,'DTOC backsheet'!$D$5:$U$181,D$11,0)),"",VLOOKUP($B94,'DTOC backsheet'!$D$5:$U$181, D$11,0))</f>
        <v>754.13263304236955</v>
      </c>
      <c r="E94" s="237">
        <f ca="1">IF(ISERROR(VLOOKUP($B94,'DTOC backsheet'!$D$5:$U$181,E$11,0)),"",VLOOKUP($B94,'DTOC backsheet'!$D$5:$U$181, E$11,0))</f>
        <v>956.79716148337207</v>
      </c>
      <c r="F94" s="237">
        <f ca="1">IF(ISERROR(VLOOKUP($B94,'DTOC backsheet'!$D$5:$U$181,F$11,0)),"",VLOOKUP($B94,'DTOC backsheet'!$D$5:$U$181, F$11,0))</f>
        <v>1011.9439719435087</v>
      </c>
      <c r="G94" s="242">
        <f ca="1">IF(ISERROR(VLOOKUP($B94,'DTOC backsheet'!$D$5:$U$181,G$11,0)),"",VLOOKUP($B94,'DTOC backsheet'!$D$5:$U$181, G$11,0))</f>
        <v>863.04758370113962</v>
      </c>
      <c r="H94" s="239">
        <f ca="1">IF(ISERROR(VLOOKUP($B94,'DTOC backsheet'!$D$188:$U$364,H$11,0)),"",VLOOKUP($B94,'DTOC backsheet'!$D$188:$U$364, H$11,0))</f>
        <v>823.7975449432704</v>
      </c>
      <c r="I94" s="237">
        <f ca="1">IF(ISERROR(VLOOKUP($B94,'DTOC backsheet'!$D$188:$U$364,I$11,0)),"",VLOOKUP($B94,'DTOC backsheet'!$D$188:$U$364, I$11,0))</f>
        <v>755.14774953133133</v>
      </c>
      <c r="J94" s="237">
        <f ca="1">IF(ISERROR(VLOOKUP($B94,'DTOC backsheet'!$D$188:$U$364,J$11,0)),"",VLOOKUP($B94,'DTOC backsheet'!$D$188:$U$364, J$11,0))</f>
        <v>686.49795411939203</v>
      </c>
      <c r="K94" s="242">
        <f ca="1">IF(ISERROR(VLOOKUP($B94,'DTOC backsheet'!$D$188:$U$364,K$11,0)),"",VLOOKUP($B94,'DTOC backsheet'!$D$188:$U$364, K$11,0))</f>
        <v>617.84815870745297</v>
      </c>
      <c r="L94" s="239">
        <f ca="1">IF(ISERROR(VLOOKUP($B94,'DTOC backsheet'!$D$5:$U$181,L$11,0)),"",VLOOKUP($B94,'DTOC backsheet'!$D$5:$U$181, L$11,0))</f>
        <v>698.85491729354112</v>
      </c>
      <c r="M94" s="239">
        <f ca="1">IF(ISERROR(VLOOKUP($B94,'DTOC backsheet'!$D$5:$U$181,M$11,0)),"",VLOOKUP($B94,'DTOC backsheet'!$D$5:$U$181, M$11,0))</f>
        <v>518.99245331426039</v>
      </c>
      <c r="N94" s="237">
        <f ca="1">IF(ISERROR(VLOOKUP($B94,'DTOC backsheet'!$D$5:$U$181,N$11,0)),"",VLOOKUP($B94,'DTOC backsheet'!$D$5:$U$181, N$11,0))</f>
        <v>811.44058176912131</v>
      </c>
      <c r="O94" s="378"/>
    </row>
    <row r="95" spans="1:15">
      <c r="A95" s="3">
        <v>80</v>
      </c>
      <c r="B95" s="202" t="str">
        <f t="shared" ca="1" si="1"/>
        <v>E09000016</v>
      </c>
      <c r="C95" s="203" t="str">
        <f ca="1">IFERROR(VLOOKUP($B95,'Org list'!$J$9:$K$637,2,0), "")</f>
        <v>Havering</v>
      </c>
      <c r="D95" s="331">
        <f ca="1">IF(ISERROR(VLOOKUP($B95,'DTOC backsheet'!$D$5:$U$181,D$11,0)),"",VLOOKUP($B95,'DTOC backsheet'!$D$5:$U$181, D$11,0))</f>
        <v>418.15347513067127</v>
      </c>
      <c r="E95" s="237">
        <f ca="1">IF(ISERROR(VLOOKUP($B95,'DTOC backsheet'!$D$5:$U$181,E$11,0)),"",VLOOKUP($B95,'DTOC backsheet'!$D$5:$U$181, E$11,0))</f>
        <v>378.52795878412394</v>
      </c>
      <c r="F95" s="237">
        <f ca="1">IF(ISERROR(VLOOKUP($B95,'DTOC backsheet'!$D$5:$U$181,F$11,0)),"",VLOOKUP($B95,'DTOC backsheet'!$D$5:$U$181, F$11,0))</f>
        <v>351.93715176209867</v>
      </c>
      <c r="G95" s="242">
        <f ca="1">IF(ISERROR(VLOOKUP($B95,'DTOC backsheet'!$D$5:$U$181,G$11,0)),"",VLOOKUP($B95,'DTOC backsheet'!$D$5:$U$181, G$11,0))</f>
        <v>386.34878437883719</v>
      </c>
      <c r="H95" s="239">
        <f ca="1">IF(ISERROR(VLOOKUP($B95,'DTOC backsheet'!$D$188:$U$364,H$11,0)),"",VLOOKUP($B95,'DTOC backsheet'!$D$188:$U$364, H$11,0))</f>
        <v>403.44727669368865</v>
      </c>
      <c r="I95" s="237">
        <f ca="1">IF(ISERROR(VLOOKUP($B95,'DTOC backsheet'!$D$188:$U$364,I$11,0)),"",VLOOKUP($B95,'DTOC backsheet'!$D$188:$U$364, I$11,0))</f>
        <v>352.3060726057563</v>
      </c>
      <c r="J95" s="237">
        <f ca="1">IF(ISERROR(VLOOKUP($B95,'DTOC backsheet'!$D$188:$U$364,J$11,0)),"",VLOOKUP($B95,'DTOC backsheet'!$D$188:$U$364, J$11,0))</f>
        <v>514.5115077937437</v>
      </c>
      <c r="K95" s="242">
        <f ca="1">IF(ISERROR(VLOOKUP($B95,'DTOC backsheet'!$D$188:$U$364,K$11,0)),"",VLOOKUP($B95,'DTOC backsheet'!$D$188:$U$364, K$11,0))</f>
        <v>450.45585822906077</v>
      </c>
      <c r="L95" s="239">
        <f ca="1">IF(ISERROR(VLOOKUP($B95,'DTOC backsheet'!$D$5:$U$181,L$11,0)),"",VLOOKUP($B95,'DTOC backsheet'!$D$5:$U$181, L$11,0))</f>
        <v>250.02366442989154</v>
      </c>
      <c r="M95" s="239">
        <f ca="1">IF(ISERROR(VLOOKUP($B95,'DTOC backsheet'!$D$5:$U$181,M$11,0)),"",VLOOKUP($B95,'DTOC backsheet'!$D$5:$U$181, M$11,0))</f>
        <v>360.57131771087666</v>
      </c>
      <c r="N95" s="237">
        <f ca="1">IF(ISERROR(VLOOKUP($B95,'DTOC backsheet'!$D$5:$U$181,N$11,0)),"",VLOOKUP($B95,'DTOC backsheet'!$D$5:$U$181, N$11,0))</f>
        <v>313.56273617550448</v>
      </c>
      <c r="O95" s="378"/>
    </row>
    <row r="96" spans="1:15">
      <c r="A96" s="3">
        <v>81</v>
      </c>
      <c r="B96" s="202" t="str">
        <f t="shared" ca="1" si="1"/>
        <v>E06000019</v>
      </c>
      <c r="C96" s="203" t="str">
        <f ca="1">IFERROR(VLOOKUP($B96,'Org list'!$J$9:$K$637,2,0), "")</f>
        <v>Herefordshire, County of</v>
      </c>
      <c r="D96" s="331">
        <f ca="1">IF(ISERROR(VLOOKUP($B96,'DTOC backsheet'!$D$5:$U$181,D$11,0)),"",VLOOKUP($B96,'DTOC backsheet'!$D$5:$U$181, D$11,0))</f>
        <v>675.26385570691582</v>
      </c>
      <c r="E96" s="237">
        <f ca="1">IF(ISERROR(VLOOKUP($B96,'DTOC backsheet'!$D$5:$U$181,E$11,0)),"",VLOOKUP($B96,'DTOC backsheet'!$D$5:$U$181, E$11,0))</f>
        <v>539.41587688462175</v>
      </c>
      <c r="F96" s="237">
        <f ca="1">IF(ISERROR(VLOOKUP($B96,'DTOC backsheet'!$D$5:$U$181,F$11,0)),"",VLOOKUP($B96,'DTOC backsheet'!$D$5:$U$181, F$11,0))</f>
        <v>719.00027815702026</v>
      </c>
      <c r="G96" s="242">
        <f ca="1">IF(ISERROR(VLOOKUP($B96,'DTOC backsheet'!$D$5:$U$181,G$11,0)),"",VLOOKUP($B96,'DTOC backsheet'!$D$5:$U$181, G$11,0))</f>
        <v>558.6333958399706</v>
      </c>
      <c r="H96" s="239">
        <f ca="1">IF(ISERROR(VLOOKUP($B96,'DTOC backsheet'!$D$188:$U$364,H$11,0)),"",VLOOKUP($B96,'DTOC backsheet'!$D$188:$U$364, H$11,0))</f>
        <v>526.7366902082631</v>
      </c>
      <c r="I96" s="237">
        <f ca="1">IF(ISERROR(VLOOKUP($B96,'DTOC backsheet'!$D$188:$U$364,I$11,0)),"",VLOOKUP($B96,'DTOC backsheet'!$D$188:$U$364, I$11,0))</f>
        <v>447.72618667702369</v>
      </c>
      <c r="J96" s="237">
        <f ca="1">IF(ISERROR(VLOOKUP($B96,'DTOC backsheet'!$D$188:$U$364,J$11,0)),"",VLOOKUP($B96,'DTOC backsheet'!$D$188:$U$364, J$11,0))</f>
        <v>460.89460393223027</v>
      </c>
      <c r="K96" s="242">
        <f ca="1">IF(ISERROR(VLOOKUP($B96,'DTOC backsheet'!$D$188:$U$364,K$11,0)),"",VLOOKUP($B96,'DTOC backsheet'!$D$188:$U$364, K$11,0))</f>
        <v>474.06302118743679</v>
      </c>
      <c r="L96" s="239">
        <f ca="1">IF(ISERROR(VLOOKUP($B96,'DTOC backsheet'!$D$5:$U$181,L$11,0)),"",VLOOKUP($B96,'DTOC backsheet'!$D$5:$U$181, L$11,0))</f>
        <v>602.45508942570098</v>
      </c>
      <c r="M96" s="239">
        <f ca="1">IF(ISERROR(VLOOKUP($B96,'DTOC backsheet'!$D$5:$U$181,M$11,0)),"",VLOOKUP($B96,'DTOC backsheet'!$D$5:$U$181, M$11,0))</f>
        <v>613.64824409262656</v>
      </c>
      <c r="N96" s="237">
        <f ca="1">IF(ISERROR(VLOOKUP($B96,'DTOC backsheet'!$D$5:$U$181,N$11,0)),"",VLOOKUP($B96,'DTOC backsheet'!$D$5:$U$181, N$11,0))</f>
        <v>611.01456064158515</v>
      </c>
      <c r="O96" s="378"/>
    </row>
    <row r="97" spans="1:15">
      <c r="A97" s="3">
        <v>82</v>
      </c>
      <c r="B97" s="202" t="str">
        <f t="shared" ca="1" si="1"/>
        <v>E10000015</v>
      </c>
      <c r="C97" s="203" t="str">
        <f ca="1">IFERROR(VLOOKUP($B97,'Org list'!$J$9:$K$637,2,0), "")</f>
        <v>Hertfordshire</v>
      </c>
      <c r="D97" s="331">
        <f ca="1">IF(ISERROR(VLOOKUP($B97,'DTOC backsheet'!$D$5:$U$181,D$11,0)),"",VLOOKUP($B97,'DTOC backsheet'!$D$5:$U$181, D$11,0))</f>
        <v>1099.9518992305243</v>
      </c>
      <c r="E97" s="237">
        <f ca="1">IF(ISERROR(VLOOKUP($B97,'DTOC backsheet'!$D$5:$U$181,E$11,0)),"",VLOOKUP($B97,'DTOC backsheet'!$D$5:$U$181, E$11,0))</f>
        <v>1266.7271437411948</v>
      </c>
      <c r="F97" s="237">
        <f ca="1">IF(ISERROR(VLOOKUP($B97,'DTOC backsheet'!$D$5:$U$181,F$11,0)),"",VLOOKUP($B97,'DTOC backsheet'!$D$5:$U$181, F$11,0))</f>
        <v>1196.2159648415384</v>
      </c>
      <c r="G97" s="242">
        <f ca="1">IF(ISERROR(VLOOKUP($B97,'DTOC backsheet'!$D$5:$U$181,G$11,0)),"",VLOOKUP($B97,'DTOC backsheet'!$D$5:$U$181, G$11,0))</f>
        <v>1117.4953504400082</v>
      </c>
      <c r="H97" s="239">
        <f ca="1">IF(ISERROR(VLOOKUP($B97,'DTOC backsheet'!$D$188:$U$364,H$11,0)),"",VLOOKUP($B97,'DTOC backsheet'!$D$188:$U$364, H$11,0))</f>
        <v>1089.6014326744917</v>
      </c>
      <c r="I97" s="237">
        <f ca="1">IF(ISERROR(VLOOKUP($B97,'DTOC backsheet'!$D$188:$U$364,I$11,0)),"",VLOOKUP($B97,'DTOC backsheet'!$D$188:$U$364, I$11,0))</f>
        <v>1230.1879788390156</v>
      </c>
      <c r="J97" s="237">
        <f ca="1">IF(ISERROR(VLOOKUP($B97,'DTOC backsheet'!$D$188:$U$364,J$11,0)),"",VLOOKUP($B97,'DTOC backsheet'!$D$188:$U$364, J$11,0))</f>
        <v>1272.9655016022305</v>
      </c>
      <c r="K97" s="242">
        <f ca="1">IF(ISERROR(VLOOKUP($B97,'DTOC backsheet'!$D$188:$U$364,K$11,0)),"",VLOOKUP($B97,'DTOC backsheet'!$D$188:$U$364, K$11,0))</f>
        <v>1009.1707778957386</v>
      </c>
      <c r="L97" s="239">
        <f ca="1">IF(ISERROR(VLOOKUP($B97,'DTOC backsheet'!$D$5:$U$181,L$11,0)),"",VLOOKUP($B97,'DTOC backsheet'!$D$5:$U$181, L$11,0))</f>
        <v>1028.8885422944081</v>
      </c>
      <c r="M97" s="239">
        <f ca="1">IF(ISERROR(VLOOKUP($B97,'DTOC backsheet'!$D$5:$U$181,M$11,0)),"",VLOOKUP($B97,'DTOC backsheet'!$D$5:$U$181, M$11,0))</f>
        <v>1187.8560552712509</v>
      </c>
      <c r="N97" s="237">
        <f ca="1">IF(ISERROR(VLOOKUP($B97,'DTOC backsheet'!$D$5:$U$181,N$11,0)),"",VLOOKUP($B97,'DTOC backsheet'!$D$5:$U$181, N$11,0))</f>
        <v>1458.4461667083574</v>
      </c>
      <c r="O97" s="378"/>
    </row>
    <row r="98" spans="1:15">
      <c r="A98" s="3">
        <v>83</v>
      </c>
      <c r="B98" s="202" t="str">
        <f t="shared" ca="1" si="1"/>
        <v>E09000017</v>
      </c>
      <c r="C98" s="203" t="str">
        <f ca="1">IFERROR(VLOOKUP($B98,'Org list'!$J$9:$K$637,2,0), "")</f>
        <v>Hillingdon</v>
      </c>
      <c r="D98" s="331">
        <f ca="1">IF(ISERROR(VLOOKUP($B98,'DTOC backsheet'!$D$5:$U$181,D$11,0)),"",VLOOKUP($B98,'DTOC backsheet'!$D$5:$U$181, D$11,0))</f>
        <v>231.88845658319406</v>
      </c>
      <c r="E98" s="237">
        <f ca="1">IF(ISERROR(VLOOKUP($B98,'DTOC backsheet'!$D$5:$U$181,E$11,0)),"",VLOOKUP($B98,'DTOC backsheet'!$D$5:$U$181, E$11,0))</f>
        <v>124.93215296536424</v>
      </c>
      <c r="F98" s="237">
        <f ca="1">IF(ISERROR(VLOOKUP($B98,'DTOC backsheet'!$D$5:$U$181,F$11,0)),"",VLOOKUP($B98,'DTOC backsheet'!$D$5:$U$181, F$11,0))</f>
        <v>524.89480094800513</v>
      </c>
      <c r="G98" s="242">
        <f ca="1">IF(ISERROR(VLOOKUP($B98,'DTOC backsheet'!$D$5:$U$181,G$11,0)),"",VLOOKUP($B98,'DTOC backsheet'!$D$5:$U$181, G$11,0))</f>
        <v>633.64868950058838</v>
      </c>
      <c r="H98" s="239">
        <f ca="1">IF(ISERROR(VLOOKUP($B98,'DTOC backsheet'!$D$188:$U$364,H$11,0)),"",VLOOKUP($B98,'DTOC backsheet'!$D$188:$U$364, H$11,0))</f>
        <v>660.18328893139471</v>
      </c>
      <c r="I98" s="237">
        <f ca="1">IF(ISERROR(VLOOKUP($B98,'DTOC backsheet'!$D$188:$U$364,I$11,0)),"",VLOOKUP($B98,'DTOC backsheet'!$D$188:$U$364, I$11,0))</f>
        <v>533.54853330806884</v>
      </c>
      <c r="J98" s="237">
        <f ca="1">IF(ISERROR(VLOOKUP($B98,'DTOC backsheet'!$D$188:$U$364,J$11,0)),"",VLOOKUP($B98,'DTOC backsheet'!$D$188:$U$364, J$11,0))</f>
        <v>492.81287765301295</v>
      </c>
      <c r="K98" s="242">
        <f ca="1">IF(ISERROR(VLOOKUP($B98,'DTOC backsheet'!$D$188:$U$364,K$11,0)),"",VLOOKUP($B98,'DTOC backsheet'!$D$188:$U$364, K$11,0))</f>
        <v>468.46004003314266</v>
      </c>
      <c r="L98" s="239">
        <f ca="1">IF(ISERROR(VLOOKUP($B98,'DTOC backsheet'!$D$5:$U$181,L$11,0)),"",VLOOKUP($B98,'DTOC backsheet'!$D$5:$U$181, L$11,0))</f>
        <v>413.11268180616452</v>
      </c>
      <c r="M98" s="239">
        <f ca="1">IF(ISERROR(VLOOKUP($B98,'DTOC backsheet'!$D$5:$U$181,M$11,0)),"",VLOOKUP($B98,'DTOC backsheet'!$D$5:$U$181, M$11,0))</f>
        <v>238.2150298089137</v>
      </c>
      <c r="N98" s="237">
        <f ca="1">IF(ISERROR(VLOOKUP($B98,'DTOC backsheet'!$D$5:$U$181,N$11,0)),"",VLOOKUP($B98,'DTOC backsheet'!$D$5:$U$181, N$11,0))</f>
        <v>443.66442354745641</v>
      </c>
      <c r="O98" s="378"/>
    </row>
    <row r="99" spans="1:15">
      <c r="A99" s="3">
        <v>84</v>
      </c>
      <c r="B99" s="202" t="str">
        <f t="shared" ca="1" si="1"/>
        <v>E09000018</v>
      </c>
      <c r="C99" s="203" t="str">
        <f ca="1">IFERROR(VLOOKUP($B99,'Org list'!$J$9:$K$637,2,0), "")</f>
        <v>Hounslow</v>
      </c>
      <c r="D99" s="331">
        <f ca="1">IF(ISERROR(VLOOKUP($B99,'DTOC backsheet'!$D$5:$U$181,D$11,0)),"",VLOOKUP($B99,'DTOC backsheet'!$D$5:$U$181, D$11,0))</f>
        <v>776.59255644545249</v>
      </c>
      <c r="E99" s="237">
        <f ca="1">IF(ISERROR(VLOOKUP($B99,'DTOC backsheet'!$D$5:$U$181,E$11,0)),"",VLOOKUP($B99,'DTOC backsheet'!$D$5:$U$181, E$11,0))</f>
        <v>816.24423118301593</v>
      </c>
      <c r="F99" s="237">
        <f ca="1">IF(ISERROR(VLOOKUP($B99,'DTOC backsheet'!$D$5:$U$181,F$11,0)),"",VLOOKUP($B99,'DTOC backsheet'!$D$5:$U$181, F$11,0))</f>
        <v>745.16135086079839</v>
      </c>
      <c r="G99" s="242">
        <f ca="1">IF(ISERROR(VLOOKUP($B99,'DTOC backsheet'!$D$5:$U$181,G$11,0)),"",VLOOKUP($B99,'DTOC backsheet'!$D$5:$U$181, G$11,0))</f>
        <v>595.25867807244822</v>
      </c>
      <c r="H99" s="239">
        <f ca="1">IF(ISERROR(VLOOKUP($B99,'DTOC backsheet'!$D$188:$U$364,H$11,0)),"",VLOOKUP($B99,'DTOC backsheet'!$D$188:$U$364, H$11,0))</f>
        <v>809.13081853824895</v>
      </c>
      <c r="I99" s="237">
        <f ca="1">IF(ISERROR(VLOOKUP($B99,'DTOC backsheet'!$D$188:$U$364,I$11,0)),"",VLOOKUP($B99,'DTOC backsheet'!$D$188:$U$364, I$11,0))</f>
        <v>475.95930502249939</v>
      </c>
      <c r="J99" s="237">
        <f ca="1">IF(ISERROR(VLOOKUP($B99,'DTOC backsheet'!$D$188:$U$364,J$11,0)),"",VLOOKUP($B99,'DTOC backsheet'!$D$188:$U$364, J$11,0))</f>
        <v>475.95930502249922</v>
      </c>
      <c r="K99" s="242">
        <f ca="1">IF(ISERROR(VLOOKUP($B99,'DTOC backsheet'!$D$188:$U$364,K$11,0)),"",VLOOKUP($B99,'DTOC backsheet'!$D$188:$U$364, K$11,0))</f>
        <v>515.93988664438928</v>
      </c>
      <c r="L99" s="239">
        <f ca="1">IF(ISERROR(VLOOKUP($B99,'DTOC backsheet'!$D$5:$U$181,L$11,0)),"",VLOOKUP($B99,'DTOC backsheet'!$D$5:$U$181, L$11,0))</f>
        <v>592.09337544798916</v>
      </c>
      <c r="M99" s="239">
        <f ca="1">IF(ISERROR(VLOOKUP($B99,'DTOC backsheet'!$D$5:$U$181,M$11,0)),"",VLOOKUP($B99,'DTOC backsheet'!$D$5:$U$181, M$11,0))</f>
        <v>713.93895753374909</v>
      </c>
      <c r="N99" s="237">
        <f ca="1">IF(ISERROR(VLOOKUP($B99,'DTOC backsheet'!$D$5:$U$181,N$11,0)),"",VLOOKUP($B99,'DTOC backsheet'!$D$5:$U$181, N$11,0))</f>
        <v>1073.7641921307586</v>
      </c>
      <c r="O99" s="378"/>
    </row>
    <row r="100" spans="1:15">
      <c r="A100" s="3">
        <v>85</v>
      </c>
      <c r="B100" s="202" t="str">
        <f t="shared" ca="1" si="1"/>
        <v>E06000046</v>
      </c>
      <c r="C100" s="203" t="str">
        <f ca="1">IFERROR(VLOOKUP($B100,'Org list'!$J$9:$K$637,2,0), "")</f>
        <v>Isle of Wight</v>
      </c>
      <c r="D100" s="331">
        <f ca="1">IF(ISERROR(VLOOKUP($B100,'DTOC backsheet'!$D$5:$U$181,D$11,0)),"",VLOOKUP($B100,'DTOC backsheet'!$D$5:$U$181, D$11,0))</f>
        <v>670.80273329987881</v>
      </c>
      <c r="E100" s="237">
        <f ca="1">IF(ISERROR(VLOOKUP($B100,'DTOC backsheet'!$D$5:$U$181,E$11,0)),"",VLOOKUP($B100,'DTOC backsheet'!$D$5:$U$181, E$11,0))</f>
        <v>449.54319299677741</v>
      </c>
      <c r="F100" s="237">
        <f ca="1">IF(ISERROR(VLOOKUP($B100,'DTOC backsheet'!$D$5:$U$181,F$11,0)),"",VLOOKUP($B100,'DTOC backsheet'!$D$5:$U$181, F$11,0))</f>
        <v>397.74036411628947</v>
      </c>
      <c r="G100" s="242">
        <f ca="1">IF(ISERROR(VLOOKUP($B100,'DTOC backsheet'!$D$5:$U$181,G$11,0)),"",VLOOKUP($B100,'DTOC backsheet'!$D$5:$U$181, G$11,0))</f>
        <v>822.69916374605555</v>
      </c>
      <c r="H100" s="239">
        <f ca="1">IF(ISERROR(VLOOKUP($B100,'DTOC backsheet'!$D$188:$U$364,H$11,0)),"",VLOOKUP($B100,'DTOC backsheet'!$D$188:$U$364, H$11,0))</f>
        <v>617.19421189157265</v>
      </c>
      <c r="I100" s="237">
        <f ca="1">IF(ISERROR(VLOOKUP($B100,'DTOC backsheet'!$D$188:$U$364,I$11,0)),"",VLOOKUP($B100,'DTOC backsheet'!$D$188:$U$364, I$11,0))</f>
        <v>613.70230687379865</v>
      </c>
      <c r="J100" s="237">
        <f ca="1">IF(ISERROR(VLOOKUP($B100,'DTOC backsheet'!$D$188:$U$364,J$11,0)),"",VLOOKUP($B100,'DTOC backsheet'!$D$188:$U$364, J$11,0))</f>
        <v>610.21040185602442</v>
      </c>
      <c r="K100" s="242">
        <f ca="1">IF(ISERROR(VLOOKUP($B100,'DTOC backsheet'!$D$188:$U$364,K$11,0)),"",VLOOKUP($B100,'DTOC backsheet'!$D$188:$U$364, K$11,0))</f>
        <v>607.59147309269383</v>
      </c>
      <c r="L100" s="239">
        <f ca="1">IF(ISERROR(VLOOKUP($B100,'DTOC backsheet'!$D$5:$U$181,L$11,0)),"",VLOOKUP($B100,'DTOC backsheet'!$D$5:$U$181, L$11,0))</f>
        <v>891.30875578683958</v>
      </c>
      <c r="M100" s="239">
        <f ca="1">IF(ISERROR(VLOOKUP($B100,'DTOC backsheet'!$D$5:$U$181,M$11,0)),"",VLOOKUP($B100,'DTOC backsheet'!$D$5:$U$181, M$11,0))</f>
        <v>586.64004298604914</v>
      </c>
      <c r="N100" s="237">
        <f ca="1">IF(ISERROR(VLOOKUP($B100,'DTOC backsheet'!$D$5:$U$181,N$11,0)),"",VLOOKUP($B100,'DTOC backsheet'!$D$5:$U$181, N$11,0))</f>
        <v>898.29256582238793</v>
      </c>
      <c r="O100" s="378"/>
    </row>
    <row r="101" spans="1:15">
      <c r="A101" s="3">
        <v>86</v>
      </c>
      <c r="B101" s="202" t="str">
        <f t="shared" ca="1" si="1"/>
        <v>E09000019</v>
      </c>
      <c r="C101" s="203" t="str">
        <f ca="1">IFERROR(VLOOKUP($B101,'Org list'!$J$9:$K$637,2,0), "")</f>
        <v>Islington</v>
      </c>
      <c r="D101" s="331">
        <f ca="1">IF(ISERROR(VLOOKUP($B101,'DTOC backsheet'!$D$5:$U$181,D$11,0)),"",VLOOKUP($B101,'DTOC backsheet'!$D$5:$U$181, D$11,0))</f>
        <v>259.99166458995336</v>
      </c>
      <c r="E101" s="237">
        <f ca="1">IF(ISERROR(VLOOKUP($B101,'DTOC backsheet'!$D$5:$U$181,E$11,0)),"",VLOOKUP($B101,'DTOC backsheet'!$D$5:$U$181, E$11,0))</f>
        <v>531.57531422531861</v>
      </c>
      <c r="F101" s="237">
        <f ca="1">IF(ISERROR(VLOOKUP($B101,'DTOC backsheet'!$D$5:$U$181,F$11,0)),"",VLOOKUP($B101,'DTOC backsheet'!$D$5:$U$181, F$11,0))</f>
        <v>444.3594267407907</v>
      </c>
      <c r="G101" s="242">
        <f ca="1">IF(ISERROR(VLOOKUP($B101,'DTOC backsheet'!$D$5:$U$181,G$11,0)),"",VLOOKUP($B101,'DTOC backsheet'!$D$5:$U$181, G$11,0))</f>
        <v>542.6152999828538</v>
      </c>
      <c r="H101" s="239">
        <f ca="1">IF(ISERROR(VLOOKUP($B101,'DTOC backsheet'!$D$188:$U$364,H$11,0)),"",VLOOKUP($B101,'DTOC backsheet'!$D$188:$U$364, H$11,0))</f>
        <v>259.21341661699438</v>
      </c>
      <c r="I101" s="237">
        <f ca="1">IF(ISERROR(VLOOKUP($B101,'DTOC backsheet'!$D$188:$U$364,I$11,0)),"",VLOOKUP($B101,'DTOC backsheet'!$D$188:$U$364, I$11,0))</f>
        <v>460.5181034542544</v>
      </c>
      <c r="J101" s="237">
        <f ca="1">IF(ISERROR(VLOOKUP($B101,'DTOC backsheet'!$D$188:$U$364,J$11,0)),"",VLOOKUP($B101,'DTOC backsheet'!$D$188:$U$364, J$11,0))</f>
        <v>352.16090264148863</v>
      </c>
      <c r="K101" s="242">
        <f ca="1">IF(ISERROR(VLOOKUP($B101,'DTOC backsheet'!$D$188:$U$364,K$11,0)),"",VLOOKUP($B101,'DTOC backsheet'!$D$188:$U$364, K$11,0))</f>
        <v>297.98230223510581</v>
      </c>
      <c r="L101" s="239">
        <f ca="1">IF(ISERROR(VLOOKUP($B101,'DTOC backsheet'!$D$5:$U$181,L$11,0)),"",VLOOKUP($B101,'DTOC backsheet'!$D$5:$U$181, L$11,0))</f>
        <v>630.63890873029663</v>
      </c>
      <c r="M101" s="239">
        <f ca="1">IF(ISERROR(VLOOKUP($B101,'DTOC backsheet'!$D$5:$U$181,M$11,0)),"",VLOOKUP($B101,'DTOC backsheet'!$D$5:$U$181, M$11,0))</f>
        <v>586.75424240112648</v>
      </c>
      <c r="N101" s="237">
        <f ca="1">IF(ISERROR(VLOOKUP($B101,'DTOC backsheet'!$D$5:$U$181,N$11,0)),"",VLOOKUP($B101,'DTOC backsheet'!$D$5:$U$181, N$11,0))</f>
        <v>642.5582008197008</v>
      </c>
      <c r="O101" s="378"/>
    </row>
    <row r="102" spans="1:15">
      <c r="A102" s="3">
        <v>87</v>
      </c>
      <c r="B102" s="202" t="str">
        <f t="shared" ca="1" si="1"/>
        <v>E09000020</v>
      </c>
      <c r="C102" s="203" t="str">
        <f ca="1">IFERROR(VLOOKUP($B102,'Org list'!$J$9:$K$637,2,0), "")</f>
        <v>Kensington and Chelsea</v>
      </c>
      <c r="D102" s="331">
        <f ca="1">IF(ISERROR(VLOOKUP($B102,'DTOC backsheet'!$D$5:$U$181,D$11,0)),"",VLOOKUP($B102,'DTOC backsheet'!$D$5:$U$181, D$11,0))</f>
        <v>1106.3670580949595</v>
      </c>
      <c r="E102" s="237">
        <f ca="1">IF(ISERROR(VLOOKUP($B102,'DTOC backsheet'!$D$5:$U$181,E$11,0)),"",VLOOKUP($B102,'DTOC backsheet'!$D$5:$U$181, E$11,0))</f>
        <v>904.1447094382238</v>
      </c>
      <c r="F102" s="237">
        <f ca="1">IF(ISERROR(VLOOKUP($B102,'DTOC backsheet'!$D$5:$U$181,F$11,0)),"",VLOOKUP($B102,'DTOC backsheet'!$D$5:$U$181, F$11,0))</f>
        <v>930.6912725823513</v>
      </c>
      <c r="G102" s="242">
        <f ca="1">IF(ISERROR(VLOOKUP($B102,'DTOC backsheet'!$D$5:$U$181,G$11,0)),"",VLOOKUP($B102,'DTOC backsheet'!$D$5:$U$181, G$11,0))</f>
        <v>1000.1808055184497</v>
      </c>
      <c r="H102" s="239">
        <f ca="1">IF(ISERROR(VLOOKUP($B102,'DTOC backsheet'!$D$188:$U$364,H$11,0)),"",VLOOKUP($B102,'DTOC backsheet'!$D$188:$U$364, H$11,0))</f>
        <v>812.23001071846556</v>
      </c>
      <c r="I102" s="237">
        <f ca="1">IF(ISERROR(VLOOKUP($B102,'DTOC backsheet'!$D$188:$U$364,I$11,0)),"",VLOOKUP($B102,'DTOC backsheet'!$D$188:$U$364, I$11,0))</f>
        <v>780.17858584892076</v>
      </c>
      <c r="J102" s="237">
        <f ca="1">IF(ISERROR(VLOOKUP($B102,'DTOC backsheet'!$D$188:$U$364,J$11,0)),"",VLOOKUP($B102,'DTOC backsheet'!$D$188:$U$364, J$11,0))</f>
        <v>748.12716097937596</v>
      </c>
      <c r="K102" s="242">
        <f ca="1">IF(ISERROR(VLOOKUP($B102,'DTOC backsheet'!$D$188:$U$364,K$11,0)),"",VLOOKUP($B102,'DTOC backsheet'!$D$188:$U$364, K$11,0))</f>
        <v>716.07573610983093</v>
      </c>
      <c r="L102" s="239">
        <f ca="1">IF(ISERROR(VLOOKUP($B102,'DTOC backsheet'!$D$5:$U$181,L$11,0)),"",VLOOKUP($B102,'DTOC backsheet'!$D$5:$U$181, L$11,0))</f>
        <v>816.92046313839899</v>
      </c>
      <c r="M102" s="239">
        <f ca="1">IF(ISERROR(VLOOKUP($B102,'DTOC backsheet'!$D$5:$U$181,M$11,0)),"",VLOOKUP($B102,'DTOC backsheet'!$D$5:$U$181, M$11,0))</f>
        <v>1463.4211550192181</v>
      </c>
      <c r="N102" s="237">
        <f ca="1">IF(ISERROR(VLOOKUP($B102,'DTOC backsheet'!$D$5:$U$181,N$11,0)),"",VLOOKUP($B102,'DTOC backsheet'!$D$5:$U$181, N$11,0))</f>
        <v>851.31711421791056</v>
      </c>
      <c r="O102" s="378"/>
    </row>
    <row r="103" spans="1:15">
      <c r="A103" s="3">
        <v>88</v>
      </c>
      <c r="B103" s="202" t="str">
        <f t="shared" ca="1" si="1"/>
        <v>E10000016</v>
      </c>
      <c r="C103" s="203" t="str">
        <f ca="1">IFERROR(VLOOKUP($B103,'Org list'!$J$9:$K$637,2,0), "")</f>
        <v>Kent</v>
      </c>
      <c r="D103" s="331">
        <f ca="1">IF(ISERROR(VLOOKUP($B103,'DTOC backsheet'!$D$5:$U$181,D$11,0)),"",VLOOKUP($B103,'DTOC backsheet'!$D$5:$U$181, D$11,0))</f>
        <v>558.38865062307354</v>
      </c>
      <c r="E103" s="237">
        <f ca="1">IF(ISERROR(VLOOKUP($B103,'DTOC backsheet'!$D$5:$U$181,E$11,0)),"",VLOOKUP($B103,'DTOC backsheet'!$D$5:$U$181, E$11,0))</f>
        <v>582.12272032505973</v>
      </c>
      <c r="F103" s="237">
        <f ca="1">IF(ISERROR(VLOOKUP($B103,'DTOC backsheet'!$D$5:$U$181,F$11,0)),"",VLOOKUP($B103,'DTOC backsheet'!$D$5:$U$181, F$11,0))</f>
        <v>568.25657924468783</v>
      </c>
      <c r="G103" s="242">
        <f ca="1">IF(ISERROR(VLOOKUP($B103,'DTOC backsheet'!$D$5:$U$181,G$11,0)),"",VLOOKUP($B103,'DTOC backsheet'!$D$5:$U$181, G$11,0))</f>
        <v>594.96804120319564</v>
      </c>
      <c r="H103" s="239">
        <f ca="1">IF(ISERROR(VLOOKUP($B103,'DTOC backsheet'!$D$188:$U$364,H$11,0)),"",VLOOKUP($B103,'DTOC backsheet'!$D$188:$U$364, H$11,0))</f>
        <v>344.35591658559173</v>
      </c>
      <c r="I103" s="237">
        <f ca="1">IF(ISERROR(VLOOKUP($B103,'DTOC backsheet'!$D$188:$U$364,I$11,0)),"",VLOOKUP($B103,'DTOC backsheet'!$D$188:$U$364, I$11,0))</f>
        <v>349.87461496013924</v>
      </c>
      <c r="J103" s="237">
        <f ca="1">IF(ISERROR(VLOOKUP($B103,'DTOC backsheet'!$D$188:$U$364,J$11,0)),"",VLOOKUP($B103,'DTOC backsheet'!$D$188:$U$364, J$11,0))</f>
        <v>368.37184216393416</v>
      </c>
      <c r="K103" s="242">
        <f ca="1">IF(ISERROR(VLOOKUP($B103,'DTOC backsheet'!$D$188:$U$364,K$11,0)),"",VLOOKUP($B103,'DTOC backsheet'!$D$188:$U$364, K$11,0))</f>
        <v>393.94826691095494</v>
      </c>
      <c r="L103" s="239">
        <f ca="1">IF(ISERROR(VLOOKUP($B103,'DTOC backsheet'!$D$5:$U$181,L$11,0)),"",VLOOKUP($B103,'DTOC backsheet'!$D$5:$U$181, L$11,0))</f>
        <v>822.78816207754699</v>
      </c>
      <c r="M103" s="239">
        <f ca="1">IF(ISERROR(VLOOKUP($B103,'DTOC backsheet'!$D$5:$U$181,M$11,0)),"",VLOOKUP($B103,'DTOC backsheet'!$D$5:$U$181, M$11,0))</f>
        <v>929.22895370962135</v>
      </c>
      <c r="N103" s="237">
        <f ca="1">IF(ISERROR(VLOOKUP($B103,'DTOC backsheet'!$D$5:$U$181,N$11,0)),"",VLOOKUP($B103,'DTOC backsheet'!$D$5:$U$181, N$11,0))</f>
        <v>1074.7738841518956</v>
      </c>
      <c r="O103" s="378"/>
    </row>
    <row r="104" spans="1:15">
      <c r="A104" s="3">
        <v>89</v>
      </c>
      <c r="B104" s="202" t="str">
        <f t="shared" ca="1" si="1"/>
        <v>E06000010</v>
      </c>
      <c r="C104" s="203" t="str">
        <f ca="1">IFERROR(VLOOKUP($B104,'Org list'!$J$9:$K$637,2,0), "")</f>
        <v>Kingston upon Hull, City of</v>
      </c>
      <c r="D104" s="331">
        <f ca="1">IF(ISERROR(VLOOKUP($B104,'DTOC backsheet'!$D$5:$U$181,D$11,0)),"",VLOOKUP($B104,'DTOC backsheet'!$D$5:$U$181, D$11,0))</f>
        <v>849.60251179125021</v>
      </c>
      <c r="E104" s="237">
        <f ca="1">IF(ISERROR(VLOOKUP($B104,'DTOC backsheet'!$D$5:$U$181,E$11,0)),"",VLOOKUP($B104,'DTOC backsheet'!$D$5:$U$181, E$11,0))</f>
        <v>788.07278179478078</v>
      </c>
      <c r="F104" s="237">
        <f ca="1">IF(ISERROR(VLOOKUP($B104,'DTOC backsheet'!$D$5:$U$181,F$11,0)),"",VLOOKUP($B104,'DTOC backsheet'!$D$5:$U$181, F$11,0))</f>
        <v>1137.0694103347553</v>
      </c>
      <c r="G104" s="242">
        <f ca="1">IF(ISERROR(VLOOKUP($B104,'DTOC backsheet'!$D$5:$U$181,G$11,0)),"",VLOOKUP($B104,'DTOC backsheet'!$D$5:$U$181, G$11,0))</f>
        <v>1096.7059074570714</v>
      </c>
      <c r="H104" s="239">
        <f ca="1">IF(ISERROR(VLOOKUP($B104,'DTOC backsheet'!$D$188:$U$364,H$11,0)),"",VLOOKUP($B104,'DTOC backsheet'!$D$188:$U$364, H$11,0))</f>
        <v>821.56467768685695</v>
      </c>
      <c r="I104" s="237">
        <f ca="1">IF(ISERROR(VLOOKUP($B104,'DTOC backsheet'!$D$188:$U$364,I$11,0)),"",VLOOKUP($B104,'DTOC backsheet'!$D$188:$U$364, I$11,0))</f>
        <v>947.43638299827785</v>
      </c>
      <c r="J104" s="237">
        <f ca="1">IF(ISERROR(VLOOKUP($B104,'DTOC backsheet'!$D$188:$U$364,J$11,0)),"",VLOOKUP($B104,'DTOC backsheet'!$D$188:$U$364, J$11,0))</f>
        <v>927.58269660991232</v>
      </c>
      <c r="K104" s="242">
        <f ca="1">IF(ISERROR(VLOOKUP($B104,'DTOC backsheet'!$D$188:$U$364,K$11,0)),"",VLOOKUP($B104,'DTOC backsheet'!$D$188:$U$364, K$11,0))</f>
        <v>937.74039662256439</v>
      </c>
      <c r="L104" s="239">
        <f ca="1">IF(ISERROR(VLOOKUP($B104,'DTOC backsheet'!$D$5:$U$181,L$11,0)),"",VLOOKUP($B104,'DTOC backsheet'!$D$5:$U$181, L$11,0))</f>
        <v>984.37406281124061</v>
      </c>
      <c r="M104" s="239">
        <f ca="1">IF(ISERROR(VLOOKUP($B104,'DTOC backsheet'!$D$5:$U$181,M$11,0)),"",VLOOKUP($B104,'DTOC backsheet'!$D$5:$U$181, M$11,0))</f>
        <v>739.01661943854845</v>
      </c>
      <c r="N104" s="237">
        <f ca="1">IF(ISERROR(VLOOKUP($B104,'DTOC backsheet'!$D$5:$U$181,N$11,0)),"",VLOOKUP($B104,'DTOC backsheet'!$D$5:$U$181, N$11,0))</f>
        <v>372.45259903974653</v>
      </c>
      <c r="O104" s="378"/>
    </row>
    <row r="105" spans="1:15">
      <c r="A105" s="3">
        <v>90</v>
      </c>
      <c r="B105" s="202" t="str">
        <f t="shared" ca="1" si="1"/>
        <v>E09000021</v>
      </c>
      <c r="C105" s="203" t="str">
        <f ca="1">IFERROR(VLOOKUP($B105,'Org list'!$J$9:$K$637,2,0), "")</f>
        <v>Kingston upon Thames</v>
      </c>
      <c r="D105" s="331">
        <f ca="1">IF(ISERROR(VLOOKUP($B105,'DTOC backsheet'!$D$5:$U$181,D$11,0)),"",VLOOKUP($B105,'DTOC backsheet'!$D$5:$U$181, D$11,0))</f>
        <v>758.72917920677344</v>
      </c>
      <c r="E105" s="237">
        <f ca="1">IF(ISERROR(VLOOKUP($B105,'DTOC backsheet'!$D$5:$U$181,E$11,0)),"",VLOOKUP($B105,'DTOC backsheet'!$D$5:$U$181, E$11,0))</f>
        <v>956.85430612130199</v>
      </c>
      <c r="F105" s="237">
        <f ca="1">IF(ISERROR(VLOOKUP($B105,'DTOC backsheet'!$D$5:$U$181,F$11,0)),"",VLOOKUP($B105,'DTOC backsheet'!$D$5:$U$181, F$11,0))</f>
        <v>634.90097488519325</v>
      </c>
      <c r="G105" s="242">
        <f ca="1">IF(ISERROR(VLOOKUP($B105,'DTOC backsheet'!$D$5:$U$181,G$11,0)),"",VLOOKUP($B105,'DTOC backsheet'!$D$5:$U$181, G$11,0))</f>
        <v>1068.6749269935169</v>
      </c>
      <c r="H105" s="239">
        <f ca="1">IF(ISERROR(VLOOKUP($B105,'DTOC backsheet'!$D$188:$U$364,H$11,0)),"",VLOOKUP($B105,'DTOC backsheet'!$D$188:$U$364, H$11,0))</f>
        <v>726.46702273897188</v>
      </c>
      <c r="I105" s="237">
        <f ca="1">IF(ISERROR(VLOOKUP($B105,'DTOC backsheet'!$D$188:$U$364,I$11,0)),"",VLOOKUP($B105,'DTOC backsheet'!$D$188:$U$364, I$11,0))</f>
        <v>373.21042368584011</v>
      </c>
      <c r="J105" s="237">
        <f ca="1">IF(ISERROR(VLOOKUP($B105,'DTOC backsheet'!$D$188:$U$364,J$11,0)),"",VLOOKUP($B105,'DTOC backsheet'!$D$188:$U$364, J$11,0))</f>
        <v>376.16654585364876</v>
      </c>
      <c r="K105" s="242">
        <f ca="1">IF(ISERROR(VLOOKUP($B105,'DTOC backsheet'!$D$188:$U$364,K$11,0)),"",VLOOKUP($B105,'DTOC backsheet'!$D$188:$U$364, K$11,0))</f>
        <v>511.40913503089376</v>
      </c>
      <c r="L105" s="239">
        <f ca="1">IF(ISERROR(VLOOKUP($B105,'DTOC backsheet'!$D$5:$U$181,L$11,0)),"",VLOOKUP($B105,'DTOC backsheet'!$D$5:$U$181, L$11,0))</f>
        <v>818.84584048299166</v>
      </c>
      <c r="M105" s="239">
        <f ca="1">IF(ISERROR(VLOOKUP($B105,'DTOC backsheet'!$D$5:$U$181,M$11,0)),"",VLOOKUP($B105,'DTOC backsheet'!$D$5:$U$181, M$11,0))</f>
        <v>1064.2039804111084</v>
      </c>
      <c r="N105" s="237">
        <f ca="1">IF(ISERROR(VLOOKUP($B105,'DTOC backsheet'!$D$5:$U$181,N$11,0)),"",VLOOKUP($B105,'DTOC backsheet'!$D$5:$U$181, N$11,0))</f>
        <v>901.61726118163347</v>
      </c>
      <c r="O105" s="378"/>
    </row>
    <row r="106" spans="1:15">
      <c r="A106" s="3">
        <v>91</v>
      </c>
      <c r="B106" s="202" t="str">
        <f t="shared" ca="1" si="1"/>
        <v>E08000034</v>
      </c>
      <c r="C106" s="203" t="str">
        <f ca="1">IFERROR(VLOOKUP($B106,'Org list'!$J$9:$K$637,2,0), "")</f>
        <v>Kirklees</v>
      </c>
      <c r="D106" s="331">
        <f ca="1">IF(ISERROR(VLOOKUP($B106,'DTOC backsheet'!$D$5:$U$181,D$11,0)),"",VLOOKUP($B106,'DTOC backsheet'!$D$5:$U$181, D$11,0))</f>
        <v>598.25676032918625</v>
      </c>
      <c r="E106" s="237">
        <f ca="1">IF(ISERROR(VLOOKUP($B106,'DTOC backsheet'!$D$5:$U$181,E$11,0)),"",VLOOKUP($B106,'DTOC backsheet'!$D$5:$U$181, E$11,0))</f>
        <v>709.13408055091895</v>
      </c>
      <c r="F106" s="237">
        <f ca="1">IF(ISERROR(VLOOKUP($B106,'DTOC backsheet'!$D$5:$U$181,F$11,0)),"",VLOOKUP($B106,'DTOC backsheet'!$D$5:$U$181, F$11,0))</f>
        <v>710.03552217873789</v>
      </c>
      <c r="G106" s="242">
        <f ca="1">IF(ISERROR(VLOOKUP($B106,'DTOC backsheet'!$D$5:$U$181,G$11,0)),"",VLOOKUP($B106,'DTOC backsheet'!$D$5:$U$181, G$11,0))</f>
        <v>740.68453752458265</v>
      </c>
      <c r="H106" s="239">
        <f ca="1">IF(ISERROR(VLOOKUP($B106,'DTOC backsheet'!$D$188:$U$364,H$11,0)),"",VLOOKUP($B106,'DTOC backsheet'!$D$188:$U$364, H$11,0))</f>
        <v>646.25701289929862</v>
      </c>
      <c r="I106" s="237">
        <f ca="1">IF(ISERROR(VLOOKUP($B106,'DTOC backsheet'!$D$188:$U$364,I$11,0)),"",VLOOKUP($B106,'DTOC backsheet'!$D$188:$U$364, I$11,0))</f>
        <v>623.58132823616529</v>
      </c>
      <c r="J106" s="237">
        <f ca="1">IF(ISERROR(VLOOKUP($B106,'DTOC backsheet'!$D$188:$U$364,J$11,0)),"",VLOOKUP($B106,'DTOC backsheet'!$D$188:$U$364, J$11,0))</f>
        <v>601.80073638868203</v>
      </c>
      <c r="K106" s="242">
        <f ca="1">IF(ISERROR(VLOOKUP($B106,'DTOC backsheet'!$D$188:$U$364,K$11,0)),"",VLOOKUP($B106,'DTOC backsheet'!$D$188:$U$364, K$11,0))</f>
        <v>580.6168730849655</v>
      </c>
      <c r="L106" s="239">
        <f ca="1">IF(ISERROR(VLOOKUP($B106,'DTOC backsheet'!$D$5:$U$181,L$11,0)),"",VLOOKUP($B106,'DTOC backsheet'!$D$5:$U$181, L$11,0))</f>
        <v>792.45550612213162</v>
      </c>
      <c r="M106" s="239">
        <f ca="1">IF(ISERROR(VLOOKUP($B106,'DTOC backsheet'!$D$5:$U$181,M$11,0)),"",VLOOKUP($B106,'DTOC backsheet'!$D$5:$U$181, M$11,0))</f>
        <v>905.83392943779802</v>
      </c>
      <c r="N106" s="237">
        <f ca="1">IF(ISERROR(VLOOKUP($B106,'DTOC backsheet'!$D$5:$U$181,N$11,0)),"",VLOOKUP($B106,'DTOC backsheet'!$D$5:$U$181, N$11,0))</f>
        <v>1097.3837919868977</v>
      </c>
      <c r="O106" s="378"/>
    </row>
    <row r="107" spans="1:15">
      <c r="A107" s="3">
        <v>92</v>
      </c>
      <c r="B107" s="202" t="str">
        <f t="shared" ca="1" si="1"/>
        <v>E08000011</v>
      </c>
      <c r="C107" s="203" t="str">
        <f ca="1">IFERROR(VLOOKUP($B107,'Org list'!$J$9:$K$637,2,0), "")</f>
        <v>Knowsley</v>
      </c>
      <c r="D107" s="331">
        <f ca="1">IF(ISERROR(VLOOKUP($B107,'DTOC backsheet'!$D$5:$U$181,D$11,0)),"",VLOOKUP($B107,'DTOC backsheet'!$D$5:$U$181, D$11,0))</f>
        <v>649.02640418575118</v>
      </c>
      <c r="E107" s="237">
        <f ca="1">IF(ISERROR(VLOOKUP($B107,'DTOC backsheet'!$D$5:$U$181,E$11,0)),"",VLOOKUP($B107,'DTOC backsheet'!$D$5:$U$181, E$11,0))</f>
        <v>339.8825689037696</v>
      </c>
      <c r="F107" s="237">
        <f ca="1">IF(ISERROR(VLOOKUP($B107,'DTOC backsheet'!$D$5:$U$181,F$11,0)),"",VLOOKUP($B107,'DTOC backsheet'!$D$5:$U$181, F$11,0))</f>
        <v>382.03854644222162</v>
      </c>
      <c r="G107" s="242">
        <f ca="1">IF(ISERROR(VLOOKUP($B107,'DTOC backsheet'!$D$5:$U$181,G$11,0)),"",VLOOKUP($B107,'DTOC backsheet'!$D$5:$U$181, G$11,0))</f>
        <v>460.20275479476811</v>
      </c>
      <c r="H107" s="239">
        <f ca="1">IF(ISERROR(VLOOKUP($B107,'DTOC backsheet'!$D$188:$U$364,H$11,0)),"",VLOOKUP($B107,'DTOC backsheet'!$D$188:$U$364, H$11,0))</f>
        <v>612.57980747133695</v>
      </c>
      <c r="I107" s="237">
        <f ca="1">IF(ISERROR(VLOOKUP($B107,'DTOC backsheet'!$D$188:$U$364,I$11,0)),"",VLOOKUP($B107,'DTOC backsheet'!$D$188:$U$364, I$11,0))</f>
        <v>460.09213007503848</v>
      </c>
      <c r="J107" s="237">
        <f ca="1">IF(ISERROR(VLOOKUP($B107,'DTOC backsheet'!$D$188:$U$364,J$11,0)),"",VLOOKUP($B107,'DTOC backsheet'!$D$188:$U$364, J$11,0))</f>
        <v>407.51017235217694</v>
      </c>
      <c r="K107" s="242">
        <f ca="1">IF(ISERROR(VLOOKUP($B107,'DTOC backsheet'!$D$188:$U$364,K$11,0)),"",VLOOKUP($B107,'DTOC backsheet'!$D$188:$U$364, K$11,0))</f>
        <v>586.2888286099062</v>
      </c>
      <c r="L107" s="239">
        <f ca="1">IF(ISERROR(VLOOKUP($B107,'DTOC backsheet'!$D$5:$U$181,L$11,0)),"",VLOOKUP($B107,'DTOC backsheet'!$D$5:$U$181, L$11,0))</f>
        <v>368.95007002207848</v>
      </c>
      <c r="M107" s="239">
        <f ca="1">IF(ISERROR(VLOOKUP($B107,'DTOC backsheet'!$D$5:$U$181,M$11,0)),"",VLOOKUP($B107,'DTOC backsheet'!$D$5:$U$181, M$11,0))</f>
        <v>356.68094655341082</v>
      </c>
      <c r="N107" s="237">
        <f ca="1">IF(ISERROR(VLOOKUP($B107,'DTOC backsheet'!$D$5:$U$181,N$11,0)),"",VLOOKUP($B107,'DTOC backsheet'!$D$5:$U$181, N$11,0))</f>
        <v>525.81957722861546</v>
      </c>
      <c r="O107" s="378"/>
    </row>
    <row r="108" spans="1:15">
      <c r="A108" s="3">
        <v>93</v>
      </c>
      <c r="B108" s="202" t="str">
        <f t="shared" ca="1" si="1"/>
        <v>E09000022</v>
      </c>
      <c r="C108" s="203" t="str">
        <f ca="1">IFERROR(VLOOKUP($B108,'Org list'!$J$9:$K$637,2,0), "")</f>
        <v>Lambeth</v>
      </c>
      <c r="D108" s="331">
        <f ca="1">IF(ISERROR(VLOOKUP($B108,'DTOC backsheet'!$D$5:$U$181,D$11,0)),"",VLOOKUP($B108,'DTOC backsheet'!$D$5:$U$181, D$11,0))</f>
        <v>540.2359549724199</v>
      </c>
      <c r="E108" s="237">
        <f ca="1">IF(ISERROR(VLOOKUP($B108,'DTOC backsheet'!$D$5:$U$181,E$11,0)),"",VLOOKUP($B108,'DTOC backsheet'!$D$5:$U$181, E$11,0))</f>
        <v>422.96331641111311</v>
      </c>
      <c r="F108" s="237">
        <f ca="1">IF(ISERROR(VLOOKUP($B108,'DTOC backsheet'!$D$5:$U$181,F$11,0)),"",VLOOKUP($B108,'DTOC backsheet'!$D$5:$U$181, F$11,0))</f>
        <v>505.44507219923219</v>
      </c>
      <c r="G108" s="242">
        <f ca="1">IF(ISERROR(VLOOKUP($B108,'DTOC backsheet'!$D$5:$U$181,G$11,0)),"",VLOOKUP($B108,'DTOC backsheet'!$D$5:$U$181, G$11,0))</f>
        <v>523.03596798342824</v>
      </c>
      <c r="H108" s="239">
        <f ca="1">IF(ISERROR(VLOOKUP($B108,'DTOC backsheet'!$D$188:$U$364,H$11,0)),"",VLOOKUP($B108,'DTOC backsheet'!$D$188:$U$364, H$11,0))</f>
        <v>532.85566812667821</v>
      </c>
      <c r="I108" s="237">
        <f ca="1">IF(ISERROR(VLOOKUP($B108,'DTOC backsheet'!$D$188:$U$364,I$11,0)),"",VLOOKUP($B108,'DTOC backsheet'!$D$188:$U$364, I$11,0))</f>
        <v>776.88811903686712</v>
      </c>
      <c r="J108" s="237">
        <f ca="1">IF(ISERROR(VLOOKUP($B108,'DTOC backsheet'!$D$188:$U$364,J$11,0)),"",VLOOKUP($B108,'DTOC backsheet'!$D$188:$U$364, J$11,0))</f>
        <v>779.97713740281893</v>
      </c>
      <c r="K108" s="242">
        <f ca="1">IF(ISERROR(VLOOKUP($B108,'DTOC backsheet'!$D$188:$U$364,K$11,0)),"",VLOOKUP($B108,'DTOC backsheet'!$D$188:$U$364, K$11,0))</f>
        <v>851.02455981970934</v>
      </c>
      <c r="L108" s="239">
        <f ca="1">IF(ISERROR(VLOOKUP($B108,'DTOC backsheet'!$D$5:$U$181,L$11,0)),"",VLOOKUP($B108,'DTOC backsheet'!$D$5:$U$181, L$11,0))</f>
        <v>374.54347687165063</v>
      </c>
      <c r="M108" s="239">
        <f ca="1">IF(ISERROR(VLOOKUP($B108,'DTOC backsheet'!$D$5:$U$181,M$11,0)),"",VLOOKUP($B108,'DTOC backsheet'!$D$5:$U$181, M$11,0))</f>
        <v>527.44988598626264</v>
      </c>
      <c r="N108" s="237">
        <f ca="1">IF(ISERROR(VLOOKUP($B108,'DTOC backsheet'!$D$5:$U$181,N$11,0)),"",VLOOKUP($B108,'DTOC backsheet'!$D$5:$U$181, N$11,0))</f>
        <v>566.06261556065965</v>
      </c>
      <c r="O108" s="378"/>
    </row>
    <row r="109" spans="1:15">
      <c r="A109" s="3">
        <v>94</v>
      </c>
      <c r="B109" s="202" t="str">
        <f t="shared" ca="1" si="1"/>
        <v>E10000017</v>
      </c>
      <c r="C109" s="203" t="str">
        <f ca="1">IFERROR(VLOOKUP($B109,'Org list'!$J$9:$K$637,2,0), "")</f>
        <v>Lancashire</v>
      </c>
      <c r="D109" s="331">
        <f ca="1">IF(ISERROR(VLOOKUP($B109,'DTOC backsheet'!$D$5:$U$181,D$11,0)),"",VLOOKUP($B109,'DTOC backsheet'!$D$5:$U$181, D$11,0))</f>
        <v>757.97463216901974</v>
      </c>
      <c r="E109" s="237">
        <f ca="1">IF(ISERROR(VLOOKUP($B109,'DTOC backsheet'!$D$5:$U$181,E$11,0)),"",VLOOKUP($B109,'DTOC backsheet'!$D$5:$U$181, E$11,0))</f>
        <v>995.98186712596316</v>
      </c>
      <c r="F109" s="237">
        <f ca="1">IF(ISERROR(VLOOKUP($B109,'DTOC backsheet'!$D$5:$U$181,F$11,0)),"",VLOOKUP($B109,'DTOC backsheet'!$D$5:$U$181, F$11,0))</f>
        <v>1221.9340516346167</v>
      </c>
      <c r="G109" s="242">
        <f ca="1">IF(ISERROR(VLOOKUP($B109,'DTOC backsheet'!$D$5:$U$181,G$11,0)),"",VLOOKUP($B109,'DTOC backsheet'!$D$5:$U$181, G$11,0))</f>
        <v>1143.62956465192</v>
      </c>
      <c r="H109" s="239">
        <f ca="1">IF(ISERROR(VLOOKUP($B109,'DTOC backsheet'!$D$188:$U$364,H$11,0)),"",VLOOKUP($B109,'DTOC backsheet'!$D$188:$U$364, H$11,0))</f>
        <v>1046.5630824947273</v>
      </c>
      <c r="I109" s="237">
        <f ca="1">IF(ISERROR(VLOOKUP($B109,'DTOC backsheet'!$D$188:$U$364,I$11,0)),"",VLOOKUP($B109,'DTOC backsheet'!$D$188:$U$364, I$11,0))</f>
        <v>969.24773301651567</v>
      </c>
      <c r="J109" s="237">
        <f ca="1">IF(ISERROR(VLOOKUP($B109,'DTOC backsheet'!$D$188:$U$364,J$11,0)),"",VLOOKUP($B109,'DTOC backsheet'!$D$188:$U$364, J$11,0))</f>
        <v>1194.4168345333503</v>
      </c>
      <c r="K109" s="242">
        <f ca="1">IF(ISERROR(VLOOKUP($B109,'DTOC backsheet'!$D$188:$U$364,K$11,0)),"",VLOOKUP($B109,'DTOC backsheet'!$D$188:$U$364, K$11,0))</f>
        <v>1025.9121008675415</v>
      </c>
      <c r="L109" s="239">
        <f ca="1">IF(ISERROR(VLOOKUP($B109,'DTOC backsheet'!$D$5:$U$181,L$11,0)),"",VLOOKUP($B109,'DTOC backsheet'!$D$5:$U$181, L$11,0))</f>
        <v>1090.6561909637419</v>
      </c>
      <c r="M109" s="239">
        <f ca="1">IF(ISERROR(VLOOKUP($B109,'DTOC backsheet'!$D$5:$U$181,M$11,0)),"",VLOOKUP($B109,'DTOC backsheet'!$D$5:$U$181, M$11,0))</f>
        <v>992.84902694320942</v>
      </c>
      <c r="N109" s="237">
        <f ca="1">IF(ISERROR(VLOOKUP($B109,'DTOC backsheet'!$D$5:$U$181,N$11,0)),"",VLOOKUP($B109,'DTOC backsheet'!$D$5:$U$181, N$11,0))</f>
        <v>1247.6792140706184</v>
      </c>
      <c r="O109" s="378"/>
    </row>
    <row r="110" spans="1:15">
      <c r="A110" s="3">
        <v>95</v>
      </c>
      <c r="B110" s="202" t="str">
        <f t="shared" ca="1" si="1"/>
        <v>E08000035</v>
      </c>
      <c r="C110" s="203" t="str">
        <f ca="1">IFERROR(VLOOKUP($B110,'Org list'!$J$9:$K$637,2,0), "")</f>
        <v>Leeds</v>
      </c>
      <c r="D110" s="331">
        <f ca="1">IF(ISERROR(VLOOKUP($B110,'DTOC backsheet'!$D$5:$U$181,D$11,0)),"",VLOOKUP($B110,'DTOC backsheet'!$D$5:$U$181, D$11,0))</f>
        <v>905.40421643651916</v>
      </c>
      <c r="E110" s="237">
        <f ca="1">IF(ISERROR(VLOOKUP($B110,'DTOC backsheet'!$D$5:$U$181,E$11,0)),"",VLOOKUP($B110,'DTOC backsheet'!$D$5:$U$181, E$11,0))</f>
        <v>991.4462431475597</v>
      </c>
      <c r="F110" s="237">
        <f ca="1">IF(ISERROR(VLOOKUP($B110,'DTOC backsheet'!$D$5:$U$181,F$11,0)),"",VLOOKUP($B110,'DTOC backsheet'!$D$5:$U$181, F$11,0))</f>
        <v>1152.7341487313734</v>
      </c>
      <c r="G110" s="242">
        <f ca="1">IF(ISERROR(VLOOKUP($B110,'DTOC backsheet'!$D$5:$U$181,G$11,0)),"",VLOOKUP($B110,'DTOC backsheet'!$D$5:$U$181, G$11,0))</f>
        <v>1191.992868143255</v>
      </c>
      <c r="H110" s="239">
        <f ca="1">IF(ISERROR(VLOOKUP($B110,'DTOC backsheet'!$D$188:$U$364,H$11,0)),"",VLOOKUP($B110,'DTOC backsheet'!$D$188:$U$364, H$11,0))</f>
        <v>893.67847109227228</v>
      </c>
      <c r="I110" s="237">
        <f ca="1">IF(ISERROR(VLOOKUP($B110,'DTOC backsheet'!$D$188:$U$364,I$11,0)),"",VLOOKUP($B110,'DTOC backsheet'!$D$188:$U$364, I$11,0))</f>
        <v>812.43497372024751</v>
      </c>
      <c r="J110" s="237">
        <f ca="1">IF(ISERROR(VLOOKUP($B110,'DTOC backsheet'!$D$188:$U$364,J$11,0)),"",VLOOKUP($B110,'DTOC backsheet'!$D$188:$U$364, J$11,0))</f>
        <v>731.19147634822286</v>
      </c>
      <c r="K110" s="242">
        <f ca="1">IF(ISERROR(VLOOKUP($B110,'DTOC backsheet'!$D$188:$U$364,K$11,0)),"",VLOOKUP($B110,'DTOC backsheet'!$D$188:$U$364, K$11,0))</f>
        <v>649.9479789761981</v>
      </c>
      <c r="L110" s="239">
        <f ca="1">IF(ISERROR(VLOOKUP($B110,'DTOC backsheet'!$D$5:$U$181,L$11,0)),"",VLOOKUP($B110,'DTOC backsheet'!$D$5:$U$181, L$11,0))</f>
        <v>1298.5960619944437</v>
      </c>
      <c r="M110" s="239">
        <f ca="1">IF(ISERROR(VLOOKUP($B110,'DTOC backsheet'!$D$5:$U$181,M$11,0)),"",VLOOKUP($B110,'DTOC backsheet'!$D$5:$U$181, M$11,0))</f>
        <v>1579.3735889121613</v>
      </c>
      <c r="N110" s="237">
        <f ca="1">IF(ISERROR(VLOOKUP($B110,'DTOC backsheet'!$D$5:$U$181,N$11,0)),"",VLOOKUP($B110,'DTOC backsheet'!$D$5:$U$181, N$11,0))</f>
        <v>1616.4206237138046</v>
      </c>
      <c r="O110" s="378"/>
    </row>
    <row r="111" spans="1:15">
      <c r="A111" s="3">
        <v>96</v>
      </c>
      <c r="B111" s="202" t="str">
        <f t="shared" ca="1" si="1"/>
        <v>E06000016</v>
      </c>
      <c r="C111" s="203" t="str">
        <f ca="1">IFERROR(VLOOKUP($B111,'Org list'!$J$9:$K$637,2,0), "")</f>
        <v>Leicester</v>
      </c>
      <c r="D111" s="331">
        <f ca="1">IF(ISERROR(VLOOKUP($B111,'DTOC backsheet'!$D$5:$U$181,D$11,0)),"",VLOOKUP($B111,'DTOC backsheet'!$D$5:$U$181, D$11,0))</f>
        <v>1348.5428350458967</v>
      </c>
      <c r="E111" s="237">
        <f ca="1">IF(ISERROR(VLOOKUP($B111,'DTOC backsheet'!$D$5:$U$181,E$11,0)),"",VLOOKUP($B111,'DTOC backsheet'!$D$5:$U$181, E$11,0))</f>
        <v>1211.8925767175631</v>
      </c>
      <c r="F111" s="237">
        <f ca="1">IF(ISERROR(VLOOKUP($B111,'DTOC backsheet'!$D$5:$U$181,F$11,0)),"",VLOOKUP($B111,'DTOC backsheet'!$D$5:$U$181, F$11,0))</f>
        <v>1158.4037613147584</v>
      </c>
      <c r="G111" s="242">
        <f ca="1">IF(ISERROR(VLOOKUP($B111,'DTOC backsheet'!$D$5:$U$181,G$11,0)),"",VLOOKUP($B111,'DTOC backsheet'!$D$5:$U$181, G$11,0))</f>
        <v>1164.6506302669109</v>
      </c>
      <c r="H111" s="239">
        <f ca="1">IF(ISERROR(VLOOKUP($B111,'DTOC backsheet'!$D$188:$U$364,H$11,0)),"",VLOOKUP($B111,'DTOC backsheet'!$D$188:$U$364, H$11,0))</f>
        <v>1253.3495609780969</v>
      </c>
      <c r="I111" s="237">
        <f ca="1">IF(ISERROR(VLOOKUP($B111,'DTOC backsheet'!$D$188:$U$364,I$11,0)),"",VLOOKUP($B111,'DTOC backsheet'!$D$188:$U$364, I$11,0))</f>
        <v>1167.6033877985144</v>
      </c>
      <c r="J111" s="237">
        <f ca="1">IF(ISERROR(VLOOKUP($B111,'DTOC backsheet'!$D$188:$U$364,J$11,0)),"",VLOOKUP($B111,'DTOC backsheet'!$D$188:$U$364, J$11,0))</f>
        <v>1314.8533147202256</v>
      </c>
      <c r="K111" s="242">
        <f ca="1">IF(ISERROR(VLOOKUP($B111,'DTOC backsheet'!$D$188:$U$364,K$11,0)),"",VLOOKUP($B111,'DTOC backsheet'!$D$188:$U$364, K$11,0))</f>
        <v>1054.4863217063198</v>
      </c>
      <c r="L111" s="239">
        <f ca="1">IF(ISERROR(VLOOKUP($B111,'DTOC backsheet'!$D$5:$U$181,L$11,0)),"",VLOOKUP($B111,'DTOC backsheet'!$D$5:$U$181, L$11,0))</f>
        <v>953.47811535174355</v>
      </c>
      <c r="M111" s="239">
        <f ca="1">IF(ISERROR(VLOOKUP($B111,'DTOC backsheet'!$D$5:$U$181,M$11,0)),"",VLOOKUP($B111,'DTOC backsheet'!$D$5:$U$181, M$11,0))</f>
        <v>541.13180265080643</v>
      </c>
      <c r="N111" s="237">
        <f ca="1">IF(ISERROR(VLOOKUP($B111,'DTOC backsheet'!$D$5:$U$181,N$11,0)),"",VLOOKUP($B111,'DTOC backsheet'!$D$5:$U$181, N$11,0))</f>
        <v>364.24570802086544</v>
      </c>
      <c r="O111" s="378"/>
    </row>
    <row r="112" spans="1:15">
      <c r="A112" s="3">
        <v>97</v>
      </c>
      <c r="B112" s="202" t="str">
        <f t="shared" ca="1" si="1"/>
        <v>E10000018</v>
      </c>
      <c r="C112" s="203" t="str">
        <f ca="1">IFERROR(VLOOKUP($B112,'Org list'!$J$9:$K$637,2,0), "")</f>
        <v>Leicestershire</v>
      </c>
      <c r="D112" s="331">
        <f ca="1">IF(ISERROR(VLOOKUP($B112,'DTOC backsheet'!$D$5:$U$181,D$11,0)),"",VLOOKUP($B112,'DTOC backsheet'!$D$5:$U$181, D$11,0))</f>
        <v>1085.9325683950169</v>
      </c>
      <c r="E112" s="237">
        <f ca="1">IF(ISERROR(VLOOKUP($B112,'DTOC backsheet'!$D$5:$U$181,E$11,0)),"",VLOOKUP($B112,'DTOC backsheet'!$D$5:$U$181, E$11,0))</f>
        <v>1113.8350024440554</v>
      </c>
      <c r="F112" s="237">
        <f ca="1">IF(ISERROR(VLOOKUP($B112,'DTOC backsheet'!$D$5:$U$181,F$11,0)),"",VLOOKUP($B112,'DTOC backsheet'!$D$5:$U$181, F$11,0))</f>
        <v>1161.3445523113373</v>
      </c>
      <c r="G112" s="242">
        <f ca="1">IF(ISERROR(VLOOKUP($B112,'DTOC backsheet'!$D$5:$U$181,G$11,0)),"",VLOOKUP($B112,'DTOC backsheet'!$D$5:$U$181, G$11,0))</f>
        <v>1392.6708129746507</v>
      </c>
      <c r="H112" s="239">
        <f ca="1">IF(ISERROR(VLOOKUP($B112,'DTOC backsheet'!$D$188:$U$364,H$11,0)),"",VLOOKUP($B112,'DTOC backsheet'!$D$188:$U$364, H$11,0))</f>
        <v>1068.5773095857794</v>
      </c>
      <c r="I112" s="237">
        <f ca="1">IF(ISERROR(VLOOKUP($B112,'DTOC backsheet'!$D$188:$U$364,I$11,0)),"",VLOOKUP($B112,'DTOC backsheet'!$D$188:$U$364, I$11,0))</f>
        <v>826.81208326744979</v>
      </c>
      <c r="J112" s="237">
        <f ca="1">IF(ISERROR(VLOOKUP($B112,'DTOC backsheet'!$D$188:$U$364,J$11,0)),"",VLOOKUP($B112,'DTOC backsheet'!$D$188:$U$364, J$11,0))</f>
        <v>767.99041438226004</v>
      </c>
      <c r="K112" s="242">
        <f ca="1">IF(ISERROR(VLOOKUP($B112,'DTOC backsheet'!$D$188:$U$364,K$11,0)),"",VLOOKUP($B112,'DTOC backsheet'!$D$188:$U$364, K$11,0))</f>
        <v>1052.3564198990994</v>
      </c>
      <c r="L112" s="239">
        <f ca="1">IF(ISERROR(VLOOKUP($B112,'DTOC backsheet'!$D$5:$U$181,L$11,0)),"",VLOOKUP($B112,'DTOC backsheet'!$D$5:$U$181, L$11,0))</f>
        <v>1093.9822047545656</v>
      </c>
      <c r="M112" s="239">
        <f ca="1">IF(ISERROR(VLOOKUP($B112,'DTOC backsheet'!$D$5:$U$181,M$11,0)),"",VLOOKUP($B112,'DTOC backsheet'!$D$5:$U$181, M$11,0))</f>
        <v>716.21764465964532</v>
      </c>
      <c r="N112" s="237">
        <f ca="1">IF(ISERROR(VLOOKUP($B112,'DTOC backsheet'!$D$5:$U$181,N$11,0)),"",VLOOKUP($B112,'DTOC backsheet'!$D$5:$U$181, N$11,0))</f>
        <v>701.42904196019106</v>
      </c>
      <c r="O112" s="378"/>
    </row>
    <row r="113" spans="1:15">
      <c r="A113" s="3">
        <v>98</v>
      </c>
      <c r="B113" s="202" t="str">
        <f t="shared" ca="1" si="1"/>
        <v>E09000023</v>
      </c>
      <c r="C113" s="203" t="str">
        <f ca="1">IFERROR(VLOOKUP($B113,'Org list'!$J$9:$K$637,2,0), "")</f>
        <v>Lewisham</v>
      </c>
      <c r="D113" s="331">
        <f ca="1">IF(ISERROR(VLOOKUP($B113,'DTOC backsheet'!$D$5:$U$181,D$11,0)),"",VLOOKUP($B113,'DTOC backsheet'!$D$5:$U$181, D$11,0))</f>
        <v>443.2723526256525</v>
      </c>
      <c r="E113" s="237">
        <f ca="1">IF(ISERROR(VLOOKUP($B113,'DTOC backsheet'!$D$5:$U$181,E$11,0)),"",VLOOKUP($B113,'DTOC backsheet'!$D$5:$U$181, E$11,0))</f>
        <v>326.52756550628283</v>
      </c>
      <c r="F113" s="237">
        <f ca="1">IF(ISERROR(VLOOKUP($B113,'DTOC backsheet'!$D$5:$U$181,F$11,0)),"",VLOOKUP($B113,'DTOC backsheet'!$D$5:$U$181, F$11,0))</f>
        <v>487.10756004978361</v>
      </c>
      <c r="G113" s="242">
        <f ca="1">IF(ISERROR(VLOOKUP($B113,'DTOC backsheet'!$D$5:$U$181,G$11,0)),"",VLOOKUP($B113,'DTOC backsheet'!$D$5:$U$181, G$11,0))</f>
        <v>432.53719978708978</v>
      </c>
      <c r="H113" s="239">
        <f ca="1">IF(ISERROR(VLOOKUP($B113,'DTOC backsheet'!$D$188:$U$364,H$11,0)),"",VLOOKUP($B113,'DTOC backsheet'!$D$188:$U$364, H$11,0))</f>
        <v>443.08174348072129</v>
      </c>
      <c r="I113" s="237">
        <f ca="1">IF(ISERROR(VLOOKUP($B113,'DTOC backsheet'!$D$188:$U$364,I$11,0)),"",VLOOKUP($B113,'DTOC backsheet'!$D$188:$U$364, I$11,0))</f>
        <v>326.249243955954</v>
      </c>
      <c r="J113" s="237">
        <f ca="1">IF(ISERROR(VLOOKUP($B113,'DTOC backsheet'!$D$188:$U$364,J$11,0)),"",VLOOKUP($B113,'DTOC backsheet'!$D$188:$U$364, J$11,0))</f>
        <v>354.02451742787986</v>
      </c>
      <c r="K113" s="242">
        <f ca="1">IF(ISERROR(VLOOKUP($B113,'DTOC backsheet'!$D$188:$U$364,K$11,0)),"",VLOOKUP($B113,'DTOC backsheet'!$D$188:$U$364, K$11,0))</f>
        <v>369.89610226898031</v>
      </c>
      <c r="L113" s="239">
        <f ca="1">IF(ISERROR(VLOOKUP($B113,'DTOC backsheet'!$D$5:$U$181,L$11,0)),"",VLOOKUP($B113,'DTOC backsheet'!$D$5:$U$181, L$11,0))</f>
        <v>297.15133841393646</v>
      </c>
      <c r="M113" s="239">
        <f ca="1">IF(ISERROR(VLOOKUP($B113,'DTOC backsheet'!$D$5:$U$181,M$11,0)),"",VLOOKUP($B113,'DTOC backsheet'!$D$5:$U$181, M$11,0))</f>
        <v>332.86240430641254</v>
      </c>
      <c r="N113" s="237">
        <f ca="1">IF(ISERROR(VLOOKUP($B113,'DTOC backsheet'!$D$5:$U$181,N$11,0)),"",VLOOKUP($B113,'DTOC backsheet'!$D$5:$U$181, N$11,0))</f>
        <v>568.29091278273609</v>
      </c>
      <c r="O113" s="378"/>
    </row>
    <row r="114" spans="1:15">
      <c r="A114" s="3">
        <v>99</v>
      </c>
      <c r="B114" s="202" t="str">
        <f t="shared" ca="1" si="1"/>
        <v>E10000019</v>
      </c>
      <c r="C114" s="203" t="str">
        <f ca="1">IFERROR(VLOOKUP($B114,'Org list'!$J$9:$K$637,2,0), "")</f>
        <v>Lincolnshire</v>
      </c>
      <c r="D114" s="331">
        <f ca="1">IF(ISERROR(VLOOKUP($B114,'DTOC backsheet'!$D$5:$U$181,D$11,0)),"",VLOOKUP($B114,'DTOC backsheet'!$D$5:$U$181, D$11,0))</f>
        <v>733.53936973534871</v>
      </c>
      <c r="E114" s="237">
        <f ca="1">IF(ISERROR(VLOOKUP($B114,'DTOC backsheet'!$D$5:$U$181,E$11,0)),"",VLOOKUP($B114,'DTOC backsheet'!$D$5:$U$181, E$11,0))</f>
        <v>747.83572868146689</v>
      </c>
      <c r="F114" s="237">
        <f ca="1">IF(ISERROR(VLOOKUP($B114,'DTOC backsheet'!$D$5:$U$181,F$11,0)),"",VLOOKUP($B114,'DTOC backsheet'!$D$5:$U$181, F$11,0))</f>
        <v>970.96104509052543</v>
      </c>
      <c r="G114" s="242">
        <f ca="1">IF(ISERROR(VLOOKUP($B114,'DTOC backsheet'!$D$5:$U$181,G$11,0)),"",VLOOKUP($B114,'DTOC backsheet'!$D$5:$U$181, G$11,0))</f>
        <v>1153.7502059016076</v>
      </c>
      <c r="H114" s="239">
        <f ca="1">IF(ISERROR(VLOOKUP($B114,'DTOC backsheet'!$D$188:$U$364,H$11,0)),"",VLOOKUP($B114,'DTOC backsheet'!$D$188:$U$364, H$11,0))</f>
        <v>656.94645892442611</v>
      </c>
      <c r="I114" s="237">
        <f ca="1">IF(ISERROR(VLOOKUP($B114,'DTOC backsheet'!$D$188:$U$364,I$11,0)),"",VLOOKUP($B114,'DTOC backsheet'!$D$188:$U$364, I$11,0))</f>
        <v>648.32910568236196</v>
      </c>
      <c r="J114" s="237">
        <f ca="1">IF(ISERROR(VLOOKUP($B114,'DTOC backsheet'!$D$188:$U$364,J$11,0)),"",VLOOKUP($B114,'DTOC backsheet'!$D$188:$U$364, J$11,0))</f>
        <v>639.88072015092632</v>
      </c>
      <c r="K114" s="242">
        <f ca="1">IF(ISERROR(VLOOKUP($B114,'DTOC backsheet'!$D$188:$U$364,K$11,0)),"",VLOOKUP($B114,'DTOC backsheet'!$D$188:$U$364, K$11,0))</f>
        <v>631.43233461949092</v>
      </c>
      <c r="L114" s="239">
        <f ca="1">IF(ISERROR(VLOOKUP($B114,'DTOC backsheet'!$D$5:$U$181,L$11,0)),"",VLOOKUP($B114,'DTOC backsheet'!$D$5:$U$181, L$11,0))</f>
        <v>1157.4288178066663</v>
      </c>
      <c r="M114" s="239">
        <f ca="1">IF(ISERROR(VLOOKUP($B114,'DTOC backsheet'!$D$5:$U$181,M$11,0)),"",VLOOKUP($B114,'DTOC backsheet'!$D$5:$U$181, M$11,0))</f>
        <v>1167.566880444389</v>
      </c>
      <c r="N114" s="237">
        <f ca="1">IF(ISERROR(VLOOKUP($B114,'DTOC backsheet'!$D$5:$U$181,N$11,0)),"",VLOOKUP($B114,'DTOC backsheet'!$D$5:$U$181, N$11,0))</f>
        <v>1367.6246498287821</v>
      </c>
      <c r="O114" s="378"/>
    </row>
    <row r="115" spans="1:15">
      <c r="A115" s="3">
        <v>100</v>
      </c>
      <c r="B115" s="202" t="str">
        <f t="shared" ca="1" si="1"/>
        <v>E08000012</v>
      </c>
      <c r="C115" s="203" t="str">
        <f ca="1">IFERROR(VLOOKUP($B115,'Org list'!$J$9:$K$637,2,0), "")</f>
        <v>Liverpool</v>
      </c>
      <c r="D115" s="331">
        <f ca="1">IF(ISERROR(VLOOKUP($B115,'DTOC backsheet'!$D$5:$U$181,D$11,0)),"",VLOOKUP($B115,'DTOC backsheet'!$D$5:$U$181, D$11,0))</f>
        <v>668.58075831813983</v>
      </c>
      <c r="E115" s="237">
        <f ca="1">IF(ISERROR(VLOOKUP($B115,'DTOC backsheet'!$D$5:$U$181,E$11,0)),"",VLOOKUP($B115,'DTOC backsheet'!$D$5:$U$181, E$11,0))</f>
        <v>756.15172823118246</v>
      </c>
      <c r="F115" s="237">
        <f ca="1">IF(ISERROR(VLOOKUP($B115,'DTOC backsheet'!$D$5:$U$181,F$11,0)),"",VLOOKUP($B115,'DTOC backsheet'!$D$5:$U$181, F$11,0))</f>
        <v>698.73243957562465</v>
      </c>
      <c r="G115" s="242">
        <f ca="1">IF(ISERROR(VLOOKUP($B115,'DTOC backsheet'!$D$5:$U$181,G$11,0)),"",VLOOKUP($B115,'DTOC backsheet'!$D$5:$U$181, G$11,0))</f>
        <v>724.16472724498124</v>
      </c>
      <c r="H115" s="239">
        <f ca="1">IF(ISERROR(VLOOKUP($B115,'DTOC backsheet'!$D$188:$U$364,H$11,0)),"",VLOOKUP($B115,'DTOC backsheet'!$D$188:$U$364, H$11,0))</f>
        <v>657.21057641678306</v>
      </c>
      <c r="I115" s="237">
        <f ca="1">IF(ISERROR(VLOOKUP($B115,'DTOC backsheet'!$D$188:$U$364,I$11,0)),"",VLOOKUP($B115,'DTOC backsheet'!$D$188:$U$364, I$11,0))</f>
        <v>654.5932503458281</v>
      </c>
      <c r="J115" s="237">
        <f ca="1">IF(ISERROR(VLOOKUP($B115,'DTOC backsheet'!$D$188:$U$364,J$11,0)),"",VLOOKUP($B115,'DTOC backsheet'!$D$188:$U$364, J$11,0))</f>
        <v>652.23765688196863</v>
      </c>
      <c r="K115" s="242">
        <f ca="1">IF(ISERROR(VLOOKUP($B115,'DTOC backsheet'!$D$188:$U$364,K$11,0)),"",VLOOKUP($B115,'DTOC backsheet'!$D$188:$U$364, K$11,0))</f>
        <v>649.62033081101367</v>
      </c>
      <c r="L115" s="239">
        <f ca="1">IF(ISERROR(VLOOKUP($B115,'DTOC backsheet'!$D$5:$U$181,L$11,0)),"",VLOOKUP($B115,'DTOC backsheet'!$D$5:$U$181, L$11,0))</f>
        <v>722.12026297646526</v>
      </c>
      <c r="M115" s="239">
        <f ca="1">IF(ISERROR(VLOOKUP($B115,'DTOC backsheet'!$D$5:$U$181,M$11,0)),"",VLOOKUP($B115,'DTOC backsheet'!$D$5:$U$181, M$11,0))</f>
        <v>651.45245906068214</v>
      </c>
      <c r="N115" s="237">
        <f ca="1">IF(ISERROR(VLOOKUP($B115,'DTOC backsheet'!$D$5:$U$181,N$11,0)),"",VLOOKUP($B115,'DTOC backsheet'!$D$5:$U$181, N$11,0))</f>
        <v>743.05887154410482</v>
      </c>
      <c r="O115" s="378"/>
    </row>
    <row r="116" spans="1:15">
      <c r="A116" s="3">
        <v>101</v>
      </c>
      <c r="B116" s="202" t="str">
        <f t="shared" ca="1" si="1"/>
        <v>E06000032</v>
      </c>
      <c r="C116" s="203" t="str">
        <f ca="1">IFERROR(VLOOKUP($B116,'Org list'!$J$9:$K$637,2,0), "")</f>
        <v>Luton</v>
      </c>
      <c r="D116" s="331">
        <f ca="1">IF(ISERROR(VLOOKUP($B116,'DTOC backsheet'!$D$5:$U$181,D$11,0)),"",VLOOKUP($B116,'DTOC backsheet'!$D$5:$U$181, D$11,0))</f>
        <v>873.62418459059222</v>
      </c>
      <c r="E116" s="237">
        <f ca="1">IF(ISERROR(VLOOKUP($B116,'DTOC backsheet'!$D$5:$U$181,E$11,0)),"",VLOOKUP($B116,'DTOC backsheet'!$D$5:$U$181, E$11,0))</f>
        <v>1105.7403912993336</v>
      </c>
      <c r="F116" s="237">
        <f ca="1">IF(ISERROR(VLOOKUP($B116,'DTOC backsheet'!$D$5:$U$181,F$11,0)),"",VLOOKUP($B116,'DTOC backsheet'!$D$5:$U$181, F$11,0))</f>
        <v>909.97205212465337</v>
      </c>
      <c r="G116" s="242">
        <f ca="1">IF(ISERROR(VLOOKUP($B116,'DTOC backsheet'!$D$5:$U$181,G$11,0)),"",VLOOKUP($B116,'DTOC backsheet'!$D$5:$U$181, G$11,0))</f>
        <v>1037.5084294371486</v>
      </c>
      <c r="H116" s="239">
        <f ca="1">IF(ISERROR(VLOOKUP($B116,'DTOC backsheet'!$D$188:$U$364,H$11,0)),"",VLOOKUP($B116,'DTOC backsheet'!$D$188:$U$364, H$11,0))</f>
        <v>822.62867819501184</v>
      </c>
      <c r="I116" s="237">
        <f ca="1">IF(ISERROR(VLOOKUP($B116,'DTOC backsheet'!$D$188:$U$364,I$11,0)),"",VLOOKUP($B116,'DTOC backsheet'!$D$188:$U$364, I$11,0))</f>
        <v>818.21948926134803</v>
      </c>
      <c r="J116" s="237">
        <f ca="1">IF(ISERROR(VLOOKUP($B116,'DTOC backsheet'!$D$188:$U$364,J$11,0)),"",VLOOKUP($B116,'DTOC backsheet'!$D$188:$U$364, J$11,0))</f>
        <v>813.8103003276841</v>
      </c>
      <c r="K116" s="242">
        <f ca="1">IF(ISERROR(VLOOKUP($B116,'DTOC backsheet'!$D$188:$U$364,K$11,0)),"",VLOOKUP($B116,'DTOC backsheet'!$D$188:$U$364, K$11,0))</f>
        <v>809.40111139402006</v>
      </c>
      <c r="L116" s="239">
        <f ca="1">IF(ISERROR(VLOOKUP($B116,'DTOC backsheet'!$D$5:$U$181,L$11,0)),"",VLOOKUP($B116,'DTOC backsheet'!$D$5:$U$181, L$11,0))</f>
        <v>620.43587137985207</v>
      </c>
      <c r="M116" s="239">
        <f ca="1">IF(ISERROR(VLOOKUP($B116,'DTOC backsheet'!$D$5:$U$181,M$11,0)),"",VLOOKUP($B116,'DTOC backsheet'!$D$5:$U$181, M$11,0))</f>
        <v>321.87079215746638</v>
      </c>
      <c r="N116" s="237">
        <f ca="1">IF(ISERROR(VLOOKUP($B116,'DTOC backsheet'!$D$5:$U$181,N$11,0)),"",VLOOKUP($B116,'DTOC backsheet'!$D$5:$U$181, N$11,0))</f>
        <v>412.57410736426704</v>
      </c>
      <c r="O116" s="378"/>
    </row>
    <row r="117" spans="1:15">
      <c r="A117" s="3">
        <v>102</v>
      </c>
      <c r="B117" s="202" t="str">
        <f t="shared" ca="1" si="1"/>
        <v>E08000003</v>
      </c>
      <c r="C117" s="203" t="str">
        <f ca="1">IFERROR(VLOOKUP($B117,'Org list'!$J$9:$K$637,2,0), "")</f>
        <v>Manchester</v>
      </c>
      <c r="D117" s="331">
        <f ca="1">IF(ISERROR(VLOOKUP($B117,'DTOC backsheet'!$D$5:$U$181,D$11,0)),"",VLOOKUP($B117,'DTOC backsheet'!$D$5:$U$181, D$11,0))</f>
        <v>586.27899256691308</v>
      </c>
      <c r="E117" s="237">
        <f ca="1">IF(ISERROR(VLOOKUP($B117,'DTOC backsheet'!$D$5:$U$181,E$11,0)),"",VLOOKUP($B117,'DTOC backsheet'!$D$5:$U$181, E$11,0))</f>
        <v>805.48562220877363</v>
      </c>
      <c r="F117" s="237">
        <f ca="1">IF(ISERROR(VLOOKUP($B117,'DTOC backsheet'!$D$5:$U$181,F$11,0)),"",VLOOKUP($B117,'DTOC backsheet'!$D$5:$U$181, F$11,0))</f>
        <v>915.8294999676832</v>
      </c>
      <c r="G117" s="242">
        <f ca="1">IF(ISERROR(VLOOKUP($B117,'DTOC backsheet'!$D$5:$U$181,G$11,0)),"",VLOOKUP($B117,'DTOC backsheet'!$D$5:$U$181, G$11,0))</f>
        <v>801.28909889355771</v>
      </c>
      <c r="H117" s="239">
        <f ca="1">IF(ISERROR(VLOOKUP($B117,'DTOC backsheet'!$D$188:$U$364,H$11,0)),"",VLOOKUP($B117,'DTOC backsheet'!$D$188:$U$364, H$11,0))</f>
        <v>586.27899256691308</v>
      </c>
      <c r="I117" s="237">
        <f ca="1">IF(ISERROR(VLOOKUP($B117,'DTOC backsheet'!$D$188:$U$364,I$11,0)),"",VLOOKUP($B117,'DTOC backsheet'!$D$188:$U$364, I$11,0))</f>
        <v>666.56872729445797</v>
      </c>
      <c r="J117" s="237">
        <f ca="1">IF(ISERROR(VLOOKUP($B117,'DTOC backsheet'!$D$188:$U$364,J$11,0)),"",VLOOKUP($B117,'DTOC backsheet'!$D$188:$U$364, J$11,0))</f>
        <v>695.70154055312526</v>
      </c>
      <c r="K117" s="242">
        <f ca="1">IF(ISERROR(VLOOKUP($B117,'DTOC backsheet'!$D$188:$U$364,K$11,0)),"",VLOOKUP($B117,'DTOC backsheet'!$D$188:$U$364, K$11,0))</f>
        <v>507.20974878551027</v>
      </c>
      <c r="L117" s="239">
        <f ca="1">IF(ISERROR(VLOOKUP($B117,'DTOC backsheet'!$D$5:$U$181,L$11,0)),"",VLOOKUP($B117,'DTOC backsheet'!$D$5:$U$181, L$11,0))</f>
        <v>1041.2408922643217</v>
      </c>
      <c r="M117" s="239">
        <f ca="1">IF(ISERROR(VLOOKUP($B117,'DTOC backsheet'!$D$5:$U$181,M$11,0)),"",VLOOKUP($B117,'DTOC backsheet'!$D$5:$U$181, M$11,0))</f>
        <v>938.53845962337289</v>
      </c>
      <c r="N117" s="237">
        <f ca="1">IF(ISERROR(VLOOKUP($B117,'DTOC backsheet'!$D$5:$U$181,N$11,0)),"",VLOOKUP($B117,'DTOC backsheet'!$D$5:$U$181, N$11,0))</f>
        <v>916.96849763672969</v>
      </c>
      <c r="O117" s="378"/>
    </row>
    <row r="118" spans="1:15">
      <c r="A118" s="3">
        <v>103</v>
      </c>
      <c r="B118" s="202" t="str">
        <f t="shared" ca="1" si="1"/>
        <v>E06000035</v>
      </c>
      <c r="C118" s="203" t="str">
        <f ca="1">IFERROR(VLOOKUP($B118,'Org list'!$J$9:$K$637,2,0), "")</f>
        <v>Medway</v>
      </c>
      <c r="D118" s="331">
        <f ca="1">IF(ISERROR(VLOOKUP($B118,'DTOC backsheet'!$D$5:$U$181,D$11,0)),"",VLOOKUP($B118,'DTOC backsheet'!$D$5:$U$181, D$11,0))</f>
        <v>567.19084284990788</v>
      </c>
      <c r="E118" s="237">
        <f ca="1">IF(ISERROR(VLOOKUP($B118,'DTOC backsheet'!$D$5:$U$181,E$11,0)),"",VLOOKUP($B118,'DTOC backsheet'!$D$5:$U$181, E$11,0))</f>
        <v>698.08103735373277</v>
      </c>
      <c r="F118" s="237">
        <f ca="1">IF(ISERROR(VLOOKUP($B118,'DTOC backsheet'!$D$5:$U$181,F$11,0)),"",VLOOKUP($B118,'DTOC backsheet'!$D$5:$U$181, F$11,0))</f>
        <v>612.71786702515135</v>
      </c>
      <c r="G118" s="242">
        <f ca="1">IF(ISERROR(VLOOKUP($B118,'DTOC backsheet'!$D$5:$U$181,G$11,0)),"",VLOOKUP($B118,'DTOC backsheet'!$D$5:$U$181, G$11,0))</f>
        <v>888.25121125240582</v>
      </c>
      <c r="H118" s="239">
        <f ca="1">IF(ISERROR(VLOOKUP($B118,'DTOC backsheet'!$D$188:$U$364,H$11,0)),"",VLOOKUP($B118,'DTOC backsheet'!$D$188:$U$364, H$11,0))</f>
        <v>505.34125377033553</v>
      </c>
      <c r="I118" s="237">
        <f ca="1">IF(ISERROR(VLOOKUP($B118,'DTOC backsheet'!$D$188:$U$364,I$11,0)),"",VLOOKUP($B118,'DTOC backsheet'!$D$188:$U$364, I$11,0))</f>
        <v>655.17371488219214</v>
      </c>
      <c r="J118" s="237">
        <f ca="1">IF(ISERROR(VLOOKUP($B118,'DTOC backsheet'!$D$188:$U$364,J$11,0)),"",VLOOKUP($B118,'DTOC backsheet'!$D$188:$U$364, J$11,0))</f>
        <v>524.13897190575369</v>
      </c>
      <c r="K118" s="242">
        <f ca="1">IF(ISERROR(VLOOKUP($B118,'DTOC backsheet'!$D$188:$U$364,K$11,0)),"",VLOOKUP($B118,'DTOC backsheet'!$D$188:$U$364, K$11,0))</f>
        <v>419.31117752460301</v>
      </c>
      <c r="L118" s="239">
        <f ca="1">IF(ISERROR(VLOOKUP($B118,'DTOC backsheet'!$D$5:$U$181,L$11,0)),"",VLOOKUP($B118,'DTOC backsheet'!$D$5:$U$181, L$11,0))</f>
        <v>1049.7427010688127</v>
      </c>
      <c r="M118" s="239">
        <f ca="1">IF(ISERROR(VLOOKUP($B118,'DTOC backsheet'!$D$5:$U$181,M$11,0)),"",VLOOKUP($B118,'DTOC backsheet'!$D$5:$U$181, M$11,0))</f>
        <v>1044.5784927898519</v>
      </c>
      <c r="N118" s="237">
        <f ca="1">IF(ISERROR(VLOOKUP($B118,'DTOC backsheet'!$D$5:$U$181,N$11,0)),"",VLOOKUP($B118,'DTOC backsheet'!$D$5:$U$181, N$11,0))</f>
        <v>1249.268930028672</v>
      </c>
      <c r="O118" s="378"/>
    </row>
    <row r="119" spans="1:15">
      <c r="A119" s="3">
        <v>104</v>
      </c>
      <c r="B119" s="202" t="str">
        <f t="shared" ca="1" si="1"/>
        <v>E09000024</v>
      </c>
      <c r="C119" s="203" t="str">
        <f ca="1">IFERROR(VLOOKUP($B119,'Org list'!$J$9:$K$637,2,0), "")</f>
        <v>Merton</v>
      </c>
      <c r="D119" s="331">
        <f ca="1">IF(ISERROR(VLOOKUP($B119,'DTOC backsheet'!$D$5:$U$181,D$11,0)),"",VLOOKUP($B119,'DTOC backsheet'!$D$5:$U$181, D$11,0))</f>
        <v>161.54416614717215</v>
      </c>
      <c r="E119" s="237">
        <f ca="1">IF(ISERROR(VLOOKUP($B119,'DTOC backsheet'!$D$5:$U$181,E$11,0)),"",VLOOKUP($B119,'DTOC backsheet'!$D$5:$U$181, E$11,0))</f>
        <v>207.96490354578484</v>
      </c>
      <c r="F119" s="237">
        <f ca="1">IF(ISERROR(VLOOKUP($B119,'DTOC backsheet'!$D$5:$U$181,F$11,0)),"",VLOOKUP($B119,'DTOC backsheet'!$D$5:$U$181, F$11,0))</f>
        <v>245.10149346467497</v>
      </c>
      <c r="G119" s="242">
        <f ca="1">IF(ISERROR(VLOOKUP($B119,'DTOC backsheet'!$D$5:$U$181,G$11,0)),"",VLOOKUP($B119,'DTOC backsheet'!$D$5:$U$181, G$11,0))</f>
        <v>333.61036610469648</v>
      </c>
      <c r="H119" s="239">
        <f ca="1">IF(ISERROR(VLOOKUP($B119,'DTOC backsheet'!$D$188:$U$364,H$11,0)),"",VLOOKUP($B119,'DTOC backsheet'!$D$188:$U$364, H$11,0))</f>
        <v>161.42634064407756</v>
      </c>
      <c r="I119" s="237">
        <f ca="1">IF(ISERROR(VLOOKUP($B119,'DTOC backsheet'!$D$188:$U$364,I$11,0)),"",VLOOKUP($B119,'DTOC backsheet'!$D$188:$U$364, I$11,0))</f>
        <v>287.38780341938042</v>
      </c>
      <c r="J119" s="237">
        <f ca="1">IF(ISERROR(VLOOKUP($B119,'DTOC backsheet'!$D$188:$U$364,J$11,0)),"",VLOOKUP($B119,'DTOC backsheet'!$D$188:$U$364, J$11,0))</f>
        <v>263.5407303696872</v>
      </c>
      <c r="K119" s="242">
        <f ca="1">IF(ISERROR(VLOOKUP($B119,'DTOC backsheet'!$D$188:$U$364,K$11,0)),"",VLOOKUP($B119,'DTOC backsheet'!$D$188:$U$364, K$11,0))</f>
        <v>246.41975484683047</v>
      </c>
      <c r="L119" s="239">
        <f ca="1">IF(ISERROR(VLOOKUP($B119,'DTOC backsheet'!$D$5:$U$181,L$11,0)),"",VLOOKUP($B119,'DTOC backsheet'!$D$5:$U$181, L$11,0))</f>
        <v>418.85243689845873</v>
      </c>
      <c r="M119" s="239">
        <f ca="1">IF(ISERROR(VLOOKUP($B119,'DTOC backsheet'!$D$5:$U$181,M$11,0)),"",VLOOKUP($B119,'DTOC backsheet'!$D$5:$U$181, M$11,0))</f>
        <v>616.96658223437214</v>
      </c>
      <c r="N119" s="237">
        <f ca="1">IF(ISERROR(VLOOKUP($B119,'DTOC backsheet'!$D$5:$U$181,N$11,0)),"",VLOOKUP($B119,'DTOC backsheet'!$D$5:$U$181, N$11,0))</f>
        <v>565.60365566580197</v>
      </c>
      <c r="O119" s="378"/>
    </row>
    <row r="120" spans="1:15">
      <c r="A120" s="3">
        <v>105</v>
      </c>
      <c r="B120" s="202" t="str">
        <f t="shared" ca="1" si="1"/>
        <v>E06000002</v>
      </c>
      <c r="C120" s="203" t="str">
        <f ca="1">IFERROR(VLOOKUP($B120,'Org list'!$J$9:$K$637,2,0), "")</f>
        <v>Middlesbrough</v>
      </c>
      <c r="D120" s="331">
        <f ca="1">IF(ISERROR(VLOOKUP($B120,'DTOC backsheet'!$D$5:$U$181,D$11,0)),"",VLOOKUP($B120,'DTOC backsheet'!$D$5:$U$181, D$11,0))</f>
        <v>1140.1431171837519</v>
      </c>
      <c r="E120" s="237">
        <f ca="1">IF(ISERROR(VLOOKUP($B120,'DTOC backsheet'!$D$5:$U$181,E$11,0)),"",VLOOKUP($B120,'DTOC backsheet'!$D$5:$U$181, E$11,0))</f>
        <v>1089.1196253651137</v>
      </c>
      <c r="F120" s="237">
        <f ca="1">IF(ISERROR(VLOOKUP($B120,'DTOC backsheet'!$D$5:$U$181,F$11,0)),"",VLOOKUP($B120,'DTOC backsheet'!$D$5:$U$181, F$11,0))</f>
        <v>1430.5131706243656</v>
      </c>
      <c r="G120" s="242">
        <f ca="1">IF(ISERROR(VLOOKUP($B120,'DTOC backsheet'!$D$5:$U$181,G$11,0)),"",VLOOKUP($B120,'DTOC backsheet'!$D$5:$U$181, G$11,0))</f>
        <v>814.52046939571539</v>
      </c>
      <c r="H120" s="239">
        <f ca="1">IF(ISERROR(VLOOKUP($B120,'DTOC backsheet'!$D$188:$U$364,H$11,0)),"",VLOOKUP($B120,'DTOC backsheet'!$D$188:$U$364, H$11,0))</f>
        <v>1121.5320830288581</v>
      </c>
      <c r="I120" s="237">
        <f ca="1">IF(ISERROR(VLOOKUP($B120,'DTOC backsheet'!$D$188:$U$364,I$11,0)),"",VLOOKUP($B120,'DTOC backsheet'!$D$188:$U$364, I$11,0))</f>
        <v>975.9044376079853</v>
      </c>
      <c r="J120" s="237">
        <f ca="1">IF(ISERROR(VLOOKUP($B120,'DTOC backsheet'!$D$188:$U$364,J$11,0)),"",VLOOKUP($B120,'DTOC backsheet'!$D$188:$U$364, J$11,0))</f>
        <v>1220.7808278564837</v>
      </c>
      <c r="K120" s="242">
        <f ca="1">IF(ISERROR(VLOOKUP($B120,'DTOC backsheet'!$D$188:$U$364,K$11,0)),"",VLOOKUP($B120,'DTOC backsheet'!$D$188:$U$364, K$11,0))</f>
        <v>1512.4718221230771</v>
      </c>
      <c r="L120" s="239">
        <f ca="1">IF(ISERROR(VLOOKUP($B120,'DTOC backsheet'!$D$5:$U$181,L$11,0)),"",VLOOKUP($B120,'DTOC backsheet'!$D$5:$U$181, L$11,0))</f>
        <v>1073.7304032756604</v>
      </c>
      <c r="M120" s="239">
        <f ca="1">IF(ISERROR(VLOOKUP($B120,'DTOC backsheet'!$D$5:$U$181,M$11,0)),"",VLOOKUP($B120,'DTOC backsheet'!$D$5:$U$181, M$11,0))</f>
        <v>569.69675143652603</v>
      </c>
      <c r="N120" s="237">
        <f ca="1">IF(ISERROR(VLOOKUP($B120,'DTOC backsheet'!$D$5:$U$181,N$11,0)),"",VLOOKUP($B120,'DTOC backsheet'!$D$5:$U$181, N$11,0))</f>
        <v>836.97331176957152</v>
      </c>
      <c r="O120" s="378"/>
    </row>
    <row r="121" spans="1:15">
      <c r="A121" s="3">
        <v>106</v>
      </c>
      <c r="B121" s="202" t="str">
        <f t="shared" ca="1" si="1"/>
        <v>E06000042</v>
      </c>
      <c r="C121" s="203" t="str">
        <f ca="1">IFERROR(VLOOKUP($B121,'Org list'!$J$9:$K$637,2,0), "")</f>
        <v>Milton Keynes</v>
      </c>
      <c r="D121" s="331">
        <f ca="1">IF(ISERROR(VLOOKUP($B121,'DTOC backsheet'!$D$5:$U$181,D$11,0)),"",VLOOKUP($B121,'DTOC backsheet'!$D$5:$U$181, D$11,0))</f>
        <v>862.42478849250722</v>
      </c>
      <c r="E121" s="237">
        <f ca="1">IF(ISERROR(VLOOKUP($B121,'DTOC backsheet'!$D$5:$U$181,E$11,0)),"",VLOOKUP($B121,'DTOC backsheet'!$D$5:$U$181, E$11,0))</f>
        <v>704.4507968056339</v>
      </c>
      <c r="F121" s="237">
        <f ca="1">IF(ISERROR(VLOOKUP($B121,'DTOC backsheet'!$D$5:$U$181,F$11,0)),"",VLOOKUP($B121,'DTOC backsheet'!$D$5:$U$181, F$11,0))</f>
        <v>1167.0521600841328</v>
      </c>
      <c r="G121" s="242">
        <f ca="1">IF(ISERROR(VLOOKUP($B121,'DTOC backsheet'!$D$5:$U$181,G$11,0)),"",VLOOKUP($B121,'DTOC backsheet'!$D$5:$U$181, G$11,0))</f>
        <v>1428.455377598568</v>
      </c>
      <c r="H121" s="239">
        <f ca="1">IF(ISERROR(VLOOKUP($B121,'DTOC backsheet'!$D$188:$U$364,H$11,0)),"",VLOOKUP($B121,'DTOC backsheet'!$D$188:$U$364, H$11,0))</f>
        <v>861.92384327382229</v>
      </c>
      <c r="I121" s="237">
        <f ca="1">IF(ISERROR(VLOOKUP($B121,'DTOC backsheet'!$D$188:$U$364,I$11,0)),"",VLOOKUP($B121,'DTOC backsheet'!$D$188:$U$364, I$11,0))</f>
        <v>703.96372821303362</v>
      </c>
      <c r="J121" s="237">
        <f ca="1">IF(ISERROR(VLOOKUP($B121,'DTOC backsheet'!$D$188:$U$364,J$11,0)),"",VLOOKUP($B121,'DTOC backsheet'!$D$188:$U$364, J$11,0))</f>
        <v>1085.4043919128808</v>
      </c>
      <c r="K121" s="242">
        <f ca="1">IF(ISERROR(VLOOKUP($B121,'DTOC backsheet'!$D$188:$U$364,K$11,0)),"",VLOOKUP($B121,'DTOC backsheet'!$D$188:$U$364, K$11,0))</f>
        <v>764.91296875095873</v>
      </c>
      <c r="L121" s="239">
        <f ca="1">IF(ISERROR(VLOOKUP($B121,'DTOC backsheet'!$D$5:$U$181,L$11,0)),"",VLOOKUP($B121,'DTOC backsheet'!$D$5:$U$181, L$11,0))</f>
        <v>1243.3645069736697</v>
      </c>
      <c r="M121" s="239">
        <f ca="1">IF(ISERROR(VLOOKUP($B121,'DTOC backsheet'!$D$5:$U$181,M$11,0)),"",VLOOKUP($B121,'DTOC backsheet'!$D$5:$U$181, M$11,0))</f>
        <v>1660.3588943206398</v>
      </c>
      <c r="N121" s="237">
        <f ca="1">IF(ISERROR(VLOOKUP($B121,'DTOC backsheet'!$D$5:$U$181,N$11,0)),"",VLOOKUP($B121,'DTOC backsheet'!$D$5:$U$181, N$11,0))</f>
        <v>1755.3381274922397</v>
      </c>
      <c r="O121" s="378"/>
    </row>
    <row r="122" spans="1:15">
      <c r="A122" s="3">
        <v>107</v>
      </c>
      <c r="B122" s="202" t="str">
        <f t="shared" ca="1" si="1"/>
        <v>E08000021</v>
      </c>
      <c r="C122" s="203" t="str">
        <f ca="1">IFERROR(VLOOKUP($B122,'Org list'!$J$9:$K$637,2,0), "")</f>
        <v>Newcastle upon Tyne</v>
      </c>
      <c r="D122" s="331">
        <f ca="1">IF(ISERROR(VLOOKUP($B122,'DTOC backsheet'!$D$5:$U$181,D$11,0)),"",VLOOKUP($B122,'DTOC backsheet'!$D$5:$U$181, D$11,0))</f>
        <v>954.72135783019723</v>
      </c>
      <c r="E122" s="237">
        <f ca="1">IF(ISERROR(VLOOKUP($B122,'DTOC backsheet'!$D$5:$U$181,E$11,0)),"",VLOOKUP($B122,'DTOC backsheet'!$D$5:$U$181, E$11,0))</f>
        <v>907.59617197751845</v>
      </c>
      <c r="F122" s="237">
        <f ca="1">IF(ISERROR(VLOOKUP($B122,'DTOC backsheet'!$D$5:$U$181,F$11,0)),"",VLOOKUP($B122,'DTOC backsheet'!$D$5:$U$181, F$11,0))</f>
        <v>926.79532176935049</v>
      </c>
      <c r="G122" s="242">
        <f ca="1">IF(ISERROR(VLOOKUP($B122,'DTOC backsheet'!$D$5:$U$181,G$11,0)),"",VLOOKUP($B122,'DTOC backsheet'!$D$5:$U$181, G$11,0))</f>
        <v>864.39808494589602</v>
      </c>
      <c r="H122" s="239">
        <f ca="1">IF(ISERROR(VLOOKUP($B122,'DTOC backsheet'!$D$188:$U$364,H$11,0)),"",VLOOKUP($B122,'DTOC backsheet'!$D$188:$U$364, H$11,0))</f>
        <v>942.2585785704922</v>
      </c>
      <c r="I122" s="237">
        <f ca="1">IF(ISERROR(VLOOKUP($B122,'DTOC backsheet'!$D$188:$U$364,I$11,0)),"",VLOOKUP($B122,'DTOC backsheet'!$D$188:$U$364, I$11,0))</f>
        <v>639.87384074087436</v>
      </c>
      <c r="J122" s="237">
        <f ca="1">IF(ISERROR(VLOOKUP($B122,'DTOC backsheet'!$D$188:$U$364,J$11,0)),"",VLOOKUP($B122,'DTOC backsheet'!$D$188:$U$364, J$11,0))</f>
        <v>908.86810690176162</v>
      </c>
      <c r="K122" s="242">
        <f ca="1">IF(ISERROR(VLOOKUP($B122,'DTOC backsheet'!$D$188:$U$364,K$11,0)),"",VLOOKUP($B122,'DTOC backsheet'!$D$188:$U$364, K$11,0))</f>
        <v>568.255715994394</v>
      </c>
      <c r="L122" s="239">
        <f ca="1">IF(ISERROR(VLOOKUP($B122,'DTOC backsheet'!$D$5:$U$181,L$11,0)),"",VLOOKUP($B122,'DTOC backsheet'!$D$5:$U$181, L$11,0))</f>
        <v>722.09722472763156</v>
      </c>
      <c r="M122" s="239">
        <f ca="1">IF(ISERROR(VLOOKUP($B122,'DTOC backsheet'!$D$5:$U$181,M$11,0)),"",VLOOKUP($B122,'DTOC backsheet'!$D$5:$U$181, M$11,0))</f>
        <v>525.91297873235328</v>
      </c>
      <c r="N122" s="237">
        <f ca="1">IF(ISERROR(VLOOKUP($B122,'DTOC backsheet'!$D$5:$U$181,N$11,0)),"",VLOOKUP($B122,'DTOC backsheet'!$D$5:$U$181, N$11,0))</f>
        <v>560.27784665613819</v>
      </c>
      <c r="O122" s="378"/>
    </row>
    <row r="123" spans="1:15">
      <c r="A123" s="3">
        <v>108</v>
      </c>
      <c r="B123" s="202" t="str">
        <f t="shared" ca="1" si="1"/>
        <v>E09000025</v>
      </c>
      <c r="C123" s="203" t="str">
        <f ca="1">IFERROR(VLOOKUP($B123,'Org list'!$J$9:$K$637,2,0), "")</f>
        <v>Newham</v>
      </c>
      <c r="D123" s="331">
        <f ca="1">IF(ISERROR(VLOOKUP($B123,'DTOC backsheet'!$D$5:$U$181,D$11,0)),"",VLOOKUP($B123,'DTOC backsheet'!$D$5:$U$181, D$11,0))</f>
        <v>136.45651955607556</v>
      </c>
      <c r="E123" s="237">
        <f ca="1">IF(ISERROR(VLOOKUP($B123,'DTOC backsheet'!$D$5:$U$181,E$11,0)),"",VLOOKUP($B123,'DTOC backsheet'!$D$5:$U$181, E$11,0))</f>
        <v>222.51018053738446</v>
      </c>
      <c r="F123" s="237">
        <f ca="1">IF(ISERROR(VLOOKUP($B123,'DTOC backsheet'!$D$5:$U$181,F$11,0)),"",VLOOKUP($B123,'DTOC backsheet'!$D$5:$U$181, F$11,0))</f>
        <v>878.97668002336957</v>
      </c>
      <c r="G123" s="242">
        <f ca="1">IF(ISERROR(VLOOKUP($B123,'DTOC backsheet'!$D$5:$U$181,G$11,0)),"",VLOOKUP($B123,'DTOC backsheet'!$D$5:$U$181, G$11,0))</f>
        <v>805.21639918224764</v>
      </c>
      <c r="H123" s="239">
        <f ca="1">IF(ISERROR(VLOOKUP($B123,'DTOC backsheet'!$D$188:$U$364,H$11,0)),"",VLOOKUP($B123,'DTOC backsheet'!$D$188:$U$364, H$11,0))</f>
        <v>536.76709098651486</v>
      </c>
      <c r="I123" s="237">
        <f ca="1">IF(ISERROR(VLOOKUP($B123,'DTOC backsheet'!$D$188:$U$364,I$11,0)),"",VLOOKUP($B123,'DTOC backsheet'!$D$188:$U$364, I$11,0))</f>
        <v>289.74195412549443</v>
      </c>
      <c r="J123" s="237">
        <f ca="1">IF(ISERROR(VLOOKUP($B123,'DTOC backsheet'!$D$188:$U$364,J$11,0)),"",VLOOKUP($B123,'DTOC backsheet'!$D$188:$U$364, J$11,0))</f>
        <v>329.98389219847979</v>
      </c>
      <c r="K123" s="242">
        <f ca="1">IF(ISERROR(VLOOKUP($B123,'DTOC backsheet'!$D$188:$U$364,K$11,0)),"",VLOOKUP($B123,'DTOC backsheet'!$D$188:$U$364, K$11,0))</f>
        <v>305.83872935468855</v>
      </c>
      <c r="L123" s="239">
        <f ca="1">IF(ISERROR(VLOOKUP($B123,'DTOC backsheet'!$D$5:$U$181,L$11,0)),"",VLOOKUP($B123,'DTOC backsheet'!$D$5:$U$181, L$11,0))</f>
        <v>472.03793359611802</v>
      </c>
      <c r="M123" s="239">
        <f ca="1">IF(ISERROR(VLOOKUP($B123,'DTOC backsheet'!$D$5:$U$181,M$11,0)),"",VLOOKUP($B123,'DTOC backsheet'!$D$5:$U$181, M$11,0))</f>
        <v>387.93228302357863</v>
      </c>
      <c r="N123" s="237">
        <f ca="1">IF(ISERROR(VLOOKUP($B123,'DTOC backsheet'!$D$5:$U$181,N$11,0)),"",VLOOKUP($B123,'DTOC backsheet'!$D$5:$U$181, N$11,0))</f>
        <v>381.49357293190099</v>
      </c>
      <c r="O123" s="378"/>
    </row>
    <row r="124" spans="1:15">
      <c r="A124" s="3">
        <v>109</v>
      </c>
      <c r="B124" s="202" t="str">
        <f t="shared" ca="1" si="1"/>
        <v>E10000020</v>
      </c>
      <c r="C124" s="203" t="str">
        <f ca="1">IFERROR(VLOOKUP($B124,'Org list'!$J$9:$K$637,2,0), "")</f>
        <v>Norfolk</v>
      </c>
      <c r="D124" s="331">
        <f ca="1">IF(ISERROR(VLOOKUP($B124,'DTOC backsheet'!$D$5:$U$181,D$11,0)),"",VLOOKUP($B124,'DTOC backsheet'!$D$5:$U$181, D$11,0))</f>
        <v>778.77949966865424</v>
      </c>
      <c r="E124" s="237">
        <f ca="1">IF(ISERROR(VLOOKUP($B124,'DTOC backsheet'!$D$5:$U$181,E$11,0)),"",VLOOKUP($B124,'DTOC backsheet'!$D$5:$U$181, E$11,0))</f>
        <v>771.03535349585081</v>
      </c>
      <c r="F124" s="237">
        <f ca="1">IF(ISERROR(VLOOKUP($B124,'DTOC backsheet'!$D$5:$U$181,F$11,0)),"",VLOOKUP($B124,'DTOC backsheet'!$D$5:$U$181, F$11,0))</f>
        <v>1020.2560576024351</v>
      </c>
      <c r="G124" s="242">
        <f ca="1">IF(ISERROR(VLOOKUP($B124,'DTOC backsheet'!$D$5:$U$181,G$11,0)),"",VLOOKUP($B124,'DTOC backsheet'!$D$5:$U$181, G$11,0))</f>
        <v>1053.3446821589589</v>
      </c>
      <c r="H124" s="239">
        <f ca="1">IF(ISERROR(VLOOKUP($B124,'DTOC backsheet'!$D$188:$U$364,H$11,0)),"",VLOOKUP($B124,'DTOC backsheet'!$D$188:$U$364, H$11,0))</f>
        <v>1032.5638819119256</v>
      </c>
      <c r="I124" s="237">
        <f ca="1">IF(ISERROR(VLOOKUP($B124,'DTOC backsheet'!$D$188:$U$364,I$11,0)),"",VLOOKUP($B124,'DTOC backsheet'!$D$188:$U$364, I$11,0))</f>
        <v>991.62461027455151</v>
      </c>
      <c r="J124" s="237">
        <f ca="1">IF(ISERROR(VLOOKUP($B124,'DTOC backsheet'!$D$188:$U$364,J$11,0)),"",VLOOKUP($B124,'DTOC backsheet'!$D$188:$U$364, J$11,0))</f>
        <v>991.62461027455151</v>
      </c>
      <c r="K124" s="242">
        <f ca="1">IF(ISERROR(VLOOKUP($B124,'DTOC backsheet'!$D$188:$U$364,K$11,0)),"",VLOOKUP($B124,'DTOC backsheet'!$D$188:$U$364, K$11,0))</f>
        <v>991.62461027455151</v>
      </c>
      <c r="L124" s="239">
        <f ca="1">IF(ISERROR(VLOOKUP($B124,'DTOC backsheet'!$D$5:$U$181,L$11,0)),"",VLOOKUP($B124,'DTOC backsheet'!$D$5:$U$181, L$11,0))</f>
        <v>866.15203030744601</v>
      </c>
      <c r="M124" s="239">
        <f ca="1">IF(ISERROR(VLOOKUP($B124,'DTOC backsheet'!$D$5:$U$181,M$11,0)),"",VLOOKUP($B124,'DTOC backsheet'!$D$5:$U$181, M$11,0))</f>
        <v>577.76071065031294</v>
      </c>
      <c r="N124" s="237">
        <f ca="1">IF(ISERROR(VLOOKUP($B124,'DTOC backsheet'!$D$5:$U$181,N$11,0)),"",VLOOKUP($B124,'DTOC backsheet'!$D$5:$U$181, N$11,0))</f>
        <v>876.63136605080126</v>
      </c>
      <c r="O124" s="378"/>
    </row>
    <row r="125" spans="1:15">
      <c r="A125" s="3">
        <v>110</v>
      </c>
      <c r="B125" s="202" t="str">
        <f t="shared" ca="1" si="1"/>
        <v>E06000012</v>
      </c>
      <c r="C125" s="203" t="str">
        <f ca="1">IFERROR(VLOOKUP($B125,'Org list'!$J$9:$K$637,2,0), "")</f>
        <v>North East Lincolnshire</v>
      </c>
      <c r="D125" s="331">
        <f ca="1">IF(ISERROR(VLOOKUP($B125,'DTOC backsheet'!$D$5:$U$181,D$11,0)),"",VLOOKUP($B125,'DTOC backsheet'!$D$5:$U$181, D$11,0))</f>
        <v>634.17373182221957</v>
      </c>
      <c r="E125" s="237">
        <f ca="1">IF(ISERROR(VLOOKUP($B125,'DTOC backsheet'!$D$5:$U$181,E$11,0)),"",VLOOKUP($B125,'DTOC backsheet'!$D$5:$U$181, E$11,0))</f>
        <v>568.13054519581522</v>
      </c>
      <c r="F125" s="237">
        <f ca="1">IF(ISERROR(VLOOKUP($B125,'DTOC backsheet'!$D$5:$U$181,F$11,0)),"",VLOOKUP($B125,'DTOC backsheet'!$D$5:$U$181, F$11,0))</f>
        <v>697.82981531754899</v>
      </c>
      <c r="G125" s="242">
        <f ca="1">IF(ISERROR(VLOOKUP($B125,'DTOC backsheet'!$D$5:$U$181,G$11,0)),"",VLOOKUP($B125,'DTOC backsheet'!$D$5:$U$181, G$11,0))</f>
        <v>688.28140279324964</v>
      </c>
      <c r="H125" s="239">
        <f ca="1">IF(ISERROR(VLOOKUP($B125,'DTOC backsheet'!$D$188:$U$364,H$11,0)),"",VLOOKUP($B125,'DTOC backsheet'!$D$188:$U$364, H$11,0))</f>
        <v>728.85266157698823</v>
      </c>
      <c r="I125" s="237">
        <f ca="1">IF(ISERROR(VLOOKUP($B125,'DTOC backsheet'!$D$188:$U$364,I$11,0)),"",VLOOKUP($B125,'DTOC backsheet'!$D$188:$U$364, I$11,0))</f>
        <v>726.47079013392624</v>
      </c>
      <c r="J125" s="237">
        <f ca="1">IF(ISERROR(VLOOKUP($B125,'DTOC backsheet'!$D$188:$U$364,J$11,0)),"",VLOOKUP($B125,'DTOC backsheet'!$D$188:$U$364, J$11,0))</f>
        <v>723.29496154317678</v>
      </c>
      <c r="K125" s="242">
        <f ca="1">IF(ISERROR(VLOOKUP($B125,'DTOC backsheet'!$D$188:$U$364,K$11,0)),"",VLOOKUP($B125,'DTOC backsheet'!$D$188:$U$364, K$11,0))</f>
        <v>720.11913295242744</v>
      </c>
      <c r="L125" s="239">
        <f ca="1">IF(ISERROR(VLOOKUP($B125,'DTOC backsheet'!$D$5:$U$181,L$11,0)),"",VLOOKUP($B125,'DTOC backsheet'!$D$5:$U$181, L$11,0))</f>
        <v>866.20724812690003</v>
      </c>
      <c r="M125" s="239">
        <f ca="1">IF(ISERROR(VLOOKUP($B125,'DTOC backsheet'!$D$5:$U$181,M$11,0)),"",VLOOKUP($B125,'DTOC backsheet'!$D$5:$U$181, M$11,0))</f>
        <v>779.66591902897869</v>
      </c>
      <c r="N125" s="237">
        <f ca="1">IF(ISERROR(VLOOKUP($B125,'DTOC backsheet'!$D$5:$U$181,N$11,0)),"",VLOOKUP($B125,'DTOC backsheet'!$D$5:$U$181, N$11,0))</f>
        <v>589.11620358401444</v>
      </c>
      <c r="O125" s="378"/>
    </row>
    <row r="126" spans="1:15">
      <c r="A126" s="3">
        <v>111</v>
      </c>
      <c r="B126" s="202" t="str">
        <f t="shared" ca="1" si="1"/>
        <v>E06000013</v>
      </c>
      <c r="C126" s="203" t="str">
        <f ca="1">IFERROR(VLOOKUP($B126,'Org list'!$J$9:$K$637,2,0), "")</f>
        <v>North Lincolnshire</v>
      </c>
      <c r="D126" s="331">
        <f ca="1">IF(ISERROR(VLOOKUP($B126,'DTOC backsheet'!$D$5:$U$181,D$11,0)),"",VLOOKUP($B126,'DTOC backsheet'!$D$5:$U$181, D$11,0))</f>
        <v>534.84036818887023</v>
      </c>
      <c r="E126" s="237">
        <f ca="1">IF(ISERROR(VLOOKUP($B126,'DTOC backsheet'!$D$5:$U$181,E$11,0)),"",VLOOKUP($B126,'DTOC backsheet'!$D$5:$U$181, E$11,0))</f>
        <v>824.20462858590861</v>
      </c>
      <c r="F126" s="237">
        <f ca="1">IF(ISERROR(VLOOKUP($B126,'DTOC backsheet'!$D$5:$U$181,F$11,0)),"",VLOOKUP($B126,'DTOC backsheet'!$D$5:$U$181, F$11,0))</f>
        <v>706.67364364315267</v>
      </c>
      <c r="G126" s="242">
        <f ca="1">IF(ISERROR(VLOOKUP($B126,'DTOC backsheet'!$D$5:$U$181,G$11,0)),"",VLOOKUP($B126,'DTOC backsheet'!$D$5:$U$181, G$11,0))</f>
        <v>590.63039268701391</v>
      </c>
      <c r="H126" s="239">
        <f ca="1">IF(ISERROR(VLOOKUP($B126,'DTOC backsheet'!$D$188:$U$364,H$11,0)),"",VLOOKUP($B126,'DTOC backsheet'!$D$188:$U$364, H$11,0))</f>
        <v>588.01707299805196</v>
      </c>
      <c r="I126" s="237">
        <f ca="1">IF(ISERROR(VLOOKUP($B126,'DTOC backsheet'!$D$188:$U$364,I$11,0)),"",VLOOKUP($B126,'DTOC backsheet'!$D$188:$U$364, I$11,0))</f>
        <v>570.2656141905635</v>
      </c>
      <c r="J126" s="237">
        <f ca="1">IF(ISERROR(VLOOKUP($B126,'DTOC backsheet'!$D$188:$U$364,J$11,0)),"",VLOOKUP($B126,'DTOC backsheet'!$D$188:$U$364, J$11,0))</f>
        <v>552.51415538307515</v>
      </c>
      <c r="K126" s="242">
        <f ca="1">IF(ISERROR(VLOOKUP($B126,'DTOC backsheet'!$D$188:$U$364,K$11,0)),"",VLOOKUP($B126,'DTOC backsheet'!$D$188:$U$364, K$11,0))</f>
        <v>534.76269657558692</v>
      </c>
      <c r="L126" s="239">
        <f ca="1">IF(ISERROR(VLOOKUP($B126,'DTOC backsheet'!$D$5:$U$181,L$11,0)),"",VLOOKUP($B126,'DTOC backsheet'!$D$5:$U$181, L$11,0))</f>
        <v>473.37223486635628</v>
      </c>
      <c r="M126" s="239">
        <f ca="1">IF(ISERROR(VLOOKUP($B126,'DTOC backsheet'!$D$5:$U$181,M$11,0)),"",VLOOKUP($B126,'DTOC backsheet'!$D$5:$U$181, M$11,0))</f>
        <v>497.04084660967408</v>
      </c>
      <c r="N126" s="237">
        <f ca="1">IF(ISERROR(VLOOKUP($B126,'DTOC backsheet'!$D$5:$U$181,N$11,0)),"",VLOOKUP($B126,'DTOC backsheet'!$D$5:$U$181, N$11,0))</f>
        <v>767.01094930689294</v>
      </c>
      <c r="O126" s="378"/>
    </row>
    <row r="127" spans="1:15">
      <c r="A127" s="3">
        <v>112</v>
      </c>
      <c r="B127" s="202" t="str">
        <f t="shared" ca="1" si="1"/>
        <v>E06000024</v>
      </c>
      <c r="C127" s="203" t="str">
        <f ca="1">IFERROR(VLOOKUP($B127,'Org list'!$J$9:$K$637,2,0), "")</f>
        <v>North Somerset</v>
      </c>
      <c r="D127" s="331">
        <f ca="1">IF(ISERROR(VLOOKUP($B127,'DTOC backsheet'!$D$5:$U$181,D$11,0)),"",VLOOKUP($B127,'DTOC backsheet'!$D$5:$U$181, D$11,0))</f>
        <v>815.32268732166892</v>
      </c>
      <c r="E127" s="237">
        <f ca="1">IF(ISERROR(VLOOKUP($B127,'DTOC backsheet'!$D$5:$U$181,E$11,0)),"",VLOOKUP($B127,'DTOC backsheet'!$D$5:$U$181, E$11,0))</f>
        <v>891.90995158931094</v>
      </c>
      <c r="F127" s="237">
        <f ca="1">IF(ISERROR(VLOOKUP($B127,'DTOC backsheet'!$D$5:$U$181,F$11,0)),"",VLOOKUP($B127,'DTOC backsheet'!$D$5:$U$181, F$11,0))</f>
        <v>790.59766499904435</v>
      </c>
      <c r="G127" s="242">
        <f ca="1">IF(ISERROR(VLOOKUP($B127,'DTOC backsheet'!$D$5:$U$181,G$11,0)),"",VLOOKUP($B127,'DTOC backsheet'!$D$5:$U$181, G$11,0))</f>
        <v>1078.2521929964084</v>
      </c>
      <c r="H127" s="239">
        <f ca="1">IF(ISERROR(VLOOKUP($B127,'DTOC backsheet'!$D$188:$U$364,H$11,0)),"",VLOOKUP($B127,'DTOC backsheet'!$D$188:$U$364, H$11,0))</f>
        <v>814.73456473131171</v>
      </c>
      <c r="I127" s="237">
        <f ca="1">IF(ISERROR(VLOOKUP($B127,'DTOC backsheet'!$D$188:$U$364,I$11,0)),"",VLOOKUP($B127,'DTOC backsheet'!$D$188:$U$364, I$11,0))</f>
        <v>990.81273073551438</v>
      </c>
      <c r="J127" s="237">
        <f ca="1">IF(ISERROR(VLOOKUP($B127,'DTOC backsheet'!$D$188:$U$364,J$11,0)),"",VLOOKUP($B127,'DTOC backsheet'!$D$188:$U$364, J$11,0))</f>
        <v>725.20329388171695</v>
      </c>
      <c r="K127" s="242">
        <f ca="1">IF(ISERROR(VLOOKUP($B127,'DTOC backsheet'!$D$188:$U$364,K$11,0)),"",VLOOKUP($B127,'DTOC backsheet'!$D$188:$U$364, K$11,0))</f>
        <v>1221.8034095274688</v>
      </c>
      <c r="L127" s="239">
        <f ca="1">IF(ISERROR(VLOOKUP($B127,'DTOC backsheet'!$D$5:$U$181,L$11,0)),"",VLOOKUP($B127,'DTOC backsheet'!$D$5:$U$181, L$11,0))</f>
        <v>922.17208975082531</v>
      </c>
      <c r="M127" s="239">
        <f ca="1">IF(ISERROR(VLOOKUP($B127,'DTOC backsheet'!$D$5:$U$181,M$11,0)),"",VLOOKUP($B127,'DTOC backsheet'!$D$5:$U$181, M$11,0))</f>
        <v>1190.1690271606119</v>
      </c>
      <c r="N127" s="237">
        <f ca="1">IF(ISERROR(VLOOKUP($B127,'DTOC backsheet'!$D$5:$U$181,N$11,0)),"",VLOOKUP($B127,'DTOC backsheet'!$D$5:$U$181, N$11,0))</f>
        <v>1438.4690849834878</v>
      </c>
      <c r="O127" s="378"/>
    </row>
    <row r="128" spans="1:15">
      <c r="A128" s="3">
        <v>113</v>
      </c>
      <c r="B128" s="202" t="str">
        <f t="shared" ca="1" si="1"/>
        <v>E08000022</v>
      </c>
      <c r="C128" s="203" t="str">
        <f ca="1">IFERROR(VLOOKUP($B128,'Org list'!$J$9:$K$637,2,0), "")</f>
        <v>North Tyneside</v>
      </c>
      <c r="D128" s="331">
        <f ca="1">IF(ISERROR(VLOOKUP($B128,'DTOC backsheet'!$D$5:$U$181,D$11,0)),"",VLOOKUP($B128,'DTOC backsheet'!$D$5:$U$181, D$11,0))</f>
        <v>562.43896916847405</v>
      </c>
      <c r="E128" s="237">
        <f ca="1">IF(ISERROR(VLOOKUP($B128,'DTOC backsheet'!$D$5:$U$181,E$11,0)),"",VLOOKUP($B128,'DTOC backsheet'!$D$5:$U$181, E$11,0))</f>
        <v>346.16341784334185</v>
      </c>
      <c r="F128" s="237">
        <f ca="1">IF(ISERROR(VLOOKUP($B128,'DTOC backsheet'!$D$5:$U$181,F$11,0)),"",VLOOKUP($B128,'DTOC backsheet'!$D$5:$U$181, F$11,0))</f>
        <v>515.87539437892724</v>
      </c>
      <c r="G128" s="242">
        <f ca="1">IF(ISERROR(VLOOKUP($B128,'DTOC backsheet'!$D$5:$U$181,G$11,0)),"",VLOOKUP($B128,'DTOC backsheet'!$D$5:$U$181, G$11,0))</f>
        <v>314.30412982944137</v>
      </c>
      <c r="H128" s="239">
        <f ca="1">IF(ISERROR(VLOOKUP($B128,'DTOC backsheet'!$D$188:$U$364,H$11,0)),"",VLOOKUP($B128,'DTOC backsheet'!$D$188:$U$364, H$11,0))</f>
        <v>500.85342868251882</v>
      </c>
      <c r="I128" s="237">
        <f ca="1">IF(ISERROR(VLOOKUP($B128,'DTOC backsheet'!$D$188:$U$364,I$11,0)),"",VLOOKUP($B128,'DTOC backsheet'!$D$188:$U$364, I$11,0))</f>
        <v>561.71046740457462</v>
      </c>
      <c r="J128" s="237">
        <f ca="1">IF(ISERROR(VLOOKUP($B128,'DTOC backsheet'!$D$188:$U$364,J$11,0)),"",VLOOKUP($B128,'DTOC backsheet'!$D$188:$U$364, J$11,0))</f>
        <v>488.07345055088712</v>
      </c>
      <c r="K128" s="242">
        <f ca="1">IF(ISERROR(VLOOKUP($B128,'DTOC backsheet'!$D$188:$U$364,K$11,0)),"",VLOOKUP($B128,'DTOC backsheet'!$D$188:$U$364, K$11,0))</f>
        <v>397.39646285502403</v>
      </c>
      <c r="L128" s="239">
        <f ca="1">IF(ISERROR(VLOOKUP($B128,'DTOC backsheet'!$D$5:$U$181,L$11,0)),"",VLOOKUP($B128,'DTOC backsheet'!$D$5:$U$181, L$11,0))</f>
        <v>556.23333391958954</v>
      </c>
      <c r="M128" s="239">
        <f ca="1">IF(ISERROR(VLOOKUP($B128,'DTOC backsheet'!$D$5:$U$181,M$11,0)),"",VLOOKUP($B128,'DTOC backsheet'!$D$5:$U$181, M$11,0))</f>
        <v>459.47064235152095</v>
      </c>
      <c r="N128" s="237">
        <f ca="1">IF(ISERROR(VLOOKUP($B128,'DTOC backsheet'!$D$5:$U$181,N$11,0)),"",VLOOKUP($B128,'DTOC backsheet'!$D$5:$U$181, N$11,0))</f>
        <v>398.00503324224462</v>
      </c>
      <c r="O128" s="378"/>
    </row>
    <row r="129" spans="1:15">
      <c r="A129" s="3">
        <v>114</v>
      </c>
      <c r="B129" s="202" t="str">
        <f t="shared" ca="1" si="1"/>
        <v>E10000023</v>
      </c>
      <c r="C129" s="203" t="str">
        <f ca="1">IFERROR(VLOOKUP($B129,'Org list'!$J$9:$K$637,2,0), "")</f>
        <v>North Yorkshire</v>
      </c>
      <c r="D129" s="331">
        <f ca="1">IF(ISERROR(VLOOKUP($B129,'DTOC backsheet'!$D$5:$U$181,D$11,0)),"",VLOOKUP($B129,'DTOC backsheet'!$D$5:$U$181, D$11,0))</f>
        <v>699.15731781286979</v>
      </c>
      <c r="E129" s="237">
        <f ca="1">IF(ISERROR(VLOOKUP($B129,'DTOC backsheet'!$D$5:$U$181,E$11,0)),"",VLOOKUP($B129,'DTOC backsheet'!$D$5:$U$181, E$11,0))</f>
        <v>748.20298818483218</v>
      </c>
      <c r="F129" s="237">
        <f ca="1">IF(ISERROR(VLOOKUP($B129,'DTOC backsheet'!$D$5:$U$181,F$11,0)),"",VLOOKUP($B129,'DTOC backsheet'!$D$5:$U$181, F$11,0))</f>
        <v>702.44070997166227</v>
      </c>
      <c r="G129" s="242">
        <f ca="1">IF(ISERROR(VLOOKUP($B129,'DTOC backsheet'!$D$5:$U$181,G$11,0)),"",VLOOKUP($B129,'DTOC backsheet'!$D$5:$U$181, G$11,0))</f>
        <v>619.53505796215256</v>
      </c>
      <c r="H129" s="239">
        <f ca="1">IF(ISERROR(VLOOKUP($B129,'DTOC backsheet'!$D$188:$U$364,H$11,0)),"",VLOOKUP($B129,'DTOC backsheet'!$D$188:$U$364, H$11,0))</f>
        <v>699.07442852275176</v>
      </c>
      <c r="I129" s="237">
        <f ca="1">IF(ISERROR(VLOOKUP($B129,'DTOC backsheet'!$D$188:$U$364,I$11,0)),"",VLOOKUP($B129,'DTOC backsheet'!$D$188:$U$364, I$11,0))</f>
        <v>562.5300664604132</v>
      </c>
      <c r="J129" s="237">
        <f ca="1">IF(ISERROR(VLOOKUP($B129,'DTOC backsheet'!$D$188:$U$364,J$11,0)),"",VLOOKUP($B129,'DTOC backsheet'!$D$188:$U$364, J$11,0))</f>
        <v>556.39783463126628</v>
      </c>
      <c r="K129" s="242">
        <f ca="1">IF(ISERROR(VLOOKUP($B129,'DTOC backsheet'!$D$188:$U$364,K$11,0)),"",VLOOKUP($B129,'DTOC backsheet'!$D$188:$U$364, K$11,0))</f>
        <v>653.08268980414971</v>
      </c>
      <c r="L129" s="239">
        <f ca="1">IF(ISERROR(VLOOKUP($B129,'DTOC backsheet'!$D$5:$U$181,L$11,0)),"",VLOOKUP($B129,'DTOC backsheet'!$D$5:$U$181, L$11,0))</f>
        <v>641.22704160113233</v>
      </c>
      <c r="M129" s="239">
        <f ca="1">IF(ISERROR(VLOOKUP($B129,'DTOC backsheet'!$D$5:$U$181,M$11,0)),"",VLOOKUP($B129,'DTOC backsheet'!$D$5:$U$181, M$11,0))</f>
        <v>616.08489110162975</v>
      </c>
      <c r="N129" s="237">
        <f ca="1">IF(ISERROR(VLOOKUP($B129,'DTOC backsheet'!$D$5:$U$181,N$11,0)),"",VLOOKUP($B129,'DTOC backsheet'!$D$5:$U$181, N$11,0))</f>
        <v>622.83034611369146</v>
      </c>
      <c r="O129" s="378"/>
    </row>
    <row r="130" spans="1:15">
      <c r="A130" s="3">
        <v>115</v>
      </c>
      <c r="B130" s="202" t="str">
        <f t="shared" ca="1" si="1"/>
        <v>E10000021</v>
      </c>
      <c r="C130" s="203" t="str">
        <f ca="1">IFERROR(VLOOKUP($B130,'Org list'!$J$9:$K$637,2,0), "")</f>
        <v>Northamptonshire</v>
      </c>
      <c r="D130" s="331">
        <f ca="1">IF(ISERROR(VLOOKUP($B130,'DTOC backsheet'!$D$5:$U$181,D$11,0)),"",VLOOKUP($B130,'DTOC backsheet'!$D$5:$U$181, D$11,0))</f>
        <v>2333.6026133406449</v>
      </c>
      <c r="E130" s="237">
        <f ca="1">IF(ISERROR(VLOOKUP($B130,'DTOC backsheet'!$D$5:$U$181,E$11,0)),"",VLOOKUP($B130,'DTOC backsheet'!$D$5:$U$181, E$11,0))</f>
        <v>2532.3882995368463</v>
      </c>
      <c r="F130" s="237">
        <f ca="1">IF(ISERROR(VLOOKUP($B130,'DTOC backsheet'!$D$5:$U$181,F$11,0)),"",VLOOKUP($B130,'DTOC backsheet'!$D$5:$U$181, F$11,0))</f>
        <v>2609.5831056622628</v>
      </c>
      <c r="G130" s="242">
        <f ca="1">IF(ISERROR(VLOOKUP($B130,'DTOC backsheet'!$D$5:$U$181,G$11,0)),"",VLOOKUP($B130,'DTOC backsheet'!$D$5:$U$181, G$11,0))</f>
        <v>2462.0794150845891</v>
      </c>
      <c r="H130" s="239">
        <f ca="1">IF(ISERROR(VLOOKUP($B130,'DTOC backsheet'!$D$188:$U$364,H$11,0)),"",VLOOKUP($B130,'DTOC backsheet'!$D$188:$U$364, H$11,0))</f>
        <v>1697.5662129728448</v>
      </c>
      <c r="I130" s="237">
        <f ca="1">IF(ISERROR(VLOOKUP($B130,'DTOC backsheet'!$D$188:$U$364,I$11,0)),"",VLOOKUP($B130,'DTOC backsheet'!$D$188:$U$364, I$11,0))</f>
        <v>1374.2202676446841</v>
      </c>
      <c r="J130" s="237">
        <f ca="1">IF(ISERROR(VLOOKUP($B130,'DTOC backsheet'!$D$188:$U$364,J$11,0)),"",VLOOKUP($B130,'DTOC backsheet'!$D$188:$U$364, J$11,0))</f>
        <v>1131.7108086485634</v>
      </c>
      <c r="K130" s="242">
        <f ca="1">IF(ISERROR(VLOOKUP($B130,'DTOC backsheet'!$D$188:$U$364,K$11,0)),"",VLOOKUP($B130,'DTOC backsheet'!$D$188:$U$364, K$11,0))</f>
        <v>889.20134965244267</v>
      </c>
      <c r="L130" s="239">
        <f ca="1">IF(ISERROR(VLOOKUP($B130,'DTOC backsheet'!$D$5:$U$181,L$11,0)),"",VLOOKUP($B130,'DTOC backsheet'!$D$5:$U$181, L$11,0))</f>
        <v>2236.6557584894072</v>
      </c>
      <c r="M130" s="239">
        <f ca="1">IF(ISERROR(VLOOKUP($B130,'DTOC backsheet'!$D$5:$U$181,M$11,0)),"",VLOOKUP($B130,'DTOC backsheet'!$D$5:$U$181, M$11,0))</f>
        <v>2283.0020106531101</v>
      </c>
      <c r="N130" s="237">
        <f ca="1">IF(ISERROR(VLOOKUP($B130,'DTOC backsheet'!$D$5:$U$181,N$11,0)),"",VLOOKUP($B130,'DTOC backsheet'!$D$5:$U$181, N$11,0))</f>
        <v>2240.0688545789817</v>
      </c>
      <c r="O130" s="378"/>
    </row>
    <row r="131" spans="1:15">
      <c r="A131" s="3">
        <v>116</v>
      </c>
      <c r="B131" s="202" t="str">
        <f t="shared" ca="1" si="1"/>
        <v>E06000057</v>
      </c>
      <c r="C131" s="203" t="str">
        <f ca="1">IFERROR(VLOOKUP($B131,'Org list'!$J$9:$K$637,2,0), "")</f>
        <v>Northumberland</v>
      </c>
      <c r="D131" s="331">
        <f ca="1">IF(ISERROR(VLOOKUP($B131,'DTOC backsheet'!$D$5:$U$181,D$11,0)),"",VLOOKUP($B131,'DTOC backsheet'!$D$5:$U$181, D$11,0))</f>
        <v>519.11785165462231</v>
      </c>
      <c r="E131" s="237">
        <f ca="1">IF(ISERROR(VLOOKUP($B131,'DTOC backsheet'!$D$5:$U$181,E$11,0)),"",VLOOKUP($B131,'DTOC backsheet'!$D$5:$U$181, E$11,0))</f>
        <v>302.81874679852962</v>
      </c>
      <c r="F131" s="237">
        <f ca="1">IF(ISERROR(VLOOKUP($B131,'DTOC backsheet'!$D$5:$U$181,F$11,0)),"",VLOOKUP($B131,'DTOC backsheet'!$D$5:$U$181, F$11,0))</f>
        <v>310.22358101882833</v>
      </c>
      <c r="G131" s="242">
        <f ca="1">IF(ISERROR(VLOOKUP($B131,'DTOC backsheet'!$D$5:$U$181,G$11,0)),"",VLOOKUP($B131,'DTOC backsheet'!$D$5:$U$181, G$11,0))</f>
        <v>246.30816985414509</v>
      </c>
      <c r="H131" s="239">
        <f ca="1">IF(ISERROR(VLOOKUP($B131,'DTOC backsheet'!$D$188:$U$364,H$11,0)),"",VLOOKUP($B131,'DTOC backsheet'!$D$188:$U$364, H$11,0))</f>
        <v>504.28905612481549</v>
      </c>
      <c r="I131" s="237">
        <f ca="1">IF(ISERROR(VLOOKUP($B131,'DTOC backsheet'!$D$188:$U$364,I$11,0)),"",VLOOKUP($B131,'DTOC backsheet'!$D$188:$U$364, I$11,0))</f>
        <v>399.00220388303973</v>
      </c>
      <c r="J131" s="237">
        <f ca="1">IF(ISERROR(VLOOKUP($B131,'DTOC backsheet'!$D$188:$U$364,J$11,0)),"",VLOOKUP($B131,'DTOC backsheet'!$D$188:$U$364, J$11,0))</f>
        <v>360.92799163324628</v>
      </c>
      <c r="K131" s="242">
        <f ca="1">IF(ISERROR(VLOOKUP($B131,'DTOC backsheet'!$D$188:$U$364,K$11,0)),"",VLOOKUP($B131,'DTOC backsheet'!$D$188:$U$364, K$11,0))</f>
        <v>334.12063811043248</v>
      </c>
      <c r="L131" s="239">
        <f ca="1">IF(ISERROR(VLOOKUP($B131,'DTOC backsheet'!$D$5:$U$181,L$11,0)),"",VLOOKUP($B131,'DTOC backsheet'!$D$5:$U$181, L$11,0))</f>
        <v>350.04964527616238</v>
      </c>
      <c r="M131" s="239">
        <f ca="1">IF(ISERROR(VLOOKUP($B131,'DTOC backsheet'!$D$5:$U$181,M$11,0)),"",VLOOKUP($B131,'DTOC backsheet'!$D$5:$U$181, M$11,0))</f>
        <v>280.8944434347008</v>
      </c>
      <c r="N131" s="237">
        <f ca="1">IF(ISERROR(VLOOKUP($B131,'DTOC backsheet'!$D$5:$U$181,N$11,0)),"",VLOOKUP($B131,'DTOC backsheet'!$D$5:$U$181, N$11,0))</f>
        <v>211.7392415932392</v>
      </c>
      <c r="O131" s="378"/>
    </row>
    <row r="132" spans="1:15">
      <c r="A132" s="3">
        <v>117</v>
      </c>
      <c r="B132" s="202" t="str">
        <f t="shared" ca="1" si="1"/>
        <v>E06000018</v>
      </c>
      <c r="C132" s="203" t="str">
        <f ca="1">IFERROR(VLOOKUP($B132,'Org list'!$J$9:$K$637,2,0), "")</f>
        <v>Nottingham</v>
      </c>
      <c r="D132" s="331">
        <f ca="1">IF(ISERROR(VLOOKUP($B132,'DTOC backsheet'!$D$5:$U$181,D$11,0)),"",VLOOKUP($B132,'DTOC backsheet'!$D$5:$U$181, D$11,0))</f>
        <v>841.72236193851313</v>
      </c>
      <c r="E132" s="237">
        <f ca="1">IF(ISERROR(VLOOKUP($B132,'DTOC backsheet'!$D$5:$U$181,E$11,0)),"",VLOOKUP($B132,'DTOC backsheet'!$D$5:$U$181, E$11,0))</f>
        <v>591.62208119027559</v>
      </c>
      <c r="F132" s="237">
        <f ca="1">IF(ISERROR(VLOOKUP($B132,'DTOC backsheet'!$D$5:$U$181,F$11,0)),"",VLOOKUP($B132,'DTOC backsheet'!$D$5:$U$181, F$11,0))</f>
        <v>867.09485418833435</v>
      </c>
      <c r="G132" s="242">
        <f ca="1">IF(ISERROR(VLOOKUP($B132,'DTOC backsheet'!$D$5:$U$181,G$11,0)),"",VLOOKUP($B132,'DTOC backsheet'!$D$5:$U$181, G$11,0))</f>
        <v>768.02131302236592</v>
      </c>
      <c r="H132" s="239">
        <f ca="1">IF(ISERROR(VLOOKUP($B132,'DTOC backsheet'!$D$188:$U$364,H$11,0)),"",VLOOKUP($B132,'DTOC backsheet'!$D$188:$U$364, H$11,0))</f>
        <v>799.02449650909159</v>
      </c>
      <c r="I132" s="237">
        <f ca="1">IF(ISERROR(VLOOKUP($B132,'DTOC backsheet'!$D$188:$U$364,I$11,0)),"",VLOOKUP($B132,'DTOC backsheet'!$D$188:$U$364, I$11,0))</f>
        <v>968.26928679611854</v>
      </c>
      <c r="J132" s="237">
        <f ca="1">IF(ISERROR(VLOOKUP($B132,'DTOC backsheet'!$D$188:$U$364,J$11,0)),"",VLOOKUP($B132,'DTOC backsheet'!$D$188:$U$364, J$11,0))</f>
        <v>915.87139979926008</v>
      </c>
      <c r="K132" s="242">
        <f ca="1">IF(ISERROR(VLOOKUP($B132,'DTOC backsheet'!$D$188:$U$364,K$11,0)),"",VLOOKUP($B132,'DTOC backsheet'!$D$188:$U$364, K$11,0))</f>
        <v>1087.9839036153305</v>
      </c>
      <c r="L132" s="239">
        <f ca="1">IF(ISERROR(VLOOKUP($B132,'DTOC backsheet'!$D$5:$U$181,L$11,0)),"",VLOOKUP($B132,'DTOC backsheet'!$D$5:$U$181, L$11,0))</f>
        <v>977.81176786844799</v>
      </c>
      <c r="M132" s="239">
        <f ca="1">IF(ISERROR(VLOOKUP($B132,'DTOC backsheet'!$D$5:$U$181,M$11,0)),"",VLOOKUP($B132,'DTOC backsheet'!$D$5:$U$181, M$11,0))</f>
        <v>937.73751508695432</v>
      </c>
      <c r="N132" s="237">
        <f ca="1">IF(ISERROR(VLOOKUP($B132,'DTOC backsheet'!$D$5:$U$181,N$11,0)),"",VLOOKUP($B132,'DTOC backsheet'!$D$5:$U$181, N$11,0))</f>
        <v>1673.100053627365</v>
      </c>
      <c r="O132" s="378"/>
    </row>
    <row r="133" spans="1:15">
      <c r="A133" s="3">
        <v>118</v>
      </c>
      <c r="B133" s="202" t="str">
        <f t="shared" ca="1" si="1"/>
        <v>E10000024</v>
      </c>
      <c r="C133" s="203" t="str">
        <f ca="1">IFERROR(VLOOKUP($B133,'Org list'!$J$9:$K$637,2,0), "")</f>
        <v>Nottinghamshire</v>
      </c>
      <c r="D133" s="331">
        <f ca="1">IF(ISERROR(VLOOKUP($B133,'DTOC backsheet'!$D$5:$U$181,D$11,0)),"",VLOOKUP($B133,'DTOC backsheet'!$D$5:$U$181, D$11,0))</f>
        <v>1203.1320378662724</v>
      </c>
      <c r="E133" s="237">
        <f ca="1">IF(ISERROR(VLOOKUP($B133,'DTOC backsheet'!$D$5:$U$181,E$11,0)),"",VLOOKUP($B133,'DTOC backsheet'!$D$5:$U$181, E$11,0))</f>
        <v>1209.8956249532446</v>
      </c>
      <c r="F133" s="237">
        <f ca="1">IF(ISERROR(VLOOKUP($B133,'DTOC backsheet'!$D$5:$U$181,F$11,0)),"",VLOOKUP($B133,'DTOC backsheet'!$D$5:$U$181, F$11,0))</f>
        <v>1147.60770666392</v>
      </c>
      <c r="G133" s="242">
        <f ca="1">IF(ISERROR(VLOOKUP($B133,'DTOC backsheet'!$D$5:$U$181,G$11,0)),"",VLOOKUP($B133,'DTOC backsheet'!$D$5:$U$181, G$11,0))</f>
        <v>982.60764028639107</v>
      </c>
      <c r="H133" s="239">
        <f ca="1">IF(ISERROR(VLOOKUP($B133,'DTOC backsheet'!$D$188:$U$364,H$11,0)),"",VLOOKUP($B133,'DTOC backsheet'!$D$188:$U$364, H$11,0))</f>
        <v>1161.0909670100882</v>
      </c>
      <c r="I133" s="237">
        <f ca="1">IF(ISERROR(VLOOKUP($B133,'DTOC backsheet'!$D$188:$U$364,I$11,0)),"",VLOOKUP($B133,'DTOC backsheet'!$D$188:$U$364, I$11,0))</f>
        <v>1151.4034902297592</v>
      </c>
      <c r="J133" s="237">
        <f ca="1">IF(ISERROR(VLOOKUP($B133,'DTOC backsheet'!$D$188:$U$364,J$11,0)),"",VLOOKUP($B133,'DTOC backsheet'!$D$188:$U$364, J$11,0))</f>
        <v>1121.4035621358366</v>
      </c>
      <c r="K133" s="242">
        <f ca="1">IF(ISERROR(VLOOKUP($B133,'DTOC backsheet'!$D$188:$U$364,K$11,0)),"",VLOOKUP($B133,'DTOC backsheet'!$D$188:$U$364, K$11,0))</f>
        <v>1173.2784377982441</v>
      </c>
      <c r="L133" s="239">
        <f ca="1">IF(ISERROR(VLOOKUP($B133,'DTOC backsheet'!$D$5:$U$181,L$11,0)),"",VLOOKUP($B133,'DTOC backsheet'!$D$5:$U$181, L$11,0))</f>
        <v>982.81014432693519</v>
      </c>
      <c r="M133" s="239">
        <f ca="1">IF(ISERROR(VLOOKUP($B133,'DTOC backsheet'!$D$5:$U$181,M$11,0)),"",VLOOKUP($B133,'DTOC backsheet'!$D$5:$U$181, M$11,0))</f>
        <v>550.15493134739881</v>
      </c>
      <c r="N133" s="237">
        <f ca="1">IF(ISERROR(VLOOKUP($B133,'DTOC backsheet'!$D$5:$U$181,N$11,0)),"",VLOOKUP($B133,'DTOC backsheet'!$D$5:$U$181, N$11,0))</f>
        <v>814.52929767508954</v>
      </c>
      <c r="O133" s="378"/>
    </row>
    <row r="134" spans="1:15">
      <c r="A134" s="3">
        <v>119</v>
      </c>
      <c r="B134" s="202" t="str">
        <f t="shared" ca="1" si="1"/>
        <v>E08000004</v>
      </c>
      <c r="C134" s="203" t="str">
        <f ca="1">IFERROR(VLOOKUP($B134,'Org list'!$J$9:$K$637,2,0), "")</f>
        <v>Oldham</v>
      </c>
      <c r="D134" s="331">
        <f ca="1">IF(ISERROR(VLOOKUP($B134,'DTOC backsheet'!$D$5:$U$181,D$11,0)),"",VLOOKUP($B134,'DTOC backsheet'!$D$5:$U$181, D$11,0))</f>
        <v>365.0441289132421</v>
      </c>
      <c r="E134" s="237">
        <f ca="1">IF(ISERROR(VLOOKUP($B134,'DTOC backsheet'!$D$5:$U$181,E$11,0)),"",VLOOKUP($B134,'DTOC backsheet'!$D$5:$U$181, E$11,0))</f>
        <v>322.85604338875828</v>
      </c>
      <c r="F134" s="237">
        <f ca="1">IF(ISERROR(VLOOKUP($B134,'DTOC backsheet'!$D$5:$U$181,F$11,0)),"",VLOOKUP($B134,'DTOC backsheet'!$D$5:$U$181, F$11,0))</f>
        <v>288.87119671625737</v>
      </c>
      <c r="G134" s="242">
        <f ca="1">IF(ISERROR(VLOOKUP($B134,'DTOC backsheet'!$D$5:$U$181,G$11,0)),"",VLOOKUP($B134,'DTOC backsheet'!$D$5:$U$181, G$11,0))</f>
        <v>294.73065303910232</v>
      </c>
      <c r="H134" s="239">
        <f ca="1">IF(ISERROR(VLOOKUP($B134,'DTOC backsheet'!$D$188:$U$364,H$11,0)),"",VLOOKUP($B134,'DTOC backsheet'!$D$188:$U$364, H$11,0))</f>
        <v>270.20360547396086</v>
      </c>
      <c r="I134" s="237">
        <f ca="1">IF(ISERROR(VLOOKUP($B134,'DTOC backsheet'!$D$188:$U$364,I$11,0)),"",VLOOKUP($B134,'DTOC backsheet'!$D$188:$U$364, I$11,0))</f>
        <v>252.65267264190953</v>
      </c>
      <c r="J134" s="237">
        <f ca="1">IF(ISERROR(VLOOKUP($B134,'DTOC backsheet'!$D$188:$U$364,J$11,0)),"",VLOOKUP($B134,'DTOC backsheet'!$D$188:$U$364, J$11,0))</f>
        <v>235.10173980985823</v>
      </c>
      <c r="K134" s="242">
        <f ca="1">IF(ISERROR(VLOOKUP($B134,'DTOC backsheet'!$D$188:$U$364,K$11,0)),"",VLOOKUP($B134,'DTOC backsheet'!$D$188:$U$364, K$11,0))</f>
        <v>217.55080697780693</v>
      </c>
      <c r="L134" s="239">
        <f ca="1">IF(ISERROR(VLOOKUP($B134,'DTOC backsheet'!$D$5:$U$181,L$11,0)),"",VLOOKUP($B134,'DTOC backsheet'!$D$5:$U$181, L$11,0))</f>
        <v>388.6332455127079</v>
      </c>
      <c r="M134" s="239">
        <f ca="1">IF(ISERROR(VLOOKUP($B134,'DTOC backsheet'!$D$5:$U$181,M$11,0)),"",VLOOKUP($B134,'DTOC backsheet'!$D$5:$U$181, M$11,0))</f>
        <v>239.47265952882</v>
      </c>
      <c r="N134" s="237">
        <f ca="1">IF(ISERROR(VLOOKUP($B134,'DTOC backsheet'!$D$5:$U$181,N$11,0)),"",VLOOKUP($B134,'DTOC backsheet'!$D$5:$U$181, N$11,0))</f>
        <v>192.85997640885503</v>
      </c>
      <c r="O134" s="378"/>
    </row>
    <row r="135" spans="1:15">
      <c r="A135" s="3">
        <v>120</v>
      </c>
      <c r="B135" s="202" t="str">
        <f t="shared" ca="1" si="1"/>
        <v>E10000025</v>
      </c>
      <c r="C135" s="203" t="str">
        <f ca="1">IFERROR(VLOOKUP($B135,'Org list'!$J$9:$K$637,2,0), "")</f>
        <v>Oxfordshire</v>
      </c>
      <c r="D135" s="331">
        <f ca="1">IF(ISERROR(VLOOKUP($B135,'DTOC backsheet'!$D$5:$U$181,D$11,0)),"",VLOOKUP($B135,'DTOC backsheet'!$D$5:$U$181, D$11,0))</f>
        <v>2464.8460538670843</v>
      </c>
      <c r="E135" s="237">
        <f ca="1">IF(ISERROR(VLOOKUP($B135,'DTOC backsheet'!$D$5:$U$181,E$11,0)),"",VLOOKUP($B135,'DTOC backsheet'!$D$5:$U$181, E$11,0))</f>
        <v>2052.1400063388155</v>
      </c>
      <c r="F135" s="237">
        <f ca="1">IF(ISERROR(VLOOKUP($B135,'DTOC backsheet'!$D$5:$U$181,F$11,0)),"",VLOOKUP($B135,'DTOC backsheet'!$D$5:$U$181, F$11,0))</f>
        <v>2486.4874933418873</v>
      </c>
      <c r="G135" s="242">
        <f ca="1">IF(ISERROR(VLOOKUP($B135,'DTOC backsheet'!$D$5:$U$181,G$11,0)),"",VLOOKUP($B135,'DTOC backsheet'!$D$5:$U$181, G$11,0))</f>
        <v>2493.5114693117798</v>
      </c>
      <c r="H135" s="239">
        <f ca="1">IF(ISERROR(VLOOKUP($B135,'DTOC backsheet'!$D$188:$U$364,H$11,0)),"",VLOOKUP($B135,'DTOC backsheet'!$D$188:$U$364, H$11,0))</f>
        <v>1707.9271884617779</v>
      </c>
      <c r="I135" s="237">
        <f ca="1">IF(ISERROR(VLOOKUP($B135,'DTOC backsheet'!$D$188:$U$364,I$11,0)),"",VLOOKUP($B135,'DTOC backsheet'!$D$188:$U$364, I$11,0))</f>
        <v>1626.4086219591272</v>
      </c>
      <c r="J135" s="237">
        <f ca="1">IF(ISERROR(VLOOKUP($B135,'DTOC backsheet'!$D$188:$U$364,J$11,0)),"",VLOOKUP($B135,'DTOC backsheet'!$D$188:$U$364, J$11,0))</f>
        <v>1626.4086219591272</v>
      </c>
      <c r="K135" s="242">
        <f ca="1">IF(ISERROR(VLOOKUP($B135,'DTOC backsheet'!$D$188:$U$364,K$11,0)),"",VLOOKUP($B135,'DTOC backsheet'!$D$188:$U$364, K$11,0))</f>
        <v>1626.4086219591272</v>
      </c>
      <c r="L135" s="239">
        <f ca="1">IF(ISERROR(VLOOKUP($B135,'DTOC backsheet'!$D$5:$U$181,L$11,0)),"",VLOOKUP($B135,'DTOC backsheet'!$D$5:$U$181, L$11,0))</f>
        <v>3032.2264933589995</v>
      </c>
      <c r="M135" s="239">
        <f ca="1">IF(ISERROR(VLOOKUP($B135,'DTOC backsheet'!$D$5:$U$181,M$11,0)),"",VLOOKUP($B135,'DTOC backsheet'!$D$5:$U$181, M$11,0))</f>
        <v>2828.4300771023741</v>
      </c>
      <c r="N135" s="237">
        <f ca="1">IF(ISERROR(VLOOKUP($B135,'DTOC backsheet'!$D$5:$U$181,N$11,0)),"",VLOOKUP($B135,'DTOC backsheet'!$D$5:$U$181, N$11,0))</f>
        <v>3003.3553343893109</v>
      </c>
      <c r="O135" s="378"/>
    </row>
    <row r="136" spans="1:15">
      <c r="A136" s="3">
        <v>121</v>
      </c>
      <c r="B136" s="202" t="str">
        <f t="shared" ca="1" si="1"/>
        <v>E06000031</v>
      </c>
      <c r="C136" s="203" t="str">
        <f ca="1">IFERROR(VLOOKUP($B136,'Org list'!$J$9:$K$637,2,0), "")</f>
        <v>Peterborough</v>
      </c>
      <c r="D136" s="331">
        <f ca="1">IF(ISERROR(VLOOKUP($B136,'DTOC backsheet'!$D$5:$U$181,D$11,0)),"",VLOOKUP($B136,'DTOC backsheet'!$D$5:$U$181, D$11,0))</f>
        <v>1147.2111514732592</v>
      </c>
      <c r="E136" s="237">
        <f ca="1">IF(ISERROR(VLOOKUP($B136,'DTOC backsheet'!$D$5:$U$181,E$11,0)),"",VLOOKUP($B136,'DTOC backsheet'!$D$5:$U$181, E$11,0))</f>
        <v>1348.4398706286049</v>
      </c>
      <c r="F136" s="237">
        <f ca="1">IF(ISERROR(VLOOKUP($B136,'DTOC backsheet'!$D$5:$U$181,F$11,0)),"",VLOOKUP($B136,'DTOC backsheet'!$D$5:$U$181, F$11,0))</f>
        <v>1495.039487332843</v>
      </c>
      <c r="G136" s="242">
        <f ca="1">IF(ISERROR(VLOOKUP($B136,'DTOC backsheet'!$D$5:$U$181,G$11,0)),"",VLOOKUP($B136,'DTOC backsheet'!$D$5:$U$181, G$11,0))</f>
        <v>1486.049888195319</v>
      </c>
      <c r="H136" s="239">
        <f ca="1">IF(ISERROR(VLOOKUP($B136,'DTOC backsheet'!$D$188:$U$364,H$11,0)),"",VLOOKUP($B136,'DTOC backsheet'!$D$188:$U$364, H$11,0))</f>
        <v>1130.7562625119417</v>
      </c>
      <c r="I136" s="237">
        <f ca="1">IF(ISERROR(VLOOKUP($B136,'DTOC backsheet'!$D$188:$U$364,I$11,0)),"",VLOOKUP($B136,'DTOC backsheet'!$D$188:$U$364, I$11,0))</f>
        <v>755.20563449073427</v>
      </c>
      <c r="J136" s="237">
        <f ca="1">IF(ISERROR(VLOOKUP($B136,'DTOC backsheet'!$D$188:$U$364,J$11,0)),"",VLOOKUP($B136,'DTOC backsheet'!$D$188:$U$364, J$11,0))</f>
        <v>755.20563449073393</v>
      </c>
      <c r="K136" s="242">
        <f ca="1">IF(ISERROR(VLOOKUP($B136,'DTOC backsheet'!$D$188:$U$364,K$11,0)),"",VLOOKUP($B136,'DTOC backsheet'!$D$188:$U$364, K$11,0))</f>
        <v>755.20563449073393</v>
      </c>
      <c r="L136" s="239">
        <f ca="1">IF(ISERROR(VLOOKUP($B136,'DTOC backsheet'!$D$5:$U$181,L$11,0)),"",VLOOKUP($B136,'DTOC backsheet'!$D$5:$U$181, L$11,0))</f>
        <v>1195.0581915356092</v>
      </c>
      <c r="M136" s="239">
        <f ca="1">IF(ISERROR(VLOOKUP($B136,'DTOC backsheet'!$D$5:$U$181,M$11,0)),"",VLOOKUP($B136,'DTOC backsheet'!$D$5:$U$181, M$11,0))</f>
        <v>976.15800762525134</v>
      </c>
      <c r="N136" s="237">
        <f ca="1">IF(ISERROR(VLOOKUP($B136,'DTOC backsheet'!$D$5:$U$181,N$11,0)),"",VLOOKUP($B136,'DTOC backsheet'!$D$5:$U$181, N$11,0))</f>
        <v>1026.7786751545216</v>
      </c>
      <c r="O136" s="378"/>
    </row>
    <row r="137" spans="1:15">
      <c r="A137" s="3">
        <v>122</v>
      </c>
      <c r="B137" s="202" t="str">
        <f t="shared" ca="1" si="1"/>
        <v>E06000026</v>
      </c>
      <c r="C137" s="203" t="str">
        <f ca="1">IFERROR(VLOOKUP($B137,'Org list'!$J$9:$K$637,2,0), "")</f>
        <v>Plymouth</v>
      </c>
      <c r="D137" s="331">
        <f ca="1">IF(ISERROR(VLOOKUP($B137,'DTOC backsheet'!$D$5:$U$181,D$11,0)),"",VLOOKUP($B137,'DTOC backsheet'!$D$5:$U$181, D$11,0))</f>
        <v>1572.4745256615286</v>
      </c>
      <c r="E137" s="237">
        <f ca="1">IF(ISERROR(VLOOKUP($B137,'DTOC backsheet'!$D$5:$U$181,E$11,0)),"",VLOOKUP($B137,'DTOC backsheet'!$D$5:$U$181, E$11,0))</f>
        <v>1614.5730222414538</v>
      </c>
      <c r="F137" s="237">
        <f ca="1">IF(ISERROR(VLOOKUP($B137,'DTOC backsheet'!$D$5:$U$181,F$11,0)),"",VLOOKUP($B137,'DTOC backsheet'!$D$5:$U$181, F$11,0))</f>
        <v>1617.443374280994</v>
      </c>
      <c r="G137" s="242">
        <f ca="1">IF(ISERROR(VLOOKUP($B137,'DTOC backsheet'!$D$5:$U$181,G$11,0)),"",VLOOKUP($B137,'DTOC backsheet'!$D$5:$U$181, G$11,0))</f>
        <v>1500.7157246730196</v>
      </c>
      <c r="H137" s="239">
        <f ca="1">IF(ISERROR(VLOOKUP($B137,'DTOC backsheet'!$D$188:$U$364,H$11,0)),"",VLOOKUP($B137,'DTOC backsheet'!$D$188:$U$364, H$11,0))</f>
        <v>845.91082797885292</v>
      </c>
      <c r="I137" s="237">
        <f ca="1">IF(ISERROR(VLOOKUP($B137,'DTOC backsheet'!$D$188:$U$364,I$11,0)),"",VLOOKUP($B137,'DTOC backsheet'!$D$188:$U$364, I$11,0))</f>
        <v>845.91082797885292</v>
      </c>
      <c r="J137" s="237">
        <f ca="1">IF(ISERROR(VLOOKUP($B137,'DTOC backsheet'!$D$188:$U$364,J$11,0)),"",VLOOKUP($B137,'DTOC backsheet'!$D$188:$U$364, J$11,0))</f>
        <v>845.91082797885292</v>
      </c>
      <c r="K137" s="242">
        <f ca="1">IF(ISERROR(VLOOKUP($B137,'DTOC backsheet'!$D$188:$U$364,K$11,0)),"",VLOOKUP($B137,'DTOC backsheet'!$D$188:$U$364, K$11,0))</f>
        <v>845.91082797885269</v>
      </c>
      <c r="L137" s="239">
        <f ca="1">IF(ISERROR(VLOOKUP($B137,'DTOC backsheet'!$D$5:$U$181,L$11,0)),"",VLOOKUP($B137,'DTOC backsheet'!$D$5:$U$181, L$11,0))</f>
        <v>1146.1496007262767</v>
      </c>
      <c r="M137" s="239">
        <f ca="1">IF(ISERROR(VLOOKUP($B137,'DTOC backsheet'!$D$5:$U$181,M$11,0)),"",VLOOKUP($B137,'DTOC backsheet'!$D$5:$U$181, M$11,0))</f>
        <v>1324.8631559330765</v>
      </c>
      <c r="N137" s="237">
        <f ca="1">IF(ISERROR(VLOOKUP($B137,'DTOC backsheet'!$D$5:$U$181,N$11,0)),"",VLOOKUP($B137,'DTOC backsheet'!$D$5:$U$181, N$11,0))</f>
        <v>1745.6740072600212</v>
      </c>
      <c r="O137" s="378"/>
    </row>
    <row r="138" spans="1:15">
      <c r="A138" s="3">
        <v>123</v>
      </c>
      <c r="B138" s="202" t="str">
        <f t="shared" ca="1" si="1"/>
        <v>E06000044</v>
      </c>
      <c r="C138" s="203" t="str">
        <f ca="1">IFERROR(VLOOKUP($B138,'Org list'!$J$9:$K$637,2,0), "")</f>
        <v>Portsmouth</v>
      </c>
      <c r="D138" s="331">
        <f ca="1">IF(ISERROR(VLOOKUP($B138,'DTOC backsheet'!$D$5:$U$181,D$11,0)),"",VLOOKUP($B138,'DTOC backsheet'!$D$5:$U$181, D$11,0))</f>
        <v>147.70689058983439</v>
      </c>
      <c r="E138" s="237">
        <f ca="1">IF(ISERROR(VLOOKUP($B138,'DTOC backsheet'!$D$5:$U$181,E$11,0)),"",VLOOKUP($B138,'DTOC backsheet'!$D$5:$U$181, E$11,0))</f>
        <v>249.36750354640057</v>
      </c>
      <c r="F138" s="237">
        <f ca="1">IF(ISERROR(VLOOKUP($B138,'DTOC backsheet'!$D$5:$U$181,F$11,0)),"",VLOOKUP($B138,'DTOC backsheet'!$D$5:$U$181, F$11,0))</f>
        <v>410.82847706565275</v>
      </c>
      <c r="G138" s="242">
        <f ca="1">IF(ISERROR(VLOOKUP($B138,'DTOC backsheet'!$D$5:$U$181,G$11,0)),"",VLOOKUP($B138,'DTOC backsheet'!$D$5:$U$181, G$11,0))</f>
        <v>316.34390737660885</v>
      </c>
      <c r="H138" s="239">
        <f ca="1">IF(ISERROR(VLOOKUP($B138,'DTOC backsheet'!$D$188:$U$364,H$11,0)),"",VLOOKUP($B138,'DTOC backsheet'!$D$188:$U$364, H$11,0))</f>
        <v>147.23589949397277</v>
      </c>
      <c r="I138" s="237">
        <f ca="1">IF(ISERROR(VLOOKUP($B138,'DTOC backsheet'!$D$188:$U$364,I$11,0)),"",VLOOKUP($B138,'DTOC backsheet'!$D$188:$U$364, I$11,0))</f>
        <v>172.1710115050488</v>
      </c>
      <c r="J138" s="237">
        <f ca="1">IF(ISERROR(VLOOKUP($B138,'DTOC backsheet'!$D$188:$U$364,J$11,0)),"",VLOOKUP($B138,'DTOC backsheet'!$D$188:$U$364, J$11,0))</f>
        <v>326.5312287164719</v>
      </c>
      <c r="K138" s="242">
        <f ca="1">IF(ISERROR(VLOOKUP($B138,'DTOC backsheet'!$D$188:$U$364,K$11,0)),"",VLOOKUP($B138,'DTOC backsheet'!$D$188:$U$364, K$11,0))</f>
        <v>332.46816014768046</v>
      </c>
      <c r="L138" s="239">
        <f ca="1">IF(ISERROR(VLOOKUP($B138,'DTOC backsheet'!$D$5:$U$181,L$11,0)),"",VLOOKUP($B138,'DTOC backsheet'!$D$5:$U$181, L$11,0))</f>
        <v>183.45118122434511</v>
      </c>
      <c r="M138" s="239">
        <f ca="1">IF(ISERROR(VLOOKUP($B138,'DTOC backsheet'!$D$5:$U$181,M$11,0)),"",VLOOKUP($B138,'DTOC backsheet'!$D$5:$U$181, M$11,0))</f>
        <v>215.51061095287142</v>
      </c>
      <c r="N138" s="237">
        <f ca="1">IF(ISERROR(VLOOKUP($B138,'DTOC backsheet'!$D$5:$U$181,N$11,0)),"",VLOOKUP($B138,'DTOC backsheet'!$D$5:$U$181, N$11,0))</f>
        <v>456.55002705993979</v>
      </c>
      <c r="O138" s="378"/>
    </row>
    <row r="139" spans="1:15">
      <c r="A139" s="3">
        <v>124</v>
      </c>
      <c r="B139" s="202" t="str">
        <f t="shared" ca="1" si="1"/>
        <v>E06000038</v>
      </c>
      <c r="C139" s="203" t="str">
        <f ca="1">IFERROR(VLOOKUP($B139,'Org list'!$J$9:$K$637,2,0), "")</f>
        <v>Reading</v>
      </c>
      <c r="D139" s="331">
        <f ca="1">IF(ISERROR(VLOOKUP($B139,'DTOC backsheet'!$D$5:$U$181,D$11,0)),"",VLOOKUP($B139,'DTOC backsheet'!$D$5:$U$181, D$11,0))</f>
        <v>970.62149976687351</v>
      </c>
      <c r="E139" s="237">
        <f ca="1">IF(ISERROR(VLOOKUP($B139,'DTOC backsheet'!$D$5:$U$181,E$11,0)),"",VLOOKUP($B139,'DTOC backsheet'!$D$5:$U$181, E$11,0))</f>
        <v>727.56237212142514</v>
      </c>
      <c r="F139" s="237">
        <f ca="1">IF(ISERROR(VLOOKUP($B139,'DTOC backsheet'!$D$5:$U$181,F$11,0)),"",VLOOKUP($B139,'DTOC backsheet'!$D$5:$U$181, F$11,0))</f>
        <v>1166.0378083721844</v>
      </c>
      <c r="G139" s="242">
        <f ca="1">IF(ISERROR(VLOOKUP($B139,'DTOC backsheet'!$D$5:$U$181,G$11,0)),"",VLOOKUP($B139,'DTOC backsheet'!$D$5:$U$181, G$11,0))</f>
        <v>1516.4951552098075</v>
      </c>
      <c r="H139" s="239">
        <f ca="1">IF(ISERROR(VLOOKUP($B139,'DTOC backsheet'!$D$188:$U$364,H$11,0)),"",VLOOKUP($B139,'DTOC backsheet'!$D$188:$U$364, H$11,0))</f>
        <v>723.38510083413598</v>
      </c>
      <c r="I139" s="237">
        <f ca="1">IF(ISERROR(VLOOKUP($B139,'DTOC backsheet'!$D$188:$U$364,I$11,0)),"",VLOOKUP($B139,'DTOC backsheet'!$D$188:$U$364, I$11,0))</f>
        <v>643.00897851923196</v>
      </c>
      <c r="J139" s="237">
        <f ca="1">IF(ISERROR(VLOOKUP($B139,'DTOC backsheet'!$D$188:$U$364,J$11,0)),"",VLOOKUP($B139,'DTOC backsheet'!$D$188:$U$364, J$11,0))</f>
        <v>562.63285620432794</v>
      </c>
      <c r="K139" s="242">
        <f ca="1">IF(ISERROR(VLOOKUP($B139,'DTOC backsheet'!$D$188:$U$364,K$11,0)),"",VLOOKUP($B139,'DTOC backsheet'!$D$188:$U$364, K$11,0))</f>
        <v>562.63285620432794</v>
      </c>
      <c r="L139" s="239">
        <f ca="1">IF(ISERROR(VLOOKUP($B139,'DTOC backsheet'!$D$5:$U$181,L$11,0)),"",VLOOKUP($B139,'DTOC backsheet'!$D$5:$U$181, L$11,0))</f>
        <v>831.89286595925648</v>
      </c>
      <c r="M139" s="239">
        <f ca="1">IF(ISERROR(VLOOKUP($B139,'DTOC backsheet'!$D$5:$U$181,M$11,0)),"",VLOOKUP($B139,'DTOC backsheet'!$D$5:$U$181, M$11,0))</f>
        <v>978.17740857238175</v>
      </c>
      <c r="N139" s="237">
        <f ca="1">IF(ISERROR(VLOOKUP($B139,'DTOC backsheet'!$D$5:$U$181,N$11,0)),"",VLOOKUP($B139,'DTOC backsheet'!$D$5:$U$181, N$11,0))</f>
        <v>770.80701299992938</v>
      </c>
      <c r="O139" s="378"/>
    </row>
    <row r="140" spans="1:15">
      <c r="A140" s="3">
        <v>125</v>
      </c>
      <c r="B140" s="202" t="str">
        <f t="shared" ca="1" si="1"/>
        <v>E09000026</v>
      </c>
      <c r="C140" s="203" t="str">
        <f ca="1">IFERROR(VLOOKUP($B140,'Org list'!$J$9:$K$637,2,0), "")</f>
        <v>Redbridge</v>
      </c>
      <c r="D140" s="331">
        <f ca="1">IF(ISERROR(VLOOKUP($B140,'DTOC backsheet'!$D$5:$U$181,D$11,0)),"",VLOOKUP($B140,'DTOC backsheet'!$D$5:$U$181, D$11,0))</f>
        <v>527.84265623132808</v>
      </c>
      <c r="E140" s="237">
        <f ca="1">IF(ISERROR(VLOOKUP($B140,'DTOC backsheet'!$D$5:$U$181,E$11,0)),"",VLOOKUP($B140,'DTOC backsheet'!$D$5:$U$181, E$11,0))</f>
        <v>481.54863135119439</v>
      </c>
      <c r="F140" s="237">
        <f ca="1">IF(ISERROR(VLOOKUP($B140,'DTOC backsheet'!$D$5:$U$181,F$11,0)),"",VLOOKUP($B140,'DTOC backsheet'!$D$5:$U$181, F$11,0))</f>
        <v>296.37253183065968</v>
      </c>
      <c r="G140" s="242">
        <f ca="1">IF(ISERROR(VLOOKUP($B140,'DTOC backsheet'!$D$5:$U$181,G$11,0)),"",VLOOKUP($B140,'DTOC backsheet'!$D$5:$U$181, G$11,0))</f>
        <v>331.77384497429131</v>
      </c>
      <c r="H140" s="239">
        <f ca="1">IF(ISERROR(VLOOKUP($B140,'DTOC backsheet'!$D$188:$U$364,H$11,0)),"",VLOOKUP($B140,'DTOC backsheet'!$D$188:$U$364, H$11,0))</f>
        <v>527.70692660059535</v>
      </c>
      <c r="I140" s="237">
        <f ca="1">IF(ISERROR(VLOOKUP($B140,'DTOC backsheet'!$D$188:$U$364,I$11,0)),"",VLOOKUP($B140,'DTOC backsheet'!$D$188:$U$364, I$11,0))</f>
        <v>414.21607216234315</v>
      </c>
      <c r="J140" s="237">
        <f ca="1">IF(ISERROR(VLOOKUP($B140,'DTOC backsheet'!$D$188:$U$364,J$11,0)),"",VLOOKUP($B140,'DTOC backsheet'!$D$188:$U$364, J$11,0))</f>
        <v>349.56447855250491</v>
      </c>
      <c r="K140" s="242">
        <f ca="1">IF(ISERROR(VLOOKUP($B140,'DTOC backsheet'!$D$188:$U$364,K$11,0)),"",VLOOKUP($B140,'DTOC backsheet'!$D$188:$U$364, K$11,0))</f>
        <v>502.4989379192258</v>
      </c>
      <c r="L140" s="239">
        <f ca="1">IF(ISERROR(VLOOKUP($B140,'DTOC backsheet'!$D$5:$U$181,L$11,0)),"",VLOOKUP($B140,'DTOC backsheet'!$D$5:$U$181, L$11,0))</f>
        <v>343.76812878058837</v>
      </c>
      <c r="M140" s="239">
        <f ca="1">IF(ISERROR(VLOOKUP($B140,'DTOC backsheet'!$D$5:$U$181,M$11,0)),"",VLOOKUP($B140,'DTOC backsheet'!$D$5:$U$181, M$11,0))</f>
        <v>495.36496896917464</v>
      </c>
      <c r="N140" s="237">
        <f ca="1">IF(ISERROR(VLOOKUP($B140,'DTOC backsheet'!$D$5:$U$181,N$11,0)),"",VLOOKUP($B140,'DTOC backsheet'!$D$5:$U$181, N$11,0))</f>
        <v>432.49686759684914</v>
      </c>
      <c r="O140" s="378"/>
    </row>
    <row r="141" spans="1:15">
      <c r="A141" s="3">
        <v>126</v>
      </c>
      <c r="B141" s="202" t="str">
        <f t="shared" ca="1" si="1"/>
        <v>E06000003</v>
      </c>
      <c r="C141" s="203" t="str">
        <f ca="1">IFERROR(VLOOKUP($B141,'Org list'!$J$9:$K$637,2,0), "")</f>
        <v>Redcar and Cleveland</v>
      </c>
      <c r="D141" s="331">
        <f ca="1">IF(ISERROR(VLOOKUP($B141,'DTOC backsheet'!$D$5:$U$181,D$11,0)),"",VLOOKUP($B141,'DTOC backsheet'!$D$5:$U$181, D$11,0))</f>
        <v>1286.1142077594097</v>
      </c>
      <c r="E141" s="237">
        <f ca="1">IF(ISERROR(VLOOKUP($B141,'DTOC backsheet'!$D$5:$U$181,E$11,0)),"",VLOOKUP($B141,'DTOC backsheet'!$D$5:$U$181, E$11,0))</f>
        <v>1495.200693847464</v>
      </c>
      <c r="F141" s="237">
        <f ca="1">IF(ISERROR(VLOOKUP($B141,'DTOC backsheet'!$D$5:$U$181,F$11,0)),"",VLOOKUP($B141,'DTOC backsheet'!$D$5:$U$181, F$11,0))</f>
        <v>1680.1260748764546</v>
      </c>
      <c r="G141" s="242">
        <f ca="1">IF(ISERROR(VLOOKUP($B141,'DTOC backsheet'!$D$5:$U$181,G$11,0)),"",VLOOKUP($B141,'DTOC backsheet'!$D$5:$U$181, G$11,0))</f>
        <v>1354.880429850592</v>
      </c>
      <c r="H141" s="239">
        <f ca="1">IF(ISERROR(VLOOKUP($B141,'DTOC backsheet'!$D$188:$U$364,H$11,0)),"",VLOOKUP($B141,'DTOC backsheet'!$D$188:$U$364, H$11,0))</f>
        <v>1269.4507163048011</v>
      </c>
      <c r="I141" s="237">
        <f ca="1">IF(ISERROR(VLOOKUP($B141,'DTOC backsheet'!$D$188:$U$364,I$11,0)),"",VLOOKUP($B141,'DTOC backsheet'!$D$188:$U$364, I$11,0))</f>
        <v>1122.8144828407724</v>
      </c>
      <c r="J141" s="237">
        <f ca="1">IF(ISERROR(VLOOKUP($B141,'DTOC backsheet'!$D$188:$U$364,J$11,0)),"",VLOOKUP($B141,'DTOC backsheet'!$D$188:$U$364, J$11,0))</f>
        <v>1248.779949438728</v>
      </c>
      <c r="K141" s="242">
        <f ca="1">IF(ISERROR(VLOOKUP($B141,'DTOC backsheet'!$D$188:$U$364,K$11,0)),"",VLOOKUP($B141,'DTOC backsheet'!$D$188:$U$364, K$11,0))</f>
        <v>1150.9075005712516</v>
      </c>
      <c r="L141" s="239">
        <f ca="1">IF(ISERROR(VLOOKUP($B141,'DTOC backsheet'!$D$5:$U$181,L$11,0)),"",VLOOKUP($B141,'DTOC backsheet'!$D$5:$U$181, L$11,0))</f>
        <v>1675.7144571053259</v>
      </c>
      <c r="M141" s="239">
        <f ca="1">IF(ISERROR(VLOOKUP($B141,'DTOC backsheet'!$D$5:$U$181,M$11,0)),"",VLOOKUP($B141,'DTOC backsheet'!$D$5:$U$181, M$11,0))</f>
        <v>847.60515198734777</v>
      </c>
      <c r="N141" s="237">
        <f ca="1">IF(ISERROR(VLOOKUP($B141,'DTOC backsheet'!$D$5:$U$181,N$11,0)),"",VLOOKUP($B141,'DTOC backsheet'!$D$5:$U$181, N$11,0))</f>
        <v>771.47851183076227</v>
      </c>
      <c r="O141" s="378"/>
    </row>
    <row r="142" spans="1:15">
      <c r="A142" s="3">
        <v>127</v>
      </c>
      <c r="B142" s="202" t="str">
        <f t="shared" ca="1" si="1"/>
        <v>E09000027</v>
      </c>
      <c r="C142" s="203" t="str">
        <f ca="1">IFERROR(VLOOKUP($B142,'Org list'!$J$9:$K$637,2,0), "")</f>
        <v>Richmond upon Thames</v>
      </c>
      <c r="D142" s="331">
        <f ca="1">IF(ISERROR(VLOOKUP($B142,'DTOC backsheet'!$D$5:$U$181,D$11,0)),"",VLOOKUP($B142,'DTOC backsheet'!$D$5:$U$181, D$11,0))</f>
        <v>681.25886828731791</v>
      </c>
      <c r="E142" s="237">
        <f ca="1">IF(ISERROR(VLOOKUP($B142,'DTOC backsheet'!$D$5:$U$181,E$11,0)),"",VLOOKUP($B142,'DTOC backsheet'!$D$5:$U$181, E$11,0))</f>
        <v>505.79316952843794</v>
      </c>
      <c r="F142" s="237">
        <f ca="1">IF(ISERROR(VLOOKUP($B142,'DTOC backsheet'!$D$5:$U$181,F$11,0)),"",VLOOKUP($B142,'DTOC backsheet'!$D$5:$U$181, F$11,0))</f>
        <v>774.97350285171967</v>
      </c>
      <c r="G142" s="242">
        <f ca="1">IF(ISERROR(VLOOKUP($B142,'DTOC backsheet'!$D$5:$U$181,G$11,0)),"",VLOOKUP($B142,'DTOC backsheet'!$D$5:$U$181, G$11,0))</f>
        <v>1005.6045538719142</v>
      </c>
      <c r="H142" s="239">
        <f ca="1">IF(ISERROR(VLOOKUP($B142,'DTOC backsheet'!$D$188:$U$364,H$11,0)),"",VLOOKUP($B142,'DTOC backsheet'!$D$188:$U$364, H$11,0))</f>
        <v>515.15464567446372</v>
      </c>
      <c r="I142" s="237">
        <f ca="1">IF(ISERROR(VLOOKUP($B142,'DTOC backsheet'!$D$188:$U$364,I$11,0)),"",VLOOKUP($B142,'DTOC backsheet'!$D$188:$U$364, I$11,0))</f>
        <v>463.83655836589645</v>
      </c>
      <c r="J142" s="237">
        <f ca="1">IF(ISERROR(VLOOKUP($B142,'DTOC backsheet'!$D$188:$U$364,J$11,0)),"",VLOOKUP($B142,'DTOC backsheet'!$D$188:$U$364, J$11,0))</f>
        <v>463.83655836589645</v>
      </c>
      <c r="K142" s="242">
        <f ca="1">IF(ISERROR(VLOOKUP($B142,'DTOC backsheet'!$D$188:$U$364,K$11,0)),"",VLOOKUP($B142,'DTOC backsheet'!$D$188:$U$364, K$11,0))</f>
        <v>463.83655836589645</v>
      </c>
      <c r="L142" s="239">
        <f ca="1">IF(ISERROR(VLOOKUP($B142,'DTOC backsheet'!$D$5:$U$181,L$11,0)),"",VLOOKUP($B142,'DTOC backsheet'!$D$5:$U$181, L$11,0))</f>
        <v>771.08715802103632</v>
      </c>
      <c r="M142" s="239">
        <f ca="1">IF(ISERROR(VLOOKUP($B142,'DTOC backsheet'!$D$5:$U$181,M$11,0)),"",VLOOKUP($B142,'DTOC backsheet'!$D$5:$U$181, M$11,0))</f>
        <v>1145.446025695072</v>
      </c>
      <c r="N142" s="237">
        <f ca="1">IF(ISERROR(VLOOKUP($B142,'DTOC backsheet'!$D$5:$U$181,N$11,0)),"",VLOOKUP($B142,'DTOC backsheet'!$D$5:$U$181, N$11,0))</f>
        <v>1252.0297454897884</v>
      </c>
      <c r="O142" s="378"/>
    </row>
    <row r="143" spans="1:15">
      <c r="A143" s="3">
        <v>128</v>
      </c>
      <c r="B143" s="202" t="str">
        <f t="shared" ca="1" si="1"/>
        <v>E08000005</v>
      </c>
      <c r="C143" s="203" t="str">
        <f ca="1">IFERROR(VLOOKUP($B143,'Org list'!$J$9:$K$637,2,0), "")</f>
        <v>Rochdale</v>
      </c>
      <c r="D143" s="331">
        <f ca="1">IF(ISERROR(VLOOKUP($B143,'DTOC backsheet'!$D$5:$U$181,D$11,0)),"",VLOOKUP($B143,'DTOC backsheet'!$D$5:$U$181, D$11,0))</f>
        <v>354.5032895038413</v>
      </c>
      <c r="E143" s="237">
        <f ca="1">IF(ISERROR(VLOOKUP($B143,'DTOC backsheet'!$D$5:$U$181,E$11,0)),"",VLOOKUP($B143,'DTOC backsheet'!$D$5:$U$181, E$11,0))</f>
        <v>598.64816366648688</v>
      </c>
      <c r="F143" s="237">
        <f ca="1">IF(ISERROR(VLOOKUP($B143,'DTOC backsheet'!$D$5:$U$181,F$11,0)),"",VLOOKUP($B143,'DTOC backsheet'!$D$5:$U$181, F$11,0))</f>
        <v>735.51725978796992</v>
      </c>
      <c r="G143" s="242">
        <f ca="1">IF(ISERROR(VLOOKUP($B143,'DTOC backsheet'!$D$5:$U$181,G$11,0)),"",VLOOKUP($B143,'DTOC backsheet'!$D$5:$U$181, G$11,0))</f>
        <v>495.68807784537114</v>
      </c>
      <c r="H143" s="239">
        <f ca="1">IF(ISERROR(VLOOKUP($B143,'DTOC backsheet'!$D$188:$U$364,H$11,0)),"",VLOOKUP($B143,'DTOC backsheet'!$D$188:$U$364, H$11,0))</f>
        <v>341.14300017529223</v>
      </c>
      <c r="I143" s="237">
        <f ca="1">IF(ISERROR(VLOOKUP($B143,'DTOC backsheet'!$D$188:$U$364,I$11,0)),"",VLOOKUP($B143,'DTOC backsheet'!$D$188:$U$364, I$11,0))</f>
        <v>349.74840918872297</v>
      </c>
      <c r="J143" s="237">
        <f ca="1">IF(ISERROR(VLOOKUP($B143,'DTOC backsheet'!$D$188:$U$364,J$11,0)),"",VLOOKUP($B143,'DTOC backsheet'!$D$188:$U$364, J$11,0))</f>
        <v>393.3901263282649</v>
      </c>
      <c r="K143" s="242">
        <f ca="1">IF(ISERROR(VLOOKUP($B143,'DTOC backsheet'!$D$188:$U$364,K$11,0)),"",VLOOKUP($B143,'DTOC backsheet'!$D$188:$U$364, K$11,0))</f>
        <v>236.64874786934686</v>
      </c>
      <c r="L143" s="239">
        <f ca="1">IF(ISERROR(VLOOKUP($B143,'DTOC backsheet'!$D$5:$U$181,L$11,0)),"",VLOOKUP($B143,'DTOC backsheet'!$D$5:$U$181, L$11,0))</f>
        <v>631.88289041477549</v>
      </c>
      <c r="M143" s="239">
        <f ca="1">IF(ISERROR(VLOOKUP($B143,'DTOC backsheet'!$D$5:$U$181,M$11,0)),"",VLOOKUP($B143,'DTOC backsheet'!$D$5:$U$181, M$11,0))</f>
        <v>529.23265432599385</v>
      </c>
      <c r="N143" s="237">
        <f ca="1">IF(ISERROR(VLOOKUP($B143,'DTOC backsheet'!$D$5:$U$181,N$11,0)),"",VLOOKUP($B143,'DTOC backsheet'!$D$5:$U$181, N$11,0))</f>
        <v>536.60871919464887</v>
      </c>
      <c r="O143" s="378"/>
    </row>
    <row r="144" spans="1:15">
      <c r="A144" s="3">
        <v>129</v>
      </c>
      <c r="B144" s="202" t="str">
        <f t="shared" ca="1" si="1"/>
        <v>E08000018</v>
      </c>
      <c r="C144" s="203" t="str">
        <f ca="1">IFERROR(VLOOKUP($B144,'Org list'!$J$9:$K$637,2,0), "")</f>
        <v>Rotherham</v>
      </c>
      <c r="D144" s="331">
        <f ca="1">IF(ISERROR(VLOOKUP($B144,'DTOC backsheet'!$D$5:$U$181,D$11,0)),"",VLOOKUP($B144,'DTOC backsheet'!$D$5:$U$181, D$11,0))</f>
        <v>537.60641486101088</v>
      </c>
      <c r="E144" s="237">
        <f ca="1">IF(ISERROR(VLOOKUP($B144,'DTOC backsheet'!$D$5:$U$181,E$11,0)),"",VLOOKUP($B144,'DTOC backsheet'!$D$5:$U$181, E$11,0))</f>
        <v>672.98905218002449</v>
      </c>
      <c r="F144" s="237">
        <f ca="1">IF(ISERROR(VLOOKUP($B144,'DTOC backsheet'!$D$5:$U$181,F$11,0)),"",VLOOKUP($B144,'DTOC backsheet'!$D$5:$U$181, F$11,0))</f>
        <v>819.1630591404089</v>
      </c>
      <c r="G144" s="242">
        <f ca="1">IF(ISERROR(VLOOKUP($B144,'DTOC backsheet'!$D$5:$U$181,G$11,0)),"",VLOOKUP($B144,'DTOC backsheet'!$D$5:$U$181, G$11,0))</f>
        <v>926.09572195035446</v>
      </c>
      <c r="H144" s="239">
        <f ca="1">IF(ISERROR(VLOOKUP($B144,'DTOC backsheet'!$D$188:$U$364,H$11,0)),"",VLOOKUP($B144,'DTOC backsheet'!$D$188:$U$364, H$11,0))</f>
        <v>535.17124420214475</v>
      </c>
      <c r="I144" s="237">
        <f ca="1">IF(ISERROR(VLOOKUP($B144,'DTOC backsheet'!$D$188:$U$364,I$11,0)),"",VLOOKUP($B144,'DTOC backsheet'!$D$188:$U$364, I$11,0))</f>
        <v>535.17124420214475</v>
      </c>
      <c r="J144" s="237">
        <f ca="1">IF(ISERROR(VLOOKUP($B144,'DTOC backsheet'!$D$188:$U$364,J$11,0)),"",VLOOKUP($B144,'DTOC backsheet'!$D$188:$U$364, J$11,0))</f>
        <v>535.17124420214475</v>
      </c>
      <c r="K144" s="242">
        <f ca="1">IF(ISERROR(VLOOKUP($B144,'DTOC backsheet'!$D$188:$U$364,K$11,0)),"",VLOOKUP($B144,'DTOC backsheet'!$D$188:$U$364, K$11,0))</f>
        <v>535.17124420214475</v>
      </c>
      <c r="L144" s="239">
        <f ca="1">IF(ISERROR(VLOOKUP($B144,'DTOC backsheet'!$D$5:$U$181,L$11,0)),"",VLOOKUP($B144,'DTOC backsheet'!$D$5:$U$181, L$11,0))</f>
        <v>900.41585247149169</v>
      </c>
      <c r="M144" s="239">
        <f ca="1">IF(ISERROR(VLOOKUP($B144,'DTOC backsheet'!$D$5:$U$181,M$11,0)),"",VLOOKUP($B144,'DTOC backsheet'!$D$5:$U$181, M$11,0))</f>
        <v>780.29529948451409</v>
      </c>
      <c r="N144" s="237">
        <f ca="1">IF(ISERROR(VLOOKUP($B144,'DTOC backsheet'!$D$5:$U$181,N$11,0)),"",VLOOKUP($B144,'DTOC backsheet'!$D$5:$U$181, N$11,0))</f>
        <v>717.79354833681828</v>
      </c>
      <c r="O144" s="378"/>
    </row>
    <row r="145" spans="1:15">
      <c r="A145" s="3">
        <v>130</v>
      </c>
      <c r="B145" s="202" t="str">
        <f t="shared" ca="1" si="1"/>
        <v>E06000017</v>
      </c>
      <c r="C145" s="203" t="str">
        <f ca="1">IFERROR(VLOOKUP($B145,'Org list'!$J$9:$K$637,2,0), "")</f>
        <v>Rutland</v>
      </c>
      <c r="D145" s="331">
        <f ca="1">IF(ISERROR(VLOOKUP($B145,'DTOC backsheet'!$D$5:$U$181,D$11,0)),"",VLOOKUP($B145,'DTOC backsheet'!$D$5:$U$181, D$11,0))</f>
        <v>1029.1005626778842</v>
      </c>
      <c r="E145" s="237">
        <f ca="1">IF(ISERROR(VLOOKUP($B145,'DTOC backsheet'!$D$5:$U$181,E$11,0)),"",VLOOKUP($B145,'DTOC backsheet'!$D$5:$U$181, E$11,0))</f>
        <v>1101.1376020653361</v>
      </c>
      <c r="F145" s="237">
        <f ca="1">IF(ISERROR(VLOOKUP($B145,'DTOC backsheet'!$D$5:$U$181,F$11,0)),"",VLOOKUP($B145,'DTOC backsheet'!$D$5:$U$181, F$11,0))</f>
        <v>1214.3386639599034</v>
      </c>
      <c r="G145" s="242">
        <f ca="1">IF(ISERROR(VLOOKUP($B145,'DTOC backsheet'!$D$5:$U$181,G$11,0)),"",VLOOKUP($B145,'DTOC backsheet'!$D$5:$U$181, G$11,0))</f>
        <v>1378.9947539883649</v>
      </c>
      <c r="H145" s="239">
        <f ca="1">IF(ISERROR(VLOOKUP($B145,'DTOC backsheet'!$D$188:$U$364,H$11,0)),"",VLOOKUP($B145,'DTOC backsheet'!$D$188:$U$364, H$11,0))</f>
        <v>941.08283772091511</v>
      </c>
      <c r="I145" s="237">
        <f ca="1">IF(ISERROR(VLOOKUP($B145,'DTOC backsheet'!$D$188:$U$364,I$11,0)),"",VLOOKUP($B145,'DTOC backsheet'!$D$188:$U$364, I$11,0))</f>
        <v>664.37434686265465</v>
      </c>
      <c r="J145" s="237">
        <f ca="1">IF(ISERROR(VLOOKUP($B145,'DTOC backsheet'!$D$188:$U$364,J$11,0)),"",VLOOKUP($B145,'DTOC backsheet'!$D$188:$U$364, J$11,0))</f>
        <v>1065.0537210014722</v>
      </c>
      <c r="K145" s="242">
        <f ca="1">IF(ISERROR(VLOOKUP($B145,'DTOC backsheet'!$D$188:$U$364,K$11,0)),"",VLOOKUP($B145,'DTOC backsheet'!$D$188:$U$364, K$11,0))</f>
        <v>674.64817696877822</v>
      </c>
      <c r="L145" s="239">
        <f ca="1">IF(ISERROR(VLOOKUP($B145,'DTOC backsheet'!$D$5:$U$181,L$11,0)),"",VLOOKUP($B145,'DTOC backsheet'!$D$5:$U$181, L$11,0))</f>
        <v>1876.6862993852308</v>
      </c>
      <c r="M145" s="239">
        <f ca="1">IF(ISERROR(VLOOKUP($B145,'DTOC backsheet'!$D$5:$U$181,M$11,0)),"",VLOOKUP($B145,'DTOC backsheet'!$D$5:$U$181, M$11,0))</f>
        <v>722.59271746402135</v>
      </c>
      <c r="N145" s="237">
        <f ca="1">IF(ISERROR(VLOOKUP($B145,'DTOC backsheet'!$D$5:$U$181,N$11,0)),"",VLOOKUP($B145,'DTOC backsheet'!$D$5:$U$181, N$11,0))</f>
        <v>489.71923505855472</v>
      </c>
      <c r="O145" s="378"/>
    </row>
    <row r="146" spans="1:15">
      <c r="A146" s="3">
        <v>131</v>
      </c>
      <c r="B146" s="202" t="str">
        <f t="shared" ca="1" si="1"/>
        <v>E08000006</v>
      </c>
      <c r="C146" s="203" t="str">
        <f ca="1">IFERROR(VLOOKUP($B146,'Org list'!$J$9:$K$637,2,0), "")</f>
        <v>Salford</v>
      </c>
      <c r="D146" s="331">
        <f ca="1">IF(ISERROR(VLOOKUP($B146,'DTOC backsheet'!$D$5:$U$181,D$11,0)),"",VLOOKUP($B146,'DTOC backsheet'!$D$5:$U$181, D$11,0))</f>
        <v>748.10208005879338</v>
      </c>
      <c r="E146" s="237">
        <f ca="1">IF(ISERROR(VLOOKUP($B146,'DTOC backsheet'!$D$5:$U$181,E$11,0)),"",VLOOKUP($B146,'DTOC backsheet'!$D$5:$U$181, E$11,0))</f>
        <v>574.00216015794581</v>
      </c>
      <c r="F146" s="237">
        <f ca="1">IF(ISERROR(VLOOKUP($B146,'DTOC backsheet'!$D$5:$U$181,F$11,0)),"",VLOOKUP($B146,'DTOC backsheet'!$D$5:$U$181, F$11,0))</f>
        <v>556.06459265300998</v>
      </c>
      <c r="G146" s="242">
        <f ca="1">IF(ISERROR(VLOOKUP($B146,'DTOC backsheet'!$D$5:$U$181,G$11,0)),"",VLOOKUP($B146,'DTOC backsheet'!$D$5:$U$181, G$11,0))</f>
        <v>828.82113383100454</v>
      </c>
      <c r="H146" s="239">
        <f ca="1">IF(ISERROR(VLOOKUP($B146,'DTOC backsheet'!$D$188:$U$364,H$11,0)),"",VLOOKUP($B146,'DTOC backsheet'!$D$188:$U$364, H$11,0))</f>
        <v>729.40549812707002</v>
      </c>
      <c r="I146" s="237">
        <f ca="1">IF(ISERROR(VLOOKUP($B146,'DTOC backsheet'!$D$188:$U$364,I$11,0)),"",VLOOKUP($B146,'DTOC backsheet'!$D$188:$U$364, I$11,0))</f>
        <v>798.32570267450978</v>
      </c>
      <c r="J146" s="237">
        <f ca="1">IF(ISERROR(VLOOKUP($B146,'DTOC backsheet'!$D$188:$U$364,J$11,0)),"",VLOOKUP($B146,'DTOC backsheet'!$D$188:$U$364, J$11,0))</f>
        <v>667.79501224375269</v>
      </c>
      <c r="K146" s="242">
        <f ca="1">IF(ISERROR(VLOOKUP($B146,'DTOC backsheet'!$D$188:$U$364,K$11,0)),"",VLOOKUP($B146,'DTOC backsheet'!$D$188:$U$364, K$11,0))</f>
        <v>604.61815807526636</v>
      </c>
      <c r="L146" s="239">
        <f ca="1">IF(ISERROR(VLOOKUP($B146,'DTOC backsheet'!$D$5:$U$181,L$11,0)),"",VLOOKUP($B146,'DTOC backsheet'!$D$5:$U$181, L$11,0))</f>
        <v>713.74181527537917</v>
      </c>
      <c r="M146" s="239">
        <f ca="1">IF(ISERROR(VLOOKUP($B146,'DTOC backsheet'!$D$5:$U$181,M$11,0)),"",VLOOKUP($B146,'DTOC backsheet'!$D$5:$U$181, M$11,0))</f>
        <v>683.45869509544355</v>
      </c>
      <c r="N146" s="237">
        <f ca="1">IF(ISERROR(VLOOKUP($B146,'DTOC backsheet'!$D$5:$U$181,N$11,0)),"",VLOOKUP($B146,'DTOC backsheet'!$D$5:$U$181, N$11,0))</f>
        <v>453.72467993731129</v>
      </c>
      <c r="O146" s="378"/>
    </row>
    <row r="147" spans="1:15">
      <c r="A147" s="3">
        <v>132</v>
      </c>
      <c r="B147" s="202" t="str">
        <f t="shared" ca="1" si="1"/>
        <v>E08000028</v>
      </c>
      <c r="C147" s="203" t="str">
        <f ca="1">IFERROR(VLOOKUP($B147,'Org list'!$J$9:$K$637,2,0), "")</f>
        <v>Sandwell</v>
      </c>
      <c r="D147" s="331">
        <f ca="1">IF(ISERROR(VLOOKUP($B147,'DTOC backsheet'!$D$5:$U$181,D$11,0)),"",VLOOKUP($B147,'DTOC backsheet'!$D$5:$U$181, D$11,0))</f>
        <v>1045.4967069921356</v>
      </c>
      <c r="E147" s="237">
        <f ca="1">IF(ISERROR(VLOOKUP($B147,'DTOC backsheet'!$D$5:$U$181,E$11,0)),"",VLOOKUP($B147,'DTOC backsheet'!$D$5:$U$181, E$11,0))</f>
        <v>1398.5866128266055</v>
      </c>
      <c r="F147" s="237">
        <f ca="1">IF(ISERROR(VLOOKUP($B147,'DTOC backsheet'!$D$5:$U$181,F$11,0)),"",VLOOKUP($B147,'DTOC backsheet'!$D$5:$U$181, F$11,0))</f>
        <v>1406.9338919243471</v>
      </c>
      <c r="G147" s="242">
        <f ca="1">IF(ISERROR(VLOOKUP($B147,'DTOC backsheet'!$D$5:$U$181,G$11,0)),"",VLOOKUP($B147,'DTOC backsheet'!$D$5:$U$181, G$11,0))</f>
        <v>1232.8931227364346</v>
      </c>
      <c r="H147" s="239">
        <f ca="1">IF(ISERROR(VLOOKUP($B147,'DTOC backsheet'!$D$188:$U$364,H$11,0)),"",VLOOKUP($B147,'DTOC backsheet'!$D$188:$U$364, H$11,0))</f>
        <v>1340.6953508161109</v>
      </c>
      <c r="I147" s="237">
        <f ca="1">IF(ISERROR(VLOOKUP($B147,'DTOC backsheet'!$D$188:$U$364,I$11,0)),"",VLOOKUP($B147,'DTOC backsheet'!$D$188:$U$364, I$11,0))</f>
        <v>986.90074435074837</v>
      </c>
      <c r="J147" s="237">
        <f ca="1">IF(ISERROR(VLOOKUP($B147,'DTOC backsheet'!$D$188:$U$364,J$11,0)),"",VLOOKUP($B147,'DTOC backsheet'!$D$188:$U$364, J$11,0))</f>
        <v>986.90074435074837</v>
      </c>
      <c r="K147" s="242">
        <f ca="1">IF(ISERROR(VLOOKUP($B147,'DTOC backsheet'!$D$188:$U$364,K$11,0)),"",VLOOKUP($B147,'DTOC backsheet'!$D$188:$U$364, K$11,0))</f>
        <v>986.90074435074837</v>
      </c>
      <c r="L147" s="239">
        <f ca="1">IF(ISERROR(VLOOKUP($B147,'DTOC backsheet'!$D$5:$U$181,L$11,0)),"",VLOOKUP($B147,'DTOC backsheet'!$D$5:$U$181, L$11,0))</f>
        <v>728.69275086023811</v>
      </c>
      <c r="M147" s="239">
        <f ca="1">IF(ISERROR(VLOOKUP($B147,'DTOC backsheet'!$D$5:$U$181,M$11,0)),"",VLOOKUP($B147,'DTOC backsheet'!$D$5:$U$181, M$11,0))</f>
        <v>631.0371635785707</v>
      </c>
      <c r="N147" s="237">
        <f ca="1">IF(ISERROR(VLOOKUP($B147,'DTOC backsheet'!$D$5:$U$181,N$11,0)),"",VLOOKUP($B147,'DTOC backsheet'!$D$5:$U$181, N$11,0))</f>
        <v>601.65772842179797</v>
      </c>
      <c r="O147" s="378"/>
    </row>
    <row r="148" spans="1:15">
      <c r="A148" s="3">
        <v>133</v>
      </c>
      <c r="B148" s="202" t="str">
        <f t="shared" ca="1" si="1"/>
        <v>E08000014</v>
      </c>
      <c r="C148" s="203" t="str">
        <f ca="1">IFERROR(VLOOKUP($B148,'Org list'!$J$9:$K$637,2,0), "")</f>
        <v>Sefton</v>
      </c>
      <c r="D148" s="331">
        <f ca="1">IF(ISERROR(VLOOKUP($B148,'DTOC backsheet'!$D$5:$U$181,D$11,0)),"",VLOOKUP($B148,'DTOC backsheet'!$D$5:$U$181, D$11,0))</f>
        <v>706.6306098193138</v>
      </c>
      <c r="E148" s="237">
        <f ca="1">IF(ISERROR(VLOOKUP($B148,'DTOC backsheet'!$D$5:$U$181,E$11,0)),"",VLOOKUP($B148,'DTOC backsheet'!$D$5:$U$181, E$11,0))</f>
        <v>618.18839613846262</v>
      </c>
      <c r="F148" s="237">
        <f ca="1">IF(ISERROR(VLOOKUP($B148,'DTOC backsheet'!$D$5:$U$181,F$11,0)),"",VLOOKUP($B148,'DTOC backsheet'!$D$5:$U$181, F$11,0))</f>
        <v>512.96483934893706</v>
      </c>
      <c r="G148" s="242">
        <f ca="1">IF(ISERROR(VLOOKUP($B148,'DTOC backsheet'!$D$5:$U$181,G$11,0)),"",VLOOKUP($B148,'DTOC backsheet'!$D$5:$U$181, G$11,0))</f>
        <v>515.23258841767688</v>
      </c>
      <c r="H148" s="239">
        <f ca="1">IF(ISERROR(VLOOKUP($B148,'DTOC backsheet'!$D$188:$U$364,H$11,0)),"",VLOOKUP($B148,'DTOC backsheet'!$D$188:$U$364, H$11,0))</f>
        <v>706.2800771419204</v>
      </c>
      <c r="I148" s="237">
        <f ca="1">IF(ISERROR(VLOOKUP($B148,'DTOC backsheet'!$D$188:$U$364,I$11,0)),"",VLOOKUP($B148,'DTOC backsheet'!$D$188:$U$364, I$11,0))</f>
        <v>649.27012152241821</v>
      </c>
      <c r="J148" s="237">
        <f ca="1">IF(ISERROR(VLOOKUP($B148,'DTOC backsheet'!$D$188:$U$364,J$11,0)),"",VLOOKUP($B148,'DTOC backsheet'!$D$188:$U$364, J$11,0))</f>
        <v>494.07872662193773</v>
      </c>
      <c r="K148" s="242">
        <f ca="1">IF(ISERROR(VLOOKUP($B148,'DTOC backsheet'!$D$188:$U$364,K$11,0)),"",VLOOKUP($B148,'DTOC backsheet'!$D$188:$U$364, K$11,0))</f>
        <v>674.60749211841505</v>
      </c>
      <c r="L148" s="239">
        <f ca="1">IF(ISERROR(VLOOKUP($B148,'DTOC backsheet'!$D$5:$U$181,L$11,0)),"",VLOOKUP($B148,'DTOC backsheet'!$D$5:$U$181, L$11,0))</f>
        <v>478.24286999943973</v>
      </c>
      <c r="M148" s="239">
        <f ca="1">IF(ISERROR(VLOOKUP($B148,'DTOC backsheet'!$D$5:$U$181,M$11,0)),"",VLOOKUP($B148,'DTOC backsheet'!$D$5:$U$181, M$11,0))</f>
        <v>526.20289291329084</v>
      </c>
      <c r="N148" s="237">
        <f ca="1">IF(ISERROR(VLOOKUP($B148,'DTOC backsheet'!$D$5:$U$181,N$11,0)),"",VLOOKUP($B148,'DTOC backsheet'!$D$5:$U$181, N$11,0))</f>
        <v>608.09689430392348</v>
      </c>
      <c r="O148" s="378"/>
    </row>
    <row r="149" spans="1:15">
      <c r="A149" s="3">
        <v>134</v>
      </c>
      <c r="B149" s="202" t="str">
        <f t="shared" ca="1" si="1"/>
        <v>E08000019</v>
      </c>
      <c r="C149" s="203" t="str">
        <f ca="1">IFERROR(VLOOKUP($B149,'Org list'!$J$9:$K$637,2,0), "")</f>
        <v>Sheffield</v>
      </c>
      <c r="D149" s="331">
        <f ca="1">IF(ISERROR(VLOOKUP($B149,'DTOC backsheet'!$D$5:$U$181,D$11,0)),"",VLOOKUP($B149,'DTOC backsheet'!$D$5:$U$181, D$11,0))</f>
        <v>2214.6533617609534</v>
      </c>
      <c r="E149" s="237">
        <f ca="1">IF(ISERROR(VLOOKUP($B149,'DTOC backsheet'!$D$5:$U$181,E$11,0)),"",VLOOKUP($B149,'DTOC backsheet'!$D$5:$U$181, E$11,0))</f>
        <v>1426.0283060494153</v>
      </c>
      <c r="F149" s="237">
        <f ca="1">IF(ISERROR(VLOOKUP($B149,'DTOC backsheet'!$D$5:$U$181,F$11,0)),"",VLOOKUP($B149,'DTOC backsheet'!$D$5:$U$181, F$11,0))</f>
        <v>1187.5031903569393</v>
      </c>
      <c r="G149" s="242">
        <f ca="1">IF(ISERROR(VLOOKUP($B149,'DTOC backsheet'!$D$5:$U$181,G$11,0)),"",VLOOKUP($B149,'DTOC backsheet'!$D$5:$U$181, G$11,0))</f>
        <v>994.63414256078227</v>
      </c>
      <c r="H149" s="239">
        <f ca="1">IF(ISERROR(VLOOKUP($B149,'DTOC backsheet'!$D$188:$U$364,H$11,0)),"",VLOOKUP($B149,'DTOC backsheet'!$D$188:$U$364, H$11,0))</f>
        <v>1763.260309709977</v>
      </c>
      <c r="I149" s="237">
        <f ca="1">IF(ISERROR(VLOOKUP($B149,'DTOC backsheet'!$D$188:$U$364,I$11,0)),"",VLOOKUP($B149,'DTOC backsheet'!$D$188:$U$364, I$11,0))</f>
        <v>1696.8474920184524</v>
      </c>
      <c r="J149" s="237">
        <f ca="1">IF(ISERROR(VLOOKUP($B149,'DTOC backsheet'!$D$188:$U$364,J$11,0)),"",VLOOKUP($B149,'DTOC backsheet'!$D$188:$U$364, J$11,0))</f>
        <v>1630.434674326928</v>
      </c>
      <c r="K149" s="242">
        <f ca="1">IF(ISERROR(VLOOKUP($B149,'DTOC backsheet'!$D$188:$U$364,K$11,0)),"",VLOOKUP($B149,'DTOC backsheet'!$D$188:$U$364, K$11,0))</f>
        <v>1563.3577284584878</v>
      </c>
      <c r="L149" s="239">
        <f ca="1">IF(ISERROR(VLOOKUP($B149,'DTOC backsheet'!$D$5:$U$181,L$11,0)),"",VLOOKUP($B149,'DTOC backsheet'!$D$5:$U$181, L$11,0))</f>
        <v>1757.0617800587679</v>
      </c>
      <c r="M149" s="239">
        <f ca="1">IF(ISERROR(VLOOKUP($B149,'DTOC backsheet'!$D$5:$U$181,M$11,0)),"",VLOOKUP($B149,'DTOC backsheet'!$D$5:$U$181, M$11,0))</f>
        <v>1372.310189565869</v>
      </c>
      <c r="N149" s="237">
        <f ca="1">IF(ISERROR(VLOOKUP($B149,'DTOC backsheet'!$D$5:$U$181,N$11,0)),"",VLOOKUP($B149,'DTOC backsheet'!$D$5:$U$181, N$11,0))</f>
        <v>1281.1032532695085</v>
      </c>
      <c r="O149" s="378"/>
    </row>
    <row r="150" spans="1:15">
      <c r="A150" s="3">
        <v>135</v>
      </c>
      <c r="B150" s="202" t="str">
        <f t="shared" ca="1" si="1"/>
        <v>E06000051</v>
      </c>
      <c r="C150" s="203" t="str">
        <f ca="1">IFERROR(VLOOKUP($B150,'Org list'!$J$9:$K$637,2,0), "")</f>
        <v>Shropshire</v>
      </c>
      <c r="D150" s="331">
        <f ca="1">IF(ISERROR(VLOOKUP($B150,'DTOC backsheet'!$D$5:$U$181,D$11,0)),"",VLOOKUP($B150,'DTOC backsheet'!$D$5:$U$181, D$11,0))</f>
        <v>662.30670720558942</v>
      </c>
      <c r="E150" s="237">
        <f ca="1">IF(ISERROR(VLOOKUP($B150,'DTOC backsheet'!$D$5:$U$181,E$11,0)),"",VLOOKUP($B150,'DTOC backsheet'!$D$5:$U$181, E$11,0))</f>
        <v>735.80757217894791</v>
      </c>
      <c r="F150" s="237">
        <f ca="1">IF(ISERROR(VLOOKUP($B150,'DTOC backsheet'!$D$5:$U$181,F$11,0)),"",VLOOKUP($B150,'DTOC backsheet'!$D$5:$U$181, F$11,0))</f>
        <v>931.94303251546444</v>
      </c>
      <c r="G150" s="242">
        <f ca="1">IF(ISERROR(VLOOKUP($B150,'DTOC backsheet'!$D$5:$U$181,G$11,0)),"",VLOOKUP($B150,'DTOC backsheet'!$D$5:$U$181, G$11,0))</f>
        <v>1121.6871132890803</v>
      </c>
      <c r="H150" s="239">
        <f ca="1">IF(ISERROR(VLOOKUP($B150,'DTOC backsheet'!$D$188:$U$364,H$11,0)),"",VLOOKUP($B150,'DTOC backsheet'!$D$188:$U$364, H$11,0))</f>
        <v>662.1852236241582</v>
      </c>
      <c r="I150" s="237">
        <f ca="1">IF(ISERROR(VLOOKUP($B150,'DTOC backsheet'!$D$188:$U$364,I$11,0)),"",VLOOKUP($B150,'DTOC backsheet'!$D$188:$U$364, I$11,0))</f>
        <v>919.43703711843546</v>
      </c>
      <c r="J150" s="237">
        <f ca="1">IF(ISERROR(VLOOKUP($B150,'DTOC backsheet'!$D$188:$U$364,J$11,0)),"",VLOOKUP($B150,'DTOC backsheet'!$D$188:$U$364, J$11,0))</f>
        <v>696.72366154700103</v>
      </c>
      <c r="K150" s="242">
        <f ca="1">IF(ISERROR(VLOOKUP($B150,'DTOC backsheet'!$D$188:$U$364,K$11,0)),"",VLOOKUP($B150,'DTOC backsheet'!$D$188:$U$364, K$11,0))</f>
        <v>432.72295788389232</v>
      </c>
      <c r="L150" s="239">
        <f ca="1">IF(ISERROR(VLOOKUP($B150,'DTOC backsheet'!$D$5:$U$181,L$11,0)),"",VLOOKUP($B150,'DTOC backsheet'!$D$5:$U$181, L$11,0))</f>
        <v>1030.5952281344812</v>
      </c>
      <c r="M150" s="239">
        <f ca="1">IF(ISERROR(VLOOKUP($B150,'DTOC backsheet'!$D$5:$U$181,M$11,0)),"",VLOOKUP($B150,'DTOC backsheet'!$D$5:$U$181, M$11,0))</f>
        <v>1108.4059618457134</v>
      </c>
      <c r="N150" s="237">
        <f ca="1">IF(ISERROR(VLOOKUP($B150,'DTOC backsheet'!$D$5:$U$181,N$11,0)),"",VLOOKUP($B150,'DTOC backsheet'!$D$5:$U$181, N$11,0))</f>
        <v>1170.7339475225676</v>
      </c>
      <c r="O150" s="378"/>
    </row>
    <row r="151" spans="1:15">
      <c r="A151" s="3">
        <v>136</v>
      </c>
      <c r="B151" s="202" t="str">
        <f t="shared" ca="1" si="1"/>
        <v>E06000039</v>
      </c>
      <c r="C151" s="203" t="str">
        <f ca="1">IFERROR(VLOOKUP($B151,'Org list'!$J$9:$K$637,2,0), "")</f>
        <v>Slough</v>
      </c>
      <c r="D151" s="331">
        <f ca="1">IF(ISERROR(VLOOKUP($B151,'DTOC backsheet'!$D$5:$U$181,D$11,0)),"",VLOOKUP($B151,'DTOC backsheet'!$D$5:$U$181, D$11,0))</f>
        <v>448.02698348619714</v>
      </c>
      <c r="E151" s="237">
        <f ca="1">IF(ISERROR(VLOOKUP($B151,'DTOC backsheet'!$D$5:$U$181,E$11,0)),"",VLOOKUP($B151,'DTOC backsheet'!$D$5:$U$181, E$11,0))</f>
        <v>540.46202428966524</v>
      </c>
      <c r="F151" s="237">
        <f ca="1">IF(ISERROR(VLOOKUP($B151,'DTOC backsheet'!$D$5:$U$181,F$11,0)),"",VLOOKUP($B151,'DTOC backsheet'!$D$5:$U$181, F$11,0))</f>
        <v>503.6766509086932</v>
      </c>
      <c r="G151" s="242">
        <f ca="1">IF(ISERROR(VLOOKUP($B151,'DTOC backsheet'!$D$5:$U$181,G$11,0)),"",VLOOKUP($B151,'DTOC backsheet'!$D$5:$U$181, G$11,0))</f>
        <v>372.56980732010078</v>
      </c>
      <c r="H151" s="239">
        <f ca="1">IF(ISERROR(VLOOKUP($B151,'DTOC backsheet'!$D$188:$U$364,H$11,0)),"",VLOOKUP($B151,'DTOC backsheet'!$D$188:$U$364, H$11,0))</f>
        <v>447.18228902496242</v>
      </c>
      <c r="I151" s="237">
        <f ca="1">IF(ISERROR(VLOOKUP($B151,'DTOC backsheet'!$D$188:$U$364,I$11,0)),"",VLOOKUP($B151,'DTOC backsheet'!$D$188:$U$364, I$11,0))</f>
        <v>462.08836532579454</v>
      </c>
      <c r="J151" s="237">
        <f ca="1">IF(ISERROR(VLOOKUP($B151,'DTOC backsheet'!$D$188:$U$364,J$11,0)),"",VLOOKUP($B151,'DTOC backsheet'!$D$188:$U$364, J$11,0))</f>
        <v>459.29347601938861</v>
      </c>
      <c r="K151" s="242">
        <f ca="1">IF(ISERROR(VLOOKUP($B151,'DTOC backsheet'!$D$188:$U$364,K$11,0)),"",VLOOKUP($B151,'DTOC backsheet'!$D$188:$U$364, K$11,0))</f>
        <v>462.08836532579454</v>
      </c>
      <c r="L151" s="239">
        <f ca="1">IF(ISERROR(VLOOKUP($B151,'DTOC backsheet'!$D$5:$U$181,L$11,0)),"",VLOOKUP($B151,'DTOC backsheet'!$D$5:$U$181, L$11,0))</f>
        <v>313.02760231747374</v>
      </c>
      <c r="M151" s="239">
        <f ca="1">IF(ISERROR(VLOOKUP($B151,'DTOC backsheet'!$D$5:$U$181,M$11,0)),"",VLOOKUP($B151,'DTOC backsheet'!$D$5:$U$181, M$11,0))</f>
        <v>718.28655174634594</v>
      </c>
      <c r="N151" s="237">
        <f ca="1">IF(ISERROR(VLOOKUP($B151,'DTOC backsheet'!$D$5:$U$181,N$11,0)),"",VLOOKUP($B151,'DTOC backsheet'!$D$5:$U$181, N$11,0))</f>
        <v>458.36184625058655</v>
      </c>
      <c r="O151" s="378"/>
    </row>
    <row r="152" spans="1:15">
      <c r="A152" s="3">
        <v>137</v>
      </c>
      <c r="B152" s="202" t="str">
        <f t="shared" ca="1" si="1"/>
        <v>E08000029</v>
      </c>
      <c r="C152" s="203" t="str">
        <f ca="1">IFERROR(VLOOKUP($B152,'Org list'!$J$9:$K$637,2,0), "")</f>
        <v>Solihull</v>
      </c>
      <c r="D152" s="331">
        <f ca="1">IF(ISERROR(VLOOKUP($B152,'DTOC backsheet'!$D$5:$U$181,D$11,0)),"",VLOOKUP($B152,'DTOC backsheet'!$D$5:$U$181, D$11,0))</f>
        <v>518.58016289945135</v>
      </c>
      <c r="E152" s="237">
        <f ca="1">IF(ISERROR(VLOOKUP($B152,'DTOC backsheet'!$D$5:$U$181,E$11,0)),"",VLOOKUP($B152,'DTOC backsheet'!$D$5:$U$181, E$11,0))</f>
        <v>545.4243125083641</v>
      </c>
      <c r="F152" s="237">
        <f ca="1">IF(ISERROR(VLOOKUP($B152,'DTOC backsheet'!$D$5:$U$181,F$11,0)),"",VLOOKUP($B152,'DTOC backsheet'!$D$5:$U$181, F$11,0))</f>
        <v>694.28732397597128</v>
      </c>
      <c r="G152" s="242">
        <f ca="1">IF(ISERROR(VLOOKUP($B152,'DTOC backsheet'!$D$5:$U$181,G$11,0)),"",VLOOKUP($B152,'DTOC backsheet'!$D$5:$U$181, G$11,0))</f>
        <v>771.76930125624222</v>
      </c>
      <c r="H152" s="239">
        <f ca="1">IF(ISERROR(VLOOKUP($B152,'DTOC backsheet'!$D$188:$U$364,H$11,0)),"",VLOOKUP($B152,'DTOC backsheet'!$D$188:$U$364, H$11,0))</f>
        <v>474.61228485467069</v>
      </c>
      <c r="I152" s="237">
        <f ca="1">IF(ISERROR(VLOOKUP($B152,'DTOC backsheet'!$D$188:$U$364,I$11,0)),"",VLOOKUP($B152,'DTOC backsheet'!$D$188:$U$364, I$11,0))</f>
        <v>718.85335031482373</v>
      </c>
      <c r="J152" s="237">
        <f ca="1">IF(ISERROR(VLOOKUP($B152,'DTOC backsheet'!$D$188:$U$364,J$11,0)),"",VLOOKUP($B152,'DTOC backsheet'!$D$188:$U$364, J$11,0))</f>
        <v>548.38378494290498</v>
      </c>
      <c r="K152" s="242">
        <f ca="1">IF(ISERROR(VLOOKUP($B152,'DTOC backsheet'!$D$188:$U$364,K$11,0)),"",VLOOKUP($B152,'DTOC backsheet'!$D$188:$U$364, K$11,0))</f>
        <v>610.80925958614273</v>
      </c>
      <c r="L152" s="239">
        <f ca="1">IF(ISERROR(VLOOKUP($B152,'DTOC backsheet'!$D$5:$U$181,L$11,0)),"",VLOOKUP($B152,'DTOC backsheet'!$D$5:$U$181, L$11,0))</f>
        <v>874.57327682299285</v>
      </c>
      <c r="M152" s="239">
        <f ca="1">IF(ISERROR(VLOOKUP($B152,'DTOC backsheet'!$D$5:$U$181,M$11,0)),"",VLOOKUP($B152,'DTOC backsheet'!$D$5:$U$181, M$11,0))</f>
        <v>1033.5865998817189</v>
      </c>
      <c r="N152" s="237">
        <f ca="1">IF(ISERROR(VLOOKUP($B152,'DTOC backsheet'!$D$5:$U$181,N$11,0)),"",VLOOKUP($B152,'DTOC backsheet'!$D$5:$U$181, N$11,0))</f>
        <v>1372.2485627319825</v>
      </c>
      <c r="O152" s="378"/>
    </row>
    <row r="153" spans="1:15">
      <c r="A153" s="3">
        <v>138</v>
      </c>
      <c r="B153" s="202" t="str">
        <f t="shared" ca="1" si="1"/>
        <v>E10000027</v>
      </c>
      <c r="C153" s="203" t="str">
        <f ca="1">IFERROR(VLOOKUP($B153,'Org list'!$J$9:$K$637,2,0), "")</f>
        <v>Somerset</v>
      </c>
      <c r="D153" s="331">
        <f ca="1">IF(ISERROR(VLOOKUP($B153,'DTOC backsheet'!$D$5:$U$181,D$11,0)),"",VLOOKUP($B153,'DTOC backsheet'!$D$5:$U$181, D$11,0))</f>
        <v>1094.5878700571268</v>
      </c>
      <c r="E153" s="237">
        <f ca="1">IF(ISERROR(VLOOKUP($B153,'DTOC backsheet'!$D$5:$U$181,E$11,0)),"",VLOOKUP($B153,'DTOC backsheet'!$D$5:$U$181, E$11,0))</f>
        <v>995.18520361883157</v>
      </c>
      <c r="F153" s="237">
        <f ca="1">IF(ISERROR(VLOOKUP($B153,'DTOC backsheet'!$D$5:$U$181,F$11,0)),"",VLOOKUP($B153,'DTOC backsheet'!$D$5:$U$181, F$11,0))</f>
        <v>1251.4540825949498</v>
      </c>
      <c r="G153" s="242">
        <f ca="1">IF(ISERROR(VLOOKUP($B153,'DTOC backsheet'!$D$5:$U$181,G$11,0)),"",VLOOKUP($B153,'DTOC backsheet'!$D$5:$U$181, G$11,0))</f>
        <v>1734.1015282615449</v>
      </c>
      <c r="H153" s="239">
        <f ca="1">IF(ISERROR(VLOOKUP($B153,'DTOC backsheet'!$D$188:$U$364,H$11,0)),"",VLOOKUP($B153,'DTOC backsheet'!$D$188:$U$364, H$11,0))</f>
        <v>1276.5011282191949</v>
      </c>
      <c r="I153" s="237">
        <f ca="1">IF(ISERROR(VLOOKUP($B153,'DTOC backsheet'!$D$188:$U$364,I$11,0)),"",VLOOKUP($B153,'DTOC backsheet'!$D$188:$U$364, I$11,0))</f>
        <v>1254.6392916984043</v>
      </c>
      <c r="J153" s="237">
        <f ca="1">IF(ISERROR(VLOOKUP($B153,'DTOC backsheet'!$D$188:$U$364,J$11,0)),"",VLOOKUP($B153,'DTOC backsheet'!$D$188:$U$364, J$11,0))</f>
        <v>1232.7774551776145</v>
      </c>
      <c r="K153" s="242">
        <f ca="1">IF(ISERROR(VLOOKUP($B153,'DTOC backsheet'!$D$188:$U$364,K$11,0)),"",VLOOKUP($B153,'DTOC backsheet'!$D$188:$U$364, K$11,0))</f>
        <v>1210.9156186568241</v>
      </c>
      <c r="L153" s="239">
        <f ca="1">IF(ISERROR(VLOOKUP($B153,'DTOC backsheet'!$D$5:$U$181,L$11,0)),"",VLOOKUP($B153,'DTOC backsheet'!$D$5:$U$181, L$11,0))</f>
        <v>1670.0141855934194</v>
      </c>
      <c r="M153" s="239">
        <f ca="1">IF(ISERROR(VLOOKUP($B153,'DTOC backsheet'!$D$5:$U$181,M$11,0)),"",VLOOKUP($B153,'DTOC backsheet'!$D$5:$U$181, M$11,0))</f>
        <v>989.53575830945329</v>
      </c>
      <c r="N153" s="237">
        <f ca="1">IF(ISERROR(VLOOKUP($B153,'DTOC backsheet'!$D$5:$U$181,N$11,0)),"",VLOOKUP($B153,'DTOC backsheet'!$D$5:$U$181, N$11,0))</f>
        <v>1419.4085016866763</v>
      </c>
      <c r="O153" s="378"/>
    </row>
    <row r="154" spans="1:15">
      <c r="A154" s="3">
        <v>139</v>
      </c>
      <c r="B154" s="202" t="str">
        <f t="shared" ca="1" si="1"/>
        <v>E06000025</v>
      </c>
      <c r="C154" s="203" t="str">
        <f ca="1">IFERROR(VLOOKUP($B154,'Org list'!$J$9:$K$637,2,0), "")</f>
        <v>South Gloucestershire</v>
      </c>
      <c r="D154" s="331">
        <f ca="1">IF(ISERROR(VLOOKUP($B154,'DTOC backsheet'!$D$5:$U$181,D$11,0)),"",VLOOKUP($B154,'DTOC backsheet'!$D$5:$U$181, D$11,0))</f>
        <v>668.35230102363289</v>
      </c>
      <c r="E154" s="237">
        <f ca="1">IF(ISERROR(VLOOKUP($B154,'DTOC backsheet'!$D$5:$U$181,E$11,0)),"",VLOOKUP($B154,'DTOC backsheet'!$D$5:$U$181, E$11,0))</f>
        <v>591.23472782859835</v>
      </c>
      <c r="F154" s="237">
        <f ca="1">IF(ISERROR(VLOOKUP($B154,'DTOC backsheet'!$D$5:$U$181,F$11,0)),"",VLOOKUP($B154,'DTOC backsheet'!$D$5:$U$181, F$11,0))</f>
        <v>1158.1657356199737</v>
      </c>
      <c r="G154" s="242">
        <f ca="1">IF(ISERROR(VLOOKUP($B154,'DTOC backsheet'!$D$5:$U$181,G$11,0)),"",VLOOKUP($B154,'DTOC backsheet'!$D$5:$U$181, G$11,0))</f>
        <v>1134.7967740457209</v>
      </c>
      <c r="H154" s="239">
        <f ca="1">IF(ISERROR(VLOOKUP($B154,'DTOC backsheet'!$D$188:$U$364,H$11,0)),"",VLOOKUP($B154,'DTOC backsheet'!$D$188:$U$364, H$11,0))</f>
        <v>653.70723153978884</v>
      </c>
      <c r="I154" s="237">
        <f ca="1">IF(ISERROR(VLOOKUP($B154,'DTOC backsheet'!$D$188:$U$364,I$11,0)),"",VLOOKUP($B154,'DTOC backsheet'!$D$188:$U$364, I$11,0))</f>
        <v>636.12699459816679</v>
      </c>
      <c r="J154" s="237">
        <f ca="1">IF(ISERROR(VLOOKUP($B154,'DTOC backsheet'!$D$188:$U$364,J$11,0)),"",VLOOKUP($B154,'DTOC backsheet'!$D$188:$U$364, J$11,0))</f>
        <v>619.93467109930441</v>
      </c>
      <c r="K154" s="242">
        <f ca="1">IF(ISERROR(VLOOKUP($B154,'DTOC backsheet'!$D$188:$U$364,K$11,0)),"",VLOOKUP($B154,'DTOC backsheet'!$D$188:$U$364, K$11,0))</f>
        <v>819.79420685669209</v>
      </c>
      <c r="L154" s="239">
        <f ca="1">IF(ISERROR(VLOOKUP($B154,'DTOC backsheet'!$D$5:$U$181,L$11,0)),"",VLOOKUP($B154,'DTOC backsheet'!$D$5:$U$181, L$11,0))</f>
        <v>961.36137801817495</v>
      </c>
      <c r="M154" s="239">
        <f ca="1">IF(ISERROR(VLOOKUP($B154,'DTOC backsheet'!$D$5:$U$181,M$11,0)),"",VLOOKUP($B154,'DTOC backsheet'!$D$5:$U$181, M$11,0))</f>
        <v>1015.9526401000541</v>
      </c>
      <c r="N154" s="237">
        <f ca="1">IF(ISERROR(VLOOKUP($B154,'DTOC backsheet'!$D$5:$U$181,N$11,0)),"",VLOOKUP($B154,'DTOC backsheet'!$D$5:$U$181, N$11,0))</f>
        <v>967.3756696034668</v>
      </c>
      <c r="O154" s="378"/>
    </row>
    <row r="155" spans="1:15">
      <c r="A155" s="3">
        <v>140</v>
      </c>
      <c r="B155" s="202" t="str">
        <f t="shared" ca="1" si="1"/>
        <v>E08000023</v>
      </c>
      <c r="C155" s="203" t="str">
        <f ca="1">IFERROR(VLOOKUP($B155,'Org list'!$J$9:$K$637,2,0), "")</f>
        <v>South Tyneside</v>
      </c>
      <c r="D155" s="331">
        <f ca="1">IF(ISERROR(VLOOKUP($B155,'DTOC backsheet'!$D$5:$U$181,D$11,0)),"",VLOOKUP($B155,'DTOC backsheet'!$D$5:$U$181, D$11,0))</f>
        <v>257.87770703054503</v>
      </c>
      <c r="E155" s="237">
        <f ca="1">IF(ISERROR(VLOOKUP($B155,'DTOC backsheet'!$D$5:$U$181,E$11,0)),"",VLOOKUP($B155,'DTOC backsheet'!$D$5:$U$181, E$11,0))</f>
        <v>449.8255148526336</v>
      </c>
      <c r="F155" s="237">
        <f ca="1">IF(ISERROR(VLOOKUP($B155,'DTOC backsheet'!$D$5:$U$181,F$11,0)),"",VLOOKUP($B155,'DTOC backsheet'!$D$5:$U$181, F$11,0))</f>
        <v>419.78151015004579</v>
      </c>
      <c r="G155" s="242">
        <f ca="1">IF(ISERROR(VLOOKUP($B155,'DTOC backsheet'!$D$5:$U$181,G$11,0)),"",VLOOKUP($B155,'DTOC backsheet'!$D$5:$U$181, G$11,0))</f>
        <v>578.34709052481458</v>
      </c>
      <c r="H155" s="239">
        <f ca="1">IF(ISERROR(VLOOKUP($B155,'DTOC backsheet'!$D$188:$U$364,H$11,0)),"",VLOOKUP($B155,'DTOC backsheet'!$D$188:$U$364, H$11,0))</f>
        <v>256.92391449375907</v>
      </c>
      <c r="I155" s="237">
        <f ca="1">IF(ISERROR(VLOOKUP($B155,'DTOC backsheet'!$D$188:$U$364,I$11,0)),"",VLOOKUP($B155,'DTOC backsheet'!$D$188:$U$364, I$11,0))</f>
        <v>567.8933126188914</v>
      </c>
      <c r="J155" s="237">
        <f ca="1">IF(ISERROR(VLOOKUP($B155,'DTOC backsheet'!$D$188:$U$364,J$11,0)),"",VLOOKUP($B155,'DTOC backsheet'!$D$188:$U$364, J$11,0))</f>
        <v>398.27364091427376</v>
      </c>
      <c r="K155" s="242">
        <f ca="1">IF(ISERROR(VLOOKUP($B155,'DTOC backsheet'!$D$188:$U$364,K$11,0)),"",VLOOKUP($B155,'DTOC backsheet'!$D$188:$U$364, K$11,0))</f>
        <v>286.02532875680623</v>
      </c>
      <c r="L155" s="239">
        <f ca="1">IF(ISERROR(VLOOKUP($B155,'DTOC backsheet'!$D$5:$U$181,L$11,0)),"",VLOOKUP($B155,'DTOC backsheet'!$D$5:$U$181, L$11,0))</f>
        <v>690.95072150263366</v>
      </c>
      <c r="M155" s="239">
        <f ca="1">IF(ISERROR(VLOOKUP($B155,'DTOC backsheet'!$D$5:$U$181,M$11,0)),"",VLOOKUP($B155,'DTOC backsheet'!$D$5:$U$181, M$11,0))</f>
        <v>687.62484558685685</v>
      </c>
      <c r="N155" s="237">
        <f ca="1">IF(ISERROR(VLOOKUP($B155,'DTOC backsheet'!$D$5:$U$181,N$11,0)),"",VLOOKUP($B155,'DTOC backsheet'!$D$5:$U$181, N$11,0))</f>
        <v>851.42423443886491</v>
      </c>
      <c r="O155" s="378"/>
    </row>
    <row r="156" spans="1:15">
      <c r="A156" s="3">
        <v>141</v>
      </c>
      <c r="B156" s="202" t="str">
        <f t="shared" ca="1" si="1"/>
        <v>E06000045</v>
      </c>
      <c r="C156" s="203" t="str">
        <f ca="1">IFERROR(VLOOKUP($B156,'Org list'!$J$9:$K$637,2,0), "")</f>
        <v>Southampton</v>
      </c>
      <c r="D156" s="331">
        <f ca="1">IF(ISERROR(VLOOKUP($B156,'DTOC backsheet'!$D$5:$U$181,D$11,0)),"",VLOOKUP($B156,'DTOC backsheet'!$D$5:$U$181, D$11,0))</f>
        <v>1192.6940736888034</v>
      </c>
      <c r="E156" s="237">
        <f ca="1">IF(ISERROR(VLOOKUP($B156,'DTOC backsheet'!$D$5:$U$181,E$11,0)),"",VLOOKUP($B156,'DTOC backsheet'!$D$5:$U$181, E$11,0))</f>
        <v>1401.3643918985081</v>
      </c>
      <c r="F156" s="237">
        <f ca="1">IF(ISERROR(VLOOKUP($B156,'DTOC backsheet'!$D$5:$U$181,F$11,0)),"",VLOOKUP($B156,'DTOC backsheet'!$D$5:$U$181, F$11,0))</f>
        <v>1656.5763742187112</v>
      </c>
      <c r="G156" s="242">
        <f ca="1">IF(ISERROR(VLOOKUP($B156,'DTOC backsheet'!$D$5:$U$181,G$11,0)),"",VLOOKUP($B156,'DTOC backsheet'!$D$5:$U$181, G$11,0))</f>
        <v>1492.4019326860755</v>
      </c>
      <c r="H156" s="239">
        <f ca="1">IF(ISERROR(VLOOKUP($B156,'DTOC backsheet'!$D$188:$U$364,H$11,0)),"",VLOOKUP($B156,'DTOC backsheet'!$D$188:$U$364, H$11,0))</f>
        <v>1184.3634847695428</v>
      </c>
      <c r="I156" s="237">
        <f ca="1">IF(ISERROR(VLOOKUP($B156,'DTOC backsheet'!$D$188:$U$364,I$11,0)),"",VLOOKUP($B156,'DTOC backsheet'!$D$188:$U$364, I$11,0))</f>
        <v>1184.8713593341952</v>
      </c>
      <c r="J156" s="237">
        <f ca="1">IF(ISERROR(VLOOKUP($B156,'DTOC backsheet'!$D$188:$U$364,J$11,0)),"",VLOOKUP($B156,'DTOC backsheet'!$D$188:$U$364, J$11,0))</f>
        <v>1196.5524743212015</v>
      </c>
      <c r="K156" s="242">
        <f ca="1">IF(ISERROR(VLOOKUP($B156,'DTOC backsheet'!$D$188:$U$364,K$11,0)),"",VLOOKUP($B156,'DTOC backsheet'!$D$188:$U$364, K$11,0))</f>
        <v>1256.4816729501924</v>
      </c>
      <c r="L156" s="239">
        <f ca="1">IF(ISERROR(VLOOKUP($B156,'DTOC backsheet'!$D$5:$U$181,L$11,0)),"",VLOOKUP($B156,'DTOC backsheet'!$D$5:$U$181, L$11,0))</f>
        <v>1519.0528228755156</v>
      </c>
      <c r="M156" s="239">
        <f ca="1">IF(ISERROR(VLOOKUP($B156,'DTOC backsheet'!$D$5:$U$181,M$11,0)),"",VLOOKUP($B156,'DTOC backsheet'!$D$5:$U$181, M$11,0))</f>
        <v>1384.9739378072654</v>
      </c>
      <c r="N156" s="237">
        <f ca="1">IF(ISERROR(VLOOKUP($B156,'DTOC backsheet'!$D$5:$U$181,N$11,0)),"",VLOOKUP($B156,'DTOC backsheet'!$D$5:$U$181, N$11,0))</f>
        <v>1231.5958192822218</v>
      </c>
      <c r="O156" s="378"/>
    </row>
    <row r="157" spans="1:15">
      <c r="A157" s="3">
        <v>142</v>
      </c>
      <c r="B157" s="202" t="str">
        <f t="shared" ca="1" si="1"/>
        <v>E06000033</v>
      </c>
      <c r="C157" s="203" t="str">
        <f ca="1">IFERROR(VLOOKUP($B157,'Org list'!$J$9:$K$637,2,0), "")</f>
        <v>Southend-on-Sea</v>
      </c>
      <c r="D157" s="331">
        <f ca="1">IF(ISERROR(VLOOKUP($B157,'DTOC backsheet'!$D$5:$U$181,D$11,0)),"",VLOOKUP($B157,'DTOC backsheet'!$D$5:$U$181, D$11,0))</f>
        <v>533.07697742911125</v>
      </c>
      <c r="E157" s="237">
        <f ca="1">IF(ISERROR(VLOOKUP($B157,'DTOC backsheet'!$D$5:$U$181,E$11,0)),"",VLOOKUP($B157,'DTOC backsheet'!$D$5:$U$181, E$11,0))</f>
        <v>607.79396617928319</v>
      </c>
      <c r="F157" s="237">
        <f ca="1">IF(ISERROR(VLOOKUP($B157,'DTOC backsheet'!$D$5:$U$181,F$11,0)),"",VLOOKUP($B157,'DTOC backsheet'!$D$5:$U$181, F$11,0))</f>
        <v>533.79541001324753</v>
      </c>
      <c r="G157" s="242">
        <f ca="1">IF(ISERROR(VLOOKUP($B157,'DTOC backsheet'!$D$5:$U$181,G$11,0)),"",VLOOKUP($B157,'DTOC backsheet'!$D$5:$U$181, G$11,0))</f>
        <v>875.05088747797515</v>
      </c>
      <c r="H157" s="239">
        <f ca="1">IF(ISERROR(VLOOKUP($B157,'DTOC backsheet'!$D$188:$U$364,H$11,0)),"",VLOOKUP($B157,'DTOC backsheet'!$D$188:$U$364, H$11,0))</f>
        <v>528.7258274051494</v>
      </c>
      <c r="I157" s="237">
        <f ca="1">IF(ISERROR(VLOOKUP($B157,'DTOC backsheet'!$D$188:$U$364,I$11,0)),"",VLOOKUP($B157,'DTOC backsheet'!$D$188:$U$364, I$11,0))</f>
        <v>510.91161489149886</v>
      </c>
      <c r="J157" s="237">
        <f ca="1">IF(ISERROR(VLOOKUP($B157,'DTOC backsheet'!$D$188:$U$364,J$11,0)),"",VLOOKUP($B157,'DTOC backsheet'!$D$188:$U$364, J$11,0))</f>
        <v>183.84267314087407</v>
      </c>
      <c r="K157" s="242">
        <f ca="1">IF(ISERROR(VLOOKUP($B157,'DTOC backsheet'!$D$188:$U$364,K$11,0)),"",VLOOKUP($B157,'DTOC backsheet'!$D$188:$U$364, K$11,0))</f>
        <v>299.27877022932989</v>
      </c>
      <c r="L157" s="239">
        <f ca="1">IF(ISERROR(VLOOKUP($B157,'DTOC backsheet'!$D$5:$U$181,L$11,0)),"",VLOOKUP($B157,'DTOC backsheet'!$D$5:$U$181, L$11,0))</f>
        <v>852.23192665304418</v>
      </c>
      <c r="M157" s="239">
        <f ca="1">IF(ISERROR(VLOOKUP($B157,'DTOC backsheet'!$D$5:$U$181,M$11,0)),"",VLOOKUP($B157,'DTOC backsheet'!$D$5:$U$181, M$11,0))</f>
        <v>489.53455987511819</v>
      </c>
      <c r="N157" s="237">
        <f ca="1">IF(ISERROR(VLOOKUP($B157,'DTOC backsheet'!$D$5:$U$181,N$11,0)),"",VLOOKUP($B157,'DTOC backsheet'!$D$5:$U$181, N$11,0))</f>
        <v>432.52907983143626</v>
      </c>
      <c r="O157" s="378"/>
    </row>
    <row r="158" spans="1:15">
      <c r="A158" s="3">
        <v>143</v>
      </c>
      <c r="B158" s="202" t="str">
        <f t="shared" ca="1" si="1"/>
        <v>E09000028</v>
      </c>
      <c r="C158" s="203" t="str">
        <f ca="1">IFERROR(VLOOKUP($B158,'Org list'!$J$9:$K$637,2,0), "")</f>
        <v>Southwark</v>
      </c>
      <c r="D158" s="331">
        <f ca="1">IF(ISERROR(VLOOKUP($B158,'DTOC backsheet'!$D$5:$U$181,D$11,0)),"",VLOOKUP($B158,'DTOC backsheet'!$D$5:$U$181, D$11,0))</f>
        <v>465.3924142173002</v>
      </c>
      <c r="E158" s="237">
        <f ca="1">IF(ISERROR(VLOOKUP($B158,'DTOC backsheet'!$D$5:$U$181,E$11,0)),"",VLOOKUP($B158,'DTOC backsheet'!$D$5:$U$181, E$11,0))</f>
        <v>411.46994198178413</v>
      </c>
      <c r="F158" s="237">
        <f ca="1">IF(ISERROR(VLOOKUP($B158,'DTOC backsheet'!$D$5:$U$181,F$11,0)),"",VLOOKUP($B158,'DTOC backsheet'!$D$5:$U$181, F$11,0))</f>
        <v>328.51229238868251</v>
      </c>
      <c r="G158" s="242">
        <f ca="1">IF(ISERROR(VLOOKUP($B158,'DTOC backsheet'!$D$5:$U$181,G$11,0)),"",VLOOKUP($B158,'DTOC backsheet'!$D$5:$U$181, G$11,0))</f>
        <v>314.40949195785521</v>
      </c>
      <c r="H158" s="239">
        <f ca="1">IF(ISERROR(VLOOKUP($B158,'DTOC backsheet'!$D$188:$U$364,H$11,0)),"",VLOOKUP($B158,'DTOC backsheet'!$D$188:$U$364, H$11,0))</f>
        <v>285.99974380960089</v>
      </c>
      <c r="I158" s="237">
        <f ca="1">IF(ISERROR(VLOOKUP($B158,'DTOC backsheet'!$D$188:$U$364,I$11,0)),"",VLOOKUP($B158,'DTOC backsheet'!$D$188:$U$364, I$11,0))</f>
        <v>281.91403318374944</v>
      </c>
      <c r="J158" s="237">
        <f ca="1">IF(ISERROR(VLOOKUP($B158,'DTOC backsheet'!$D$188:$U$364,J$11,0)),"",VLOOKUP($B158,'DTOC backsheet'!$D$188:$U$364, J$11,0))</f>
        <v>277.82832255789799</v>
      </c>
      <c r="K158" s="242">
        <f ca="1">IF(ISERROR(VLOOKUP($B158,'DTOC backsheet'!$D$188:$U$364,K$11,0)),"",VLOOKUP($B158,'DTOC backsheet'!$D$188:$U$364, K$11,0))</f>
        <v>273.74261193204654</v>
      </c>
      <c r="L158" s="239">
        <f ca="1">IF(ISERROR(VLOOKUP($B158,'DTOC backsheet'!$D$5:$U$181,L$11,0)),"",VLOOKUP($B158,'DTOC backsheet'!$D$5:$U$181, L$11,0))</f>
        <v>299.48258887491062</v>
      </c>
      <c r="M158" s="239">
        <f ca="1">IF(ISERROR(VLOOKUP($B158,'DTOC backsheet'!$D$5:$U$181,M$11,0)),"",VLOOKUP($B158,'DTOC backsheet'!$D$5:$U$181, M$11,0))</f>
        <v>501.72526485455694</v>
      </c>
      <c r="N158" s="237">
        <f ca="1">IF(ISERROR(VLOOKUP($B158,'DTOC backsheet'!$D$5:$U$181,N$11,0)),"",VLOOKUP($B158,'DTOC backsheet'!$D$5:$U$181, N$11,0))</f>
        <v>408.16249152255898</v>
      </c>
      <c r="O158" s="378"/>
    </row>
    <row r="159" spans="1:15">
      <c r="A159" s="3">
        <v>144</v>
      </c>
      <c r="B159" s="202" t="str">
        <f t="shared" ca="1" si="1"/>
        <v>E08000013</v>
      </c>
      <c r="C159" s="203" t="str">
        <f ca="1">IFERROR(VLOOKUP($B159,'Org list'!$J$9:$K$637,2,0), "")</f>
        <v>St. Helens</v>
      </c>
      <c r="D159" s="331">
        <f ca="1">IF(ISERROR(VLOOKUP($B159,'DTOC backsheet'!$D$5:$U$181,D$11,0)),"",VLOOKUP($B159,'DTOC backsheet'!$D$5:$U$181, D$11,0))</f>
        <v>596.08361991590868</v>
      </c>
      <c r="E159" s="237">
        <f ca="1">IF(ISERROR(VLOOKUP($B159,'DTOC backsheet'!$D$5:$U$181,E$11,0)),"",VLOOKUP($B159,'DTOC backsheet'!$D$5:$U$181, E$11,0))</f>
        <v>265.39913553398793</v>
      </c>
      <c r="F159" s="237">
        <f ca="1">IF(ISERROR(VLOOKUP($B159,'DTOC backsheet'!$D$5:$U$181,F$11,0)),"",VLOOKUP($B159,'DTOC backsheet'!$D$5:$U$181, F$11,0))</f>
        <v>377.51962594674211</v>
      </c>
      <c r="G159" s="242">
        <f ca="1">IF(ISERROR(VLOOKUP($B159,'DTOC backsheet'!$D$5:$U$181,G$11,0)),"",VLOOKUP($B159,'DTOC backsheet'!$D$5:$U$181, G$11,0))</f>
        <v>200.82341004309779</v>
      </c>
      <c r="H159" s="239">
        <f ca="1">IF(ISERROR(VLOOKUP($B159,'DTOC backsheet'!$D$188:$U$364,H$11,0)),"",VLOOKUP($B159,'DTOC backsheet'!$D$188:$U$364, H$11,0))</f>
        <v>451.82059768494764</v>
      </c>
      <c r="I159" s="237">
        <f ca="1">IF(ISERROR(VLOOKUP($B159,'DTOC backsheet'!$D$188:$U$364,I$11,0)),"",VLOOKUP($B159,'DTOC backsheet'!$D$188:$U$364, I$11,0))</f>
        <v>425.69971938128663</v>
      </c>
      <c r="J159" s="237">
        <f ca="1">IF(ISERROR(VLOOKUP($B159,'DTOC backsheet'!$D$188:$U$364,J$11,0)),"",VLOOKUP($B159,'DTOC backsheet'!$D$188:$U$364, J$11,0))</f>
        <v>392.51914423879828</v>
      </c>
      <c r="K159" s="242">
        <f ca="1">IF(ISERROR(VLOOKUP($B159,'DTOC backsheet'!$D$188:$U$364,K$11,0)),"",VLOOKUP($B159,'DTOC backsheet'!$D$188:$U$364, K$11,0))</f>
        <v>397.46093202597734</v>
      </c>
      <c r="L159" s="239">
        <f ca="1">IF(ISERROR(VLOOKUP($B159,'DTOC backsheet'!$D$5:$U$181,L$11,0)),"",VLOOKUP($B159,'DTOC backsheet'!$D$5:$U$181, L$11,0))</f>
        <v>424.28778001352117</v>
      </c>
      <c r="M159" s="239">
        <f ca="1">IF(ISERROR(VLOOKUP($B159,'DTOC backsheet'!$D$5:$U$181,M$11,0)),"",VLOOKUP($B159,'DTOC backsheet'!$D$5:$U$181, M$11,0))</f>
        <v>363.57438719960629</v>
      </c>
      <c r="N159" s="237">
        <f ca="1">IF(ISERROR(VLOOKUP($B159,'DTOC backsheet'!$D$5:$U$181,N$11,0)),"",VLOOKUP($B159,'DTOC backsheet'!$D$5:$U$181, N$11,0))</f>
        <v>437.70120400729297</v>
      </c>
      <c r="O159" s="378"/>
    </row>
    <row r="160" spans="1:15">
      <c r="A160" s="3">
        <v>145</v>
      </c>
      <c r="B160" s="202" t="str">
        <f t="shared" ca="1" si="1"/>
        <v>E10000028</v>
      </c>
      <c r="C160" s="203" t="str">
        <f ca="1">IFERROR(VLOOKUP($B160,'Org list'!$J$9:$K$637,2,0), "")</f>
        <v>Staffordshire</v>
      </c>
      <c r="D160" s="331">
        <f ca="1">IF(ISERROR(VLOOKUP($B160,'DTOC backsheet'!$D$5:$U$181,D$11,0)),"",VLOOKUP($B160,'DTOC backsheet'!$D$5:$U$181, D$11,0))</f>
        <v>811.24195886740847</v>
      </c>
      <c r="E160" s="237">
        <f ca="1">IF(ISERROR(VLOOKUP($B160,'DTOC backsheet'!$D$5:$U$181,E$11,0)),"",VLOOKUP($B160,'DTOC backsheet'!$D$5:$U$181, E$11,0))</f>
        <v>811.96848757855605</v>
      </c>
      <c r="F160" s="237">
        <f ca="1">IF(ISERROR(VLOOKUP($B160,'DTOC backsheet'!$D$5:$U$181,F$11,0)),"",VLOOKUP($B160,'DTOC backsheet'!$D$5:$U$181, F$11,0))</f>
        <v>1082.8183910943806</v>
      </c>
      <c r="G160" s="242">
        <f ca="1">IF(ISERROR(VLOOKUP($B160,'DTOC backsheet'!$D$5:$U$181,G$11,0)),"",VLOOKUP($B160,'DTOC backsheet'!$D$5:$U$181, G$11,0))</f>
        <v>1156.6337081469767</v>
      </c>
      <c r="H160" s="239">
        <f ca="1">IF(ISERROR(VLOOKUP($B160,'DTOC backsheet'!$D$188:$U$364,H$11,0)),"",VLOOKUP($B160,'DTOC backsheet'!$D$188:$U$364, H$11,0))</f>
        <v>1049.9989487728981</v>
      </c>
      <c r="I160" s="237">
        <f ca="1">IF(ISERROR(VLOOKUP($B160,'DTOC backsheet'!$D$188:$U$364,I$11,0)),"",VLOOKUP($B160,'DTOC backsheet'!$D$188:$U$364, I$11,0))</f>
        <v>1049.9989487728981</v>
      </c>
      <c r="J160" s="237">
        <f ca="1">IF(ISERROR(VLOOKUP($B160,'DTOC backsheet'!$D$188:$U$364,J$11,0)),"",VLOOKUP($B160,'DTOC backsheet'!$D$188:$U$364, J$11,0))</f>
        <v>900.01974018252122</v>
      </c>
      <c r="K160" s="242">
        <f ca="1">IF(ISERROR(VLOOKUP($B160,'DTOC backsheet'!$D$188:$U$364,K$11,0)),"",VLOOKUP($B160,'DTOC backsheet'!$D$188:$U$364, K$11,0))</f>
        <v>750.04053159214448</v>
      </c>
      <c r="L160" s="239">
        <f ca="1">IF(ISERROR(VLOOKUP($B160,'DTOC backsheet'!$D$5:$U$181,L$11,0)),"",VLOOKUP($B160,'DTOC backsheet'!$D$5:$U$181, L$11,0))</f>
        <v>1081.4974723496823</v>
      </c>
      <c r="M160" s="239">
        <f ca="1">IF(ISERROR(VLOOKUP($B160,'DTOC backsheet'!$D$5:$U$181,M$11,0)),"",VLOOKUP($B160,'DTOC backsheet'!$D$5:$U$181, M$11,0))</f>
        <v>989.16923122323658</v>
      </c>
      <c r="N160" s="237">
        <f ca="1">IF(ISERROR(VLOOKUP($B160,'DTOC backsheet'!$D$5:$U$181,N$11,0)),"",VLOOKUP($B160,'DTOC backsheet'!$D$5:$U$181, N$11,0))</f>
        <v>1223.8187830062536</v>
      </c>
      <c r="O160" s="378"/>
    </row>
    <row r="161" spans="1:15">
      <c r="A161" s="3">
        <v>146</v>
      </c>
      <c r="B161" s="202" t="str">
        <f t="shared" ca="1" si="1"/>
        <v>E08000007</v>
      </c>
      <c r="C161" s="203" t="str">
        <f ca="1">IFERROR(VLOOKUP($B161,'Org list'!$J$9:$K$637,2,0), "")</f>
        <v>Stockport</v>
      </c>
      <c r="D161" s="331">
        <f ca="1">IF(ISERROR(VLOOKUP($B161,'DTOC backsheet'!$D$5:$U$181,D$11,0)),"",VLOOKUP($B161,'DTOC backsheet'!$D$5:$U$181, D$11,0))</f>
        <v>505.75726426313923</v>
      </c>
      <c r="E161" s="237">
        <f ca="1">IF(ISERROR(VLOOKUP($B161,'DTOC backsheet'!$D$5:$U$181,E$11,0)),"",VLOOKUP($B161,'DTOC backsheet'!$D$5:$U$181, E$11,0))</f>
        <v>441.75985999785627</v>
      </c>
      <c r="F161" s="237">
        <f ca="1">IF(ISERROR(VLOOKUP($B161,'DTOC backsheet'!$D$5:$U$181,F$11,0)),"",VLOOKUP($B161,'DTOC backsheet'!$D$5:$U$181, F$11,0))</f>
        <v>606.64206126466172</v>
      </c>
      <c r="G161" s="242">
        <f ca="1">IF(ISERROR(VLOOKUP($B161,'DTOC backsheet'!$D$5:$U$181,G$11,0)),"",VLOOKUP($B161,'DTOC backsheet'!$D$5:$U$181, G$11,0))</f>
        <v>707.52685826618426</v>
      </c>
      <c r="H161" s="239">
        <f ca="1">IF(ISERROR(VLOOKUP($B161,'DTOC backsheet'!$D$188:$U$364,H$11,0)),"",VLOOKUP($B161,'DTOC backsheet'!$D$188:$U$364, H$11,0))</f>
        <v>473.57401921460922</v>
      </c>
      <c r="I161" s="237">
        <f ca="1">IF(ISERROR(VLOOKUP($B161,'DTOC backsheet'!$D$188:$U$364,I$11,0)),"",VLOOKUP($B161,'DTOC backsheet'!$D$188:$U$364, I$11,0))</f>
        <v>453.23377189073244</v>
      </c>
      <c r="J161" s="237">
        <f ca="1">IF(ISERROR(VLOOKUP($B161,'DTOC backsheet'!$D$188:$U$364,J$11,0)),"",VLOOKUP($B161,'DTOC backsheet'!$D$188:$U$364, J$11,0))</f>
        <v>432.89352456685566</v>
      </c>
      <c r="K161" s="242">
        <f ca="1">IF(ISERROR(VLOOKUP($B161,'DTOC backsheet'!$D$188:$U$364,K$11,0)),"",VLOOKUP($B161,'DTOC backsheet'!$D$188:$U$364, K$11,0))</f>
        <v>423.16558019456676</v>
      </c>
      <c r="L161" s="239">
        <f ca="1">IF(ISERROR(VLOOKUP($B161,'DTOC backsheet'!$D$5:$U$181,L$11,0)),"",VLOOKUP($B161,'DTOC backsheet'!$D$5:$U$181, L$11,0))</f>
        <v>748.16735808694557</v>
      </c>
      <c r="M161" s="239">
        <f ca="1">IF(ISERROR(VLOOKUP($B161,'DTOC backsheet'!$D$5:$U$181,M$11,0)),"",VLOOKUP($B161,'DTOC backsheet'!$D$5:$U$181, M$11,0))</f>
        <v>686.70443682566577</v>
      </c>
      <c r="N161" s="237">
        <f ca="1">IF(ISERROR(VLOOKUP($B161,'DTOC backsheet'!$D$5:$U$181,N$11,0)),"",VLOOKUP($B161,'DTOC backsheet'!$D$5:$U$181, N$11,0))</f>
        <v>616.84010906104561</v>
      </c>
      <c r="O161" s="378"/>
    </row>
    <row r="162" spans="1:15">
      <c r="A162" s="3">
        <v>147</v>
      </c>
      <c r="B162" s="202" t="str">
        <f t="shared" ca="1" si="1"/>
        <v>E06000004</v>
      </c>
      <c r="C162" s="203" t="str">
        <f ca="1">IFERROR(VLOOKUP($B162,'Org list'!$J$9:$K$637,2,0), "")</f>
        <v>Stockton-on-Tees</v>
      </c>
      <c r="D162" s="331">
        <f ca="1">IF(ISERROR(VLOOKUP($B162,'DTOC backsheet'!$D$5:$U$181,D$11,0)),"",VLOOKUP($B162,'DTOC backsheet'!$D$5:$U$181, D$11,0))</f>
        <v>388.88974760482898</v>
      </c>
      <c r="E162" s="237">
        <f ca="1">IF(ISERROR(VLOOKUP($B162,'DTOC backsheet'!$D$5:$U$181,E$11,0)),"",VLOOKUP($B162,'DTOC backsheet'!$D$5:$U$181, E$11,0))</f>
        <v>368.4911314022068</v>
      </c>
      <c r="F162" s="237">
        <f ca="1">IF(ISERROR(VLOOKUP($B162,'DTOC backsheet'!$D$5:$U$181,F$11,0)),"",VLOOKUP($B162,'DTOC backsheet'!$D$5:$U$181, F$11,0))</f>
        <v>373.09727054473439</v>
      </c>
      <c r="G162" s="242">
        <f ca="1">IF(ISERROR(VLOOKUP($B162,'DTOC backsheet'!$D$5:$U$181,G$11,0)),"",VLOOKUP($B162,'DTOC backsheet'!$D$5:$U$181, G$11,0))</f>
        <v>473.77431180283736</v>
      </c>
      <c r="H162" s="239">
        <f ca="1">IF(ISERROR(VLOOKUP($B162,'DTOC backsheet'!$D$188:$U$364,H$11,0)),"",VLOOKUP($B162,'DTOC backsheet'!$D$188:$U$364, H$11,0))</f>
        <v>386.4610088142864</v>
      </c>
      <c r="I162" s="237">
        <f ca="1">IF(ISERROR(VLOOKUP($B162,'DTOC backsheet'!$D$188:$U$364,I$11,0)),"",VLOOKUP($B162,'DTOC backsheet'!$D$188:$U$364, I$11,0))</f>
        <v>347.88029896649812</v>
      </c>
      <c r="J162" s="237">
        <f ca="1">IF(ISERROR(VLOOKUP($B162,'DTOC backsheet'!$D$188:$U$364,J$11,0)),"",VLOOKUP($B162,'DTOC backsheet'!$D$188:$U$364, J$11,0))</f>
        <v>276.44059471444939</v>
      </c>
      <c r="K162" s="242">
        <f ca="1">IF(ISERROR(VLOOKUP($B162,'DTOC backsheet'!$D$188:$U$364,K$11,0)),"",VLOOKUP($B162,'DTOC backsheet'!$D$188:$U$364, K$11,0))</f>
        <v>268.98601687945296</v>
      </c>
      <c r="L162" s="239">
        <f ca="1">IF(ISERROR(VLOOKUP($B162,'DTOC backsheet'!$D$5:$U$181,L$11,0)),"",VLOOKUP($B162,'DTOC backsheet'!$D$5:$U$181, L$11,0))</f>
        <v>584.59584074445354</v>
      </c>
      <c r="M162" s="239">
        <f ca="1">IF(ISERROR(VLOOKUP($B162,'DTOC backsheet'!$D$5:$U$181,M$11,0)),"",VLOOKUP($B162,'DTOC backsheet'!$D$5:$U$181, M$11,0))</f>
        <v>204.02002495779587</v>
      </c>
      <c r="N162" s="237">
        <f ca="1">IF(ISERROR(VLOOKUP($B162,'DTOC backsheet'!$D$5:$U$181,N$11,0)),"",VLOOKUP($B162,'DTOC backsheet'!$D$5:$U$181, N$11,0))</f>
        <v>251.7554795152289</v>
      </c>
      <c r="O162" s="378"/>
    </row>
    <row r="163" spans="1:15">
      <c r="A163" s="3">
        <v>148</v>
      </c>
      <c r="B163" s="202" t="str">
        <f t="shared" ca="1" si="1"/>
        <v>E06000021</v>
      </c>
      <c r="C163" s="203" t="str">
        <f ca="1">IFERROR(VLOOKUP($B163,'Org list'!$J$9:$K$637,2,0), "")</f>
        <v>Stoke-on-Trent</v>
      </c>
      <c r="D163" s="331">
        <f ca="1">IF(ISERROR(VLOOKUP($B163,'DTOC backsheet'!$D$5:$U$181,D$11,0)),"",VLOOKUP($B163,'DTOC backsheet'!$D$5:$U$181, D$11,0))</f>
        <v>706.41717992289909</v>
      </c>
      <c r="E163" s="237">
        <f ca="1">IF(ISERROR(VLOOKUP($B163,'DTOC backsheet'!$D$5:$U$181,E$11,0)),"",VLOOKUP($B163,'DTOC backsheet'!$D$5:$U$181, E$11,0))</f>
        <v>917.72983345474893</v>
      </c>
      <c r="F163" s="237">
        <f ca="1">IF(ISERROR(VLOOKUP($B163,'DTOC backsheet'!$D$5:$U$181,F$11,0)),"",VLOOKUP($B163,'DTOC backsheet'!$D$5:$U$181, F$11,0))</f>
        <v>1150.9904195998104</v>
      </c>
      <c r="G163" s="242">
        <f ca="1">IF(ISERROR(VLOOKUP($B163,'DTOC backsheet'!$D$5:$U$181,G$11,0)),"",VLOOKUP($B163,'DTOC backsheet'!$D$5:$U$181, G$11,0))</f>
        <v>962.1361157186883</v>
      </c>
      <c r="H163" s="239">
        <f ca="1">IF(ISERROR(VLOOKUP($B163,'DTOC backsheet'!$D$188:$U$364,H$11,0)),"",VLOOKUP($B163,'DTOC backsheet'!$D$188:$U$364, H$11,0))</f>
        <v>712.27539330333627</v>
      </c>
      <c r="I163" s="237">
        <f ca="1">IF(ISERROR(VLOOKUP($B163,'DTOC backsheet'!$D$188:$U$364,I$11,0)),"",VLOOKUP($B163,'DTOC backsheet'!$D$188:$U$364, I$11,0))</f>
        <v>826.0359489766405</v>
      </c>
      <c r="J163" s="237">
        <f ca="1">IF(ISERROR(VLOOKUP($B163,'DTOC backsheet'!$D$188:$U$364,J$11,0)),"",VLOOKUP($B163,'DTOC backsheet'!$D$188:$U$364, J$11,0))</f>
        <v>935.01408415205071</v>
      </c>
      <c r="K163" s="242">
        <f ca="1">IF(ISERROR(VLOOKUP($B163,'DTOC backsheet'!$D$188:$U$364,K$11,0)),"",VLOOKUP($B163,'DTOC backsheet'!$D$188:$U$364, K$11,0))</f>
        <v>640.13207132446962</v>
      </c>
      <c r="L163" s="239">
        <f ca="1">IF(ISERROR(VLOOKUP($B163,'DTOC backsheet'!$D$5:$U$181,L$11,0)),"",VLOOKUP($B163,'DTOC backsheet'!$D$5:$U$181, L$11,0))</f>
        <v>761.62590269649581</v>
      </c>
      <c r="M163" s="239">
        <f ca="1">IF(ISERROR(VLOOKUP($B163,'DTOC backsheet'!$D$5:$U$181,M$11,0)),"",VLOOKUP($B163,'DTOC backsheet'!$D$5:$U$181, M$11,0))</f>
        <v>842.52003665023187</v>
      </c>
      <c r="N163" s="237">
        <f ca="1">IF(ISERROR(VLOOKUP($B163,'DTOC backsheet'!$D$5:$U$181,N$11,0)),"",VLOOKUP($B163,'DTOC backsheet'!$D$5:$U$181, N$11,0))</f>
        <v>1746.6010180073949</v>
      </c>
      <c r="O163" s="378"/>
    </row>
    <row r="164" spans="1:15">
      <c r="A164" s="3">
        <v>149</v>
      </c>
      <c r="B164" s="202" t="str">
        <f t="shared" ca="1" si="1"/>
        <v>E10000029</v>
      </c>
      <c r="C164" s="203" t="str">
        <f ca="1">IFERROR(VLOOKUP($B164,'Org list'!$J$9:$K$637,2,0), "")</f>
        <v>Suffolk</v>
      </c>
      <c r="D164" s="331">
        <f ca="1">IF(ISERROR(VLOOKUP($B164,'DTOC backsheet'!$D$5:$U$181,D$11,0)),"",VLOOKUP($B164,'DTOC backsheet'!$D$5:$U$181, D$11,0))</f>
        <v>798.76939687640413</v>
      </c>
      <c r="E164" s="237">
        <f ca="1">IF(ISERROR(VLOOKUP($B164,'DTOC backsheet'!$D$5:$U$181,E$11,0)),"",VLOOKUP($B164,'DTOC backsheet'!$D$5:$U$181, E$11,0))</f>
        <v>872.96271963697347</v>
      </c>
      <c r="F164" s="237">
        <f ca="1">IF(ISERROR(VLOOKUP($B164,'DTOC backsheet'!$D$5:$U$181,F$11,0)),"",VLOOKUP($B164,'DTOC backsheet'!$D$5:$U$181, F$11,0))</f>
        <v>1069.1666213409562</v>
      </c>
      <c r="G164" s="242">
        <f ca="1">IF(ISERROR(VLOOKUP($B164,'DTOC backsheet'!$D$5:$U$181,G$11,0)),"",VLOOKUP($B164,'DTOC backsheet'!$D$5:$U$181, G$11,0))</f>
        <v>1097.9250423192502</v>
      </c>
      <c r="H164" s="239">
        <f ca="1">IF(ISERROR(VLOOKUP($B164,'DTOC backsheet'!$D$188:$U$364,H$11,0)),"",VLOOKUP($B164,'DTOC backsheet'!$D$188:$U$364, H$11,0))</f>
        <v>793.54146374007644</v>
      </c>
      <c r="I164" s="237">
        <f ca="1">IF(ISERROR(VLOOKUP($B164,'DTOC backsheet'!$D$188:$U$364,I$11,0)),"",VLOOKUP($B164,'DTOC backsheet'!$D$188:$U$364, I$11,0))</f>
        <v>796.85493043997087</v>
      </c>
      <c r="J164" s="237">
        <f ca="1">IF(ISERROR(VLOOKUP($B164,'DTOC backsheet'!$D$188:$U$364,J$11,0)),"",VLOOKUP($B164,'DTOC backsheet'!$D$188:$U$364, J$11,0))</f>
        <v>803.18432805446366</v>
      </c>
      <c r="K164" s="242">
        <f ca="1">IF(ISERROR(VLOOKUP($B164,'DTOC backsheet'!$D$188:$U$364,K$11,0)),"",VLOOKUP($B164,'DTOC backsheet'!$D$188:$U$364, K$11,0))</f>
        <v>913.02067752326752</v>
      </c>
      <c r="L164" s="239">
        <f ca="1">IF(ISERROR(VLOOKUP($B164,'DTOC backsheet'!$D$5:$U$181,L$11,0)),"",VLOOKUP($B164,'DTOC backsheet'!$D$5:$U$181, L$11,0))</f>
        <v>1066.7334120579212</v>
      </c>
      <c r="M164" s="239">
        <f ca="1">IF(ISERROR(VLOOKUP($B164,'DTOC backsheet'!$D$5:$U$181,M$11,0)),"",VLOOKUP($B164,'DTOC backsheet'!$D$5:$U$181, M$11,0))</f>
        <v>892.43830146652385</v>
      </c>
      <c r="N164" s="237">
        <f ca="1">IF(ISERROR(VLOOKUP($B164,'DTOC backsheet'!$D$5:$U$181,N$11,0)),"",VLOOKUP($B164,'DTOC backsheet'!$D$5:$U$181, N$11,0))</f>
        <v>989.47554053486726</v>
      </c>
      <c r="O164" s="378"/>
    </row>
    <row r="165" spans="1:15">
      <c r="A165" s="3">
        <v>150</v>
      </c>
      <c r="B165" s="202" t="str">
        <f t="shared" ca="1" si="1"/>
        <v>E08000024</v>
      </c>
      <c r="C165" s="203" t="str">
        <f ca="1">IFERROR(VLOOKUP($B165,'Org list'!$J$9:$K$637,2,0), "")</f>
        <v>Sunderland</v>
      </c>
      <c r="D165" s="331">
        <f ca="1">IF(ISERROR(VLOOKUP($B165,'DTOC backsheet'!$D$5:$U$181,D$11,0)),"",VLOOKUP($B165,'DTOC backsheet'!$D$5:$U$181, D$11,0))</f>
        <v>342.50483360510492</v>
      </c>
      <c r="E165" s="237">
        <f ca="1">IF(ISERROR(VLOOKUP($B165,'DTOC backsheet'!$D$5:$U$181,E$11,0)),"",VLOOKUP($B165,'DTOC backsheet'!$D$5:$U$181, E$11,0))</f>
        <v>427.7925984949137</v>
      </c>
      <c r="F165" s="237">
        <f ca="1">IF(ISERROR(VLOOKUP($B165,'DTOC backsheet'!$D$5:$U$181,F$11,0)),"",VLOOKUP($B165,'DTOC backsheet'!$D$5:$U$181, F$11,0))</f>
        <v>311.81928856538536</v>
      </c>
      <c r="G165" s="242">
        <f ca="1">IF(ISERROR(VLOOKUP($B165,'DTOC backsheet'!$D$5:$U$181,G$11,0)),"",VLOOKUP($B165,'DTOC backsheet'!$D$5:$U$181, G$11,0))</f>
        <v>321.29570688647527</v>
      </c>
      <c r="H165" s="239">
        <f ca="1">IF(ISERROR(VLOOKUP($B165,'DTOC backsheet'!$D$188:$U$364,H$11,0)),"",VLOOKUP($B165,'DTOC backsheet'!$D$188:$U$364, H$11,0))</f>
        <v>342.36289645353116</v>
      </c>
      <c r="I165" s="237">
        <f ca="1">IF(ISERROR(VLOOKUP($B165,'DTOC backsheet'!$D$188:$U$364,I$11,0)),"",VLOOKUP($B165,'DTOC backsheet'!$D$188:$U$364, I$11,0))</f>
        <v>336.50668901419442</v>
      </c>
      <c r="J165" s="237">
        <f ca="1">IF(ISERROR(VLOOKUP($B165,'DTOC backsheet'!$D$188:$U$364,J$11,0)),"",VLOOKUP($B165,'DTOC backsheet'!$D$188:$U$364, J$11,0))</f>
        <v>363.67048198281009</v>
      </c>
      <c r="K165" s="242">
        <f ca="1">IF(ISERROR(VLOOKUP($B165,'DTOC backsheet'!$D$188:$U$364,K$11,0)),"",VLOOKUP($B165,'DTOC backsheet'!$D$188:$U$364, K$11,0))</f>
        <v>425.70123309024603</v>
      </c>
      <c r="L165" s="239">
        <f ca="1">IF(ISERROR(VLOOKUP($B165,'DTOC backsheet'!$D$5:$U$181,L$11,0)),"",VLOOKUP($B165,'DTOC backsheet'!$D$5:$U$181, L$11,0))</f>
        <v>343.71432893953192</v>
      </c>
      <c r="M165" s="239">
        <f ca="1">IF(ISERROR(VLOOKUP($B165,'DTOC backsheet'!$D$5:$U$181,M$11,0)),"",VLOOKUP($B165,'DTOC backsheet'!$D$5:$U$181, M$11,0))</f>
        <v>357.22865379953976</v>
      </c>
      <c r="N165" s="237">
        <f ca="1">IF(ISERROR(VLOOKUP($B165,'DTOC backsheet'!$D$5:$U$181,N$11,0)),"",VLOOKUP($B165,'DTOC backsheet'!$D$5:$U$181, N$11,0))</f>
        <v>309.02756179884523</v>
      </c>
      <c r="O165" s="378"/>
    </row>
    <row r="166" spans="1:15">
      <c r="A166" s="3">
        <v>151</v>
      </c>
      <c r="B166" s="202" t="str">
        <f t="shared" ca="1" si="1"/>
        <v>E10000030</v>
      </c>
      <c r="C166" s="203" t="str">
        <f ca="1">IFERROR(VLOOKUP($B166,'Org list'!$J$9:$K$637,2,0), "")</f>
        <v>Surrey</v>
      </c>
      <c r="D166" s="331">
        <f ca="1">IF(ISERROR(VLOOKUP($B166,'DTOC backsheet'!$D$5:$U$181,D$11,0)),"",VLOOKUP($B166,'DTOC backsheet'!$D$5:$U$181, D$11,0))</f>
        <v>736.13399033729229</v>
      </c>
      <c r="E166" s="237">
        <f ca="1">IF(ISERROR(VLOOKUP($B166,'DTOC backsheet'!$D$5:$U$181,E$11,0)),"",VLOOKUP($B166,'DTOC backsheet'!$D$5:$U$181, E$11,0))</f>
        <v>682.67112940384106</v>
      </c>
      <c r="F166" s="237">
        <f ca="1">IF(ISERROR(VLOOKUP($B166,'DTOC backsheet'!$D$5:$U$181,F$11,0)),"",VLOOKUP($B166,'DTOC backsheet'!$D$5:$U$181, F$11,0))</f>
        <v>636.48362686545761</v>
      </c>
      <c r="G166" s="242">
        <f ca="1">IF(ISERROR(VLOOKUP($B166,'DTOC backsheet'!$D$5:$U$181,G$11,0)),"",VLOOKUP($B166,'DTOC backsheet'!$D$5:$U$181, G$11,0))</f>
        <v>673.96274587035111</v>
      </c>
      <c r="H166" s="239">
        <f ca="1">IF(ISERROR(VLOOKUP($B166,'DTOC backsheet'!$D$188:$U$364,H$11,0)),"",VLOOKUP($B166,'DTOC backsheet'!$D$188:$U$364, H$11,0))</f>
        <v>721.62274595137274</v>
      </c>
      <c r="I166" s="237">
        <f ca="1">IF(ISERROR(VLOOKUP($B166,'DTOC backsheet'!$D$188:$U$364,I$11,0)),"",VLOOKUP($B166,'DTOC backsheet'!$D$188:$U$364, I$11,0))</f>
        <v>773.0188196893854</v>
      </c>
      <c r="J166" s="237">
        <f ca="1">IF(ISERROR(VLOOKUP($B166,'DTOC backsheet'!$D$188:$U$364,J$11,0)),"",VLOOKUP($B166,'DTOC backsheet'!$D$188:$U$364, J$11,0))</f>
        <v>717.46731871298027</v>
      </c>
      <c r="K166" s="242">
        <f ca="1">IF(ISERROR(VLOOKUP($B166,'DTOC backsheet'!$D$188:$U$364,K$11,0)),"",VLOOKUP($B166,'DTOC backsheet'!$D$188:$U$364, K$11,0))</f>
        <v>786.57863488835028</v>
      </c>
      <c r="L166" s="239">
        <f ca="1">IF(ISERROR(VLOOKUP($B166,'DTOC backsheet'!$D$5:$U$181,L$11,0)),"",VLOOKUP($B166,'DTOC backsheet'!$D$5:$U$181, L$11,0))</f>
        <v>541.95519456508612</v>
      </c>
      <c r="M166" s="239">
        <f ca="1">IF(ISERROR(VLOOKUP($B166,'DTOC backsheet'!$D$5:$U$181,M$11,0)),"",VLOOKUP($B166,'DTOC backsheet'!$D$5:$U$181, M$11,0))</f>
        <v>649.23082932464013</v>
      </c>
      <c r="N166" s="237">
        <f ca="1">IF(ISERROR(VLOOKUP($B166,'DTOC backsheet'!$D$5:$U$181,N$11,0)),"",VLOOKUP($B166,'DTOC backsheet'!$D$5:$U$181, N$11,0))</f>
        <v>642.56027507353622</v>
      </c>
      <c r="O166" s="378"/>
    </row>
    <row r="167" spans="1:15">
      <c r="A167" s="3">
        <v>152</v>
      </c>
      <c r="B167" s="202" t="str">
        <f t="shared" ca="1" si="1"/>
        <v>E09000029</v>
      </c>
      <c r="C167" s="203" t="str">
        <f ca="1">IFERROR(VLOOKUP($B167,'Org list'!$J$9:$K$637,2,0), "")</f>
        <v>Sutton</v>
      </c>
      <c r="D167" s="331">
        <f ca="1">IF(ISERROR(VLOOKUP($B167,'DTOC backsheet'!$D$5:$U$181,D$11,0)),"",VLOOKUP($B167,'DTOC backsheet'!$D$5:$U$181, D$11,0))</f>
        <v>701.51499791798028</v>
      </c>
      <c r="E167" s="237">
        <f ca="1">IF(ISERROR(VLOOKUP($B167,'DTOC backsheet'!$D$5:$U$181,E$11,0)),"",VLOOKUP($B167,'DTOC backsheet'!$D$5:$U$181, E$11,0))</f>
        <v>691.08354813481333</v>
      </c>
      <c r="F167" s="237">
        <f ca="1">IF(ISERROR(VLOOKUP($B167,'DTOC backsheet'!$D$5:$U$181,F$11,0)),"",VLOOKUP($B167,'DTOC backsheet'!$D$5:$U$181, F$11,0))</f>
        <v>755.62814366815905</v>
      </c>
      <c r="G167" s="242">
        <f ca="1">IF(ISERROR(VLOOKUP($B167,'DTOC backsheet'!$D$5:$U$181,G$11,0)),"",VLOOKUP($B167,'DTOC backsheet'!$D$5:$U$181, G$11,0))</f>
        <v>1062.7039466601373</v>
      </c>
      <c r="H167" s="239">
        <f ca="1">IF(ISERROR(VLOOKUP($B167,'DTOC backsheet'!$D$188:$U$364,H$11,0)),"",VLOOKUP($B167,'DTOC backsheet'!$D$188:$U$364, H$11,0))</f>
        <v>598.66147405299137</v>
      </c>
      <c r="I167" s="237">
        <f ca="1">IF(ISERROR(VLOOKUP($B167,'DTOC backsheet'!$D$188:$U$364,I$11,0)),"",VLOOKUP($B167,'DTOC backsheet'!$D$188:$U$364, I$11,0))</f>
        <v>598.66147405299125</v>
      </c>
      <c r="J167" s="237">
        <f ca="1">IF(ISERROR(VLOOKUP($B167,'DTOC backsheet'!$D$188:$U$364,J$11,0)),"",VLOOKUP($B167,'DTOC backsheet'!$D$188:$U$364, J$11,0))</f>
        <v>598.66147405299137</v>
      </c>
      <c r="K167" s="242">
        <f ca="1">IF(ISERROR(VLOOKUP($B167,'DTOC backsheet'!$D$188:$U$364,K$11,0)),"",VLOOKUP($B167,'DTOC backsheet'!$D$188:$U$364, K$11,0))</f>
        <v>598.66147405299137</v>
      </c>
      <c r="L167" s="239">
        <f ca="1">IF(ISERROR(VLOOKUP($B167,'DTOC backsheet'!$D$5:$U$181,L$11,0)),"",VLOOKUP($B167,'DTOC backsheet'!$D$5:$U$181, L$11,0))</f>
        <v>807.22740694887227</v>
      </c>
      <c r="M167" s="239">
        <f ca="1">IF(ISERROR(VLOOKUP($B167,'DTOC backsheet'!$D$5:$U$181,M$11,0)),"",VLOOKUP($B167,'DTOC backsheet'!$D$5:$U$181, M$11,0))</f>
        <v>707.45049460670703</v>
      </c>
      <c r="N167" s="237">
        <f ca="1">IF(ISERROR(VLOOKUP($B167,'DTOC backsheet'!$D$5:$U$181,N$11,0)),"",VLOOKUP($B167,'DTOC backsheet'!$D$5:$U$181, N$11,0))</f>
        <v>714.53143677292519</v>
      </c>
      <c r="O167" s="378"/>
    </row>
    <row r="168" spans="1:15">
      <c r="A168" s="3">
        <v>153</v>
      </c>
      <c r="B168" s="202" t="str">
        <f t="shared" ca="1" si="1"/>
        <v>E06000030</v>
      </c>
      <c r="C168" s="203" t="str">
        <f ca="1">IFERROR(VLOOKUP($B168,'Org list'!$J$9:$K$637,2,0), "")</f>
        <v>Swindon</v>
      </c>
      <c r="D168" s="331">
        <f ca="1">IF(ISERROR(VLOOKUP($B168,'DTOC backsheet'!$D$5:$U$181,D$11,0)),"",VLOOKUP($B168,'DTOC backsheet'!$D$5:$U$181, D$11,0))</f>
        <v>872.66670517387513</v>
      </c>
      <c r="E168" s="237">
        <f ca="1">IF(ISERROR(VLOOKUP($B168,'DTOC backsheet'!$D$5:$U$181,E$11,0)),"",VLOOKUP($B168,'DTOC backsheet'!$D$5:$U$181, E$11,0))</f>
        <v>780.1830054407742</v>
      </c>
      <c r="F168" s="237">
        <f ca="1">IF(ISERROR(VLOOKUP($B168,'DTOC backsheet'!$D$5:$U$181,F$11,0)),"",VLOOKUP($B168,'DTOC backsheet'!$D$5:$U$181, F$11,0))</f>
        <v>1074.2337430537104</v>
      </c>
      <c r="G168" s="242">
        <f ca="1">IF(ISERROR(VLOOKUP($B168,'DTOC backsheet'!$D$5:$U$181,G$11,0)),"",VLOOKUP($B168,'DTOC backsheet'!$D$5:$U$181, G$11,0))</f>
        <v>1424.6046824271887</v>
      </c>
      <c r="H168" s="239">
        <f ca="1">IF(ISERROR(VLOOKUP($B168,'DTOC backsheet'!$D$188:$U$364,H$11,0)),"",VLOOKUP($B168,'DTOC backsheet'!$D$188:$U$364, H$11,0))</f>
        <v>872.48772283878077</v>
      </c>
      <c r="I168" s="237">
        <f ca="1">IF(ISERROR(VLOOKUP($B168,'DTOC backsheet'!$D$188:$U$364,I$11,0)),"",VLOOKUP($B168,'DTOC backsheet'!$D$188:$U$364, I$11,0))</f>
        <v>842.62404910403052</v>
      </c>
      <c r="J168" s="237">
        <f ca="1">IF(ISERROR(VLOOKUP($B168,'DTOC backsheet'!$D$188:$U$364,J$11,0)),"",VLOOKUP($B168,'DTOC backsheet'!$D$188:$U$364, J$11,0))</f>
        <v>867.21766276794244</v>
      </c>
      <c r="K168" s="242">
        <f ca="1">IF(ISERROR(VLOOKUP($B168,'DTOC backsheet'!$D$188:$U$364,K$11,0)),"",VLOOKUP($B168,'DTOC backsheet'!$D$188:$U$364, K$11,0))</f>
        <v>909.96370556474176</v>
      </c>
      <c r="L168" s="239">
        <f ca="1">IF(ISERROR(VLOOKUP($B168,'DTOC backsheet'!$D$5:$U$181,L$11,0)),"",VLOOKUP($B168,'DTOC backsheet'!$D$5:$U$181, L$11,0))</f>
        <v>1203.3303828414057</v>
      </c>
      <c r="M168" s="239">
        <f ca="1">IF(ISERROR(VLOOKUP($B168,'DTOC backsheet'!$D$5:$U$181,M$11,0)),"",VLOOKUP($B168,'DTOC backsheet'!$D$5:$U$181, M$11,0))</f>
        <v>1068.0655076898902</v>
      </c>
      <c r="N168" s="237">
        <f ca="1">IF(ISERROR(VLOOKUP($B168,'DTOC backsheet'!$D$5:$U$181,N$11,0)),"",VLOOKUP($B168,'DTOC backsheet'!$D$5:$U$181, N$11,0))</f>
        <v>1295.849215196122</v>
      </c>
      <c r="O168" s="378"/>
    </row>
    <row r="169" spans="1:15">
      <c r="A169" s="3">
        <v>154</v>
      </c>
      <c r="B169" s="202" t="str">
        <f t="shared" ca="1" si="1"/>
        <v>E08000008</v>
      </c>
      <c r="C169" s="203" t="str">
        <f ca="1">IFERROR(VLOOKUP($B169,'Org list'!$J$9:$K$637,2,0), "")</f>
        <v>Tameside</v>
      </c>
      <c r="D169" s="331">
        <f ca="1">IF(ISERROR(VLOOKUP($B169,'DTOC backsheet'!$D$5:$U$181,D$11,0)),"",VLOOKUP($B169,'DTOC backsheet'!$D$5:$U$181, D$11,0))</f>
        <v>219.43653776970191</v>
      </c>
      <c r="E169" s="237">
        <f ca="1">IF(ISERROR(VLOOKUP($B169,'DTOC backsheet'!$D$5:$U$181,E$11,0)),"",VLOOKUP($B169,'DTOC backsheet'!$D$5:$U$181, E$11,0))</f>
        <v>271.8478893104969</v>
      </c>
      <c r="F169" s="237">
        <f ca="1">IF(ISERROR(VLOOKUP($B169,'DTOC backsheet'!$D$5:$U$181,F$11,0)),"",VLOOKUP($B169,'DTOC backsheet'!$D$5:$U$181, F$11,0))</f>
        <v>332.32252570372179</v>
      </c>
      <c r="G169" s="242">
        <f ca="1">IF(ISERROR(VLOOKUP($B169,'DTOC backsheet'!$D$5:$U$181,G$11,0)),"",VLOOKUP($B169,'DTOC backsheet'!$D$5:$U$181, G$11,0))</f>
        <v>499.34771193262878</v>
      </c>
      <c r="H169" s="239">
        <f ca="1">IF(ISERROR(VLOOKUP($B169,'DTOC backsheet'!$D$188:$U$364,H$11,0)),"",VLOOKUP($B169,'DTOC backsheet'!$D$188:$U$364, H$11,0))</f>
        <v>218.10868604274779</v>
      </c>
      <c r="I169" s="237">
        <f ca="1">IF(ISERROR(VLOOKUP($B169,'DTOC backsheet'!$D$188:$U$364,I$11,0)),"",VLOOKUP($B169,'DTOC backsheet'!$D$188:$U$364, I$11,0))</f>
        <v>345.19563696529377</v>
      </c>
      <c r="J169" s="237">
        <f ca="1">IF(ISERROR(VLOOKUP($B169,'DTOC backsheet'!$D$188:$U$364,J$11,0)),"",VLOOKUP($B169,'DTOC backsheet'!$D$188:$U$364, J$11,0))</f>
        <v>388.13041768237014</v>
      </c>
      <c r="K169" s="242">
        <f ca="1">IF(ISERROR(VLOOKUP($B169,'DTOC backsheet'!$D$188:$U$364,K$11,0)),"",VLOOKUP($B169,'DTOC backsheet'!$D$188:$U$364, K$11,0))</f>
        <v>245.01448195878234</v>
      </c>
      <c r="L169" s="239">
        <f ca="1">IF(ISERROR(VLOOKUP($B169,'DTOC backsheet'!$D$5:$U$181,L$11,0)),"",VLOOKUP($B169,'DTOC backsheet'!$D$5:$U$181, L$11,0))</f>
        <v>1637.8187684207387</v>
      </c>
      <c r="M169" s="239">
        <f ca="1">IF(ISERROR(VLOOKUP($B169,'DTOC backsheet'!$D$5:$U$181,M$11,0)),"",VLOOKUP($B169,'DTOC backsheet'!$D$5:$U$181, M$11,0))</f>
        <v>1823.2970211185088</v>
      </c>
      <c r="N169" s="237">
        <f ca="1">IF(ISERROR(VLOOKUP($B169,'DTOC backsheet'!$D$5:$U$181,N$11,0)),"",VLOOKUP($B169,'DTOC backsheet'!$D$5:$U$181, N$11,0))</f>
        <v>2035.1086059894187</v>
      </c>
      <c r="O169" s="378"/>
    </row>
    <row r="170" spans="1:15">
      <c r="A170" s="3">
        <v>155</v>
      </c>
      <c r="B170" s="202" t="str">
        <f t="shared" ca="1" si="1"/>
        <v>E06000020</v>
      </c>
      <c r="C170" s="203" t="str">
        <f ca="1">IFERROR(VLOOKUP($B170,'Org list'!$J$9:$K$637,2,0), "")</f>
        <v>Telford and Wrekin</v>
      </c>
      <c r="D170" s="331">
        <f ca="1">IF(ISERROR(VLOOKUP($B170,'DTOC backsheet'!$D$5:$U$181,D$11,0)),"",VLOOKUP($B170,'DTOC backsheet'!$D$5:$U$181, D$11,0))</f>
        <v>637.1749216559233</v>
      </c>
      <c r="E170" s="237">
        <f ca="1">IF(ISERROR(VLOOKUP($B170,'DTOC backsheet'!$D$5:$U$181,E$11,0)),"",VLOOKUP($B170,'DTOC backsheet'!$D$5:$U$181, E$11,0))</f>
        <v>733.25075423371641</v>
      </c>
      <c r="F170" s="237">
        <f ca="1">IF(ISERROR(VLOOKUP($B170,'DTOC backsheet'!$D$5:$U$181,F$11,0)),"",VLOOKUP($B170,'DTOC backsheet'!$D$5:$U$181, F$11,0))</f>
        <v>1317.391816306698</v>
      </c>
      <c r="G170" s="242">
        <f ca="1">IF(ISERROR(VLOOKUP($B170,'DTOC backsheet'!$D$5:$U$181,G$11,0)),"",VLOOKUP($B170,'DTOC backsheet'!$D$5:$U$181, G$11,0))</f>
        <v>949.99783252921748</v>
      </c>
      <c r="H170" s="239">
        <f ca="1">IF(ISERROR(VLOOKUP($B170,'DTOC backsheet'!$D$188:$U$364,H$11,0)),"",VLOOKUP($B170,'DTOC backsheet'!$D$188:$U$364, H$11,0))</f>
        <v>636.49526300053049</v>
      </c>
      <c r="I170" s="237">
        <f ca="1">IF(ISERROR(VLOOKUP($B170,'DTOC backsheet'!$D$188:$U$364,I$11,0)),"",VLOOKUP($B170,'DTOC backsheet'!$D$188:$U$364, I$11,0))</f>
        <v>494.37267126211674</v>
      </c>
      <c r="J170" s="237">
        <f ca="1">IF(ISERROR(VLOOKUP($B170,'DTOC backsheet'!$D$188:$U$364,J$11,0)),"",VLOOKUP($B170,'DTOC backsheet'!$D$188:$U$364, J$11,0))</f>
        <v>494.37267126211674</v>
      </c>
      <c r="K170" s="242">
        <f ca="1">IF(ISERROR(VLOOKUP($B170,'DTOC backsheet'!$D$188:$U$364,K$11,0)),"",VLOOKUP($B170,'DTOC backsheet'!$D$188:$U$364, K$11,0))</f>
        <v>496.66497112886537</v>
      </c>
      <c r="L170" s="239">
        <f ca="1">IF(ISERROR(VLOOKUP($B170,'DTOC backsheet'!$D$5:$U$181,L$11,0)),"",VLOOKUP($B170,'DTOC backsheet'!$D$5:$U$181, L$11,0))</f>
        <v>520.35206975193432</v>
      </c>
      <c r="M170" s="239">
        <f ca="1">IF(ISERROR(VLOOKUP($B170,'DTOC backsheet'!$D$5:$U$181,M$11,0)),"",VLOOKUP($B170,'DTOC backsheet'!$D$5:$U$181, M$11,0))</f>
        <v>437.82927454898442</v>
      </c>
      <c r="N170" s="237">
        <f ca="1">IF(ISERROR(VLOOKUP($B170,'DTOC backsheet'!$D$5:$U$181,N$11,0)),"",VLOOKUP($B170,'DTOC backsheet'!$D$5:$U$181, N$11,0))</f>
        <v>632.67476322261621</v>
      </c>
      <c r="O170" s="378"/>
    </row>
    <row r="171" spans="1:15">
      <c r="A171" s="3">
        <v>156</v>
      </c>
      <c r="B171" s="202" t="str">
        <f t="shared" ref="B171:B191" ca="1" si="2">IF($A171&gt;$Q$18-1,"",INDIRECT("'Comms by AT'!D"&amp;$A171+$Q$15))</f>
        <v>E06000034</v>
      </c>
      <c r="C171" s="203" t="str">
        <f ca="1">IFERROR(VLOOKUP($B171,'Org list'!$J$9:$K$637,2,0), "")</f>
        <v>Thurrock</v>
      </c>
      <c r="D171" s="331">
        <f ca="1">IF(ISERROR(VLOOKUP($B171,'DTOC backsheet'!$D$5:$U$181,D$11,0)),"",VLOOKUP($B171,'DTOC backsheet'!$D$5:$U$181, D$11,0))</f>
        <v>585.06417734960087</v>
      </c>
      <c r="E171" s="237">
        <f ca="1">IF(ISERROR(VLOOKUP($B171,'DTOC backsheet'!$D$5:$U$181,E$11,0)),"",VLOOKUP($B171,'DTOC backsheet'!$D$5:$U$181, E$11,0))</f>
        <v>584.25045804869751</v>
      </c>
      <c r="F171" s="237">
        <f ca="1">IF(ISERROR(VLOOKUP($B171,'DTOC backsheet'!$D$5:$U$181,F$11,0)),"",VLOOKUP($B171,'DTOC backsheet'!$D$5:$U$181, F$11,0))</f>
        <v>578.55442294237309</v>
      </c>
      <c r="G171" s="242">
        <f ca="1">IF(ISERROR(VLOOKUP($B171,'DTOC backsheet'!$D$5:$U$181,G$11,0)),"",VLOOKUP($B171,'DTOC backsheet'!$D$5:$U$181, G$11,0))</f>
        <v>798.25863418631229</v>
      </c>
      <c r="H171" s="239">
        <f ca="1">IF(ISERROR(VLOOKUP($B171,'DTOC backsheet'!$D$188:$U$364,H$11,0)),"",VLOOKUP($B171,'DTOC backsheet'!$D$188:$U$364, H$11,0))</f>
        <v>585.06417734960075</v>
      </c>
      <c r="I171" s="237">
        <f ca="1">IF(ISERROR(VLOOKUP($B171,'DTOC backsheet'!$D$188:$U$364,I$11,0)),"",VLOOKUP($B171,'DTOC backsheet'!$D$188:$U$364, I$11,0))</f>
        <v>571.50386218027904</v>
      </c>
      <c r="J171" s="237">
        <f ca="1">IF(ISERROR(VLOOKUP($B171,'DTOC backsheet'!$D$188:$U$364,J$11,0)),"",VLOOKUP($B171,'DTOC backsheet'!$D$188:$U$364, J$11,0))</f>
        <v>603.62007345553945</v>
      </c>
      <c r="K171" s="242">
        <f ca="1">IF(ISERROR(VLOOKUP($B171,'DTOC backsheet'!$D$188:$U$364,K$11,0)),"",VLOOKUP($B171,'DTOC backsheet'!$D$188:$U$364, K$11,0))</f>
        <v>731.26142595978035</v>
      </c>
      <c r="L171" s="239">
        <f ca="1">IF(ISERROR(VLOOKUP($B171,'DTOC backsheet'!$D$5:$U$181,L$11,0)),"",VLOOKUP($B171,'DTOC backsheet'!$D$5:$U$181, L$11,0))</f>
        <v>524.24930881231671</v>
      </c>
      <c r="M171" s="239">
        <f ca="1">IF(ISERROR(VLOOKUP($B171,'DTOC backsheet'!$D$5:$U$181,M$11,0)),"",VLOOKUP($B171,'DTOC backsheet'!$D$5:$U$181, M$11,0))</f>
        <v>305.20812294910604</v>
      </c>
      <c r="N171" s="237">
        <f ca="1">IF(ISERROR(VLOOKUP($B171,'DTOC backsheet'!$D$5:$U$181,N$11,0)),"",VLOOKUP($B171,'DTOC backsheet'!$D$5:$U$181, N$11,0))</f>
        <v>313.26110772348875</v>
      </c>
      <c r="O171" s="378"/>
    </row>
    <row r="172" spans="1:15">
      <c r="A172" s="3">
        <v>157</v>
      </c>
      <c r="B172" s="202" t="str">
        <f t="shared" ca="1" si="2"/>
        <v>E06000027</v>
      </c>
      <c r="C172" s="203" t="str">
        <f ca="1">IFERROR(VLOOKUP($B172,'Org list'!$J$9:$K$637,2,0), "")</f>
        <v>Torbay</v>
      </c>
      <c r="D172" s="331">
        <f ca="1">IF(ISERROR(VLOOKUP($B172,'DTOC backsheet'!$D$5:$U$181,D$11,0)),"",VLOOKUP($B172,'DTOC backsheet'!$D$5:$U$181, D$11,0))</f>
        <v>349.93795767533919</v>
      </c>
      <c r="E172" s="237">
        <f ca="1">IF(ISERROR(VLOOKUP($B172,'DTOC backsheet'!$D$5:$U$181,E$11,0)),"",VLOOKUP($B172,'DTOC backsheet'!$D$5:$U$181, E$11,0))</f>
        <v>519.32282016712577</v>
      </c>
      <c r="F172" s="237">
        <f ca="1">IF(ISERROR(VLOOKUP($B172,'DTOC backsheet'!$D$5:$U$181,F$11,0)),"",VLOOKUP($B172,'DTOC backsheet'!$D$5:$U$181, F$11,0))</f>
        <v>607.73799564360775</v>
      </c>
      <c r="G172" s="242">
        <f ca="1">IF(ISERROR(VLOOKUP($B172,'DTOC backsheet'!$D$5:$U$181,G$11,0)),"",VLOOKUP($B172,'DTOC backsheet'!$D$5:$U$181, G$11,0))</f>
        <v>543.5206576659524</v>
      </c>
      <c r="H172" s="239">
        <f ca="1">IF(ISERROR(VLOOKUP($B172,'DTOC backsheet'!$D$188:$U$364,H$11,0)),"",VLOOKUP($B172,'DTOC backsheet'!$D$188:$U$364, H$11,0))</f>
        <v>348.46191874698445</v>
      </c>
      <c r="I172" s="237">
        <f ca="1">IF(ISERROR(VLOOKUP($B172,'DTOC backsheet'!$D$188:$U$364,I$11,0)),"",VLOOKUP($B172,'DTOC backsheet'!$D$188:$U$364, I$11,0))</f>
        <v>236.32390766085382</v>
      </c>
      <c r="J172" s="237">
        <f ca="1">IF(ISERROR(VLOOKUP($B172,'DTOC backsheet'!$D$188:$U$364,J$11,0)),"",VLOOKUP($B172,'DTOC backsheet'!$D$188:$U$364, J$11,0))</f>
        <v>356.80276254677926</v>
      </c>
      <c r="K172" s="242">
        <f ca="1">IF(ISERROR(VLOOKUP($B172,'DTOC backsheet'!$D$188:$U$364,K$11,0)),"",VLOOKUP($B172,'DTOC backsheet'!$D$188:$U$364, K$11,0))</f>
        <v>239.10418892745207</v>
      </c>
      <c r="L172" s="239">
        <f ca="1">IF(ISERROR(VLOOKUP($B172,'DTOC backsheet'!$D$5:$U$181,L$11,0)),"",VLOOKUP($B172,'DTOC backsheet'!$D$5:$U$181, L$11,0))</f>
        <v>597.76047231863026</v>
      </c>
      <c r="M172" s="239">
        <f ca="1">IF(ISERROR(VLOOKUP($B172,'DTOC backsheet'!$D$5:$U$181,M$11,0)),"",VLOOKUP($B172,'DTOC backsheet'!$D$5:$U$181, M$11,0))</f>
        <v>523.61963854267606</v>
      </c>
      <c r="N172" s="237">
        <f ca="1">IF(ISERROR(VLOOKUP($B172,'DTOC backsheet'!$D$5:$U$181,N$11,0)),"",VLOOKUP($B172,'DTOC backsheet'!$D$5:$U$181, N$11,0))</f>
        <v>460.59992983311508</v>
      </c>
      <c r="O172" s="378"/>
    </row>
    <row r="173" spans="1:15">
      <c r="A173" s="3">
        <v>158</v>
      </c>
      <c r="B173" s="202" t="str">
        <f t="shared" ca="1" si="2"/>
        <v>E09000030</v>
      </c>
      <c r="C173" s="203" t="str">
        <f ca="1">IFERROR(VLOOKUP($B173,'Org list'!$J$9:$K$637,2,0), "")</f>
        <v>Tower Hamlets</v>
      </c>
      <c r="D173" s="331">
        <f ca="1">IF(ISERROR(VLOOKUP($B173,'DTOC backsheet'!$D$5:$U$181,D$11,0)),"",VLOOKUP($B173,'DTOC backsheet'!$D$5:$U$181, D$11,0))</f>
        <v>122.66935629491374</v>
      </c>
      <c r="E173" s="237">
        <f ca="1">IF(ISERROR(VLOOKUP($B173,'DTOC backsheet'!$D$5:$U$181,E$11,0)),"",VLOOKUP($B173,'DTOC backsheet'!$D$5:$U$181, E$11,0))</f>
        <v>471.69839269629091</v>
      </c>
      <c r="F173" s="237">
        <f ca="1">IF(ISERROR(VLOOKUP($B173,'DTOC backsheet'!$D$5:$U$181,F$11,0)),"",VLOOKUP($B173,'DTOC backsheet'!$D$5:$U$181, F$11,0))</f>
        <v>517.98871582644711</v>
      </c>
      <c r="G173" s="242">
        <f ca="1">IF(ISERROR(VLOOKUP($B173,'DTOC backsheet'!$D$5:$U$181,G$11,0)),"",VLOOKUP($B173,'DTOC backsheet'!$D$5:$U$181, G$11,0))</f>
        <v>562.89032926269851</v>
      </c>
      <c r="H173" s="239">
        <f ca="1">IF(ISERROR(VLOOKUP($B173,'DTOC backsheet'!$D$188:$U$364,H$11,0)),"",VLOOKUP($B173,'DTOC backsheet'!$D$188:$U$364, H$11,0))</f>
        <v>895.66344881636894</v>
      </c>
      <c r="I173" s="237">
        <f ca="1">IF(ISERROR(VLOOKUP($B173,'DTOC backsheet'!$D$188:$U$364,I$11,0)),"",VLOOKUP($B173,'DTOC backsheet'!$D$188:$U$364, I$11,0))</f>
        <v>579.52666912740085</v>
      </c>
      <c r="J173" s="237">
        <f ca="1">IF(ISERROR(VLOOKUP($B173,'DTOC backsheet'!$D$188:$U$364,J$11,0)),"",VLOOKUP($B173,'DTOC backsheet'!$D$188:$U$364, J$11,0))</f>
        <v>577.2646602705413</v>
      </c>
      <c r="K173" s="242">
        <f ca="1">IF(ISERROR(VLOOKUP($B173,'DTOC backsheet'!$D$188:$U$364,K$11,0)),"",VLOOKUP($B173,'DTOC backsheet'!$D$188:$U$364, K$11,0))</f>
        <v>574.96652945034953</v>
      </c>
      <c r="L173" s="239">
        <f ca="1">IF(ISERROR(VLOOKUP($B173,'DTOC backsheet'!$D$5:$U$181,L$11,0)),"",VLOOKUP($B173,'DTOC backsheet'!$D$5:$U$181, L$11,0))</f>
        <v>593.09872226855782</v>
      </c>
      <c r="M173" s="239">
        <f ca="1">IF(ISERROR(VLOOKUP($B173,'DTOC backsheet'!$D$5:$U$181,M$11,0)),"",VLOOKUP($B173,'DTOC backsheet'!$D$5:$U$181, M$11,0))</f>
        <v>769.53541310359788</v>
      </c>
      <c r="N173" s="237">
        <f ca="1">IF(ISERROR(VLOOKUP($B173,'DTOC backsheet'!$D$5:$U$181,N$11,0)),"",VLOOKUP($B173,'DTOC backsheet'!$D$5:$U$181, N$11,0))</f>
        <v>807.08476012746542</v>
      </c>
      <c r="O173" s="378"/>
    </row>
    <row r="174" spans="1:15">
      <c r="A174" s="3">
        <v>159</v>
      </c>
      <c r="B174" s="202" t="str">
        <f t="shared" ca="1" si="2"/>
        <v>E08000009</v>
      </c>
      <c r="C174" s="203" t="str">
        <f ca="1">IFERROR(VLOOKUP($B174,'Org list'!$J$9:$K$637,2,0), "")</f>
        <v>Trafford</v>
      </c>
      <c r="D174" s="331">
        <f ca="1">IF(ISERROR(VLOOKUP($B174,'DTOC backsheet'!$D$5:$U$181,D$11,0)),"",VLOOKUP($B174,'DTOC backsheet'!$D$5:$U$181, D$11,0))</f>
        <v>1146.2340332014076</v>
      </c>
      <c r="E174" s="237">
        <f ca="1">IF(ISERROR(VLOOKUP($B174,'DTOC backsheet'!$D$5:$U$181,E$11,0)),"",VLOOKUP($B174,'DTOC backsheet'!$D$5:$U$181, E$11,0))</f>
        <v>1341.1106669696037</v>
      </c>
      <c r="F174" s="237">
        <f ca="1">IF(ISERROR(VLOOKUP($B174,'DTOC backsheet'!$D$5:$U$181,F$11,0)),"",VLOOKUP($B174,'DTOC backsheet'!$D$5:$U$181, F$11,0))</f>
        <v>1576.9844023662677</v>
      </c>
      <c r="G174" s="242">
        <f ca="1">IF(ISERROR(VLOOKUP($B174,'DTOC backsheet'!$D$5:$U$181,G$11,0)),"",VLOOKUP($B174,'DTOC backsheet'!$D$5:$U$181, G$11,0))</f>
        <v>1782.5315146405035</v>
      </c>
      <c r="H174" s="239">
        <f ca="1">IF(ISERROR(VLOOKUP($B174,'DTOC backsheet'!$D$188:$U$364,H$11,0)),"",VLOOKUP($B174,'DTOC backsheet'!$D$188:$U$364, H$11,0))</f>
        <v>672.97871220456545</v>
      </c>
      <c r="I174" s="237">
        <f ca="1">IF(ISERROR(VLOOKUP($B174,'DTOC backsheet'!$D$188:$U$364,I$11,0)),"",VLOOKUP($B174,'DTOC backsheet'!$D$188:$U$364, I$11,0))</f>
        <v>666.28240661049028</v>
      </c>
      <c r="J174" s="237">
        <f ca="1">IF(ISERROR(VLOOKUP($B174,'DTOC backsheet'!$D$188:$U$364,J$11,0)),"",VLOOKUP($B174,'DTOC backsheet'!$D$188:$U$364, J$11,0))</f>
        <v>666.28240661049028</v>
      </c>
      <c r="K174" s="242">
        <f ca="1">IF(ISERROR(VLOOKUP($B174,'DTOC backsheet'!$D$188:$U$364,K$11,0)),"",VLOOKUP($B174,'DTOC backsheet'!$D$188:$U$364, K$11,0))</f>
        <v>666.28240661049028</v>
      </c>
      <c r="L174" s="239">
        <f ca="1">IF(ISERROR(VLOOKUP($B174,'DTOC backsheet'!$D$5:$U$181,L$11,0)),"",VLOOKUP($B174,'DTOC backsheet'!$D$5:$U$181, L$11,0))</f>
        <v>1912.9112980408379</v>
      </c>
      <c r="M174" s="239">
        <f ca="1">IF(ISERROR(VLOOKUP($B174,'DTOC backsheet'!$D$5:$U$181,M$11,0)),"",VLOOKUP($B174,'DTOC backsheet'!$D$5:$U$181, M$11,0))</f>
        <v>2262.7932653312714</v>
      </c>
      <c r="N174" s="237">
        <f ca="1">IF(ISERROR(VLOOKUP($B174,'DTOC backsheet'!$D$5:$U$181,N$11,0)),"",VLOOKUP($B174,'DTOC backsheet'!$D$5:$U$181, N$11,0))</f>
        <v>1356.5599082664169</v>
      </c>
      <c r="O174" s="378"/>
    </row>
    <row r="175" spans="1:15">
      <c r="A175" s="3">
        <v>160</v>
      </c>
      <c r="B175" s="202" t="str">
        <f t="shared" ca="1" si="2"/>
        <v>E08000036</v>
      </c>
      <c r="C175" s="203" t="str">
        <f ca="1">IFERROR(VLOOKUP($B175,'Org list'!$J$9:$K$637,2,0), "")</f>
        <v>Wakefield</v>
      </c>
      <c r="D175" s="331">
        <f ca="1">IF(ISERROR(VLOOKUP($B175,'DTOC backsheet'!$D$5:$U$181,D$11,0)),"",VLOOKUP($B175,'DTOC backsheet'!$D$5:$U$181, D$11,0))</f>
        <v>1024.6423156852225</v>
      </c>
      <c r="E175" s="237">
        <f ca="1">IF(ISERROR(VLOOKUP($B175,'DTOC backsheet'!$D$5:$U$181,E$11,0)),"",VLOOKUP($B175,'DTOC backsheet'!$D$5:$U$181, E$11,0))</f>
        <v>1328.0280292679977</v>
      </c>
      <c r="F175" s="237">
        <f ca="1">IF(ISERROR(VLOOKUP($B175,'DTOC backsheet'!$D$5:$U$181,F$11,0)),"",VLOOKUP($B175,'DTOC backsheet'!$D$5:$U$181, F$11,0))</f>
        <v>1450.9087837002664</v>
      </c>
      <c r="G175" s="242">
        <f ca="1">IF(ISERROR(VLOOKUP($B175,'DTOC backsheet'!$D$5:$U$181,G$11,0)),"",VLOOKUP($B175,'DTOC backsheet'!$D$5:$U$181, G$11,0))</f>
        <v>1233.768568569953</v>
      </c>
      <c r="H175" s="239">
        <f ca="1">IF(ISERROR(VLOOKUP($B175,'DTOC backsheet'!$D$188:$U$364,H$11,0)),"",VLOOKUP($B175,'DTOC backsheet'!$D$188:$U$364, H$11,0))</f>
        <v>1024.509216354001</v>
      </c>
      <c r="I175" s="237">
        <f ca="1">IF(ISERROR(VLOOKUP($B175,'DTOC backsheet'!$D$188:$U$364,I$11,0)),"",VLOOKUP($B175,'DTOC backsheet'!$D$188:$U$364, I$11,0))</f>
        <v>1327.6880548232036</v>
      </c>
      <c r="J175" s="237">
        <f ca="1">IF(ISERROR(VLOOKUP($B175,'DTOC backsheet'!$D$188:$U$364,J$11,0)),"",VLOOKUP($B175,'DTOC backsheet'!$D$188:$U$364, J$11,0))</f>
        <v>1308.3362140698503</v>
      </c>
      <c r="K175" s="242">
        <f ca="1">IF(ISERROR(VLOOKUP($B175,'DTOC backsheet'!$D$188:$U$364,K$11,0)),"",VLOOKUP($B175,'DTOC backsheet'!$D$188:$U$364, K$11,0))</f>
        <v>1249.5217960939724</v>
      </c>
      <c r="L175" s="239">
        <f ca="1">IF(ISERROR(VLOOKUP($B175,'DTOC backsheet'!$D$5:$U$181,L$11,0)),"",VLOOKUP($B175,'DTOC backsheet'!$D$5:$U$181, L$11,0))</f>
        <v>1127.33958584731</v>
      </c>
      <c r="M175" s="239">
        <f ca="1">IF(ISERROR(VLOOKUP($B175,'DTOC backsheet'!$D$5:$U$181,M$11,0)),"",VLOOKUP($B175,'DTOC backsheet'!$D$5:$U$181, M$11,0))</f>
        <v>1096.60430935669</v>
      </c>
      <c r="N175" s="237">
        <f ca="1">IF(ISERROR(VLOOKUP($B175,'DTOC backsheet'!$D$5:$U$181,N$11,0)),"",VLOOKUP($B175,'DTOC backsheet'!$D$5:$U$181, N$11,0))</f>
        <v>1227.5138203352569</v>
      </c>
      <c r="O175" s="378"/>
    </row>
    <row r="176" spans="1:15">
      <c r="A176" s="3">
        <v>161</v>
      </c>
      <c r="B176" s="202" t="str">
        <f t="shared" ca="1" si="2"/>
        <v>E08000030</v>
      </c>
      <c r="C176" s="203" t="str">
        <f ca="1">IFERROR(VLOOKUP($B176,'Org list'!$J$9:$K$637,2,0), "")</f>
        <v>Walsall</v>
      </c>
      <c r="D176" s="331">
        <f ca="1">IF(ISERROR(VLOOKUP($B176,'DTOC backsheet'!$D$5:$U$181,D$11,0)),"",VLOOKUP($B176,'DTOC backsheet'!$D$5:$U$181, D$11,0))</f>
        <v>322.9447439393341</v>
      </c>
      <c r="E176" s="237">
        <f ca="1">IF(ISERROR(VLOOKUP($B176,'DTOC backsheet'!$D$5:$U$181,E$11,0)),"",VLOOKUP($B176,'DTOC backsheet'!$D$5:$U$181, E$11,0))</f>
        <v>525.50180226814712</v>
      </c>
      <c r="F176" s="237">
        <f ca="1">IF(ISERROR(VLOOKUP($B176,'DTOC backsheet'!$D$5:$U$181,F$11,0)),"",VLOOKUP($B176,'DTOC backsheet'!$D$5:$U$181, F$11,0))</f>
        <v>518.33586860085427</v>
      </c>
      <c r="G176" s="242">
        <f ca="1">IF(ISERROR(VLOOKUP($B176,'DTOC backsheet'!$D$5:$U$181,G$11,0)),"",VLOOKUP($B176,'DTOC backsheet'!$D$5:$U$181, G$11,0))</f>
        <v>425.65645983719918</v>
      </c>
      <c r="H176" s="239">
        <f ca="1">IF(ISERROR(VLOOKUP($B176,'DTOC backsheet'!$D$188:$U$364,H$11,0)),"",VLOOKUP($B176,'DTOC backsheet'!$D$188:$U$364, H$11,0))</f>
        <v>321.24517671870632</v>
      </c>
      <c r="I176" s="237">
        <f ca="1">IF(ISERROR(VLOOKUP($B176,'DTOC backsheet'!$D$188:$U$364,I$11,0)),"",VLOOKUP($B176,'DTOC backsheet'!$D$188:$U$364, I$11,0))</f>
        <v>461.43353046429559</v>
      </c>
      <c r="J176" s="237">
        <f ca="1">IF(ISERROR(VLOOKUP($B176,'DTOC backsheet'!$D$188:$U$364,J$11,0)),"",VLOOKUP($B176,'DTOC backsheet'!$D$188:$U$364, J$11,0))</f>
        <v>343.10505560784901</v>
      </c>
      <c r="K176" s="242">
        <f ca="1">IF(ISERROR(VLOOKUP($B176,'DTOC backsheet'!$D$188:$U$364,K$11,0)),"",VLOOKUP($B176,'DTOC backsheet'!$D$188:$U$364, K$11,0))</f>
        <v>462.85917473967447</v>
      </c>
      <c r="L176" s="239">
        <f ca="1">IF(ISERROR(VLOOKUP($B176,'DTOC backsheet'!$D$5:$U$181,L$11,0)),"",VLOOKUP($B176,'DTOC backsheet'!$D$5:$U$181, L$11,0))</f>
        <v>661.97415853425719</v>
      </c>
      <c r="M176" s="239">
        <f ca="1">IF(ISERROR(VLOOKUP($B176,'DTOC backsheet'!$D$5:$U$181,M$11,0)),"",VLOOKUP($B176,'DTOC backsheet'!$D$5:$U$181, M$11,0))</f>
        <v>711.87170817251774</v>
      </c>
      <c r="N176" s="237">
        <f ca="1">IF(ISERROR(VLOOKUP($B176,'DTOC backsheet'!$D$5:$U$181,N$11,0)),"",VLOOKUP($B176,'DTOC backsheet'!$D$5:$U$181, N$11,0))</f>
        <v>759.8683987769399</v>
      </c>
      <c r="O176" s="378"/>
    </row>
    <row r="177" spans="1:15">
      <c r="A177" s="3">
        <v>162</v>
      </c>
      <c r="B177" s="202" t="str">
        <f t="shared" ca="1" si="2"/>
        <v>E09000031</v>
      </c>
      <c r="C177" s="203" t="str">
        <f ca="1">IFERROR(VLOOKUP($B177,'Org list'!$J$9:$K$637,2,0), "")</f>
        <v>Waltham Forest</v>
      </c>
      <c r="D177" s="331">
        <f ca="1">IF(ISERROR(VLOOKUP($B177,'DTOC backsheet'!$D$5:$U$181,D$11,0)),"",VLOOKUP($B177,'DTOC backsheet'!$D$5:$U$181, D$11,0))</f>
        <v>340.07927967313537</v>
      </c>
      <c r="E177" s="237">
        <f ca="1">IF(ISERROR(VLOOKUP($B177,'DTOC backsheet'!$D$5:$U$181,E$11,0)),"",VLOOKUP($B177,'DTOC backsheet'!$D$5:$U$181, E$11,0))</f>
        <v>455.55943795063178</v>
      </c>
      <c r="F177" s="237">
        <f ca="1">IF(ISERROR(VLOOKUP($B177,'DTOC backsheet'!$D$5:$U$181,F$11,0)),"",VLOOKUP($B177,'DTOC backsheet'!$D$5:$U$181, F$11,0))</f>
        <v>603.82421743402745</v>
      </c>
      <c r="G177" s="242">
        <f ca="1">IF(ISERROR(VLOOKUP($B177,'DTOC backsheet'!$D$5:$U$181,G$11,0)),"",VLOOKUP($B177,'DTOC backsheet'!$D$5:$U$181, G$11,0))</f>
        <v>846.03895619403033</v>
      </c>
      <c r="H177" s="239">
        <f ca="1">IF(ISERROR(VLOOKUP($B177,'DTOC backsheet'!$D$188:$U$364,H$11,0)),"",VLOOKUP($B177,'DTOC backsheet'!$D$188:$U$364, H$11,0))</f>
        <v>328.50098387829661</v>
      </c>
      <c r="I177" s="237">
        <f ca="1">IF(ISERROR(VLOOKUP($B177,'DTOC backsheet'!$D$188:$U$364,I$11,0)),"",VLOOKUP($B177,'DTOC backsheet'!$D$188:$U$364, I$11,0))</f>
        <v>295.1087128975235</v>
      </c>
      <c r="J177" s="237">
        <f ca="1">IF(ISERROR(VLOOKUP($B177,'DTOC backsheet'!$D$188:$U$364,J$11,0)),"",VLOOKUP($B177,'DTOC backsheet'!$D$188:$U$364, J$11,0))</f>
        <v>507.97401400393397</v>
      </c>
      <c r="K177" s="242">
        <f ca="1">IF(ISERROR(VLOOKUP($B177,'DTOC backsheet'!$D$188:$U$364,K$11,0)),"",VLOOKUP($B177,'DTOC backsheet'!$D$188:$U$364, K$11,0))</f>
        <v>541.83894827086283</v>
      </c>
      <c r="L177" s="239">
        <f ca="1">IF(ISERROR(VLOOKUP($B177,'DTOC backsheet'!$D$5:$U$181,L$11,0)),"",VLOOKUP($B177,'DTOC backsheet'!$D$5:$U$181, L$11,0))</f>
        <v>691.32844382059204</v>
      </c>
      <c r="M177" s="239">
        <f ca="1">IF(ISERROR(VLOOKUP($B177,'DTOC backsheet'!$D$5:$U$181,M$11,0)),"",VLOOKUP($B177,'DTOC backsheet'!$D$5:$U$181, M$11,0))</f>
        <v>836.46387639314446</v>
      </c>
      <c r="N177" s="237">
        <f ca="1">IF(ISERROR(VLOOKUP($B177,'DTOC backsheet'!$D$5:$U$181,N$11,0)),"",VLOOKUP($B177,'DTOC backsheet'!$D$5:$U$181, N$11,0))</f>
        <v>783.73133589178383</v>
      </c>
      <c r="O177" s="378"/>
    </row>
    <row r="178" spans="1:15">
      <c r="A178" s="3">
        <v>163</v>
      </c>
      <c r="B178" s="202" t="str">
        <f t="shared" ca="1" si="2"/>
        <v>E09000032</v>
      </c>
      <c r="C178" s="203" t="str">
        <f ca="1">IFERROR(VLOOKUP($B178,'Org list'!$J$9:$K$637,2,0), "")</f>
        <v>Wandsworth</v>
      </c>
      <c r="D178" s="331">
        <f ca="1">IF(ISERROR(VLOOKUP($B178,'DTOC backsheet'!$D$5:$U$181,D$11,0)),"",VLOOKUP($B178,'DTOC backsheet'!$D$5:$U$181, D$11,0))</f>
        <v>274.68956939349181</v>
      </c>
      <c r="E178" s="237">
        <f ca="1">IF(ISERROR(VLOOKUP($B178,'DTOC backsheet'!$D$5:$U$181,E$11,0)),"",VLOOKUP($B178,'DTOC backsheet'!$D$5:$U$181, E$11,0))</f>
        <v>350.81782148254524</v>
      </c>
      <c r="F178" s="237">
        <f ca="1">IF(ISERROR(VLOOKUP($B178,'DTOC backsheet'!$D$5:$U$181,F$11,0)),"",VLOOKUP($B178,'DTOC backsheet'!$D$5:$U$181, F$11,0))</f>
        <v>404.57849434955716</v>
      </c>
      <c r="G178" s="242">
        <f ca="1">IF(ISERROR(VLOOKUP($B178,'DTOC backsheet'!$D$5:$U$181,G$11,0)),"",VLOOKUP($B178,'DTOC backsheet'!$D$5:$U$181, G$11,0))</f>
        <v>346.5012711063618</v>
      </c>
      <c r="H178" s="239">
        <f ca="1">IF(ISERROR(VLOOKUP($B178,'DTOC backsheet'!$D$188:$U$364,H$11,0)),"",VLOOKUP($B178,'DTOC backsheet'!$D$188:$U$364, H$11,0))</f>
        <v>292.51488111032575</v>
      </c>
      <c r="I178" s="237">
        <f ca="1">IF(ISERROR(VLOOKUP($B178,'DTOC backsheet'!$D$188:$U$364,I$11,0)),"",VLOOKUP($B178,'DTOC backsheet'!$D$188:$U$364, I$11,0))</f>
        <v>281.60886690115251</v>
      </c>
      <c r="J178" s="237">
        <f ca="1">IF(ISERROR(VLOOKUP($B178,'DTOC backsheet'!$D$188:$U$364,J$11,0)),"",VLOOKUP($B178,'DTOC backsheet'!$D$188:$U$364, J$11,0))</f>
        <v>281.60886690115251</v>
      </c>
      <c r="K178" s="242">
        <f ca="1">IF(ISERROR(VLOOKUP($B178,'DTOC backsheet'!$D$188:$U$364,K$11,0)),"",VLOOKUP($B178,'DTOC backsheet'!$D$188:$U$364, K$11,0))</f>
        <v>281.60886690115257</v>
      </c>
      <c r="L178" s="239">
        <f ca="1">IF(ISERROR(VLOOKUP($B178,'DTOC backsheet'!$D$5:$U$181,L$11,0)),"",VLOOKUP($B178,'DTOC backsheet'!$D$5:$U$181, L$11,0))</f>
        <v>488.8231368754445</v>
      </c>
      <c r="M178" s="239">
        <f ca="1">IF(ISERROR(VLOOKUP($B178,'DTOC backsheet'!$D$5:$U$181,M$11,0)),"",VLOOKUP($B178,'DTOC backsheet'!$D$5:$U$181, M$11,0))</f>
        <v>425.72405466522781</v>
      </c>
      <c r="N178" s="237">
        <f ca="1">IF(ISERROR(VLOOKUP($B178,'DTOC backsheet'!$D$5:$U$181,N$11,0)),"",VLOOKUP($B178,'DTOC backsheet'!$D$5:$U$181, N$11,0))</f>
        <v>367.68847905212715</v>
      </c>
      <c r="O178" s="378"/>
    </row>
    <row r="179" spans="1:15">
      <c r="A179" s="3">
        <v>164</v>
      </c>
      <c r="B179" s="202" t="str">
        <f t="shared" ca="1" si="2"/>
        <v>E06000007</v>
      </c>
      <c r="C179" s="203" t="str">
        <f ca="1">IFERROR(VLOOKUP($B179,'Org list'!$J$9:$K$637,2,0), "")</f>
        <v>Warrington</v>
      </c>
      <c r="D179" s="331">
        <f ca="1">IF(ISERROR(VLOOKUP($B179,'DTOC backsheet'!$D$5:$U$181,D$11,0)),"",VLOOKUP($B179,'DTOC backsheet'!$D$5:$U$181, D$11,0))</f>
        <v>1027.3238609921304</v>
      </c>
      <c r="E179" s="237">
        <f ca="1">IF(ISERROR(VLOOKUP($B179,'DTOC backsheet'!$D$5:$U$181,E$11,0)),"",VLOOKUP($B179,'DTOC backsheet'!$D$5:$U$181, E$11,0))</f>
        <v>1040.8899623977888</v>
      </c>
      <c r="F179" s="237">
        <f ca="1">IF(ISERROR(VLOOKUP($B179,'DTOC backsheet'!$D$5:$U$181,F$11,0)),"",VLOOKUP($B179,'DTOC backsheet'!$D$5:$U$181, F$11,0))</f>
        <v>1248.697970293556</v>
      </c>
      <c r="G179" s="242">
        <f ca="1">IF(ISERROR(VLOOKUP($B179,'DTOC backsheet'!$D$5:$U$181,G$11,0)),"",VLOOKUP($B179,'DTOC backsheet'!$D$5:$U$181, G$11,0))</f>
        <v>878.09674552988827</v>
      </c>
      <c r="H179" s="239">
        <f ca="1">IF(ISERROR(VLOOKUP($B179,'DTOC backsheet'!$D$188:$U$364,H$11,0)),"",VLOOKUP($B179,'DTOC backsheet'!$D$188:$U$364, H$11,0))</f>
        <v>725.79334287426479</v>
      </c>
      <c r="I179" s="237">
        <f ca="1">IF(ISERROR(VLOOKUP($B179,'DTOC backsheet'!$D$188:$U$364,I$11,0)),"",VLOOKUP($B179,'DTOC backsheet'!$D$188:$U$364, I$11,0))</f>
        <v>487.32712238482662</v>
      </c>
      <c r="J179" s="237">
        <f ca="1">IF(ISERROR(VLOOKUP($B179,'DTOC backsheet'!$D$188:$U$364,J$11,0)),"",VLOOKUP($B179,'DTOC backsheet'!$D$188:$U$364, J$11,0))</f>
        <v>634.68701761035129</v>
      </c>
      <c r="K179" s="242">
        <f ca="1">IF(ISERROR(VLOOKUP($B179,'DTOC backsheet'!$D$188:$U$364,K$11,0)),"",VLOOKUP($B179,'DTOC backsheet'!$D$188:$U$364, K$11,0))</f>
        <v>710.5070466890445</v>
      </c>
      <c r="L179" s="239">
        <f ca="1">IF(ISERROR(VLOOKUP($B179,'DTOC backsheet'!$D$5:$U$181,L$11,0)),"",VLOOKUP($B179,'DTOC backsheet'!$D$5:$U$181, L$11,0))</f>
        <v>980.7687632437412</v>
      </c>
      <c r="M179" s="239">
        <f ca="1">IF(ISERROR(VLOOKUP($B179,'DTOC backsheet'!$D$5:$U$181,M$11,0)),"",VLOOKUP($B179,'DTOC backsheet'!$D$5:$U$181, M$11,0))</f>
        <v>835.24322356044297</v>
      </c>
      <c r="N179" s="237">
        <f ca="1">IF(ISERROR(VLOOKUP($B179,'DTOC backsheet'!$D$5:$U$181,N$11,0)),"",VLOOKUP($B179,'DTOC backsheet'!$D$5:$U$181, N$11,0))</f>
        <v>890.27388982723653</v>
      </c>
      <c r="O179" s="378"/>
    </row>
    <row r="180" spans="1:15">
      <c r="A180" s="3">
        <v>165</v>
      </c>
      <c r="B180" s="202" t="str">
        <f t="shared" ca="1" si="2"/>
        <v>E10000031</v>
      </c>
      <c r="C180" s="203" t="str">
        <f ca="1">IFERROR(VLOOKUP($B180,'Org list'!$J$9:$K$637,2,0), "")</f>
        <v>Warwickshire</v>
      </c>
      <c r="D180" s="331">
        <f ca="1">IF(ISERROR(VLOOKUP($B180,'DTOC backsheet'!$D$5:$U$181,D$11,0)),"",VLOOKUP($B180,'DTOC backsheet'!$D$5:$U$181, D$11,0))</f>
        <v>818.74487092439426</v>
      </c>
      <c r="E180" s="237">
        <f ca="1">IF(ISERROR(VLOOKUP($B180,'DTOC backsheet'!$D$5:$U$181,E$11,0)),"",VLOOKUP($B180,'DTOC backsheet'!$D$5:$U$181, E$11,0))</f>
        <v>1062.3702859276875</v>
      </c>
      <c r="F180" s="237">
        <f ca="1">IF(ISERROR(VLOOKUP($B180,'DTOC backsheet'!$D$5:$U$181,F$11,0)),"",VLOOKUP($B180,'DTOC backsheet'!$D$5:$U$181, F$11,0))</f>
        <v>1423.1538688170003</v>
      </c>
      <c r="G180" s="242">
        <f ca="1">IF(ISERROR(VLOOKUP($B180,'DTOC backsheet'!$D$5:$U$181,G$11,0)),"",VLOOKUP($B180,'DTOC backsheet'!$D$5:$U$181, G$11,0))</f>
        <v>1700.6098400509466</v>
      </c>
      <c r="H180" s="239">
        <f ca="1">IF(ISERROR(VLOOKUP($B180,'DTOC backsheet'!$D$188:$U$364,H$11,0)),"",VLOOKUP($B180,'DTOC backsheet'!$D$188:$U$364, H$11,0))</f>
        <v>787.46356559513288</v>
      </c>
      <c r="I180" s="237">
        <f ca="1">IF(ISERROR(VLOOKUP($B180,'DTOC backsheet'!$D$188:$U$364,I$11,0)),"",VLOOKUP($B180,'DTOC backsheet'!$D$188:$U$364, I$11,0))</f>
        <v>1026.8615149064326</v>
      </c>
      <c r="J180" s="237">
        <f ca="1">IF(ISERROR(VLOOKUP($B180,'DTOC backsheet'!$D$188:$U$364,J$11,0)),"",VLOOKUP($B180,'DTOC backsheet'!$D$188:$U$364, J$11,0))</f>
        <v>853.80003788308954</v>
      </c>
      <c r="K180" s="242">
        <f ca="1">IF(ISERROR(VLOOKUP($B180,'DTOC backsheet'!$D$188:$U$364,K$11,0)),"",VLOOKUP($B180,'DTOC backsheet'!$D$188:$U$364, K$11,0))</f>
        <v>791.29934800634123</v>
      </c>
      <c r="L180" s="239">
        <f ca="1">IF(ISERROR(VLOOKUP($B180,'DTOC backsheet'!$D$5:$U$181,L$11,0)),"",VLOOKUP($B180,'DTOC backsheet'!$D$5:$U$181, L$11,0))</f>
        <v>1694.5132887161742</v>
      </c>
      <c r="M180" s="239">
        <f ca="1">IF(ISERROR(VLOOKUP($B180,'DTOC backsheet'!$D$5:$U$181,M$11,0)),"",VLOOKUP($B180,'DTOC backsheet'!$D$5:$U$181, M$11,0))</f>
        <v>1510.6213672376546</v>
      </c>
      <c r="N180" s="237">
        <f ca="1">IF(ISERROR(VLOOKUP($B180,'DTOC backsheet'!$D$5:$U$181,N$11,0)),"",VLOOKUP($B180,'DTOC backsheet'!$D$5:$U$181, N$11,0))</f>
        <v>1528.4464737367994</v>
      </c>
      <c r="O180" s="378"/>
    </row>
    <row r="181" spans="1:15">
      <c r="A181" s="3">
        <v>166</v>
      </c>
      <c r="B181" s="202" t="str">
        <f t="shared" ca="1" si="2"/>
        <v>E06000037</v>
      </c>
      <c r="C181" s="203" t="str">
        <f ca="1">IFERROR(VLOOKUP($B181,'Org list'!$J$9:$K$637,2,0), "")</f>
        <v>West Berkshire</v>
      </c>
      <c r="D181" s="331">
        <f ca="1">IF(ISERROR(VLOOKUP($B181,'DTOC backsheet'!$D$5:$U$181,D$11,0)),"",VLOOKUP($B181,'DTOC backsheet'!$D$5:$U$181, D$11,0))</f>
        <v>1475.4609411426991</v>
      </c>
      <c r="E181" s="237">
        <f ca="1">IF(ISERROR(VLOOKUP($B181,'DTOC backsheet'!$D$5:$U$181,E$11,0)),"",VLOOKUP($B181,'DTOC backsheet'!$D$5:$U$181, E$11,0))</f>
        <v>913.02453508773999</v>
      </c>
      <c r="F181" s="237">
        <f ca="1">IF(ISERROR(VLOOKUP($B181,'DTOC backsheet'!$D$5:$U$181,F$11,0)),"",VLOOKUP($B181,'DTOC backsheet'!$D$5:$U$181, F$11,0))</f>
        <v>881.45498792365083</v>
      </c>
      <c r="G181" s="242">
        <f ca="1">IF(ISERROR(VLOOKUP($B181,'DTOC backsheet'!$D$5:$U$181,G$11,0)),"",VLOOKUP($B181,'DTOC backsheet'!$D$5:$U$181, G$11,0))</f>
        <v>854.03932854431002</v>
      </c>
      <c r="H181" s="239">
        <f ca="1">IF(ISERROR(VLOOKUP($B181,'DTOC backsheet'!$D$188:$U$364,H$11,0)),"",VLOOKUP($B181,'DTOC backsheet'!$D$188:$U$364, H$11,0))</f>
        <v>846.64970561593623</v>
      </c>
      <c r="I181" s="237">
        <f ca="1">IF(ISERROR(VLOOKUP($B181,'DTOC backsheet'!$D$188:$U$364,I$11,0)),"",VLOOKUP($B181,'DTOC backsheet'!$D$188:$U$364, I$11,0))</f>
        <v>825.1946448498403</v>
      </c>
      <c r="J181" s="237">
        <f ca="1">IF(ISERROR(VLOOKUP($B181,'DTOC backsheet'!$D$188:$U$364,J$11,0)),"",VLOOKUP($B181,'DTOC backsheet'!$D$188:$U$364, J$11,0))</f>
        <v>803.73958408374438</v>
      </c>
      <c r="K181" s="242">
        <f ca="1">IF(ISERROR(VLOOKUP($B181,'DTOC backsheet'!$D$188:$U$364,K$11,0)),"",VLOOKUP($B181,'DTOC backsheet'!$D$188:$U$364, K$11,0))</f>
        <v>782.28452331764856</v>
      </c>
      <c r="L181" s="239">
        <f ca="1">IF(ISERROR(VLOOKUP($B181,'DTOC backsheet'!$D$5:$U$181,L$11,0)),"",VLOOKUP($B181,'DTOC backsheet'!$D$5:$U$181, L$11,0))</f>
        <v>784.76010725219805</v>
      </c>
      <c r="M181" s="239">
        <f ca="1">IF(ISERROR(VLOOKUP($B181,'DTOC backsheet'!$D$5:$U$181,M$11,0)),"",VLOOKUP($B181,'DTOC backsheet'!$D$5:$U$181, M$11,0))</f>
        <v>959.70137196036421</v>
      </c>
      <c r="N181" s="237">
        <f ca="1">IF(ISERROR(VLOOKUP($B181,'DTOC backsheet'!$D$5:$U$181,N$11,0)),"",VLOOKUP($B181,'DTOC backsheet'!$D$5:$U$181, N$11,0))</f>
        <v>761.65465719640258</v>
      </c>
      <c r="O181" s="378"/>
    </row>
    <row r="182" spans="1:15">
      <c r="A182" s="3">
        <v>167</v>
      </c>
      <c r="B182" s="202" t="str">
        <f t="shared" ca="1" si="2"/>
        <v>E10000032</v>
      </c>
      <c r="C182" s="203" t="str">
        <f ca="1">IFERROR(VLOOKUP($B182,'Org list'!$J$9:$K$637,2,0), "")</f>
        <v>West Sussex</v>
      </c>
      <c r="D182" s="331">
        <f ca="1">IF(ISERROR(VLOOKUP($B182,'DTOC backsheet'!$D$5:$U$181,D$11,0)),"",VLOOKUP($B182,'DTOC backsheet'!$D$5:$U$181, D$11,0))</f>
        <v>1002.7678775905715</v>
      </c>
      <c r="E182" s="237">
        <f ca="1">IF(ISERROR(VLOOKUP($B182,'DTOC backsheet'!$D$5:$U$181,E$11,0)),"",VLOOKUP($B182,'DTOC backsheet'!$D$5:$U$181, E$11,0))</f>
        <v>1001.0986211357445</v>
      </c>
      <c r="F182" s="237">
        <f ca="1">IF(ISERROR(VLOOKUP($B182,'DTOC backsheet'!$D$5:$U$181,F$11,0)),"",VLOOKUP($B182,'DTOC backsheet'!$D$5:$U$181, F$11,0))</f>
        <v>1025.6822161977409</v>
      </c>
      <c r="G182" s="242">
        <f ca="1">IF(ISERROR(VLOOKUP($B182,'DTOC backsheet'!$D$5:$U$181,G$11,0)),"",VLOOKUP($B182,'DTOC backsheet'!$D$5:$U$181, G$11,0))</f>
        <v>999.4293646809175</v>
      </c>
      <c r="H182" s="239">
        <f ca="1">IF(ISERROR(VLOOKUP($B182,'DTOC backsheet'!$D$188:$U$364,H$11,0)),"",VLOOKUP($B182,'DTOC backsheet'!$D$188:$U$364, H$11,0))</f>
        <v>772.10817640117989</v>
      </c>
      <c r="I182" s="237">
        <f ca="1">IF(ISERROR(VLOOKUP($B182,'DTOC backsheet'!$D$188:$U$364,I$11,0)),"",VLOOKUP($B182,'DTOC backsheet'!$D$188:$U$364, I$11,0))</f>
        <v>935.4098082521117</v>
      </c>
      <c r="J182" s="237">
        <f ca="1">IF(ISERROR(VLOOKUP($B182,'DTOC backsheet'!$D$188:$U$364,J$11,0)),"",VLOOKUP($B182,'DTOC backsheet'!$D$188:$U$364, J$11,0))</f>
        <v>957.98607071998254</v>
      </c>
      <c r="K182" s="242">
        <f ca="1">IF(ISERROR(VLOOKUP($B182,'DTOC backsheet'!$D$188:$U$364,K$11,0)),"",VLOOKUP($B182,'DTOC backsheet'!$D$188:$U$364, K$11,0))</f>
        <v>910.27490270454894</v>
      </c>
      <c r="L182" s="239">
        <f ca="1">IF(ISERROR(VLOOKUP($B182,'DTOC backsheet'!$D$5:$U$181,L$11,0)),"",VLOOKUP($B182,'DTOC backsheet'!$D$5:$U$181, L$11,0))</f>
        <v>1296.4794993215914</v>
      </c>
      <c r="M182" s="239">
        <f ca="1">IF(ISERROR(VLOOKUP($B182,'DTOC backsheet'!$D$5:$U$181,M$11,0)),"",VLOOKUP($B182,'DTOC backsheet'!$D$5:$U$181, M$11,0))</f>
        <v>1366.6164213884433</v>
      </c>
      <c r="N182" s="237">
        <f ca="1">IF(ISERROR(VLOOKUP($B182,'DTOC backsheet'!$D$5:$U$181,N$11,0)),"",VLOOKUP($B182,'DTOC backsheet'!$D$5:$U$181, N$11,0))</f>
        <v>1412.5214884064471</v>
      </c>
      <c r="O182" s="378"/>
    </row>
    <row r="183" spans="1:15">
      <c r="A183" s="3">
        <v>168</v>
      </c>
      <c r="B183" s="202" t="str">
        <f t="shared" ca="1" si="2"/>
        <v>E09000033</v>
      </c>
      <c r="C183" s="203" t="str">
        <f ca="1">IFERROR(VLOOKUP($B183,'Org list'!$J$9:$K$637,2,0), "")</f>
        <v>Westminster</v>
      </c>
      <c r="D183" s="331">
        <f ca="1">IF(ISERROR(VLOOKUP($B183,'DTOC backsheet'!$D$5:$U$181,D$11,0)),"",VLOOKUP($B183,'DTOC backsheet'!$D$5:$U$181, D$11,0))</f>
        <v>863.21719094989248</v>
      </c>
      <c r="E183" s="237">
        <f ca="1">IF(ISERROR(VLOOKUP($B183,'DTOC backsheet'!$D$5:$U$181,E$11,0)),"",VLOOKUP($B183,'DTOC backsheet'!$D$5:$U$181, E$11,0))</f>
        <v>711.56383643042807</v>
      </c>
      <c r="F183" s="237">
        <f ca="1">IF(ISERROR(VLOOKUP($B183,'DTOC backsheet'!$D$5:$U$181,F$11,0)),"",VLOOKUP($B183,'DTOC backsheet'!$D$5:$U$181, F$11,0))</f>
        <v>791.85090647014442</v>
      </c>
      <c r="G183" s="242">
        <f ca="1">IF(ISERROR(VLOOKUP($B183,'DTOC backsheet'!$D$5:$U$181,G$11,0)),"",VLOOKUP($B183,'DTOC backsheet'!$D$5:$U$181, G$11,0))</f>
        <v>531.04911686400681</v>
      </c>
      <c r="H183" s="239">
        <f ca="1">IF(ISERROR(VLOOKUP($B183,'DTOC backsheet'!$D$188:$U$364,H$11,0)),"",VLOOKUP($B183,'DTOC backsheet'!$D$188:$U$364, H$11,0))</f>
        <v>612.5319889841029</v>
      </c>
      <c r="I183" s="237">
        <f ca="1">IF(ISERROR(VLOOKUP($B183,'DTOC backsheet'!$D$188:$U$364,I$11,0)),"",VLOOKUP($B183,'DTOC backsheet'!$D$188:$U$364, I$11,0))</f>
        <v>594.10221257986359</v>
      </c>
      <c r="J183" s="237">
        <f ca="1">IF(ISERROR(VLOOKUP($B183,'DTOC backsheet'!$D$188:$U$364,J$11,0)),"",VLOOKUP($B183,'DTOC backsheet'!$D$188:$U$364, J$11,0))</f>
        <v>575.67243617562428</v>
      </c>
      <c r="K183" s="242">
        <f ca="1">IF(ISERROR(VLOOKUP($B183,'DTOC backsheet'!$D$188:$U$364,K$11,0)),"",VLOOKUP($B183,'DTOC backsheet'!$D$188:$U$364, K$11,0))</f>
        <v>557.24265977138487</v>
      </c>
      <c r="L183" s="239">
        <f ca="1">IF(ISERROR(VLOOKUP($B183,'DTOC backsheet'!$D$5:$U$181,L$11,0)),"",VLOOKUP($B183,'DTOC backsheet'!$D$5:$U$181, L$11,0))</f>
        <v>348.83046592267897</v>
      </c>
      <c r="M183" s="239">
        <f ca="1">IF(ISERROR(VLOOKUP($B183,'DTOC backsheet'!$D$5:$U$181,M$11,0)),"",VLOOKUP($B183,'DTOC backsheet'!$D$5:$U$181, M$11,0))</f>
        <v>396.06792484970839</v>
      </c>
      <c r="N183" s="237">
        <f ca="1">IF(ISERROR(VLOOKUP($B183,'DTOC backsheet'!$D$5:$U$181,N$11,0)),"",VLOOKUP($B183,'DTOC backsheet'!$D$5:$U$181, N$11,0))</f>
        <v>541.93304527273335</v>
      </c>
      <c r="O183" s="378"/>
    </row>
    <row r="184" spans="1:15">
      <c r="A184" s="3">
        <v>169</v>
      </c>
      <c r="B184" s="202" t="str">
        <f t="shared" ca="1" si="2"/>
        <v>E08000010</v>
      </c>
      <c r="C184" s="203" t="str">
        <f ca="1">IFERROR(VLOOKUP($B184,'Org list'!$J$9:$K$637,2,0), "")</f>
        <v>Wigan</v>
      </c>
      <c r="D184" s="331">
        <f ca="1">IF(ISERROR(VLOOKUP($B184,'DTOC backsheet'!$D$5:$U$181,D$11,0)),"",VLOOKUP($B184,'DTOC backsheet'!$D$5:$U$181, D$11,0))</f>
        <v>462.60492748122948</v>
      </c>
      <c r="E184" s="237">
        <f ca="1">IF(ISERROR(VLOOKUP($B184,'DTOC backsheet'!$D$5:$U$181,E$11,0)),"",VLOOKUP($B184,'DTOC backsheet'!$D$5:$U$181, E$11,0))</f>
        <v>568.02849939021712</v>
      </c>
      <c r="F184" s="237">
        <f ca="1">IF(ISERROR(VLOOKUP($B184,'DTOC backsheet'!$D$5:$U$181,F$11,0)),"",VLOOKUP($B184,'DTOC backsheet'!$D$5:$U$181, F$11,0))</f>
        <v>569.9953570750863</v>
      </c>
      <c r="G184" s="242">
        <f ca="1">IF(ISERROR(VLOOKUP($B184,'DTOC backsheet'!$D$5:$U$181,G$11,0)),"",VLOOKUP($B184,'DTOC backsheet'!$D$5:$U$181, G$11,0))</f>
        <v>548.75329407849927</v>
      </c>
      <c r="H184" s="239">
        <f ca="1">IF(ISERROR(VLOOKUP($B184,'DTOC backsheet'!$D$188:$U$364,H$11,0)),"",VLOOKUP($B184,'DTOC backsheet'!$D$188:$U$364, H$11,0))</f>
        <v>503.04439575905832</v>
      </c>
      <c r="I184" s="237">
        <f ca="1">IF(ISERROR(VLOOKUP($B184,'DTOC backsheet'!$D$188:$U$364,I$11,0)),"",VLOOKUP($B184,'DTOC backsheet'!$D$188:$U$364, I$11,0))</f>
        <v>536.26799610056571</v>
      </c>
      <c r="J184" s="237">
        <f ca="1">IF(ISERROR(VLOOKUP($B184,'DTOC backsheet'!$D$188:$U$364,J$11,0)),"",VLOOKUP($B184,'DTOC backsheet'!$D$188:$U$364, J$11,0))</f>
        <v>538.22232553241906</v>
      </c>
      <c r="K184" s="242">
        <f ca="1">IF(ISERROR(VLOOKUP($B184,'DTOC backsheet'!$D$188:$U$364,K$11,0)),"",VLOOKUP($B184,'DTOC backsheet'!$D$188:$U$364, K$11,0))</f>
        <v>450.66836698538788</v>
      </c>
      <c r="L184" s="239">
        <f ca="1">IF(ISERROR(VLOOKUP($B184,'DTOC backsheet'!$D$5:$U$181,L$11,0)),"",VLOOKUP($B184,'DTOC backsheet'!$D$5:$U$181, L$11,0))</f>
        <v>624.60368642033814</v>
      </c>
      <c r="M184" s="239">
        <f ca="1">IF(ISERROR(VLOOKUP($B184,'DTOC backsheet'!$D$5:$U$181,M$11,0)),"",VLOOKUP($B184,'DTOC backsheet'!$D$5:$U$181, M$11,0))</f>
        <v>598.41567203350291</v>
      </c>
      <c r="N184" s="237">
        <f ca="1">IF(ISERROR(VLOOKUP($B184,'DTOC backsheet'!$D$5:$U$181,N$11,0)),"",VLOOKUP($B184,'DTOC backsheet'!$D$5:$U$181, N$11,0))</f>
        <v>318.16483150572918</v>
      </c>
      <c r="O184" s="378"/>
    </row>
    <row r="185" spans="1:15">
      <c r="A185" s="3">
        <v>170</v>
      </c>
      <c r="B185" s="202" t="str">
        <f t="shared" ca="1" si="2"/>
        <v>E06000054</v>
      </c>
      <c r="C185" s="203" t="str">
        <f ca="1">IFERROR(VLOOKUP($B185,'Org list'!$J$9:$K$637,2,0), "")</f>
        <v>Wiltshire</v>
      </c>
      <c r="D185" s="331">
        <f ca="1">IF(ISERROR(VLOOKUP($B185,'DTOC backsheet'!$D$5:$U$181,D$11,0)),"",VLOOKUP($B185,'DTOC backsheet'!$D$5:$U$181, D$11,0))</f>
        <v>1042.156017659466</v>
      </c>
      <c r="E185" s="237">
        <f ca="1">IF(ISERROR(VLOOKUP($B185,'DTOC backsheet'!$D$5:$U$181,E$11,0)),"",VLOOKUP($B185,'DTOC backsheet'!$D$5:$U$181, E$11,0))</f>
        <v>1374.1118050103873</v>
      </c>
      <c r="F185" s="237">
        <f ca="1">IF(ISERROR(VLOOKUP($B185,'DTOC backsheet'!$D$5:$U$181,F$11,0)),"",VLOOKUP($B185,'DTOC backsheet'!$D$5:$U$181, F$11,0))</f>
        <v>1489.1721775184753</v>
      </c>
      <c r="G185" s="242">
        <f ca="1">IF(ISERROR(VLOOKUP($B185,'DTOC backsheet'!$D$5:$U$181,G$11,0)),"",VLOOKUP($B185,'DTOC backsheet'!$D$5:$U$181, G$11,0))</f>
        <v>1481.765992621403</v>
      </c>
      <c r="H185" s="239">
        <f ca="1">IF(ISERROR(VLOOKUP($B185,'DTOC backsheet'!$D$188:$U$364,H$11,0)),"",VLOOKUP($B185,'DTOC backsheet'!$D$188:$U$364, H$11,0))</f>
        <v>1078.7165927606254</v>
      </c>
      <c r="I185" s="237">
        <f ca="1">IF(ISERROR(VLOOKUP($B185,'DTOC backsheet'!$D$188:$U$364,I$11,0)),"",VLOOKUP($B185,'DTOC backsheet'!$D$188:$U$364, I$11,0))</f>
        <v>1078.7165927606254</v>
      </c>
      <c r="J185" s="237">
        <f ca="1">IF(ISERROR(VLOOKUP($B185,'DTOC backsheet'!$D$188:$U$364,J$11,0)),"",VLOOKUP($B185,'DTOC backsheet'!$D$188:$U$364, J$11,0))</f>
        <v>1078.7165927606254</v>
      </c>
      <c r="K185" s="242">
        <f ca="1">IF(ISERROR(VLOOKUP($B185,'DTOC backsheet'!$D$188:$U$364,K$11,0)),"",VLOOKUP($B185,'DTOC backsheet'!$D$188:$U$364, K$11,0))</f>
        <v>1078.7165927606254</v>
      </c>
      <c r="L185" s="239">
        <f ca="1">IF(ISERROR(VLOOKUP($B185,'DTOC backsheet'!$D$5:$U$181,L$11,0)),"",VLOOKUP($B185,'DTOC backsheet'!$D$5:$U$181, L$11,0))</f>
        <v>1315.1943665020667</v>
      </c>
      <c r="M185" s="239">
        <f ca="1">IF(ISERROR(VLOOKUP($B185,'DTOC backsheet'!$D$5:$U$181,M$11,0)),"",VLOOKUP($B185,'DTOC backsheet'!$D$5:$U$181, M$11,0))</f>
        <v>1056.6698302808463</v>
      </c>
      <c r="N185" s="237">
        <f ca="1">IF(ISERROR(VLOOKUP($B185,'DTOC backsheet'!$D$5:$U$181,N$11,0)),"",VLOOKUP($B185,'DTOC backsheet'!$D$5:$U$181, N$11,0))</f>
        <v>1087.6402823357744</v>
      </c>
      <c r="O185" s="378"/>
    </row>
    <row r="186" spans="1:15">
      <c r="A186" s="3">
        <v>171</v>
      </c>
      <c r="B186" s="202" t="str">
        <f t="shared" ca="1" si="2"/>
        <v>E06000040</v>
      </c>
      <c r="C186" s="203" t="str">
        <f ca="1">IFERROR(VLOOKUP($B186,'Org list'!$J$9:$K$637,2,0), "")</f>
        <v>Windsor and Maidenhead</v>
      </c>
      <c r="D186" s="331">
        <f ca="1">IF(ISERROR(VLOOKUP($B186,'DTOC backsheet'!$D$5:$U$181,D$11,0)),"",VLOOKUP($B186,'DTOC backsheet'!$D$5:$U$181, D$11,0))</f>
        <v>497.016353080557</v>
      </c>
      <c r="E186" s="237">
        <f ca="1">IF(ISERROR(VLOOKUP($B186,'DTOC backsheet'!$D$5:$U$181,E$11,0)),"",VLOOKUP($B186,'DTOC backsheet'!$D$5:$U$181, E$11,0))</f>
        <v>1038.659174483488</v>
      </c>
      <c r="F186" s="237">
        <f ca="1">IF(ISERROR(VLOOKUP($B186,'DTOC backsheet'!$D$5:$U$181,F$11,0)),"",VLOOKUP($B186,'DTOC backsheet'!$D$5:$U$181, F$11,0))</f>
        <v>863.65341635653135</v>
      </c>
      <c r="G186" s="242">
        <f ca="1">IF(ISERROR(VLOOKUP($B186,'DTOC backsheet'!$D$5:$U$181,G$11,0)),"",VLOOKUP($B186,'DTOC backsheet'!$D$5:$U$181, G$11,0))</f>
        <v>792.77608431511385</v>
      </c>
      <c r="H186" s="239">
        <f ca="1">IF(ISERROR(VLOOKUP($B186,'DTOC backsheet'!$D$188:$U$364,H$11,0)),"",VLOOKUP($B186,'DTOC backsheet'!$D$188:$U$364, H$11,0))</f>
        <v>491.5737271699287</v>
      </c>
      <c r="I186" s="237">
        <f ca="1">IF(ISERROR(VLOOKUP($B186,'DTOC backsheet'!$D$188:$U$364,I$11,0)),"",VLOOKUP($B186,'DTOC backsheet'!$D$188:$U$364, I$11,0))</f>
        <v>925.82613633064307</v>
      </c>
      <c r="J186" s="237">
        <f ca="1">IF(ISERROR(VLOOKUP($B186,'DTOC backsheet'!$D$188:$U$364,J$11,0)),"",VLOOKUP($B186,'DTOC backsheet'!$D$188:$U$364, J$11,0))</f>
        <v>841.5811689534645</v>
      </c>
      <c r="K186" s="242">
        <f ca="1">IF(ISERROR(VLOOKUP($B186,'DTOC backsheet'!$D$188:$U$364,K$11,0)),"",VLOOKUP($B186,'DTOC backsheet'!$D$188:$U$364, K$11,0))</f>
        <v>783.39134612592852</v>
      </c>
      <c r="L186" s="239">
        <f ca="1">IF(ISERROR(VLOOKUP($B186,'DTOC backsheet'!$D$5:$U$181,L$11,0)),"",VLOOKUP($B186,'DTOC backsheet'!$D$5:$U$181, L$11,0))</f>
        <v>876.32136168632155</v>
      </c>
      <c r="M186" s="239">
        <f ca="1">IF(ISERROR(VLOOKUP($B186,'DTOC backsheet'!$D$5:$U$181,M$11,0)),"",VLOOKUP($B186,'DTOC backsheet'!$D$5:$U$181, M$11,0))</f>
        <v>813.78901476717886</v>
      </c>
      <c r="N186" s="237">
        <f ca="1">IF(ISERROR(VLOOKUP($B186,'DTOC backsheet'!$D$5:$U$181,N$11,0)),"",VLOOKUP($B186,'DTOC backsheet'!$D$5:$U$181, N$11,0))</f>
        <v>549.76354999746445</v>
      </c>
      <c r="O186" s="378"/>
    </row>
    <row r="187" spans="1:15">
      <c r="A187" s="3">
        <v>172</v>
      </c>
      <c r="B187" s="202" t="str">
        <f t="shared" ca="1" si="2"/>
        <v>E08000015</v>
      </c>
      <c r="C187" s="203" t="str">
        <f ca="1">IFERROR(VLOOKUP($B187,'Org list'!$J$9:$K$637,2,0), "")</f>
        <v>Wirral</v>
      </c>
      <c r="D187" s="331">
        <f ca="1">IF(ISERROR(VLOOKUP($B187,'DTOC backsheet'!$D$5:$U$181,D$11,0)),"",VLOOKUP($B187,'DTOC backsheet'!$D$5:$U$181, D$11,0))</f>
        <v>221.88253926862961</v>
      </c>
      <c r="E187" s="237">
        <f ca="1">IF(ISERROR(VLOOKUP($B187,'DTOC backsheet'!$D$5:$U$181,E$11,0)),"",VLOOKUP($B187,'DTOC backsheet'!$D$5:$U$181, E$11,0))</f>
        <v>263.7322708744565</v>
      </c>
      <c r="F187" s="237">
        <f ca="1">IF(ISERROR(VLOOKUP($B187,'DTOC backsheet'!$D$5:$U$181,F$11,0)),"",VLOOKUP($B187,'DTOC backsheet'!$D$5:$U$181, F$11,0))</f>
        <v>189.50821859242387</v>
      </c>
      <c r="G187" s="242">
        <f ca="1">IF(ISERROR(VLOOKUP($B187,'DTOC backsheet'!$D$5:$U$181,G$11,0)),"",VLOOKUP($B187,'DTOC backsheet'!$D$5:$U$181, G$11,0))</f>
        <v>249.12434569129053</v>
      </c>
      <c r="H187" s="239">
        <f ca="1">IF(ISERROR(VLOOKUP($B187,'DTOC backsheet'!$D$188:$U$364,H$11,0)),"",VLOOKUP($B187,'DTOC backsheet'!$D$188:$U$364, H$11,0))</f>
        <v>172.15940866040228</v>
      </c>
      <c r="I187" s="237">
        <f ca="1">IF(ISERROR(VLOOKUP($B187,'DTOC backsheet'!$D$188:$U$364,I$11,0)),"",VLOOKUP($B187,'DTOC backsheet'!$D$188:$U$364, I$11,0))</f>
        <v>172.15940866040228</v>
      </c>
      <c r="J187" s="237">
        <f ca="1">IF(ISERROR(VLOOKUP($B187,'DTOC backsheet'!$D$188:$U$364,J$11,0)),"",VLOOKUP($B187,'DTOC backsheet'!$D$188:$U$364, J$11,0))</f>
        <v>172.15940866040228</v>
      </c>
      <c r="K187" s="242">
        <f ca="1">IF(ISERROR(VLOOKUP($B187,'DTOC backsheet'!$D$188:$U$364,K$11,0)),"",VLOOKUP($B187,'DTOC backsheet'!$D$188:$U$364, K$11,0))</f>
        <v>172.15940866040228</v>
      </c>
      <c r="L187" s="239">
        <f ca="1">IF(ISERROR(VLOOKUP($B187,'DTOC backsheet'!$D$5:$U$181,L$11,0)),"",VLOOKUP($B187,'DTOC backsheet'!$D$5:$U$181, L$11,0))</f>
        <v>249.76902766749436</v>
      </c>
      <c r="M187" s="239">
        <f ca="1">IF(ISERROR(VLOOKUP($B187,'DTOC backsheet'!$D$5:$U$181,M$11,0)),"",VLOOKUP($B187,'DTOC backsheet'!$D$5:$U$181, M$11,0))</f>
        <v>240.31404870216332</v>
      </c>
      <c r="N187" s="237">
        <f ca="1">IF(ISERROR(VLOOKUP($B187,'DTOC backsheet'!$D$5:$U$181,N$11,0)),"",VLOOKUP($B187,'DTOC backsheet'!$D$5:$U$181, N$11,0))</f>
        <v>247.79924038305037</v>
      </c>
      <c r="O187" s="378"/>
    </row>
    <row r="188" spans="1:15">
      <c r="A188" s="3">
        <v>173</v>
      </c>
      <c r="B188" s="202" t="str">
        <f t="shared" ca="1" si="2"/>
        <v>E06000041</v>
      </c>
      <c r="C188" s="203" t="str">
        <f ca="1">IFERROR(VLOOKUP($B188,'Org list'!$J$9:$K$637,2,0), "")</f>
        <v>Wokingham</v>
      </c>
      <c r="D188" s="331">
        <f ca="1">IF(ISERROR(VLOOKUP($B188,'DTOC backsheet'!$D$5:$U$181,D$11,0)),"",VLOOKUP($B188,'DTOC backsheet'!$D$5:$U$181, D$11,0))</f>
        <v>934.33577469074839</v>
      </c>
      <c r="E188" s="237">
        <f ca="1">IF(ISERROR(VLOOKUP($B188,'DTOC backsheet'!$D$5:$U$181,E$11,0)),"",VLOOKUP($B188,'DTOC backsheet'!$D$5:$U$181, E$11,0))</f>
        <v>1005.7706558139334</v>
      </c>
      <c r="F188" s="237">
        <f ca="1">IF(ISERROR(VLOOKUP($B188,'DTOC backsheet'!$D$5:$U$181,F$11,0)),"",VLOOKUP($B188,'DTOC backsheet'!$D$5:$U$181, F$11,0))</f>
        <v>1068.2761767967202</v>
      </c>
      <c r="G188" s="242">
        <f ca="1">IF(ISERROR(VLOOKUP($B188,'DTOC backsheet'!$D$5:$U$181,G$11,0)),"",VLOOKUP($B188,'DTOC backsheet'!$D$5:$U$181, G$11,0))</f>
        <v>664.01969044051452</v>
      </c>
      <c r="H188" s="239">
        <f ca="1">IF(ISERROR(VLOOKUP($B188,'DTOC backsheet'!$D$188:$U$364,H$11,0)),"",VLOOKUP($B188,'DTOC backsheet'!$D$188:$U$364, H$11,0))</f>
        <v>932.83942166529198</v>
      </c>
      <c r="I188" s="237">
        <f ca="1">IF(ISERROR(VLOOKUP($B188,'DTOC backsheet'!$D$188:$U$364,I$11,0)),"",VLOOKUP($B188,'DTOC backsheet'!$D$188:$U$364, I$11,0))</f>
        <v>820.25535353327393</v>
      </c>
      <c r="J188" s="237">
        <f ca="1">IF(ISERROR(VLOOKUP($B188,'DTOC backsheet'!$D$188:$U$364,J$11,0)),"",VLOOKUP($B188,'DTOC backsheet'!$D$188:$U$364, J$11,0))</f>
        <v>820.25535353327393</v>
      </c>
      <c r="K188" s="242">
        <f ca="1">IF(ISERROR(VLOOKUP($B188,'DTOC backsheet'!$D$188:$U$364,K$11,0)),"",VLOOKUP($B188,'DTOC backsheet'!$D$188:$U$364, K$11,0))</f>
        <v>820.25535353327393</v>
      </c>
      <c r="L188" s="239">
        <f ca="1">IF(ISERROR(VLOOKUP($B188,'DTOC backsheet'!$D$5:$U$181,L$11,0)),"",VLOOKUP($B188,'DTOC backsheet'!$D$5:$U$181, L$11,0))</f>
        <v>717.32134838400043</v>
      </c>
      <c r="M188" s="239">
        <f ca="1">IF(ISERROR(VLOOKUP($B188,'DTOC backsheet'!$D$5:$U$181,M$11,0)),"",VLOOKUP($B188,'DTOC backsheet'!$D$5:$U$181, M$11,0))</f>
        <v>840.35965141399151</v>
      </c>
      <c r="N188" s="237">
        <f ca="1">IF(ISERROR(VLOOKUP($B188,'DTOC backsheet'!$D$5:$U$181,N$11,0)),"",VLOOKUP($B188,'DTOC backsheet'!$D$5:$U$181, N$11,0))</f>
        <v>761.55080372157897</v>
      </c>
      <c r="O188" s="378"/>
    </row>
    <row r="189" spans="1:15">
      <c r="A189" s="3">
        <v>174</v>
      </c>
      <c r="B189" s="202" t="str">
        <f t="shared" ca="1" si="2"/>
        <v>E08000031</v>
      </c>
      <c r="C189" s="203" t="str">
        <f ca="1">IFERROR(VLOOKUP($B189,'Org list'!$J$9:$K$637,2,0), "")</f>
        <v>Wolverhampton</v>
      </c>
      <c r="D189" s="331">
        <f ca="1">IF(ISERROR(VLOOKUP($B189,'DTOC backsheet'!$D$5:$U$181,D$11,0)),"",VLOOKUP($B189,'DTOC backsheet'!$D$5:$U$181, D$11,0))</f>
        <v>986.17258230819243</v>
      </c>
      <c r="E189" s="237">
        <f ca="1">IF(ISERROR(VLOOKUP($B189,'DTOC backsheet'!$D$5:$U$181,E$11,0)),"",VLOOKUP($B189,'DTOC backsheet'!$D$5:$U$181, E$11,0))</f>
        <v>708.571902062807</v>
      </c>
      <c r="F189" s="237">
        <f ca="1">IF(ISERROR(VLOOKUP($B189,'DTOC backsheet'!$D$5:$U$181,F$11,0)),"",VLOOKUP($B189,'DTOC backsheet'!$D$5:$U$181, F$11,0))</f>
        <v>906.41990069073358</v>
      </c>
      <c r="G189" s="242">
        <f ca="1">IF(ISERROR(VLOOKUP($B189,'DTOC backsheet'!$D$5:$U$181,G$11,0)),"",VLOOKUP($B189,'DTOC backsheet'!$D$5:$U$181, G$11,0))</f>
        <v>833.31327587472958</v>
      </c>
      <c r="H189" s="239">
        <f ca="1">IF(ISERROR(VLOOKUP($B189,'DTOC backsheet'!$D$188:$U$364,H$11,0)),"",VLOOKUP($B189,'DTOC backsheet'!$D$188:$U$364, H$11,0))</f>
        <v>976.18736137254234</v>
      </c>
      <c r="I189" s="237">
        <f ca="1">IF(ISERROR(VLOOKUP($B189,'DTOC backsheet'!$D$188:$U$364,I$11,0)),"",VLOOKUP($B189,'DTOC backsheet'!$D$188:$U$364, I$11,0))</f>
        <v>1032.7410133100957</v>
      </c>
      <c r="J189" s="237">
        <f ca="1">IF(ISERROR(VLOOKUP($B189,'DTOC backsheet'!$D$188:$U$364,J$11,0)),"",VLOOKUP($B189,'DTOC backsheet'!$D$188:$U$364, J$11,0))</f>
        <v>750.48224598212676</v>
      </c>
      <c r="K189" s="242">
        <f ca="1">IF(ISERROR(VLOOKUP($B189,'DTOC backsheet'!$D$188:$U$364,K$11,0)),"",VLOOKUP($B189,'DTOC backsheet'!$D$188:$U$364, K$11,0))</f>
        <v>708.19438011891123</v>
      </c>
      <c r="L189" s="239">
        <f ca="1">IF(ISERROR(VLOOKUP($B189,'DTOC backsheet'!$D$5:$U$181,L$11,0)),"",VLOOKUP($B189,'DTOC backsheet'!$D$5:$U$181, L$11,0))</f>
        <v>1543.252357827469</v>
      </c>
      <c r="M189" s="239">
        <f ca="1">IF(ISERROR(VLOOKUP($B189,'DTOC backsheet'!$D$5:$U$181,M$11,0)),"",VLOOKUP($B189,'DTOC backsheet'!$D$5:$U$181, M$11,0))</f>
        <v>2040.5169009901001</v>
      </c>
      <c r="N189" s="237">
        <f ca="1">IF(ISERROR(VLOOKUP($B189,'DTOC backsheet'!$D$5:$U$181,N$11,0)),"",VLOOKUP($B189,'DTOC backsheet'!$D$5:$U$181, N$11,0))</f>
        <v>2253.4847073855713</v>
      </c>
      <c r="O189" s="378"/>
    </row>
    <row r="190" spans="1:15">
      <c r="A190" s="3">
        <v>175</v>
      </c>
      <c r="B190" s="202" t="str">
        <f t="shared" ca="1" si="2"/>
        <v>E10000034</v>
      </c>
      <c r="C190" s="203" t="str">
        <f ca="1">IFERROR(VLOOKUP($B190,'Org list'!$J$9:$K$637,2,0), "")</f>
        <v>Worcestershire</v>
      </c>
      <c r="D190" s="331">
        <f ca="1">IF(ISERROR(VLOOKUP($B190,'DTOC backsheet'!$D$5:$U$181,D$11,0)),"",VLOOKUP($B190,'DTOC backsheet'!$D$5:$U$181, D$11,0))</f>
        <v>1001.048915111929</v>
      </c>
      <c r="E190" s="237">
        <f ca="1">IF(ISERROR(VLOOKUP($B190,'DTOC backsheet'!$D$5:$U$181,E$11,0)),"",VLOOKUP($B190,'DTOC backsheet'!$D$5:$U$181, E$11,0))</f>
        <v>1260.0386845622036</v>
      </c>
      <c r="F190" s="237">
        <f ca="1">IF(ISERROR(VLOOKUP($B190,'DTOC backsheet'!$D$5:$U$181,F$11,0)),"",VLOOKUP($B190,'DTOC backsheet'!$D$5:$U$181, F$11,0))</f>
        <v>1511.3918559242225</v>
      </c>
      <c r="G190" s="242">
        <f ca="1">IF(ISERROR(VLOOKUP($B190,'DTOC backsheet'!$D$5:$U$181,G$11,0)),"",VLOOKUP($B190,'DTOC backsheet'!$D$5:$U$181, G$11,0))</f>
        <v>1901.2947354588819</v>
      </c>
      <c r="H190" s="239">
        <f ca="1">IF(ISERROR(VLOOKUP($B190,'DTOC backsheet'!$D$188:$U$364,H$11,0)),"",VLOOKUP($B190,'DTOC backsheet'!$D$188:$U$364, H$11,0))</f>
        <v>1000.903344579101</v>
      </c>
      <c r="I190" s="237">
        <f ca="1">IF(ISERROR(VLOOKUP($B190,'DTOC backsheet'!$D$188:$U$364,I$11,0)),"",VLOOKUP($B190,'DTOC backsheet'!$D$188:$U$364, I$11,0))</f>
        <v>853.69890474729402</v>
      </c>
      <c r="J190" s="237">
        <f ca="1">IF(ISERROR(VLOOKUP($B190,'DTOC backsheet'!$D$188:$U$364,J$11,0)),"",VLOOKUP($B190,'DTOC backsheet'!$D$188:$U$364, J$11,0))</f>
        <v>1019.3581784813189</v>
      </c>
      <c r="K190" s="242">
        <f ca="1">IF(ISERROR(VLOOKUP($B190,'DTOC backsheet'!$D$188:$U$364,K$11,0)),"",VLOOKUP($B190,'DTOC backsheet'!$D$188:$U$364, K$11,0))</f>
        <v>999.38353472833023</v>
      </c>
      <c r="L190" s="239">
        <f ca="1">IF(ISERROR(VLOOKUP($B190,'DTOC backsheet'!$D$5:$U$181,L$11,0)),"",VLOOKUP($B190,'DTOC backsheet'!$D$5:$U$181, L$11,0))</f>
        <v>2318.1442538115107</v>
      </c>
      <c r="M190" s="239">
        <f ca="1">IF(ISERROR(VLOOKUP($B190,'DTOC backsheet'!$D$5:$U$181,M$11,0)),"",VLOOKUP($B190,'DTOC backsheet'!$D$5:$U$181, M$11,0))</f>
        <v>1743.2218988341872</v>
      </c>
      <c r="N190" s="237">
        <f ca="1">IF(ISERROR(VLOOKUP($B190,'DTOC backsheet'!$D$5:$U$181,N$11,0)),"",VLOOKUP($B190,'DTOC backsheet'!$D$5:$U$181, N$11,0))</f>
        <v>1133.7781486750687</v>
      </c>
      <c r="O190" s="378"/>
    </row>
    <row r="191" spans="1:15" ht="15.75" thickBot="1">
      <c r="A191" s="3">
        <v>176</v>
      </c>
      <c r="B191" s="205" t="str">
        <f t="shared" ca="1" si="2"/>
        <v>E06000014</v>
      </c>
      <c r="C191" s="206" t="str">
        <f ca="1">IFERROR(VLOOKUP($B191,'Org list'!$J$9:$K$637,2,0), "")</f>
        <v>York</v>
      </c>
      <c r="D191" s="332">
        <f ca="1">IF(ISERROR(VLOOKUP($B191,'DTOC backsheet'!$D$5:$U$181,D$11,0)),"",VLOOKUP($B191,'DTOC backsheet'!$D$5:$U$181, D$11,0))</f>
        <v>1782.299489488453</v>
      </c>
      <c r="E191" s="238">
        <f ca="1">IF(ISERROR(VLOOKUP($B191,'DTOC backsheet'!$D$5:$U$181,E$11,0)),"",VLOOKUP($B191,'DTOC backsheet'!$D$5:$U$181, E$11,0))</f>
        <v>1191.2062377451502</v>
      </c>
      <c r="F191" s="238">
        <f ca="1">IF(ISERROR(VLOOKUP($B191,'DTOC backsheet'!$D$5:$U$181,F$11,0)),"",VLOOKUP($B191,'DTOC backsheet'!$D$5:$U$181, F$11,0))</f>
        <v>1321.0904110681954</v>
      </c>
      <c r="G191" s="243">
        <f ca="1">IF(ISERROR(VLOOKUP($B191,'DTOC backsheet'!$D$5:$U$181,G$11,0)),"",VLOOKUP($B191,'DTOC backsheet'!$D$5:$U$181, G$11,0))</f>
        <v>1529.7469302491984</v>
      </c>
      <c r="H191" s="240">
        <f ca="1">IF(ISERROR(VLOOKUP($B191,'DTOC backsheet'!$D$188:$U$364,H$11,0)),"",VLOOKUP($B191,'DTOC backsheet'!$D$188:$U$364, H$11,0))</f>
        <v>1716.2450154125966</v>
      </c>
      <c r="I191" s="238">
        <f ca="1">IF(ISERROR(VLOOKUP($B191,'DTOC backsheet'!$D$188:$U$364,I$11,0)),"",VLOOKUP($B191,'DTOC backsheet'!$D$188:$U$364, I$11,0))</f>
        <v>787.98032011987027</v>
      </c>
      <c r="J191" s="238">
        <f ca="1">IF(ISERROR(VLOOKUP($B191,'DTOC backsheet'!$D$188:$U$364,J$11,0)),"",VLOOKUP($B191,'DTOC backsheet'!$D$188:$U$364, J$11,0))</f>
        <v>906.77432292582057</v>
      </c>
      <c r="K191" s="243">
        <f ca="1">IF(ISERROR(VLOOKUP($B191,'DTOC backsheet'!$D$188:$U$364,K$11,0)),"",VLOOKUP($B191,'DTOC backsheet'!$D$188:$U$364, K$11,0))</f>
        <v>962.29111820699336</v>
      </c>
      <c r="L191" s="240">
        <f ca="1">IF(ISERROR(VLOOKUP($B191,'DTOC backsheet'!$D$5:$U$181,L$11,0)),"",VLOOKUP($B191,'DTOC backsheet'!$D$5:$U$181, L$11,0))</f>
        <v>840.51234146119509</v>
      </c>
      <c r="M191" s="240">
        <f ca="1">IF(ISERROR(VLOOKUP($B191,'DTOC backsheet'!$D$5:$U$181,M$11,0)),"",VLOOKUP($B191,'DTOC backsheet'!$D$5:$U$181, M$11,0))</f>
        <v>1004.6749081528347</v>
      </c>
      <c r="N191" s="238">
        <f ca="1">IF(ISERROR(VLOOKUP($B191,'DTOC backsheet'!$D$5:$U$181,N$11,0)),"",VLOOKUP($B191,'DTOC backsheet'!$D$5:$U$181, N$11,0))</f>
        <v>1110.9328604114232</v>
      </c>
      <c r="O191" s="379"/>
    </row>
    <row r="192" spans="1:15">
      <c r="B192" s="1"/>
      <c r="C192" s="1"/>
      <c r="D192" s="1"/>
      <c r="E192" s="1"/>
      <c r="F192" s="1"/>
      <c r="G192" s="1"/>
      <c r="H192" s="1"/>
      <c r="I192" s="1"/>
      <c r="J192" s="1"/>
      <c r="K192" s="1"/>
      <c r="L192" s="1"/>
      <c r="M192" s="1"/>
      <c r="N192" s="1"/>
      <c r="O192" s="1"/>
    </row>
    <row r="193" spans="1:16" ht="15" customHeight="1">
      <c r="A193" s="79"/>
      <c r="B193" s="5" t="s">
        <v>21</v>
      </c>
      <c r="C193" s="79"/>
      <c r="D193" s="79"/>
      <c r="E193" s="79"/>
      <c r="F193" s="79"/>
      <c r="G193" s="79"/>
      <c r="H193" s="79"/>
      <c r="I193" s="79"/>
      <c r="J193" s="79"/>
      <c r="K193" s="79"/>
      <c r="L193" s="79"/>
      <c r="M193" s="79"/>
      <c r="N193" s="79"/>
      <c r="O193" s="79"/>
      <c r="P193" s="79"/>
    </row>
    <row r="194" spans="1:16">
      <c r="C194" s="1"/>
      <c r="D194" s="1"/>
      <c r="E194" s="1"/>
      <c r="F194" s="1"/>
      <c r="G194" s="1"/>
      <c r="H194" s="1"/>
      <c r="I194" s="1"/>
      <c r="J194" s="1"/>
      <c r="K194" s="1"/>
      <c r="L194" s="1"/>
      <c r="M194" s="1"/>
      <c r="N194" s="1"/>
      <c r="O194" s="1"/>
    </row>
    <row r="195" spans="1:16">
      <c r="B195" s="286" t="s">
        <v>1108</v>
      </c>
      <c r="C195" s="1"/>
      <c r="D195" s="1"/>
      <c r="E195" s="1"/>
      <c r="F195" s="1"/>
      <c r="G195" s="1"/>
      <c r="H195" s="1"/>
      <c r="I195" s="1"/>
      <c r="J195" s="1"/>
      <c r="K195" s="1"/>
      <c r="L195" s="1"/>
      <c r="M195" s="1"/>
      <c r="N195" s="1"/>
      <c r="O195" s="1"/>
    </row>
    <row r="196" spans="1:16">
      <c r="B196" s="286" t="s">
        <v>1184</v>
      </c>
      <c r="C196" s="1"/>
      <c r="D196" s="1"/>
      <c r="E196" s="1"/>
      <c r="F196" s="1"/>
      <c r="G196" s="1"/>
      <c r="H196" s="1"/>
      <c r="I196" s="1"/>
      <c r="J196" s="1"/>
      <c r="K196" s="1"/>
      <c r="L196" s="1"/>
      <c r="M196" s="1"/>
      <c r="N196" s="1"/>
      <c r="O196" s="1"/>
    </row>
    <row r="197" spans="1:16" s="84" customFormat="1">
      <c r="A197" s="258"/>
      <c r="B197" s="286" t="s">
        <v>1109</v>
      </c>
      <c r="C197" s="250"/>
      <c r="D197" s="250"/>
      <c r="E197" s="250"/>
      <c r="F197" s="250"/>
      <c r="G197" s="250"/>
      <c r="H197" s="250"/>
      <c r="I197" s="250"/>
      <c r="J197" s="250"/>
      <c r="K197" s="250"/>
      <c r="L197" s="250"/>
      <c r="M197" s="250"/>
      <c r="N197" s="250"/>
      <c r="O197" s="250"/>
    </row>
    <row r="198" spans="1:16" ht="30" customHeight="1">
      <c r="A198" s="258"/>
      <c r="B198" s="561" t="s">
        <v>1167</v>
      </c>
      <c r="C198" s="561"/>
      <c r="D198" s="561"/>
      <c r="E198" s="561"/>
      <c r="F198" s="561"/>
      <c r="G198" s="561"/>
      <c r="H198" s="561"/>
      <c r="I198" s="561"/>
      <c r="J198" s="561"/>
      <c r="K198" s="561"/>
      <c r="L198" s="561"/>
      <c r="M198" s="561"/>
      <c r="N198" s="561"/>
      <c r="O198" s="561"/>
      <c r="P198" s="561"/>
    </row>
    <row r="199" spans="1:16">
      <c r="C199" s="1"/>
      <c r="D199" s="1"/>
      <c r="E199" s="1"/>
      <c r="F199" s="1"/>
      <c r="G199" s="1"/>
      <c r="H199" s="1"/>
      <c r="I199" s="1"/>
      <c r="J199" s="1"/>
      <c r="K199" s="1"/>
      <c r="L199" s="1"/>
      <c r="M199" s="1"/>
      <c r="N199" s="1"/>
      <c r="O199" s="1"/>
    </row>
  </sheetData>
  <mergeCells count="6">
    <mergeCell ref="B198:P198"/>
    <mergeCell ref="H1:K3"/>
    <mergeCell ref="D13:G13"/>
    <mergeCell ref="H13:K13"/>
    <mergeCell ref="L13:O13"/>
    <mergeCell ref="B4:O4"/>
  </mergeCells>
  <pageMargins left="0.23622047244094491" right="0.23622047244094491" top="0.74803149606299213" bottom="0.74803149606299213" header="0.31496062992125984" footer="0.31496062992125984"/>
  <pageSetup paperSize="9" scale="42" fitToHeight="3" orientation="landscape" r:id="rId1"/>
  <rowBreaks count="2" manualBreakCount="2">
    <brk id="63" max="15" man="1"/>
    <brk id="128" max="1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9457" r:id="rId5" name="Drop Down 1">
              <controlPr defaultSize="0" autoLine="0" autoPict="0">
                <anchor moveWithCells="1" sizeWithCells="1">
                  <from>
                    <xdr:col>5</xdr:col>
                    <xdr:colOff>914400</xdr:colOff>
                    <xdr:row>3</xdr:row>
                    <xdr:rowOff>161925</xdr:rowOff>
                  </from>
                  <to>
                    <xdr:col>10</xdr:col>
                    <xdr:colOff>657225</xdr:colOff>
                    <xdr:row>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21</vt:i4>
      </vt:variant>
    </vt:vector>
  </HeadingPairs>
  <TitlesOfParts>
    <vt:vector size="44" baseType="lpstr">
      <vt:lpstr>Cover</vt:lpstr>
      <vt:lpstr>Glossary</vt:lpstr>
      <vt:lpstr>S.75s &amp; National Conditions</vt:lpstr>
      <vt:lpstr>National Conditions Backsheet</vt:lpstr>
      <vt:lpstr>Summary - National Metric &amp; P4P</vt:lpstr>
      <vt:lpstr>Non-Elective Performance</vt:lpstr>
      <vt:lpstr>Payment for Performance</vt:lpstr>
      <vt:lpstr>NEL &amp; P4P Backsheet</vt:lpstr>
      <vt:lpstr>DTOC Performance</vt:lpstr>
      <vt:lpstr>DTOC backsheet</vt:lpstr>
      <vt:lpstr>Income</vt:lpstr>
      <vt:lpstr>Expenditure</vt:lpstr>
      <vt:lpstr>I&amp;E Backsheet</vt:lpstr>
      <vt:lpstr>Supporting Metrics</vt:lpstr>
      <vt:lpstr>Metrics Backsheet</vt:lpstr>
      <vt:lpstr>Revision Requests</vt:lpstr>
      <vt:lpstr>A1 - CCG to HWB Mapping</vt:lpstr>
      <vt:lpstr>Population - All</vt:lpstr>
      <vt:lpstr>Pooled Fund</vt:lpstr>
      <vt:lpstr>Org list</vt:lpstr>
      <vt:lpstr>Comms by AT</vt:lpstr>
      <vt:lpstr>Metrics Raw</vt:lpstr>
      <vt:lpstr>Q2 Data Collection Raw</vt:lpstr>
      <vt:lpstr>MiddlebookData</vt:lpstr>
      <vt:lpstr>Cover!Print_Area</vt:lpstr>
      <vt:lpstr>'DTOC Performance'!Print_Area</vt:lpstr>
      <vt:lpstr>Expenditure!Print_Area</vt:lpstr>
      <vt:lpstr>Glossary!Print_Area</vt:lpstr>
      <vt:lpstr>Income!Print_Area</vt:lpstr>
      <vt:lpstr>'Non-Elective Performance'!Print_Area</vt:lpstr>
      <vt:lpstr>'Revision Requests'!Print_Area</vt:lpstr>
      <vt:lpstr>'S.75s &amp; National Conditions'!Print_Area</vt:lpstr>
      <vt:lpstr>'Summary - National Metric &amp; P4P'!Print_Area</vt:lpstr>
      <vt:lpstr>'Supporting Metrics'!Print_Area</vt:lpstr>
      <vt:lpstr>'A1 - CCG to HWB Mapping'!Print_Titles</vt:lpstr>
      <vt:lpstr>'DTOC Performance'!Print_Titles</vt:lpstr>
      <vt:lpstr>Expenditure!Print_Titles</vt:lpstr>
      <vt:lpstr>Income!Print_Titles</vt:lpstr>
      <vt:lpstr>'Non-Elective Performance'!Print_Titles</vt:lpstr>
      <vt:lpstr>'Payment for Performance'!Print_Titles</vt:lpstr>
      <vt:lpstr>'S.75s &amp; National Conditions'!Print_Titles</vt:lpstr>
      <vt:lpstr>'Supporting Metrics'!Print_Titles</vt:lpstr>
      <vt:lpstr>'S.75s &amp; National Conditions'!Summary___National_Conditions</vt:lpstr>
      <vt:lpstr>Summary___National_Conditions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Ashley</dc:creator>
  <cp:lastModifiedBy>Barnes, Michael</cp:lastModifiedBy>
  <cp:lastPrinted>2015-09-18T15:36:24Z</cp:lastPrinted>
  <dcterms:created xsi:type="dcterms:W3CDTF">2015-08-19T11:48:28Z</dcterms:created>
  <dcterms:modified xsi:type="dcterms:W3CDTF">2016-04-19T08:14:49Z</dcterms:modified>
</cp:coreProperties>
</file>